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omments4.xml" ContentType="application/vnd.openxmlformats-officedocument.spreadsheetml.comments+xml"/>
  <Override PartName="/xl/comments5.xml" ContentType="application/vnd.openxmlformats-officedocument.spreadsheetml.comment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dawheele\Desktop\"/>
    </mc:Choice>
  </mc:AlternateContent>
  <bookViews>
    <workbookView xWindow="0" yWindow="0" windowWidth="28800" windowHeight="12312" tabRatio="802" firstSheet="1" activeTab="1"/>
  </bookViews>
  <sheets>
    <sheet name="__snloffice" sheetId="38" state="veryHidden" r:id="rId1"/>
    <sheet name="Figure 1" sheetId="16" r:id="rId2"/>
    <sheet name="CCW-9" sheetId="17" r:id="rId3"/>
    <sheet name="CCW-10" sheetId="1" r:id="rId4"/>
    <sheet name="CCW-11" sheetId="2" r:id="rId5"/>
    <sheet name="Exhibit 1.10g" sheetId="3" state="hidden" r:id="rId6"/>
    <sheet name="Exhibit 1.11g" sheetId="4" state="hidden" r:id="rId7"/>
    <sheet name="Unused" sheetId="36" state="hidden" r:id="rId8"/>
    <sheet name="CCW-12" sheetId="5" r:id="rId9"/>
    <sheet name="CCW-13" sheetId="6" r:id="rId10"/>
    <sheet name="CCW-13, page 2" sheetId="42" r:id="rId11"/>
    <sheet name="CCW-13, Page 3" sheetId="7" r:id="rId12"/>
    <sheet name="Unused 2" sheetId="34" state="hidden" r:id="rId13"/>
    <sheet name="ROE calc" sheetId="37" state="hidden" r:id="rId14"/>
    <sheet name="Recent Rate Case Decisions" sheetId="35" state="hidden" r:id="rId15"/>
    <sheet name="CCW-13, Page 4" sheetId="8" r:id="rId16"/>
    <sheet name="Yields (WP)" sheetId="9" r:id="rId17"/>
    <sheet name="Treas 20yr 13wk Yield" sheetId="40" r:id="rId18"/>
    <sheet name="FRED 20 yr TIPS monthly" sheetId="21" r:id="rId19"/>
    <sheet name="Treas 20 yr" sheetId="22" r:id="rId20"/>
    <sheet name="Moodys Yields(WP)" sheetId="19" r:id="rId21"/>
    <sheet name="Monthly Yields (WP)" sheetId="11" r:id="rId22"/>
    <sheet name="Annual Yields (WP)" sheetId="12" r:id="rId23"/>
    <sheet name="A rated Bond Yield Spread Graph" sheetId="20" state="hidden" r:id="rId24"/>
    <sheet name="Elec. Authorized Returns Graph" sheetId="14" state="hidden" r:id="rId25"/>
    <sheet name="Gas Authorized Returns Graph" sheetId="15" state="hidden" r:id="rId26"/>
  </sheets>
  <definedNames>
    <definedName name="_xlnm._FilterDatabase" localSheetId="21" hidden="1">'Monthly Yields (WP)'!$A$7:$AJ$452</definedName>
    <definedName name="_xlnm._FilterDatabase" localSheetId="14" hidden="1">'Recent Rate Case Decisions'!$A$2:$O$2</definedName>
    <definedName name="_Key1" localSheetId="23" hidden="1">#REF!</definedName>
    <definedName name="_Key1" localSheetId="10" hidden="1">#REF!</definedName>
    <definedName name="_Key1" localSheetId="2" hidden="1">#REF!</definedName>
    <definedName name="_Key1" localSheetId="24" hidden="1">#REF!</definedName>
    <definedName name="_Key1" localSheetId="1" hidden="1">#REF!</definedName>
    <definedName name="_Key1" localSheetId="25" hidden="1">#REF!</definedName>
    <definedName name="_Key1" localSheetId="17" hidden="1">#REF!</definedName>
    <definedName name="_Key1" localSheetId="12" hidden="1">#REF!</definedName>
    <definedName name="_Key1" hidden="1">#REF!</definedName>
    <definedName name="_Key2" localSheetId="23" hidden="1">#REF!</definedName>
    <definedName name="_Key2" localSheetId="10" hidden="1">#REF!</definedName>
    <definedName name="_Key2" localSheetId="2" hidden="1">#REF!</definedName>
    <definedName name="_Key2" localSheetId="24" hidden="1">#REF!</definedName>
    <definedName name="_Key2" localSheetId="1" hidden="1">#REF!</definedName>
    <definedName name="_Key2" localSheetId="25" hidden="1">#REF!</definedName>
    <definedName name="_Key2" localSheetId="17" hidden="1">#REF!</definedName>
    <definedName name="_Key2" localSheetId="12" hidden="1">#REF!</definedName>
    <definedName name="_Key2" hidden="1">#REF!</definedName>
    <definedName name="_Order1" hidden="1">255</definedName>
    <definedName name="_Order2" hidden="1">255</definedName>
    <definedName name="_Regression_Out" localSheetId="23" hidden="1">#REF!</definedName>
    <definedName name="_Regression_Out" localSheetId="10" hidden="1">#REF!</definedName>
    <definedName name="_Regression_Out" localSheetId="2" hidden="1">#REF!</definedName>
    <definedName name="_Regression_Out" localSheetId="24" hidden="1">#REF!</definedName>
    <definedName name="_Regression_Out" localSheetId="1" hidden="1">#REF!</definedName>
    <definedName name="_Regression_Out" localSheetId="25" hidden="1">#REF!</definedName>
    <definedName name="_Regression_Out" localSheetId="17" hidden="1">#REF!</definedName>
    <definedName name="_Regression_Out" localSheetId="12" hidden="1">#REF!</definedName>
    <definedName name="_Regression_Out" hidden="1">#REF!</definedName>
    <definedName name="_Regression_X" localSheetId="23" hidden="1">#REF!</definedName>
    <definedName name="_Regression_X" localSheetId="10" hidden="1">#REF!</definedName>
    <definedName name="_Regression_X" localSheetId="15" hidden="1">#REF!</definedName>
    <definedName name="_Regression_X" localSheetId="2" hidden="1">#REF!</definedName>
    <definedName name="_Regression_X" localSheetId="24" hidden="1">#REF!</definedName>
    <definedName name="_Regression_X" localSheetId="1" hidden="1">#REF!</definedName>
    <definedName name="_Regression_X" localSheetId="25" hidden="1">#REF!</definedName>
    <definedName name="_Regression_X" localSheetId="17" hidden="1">#REF!</definedName>
    <definedName name="_Regression_X" localSheetId="12" hidden="1">#REF!</definedName>
    <definedName name="_Regression_X" hidden="1">#REF!</definedName>
    <definedName name="_Regression_Y" localSheetId="23" hidden="1">#REF!</definedName>
    <definedName name="_Regression_Y" localSheetId="10" hidden="1">#REF!</definedName>
    <definedName name="_Regression_Y" localSheetId="15" hidden="1">#REF!</definedName>
    <definedName name="_Regression_Y" localSheetId="2" hidden="1">#REF!</definedName>
    <definedName name="_Regression_Y" localSheetId="24" hidden="1">#REF!</definedName>
    <definedName name="_Regression_Y" localSheetId="1" hidden="1">#REF!</definedName>
    <definedName name="_Regression_Y" localSheetId="25" hidden="1">#REF!</definedName>
    <definedName name="_Regression_Y" localSheetId="17" hidden="1">#REF!</definedName>
    <definedName name="_Regression_Y" localSheetId="12" hidden="1">#REF!</definedName>
    <definedName name="_Regression_Y" hidden="1">#REF!</definedName>
    <definedName name="_Sort" localSheetId="23" hidden="1">#REF!</definedName>
    <definedName name="_Sort" localSheetId="10" hidden="1">#REF!</definedName>
    <definedName name="_Sort" localSheetId="15" hidden="1">#REF!</definedName>
    <definedName name="_Sort" localSheetId="2" hidden="1">#REF!</definedName>
    <definedName name="_Sort" localSheetId="24" hidden="1">#REF!</definedName>
    <definedName name="_Sort" localSheetId="1" hidden="1">#REF!</definedName>
    <definedName name="_Sort" localSheetId="25" hidden="1">#REF!</definedName>
    <definedName name="_Sort" localSheetId="17" hidden="1">#REF!</definedName>
    <definedName name="_Sort" localSheetId="12" hidden="1">#REF!</definedName>
    <definedName name="_Sort" hidden="1">#REF!</definedName>
    <definedName name="C_A">OFFSET('Moodys Yields(WP)'!$K$4,0,0,'Moodys Yields(WP)'!$A$1-3,1)</definedName>
    <definedName name="C_Aa">OFFSET('Moodys Yields(WP)'!$J$4,0,0,'Moodys Yields(WP)'!$A$1-3,1)</definedName>
    <definedName name="C_Aaa">OFFSET('Moodys Yields(WP)'!$I$4,0,0,'Moodys Yields(WP)'!$A$1-3,1)</definedName>
    <definedName name="C_Avg">OFFSET('Moodys Yields(WP)'!$M$4,0,0,'Moodys Yields(WP)'!$A$1-3,1)</definedName>
    <definedName name="C_Baa">OFFSET('Moodys Yields(WP)'!$L$4,0,0,'Moodys Yields(WP)'!$A$1-3,1)</definedName>
    <definedName name="Data">'Recent Rate Case Decisions'!$W$25:$BD$65536</definedName>
    <definedName name="EV__LASTREFTIME__" hidden="1">39198.5712152778</definedName>
    <definedName name="HTML_CodePage" hidden="1">1252</definedName>
    <definedName name="HTML_Control" localSheetId="2" hidden="1">{"'Sheet1'!$A$1:$O$40"}</definedName>
    <definedName name="HTML_Control" localSheetId="24" hidden="1">{"'Sheet1'!$A$1:$O$40"}</definedName>
    <definedName name="HTML_Control" localSheetId="1" hidden="1">{"'Sheet1'!$A$1:$O$40"}</definedName>
    <definedName name="HTML_Control" localSheetId="25" hidden="1">{"'Sheet1'!$A$1:$O$40"}</definedName>
    <definedName name="HTML_Control" hidden="1">{"'Sheet1'!$A$1:$O$40"}</definedName>
    <definedName name="HTML_Description" hidden="1">""</definedName>
    <definedName name="HTML_Email" hidden="1">""</definedName>
    <definedName name="HTML_Header" hidden="1">"Sheet1"</definedName>
    <definedName name="HTML_LastUpdate" hidden="1">"2/5/99"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HD:HomePageStuff:pc:datasets:implprem.html"</definedName>
    <definedName name="HTML_Title" hidden="1">"S&amp;P Implied Equity Premiums"</definedName>
    <definedName name="HTML1_1" hidden="1">"[RiskPremiumUS]Sheet1!$A$1:$M$38"</definedName>
    <definedName name="HTML1_10" hidden="1">""</definedName>
    <definedName name="HTML1_11" hidden="1">1</definedName>
    <definedName name="HTML1_12" hidden="1">"Zip 100:New_Home_Page:datafile:implpr.html"</definedName>
    <definedName name="HTML1_2" hidden="1">1</definedName>
    <definedName name="HTML1_3" hidden="1">"RiskPremiumUS"</definedName>
    <definedName name="HTML1_4" hidden="1">"Implied Risk Premiums for US"</definedName>
    <definedName name="HTML1_5" hidden="1">""</definedName>
    <definedName name="HTML1_6" hidden="1">-4146</definedName>
    <definedName name="HTML1_7" hidden="1">-4146</definedName>
    <definedName name="HTML1_8" hidden="1">"3/19/97"</definedName>
    <definedName name="HTML1_9" hidden="1">"Aswath Damodaran"</definedName>
    <definedName name="HTMLCount" hidden="1">1</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39623.4334259259</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hlkqFL" localSheetId="2" hidden="1">{"'Sheet1'!$A$1:$O$40"}</definedName>
    <definedName name="jhlkqFL" localSheetId="24" hidden="1">{"'Sheet1'!$A$1:$O$40"}</definedName>
    <definedName name="jhlkqFL" localSheetId="1" hidden="1">{"'Sheet1'!$A$1:$O$40"}</definedName>
    <definedName name="jhlkqFL" localSheetId="25" hidden="1">{"'Sheet1'!$A$1:$O$40"}</definedName>
    <definedName name="jhlkqFL" hidden="1">{"'Sheet1'!$A$1:$O$40"}</definedName>
    <definedName name="month_yr">OFFSET('Moodys Yields(WP)'!$O$4,0,0,'Moodys Yields(WP)'!$A$1-3,1)</definedName>
    <definedName name="MoodysDalies">OFFSET('Moodys Yields(WP)'!$A$4:$Q$4,0,0,'Moodys Yields(WP)'!$A$1-ROW('Moodys Yields(WP)'!$A$3),'Moodys Yields(WP)'!$Q$2)</definedName>
    <definedName name="_xlnm.Print_Area" localSheetId="3">'CCW-10'!$A$1:$H$67</definedName>
    <definedName name="_xlnm.Print_Area" localSheetId="4">'CCW-11'!$A$1:$H$68</definedName>
    <definedName name="_xlnm.Print_Area" localSheetId="8">'CCW-12'!$A$1:$P$89</definedName>
    <definedName name="_xlnm.Print_Area" localSheetId="9">'CCW-13'!$A$1:$E$39</definedName>
    <definedName name="_xlnm.Print_Area" localSheetId="10">'CCW-13, page 2'!$A$1:$E$52</definedName>
    <definedName name="_xlnm.Print_Area" localSheetId="11">'CCW-13, Page 3'!$A$1:$L$35</definedName>
    <definedName name="_xlnm.Print_Area" localSheetId="15">'CCW-13, Page 4'!$A$1:$L$35</definedName>
    <definedName name="_xlnm.Print_Area" localSheetId="2">'CCW-9'!$F$1:$R$42</definedName>
    <definedName name="_xlnm.Print_Area" localSheetId="24">'Elec. Authorized Returns Graph'!$B$2:$M$37</definedName>
    <definedName name="_xlnm.Print_Area" localSheetId="5">'Exhibit 1.10g'!$A$1:$H$66</definedName>
    <definedName name="_xlnm.Print_Area" localSheetId="6">'Exhibit 1.11g'!$A$1:$H$64</definedName>
    <definedName name="_xlnm.Print_Area" localSheetId="1">'Figure 1'!$B$2:$M$39</definedName>
    <definedName name="_xlnm.Print_Area" localSheetId="25">'Gas Authorized Returns Graph'!$B$2:$M$37</definedName>
    <definedName name="_xlnm.Print_Area" localSheetId="21">'Monthly Yields (WP)'!$A$452:$AE$461</definedName>
    <definedName name="_xlnm.Print_Area" localSheetId="17">'Treas 20yr 13wk Yield'!$A$1:$C$39</definedName>
    <definedName name="_xlnm.Print_Area" localSheetId="7">Unused!$A$1:$E$47</definedName>
    <definedName name="_xlnm.Print_Area" localSheetId="12">'Unused 2'!$A$1:$F$39</definedName>
    <definedName name="_xlnm.Print_Titles" localSheetId="21">'Monthly Yields (WP)'!$1:$7</definedName>
    <definedName name="_xlnm.Print_Titles">#N/A</definedName>
    <definedName name="SAPBEXrevision" hidden="1">41</definedName>
    <definedName name="SAPBEXsysID" hidden="1">"PBW"</definedName>
    <definedName name="SAPBEXwbID" hidden="1">"3TD2FVG7ME7U056LVECBWI4A2"</definedName>
    <definedName name="spreadA">OFFSET('Moodys Yields(WP)'!$Q$4,0,0,'Moodys Yields(WP)'!$A$1-3,1)</definedName>
    <definedName name="spreadDates">OFFSET('Moodys Yields(WP)'!$A$4,0,0,'Moodys Yields(WP)'!$A$1-3,1)</definedName>
    <definedName name="STWBD_StatToolsBoxPlot_DefaultDataFormat" hidden="1">" 0"</definedName>
    <definedName name="STWBD_StatToolsBoxPlot_HasDefaultInfo" hidden="1">"TRUE"</definedName>
    <definedName name="STWBD_StatToolsBoxPlot_IncludeKey" hidden="1">"FALSE"</definedName>
    <definedName name="STWBD_StatToolsBoxPlot_VariableList" hidden="1">1</definedName>
    <definedName name="STWBD_StatToolsBoxPlot_VariableList_1" hidden="1">"U_x0001_VG27AE830F_x0001_"</definedName>
    <definedName name="STWBD_StatToolsBoxPlot_VarSelectorDefaultDataSet" hidden="1">"DG2C9ED946"</definedName>
    <definedName name="STWBD_StatToolsHistogram_BinMaximum" hidden="1">" 1.01E+300"</definedName>
    <definedName name="STWBD_StatToolsHistogram_BinMinimum" hidden="1">" 1.01E+300"</definedName>
    <definedName name="STWBD_StatToolsHistogram_DefaultDataFormat" hidden="1">" 0"</definedName>
    <definedName name="STWBD_StatToolsHistogram_HasDefaultInfo" hidden="1">"TRUE"</definedName>
    <definedName name="STWBD_StatToolsHistogram_NumBins" hidden="1">"-32767"</definedName>
    <definedName name="STWBD_StatToolsHistogram_VariableList" hidden="1">1</definedName>
    <definedName name="STWBD_StatToolsHistogram_VariableList_1" hidden="1">"U_x0001_VG27AE830F_x0001_"</definedName>
    <definedName name="STWBD_StatToolsHistogram_VarSelectorDefaultDataSet" hidden="1">"DG2C9ED946"</definedName>
    <definedName name="STWBD_StatToolsHistogram_XAxisStyle" hidden="1">" 0"</definedName>
    <definedName name="STWBD_StatToolsHistogram_YAxisStyle" hidden="1">" 0"</definedName>
    <definedName name="STWBD_StatToolsOneVarSummary_Count" hidden="1">"TRUE"</definedName>
    <definedName name="STWBD_StatToolsOneVarSummary_DefaultDataFormat" hidden="1">" 0"</definedName>
    <definedName name="STWBD_StatToolsOneVarSummary_FirstQuartile" hidden="1">"TRUE"</definedName>
    <definedName name="STWBD_StatToolsOneVarSummary_HasDefaultInfo" hidden="1">"TRUE"</definedName>
    <definedName name="STWBD_StatToolsOneVarSummary_InterQuartileRange" hidden="1">"TRUE"</definedName>
    <definedName name="STWBD_StatToolsOneVarSummary_Kurtosis" hidden="1">"TRUE"</definedName>
    <definedName name="STWBD_StatToolsOneVarSummary_Maximum" hidden="1">"TRUE"</definedName>
    <definedName name="STWBD_StatToolsOneVarSummary_Mean" hidden="1">"TRUE"</definedName>
    <definedName name="STWBD_StatToolsOneVarSummary_MeanAbsDeviation" hidden="1">"TRUE"</definedName>
    <definedName name="STWBD_StatToolsOneVarSummary_Median" hidden="1">"TRUE"</definedName>
    <definedName name="STWBD_StatToolsOneVarSummary_Minimum" hidden="1">"TRUE"</definedName>
    <definedName name="STWBD_StatToolsOneVarSummary_OtherPercentiles" hidden="1">"TRUE"</definedName>
    <definedName name="STWBD_StatToolsOneVarSummary_PercentileList" hidden="1">" .01, .025, .05, .1, .2, .8, .9, .95, .975, .99"</definedName>
    <definedName name="STWBD_StatToolsOneVarSummary_Range" hidden="1">"TRUE"</definedName>
    <definedName name="STWBD_StatToolsOneVarSummary_Skewness" hidden="1">"TRUE"</definedName>
    <definedName name="STWBD_StatToolsOneVarSummary_StandardDeviation" hidden="1">"TRUE"</definedName>
    <definedName name="STWBD_StatToolsOneVarSummary_Sum" hidden="1">"TRUE"</definedName>
    <definedName name="STWBD_StatToolsOneVarSummary_ThirdQuartile" hidden="1">"TRUE"</definedName>
    <definedName name="STWBD_StatToolsOneVarSummary_VariableList" hidden="1">1</definedName>
    <definedName name="STWBD_StatToolsOneVarSummary_VariableList_1" hidden="1">"U_x0001_VG27AE830F_x0001_"</definedName>
    <definedName name="STWBD_StatToolsOneVarSummary_Variance" hidden="1">"TRUE"</definedName>
    <definedName name="STWBD_StatToolsOneVarSummary_VarSelectorDefaultDataSet" hidden="1">"DG2C9ED946"</definedName>
    <definedName name="TIPS_20yr">OFFSET('FRED 20 yr TIPS monthly'!$A$8,0,0,'FRED 20 yr TIPS monthly'!$E$7,2)</definedName>
    <definedName name="Treas_20_Yr">OFFSET('Treas 20 yr'!$A$1,0,0,'Treas 20 yr'!$E$4,2)</definedName>
    <definedName name="Treas30Yr">OFFSET('Yields (WP)'!$A$8,0,0,'Yields (WP)'!$E$6,2)</definedName>
    <definedName name="U_A">OFFSET('Moodys Yields(WP)'!$D$4,0,0,'Moodys Yields(WP)'!$A$1-3,1)</definedName>
    <definedName name="U_Aa">OFFSET('Moodys Yields(WP)'!$C$4,0,0,'Moodys Yields(WP)'!$A$1-3,1)</definedName>
    <definedName name="U_Avg">OFFSET('Moodys Yields(WP)'!$F$4,0,0,'Moodys Yields(WP)'!$A$1-3,1)</definedName>
    <definedName name="U_Baa">OFFSET('Moodys Yields(WP)'!$E$4,0,0,'Moodys Yields(WP)'!$A$1-3,1)</definedName>
    <definedName name="Utility">'CCW-9'!$A$1</definedName>
    <definedName name="xxx" localSheetId="2" hidden="1">{"'Sheet1'!$A$1:$O$40"}</definedName>
    <definedName name="xxx" localSheetId="24" hidden="1">{"'Sheet1'!$A$1:$O$40"}</definedName>
    <definedName name="xxx" localSheetId="1" hidden="1">{"'Sheet1'!$A$1:$O$40"}</definedName>
    <definedName name="xxx" localSheetId="25" hidden="1">{"'Sheet1'!$A$1:$O$40"}</definedName>
    <definedName name="xxx" hidden="1">{"'Sheet1'!$A$1:$O$40"}</definedName>
    <definedName name="zzz" localSheetId="2" hidden="1">{"'Sheet1'!$A$1:$O$40"}</definedName>
    <definedName name="zzz" localSheetId="24" hidden="1">{"'Sheet1'!$A$1:$O$40"}</definedName>
    <definedName name="zzz" localSheetId="1" hidden="1">{"'Sheet1'!$A$1:$O$40"}</definedName>
    <definedName name="zzz" localSheetId="25" hidden="1">{"'Sheet1'!$A$1:$O$40"}</definedName>
    <definedName name="zzz" hidden="1">{"'Sheet1'!$A$1:$O$40"}</definedName>
  </definedNames>
  <calcPr calcId="162913"/>
</workbook>
</file>

<file path=xl/calcChain.xml><?xml version="1.0" encoding="utf-8"?>
<calcChain xmlns="http://schemas.openxmlformats.org/spreadsheetml/2006/main">
  <c r="E860" i="22" l="1"/>
  <c r="E245" i="21"/>
  <c r="A52" i="2" l="1"/>
  <c r="A52" i="1"/>
  <c r="D52" i="1"/>
  <c r="D52" i="2" s="1"/>
  <c r="A57" i="5"/>
  <c r="A52" i="4"/>
  <c r="D54" i="3"/>
  <c r="A52" i="3"/>
  <c r="D52" i="3"/>
  <c r="D52" i="4" s="1"/>
  <c r="N50" i="12" l="1"/>
  <c r="F57" i="5" s="1"/>
  <c r="H50" i="12"/>
  <c r="K57" i="5" s="1"/>
  <c r="E50" i="12"/>
  <c r="J57" i="5" s="1"/>
  <c r="B50" i="12"/>
  <c r="AC536" i="11"/>
  <c r="AD536" i="11"/>
  <c r="AE536" i="11"/>
  <c r="AC537" i="11"/>
  <c r="AD537" i="11"/>
  <c r="AE537" i="11"/>
  <c r="AC538" i="11"/>
  <c r="AD538" i="11"/>
  <c r="AE538" i="11"/>
  <c r="J536" i="11"/>
  <c r="J537" i="11"/>
  <c r="J538" i="11"/>
  <c r="D536" i="11"/>
  <c r="D537" i="11"/>
  <c r="D538" i="11"/>
  <c r="T536" i="11"/>
  <c r="T537" i="11"/>
  <c r="T538" i="11"/>
  <c r="L536" i="11"/>
  <c r="L537" i="11"/>
  <c r="L538" i="11"/>
  <c r="G536" i="11"/>
  <c r="G537" i="11"/>
  <c r="G538" i="11"/>
  <c r="A536" i="11"/>
  <c r="A537" i="11"/>
  <c r="A538" i="11"/>
  <c r="M4337" i="19"/>
  <c r="L4337" i="19"/>
  <c r="K4337" i="19"/>
  <c r="J4337" i="19"/>
  <c r="I4337" i="19"/>
  <c r="F4337" i="19"/>
  <c r="E4337" i="19"/>
  <c r="D4337" i="19"/>
  <c r="C4337" i="19"/>
  <c r="D57" i="5" l="1"/>
  <c r="L57" i="5" s="1"/>
  <c r="E52" i="3"/>
  <c r="F52" i="3" s="1"/>
  <c r="E52" i="1"/>
  <c r="F52" i="1" s="1"/>
  <c r="O57" i="5"/>
  <c r="AE21" i="16"/>
  <c r="H57" i="5" l="1"/>
  <c r="M57" i="5"/>
  <c r="N52" i="1"/>
  <c r="N52" i="3"/>
  <c r="B11550" i="9"/>
  <c r="B11521" i="9"/>
  <c r="B11496" i="9"/>
  <c r="B11486" i="9"/>
  <c r="B11481" i="9"/>
  <c r="B11459" i="9"/>
  <c r="B11426" i="9"/>
  <c r="B11401" i="9"/>
  <c r="B11357" i="9"/>
  <c r="B11346" i="9"/>
  <c r="B11331" i="9"/>
  <c r="B11261" i="9"/>
  <c r="B11236" i="9"/>
  <c r="B11226" i="9"/>
  <c r="B11221" i="9"/>
  <c r="B11199" i="9"/>
  <c r="B11190" i="9"/>
  <c r="B11166" i="9"/>
  <c r="B11141" i="9"/>
  <c r="B11096" i="9"/>
  <c r="B11086" i="9"/>
  <c r="B11071" i="9"/>
  <c r="B11040" i="9"/>
  <c r="B11001" i="9"/>
  <c r="B10976" i="9"/>
  <c r="B10960" i="9"/>
  <c r="B10939" i="9"/>
  <c r="B10929" i="9"/>
  <c r="B10906" i="9"/>
  <c r="B10881" i="9"/>
  <c r="B10836" i="9"/>
  <c r="B10811" i="9"/>
  <c r="B10736" i="9"/>
  <c r="B10716" i="9"/>
  <c r="B10705" i="9"/>
  <c r="B10700" i="9"/>
  <c r="B10679" i="9"/>
  <c r="B10668" i="9"/>
  <c r="B10646" i="9"/>
  <c r="B10621" i="9"/>
  <c r="B10575" i="9"/>
  <c r="B10546" i="9"/>
  <c r="B10515" i="9"/>
  <c r="B10476" i="9"/>
  <c r="B10456" i="9"/>
  <c r="B10443" i="9"/>
  <c r="B10438" i="9"/>
  <c r="B10419" i="9"/>
  <c r="B10406" i="9"/>
  <c r="B10386" i="9"/>
  <c r="B10356" i="9"/>
  <c r="B10314" i="9"/>
  <c r="B10286" i="9"/>
  <c r="B10260" i="9"/>
  <c r="B10216" i="9"/>
  <c r="B10196" i="9"/>
  <c r="B10182" i="9"/>
  <c r="B10177" i="9"/>
  <c r="B10163" i="9"/>
  <c r="B10154" i="9"/>
  <c r="B10146" i="9"/>
  <c r="B10121" i="9"/>
  <c r="B10096" i="9"/>
  <c r="B10053" i="9"/>
  <c r="B10026" i="9"/>
  <c r="B9985" i="9"/>
  <c r="B9956" i="9"/>
  <c r="B9931" i="9"/>
  <c r="B9921" i="9"/>
  <c r="B9916" i="9"/>
  <c r="B9894" i="9"/>
  <c r="B9861" i="9"/>
  <c r="B9836" i="9"/>
  <c r="B9792" i="9"/>
  <c r="B9766" i="9"/>
  <c r="B9735" i="9"/>
  <c r="B9696" i="9"/>
  <c r="B9671" i="9"/>
  <c r="B9661" i="9"/>
  <c r="B9656" i="9"/>
  <c r="B9634" i="9"/>
  <c r="B9625" i="9"/>
  <c r="B9601" i="9"/>
  <c r="B9576" i="9"/>
  <c r="B9531" i="9"/>
  <c r="B9506" i="9"/>
  <c r="B9460" i="9"/>
  <c r="B9431" i="9"/>
  <c r="B9411" i="9"/>
  <c r="B9400" i="9"/>
  <c r="B9395" i="9"/>
  <c r="B9374" i="9"/>
  <c r="B9363" i="9"/>
  <c r="B9341" i="9"/>
  <c r="B9316" i="9"/>
  <c r="B9270" i="9"/>
  <c r="B9241" i="9"/>
  <c r="B9171" i="9"/>
  <c r="B9151" i="9"/>
  <c r="B9139" i="9"/>
  <c r="B9134" i="9"/>
  <c r="B9114" i="9"/>
  <c r="B9102" i="9"/>
  <c r="B9081" i="9"/>
  <c r="B9051" i="9"/>
  <c r="B9010" i="9"/>
  <c r="B8981" i="9"/>
  <c r="B8955" i="9"/>
  <c r="B8911" i="9"/>
  <c r="B8891" i="9"/>
  <c r="B8878" i="9"/>
  <c r="B8873" i="9"/>
  <c r="B8854" i="9"/>
  <c r="B8841" i="9"/>
  <c r="B8821" i="9"/>
  <c r="B8791" i="9"/>
  <c r="B8749" i="9"/>
  <c r="B8721" i="9"/>
  <c r="B8680" i="9"/>
  <c r="B8651" i="9"/>
  <c r="B8631" i="9"/>
  <c r="B8617" i="9"/>
  <c r="B8612" i="9"/>
  <c r="B8589" i="9"/>
  <c r="B8581" i="9"/>
  <c r="B8572" i="9"/>
  <c r="B8556" i="9"/>
  <c r="B8531" i="9"/>
  <c r="B8488" i="9"/>
  <c r="B8461" i="9"/>
  <c r="B8391" i="9"/>
  <c r="B8366" i="9"/>
  <c r="B8356" i="9"/>
  <c r="B8351" i="9"/>
  <c r="B8329" i="9"/>
  <c r="B8320" i="9"/>
  <c r="B8296" i="9"/>
  <c r="B8271" i="9"/>
  <c r="B8226" i="9"/>
  <c r="B8201" i="9"/>
  <c r="B8175" i="9"/>
  <c r="B8131" i="9"/>
  <c r="B8106" i="9"/>
  <c r="B8090" i="9"/>
  <c r="B8069" i="9"/>
  <c r="B8059" i="9"/>
  <c r="B8036" i="9"/>
  <c r="B8011" i="9"/>
  <c r="B7966" i="9"/>
  <c r="B7941" i="9"/>
  <c r="B7866" i="9"/>
  <c r="B7846" i="9"/>
  <c r="B7835" i="9"/>
  <c r="B7830" i="9"/>
  <c r="B7809" i="9"/>
  <c r="B7798" i="9"/>
  <c r="B7776" i="9"/>
  <c r="B7751" i="9"/>
  <c r="B7705" i="9"/>
  <c r="B7676" i="9"/>
  <c r="B7645" i="9"/>
  <c r="B7606" i="9"/>
  <c r="B7586" i="9"/>
  <c r="B7574" i="9"/>
  <c r="B7569" i="9"/>
  <c r="B7549" i="9"/>
  <c r="B7537" i="9"/>
  <c r="B7516" i="9"/>
  <c r="B7486" i="9"/>
  <c r="B7445" i="9"/>
  <c r="B7416" i="9"/>
  <c r="B7370" i="9"/>
  <c r="B7346" i="9"/>
  <c r="B7326" i="9"/>
  <c r="B7312" i="9"/>
  <c r="B7307" i="9"/>
  <c r="B7284" i="9"/>
  <c r="B7276" i="9"/>
  <c r="B7251" i="9"/>
  <c r="B7226" i="9"/>
  <c r="B7183" i="9"/>
  <c r="B7156" i="9"/>
  <c r="B7086" i="9"/>
  <c r="B7061" i="9"/>
  <c r="B7051" i="9"/>
  <c r="B7046" i="9"/>
  <c r="B7024" i="9"/>
  <c r="B6991" i="9"/>
  <c r="B6966" i="9"/>
  <c r="B6922" i="9"/>
  <c r="B6896" i="9"/>
  <c r="B6865" i="9"/>
  <c r="B6826" i="9"/>
  <c r="B6801" i="9"/>
  <c r="B6791" i="9"/>
  <c r="B6786" i="9"/>
  <c r="B6764" i="9"/>
  <c r="B6755" i="9"/>
  <c r="B6731" i="9"/>
  <c r="B6706" i="9"/>
  <c r="B6661" i="9"/>
  <c r="B6636" i="9"/>
  <c r="B6590" i="9"/>
  <c r="B6566" i="9"/>
  <c r="B6541" i="9"/>
  <c r="B6525" i="9"/>
  <c r="B6504" i="9"/>
  <c r="B6494" i="9"/>
  <c r="B6471" i="9"/>
  <c r="B6446" i="9"/>
  <c r="B6401" i="9"/>
  <c r="B6385" i="9"/>
  <c r="B6376" i="9"/>
  <c r="B6340" i="9"/>
  <c r="B6301" i="9"/>
  <c r="B6281" i="9"/>
  <c r="B6269" i="9"/>
  <c r="B6264" i="9"/>
  <c r="B6244" i="9"/>
  <c r="B6232" i="9"/>
  <c r="B6211" i="9"/>
  <c r="B6181" i="9"/>
  <c r="B6140" i="9"/>
  <c r="B6111" i="9"/>
  <c r="B6085" i="9"/>
  <c r="B6041" i="9"/>
  <c r="B6021" i="9"/>
  <c r="B6008" i="9"/>
  <c r="B6003" i="9"/>
  <c r="B5984" i="9"/>
  <c r="B5971" i="9"/>
  <c r="B5951" i="9"/>
  <c r="B5921" i="9"/>
  <c r="B5879" i="9"/>
  <c r="B5851" i="9"/>
  <c r="B5810" i="9"/>
  <c r="B5781" i="9"/>
  <c r="B5761" i="9"/>
  <c r="B5747" i="9"/>
  <c r="B5742" i="9"/>
  <c r="B5719" i="9"/>
  <c r="B5711" i="9"/>
  <c r="B5686" i="9"/>
  <c r="B5668" i="9"/>
  <c r="B5667" i="9"/>
  <c r="B5661" i="9"/>
  <c r="B5618" i="9"/>
  <c r="B5591" i="9"/>
  <c r="B5560" i="9"/>
  <c r="B5521" i="9"/>
  <c r="B5496" i="9"/>
  <c r="B5486" i="9"/>
  <c r="B5481" i="9"/>
  <c r="B5459" i="9"/>
  <c r="B5426" i="9"/>
  <c r="B5401" i="9"/>
  <c r="B5357" i="9"/>
  <c r="B5331" i="9"/>
  <c r="B5305" i="9"/>
  <c r="B5261" i="9"/>
  <c r="B5236" i="9"/>
  <c r="B5220" i="9"/>
  <c r="B5199" i="9"/>
  <c r="B5189" i="9"/>
  <c r="B5166" i="9"/>
  <c r="B5141" i="9"/>
  <c r="B5096" i="9"/>
  <c r="B5071" i="9"/>
  <c r="B4996" i="9"/>
  <c r="B4976" i="9"/>
  <c r="B4965" i="9"/>
  <c r="B4960" i="9"/>
  <c r="B4939" i="9"/>
  <c r="B4928" i="9"/>
  <c r="B4906" i="9"/>
  <c r="B4881" i="9"/>
  <c r="B4835" i="9"/>
  <c r="B4806" i="9"/>
  <c r="B4775" i="9"/>
  <c r="B4736" i="9"/>
  <c r="B4716" i="9"/>
  <c r="B4704" i="9"/>
  <c r="B4699" i="9"/>
  <c r="B4679" i="9"/>
  <c r="B4667" i="9"/>
  <c r="B4646" i="9"/>
  <c r="B4616" i="9"/>
  <c r="B4575" i="9"/>
  <c r="B4546" i="9"/>
  <c r="B4505" i="9"/>
  <c r="B4476" i="9"/>
  <c r="B4456" i="9"/>
  <c r="B4443" i="9"/>
  <c r="B4438" i="9"/>
  <c r="B4419" i="9"/>
  <c r="B4406" i="9"/>
  <c r="B4386" i="9"/>
  <c r="B4356" i="9"/>
  <c r="B4314" i="9"/>
  <c r="B4286" i="9"/>
  <c r="B4216" i="9"/>
  <c r="B4191" i="9"/>
  <c r="B4181" i="9"/>
  <c r="B4176" i="9"/>
  <c r="B4154" i="9"/>
  <c r="B4121" i="9"/>
  <c r="B4096" i="9"/>
  <c r="B4052" i="9"/>
  <c r="B4026" i="9"/>
  <c r="B3995" i="9"/>
  <c r="B3956" i="9"/>
  <c r="B3931" i="9"/>
  <c r="B3921" i="9"/>
  <c r="B3916" i="9"/>
  <c r="B3894" i="9"/>
  <c r="B3885" i="9"/>
  <c r="B3861" i="9"/>
  <c r="B3836" i="9"/>
  <c r="B3791" i="9"/>
  <c r="B3766" i="9"/>
  <c r="B3743" i="9"/>
  <c r="B3725" i="9"/>
  <c r="B3696" i="9"/>
  <c r="B3671" i="9"/>
  <c r="B3655" i="9"/>
  <c r="B3634" i="9"/>
  <c r="B3624" i="9"/>
  <c r="B3601" i="9"/>
  <c r="B3576" i="9"/>
  <c r="B3531" i="9"/>
  <c r="B3506" i="9"/>
  <c r="B3470" i="9"/>
  <c r="B3431" i="9"/>
  <c r="B3411" i="9"/>
  <c r="B3400" i="9"/>
  <c r="B3395" i="9"/>
  <c r="B3374" i="9"/>
  <c r="B3363" i="9"/>
  <c r="B3341" i="9"/>
  <c r="B3316" i="9"/>
  <c r="B3270" i="9"/>
  <c r="B3241" i="9"/>
  <c r="B3215" i="9"/>
  <c r="B3171" i="9"/>
  <c r="B3151" i="9"/>
  <c r="B3138" i="9"/>
  <c r="B3133" i="9"/>
  <c r="B3114" i="9"/>
  <c r="B3101" i="9"/>
  <c r="B3081" i="9"/>
  <c r="B3051" i="9"/>
  <c r="B3009" i="9"/>
  <c r="B2981" i="9"/>
  <c r="B2940" i="9"/>
  <c r="B2911" i="9"/>
  <c r="B2891" i="9"/>
  <c r="B2877" i="9"/>
  <c r="B2872" i="9"/>
  <c r="B2849" i="9"/>
  <c r="B2841" i="9"/>
  <c r="B2816" i="9"/>
  <c r="B2791" i="9"/>
  <c r="B2748" i="9"/>
  <c r="B2721" i="9"/>
  <c r="B2690" i="9"/>
  <c r="B2651" i="9"/>
  <c r="B2626" i="9"/>
  <c r="B2616" i="9"/>
  <c r="B2611" i="9"/>
  <c r="B2589" i="9"/>
  <c r="B2556" i="9"/>
  <c r="B2531" i="9"/>
  <c r="B2487" i="9"/>
  <c r="B2461" i="9"/>
  <c r="B2415" i="9"/>
  <c r="B2391" i="9"/>
  <c r="B2366" i="9"/>
  <c r="B2356" i="9"/>
  <c r="B2351" i="9"/>
  <c r="B2329" i="9"/>
  <c r="B2320" i="9"/>
  <c r="B2296" i="9"/>
  <c r="B2271" i="9"/>
  <c r="B2226" i="9"/>
  <c r="B2201" i="9"/>
  <c r="B2160" i="9"/>
  <c r="B2126" i="9"/>
  <c r="B2106" i="9"/>
  <c r="B2095" i="9"/>
  <c r="B2090" i="9"/>
  <c r="B2069" i="9"/>
  <c r="B2058" i="9"/>
  <c r="B2036" i="9"/>
  <c r="B2011" i="9"/>
  <c r="B1965" i="9"/>
  <c r="B1936" i="9"/>
  <c r="B1910" i="9"/>
  <c r="B1866" i="9"/>
  <c r="B1846" i="9"/>
  <c r="B1834" i="9"/>
  <c r="B1829" i="9"/>
  <c r="B1809" i="9"/>
  <c r="B1797" i="9"/>
  <c r="B1776" i="9"/>
  <c r="B1746" i="9"/>
  <c r="B1705" i="9"/>
  <c r="B1676" i="9"/>
  <c r="B1635" i="9"/>
  <c r="B1606" i="9"/>
  <c r="B1586" i="9"/>
  <c r="B1573" i="9"/>
  <c r="B1568" i="9"/>
  <c r="B1549" i="9"/>
  <c r="B1536" i="9"/>
  <c r="B1516" i="9"/>
  <c r="B1505" i="9"/>
  <c r="B1486" i="9"/>
  <c r="B1444" i="9"/>
  <c r="B1416" i="9"/>
  <c r="B1380" i="9"/>
  <c r="B1346" i="9"/>
  <c r="B1342" i="9"/>
  <c r="B1326" i="9"/>
  <c r="B1312" i="9"/>
  <c r="B1307" i="9"/>
  <c r="B1284" i="9"/>
  <c r="B1276" i="9"/>
  <c r="B1272" i="9"/>
  <c r="B1251" i="9"/>
  <c r="B1226" i="9"/>
  <c r="B1183" i="9"/>
  <c r="B1156" i="9"/>
  <c r="B1130" i="9"/>
  <c r="B1086" i="9"/>
  <c r="B1081" i="9"/>
  <c r="B1051" i="9"/>
  <c r="B1046" i="9"/>
  <c r="B1024" i="9"/>
  <c r="B1015" i="9"/>
  <c r="B1012" i="9"/>
  <c r="B991" i="9"/>
  <c r="B966" i="9"/>
  <c r="B921" i="9"/>
  <c r="B896" i="9"/>
  <c r="B855" i="9"/>
  <c r="B826" i="9"/>
  <c r="B785" i="9"/>
  <c r="B764" i="9"/>
  <c r="B754" i="9"/>
  <c r="B747" i="9"/>
  <c r="B731" i="9"/>
  <c r="B706" i="9"/>
  <c r="B661" i="9"/>
  <c r="B636" i="9"/>
  <c r="B600" i="9"/>
  <c r="B561" i="9"/>
  <c r="B560" i="9"/>
  <c r="B530" i="9"/>
  <c r="B525" i="9"/>
  <c r="B504" i="9"/>
  <c r="B493" i="9"/>
  <c r="B487" i="9"/>
  <c r="B471" i="9"/>
  <c r="B446" i="9"/>
  <c r="B400" i="9"/>
  <c r="B371" i="9"/>
  <c r="B345" i="9"/>
  <c r="B301" i="9"/>
  <c r="B299" i="9"/>
  <c r="B269" i="9"/>
  <c r="B264" i="9"/>
  <c r="B244" i="9"/>
  <c r="B232" i="9"/>
  <c r="B227" i="9"/>
  <c r="B211" i="9"/>
  <c r="B181" i="9"/>
  <c r="B140" i="9"/>
  <c r="B111" i="9"/>
  <c r="B75" i="9"/>
  <c r="B41" i="9"/>
  <c r="B37" i="9"/>
  <c r="E244" i="21"/>
  <c r="B5141" i="21"/>
  <c r="B5112" i="21"/>
  <c r="B5087" i="21"/>
  <c r="B5077" i="21"/>
  <c r="B5072" i="21"/>
  <c r="B5050" i="21"/>
  <c r="B5017" i="21"/>
  <c r="B4992" i="21"/>
  <c r="B4948" i="21"/>
  <c r="B4937" i="21"/>
  <c r="B4922" i="21"/>
  <c r="B4852" i="21"/>
  <c r="B4827" i="21"/>
  <c r="B4817" i="21"/>
  <c r="B4812" i="21"/>
  <c r="B4790" i="21"/>
  <c r="B4781" i="21"/>
  <c r="B4757" i="21"/>
  <c r="B4732" i="21"/>
  <c r="B4687" i="21"/>
  <c r="B4677" i="21"/>
  <c r="B4662" i="21"/>
  <c r="B4631" i="21"/>
  <c r="B4592" i="21"/>
  <c r="B4567" i="21"/>
  <c r="B4551" i="21"/>
  <c r="B4530" i="21"/>
  <c r="B4520" i="21"/>
  <c r="B4497" i="21"/>
  <c r="B4472" i="21"/>
  <c r="B4427" i="21"/>
  <c r="B4402" i="21"/>
  <c r="B4327" i="21"/>
  <c r="B4307" i="21"/>
  <c r="B4296" i="21"/>
  <c r="B4291" i="21"/>
  <c r="B4270" i="21"/>
  <c r="B4259" i="21"/>
  <c r="B4237" i="21"/>
  <c r="B4212" i="21"/>
  <c r="B4166" i="21"/>
  <c r="B4137" i="21"/>
  <c r="B4106" i="21"/>
  <c r="B4067" i="21"/>
  <c r="B4047" i="21"/>
  <c r="B4034" i="21"/>
  <c r="B4029" i="21"/>
  <c r="B4010" i="21"/>
  <c r="B3997" i="21"/>
  <c r="B3977" i="21"/>
  <c r="B3947" i="21"/>
  <c r="B3905" i="21"/>
  <c r="B3877" i="21"/>
  <c r="B3851" i="21"/>
  <c r="B3807" i="21"/>
  <c r="B3787" i="21"/>
  <c r="B3773" i="21"/>
  <c r="B3768" i="21"/>
  <c r="B3754" i="21"/>
  <c r="B3745" i="21"/>
  <c r="B3737" i="21"/>
  <c r="B3712" i="21"/>
  <c r="B3687" i="21"/>
  <c r="B3644" i="21"/>
  <c r="B3617" i="21"/>
  <c r="B3576" i="21"/>
  <c r="B3547" i="21"/>
  <c r="B3522" i="21"/>
  <c r="B3512" i="21"/>
  <c r="B3507" i="21"/>
  <c r="B3485" i="21"/>
  <c r="B3452" i="21"/>
  <c r="B3427" i="21"/>
  <c r="B3383" i="21"/>
  <c r="B3357" i="21"/>
  <c r="B3326" i="21"/>
  <c r="B3287" i="21"/>
  <c r="B3262" i="21"/>
  <c r="B3252" i="21"/>
  <c r="B3247" i="21"/>
  <c r="B3225" i="21"/>
  <c r="B3216" i="21"/>
  <c r="B3192" i="21"/>
  <c r="B3167" i="21"/>
  <c r="B3122" i="21"/>
  <c r="B3097" i="21"/>
  <c r="B3051" i="21"/>
  <c r="B3022" i="21"/>
  <c r="B3002" i="21"/>
  <c r="B2991" i="21"/>
  <c r="B2986" i="21"/>
  <c r="B2965" i="21"/>
  <c r="B2954" i="21"/>
  <c r="B2932" i="21"/>
  <c r="B2907" i="21"/>
  <c r="B2861" i="21"/>
  <c r="B2832" i="21"/>
  <c r="B2762" i="21"/>
  <c r="B2742" i="21"/>
  <c r="B2730" i="21"/>
  <c r="B2725" i="21"/>
  <c r="B2705" i="21"/>
  <c r="B2693" i="21"/>
  <c r="B2672" i="21"/>
  <c r="B2642" i="21"/>
  <c r="B2601" i="21"/>
  <c r="B2572" i="21"/>
  <c r="B2546" i="21"/>
  <c r="B2502" i="21"/>
  <c r="B2482" i="21"/>
  <c r="B2469" i="21"/>
  <c r="B2464" i="21"/>
  <c r="B2445" i="21"/>
  <c r="B2432" i="21"/>
  <c r="B2412" i="21"/>
  <c r="B2382" i="21"/>
  <c r="B2340" i="21"/>
  <c r="B2312" i="21"/>
  <c r="B2271" i="21"/>
  <c r="B2242" i="21"/>
  <c r="B2222" i="21"/>
  <c r="B2208" i="21"/>
  <c r="B2203" i="21"/>
  <c r="B2180" i="21"/>
  <c r="B2172" i="21"/>
  <c r="B2163" i="21"/>
  <c r="B2147" i="21"/>
  <c r="B2122" i="21"/>
  <c r="B2079" i="21"/>
  <c r="B2052" i="21"/>
  <c r="B1982" i="21"/>
  <c r="B1957" i="21"/>
  <c r="B1947" i="21"/>
  <c r="B1942" i="21"/>
  <c r="B1920" i="21"/>
  <c r="B1911" i="21"/>
  <c r="B1887" i="21"/>
  <c r="B1862" i="21"/>
  <c r="B1817" i="21"/>
  <c r="B1792" i="21"/>
  <c r="B1766" i="21"/>
  <c r="B1722" i="21"/>
  <c r="B1697" i="21"/>
  <c r="B1681" i="21"/>
  <c r="B1660" i="21"/>
  <c r="B1650" i="21"/>
  <c r="B1627" i="21"/>
  <c r="B1602" i="21"/>
  <c r="B1557" i="21"/>
  <c r="B1532" i="21"/>
  <c r="B1457" i="21"/>
  <c r="B1437" i="21"/>
  <c r="B1426" i="21"/>
  <c r="B1421" i="21"/>
  <c r="B1400" i="21"/>
  <c r="B1389" i="21"/>
  <c r="B1367" i="21"/>
  <c r="B1342" i="21"/>
  <c r="B1296" i="21"/>
  <c r="B1267" i="21"/>
  <c r="B1236" i="21"/>
  <c r="B1197" i="21"/>
  <c r="B1177" i="21"/>
  <c r="B1165" i="21"/>
  <c r="B1160" i="21"/>
  <c r="B1140" i="21"/>
  <c r="B1128" i="21"/>
  <c r="B1107" i="21"/>
  <c r="B1077" i="21"/>
  <c r="B1036" i="21"/>
  <c r="B1007" i="21"/>
  <c r="B961" i="21"/>
  <c r="B937" i="21"/>
  <c r="B917" i="21"/>
  <c r="B903" i="21"/>
  <c r="B898" i="21"/>
  <c r="B875" i="21"/>
  <c r="B867" i="21"/>
  <c r="B842" i="21"/>
  <c r="B817" i="21"/>
  <c r="B774" i="21"/>
  <c r="B747" i="21"/>
  <c r="B677" i="21"/>
  <c r="B652" i="21"/>
  <c r="B642" i="21"/>
  <c r="B637" i="21"/>
  <c r="B615" i="21"/>
  <c r="B582" i="21"/>
  <c r="B557" i="21"/>
  <c r="B513" i="21"/>
  <c r="B487" i="21"/>
  <c r="B456" i="21"/>
  <c r="B417" i="21"/>
  <c r="B392" i="21"/>
  <c r="B382" i="21"/>
  <c r="B377" i="21"/>
  <c r="B355" i="21"/>
  <c r="B346" i="21"/>
  <c r="B322" i="21"/>
  <c r="B297" i="21"/>
  <c r="B252" i="21"/>
  <c r="B227" i="21"/>
  <c r="B181" i="21"/>
  <c r="B157" i="21"/>
  <c r="B132" i="21"/>
  <c r="B116" i="21"/>
  <c r="B95" i="21"/>
  <c r="B85" i="21"/>
  <c r="B62" i="21"/>
  <c r="B37" i="21"/>
  <c r="E859" i="22"/>
  <c r="K1663" i="22"/>
  <c r="K1662" i="22"/>
  <c r="K1661" i="22"/>
  <c r="K1660" i="22"/>
  <c r="K1659" i="22"/>
  <c r="K1658" i="22"/>
  <c r="K1657" i="22"/>
  <c r="K1656" i="22"/>
  <c r="K1655" i="22"/>
  <c r="K1654" i="22"/>
  <c r="K1653" i="22"/>
  <c r="K1652" i="22"/>
  <c r="K1651" i="22"/>
  <c r="K1650" i="22"/>
  <c r="K1649" i="22"/>
  <c r="K1648" i="22"/>
  <c r="K1647" i="22"/>
  <c r="K1646" i="22"/>
  <c r="K1645" i="22"/>
  <c r="K1644" i="22"/>
  <c r="K1643" i="22"/>
  <c r="K1642" i="22"/>
  <c r="K1641" i="22"/>
  <c r="K1640" i="22"/>
  <c r="K1639" i="22"/>
  <c r="K1638" i="22"/>
  <c r="K1637" i="22"/>
  <c r="K1636" i="22"/>
  <c r="K1635" i="22"/>
  <c r="K1634" i="22"/>
  <c r="K1633" i="22"/>
  <c r="K1632" i="22"/>
  <c r="K1631" i="22"/>
  <c r="K1630" i="22"/>
  <c r="K1629" i="22"/>
  <c r="K1628" i="22"/>
  <c r="K1627" i="22"/>
  <c r="K1626" i="22"/>
  <c r="K1625" i="22"/>
  <c r="K1624" i="22"/>
  <c r="K1623" i="22"/>
  <c r="K1622" i="22"/>
  <c r="K1621" i="22"/>
  <c r="K1620" i="22"/>
  <c r="K1619" i="22"/>
  <c r="K1618" i="22"/>
  <c r="K1617" i="22"/>
  <c r="K1616" i="22"/>
  <c r="K1615" i="22"/>
  <c r="K1614" i="22"/>
  <c r="K1613" i="22"/>
  <c r="K1612" i="22"/>
  <c r="K1611" i="22"/>
  <c r="K1610" i="22"/>
  <c r="K1609" i="22"/>
  <c r="K1608" i="22"/>
  <c r="K1607" i="22"/>
  <c r="K1606" i="22"/>
  <c r="K1605" i="22"/>
  <c r="K1604" i="22"/>
  <c r="K1603" i="22"/>
  <c r="K1602" i="22"/>
  <c r="K1601" i="22"/>
  <c r="K1600" i="22"/>
  <c r="K1599" i="22"/>
  <c r="K1598" i="22"/>
  <c r="K1597" i="22"/>
  <c r="K1596" i="22"/>
  <c r="K1595" i="22"/>
  <c r="K1594" i="22"/>
  <c r="K1593" i="22"/>
  <c r="K1592" i="22"/>
  <c r="K1591" i="22"/>
  <c r="K1590" i="22"/>
  <c r="K1589" i="22"/>
  <c r="K1588" i="22"/>
  <c r="K1587" i="22"/>
  <c r="K1586" i="22"/>
  <c r="K1585" i="22"/>
  <c r="K1584" i="22"/>
  <c r="K1583" i="22"/>
  <c r="K1582" i="22"/>
  <c r="K1581" i="22"/>
  <c r="K1580" i="22"/>
  <c r="K1579" i="22"/>
  <c r="K1578" i="22"/>
  <c r="K1577" i="22"/>
  <c r="K1576" i="22"/>
  <c r="K1575" i="22"/>
  <c r="K1574" i="22"/>
  <c r="K1573" i="22"/>
  <c r="K1572" i="22"/>
  <c r="K1571" i="22"/>
  <c r="K1570" i="22"/>
  <c r="K1569" i="22"/>
  <c r="K1568" i="22"/>
  <c r="K1567" i="22"/>
  <c r="K1566" i="22"/>
  <c r="K1565" i="22"/>
  <c r="K1564" i="22"/>
  <c r="K1563" i="22"/>
  <c r="K1562" i="22"/>
  <c r="K1561" i="22"/>
  <c r="K1560" i="22"/>
  <c r="K1559" i="22"/>
  <c r="K1558" i="22"/>
  <c r="K1557" i="22"/>
  <c r="K1556" i="22"/>
  <c r="K1555" i="22"/>
  <c r="K1554" i="22"/>
  <c r="K1553" i="22"/>
  <c r="K1552" i="22"/>
  <c r="K1551" i="22"/>
  <c r="K1550" i="22"/>
  <c r="K1549" i="22"/>
  <c r="K1548" i="22"/>
  <c r="K1547" i="22"/>
  <c r="K1546" i="22"/>
  <c r="K1545" i="22"/>
  <c r="K1544" i="22"/>
  <c r="K1543" i="22"/>
  <c r="K1542" i="22"/>
  <c r="K1541" i="22"/>
  <c r="K1540" i="22"/>
  <c r="K1539" i="22"/>
  <c r="K1538" i="22"/>
  <c r="K1537" i="22"/>
  <c r="K1536" i="22"/>
  <c r="K1535" i="22"/>
  <c r="K1534" i="22"/>
  <c r="K1533" i="22"/>
  <c r="K1532" i="22"/>
  <c r="K1531" i="22"/>
  <c r="K1530" i="22"/>
  <c r="K1529" i="22"/>
  <c r="K1528" i="22"/>
  <c r="K1527" i="22"/>
  <c r="K1526" i="22"/>
  <c r="K1525" i="22"/>
  <c r="K1524" i="22"/>
  <c r="K1523" i="22"/>
  <c r="K1522" i="22"/>
  <c r="K1521" i="22"/>
  <c r="K1520" i="22"/>
  <c r="K1519" i="22"/>
  <c r="K1518" i="22"/>
  <c r="K1517" i="22"/>
  <c r="K1516" i="22"/>
  <c r="K1515" i="22"/>
  <c r="K1514" i="22"/>
  <c r="K1513" i="22"/>
  <c r="K1512" i="22"/>
  <c r="K1511" i="22"/>
  <c r="K1510" i="22"/>
  <c r="K1509" i="22"/>
  <c r="K1508" i="22"/>
  <c r="K1507" i="22"/>
  <c r="K1506" i="22"/>
  <c r="K1505" i="22"/>
  <c r="K1504" i="22"/>
  <c r="K1503" i="22"/>
  <c r="K1502" i="22"/>
  <c r="K1501" i="22"/>
  <c r="K1500" i="22"/>
  <c r="K1499" i="22"/>
  <c r="K1498" i="22"/>
  <c r="K1497" i="22"/>
  <c r="K1496" i="22"/>
  <c r="K1495" i="22"/>
  <c r="K1494" i="22"/>
  <c r="K1493" i="22"/>
  <c r="K1492" i="22"/>
  <c r="K1491" i="22"/>
  <c r="K1490" i="22"/>
  <c r="K1489" i="22"/>
  <c r="K1488" i="22"/>
  <c r="K1487" i="22"/>
  <c r="K1486" i="22"/>
  <c r="K1485" i="22"/>
  <c r="K1484" i="22"/>
  <c r="K1483" i="22"/>
  <c r="K1482" i="22"/>
  <c r="K1481" i="22"/>
  <c r="K1480" i="22"/>
  <c r="K1479" i="22"/>
  <c r="K1478" i="22"/>
  <c r="K1477" i="22"/>
  <c r="K1476" i="22"/>
  <c r="K1475" i="22"/>
  <c r="K1474" i="22"/>
  <c r="K1473" i="22"/>
  <c r="K1472" i="22"/>
  <c r="K1471" i="22"/>
  <c r="K1470" i="22"/>
  <c r="K1469" i="22"/>
  <c r="K1468" i="22"/>
  <c r="K1467" i="22"/>
  <c r="K1466" i="22"/>
  <c r="K1465" i="22"/>
  <c r="K1464" i="22"/>
  <c r="K1463" i="22"/>
  <c r="K1462" i="22"/>
  <c r="K1461" i="22"/>
  <c r="K1460" i="22"/>
  <c r="K1459" i="22"/>
  <c r="K1458" i="22"/>
  <c r="K1457" i="22"/>
  <c r="K1456" i="22"/>
  <c r="K1455" i="22"/>
  <c r="K1454" i="22"/>
  <c r="K1453" i="22"/>
  <c r="K1452" i="22"/>
  <c r="K1451" i="22"/>
  <c r="K1450" i="22"/>
  <c r="K1449" i="22"/>
  <c r="K1448" i="22"/>
  <c r="K1447" i="22"/>
  <c r="K1446" i="22"/>
  <c r="K1445" i="22"/>
  <c r="K1444" i="22"/>
  <c r="K1443" i="22"/>
  <c r="K1442" i="22"/>
  <c r="K1441" i="22"/>
  <c r="K1440" i="22"/>
  <c r="K1439" i="22"/>
  <c r="K1438" i="22"/>
  <c r="K1437" i="22"/>
  <c r="K1436" i="22"/>
  <c r="K1435" i="22"/>
  <c r="K1434" i="22"/>
  <c r="K1433" i="22"/>
  <c r="K1432" i="22"/>
  <c r="K1431" i="22"/>
  <c r="K1430" i="22"/>
  <c r="K1429" i="22"/>
  <c r="K1428" i="22"/>
  <c r="K1427" i="22"/>
  <c r="K1426" i="22"/>
  <c r="K1425" i="22"/>
  <c r="K1424" i="22"/>
  <c r="K1423" i="22"/>
  <c r="K1422" i="22"/>
  <c r="K1421" i="22"/>
  <c r="K1420" i="22"/>
  <c r="K1419" i="22"/>
  <c r="K1418" i="22"/>
  <c r="K1417" i="22"/>
  <c r="K1416" i="22"/>
  <c r="K1415" i="22"/>
  <c r="K1414" i="22"/>
  <c r="K1413" i="22"/>
  <c r="K1412" i="22"/>
  <c r="K1411" i="22"/>
  <c r="K1410" i="22"/>
  <c r="K1409" i="22"/>
  <c r="K1408" i="22"/>
  <c r="K1407" i="22"/>
  <c r="K1406" i="22"/>
  <c r="K1405" i="22"/>
  <c r="K1404" i="22"/>
  <c r="K1403" i="22"/>
  <c r="K1402" i="22"/>
  <c r="K1401" i="22"/>
  <c r="K1400" i="22"/>
  <c r="K1399" i="22"/>
  <c r="K1398" i="22"/>
  <c r="K1397" i="22"/>
  <c r="K1396" i="22"/>
  <c r="K1395" i="22"/>
  <c r="K1394" i="22"/>
  <c r="K1393" i="22"/>
  <c r="K1392" i="22"/>
  <c r="K1391" i="22"/>
  <c r="K1390" i="22"/>
  <c r="K1389" i="22"/>
  <c r="K1388" i="22"/>
  <c r="K1387" i="22"/>
  <c r="K1386" i="22"/>
  <c r="K1385" i="22"/>
  <c r="K1384" i="22"/>
  <c r="K1383" i="22"/>
  <c r="K1382" i="22"/>
  <c r="K1381" i="22"/>
  <c r="K1380" i="22"/>
  <c r="K1379" i="22"/>
  <c r="K1378" i="22"/>
  <c r="K1377" i="22"/>
  <c r="K1376" i="22"/>
  <c r="K1375" i="22"/>
  <c r="K1374" i="22"/>
  <c r="K1373" i="22"/>
  <c r="K1372" i="22"/>
  <c r="K1371" i="22"/>
  <c r="K1370" i="22"/>
  <c r="K1369" i="22"/>
  <c r="K1368" i="22"/>
  <c r="K1367" i="22"/>
  <c r="K1366" i="22"/>
  <c r="K1365" i="22"/>
  <c r="K1364" i="22"/>
  <c r="K1363" i="22"/>
  <c r="K1362" i="22"/>
  <c r="K1361" i="22"/>
  <c r="K1360" i="22"/>
  <c r="K1359" i="22"/>
  <c r="K1358" i="22"/>
  <c r="K1357" i="22"/>
  <c r="K1356" i="22"/>
  <c r="K1355" i="22"/>
  <c r="K1354" i="22"/>
  <c r="K1353" i="22"/>
  <c r="K1352" i="22"/>
  <c r="K1351" i="22"/>
  <c r="K1350" i="22"/>
  <c r="K1349" i="22"/>
  <c r="K1348" i="22"/>
  <c r="K1347" i="22"/>
  <c r="K1346" i="22"/>
  <c r="K1345" i="22"/>
  <c r="K1344" i="22"/>
  <c r="K1343" i="22"/>
  <c r="K1342" i="22"/>
  <c r="K1341" i="22"/>
  <c r="K1340" i="22"/>
  <c r="K1339" i="22"/>
  <c r="K1338" i="22"/>
  <c r="K1337" i="22"/>
  <c r="K1336" i="22"/>
  <c r="K1335" i="22"/>
  <c r="K1334" i="22"/>
  <c r="K1333" i="22"/>
  <c r="K1332" i="22"/>
  <c r="K1331" i="22"/>
  <c r="K1330" i="22"/>
  <c r="K1329" i="22"/>
  <c r="K1328" i="22"/>
  <c r="K1327" i="22"/>
  <c r="K1326" i="22"/>
  <c r="K1325" i="22"/>
  <c r="K1324" i="22"/>
  <c r="K1323" i="22"/>
  <c r="K1322" i="22"/>
  <c r="K1321" i="22"/>
  <c r="K1320" i="22"/>
  <c r="K1319" i="22"/>
  <c r="K1318" i="22"/>
  <c r="K1317" i="22"/>
  <c r="K1316" i="22"/>
  <c r="K1315" i="22"/>
  <c r="K1314" i="22"/>
  <c r="K1313" i="22"/>
  <c r="G493" i="22"/>
  <c r="G492" i="22"/>
  <c r="G491" i="22"/>
  <c r="G490" i="22"/>
  <c r="G489" i="22"/>
  <c r="G488" i="22"/>
  <c r="G487" i="22"/>
  <c r="G486" i="22"/>
  <c r="G485" i="22"/>
  <c r="G484" i="22"/>
  <c r="G483" i="22"/>
  <c r="G482" i="22"/>
  <c r="G481" i="22"/>
  <c r="G480" i="22"/>
  <c r="G479" i="22"/>
  <c r="G478" i="22"/>
  <c r="G477" i="22"/>
  <c r="G476" i="22"/>
  <c r="G475" i="22"/>
  <c r="G474" i="22"/>
  <c r="G473" i="22"/>
  <c r="G472" i="22"/>
  <c r="G471" i="22"/>
  <c r="G470" i="22"/>
  <c r="G469" i="22"/>
  <c r="G468" i="22"/>
  <c r="G467" i="22"/>
  <c r="G466" i="22"/>
  <c r="G465" i="22"/>
  <c r="G464" i="22"/>
  <c r="G463" i="22"/>
  <c r="G462" i="22"/>
  <c r="G461" i="22"/>
  <c r="G460" i="22"/>
  <c r="G459" i="22"/>
  <c r="G458" i="22"/>
  <c r="G457" i="22"/>
  <c r="G456" i="22"/>
  <c r="G455" i="22"/>
  <c r="G454" i="22"/>
  <c r="G453" i="22"/>
  <c r="G452" i="22"/>
  <c r="G451" i="22"/>
  <c r="G450" i="22"/>
  <c r="G449" i="22"/>
  <c r="G448" i="22"/>
  <c r="G447" i="22"/>
  <c r="G446" i="22"/>
  <c r="G445" i="22"/>
  <c r="G444" i="22"/>
  <c r="G443" i="22"/>
  <c r="G442" i="22"/>
  <c r="G441" i="22"/>
  <c r="G440" i="22"/>
  <c r="G439" i="22"/>
  <c r="G438" i="22"/>
  <c r="G437" i="22"/>
  <c r="G436" i="22"/>
  <c r="G435" i="22"/>
  <c r="G434" i="22"/>
  <c r="G433" i="22"/>
  <c r="G432" i="22"/>
  <c r="G431" i="22"/>
  <c r="G430" i="22"/>
  <c r="G429" i="22"/>
  <c r="G428" i="22"/>
  <c r="G427" i="22"/>
  <c r="G426" i="22"/>
  <c r="G425" i="22"/>
  <c r="G424" i="22"/>
  <c r="G423" i="22"/>
  <c r="G422" i="22"/>
  <c r="G421" i="22"/>
  <c r="G420" i="22"/>
  <c r="G419" i="22"/>
  <c r="G418" i="22"/>
  <c r="G417" i="22"/>
  <c r="G416" i="22"/>
  <c r="G415" i="22"/>
  <c r="G414" i="22"/>
  <c r="G413" i="22"/>
  <c r="B16246" i="22"/>
  <c r="B16217" i="22"/>
  <c r="B16192" i="22"/>
  <c r="B16182" i="22"/>
  <c r="B16177" i="22"/>
  <c r="B16155" i="22"/>
  <c r="B16122" i="22"/>
  <c r="B16097" i="22"/>
  <c r="B16053" i="22"/>
  <c r="B16042" i="22"/>
  <c r="B16027" i="22"/>
  <c r="B15957" i="22"/>
  <c r="B15932" i="22"/>
  <c r="B15922" i="22"/>
  <c r="B15917" i="22"/>
  <c r="B15895" i="22"/>
  <c r="B15886" i="22"/>
  <c r="B15862" i="22"/>
  <c r="B15837" i="22"/>
  <c r="B15792" i="22"/>
  <c r="B15782" i="22"/>
  <c r="B15767" i="22"/>
  <c r="B15736" i="22"/>
  <c r="B15697" i="22"/>
  <c r="B15672" i="22"/>
  <c r="B15656" i="22"/>
  <c r="B15635" i="22"/>
  <c r="B15625" i="22"/>
  <c r="B15602" i="22"/>
  <c r="B15577" i="22"/>
  <c r="B15532" i="22"/>
  <c r="B15507" i="22"/>
  <c r="B15432" i="22"/>
  <c r="B15412" i="22"/>
  <c r="B15401" i="22"/>
  <c r="B15396" i="22"/>
  <c r="B15375" i="22"/>
  <c r="B15364" i="22"/>
  <c r="B15342" i="22"/>
  <c r="B15317" i="22"/>
  <c r="B15271" i="22"/>
  <c r="B15242" i="22"/>
  <c r="B15211" i="22"/>
  <c r="B15172" i="22"/>
  <c r="B15152" i="22"/>
  <c r="B15139" i="22"/>
  <c r="B15134" i="22"/>
  <c r="B15115" i="22"/>
  <c r="B15102" i="22"/>
  <c r="B15082" i="22"/>
  <c r="B15052" i="22"/>
  <c r="B15010" i="22"/>
  <c r="B14982" i="22"/>
  <c r="B14956" i="22"/>
  <c r="B14912" i="22"/>
  <c r="B14892" i="22"/>
  <c r="B14878" i="22"/>
  <c r="B14873" i="22"/>
  <c r="B14859" i="22"/>
  <c r="B14850" i="22"/>
  <c r="B14842" i="22"/>
  <c r="B14817" i="22"/>
  <c r="B14792" i="22"/>
  <c r="B14749" i="22"/>
  <c r="B14722" i="22"/>
  <c r="B14681" i="22"/>
  <c r="B14652" i="22"/>
  <c r="B14627" i="22"/>
  <c r="B14617" i="22"/>
  <c r="B14612" i="22"/>
  <c r="B14590" i="22"/>
  <c r="B14557" i="22"/>
  <c r="B14532" i="22"/>
  <c r="B14488" i="22"/>
  <c r="B14462" i="22"/>
  <c r="B14431" i="22"/>
  <c r="B14392" i="22"/>
  <c r="B14367" i="22"/>
  <c r="B14357" i="22"/>
  <c r="B14352" i="22"/>
  <c r="B14330" i="22"/>
  <c r="B14321" i="22"/>
  <c r="B14297" i="22"/>
  <c r="B14272" i="22"/>
  <c r="B14227" i="22"/>
  <c r="B14202" i="22"/>
  <c r="B14156" i="22"/>
  <c r="B14127" i="22"/>
  <c r="B14107" i="22"/>
  <c r="B14096" i="22"/>
  <c r="B14091" i="22"/>
  <c r="B14070" i="22"/>
  <c r="B14059" i="22"/>
  <c r="B14037" i="22"/>
  <c r="B14012" i="22"/>
  <c r="B13966" i="22"/>
  <c r="B13937" i="22"/>
  <c r="B13867" i="22"/>
  <c r="B13847" i="22"/>
  <c r="B13835" i="22"/>
  <c r="B13830" i="22"/>
  <c r="B13810" i="22"/>
  <c r="B13798" i="22"/>
  <c r="B13777" i="22"/>
  <c r="B13747" i="22"/>
  <c r="B13706" i="22"/>
  <c r="B13677" i="22"/>
  <c r="B13651" i="22"/>
  <c r="B13607" i="22"/>
  <c r="B13587" i="22"/>
  <c r="B13574" i="22"/>
  <c r="B13569" i="22"/>
  <c r="B13550" i="22"/>
  <c r="B13537" i="22"/>
  <c r="B13517" i="22"/>
  <c r="B13487" i="22"/>
  <c r="B13445" i="22"/>
  <c r="B13417" i="22"/>
  <c r="B13376" i="22"/>
  <c r="B13347" i="22"/>
  <c r="B13327" i="22"/>
  <c r="B13313" i="22"/>
  <c r="B13308" i="22"/>
  <c r="B13285" i="22"/>
  <c r="B13277" i="22"/>
  <c r="B13268" i="22"/>
  <c r="B13252" i="22"/>
  <c r="B13227" i="22"/>
  <c r="B13184" i="22"/>
  <c r="B13157" i="22"/>
  <c r="B13087" i="22"/>
  <c r="B13062" i="22"/>
  <c r="B13052" i="22"/>
  <c r="B13047" i="22"/>
  <c r="B13025" i="22"/>
  <c r="B13016" i="22"/>
  <c r="B12992" i="22"/>
  <c r="B12967" i="22"/>
  <c r="B12922" i="22"/>
  <c r="B12897" i="22"/>
  <c r="B12871" i="22"/>
  <c r="B12827" i="22"/>
  <c r="B12802" i="22"/>
  <c r="B12786" i="22"/>
  <c r="B12765" i="22"/>
  <c r="B12755" i="22"/>
  <c r="B12732" i="22"/>
  <c r="B12707" i="22"/>
  <c r="B12662" i="22"/>
  <c r="B12637" i="22"/>
  <c r="B12562" i="22"/>
  <c r="B12542" i="22"/>
  <c r="B12531" i="22"/>
  <c r="B12526" i="22"/>
  <c r="B12505" i="22"/>
  <c r="B12494" i="22"/>
  <c r="B12472" i="22"/>
  <c r="B12447" i="22"/>
  <c r="B12401" i="22"/>
  <c r="B12372" i="22"/>
  <c r="B12341" i="22"/>
  <c r="B12302" i="22"/>
  <c r="B12282" i="22"/>
  <c r="B12270" i="22"/>
  <c r="B12265" i="22"/>
  <c r="B12245" i="22"/>
  <c r="B12233" i="22"/>
  <c r="B12212" i="22"/>
  <c r="B12182" i="22"/>
  <c r="B12141" i="22"/>
  <c r="B12112" i="22"/>
  <c r="B12066" i="22"/>
  <c r="B12042" i="22"/>
  <c r="B12022" i="22"/>
  <c r="B12008" i="22"/>
  <c r="B12003" i="22"/>
  <c r="B11980" i="22"/>
  <c r="B11972" i="22"/>
  <c r="B11947" i="22"/>
  <c r="B11922" i="22"/>
  <c r="B11879" i="22"/>
  <c r="B11852" i="22"/>
  <c r="B11782" i="22"/>
  <c r="B11757" i="22"/>
  <c r="B11747" i="22"/>
  <c r="B11742" i="22"/>
  <c r="B11720" i="22"/>
  <c r="B11687" i="22"/>
  <c r="B11662" i="22"/>
  <c r="B11618" i="22"/>
  <c r="B11592" i="22"/>
  <c r="B11561" i="22"/>
  <c r="B11522" i="22"/>
  <c r="B11497" i="22"/>
  <c r="B11487" i="22"/>
  <c r="B11482" i="22"/>
  <c r="B11460" i="22"/>
  <c r="B11451" i="22"/>
  <c r="B11427" i="22"/>
  <c r="B11402" i="22"/>
  <c r="B11357" i="22"/>
  <c r="B11332" i="22"/>
  <c r="B11286" i="22"/>
  <c r="B11262" i="22"/>
  <c r="B11237" i="22"/>
  <c r="B11221" i="22"/>
  <c r="B11200" i="22"/>
  <c r="B11190" i="22"/>
  <c r="B11167" i="22"/>
  <c r="B11142" i="22"/>
  <c r="B11097" i="22"/>
  <c r="B11081" i="22"/>
  <c r="B11072" i="22"/>
  <c r="B11036" i="22"/>
  <c r="B10997" i="22"/>
  <c r="B10977" i="22"/>
  <c r="B10965" i="22"/>
  <c r="B10960" i="22"/>
  <c r="B10940" i="22"/>
  <c r="B10928" i="22"/>
  <c r="B10907" i="22"/>
  <c r="B10877" i="22"/>
  <c r="B10836" i="22"/>
  <c r="B10807" i="22"/>
  <c r="B10781" i="22"/>
  <c r="B10737" i="22"/>
  <c r="B10717" i="22"/>
  <c r="B10704" i="22"/>
  <c r="B10699" i="22"/>
  <c r="B10680" i="22"/>
  <c r="B10667" i="22"/>
  <c r="B10647" i="22"/>
  <c r="B10617" i="22"/>
  <c r="B10575" i="22"/>
  <c r="B10547" i="22"/>
  <c r="B10506" i="22"/>
  <c r="B10477" i="22"/>
  <c r="B10457" i="22"/>
  <c r="B10443" i="22"/>
  <c r="B10438" i="22"/>
  <c r="B10415" i="22"/>
  <c r="B10407" i="22"/>
  <c r="B10382" i="22"/>
  <c r="B10364" i="22"/>
  <c r="B10363" i="22"/>
  <c r="B10357" i="22"/>
  <c r="B10314" i="22"/>
  <c r="B10287" i="22"/>
  <c r="B10256" i="22"/>
  <c r="B10217" i="22"/>
  <c r="B10192" i="22"/>
  <c r="B10182" i="22"/>
  <c r="B10177" i="22"/>
  <c r="B10155" i="22"/>
  <c r="B10122" i="22"/>
  <c r="B10097" i="22"/>
  <c r="B10053" i="22"/>
  <c r="B10027" i="22"/>
  <c r="B10001" i="22"/>
  <c r="B9957" i="22"/>
  <c r="B9932" i="22"/>
  <c r="B9916" i="22"/>
  <c r="B9895" i="22"/>
  <c r="B9885" i="22"/>
  <c r="B9862" i="22"/>
  <c r="B9837" i="22"/>
  <c r="B9792" i="22"/>
  <c r="B9767" i="22"/>
  <c r="B9692" i="22"/>
  <c r="B9672" i="22"/>
  <c r="B9661" i="22"/>
  <c r="B9656" i="22"/>
  <c r="B9635" i="22"/>
  <c r="B9624" i="22"/>
  <c r="B9602" i="22"/>
  <c r="B9577" i="22"/>
  <c r="B9531" i="22"/>
  <c r="B9502" i="22"/>
  <c r="B9471" i="22"/>
  <c r="B9432" i="22"/>
  <c r="B9412" i="22"/>
  <c r="B9400" i="22"/>
  <c r="B9395" i="22"/>
  <c r="B9375" i="22"/>
  <c r="B9363" i="22"/>
  <c r="B9342" i="22"/>
  <c r="B9312" i="22"/>
  <c r="B9271" i="22"/>
  <c r="B9242" i="22"/>
  <c r="B9201" i="22"/>
  <c r="B9172" i="22"/>
  <c r="B9152" i="22"/>
  <c r="B9139" i="22"/>
  <c r="B9134" i="22"/>
  <c r="B9115" i="22"/>
  <c r="B9102" i="22"/>
  <c r="B9082" i="22"/>
  <c r="B9052" i="22"/>
  <c r="B9010" i="22"/>
  <c r="B8982" i="22"/>
  <c r="B8912" i="22"/>
  <c r="B8887" i="22"/>
  <c r="B8877" i="22"/>
  <c r="B8872" i="22"/>
  <c r="B8850" i="22"/>
  <c r="B8817" i="22"/>
  <c r="B8792" i="22"/>
  <c r="B8748" i="22"/>
  <c r="B8722" i="22"/>
  <c r="B8691" i="22"/>
  <c r="B8652" i="22"/>
  <c r="B8627" i="22"/>
  <c r="B8617" i="22"/>
  <c r="B8612" i="22"/>
  <c r="B8590" i="22"/>
  <c r="B8581" i="22"/>
  <c r="B8557" i="22"/>
  <c r="B8532" i="22"/>
  <c r="B8487" i="22"/>
  <c r="B8462" i="22"/>
  <c r="B8439" i="22"/>
  <c r="B8421" i="22"/>
  <c r="B8392" i="22"/>
  <c r="B8367" i="22"/>
  <c r="B8351" i="22"/>
  <c r="B8330" i="22"/>
  <c r="B8320" i="22"/>
  <c r="B8297" i="22"/>
  <c r="B8290" i="22"/>
  <c r="B8289" i="22"/>
  <c r="B8288" i="22"/>
  <c r="B8287" i="22"/>
  <c r="B8286" i="22"/>
  <c r="B8285" i="22"/>
  <c r="B8284" i="22"/>
  <c r="B8283" i="22"/>
  <c r="B8282" i="22"/>
  <c r="B8281" i="22"/>
  <c r="B8280" i="22"/>
  <c r="B8279" i="22"/>
  <c r="B8278" i="22"/>
  <c r="B8277" i="22"/>
  <c r="B8276" i="22"/>
  <c r="B8275" i="22"/>
  <c r="B8274" i="22"/>
  <c r="B8273" i="22"/>
  <c r="B8272" i="22"/>
  <c r="B8271" i="22"/>
  <c r="B8270" i="22"/>
  <c r="B8269" i="22"/>
  <c r="B8268" i="22"/>
  <c r="B8267" i="22"/>
  <c r="B8266" i="22"/>
  <c r="B8265" i="22"/>
  <c r="B8264" i="22"/>
  <c r="B8263" i="22"/>
  <c r="B8262" i="22"/>
  <c r="B8261" i="22"/>
  <c r="B8260" i="22"/>
  <c r="B8259" i="22"/>
  <c r="B8258" i="22"/>
  <c r="B8257" i="22"/>
  <c r="B8256" i="22"/>
  <c r="B8255" i="22"/>
  <c r="B8254" i="22"/>
  <c r="B8253" i="22"/>
  <c r="B8252" i="22"/>
  <c r="B8251" i="22"/>
  <c r="B8250" i="22"/>
  <c r="B8249" i="22"/>
  <c r="B8248" i="22"/>
  <c r="B8247" i="22"/>
  <c r="B8246" i="22"/>
  <c r="B8245" i="22"/>
  <c r="B8244" i="22"/>
  <c r="B8243" i="22"/>
  <c r="B8242" i="22"/>
  <c r="B8241" i="22"/>
  <c r="B8240" i="22"/>
  <c r="B8239" i="22"/>
  <c r="B8238" i="22"/>
  <c r="B8237" i="22"/>
  <c r="B8236" i="22"/>
  <c r="B8235" i="22"/>
  <c r="B8234" i="22"/>
  <c r="B8233" i="22"/>
  <c r="B8232" i="22"/>
  <c r="B8231" i="22"/>
  <c r="B8230" i="22"/>
  <c r="B8229" i="22"/>
  <c r="B8228" i="22"/>
  <c r="B8227" i="22"/>
  <c r="B8226" i="22"/>
  <c r="B8225" i="22"/>
  <c r="B8224" i="22"/>
  <c r="B8223" i="22"/>
  <c r="B8222" i="22"/>
  <c r="B8221" i="22"/>
  <c r="B8220" i="22"/>
  <c r="B8219" i="22"/>
  <c r="B8218" i="22"/>
  <c r="B8217" i="22"/>
  <c r="B8216" i="22"/>
  <c r="B8215" i="22"/>
  <c r="B8214" i="22"/>
  <c r="B8213" i="22"/>
  <c r="B8212" i="22"/>
  <c r="B8211" i="22"/>
  <c r="B8210" i="22"/>
  <c r="B8209" i="22"/>
  <c r="B8208" i="22"/>
  <c r="B8207" i="22"/>
  <c r="B8206" i="22"/>
  <c r="B8205" i="22"/>
  <c r="B8204" i="22"/>
  <c r="B8203" i="22"/>
  <c r="B8202" i="22"/>
  <c r="B8201" i="22"/>
  <c r="B8200" i="22"/>
  <c r="B8199" i="22"/>
  <c r="B8198" i="22"/>
  <c r="B8197" i="22"/>
  <c r="B8196" i="22"/>
  <c r="B8195" i="22"/>
  <c r="B8194" i="22"/>
  <c r="B8193" i="22"/>
  <c r="B8192" i="22"/>
  <c r="B8191" i="22"/>
  <c r="B8190" i="22"/>
  <c r="B8189" i="22"/>
  <c r="B8188" i="22"/>
  <c r="B8187" i="22"/>
  <c r="B8186" i="22"/>
  <c r="B8185" i="22"/>
  <c r="B8184" i="22"/>
  <c r="B8183" i="22"/>
  <c r="B8182" i="22"/>
  <c r="B8181" i="22"/>
  <c r="B8180" i="22"/>
  <c r="B8179" i="22"/>
  <c r="B8178" i="22"/>
  <c r="B8177" i="22"/>
  <c r="B8176" i="22"/>
  <c r="B8175" i="22"/>
  <c r="B8174" i="22"/>
  <c r="B8173" i="22"/>
  <c r="B8172" i="22"/>
  <c r="B8171" i="22"/>
  <c r="B8170" i="22"/>
  <c r="B8169" i="22"/>
  <c r="B8168" i="22"/>
  <c r="B8167" i="22"/>
  <c r="B8166" i="22"/>
  <c r="B8165" i="22"/>
  <c r="B8164" i="22"/>
  <c r="B8163" i="22"/>
  <c r="B8162" i="22"/>
  <c r="B8161" i="22"/>
  <c r="B8160" i="22"/>
  <c r="B8159" i="22"/>
  <c r="B8158" i="22"/>
  <c r="B8157" i="22"/>
  <c r="B8156" i="22"/>
  <c r="B8155" i="22"/>
  <c r="B8154" i="22"/>
  <c r="B8153" i="22"/>
  <c r="B8152" i="22"/>
  <c r="B8151" i="22"/>
  <c r="B8150" i="22"/>
  <c r="B8149" i="22"/>
  <c r="B8148" i="22"/>
  <c r="B8147" i="22"/>
  <c r="B8146" i="22"/>
  <c r="B8145" i="22"/>
  <c r="B8144" i="22"/>
  <c r="B8143" i="22"/>
  <c r="B8142" i="22"/>
  <c r="B8141" i="22"/>
  <c r="B8140" i="22"/>
  <c r="B8139" i="22"/>
  <c r="B8138" i="22"/>
  <c r="B8137" i="22"/>
  <c r="B8136" i="22"/>
  <c r="B8135" i="22"/>
  <c r="B8134" i="22"/>
  <c r="B8133" i="22"/>
  <c r="B8132" i="22"/>
  <c r="B8131" i="22"/>
  <c r="B8130" i="22"/>
  <c r="B8129" i="22"/>
  <c r="B8128" i="22"/>
  <c r="B8127" i="22"/>
  <c r="B8126" i="22"/>
  <c r="B8125" i="22"/>
  <c r="B8124" i="22"/>
  <c r="B8123" i="22"/>
  <c r="B8122" i="22"/>
  <c r="B8121" i="22"/>
  <c r="B8120" i="22"/>
  <c r="B8119" i="22"/>
  <c r="B8118" i="22"/>
  <c r="B8117" i="22"/>
  <c r="B8116" i="22"/>
  <c r="B8115" i="22"/>
  <c r="B8114" i="22"/>
  <c r="B8113" i="22"/>
  <c r="B8112" i="22"/>
  <c r="B8111" i="22"/>
  <c r="B8110" i="22"/>
  <c r="B8109" i="22"/>
  <c r="B8108" i="22"/>
  <c r="B8107" i="22"/>
  <c r="B8106" i="22"/>
  <c r="B8105" i="22"/>
  <c r="B8104" i="22"/>
  <c r="B8103" i="22"/>
  <c r="B8102" i="22"/>
  <c r="B8101" i="22"/>
  <c r="B8100" i="22"/>
  <c r="B8099" i="22"/>
  <c r="B8098" i="22"/>
  <c r="B8097" i="22"/>
  <c r="B8096" i="22"/>
  <c r="B8095" i="22"/>
  <c r="B8094" i="22"/>
  <c r="B8093" i="22"/>
  <c r="B8092" i="22"/>
  <c r="B8091" i="22"/>
  <c r="B8090" i="22"/>
  <c r="B8089" i="22"/>
  <c r="B8088" i="22"/>
  <c r="B8087" i="22"/>
  <c r="B8086" i="22"/>
  <c r="B8085" i="22"/>
  <c r="B8084" i="22"/>
  <c r="B8083" i="22"/>
  <c r="B8082" i="22"/>
  <c r="B8081" i="22"/>
  <c r="B8080" i="22"/>
  <c r="B8079" i="22"/>
  <c r="B8078" i="22"/>
  <c r="B8077" i="22"/>
  <c r="B8076" i="22"/>
  <c r="B8075" i="22"/>
  <c r="B8074" i="22"/>
  <c r="B8073" i="22"/>
  <c r="B8072" i="22"/>
  <c r="B8071" i="22"/>
  <c r="B8070" i="22"/>
  <c r="B8069" i="22"/>
  <c r="B8068" i="22"/>
  <c r="B8067" i="22"/>
  <c r="B8066" i="22"/>
  <c r="B8065" i="22"/>
  <c r="B8064" i="22"/>
  <c r="B8063" i="22"/>
  <c r="B8062" i="22"/>
  <c r="B8061" i="22"/>
  <c r="B8060" i="22"/>
  <c r="B8059" i="22"/>
  <c r="B8058" i="22"/>
  <c r="B8057" i="22"/>
  <c r="B8056" i="22"/>
  <c r="B8055" i="22"/>
  <c r="B8054" i="22"/>
  <c r="B8053" i="22"/>
  <c r="B8052" i="22"/>
  <c r="B8051" i="22"/>
  <c r="B8050" i="22"/>
  <c r="B8049" i="22"/>
  <c r="B8048" i="22"/>
  <c r="B8047" i="22"/>
  <c r="B8046" i="22"/>
  <c r="B8045" i="22"/>
  <c r="B8044" i="22"/>
  <c r="B8043" i="22"/>
  <c r="B8042" i="22"/>
  <c r="B8041" i="22"/>
  <c r="B8040" i="22"/>
  <c r="B8039" i="22"/>
  <c r="B8038" i="22"/>
  <c r="B8037" i="22"/>
  <c r="B8036" i="22"/>
  <c r="B8035" i="22"/>
  <c r="B8034" i="22"/>
  <c r="B8033" i="22"/>
  <c r="B8032" i="22"/>
  <c r="B8031" i="22"/>
  <c r="B8030" i="22"/>
  <c r="B8029" i="22"/>
  <c r="B8028" i="22"/>
  <c r="B8027" i="22"/>
  <c r="B8026" i="22"/>
  <c r="B8025" i="22"/>
  <c r="B8024" i="22"/>
  <c r="B8023" i="22"/>
  <c r="B8022" i="22"/>
  <c r="B8021" i="22"/>
  <c r="B8020" i="22"/>
  <c r="B8019" i="22"/>
  <c r="B8018" i="22"/>
  <c r="B8017" i="22"/>
  <c r="B8016" i="22"/>
  <c r="B8015" i="22"/>
  <c r="B8014" i="22"/>
  <c r="B8013" i="22"/>
  <c r="B8012" i="22"/>
  <c r="B8011" i="22"/>
  <c r="B8010" i="22"/>
  <c r="B8009" i="22"/>
  <c r="B8008" i="22"/>
  <c r="B8007" i="22"/>
  <c r="B8006" i="22"/>
  <c r="B8005" i="22"/>
  <c r="B8004" i="22"/>
  <c r="B8003" i="22"/>
  <c r="B8002" i="22"/>
  <c r="B8001" i="22"/>
  <c r="B8000" i="22"/>
  <c r="B7999" i="22"/>
  <c r="B7998" i="22"/>
  <c r="B7997" i="22"/>
  <c r="B7996" i="22"/>
  <c r="B7995" i="22"/>
  <c r="B7994" i="22"/>
  <c r="B7993" i="22"/>
  <c r="B7992" i="22"/>
  <c r="B7991" i="22"/>
  <c r="B7990" i="22"/>
  <c r="B7989" i="22"/>
  <c r="B7988" i="22"/>
  <c r="B7987" i="22"/>
  <c r="B7986" i="22"/>
  <c r="B7985" i="22"/>
  <c r="B7984" i="22"/>
  <c r="B7983" i="22"/>
  <c r="B7982" i="22"/>
  <c r="B7981" i="22"/>
  <c r="B7980" i="22"/>
  <c r="B7979" i="22"/>
  <c r="B7978" i="22"/>
  <c r="B7977" i="22"/>
  <c r="B7976" i="22"/>
  <c r="B7975" i="22"/>
  <c r="B7974" i="22"/>
  <c r="B7973" i="22"/>
  <c r="B7972" i="22"/>
  <c r="B7971" i="22"/>
  <c r="B7970" i="22"/>
  <c r="B7969" i="22"/>
  <c r="B7968" i="22"/>
  <c r="B7967" i="22"/>
  <c r="B7966" i="22"/>
  <c r="B7965" i="22"/>
  <c r="B7964" i="22"/>
  <c r="B7963" i="22"/>
  <c r="B7962" i="22"/>
  <c r="B7961" i="22"/>
  <c r="B7960" i="22"/>
  <c r="B7959" i="22"/>
  <c r="B7958" i="22"/>
  <c r="B7957" i="22"/>
  <c r="B7956" i="22"/>
  <c r="B7955" i="22"/>
  <c r="B7954" i="22"/>
  <c r="B7953" i="22"/>
  <c r="B7952" i="22"/>
  <c r="B7951" i="22"/>
  <c r="B7950" i="22"/>
  <c r="B7949" i="22"/>
  <c r="B7948" i="22"/>
  <c r="B7947" i="22"/>
  <c r="B7946" i="22"/>
  <c r="B7945" i="22"/>
  <c r="B7944" i="22"/>
  <c r="B7943" i="22"/>
  <c r="B7942" i="22"/>
  <c r="B7941" i="22"/>
  <c r="B7940" i="22"/>
  <c r="B7939" i="22"/>
  <c r="B7938" i="22"/>
  <c r="B7937" i="22"/>
  <c r="B7936" i="22"/>
  <c r="B7935" i="22"/>
  <c r="B7934" i="22"/>
  <c r="B7933" i="22"/>
  <c r="B7932" i="22"/>
  <c r="B7931" i="22"/>
  <c r="B7930" i="22"/>
  <c r="B7929" i="22"/>
  <c r="B7928" i="22"/>
  <c r="B7927" i="22"/>
  <c r="B7926" i="22"/>
  <c r="B7925" i="22"/>
  <c r="B7924" i="22"/>
  <c r="B7923" i="22"/>
  <c r="B7922" i="22"/>
  <c r="B7921" i="22"/>
  <c r="B7920" i="22"/>
  <c r="B7919" i="22"/>
  <c r="B7918" i="22"/>
  <c r="B7917" i="22"/>
  <c r="B7916" i="22"/>
  <c r="B7915" i="22"/>
  <c r="B7914" i="22"/>
  <c r="B7913" i="22"/>
  <c r="B7912" i="22"/>
  <c r="B7911" i="22"/>
  <c r="B7910" i="22"/>
  <c r="B7909" i="22"/>
  <c r="B7908" i="22"/>
  <c r="B7907" i="22"/>
  <c r="B7906" i="22"/>
  <c r="B7905" i="22"/>
  <c r="B7904" i="22"/>
  <c r="B7903" i="22"/>
  <c r="B7902" i="22"/>
  <c r="B7901" i="22"/>
  <c r="B7900" i="22"/>
  <c r="B7899" i="22"/>
  <c r="B7898" i="22"/>
  <c r="B7897" i="22"/>
  <c r="B7896" i="22"/>
  <c r="B7895" i="22"/>
  <c r="B7894" i="22"/>
  <c r="B7893" i="22"/>
  <c r="B7892" i="22"/>
  <c r="B7891" i="22"/>
  <c r="B7890" i="22"/>
  <c r="B7889" i="22"/>
  <c r="B7888" i="22"/>
  <c r="B7887" i="22"/>
  <c r="B7886" i="22"/>
  <c r="B7885" i="22"/>
  <c r="B7884" i="22"/>
  <c r="B7883" i="22"/>
  <c r="B7882" i="22"/>
  <c r="B7881" i="22"/>
  <c r="B7880" i="22"/>
  <c r="B7879" i="22"/>
  <c r="B7878" i="22"/>
  <c r="B7877" i="22"/>
  <c r="B7876" i="22"/>
  <c r="B7875" i="22"/>
  <c r="B7874" i="22"/>
  <c r="B7873" i="22"/>
  <c r="B7872" i="22"/>
  <c r="B7871" i="22"/>
  <c r="B7870" i="22"/>
  <c r="B7869" i="22"/>
  <c r="B7868" i="22"/>
  <c r="B7867" i="22"/>
  <c r="B7866" i="22"/>
  <c r="B7865" i="22"/>
  <c r="B7864" i="22"/>
  <c r="B7863" i="22"/>
  <c r="B7862" i="22"/>
  <c r="B7861" i="22"/>
  <c r="B7860" i="22"/>
  <c r="B7859" i="22"/>
  <c r="B7858" i="22"/>
  <c r="B7857" i="22"/>
  <c r="B7856" i="22"/>
  <c r="B7855" i="22"/>
  <c r="B7854" i="22"/>
  <c r="B7853" i="22"/>
  <c r="B7852" i="22"/>
  <c r="B7851" i="22"/>
  <c r="B7850" i="22"/>
  <c r="B7849" i="22"/>
  <c r="B7848" i="22"/>
  <c r="B7847" i="22"/>
  <c r="B7846" i="22"/>
  <c r="B7845" i="22"/>
  <c r="B7844" i="22"/>
  <c r="B7843" i="22"/>
  <c r="B7842" i="22"/>
  <c r="B7841" i="22"/>
  <c r="B7840" i="22"/>
  <c r="B7839" i="22"/>
  <c r="B7838" i="22"/>
  <c r="B7837" i="22"/>
  <c r="B7836" i="22"/>
  <c r="B7835" i="22"/>
  <c r="B7834" i="22"/>
  <c r="B7833" i="22"/>
  <c r="B7832" i="22"/>
  <c r="B7831" i="22"/>
  <c r="B7830" i="22"/>
  <c r="B7829" i="22"/>
  <c r="B7828" i="22"/>
  <c r="B7827" i="22"/>
  <c r="B7826" i="22"/>
  <c r="B7825" i="22"/>
  <c r="B7824" i="22"/>
  <c r="B7823" i="22"/>
  <c r="B7822" i="22"/>
  <c r="B7821" i="22"/>
  <c r="B7820" i="22"/>
  <c r="B7819" i="22"/>
  <c r="B7818" i="22"/>
  <c r="B7817" i="22"/>
  <c r="B7816" i="22"/>
  <c r="B7815" i="22"/>
  <c r="B7814" i="22"/>
  <c r="B7813" i="22"/>
  <c r="B7812" i="22"/>
  <c r="B7811" i="22"/>
  <c r="B7810" i="22"/>
  <c r="B7809" i="22"/>
  <c r="B7808" i="22"/>
  <c r="B7807" i="22"/>
  <c r="B7806" i="22"/>
  <c r="B7805" i="22"/>
  <c r="B7804" i="22"/>
  <c r="B7803" i="22"/>
  <c r="B7802" i="22"/>
  <c r="B7801" i="22"/>
  <c r="B7800" i="22"/>
  <c r="B7799" i="22"/>
  <c r="B7798" i="22"/>
  <c r="B7797" i="22"/>
  <c r="B7796" i="22"/>
  <c r="B7795" i="22"/>
  <c r="B7794" i="22"/>
  <c r="B7793" i="22"/>
  <c r="B7792" i="22"/>
  <c r="B7791" i="22"/>
  <c r="B7790" i="22"/>
  <c r="B7789" i="22"/>
  <c r="B7788" i="22"/>
  <c r="B7787" i="22"/>
  <c r="B7786" i="22"/>
  <c r="B7785" i="22"/>
  <c r="B7784" i="22"/>
  <c r="B7783" i="22"/>
  <c r="B7782" i="22"/>
  <c r="B7781" i="22"/>
  <c r="B7780" i="22"/>
  <c r="B7779" i="22"/>
  <c r="B7778" i="22"/>
  <c r="B7777" i="22"/>
  <c r="B7776" i="22"/>
  <c r="B7775" i="22"/>
  <c r="B7774" i="22"/>
  <c r="B7773" i="22"/>
  <c r="B7772" i="22"/>
  <c r="B7771" i="22"/>
  <c r="B7770" i="22"/>
  <c r="B7769" i="22"/>
  <c r="B7768" i="22"/>
  <c r="B7767" i="22"/>
  <c r="B7766" i="22"/>
  <c r="B7765" i="22"/>
  <c r="B7764" i="22"/>
  <c r="B7763" i="22"/>
  <c r="B7762" i="22"/>
  <c r="B7761" i="22"/>
  <c r="B7760" i="22"/>
  <c r="B7759" i="22"/>
  <c r="B7758" i="22"/>
  <c r="B7757" i="22"/>
  <c r="B7756" i="22"/>
  <c r="B7755" i="22"/>
  <c r="B7754" i="22"/>
  <c r="B7753" i="22"/>
  <c r="B7752" i="22"/>
  <c r="B7751" i="22"/>
  <c r="B7750" i="22"/>
  <c r="B7749" i="22"/>
  <c r="B7748" i="22"/>
  <c r="B7747" i="22"/>
  <c r="B7746" i="22"/>
  <c r="B7745" i="22"/>
  <c r="B7744" i="22"/>
  <c r="B7743" i="22"/>
  <c r="B7742" i="22"/>
  <c r="B7741" i="22"/>
  <c r="B7740" i="22"/>
  <c r="B7739" i="22"/>
  <c r="B7738" i="22"/>
  <c r="B7737" i="22"/>
  <c r="B7736" i="22"/>
  <c r="B7735" i="22"/>
  <c r="B7734" i="22"/>
  <c r="B7733" i="22"/>
  <c r="B7732" i="22"/>
  <c r="B7731" i="22"/>
  <c r="B7730" i="22"/>
  <c r="B7729" i="22"/>
  <c r="B7728" i="22"/>
  <c r="B7727" i="22"/>
  <c r="B7726" i="22"/>
  <c r="B7725" i="22"/>
  <c r="B7724" i="22"/>
  <c r="B7723" i="22"/>
  <c r="B7722" i="22"/>
  <c r="B7721" i="22"/>
  <c r="B7720" i="22"/>
  <c r="B7719" i="22"/>
  <c r="B7718" i="22"/>
  <c r="B7717" i="22"/>
  <c r="B7716" i="22"/>
  <c r="B7715" i="22"/>
  <c r="B7714" i="22"/>
  <c r="B7713" i="22"/>
  <c r="B7712" i="22"/>
  <c r="B7711" i="22"/>
  <c r="B7710" i="22"/>
  <c r="B7709" i="22"/>
  <c r="B7708" i="22"/>
  <c r="B7707" i="22"/>
  <c r="B7706" i="22"/>
  <c r="B7705" i="22"/>
  <c r="B7704" i="22"/>
  <c r="B7703" i="22"/>
  <c r="B7702" i="22"/>
  <c r="B7701" i="22"/>
  <c r="B7700" i="22"/>
  <c r="B7699" i="22"/>
  <c r="B7698" i="22"/>
  <c r="B7697" i="22"/>
  <c r="B7696" i="22"/>
  <c r="B7695" i="22"/>
  <c r="B7694" i="22"/>
  <c r="B7693" i="22"/>
  <c r="B7692" i="22"/>
  <c r="B7691" i="22"/>
  <c r="B7690" i="22"/>
  <c r="B7689" i="22"/>
  <c r="B7688" i="22"/>
  <c r="B7687" i="22"/>
  <c r="B7686" i="22"/>
  <c r="B7685" i="22"/>
  <c r="B7684" i="22"/>
  <c r="B7683" i="22"/>
  <c r="B7682" i="22"/>
  <c r="B7681" i="22"/>
  <c r="B7680" i="22"/>
  <c r="B7679" i="22"/>
  <c r="B7678" i="22"/>
  <c r="B7677" i="22"/>
  <c r="B7676" i="22"/>
  <c r="B7675" i="22"/>
  <c r="B7674" i="22"/>
  <c r="B7673" i="22"/>
  <c r="B7672" i="22"/>
  <c r="B7671" i="22"/>
  <c r="B7670" i="22"/>
  <c r="B7669" i="22"/>
  <c r="B7668" i="22"/>
  <c r="B7667" i="22"/>
  <c r="B7666" i="22"/>
  <c r="B7665" i="22"/>
  <c r="B7664" i="22"/>
  <c r="B7663" i="22"/>
  <c r="B7662" i="22"/>
  <c r="B7661" i="22"/>
  <c r="B7660" i="22"/>
  <c r="B7659" i="22"/>
  <c r="B7658" i="22"/>
  <c r="B7657" i="22"/>
  <c r="B7656" i="22"/>
  <c r="B7655" i="22"/>
  <c r="B7654" i="22"/>
  <c r="B7653" i="22"/>
  <c r="B7652" i="22"/>
  <c r="B7651" i="22"/>
  <c r="B7650" i="22"/>
  <c r="B7649" i="22"/>
  <c r="B7648" i="22"/>
  <c r="B7647" i="22"/>
  <c r="B7646" i="22"/>
  <c r="B7645" i="22"/>
  <c r="B7644" i="22"/>
  <c r="B7643" i="22"/>
  <c r="B7642" i="22"/>
  <c r="B7641" i="22"/>
  <c r="B7640" i="22"/>
  <c r="B7639" i="22"/>
  <c r="B7638" i="22"/>
  <c r="B7637" i="22"/>
  <c r="B7636" i="22"/>
  <c r="B7635" i="22"/>
  <c r="B7634" i="22"/>
  <c r="B7633" i="22"/>
  <c r="B7632" i="22"/>
  <c r="B7631" i="22"/>
  <c r="B7630" i="22"/>
  <c r="B7629" i="22"/>
  <c r="B7628" i="22"/>
  <c r="B7627" i="22"/>
  <c r="B7626" i="22"/>
  <c r="B7625" i="22"/>
  <c r="B7624" i="22"/>
  <c r="B7623" i="22"/>
  <c r="B7622" i="22"/>
  <c r="B7621" i="22"/>
  <c r="B7620" i="22"/>
  <c r="B7619" i="22"/>
  <c r="B7618" i="22"/>
  <c r="B7617" i="22"/>
  <c r="B7616" i="22"/>
  <c r="B7615" i="22"/>
  <c r="B7614" i="22"/>
  <c r="B7613" i="22"/>
  <c r="B7612" i="22"/>
  <c r="B7611" i="22"/>
  <c r="B7610" i="22"/>
  <c r="B7609" i="22"/>
  <c r="B7608" i="22"/>
  <c r="B7607" i="22"/>
  <c r="B7606" i="22"/>
  <c r="B7605" i="22"/>
  <c r="B7604" i="22"/>
  <c r="B7603" i="22"/>
  <c r="B7602" i="22"/>
  <c r="B7601" i="22"/>
  <c r="B7600" i="22"/>
  <c r="B7599" i="22"/>
  <c r="B7598" i="22"/>
  <c r="B7597" i="22"/>
  <c r="B7596" i="22"/>
  <c r="B7595" i="22"/>
  <c r="B7594" i="22"/>
  <c r="B7593" i="22"/>
  <c r="B7592" i="22"/>
  <c r="B7591" i="22"/>
  <c r="B7590" i="22"/>
  <c r="B7589" i="22"/>
  <c r="B7588" i="22"/>
  <c r="B7587" i="22"/>
  <c r="B7586" i="22"/>
  <c r="B7585" i="22"/>
  <c r="B7584" i="22"/>
  <c r="B7583" i="22"/>
  <c r="B7582" i="22"/>
  <c r="B7581" i="22"/>
  <c r="B7580" i="22"/>
  <c r="B7579" i="22"/>
  <c r="B7578" i="22"/>
  <c r="B7577" i="22"/>
  <c r="B7576" i="22"/>
  <c r="B7575" i="22"/>
  <c r="B7574" i="22"/>
  <c r="B7573" i="22"/>
  <c r="B7572" i="22"/>
  <c r="B7571" i="22"/>
  <c r="B7570" i="22"/>
  <c r="B7569" i="22"/>
  <c r="B7568" i="22"/>
  <c r="B7567" i="22"/>
  <c r="B7566" i="22"/>
  <c r="B7565" i="22"/>
  <c r="B7564" i="22"/>
  <c r="B7563" i="22"/>
  <c r="B7562" i="22"/>
  <c r="B7561" i="22"/>
  <c r="B7560" i="22"/>
  <c r="B7559" i="22"/>
  <c r="B7558" i="22"/>
  <c r="B7557" i="22"/>
  <c r="B7556" i="22"/>
  <c r="B7555" i="22"/>
  <c r="B7554" i="22"/>
  <c r="B7553" i="22"/>
  <c r="B7552" i="22"/>
  <c r="B7551" i="22"/>
  <c r="B7550" i="22"/>
  <c r="B7549" i="22"/>
  <c r="B7548" i="22"/>
  <c r="B7547" i="22"/>
  <c r="B7546" i="22"/>
  <c r="B7545" i="22"/>
  <c r="B7544" i="22"/>
  <c r="B7543" i="22"/>
  <c r="B7542" i="22"/>
  <c r="B7541" i="22"/>
  <c r="B7540" i="22"/>
  <c r="B7539" i="22"/>
  <c r="B7538" i="22"/>
  <c r="B7537" i="22"/>
  <c r="B7536" i="22"/>
  <c r="B7535" i="22"/>
  <c r="B7534" i="22"/>
  <c r="B7533" i="22"/>
  <c r="B7532" i="22"/>
  <c r="B7531" i="22"/>
  <c r="B7530" i="22"/>
  <c r="B7529" i="22"/>
  <c r="B7528" i="22"/>
  <c r="B7527" i="22"/>
  <c r="B7526" i="22"/>
  <c r="B7525" i="22"/>
  <c r="B7524" i="22"/>
  <c r="B7523" i="22"/>
  <c r="B7522" i="22"/>
  <c r="B7521" i="22"/>
  <c r="B7520" i="22"/>
  <c r="B7519" i="22"/>
  <c r="B7518" i="22"/>
  <c r="B7517" i="22"/>
  <c r="B7516" i="22"/>
  <c r="B7515" i="22"/>
  <c r="B7514" i="22"/>
  <c r="B7513" i="22"/>
  <c r="B7512" i="22"/>
  <c r="B7511" i="22"/>
  <c r="B7510" i="22"/>
  <c r="B7509" i="22"/>
  <c r="B7508" i="22"/>
  <c r="B7507" i="22"/>
  <c r="B7506" i="22"/>
  <c r="B7505" i="22"/>
  <c r="B7504" i="22"/>
  <c r="B7503" i="22"/>
  <c r="B7502" i="22"/>
  <c r="B7501" i="22"/>
  <c r="B7500" i="22"/>
  <c r="B7499" i="22"/>
  <c r="B7498" i="22"/>
  <c r="B7497" i="22"/>
  <c r="B7496" i="22"/>
  <c r="B7495" i="22"/>
  <c r="B7494" i="22"/>
  <c r="B7493" i="22"/>
  <c r="B7492" i="22"/>
  <c r="B7491" i="22"/>
  <c r="B7490" i="22"/>
  <c r="B7489" i="22"/>
  <c r="B7488" i="22"/>
  <c r="B7487" i="22"/>
  <c r="B7486" i="22"/>
  <c r="B7485" i="22"/>
  <c r="B7484" i="22"/>
  <c r="B7483" i="22"/>
  <c r="B7482" i="22"/>
  <c r="B7481" i="22"/>
  <c r="B7480" i="22"/>
  <c r="B7479" i="22"/>
  <c r="B7478" i="22"/>
  <c r="B7477" i="22"/>
  <c r="B7476" i="22"/>
  <c r="B7475" i="22"/>
  <c r="B7474" i="22"/>
  <c r="B7473" i="22"/>
  <c r="B7472" i="22"/>
  <c r="B7471" i="22"/>
  <c r="B7470" i="22"/>
  <c r="B7469" i="22"/>
  <c r="B7468" i="22"/>
  <c r="B7467" i="22"/>
  <c r="B7466" i="22"/>
  <c r="B7465" i="22"/>
  <c r="B7464" i="22"/>
  <c r="B7463" i="22"/>
  <c r="B7462" i="22"/>
  <c r="B7461" i="22"/>
  <c r="B7460" i="22"/>
  <c r="B7459" i="22"/>
  <c r="B7458" i="22"/>
  <c r="B7457" i="22"/>
  <c r="B7456" i="22"/>
  <c r="B7455" i="22"/>
  <c r="B7454" i="22"/>
  <c r="B7453" i="22"/>
  <c r="B7452" i="22"/>
  <c r="B7451" i="22"/>
  <c r="B7450" i="22"/>
  <c r="B7449" i="22"/>
  <c r="B7448" i="22"/>
  <c r="B7447" i="22"/>
  <c r="B7446" i="22"/>
  <c r="B7445" i="22"/>
  <c r="B7444" i="22"/>
  <c r="B7443" i="22"/>
  <c r="B7442" i="22"/>
  <c r="B7441" i="22"/>
  <c r="B7440" i="22"/>
  <c r="B7439" i="22"/>
  <c r="B7438" i="22"/>
  <c r="B7437" i="22"/>
  <c r="B7436" i="22"/>
  <c r="B7435" i="22"/>
  <c r="B7434" i="22"/>
  <c r="B7433" i="22"/>
  <c r="B7432" i="22"/>
  <c r="B7431" i="22"/>
  <c r="B7430" i="22"/>
  <c r="B7429" i="22"/>
  <c r="B7428" i="22"/>
  <c r="B7427" i="22"/>
  <c r="B7426" i="22"/>
  <c r="B7425" i="22"/>
  <c r="B7424" i="22"/>
  <c r="B7423" i="22"/>
  <c r="B7422" i="22"/>
  <c r="B7421" i="22"/>
  <c r="B7420" i="22"/>
  <c r="B7419" i="22"/>
  <c r="B7418" i="22"/>
  <c r="B7417" i="22"/>
  <c r="B7416" i="22"/>
  <c r="B7415" i="22"/>
  <c r="B7414" i="22"/>
  <c r="B7413" i="22"/>
  <c r="B7412" i="22"/>
  <c r="B7411" i="22"/>
  <c r="B7410" i="22"/>
  <c r="B7409" i="22"/>
  <c r="B7408" i="22"/>
  <c r="B7407" i="22"/>
  <c r="B7406" i="22"/>
  <c r="B7405" i="22"/>
  <c r="B7404" i="22"/>
  <c r="B7403" i="22"/>
  <c r="B7402" i="22"/>
  <c r="B7401" i="22"/>
  <c r="B7400" i="22"/>
  <c r="B7399" i="22"/>
  <c r="B7398" i="22"/>
  <c r="B7397" i="22"/>
  <c r="B7396" i="22"/>
  <c r="B7395" i="22"/>
  <c r="B7394" i="22"/>
  <c r="B7393" i="22"/>
  <c r="B7392" i="22"/>
  <c r="B7391" i="22"/>
  <c r="B7390" i="22"/>
  <c r="B7389" i="22"/>
  <c r="B7388" i="22"/>
  <c r="B7387" i="22"/>
  <c r="B7386" i="22"/>
  <c r="B7385" i="22"/>
  <c r="B7384" i="22"/>
  <c r="B7383" i="22"/>
  <c r="B7382" i="22"/>
  <c r="B7381" i="22"/>
  <c r="B7380" i="22"/>
  <c r="B7379" i="22"/>
  <c r="B7378" i="22"/>
  <c r="B7377" i="22"/>
  <c r="B7376" i="22"/>
  <c r="B7375" i="22"/>
  <c r="B7374" i="22"/>
  <c r="B7373" i="22"/>
  <c r="B7372" i="22"/>
  <c r="B7371" i="22"/>
  <c r="B7370" i="22"/>
  <c r="B7369" i="22"/>
  <c r="B7368" i="22"/>
  <c r="B7367" i="22"/>
  <c r="B7366" i="22"/>
  <c r="B7365" i="22"/>
  <c r="B7364" i="22"/>
  <c r="B7363" i="22"/>
  <c r="B7362" i="22"/>
  <c r="B7361" i="22"/>
  <c r="B7360" i="22"/>
  <c r="B7359" i="22"/>
  <c r="B7358" i="22"/>
  <c r="B7357" i="22"/>
  <c r="B7356" i="22"/>
  <c r="B7355" i="22"/>
  <c r="B7354" i="22"/>
  <c r="B7353" i="22"/>
  <c r="B7352" i="22"/>
  <c r="B7351" i="22"/>
  <c r="B7350" i="22"/>
  <c r="B7349" i="22"/>
  <c r="B7348" i="22"/>
  <c r="B7347" i="22"/>
  <c r="B7346" i="22"/>
  <c r="B7345" i="22"/>
  <c r="B7344" i="22"/>
  <c r="B7343" i="22"/>
  <c r="B7342" i="22"/>
  <c r="B7341" i="22"/>
  <c r="B7340" i="22"/>
  <c r="B7339" i="22"/>
  <c r="B7338" i="22"/>
  <c r="B7337" i="22"/>
  <c r="B7336" i="22"/>
  <c r="B7335" i="22"/>
  <c r="B7334" i="22"/>
  <c r="B7333" i="22"/>
  <c r="B7332" i="22"/>
  <c r="B7331" i="22"/>
  <c r="B7330" i="22"/>
  <c r="B7329" i="22"/>
  <c r="B7328" i="22"/>
  <c r="B7327" i="22"/>
  <c r="B7326" i="22"/>
  <c r="B7325" i="22"/>
  <c r="B7324" i="22"/>
  <c r="B7323" i="22"/>
  <c r="B7322" i="22"/>
  <c r="B7321" i="22"/>
  <c r="B7320" i="22"/>
  <c r="B7319" i="22"/>
  <c r="B7318" i="22"/>
  <c r="B7317" i="22"/>
  <c r="B7316" i="22"/>
  <c r="B7315" i="22"/>
  <c r="B7314" i="22"/>
  <c r="B7313" i="22"/>
  <c r="B7312" i="22"/>
  <c r="B7311" i="22"/>
  <c r="B7310" i="22"/>
  <c r="B7309" i="22"/>
  <c r="B7308" i="22"/>
  <c r="B7307" i="22"/>
  <c r="B7306" i="22"/>
  <c r="B7305" i="22"/>
  <c r="B7304" i="22"/>
  <c r="B7303" i="22"/>
  <c r="B7302" i="22"/>
  <c r="B7301" i="22"/>
  <c r="B7300" i="22"/>
  <c r="B7299" i="22"/>
  <c r="B7298" i="22"/>
  <c r="B7297" i="22"/>
  <c r="B7296" i="22"/>
  <c r="B7295" i="22"/>
  <c r="B7294" i="22"/>
  <c r="B7293" i="22"/>
  <c r="B7292" i="22"/>
  <c r="B7291" i="22"/>
  <c r="B7290" i="22"/>
  <c r="B7289" i="22"/>
  <c r="B7288" i="22"/>
  <c r="B7287" i="22"/>
  <c r="B7286" i="22"/>
  <c r="B7285" i="22"/>
  <c r="B7284" i="22"/>
  <c r="B7283" i="22"/>
  <c r="B7282" i="22"/>
  <c r="B7281" i="22"/>
  <c r="B7280" i="22"/>
  <c r="B7279" i="22"/>
  <c r="B7278" i="22"/>
  <c r="B7277" i="22"/>
  <c r="B7276" i="22"/>
  <c r="B7275" i="22"/>
  <c r="B7274" i="22"/>
  <c r="B7273" i="22"/>
  <c r="B7272" i="22"/>
  <c r="B7271" i="22"/>
  <c r="B7270" i="22"/>
  <c r="B7269" i="22"/>
  <c r="B7268" i="22"/>
  <c r="B7267" i="22"/>
  <c r="B7266" i="22"/>
  <c r="B7265" i="22"/>
  <c r="B7264" i="22"/>
  <c r="B7263" i="22"/>
  <c r="B7262" i="22"/>
  <c r="B7261" i="22"/>
  <c r="B7260" i="22"/>
  <c r="B7259" i="22"/>
  <c r="B7258" i="22"/>
  <c r="B7257" i="22"/>
  <c r="B7256" i="22"/>
  <c r="B7255" i="22"/>
  <c r="B7254" i="22"/>
  <c r="B7253" i="22"/>
  <c r="B7252" i="22"/>
  <c r="B7251" i="22"/>
  <c r="B7250" i="22"/>
  <c r="B7249" i="22"/>
  <c r="B7248" i="22"/>
  <c r="B7247" i="22"/>
  <c r="B7246" i="22"/>
  <c r="B7245" i="22"/>
  <c r="B7244" i="22"/>
  <c r="B7243" i="22"/>
  <c r="B7242" i="22"/>
  <c r="B7241" i="22"/>
  <c r="B7240" i="22"/>
  <c r="B7239" i="22"/>
  <c r="B7238" i="22"/>
  <c r="B7237" i="22"/>
  <c r="B7236" i="22"/>
  <c r="B7235" i="22"/>
  <c r="B7234" i="22"/>
  <c r="B7233" i="22"/>
  <c r="B7232" i="22"/>
  <c r="B7231" i="22"/>
  <c r="B7230" i="22"/>
  <c r="B7229" i="22"/>
  <c r="B7228" i="22"/>
  <c r="B7227" i="22"/>
  <c r="B7226" i="22"/>
  <c r="B7225" i="22"/>
  <c r="B7224" i="22"/>
  <c r="B7223" i="22"/>
  <c r="B7222" i="22"/>
  <c r="B7221" i="22"/>
  <c r="B7220" i="22"/>
  <c r="B7219" i="22"/>
  <c r="B7218" i="22"/>
  <c r="B7217" i="22"/>
  <c r="B7216" i="22"/>
  <c r="B7215" i="22"/>
  <c r="B7214" i="22"/>
  <c r="B7213" i="22"/>
  <c r="B7212" i="22"/>
  <c r="B7211" i="22"/>
  <c r="B7210" i="22"/>
  <c r="B7209" i="22"/>
  <c r="B7208" i="22"/>
  <c r="B7207" i="22"/>
  <c r="B7206" i="22"/>
  <c r="B7205" i="22"/>
  <c r="B7204" i="22"/>
  <c r="B7203" i="22"/>
  <c r="B7202" i="22"/>
  <c r="B7201" i="22"/>
  <c r="B7200" i="22"/>
  <c r="B7199" i="22"/>
  <c r="B7198" i="22"/>
  <c r="B7197" i="22"/>
  <c r="B7196" i="22"/>
  <c r="B7195" i="22"/>
  <c r="B7194" i="22"/>
  <c r="B7193" i="22"/>
  <c r="B7192" i="22"/>
  <c r="B7191" i="22"/>
  <c r="B7190" i="22"/>
  <c r="B7189" i="22"/>
  <c r="B7188" i="22"/>
  <c r="B7187" i="22"/>
  <c r="B7186" i="22"/>
  <c r="B7185" i="22"/>
  <c r="B7184" i="22"/>
  <c r="B7183" i="22"/>
  <c r="B7182" i="22"/>
  <c r="B7181" i="22"/>
  <c r="B7180" i="22"/>
  <c r="B7179" i="22"/>
  <c r="B7178" i="22"/>
  <c r="B7177" i="22"/>
  <c r="B7176" i="22"/>
  <c r="B7175" i="22"/>
  <c r="B7174" i="22"/>
  <c r="B7173" i="22"/>
  <c r="B7172" i="22"/>
  <c r="B7171" i="22"/>
  <c r="B7170" i="22"/>
  <c r="B7169" i="22"/>
  <c r="B7168" i="22"/>
  <c r="B7167" i="22"/>
  <c r="B7166" i="22"/>
  <c r="B7165" i="22"/>
  <c r="B7164" i="22"/>
  <c r="B7163" i="22"/>
  <c r="B7162" i="22"/>
  <c r="B7161" i="22"/>
  <c r="B7160" i="22"/>
  <c r="B7159" i="22"/>
  <c r="B7158" i="22"/>
  <c r="B7157" i="22"/>
  <c r="B7156" i="22"/>
  <c r="B7155" i="22"/>
  <c r="B7154" i="22"/>
  <c r="B7153" i="22"/>
  <c r="B7152" i="22"/>
  <c r="B7151" i="22"/>
  <c r="B7150" i="22"/>
  <c r="B7149" i="22"/>
  <c r="B7148" i="22"/>
  <c r="B7147" i="22"/>
  <c r="B7146" i="22"/>
  <c r="B7145" i="22"/>
  <c r="B7144" i="22"/>
  <c r="B7143" i="22"/>
  <c r="B7142" i="22"/>
  <c r="B7141" i="22"/>
  <c r="B7140" i="22"/>
  <c r="B7139" i="22"/>
  <c r="B7138" i="22"/>
  <c r="B7137" i="22"/>
  <c r="B7136" i="22"/>
  <c r="B7135" i="22"/>
  <c r="B7134" i="22"/>
  <c r="B7133" i="22"/>
  <c r="B7132" i="22"/>
  <c r="B7131" i="22"/>
  <c r="B7130" i="22"/>
  <c r="B7129" i="22"/>
  <c r="B7128" i="22"/>
  <c r="B7127" i="22"/>
  <c r="B7126" i="22"/>
  <c r="B7125" i="22"/>
  <c r="B7124" i="22"/>
  <c r="B7123" i="22"/>
  <c r="B7122" i="22"/>
  <c r="B7121" i="22"/>
  <c r="B7120" i="22"/>
  <c r="B7119" i="22"/>
  <c r="B7118" i="22"/>
  <c r="B7117" i="22"/>
  <c r="B7116" i="22"/>
  <c r="B7115" i="22"/>
  <c r="B7114" i="22"/>
  <c r="B7113" i="22"/>
  <c r="B7112" i="22"/>
  <c r="B7111" i="22"/>
  <c r="B7110" i="22"/>
  <c r="B7109" i="22"/>
  <c r="B7108" i="22"/>
  <c r="B7107" i="22"/>
  <c r="B7106" i="22"/>
  <c r="B7105" i="22"/>
  <c r="B7104" i="22"/>
  <c r="B7103" i="22"/>
  <c r="B7102" i="22"/>
  <c r="B7101" i="22"/>
  <c r="B7100" i="22"/>
  <c r="B7099" i="22"/>
  <c r="B7098" i="22"/>
  <c r="B7097" i="22"/>
  <c r="B7096" i="22"/>
  <c r="B7095" i="22"/>
  <c r="B7094" i="22"/>
  <c r="B7093" i="22"/>
  <c r="B7092" i="22"/>
  <c r="B7091" i="22"/>
  <c r="B7090" i="22"/>
  <c r="B7089" i="22"/>
  <c r="B7088" i="22"/>
  <c r="B7087" i="22"/>
  <c r="B7086" i="22"/>
  <c r="B7085" i="22"/>
  <c r="B7084" i="22"/>
  <c r="B7083" i="22"/>
  <c r="B7082" i="22"/>
  <c r="B7081" i="22"/>
  <c r="B7080" i="22"/>
  <c r="B7079" i="22"/>
  <c r="B7078" i="22"/>
  <c r="B7077" i="22"/>
  <c r="B7076" i="22"/>
  <c r="B7075" i="22"/>
  <c r="B7074" i="22"/>
  <c r="B7073" i="22"/>
  <c r="B7072" i="22"/>
  <c r="B7071" i="22"/>
  <c r="B7070" i="22"/>
  <c r="B7069" i="22"/>
  <c r="B7068" i="22"/>
  <c r="B7067" i="22"/>
  <c r="B7066" i="22"/>
  <c r="B7065" i="22"/>
  <c r="B7064" i="22"/>
  <c r="B7063" i="22"/>
  <c r="B7062" i="22"/>
  <c r="B7061" i="22"/>
  <c r="B7060" i="22"/>
  <c r="B7059" i="22"/>
  <c r="B7058" i="22"/>
  <c r="B7057" i="22"/>
  <c r="B7056" i="22"/>
  <c r="B7055" i="22"/>
  <c r="B7054" i="22"/>
  <c r="B7053" i="22"/>
  <c r="B7052" i="22"/>
  <c r="B7051" i="22"/>
  <c r="B7050" i="22"/>
  <c r="B7049" i="22"/>
  <c r="B7048" i="22"/>
  <c r="B7047" i="22"/>
  <c r="B7046" i="22"/>
  <c r="B7045" i="22"/>
  <c r="B7044" i="22"/>
  <c r="B7043" i="22"/>
  <c r="B7042" i="22"/>
  <c r="B7041" i="22"/>
  <c r="B7040" i="22"/>
  <c r="B7039" i="22"/>
  <c r="B7038" i="22"/>
  <c r="B7037" i="22"/>
  <c r="B7036" i="22"/>
  <c r="B7035" i="22"/>
  <c r="B7034" i="22"/>
  <c r="B7033" i="22"/>
  <c r="B7032" i="22"/>
  <c r="B7031" i="22"/>
  <c r="B7030" i="22"/>
  <c r="B7029" i="22"/>
  <c r="B7028" i="22"/>
  <c r="B7027" i="22"/>
  <c r="B7026" i="22"/>
  <c r="B7025" i="22"/>
  <c r="B7024" i="22"/>
  <c r="B7023" i="22"/>
  <c r="B7022" i="22"/>
  <c r="B7021" i="22"/>
  <c r="B7020" i="22"/>
  <c r="B7019" i="22"/>
  <c r="B7018" i="22"/>
  <c r="B7017" i="22"/>
  <c r="B7016" i="22"/>
  <c r="B7015" i="22"/>
  <c r="B7014" i="22"/>
  <c r="B7013" i="22"/>
  <c r="B7012" i="22"/>
  <c r="B7011" i="22"/>
  <c r="B7010" i="22"/>
  <c r="B7009" i="22"/>
  <c r="B7008" i="22"/>
  <c r="B7007" i="22"/>
  <c r="B7006" i="22"/>
  <c r="B7005" i="22"/>
  <c r="B7004" i="22"/>
  <c r="B7003" i="22"/>
  <c r="B7002" i="22"/>
  <c r="B7001" i="22"/>
  <c r="B7000" i="22"/>
  <c r="B6999" i="22"/>
  <c r="B6998" i="22"/>
  <c r="B6997" i="22"/>
  <c r="B6996" i="22"/>
  <c r="B6995" i="22"/>
  <c r="B6994" i="22"/>
  <c r="B6993" i="22"/>
  <c r="B6992" i="22"/>
  <c r="B6991" i="22"/>
  <c r="B6990" i="22"/>
  <c r="B6989" i="22"/>
  <c r="B6988" i="22"/>
  <c r="B6987" i="22"/>
  <c r="B6986" i="22"/>
  <c r="B6985" i="22"/>
  <c r="B6984" i="22"/>
  <c r="B6983" i="22"/>
  <c r="B6982" i="22"/>
  <c r="B6981" i="22"/>
  <c r="B6980" i="22"/>
  <c r="B6979" i="22"/>
  <c r="B6978" i="22"/>
  <c r="B6977" i="22"/>
  <c r="B6976" i="22"/>
  <c r="B6975" i="22"/>
  <c r="B6974" i="22"/>
  <c r="B6973" i="22"/>
  <c r="B6972" i="22"/>
  <c r="B6971" i="22"/>
  <c r="B6970" i="22"/>
  <c r="B6969" i="22"/>
  <c r="B6968" i="22"/>
  <c r="B6967" i="22"/>
  <c r="B6966" i="22"/>
  <c r="B6965" i="22"/>
  <c r="B6964" i="22"/>
  <c r="B6963" i="22"/>
  <c r="B6962" i="22"/>
  <c r="B6961" i="22"/>
  <c r="B6960" i="22"/>
  <c r="B6959" i="22"/>
  <c r="B6958" i="22"/>
  <c r="B6957" i="22"/>
  <c r="B6956" i="22"/>
  <c r="B6955" i="22"/>
  <c r="B6954" i="22"/>
  <c r="B6953" i="22"/>
  <c r="B6952" i="22"/>
  <c r="B6951" i="22"/>
  <c r="B6950" i="22"/>
  <c r="B6949" i="22"/>
  <c r="B6948" i="22"/>
  <c r="B6947" i="22"/>
  <c r="B6946" i="22"/>
  <c r="B6945" i="22"/>
  <c r="B6944" i="22"/>
  <c r="B6943" i="22"/>
  <c r="B6942" i="22"/>
  <c r="B6941" i="22"/>
  <c r="B6940" i="22"/>
  <c r="B6939" i="22"/>
  <c r="B6938" i="22"/>
  <c r="B6937" i="22"/>
  <c r="B6936" i="22"/>
  <c r="B6935" i="22"/>
  <c r="B6934" i="22"/>
  <c r="B6933" i="22"/>
  <c r="B6932" i="22"/>
  <c r="B6931" i="22"/>
  <c r="B6930" i="22"/>
  <c r="B6929" i="22"/>
  <c r="B6928" i="22"/>
  <c r="B6927" i="22"/>
  <c r="B6926" i="22"/>
  <c r="B6925" i="22"/>
  <c r="B6924" i="22"/>
  <c r="B6923" i="22"/>
  <c r="B6922" i="22"/>
  <c r="B6921" i="22"/>
  <c r="B6920" i="22"/>
  <c r="B6919" i="22"/>
  <c r="B6918" i="22"/>
  <c r="B6917" i="22"/>
  <c r="B6916" i="22"/>
  <c r="B6915" i="22"/>
  <c r="B6914" i="22"/>
  <c r="B6913" i="22"/>
  <c r="B6912" i="22"/>
  <c r="B6911" i="22"/>
  <c r="B6910" i="22"/>
  <c r="B6909" i="22"/>
  <c r="B6908" i="22"/>
  <c r="B6907" i="22"/>
  <c r="B6906" i="22"/>
  <c r="B6905" i="22"/>
  <c r="B6904" i="22"/>
  <c r="B6903" i="22"/>
  <c r="B6902" i="22"/>
  <c r="B6901" i="22"/>
  <c r="B6900" i="22"/>
  <c r="B6899" i="22"/>
  <c r="B6898" i="22"/>
  <c r="B6897" i="22"/>
  <c r="B6896" i="22"/>
  <c r="B6895" i="22"/>
  <c r="B6894" i="22"/>
  <c r="B6893" i="22"/>
  <c r="B6892" i="22"/>
  <c r="B6891" i="22"/>
  <c r="B6890" i="22"/>
  <c r="B6889" i="22"/>
  <c r="B6888" i="22"/>
  <c r="B6887" i="22"/>
  <c r="B6886" i="22"/>
  <c r="B6885" i="22"/>
  <c r="B6884" i="22"/>
  <c r="B6883" i="22"/>
  <c r="B6882" i="22"/>
  <c r="B6881" i="22"/>
  <c r="B6880" i="22"/>
  <c r="B6879" i="22"/>
  <c r="B6878" i="22"/>
  <c r="B6877" i="22"/>
  <c r="B6876" i="22"/>
  <c r="B6875" i="22"/>
  <c r="B6874" i="22"/>
  <c r="B6873" i="22"/>
  <c r="B6872" i="22"/>
  <c r="B6871" i="22"/>
  <c r="B6870" i="22"/>
  <c r="B6869" i="22"/>
  <c r="B6868" i="22"/>
  <c r="B6867" i="22"/>
  <c r="B6866" i="22"/>
  <c r="B6865" i="22"/>
  <c r="B6864" i="22"/>
  <c r="B6863" i="22"/>
  <c r="B6862" i="22"/>
  <c r="B6861" i="22"/>
  <c r="B6860" i="22"/>
  <c r="B6859" i="22"/>
  <c r="B6858" i="22"/>
  <c r="B6857" i="22"/>
  <c r="B6856" i="22"/>
  <c r="B6855" i="22"/>
  <c r="B6854" i="22"/>
  <c r="B6853" i="22"/>
  <c r="B6852" i="22"/>
  <c r="B6851" i="22"/>
  <c r="B6850" i="22"/>
  <c r="B6849" i="22"/>
  <c r="B6848" i="22"/>
  <c r="B6847" i="22"/>
  <c r="B6846" i="22"/>
  <c r="B6845" i="22"/>
  <c r="B6844" i="22"/>
  <c r="B6843" i="22"/>
  <c r="B6842" i="22"/>
  <c r="B6841" i="22"/>
  <c r="B6840" i="22"/>
  <c r="B6839" i="22"/>
  <c r="B6838" i="22"/>
  <c r="B6837" i="22"/>
  <c r="B6836" i="22"/>
  <c r="B6835" i="22"/>
  <c r="B6834" i="22"/>
  <c r="B6833" i="22"/>
  <c r="B6832" i="22"/>
  <c r="B6831" i="22"/>
  <c r="B6830" i="22"/>
  <c r="B6829" i="22"/>
  <c r="B6828" i="22"/>
  <c r="B6827" i="22"/>
  <c r="B6826" i="22"/>
  <c r="B6825" i="22"/>
  <c r="B6824" i="22"/>
  <c r="B6823" i="22"/>
  <c r="B6822" i="22"/>
  <c r="B6821" i="22"/>
  <c r="B6820" i="22"/>
  <c r="B6819" i="22"/>
  <c r="B6818" i="22"/>
  <c r="B6817" i="22"/>
  <c r="B6816" i="22"/>
  <c r="B6815" i="22"/>
  <c r="B6814" i="22"/>
  <c r="B6813" i="22"/>
  <c r="B6812" i="22"/>
  <c r="B6811" i="22"/>
  <c r="B6810" i="22"/>
  <c r="B6809" i="22"/>
  <c r="B6808" i="22"/>
  <c r="B6807" i="22"/>
  <c r="B6806" i="22"/>
  <c r="B6805" i="22"/>
  <c r="B6804" i="22"/>
  <c r="B6803" i="22"/>
  <c r="B6802" i="22"/>
  <c r="B6801" i="22"/>
  <c r="B6800" i="22"/>
  <c r="B6799" i="22"/>
  <c r="B6798" i="22"/>
  <c r="B6797" i="22"/>
  <c r="B6796" i="22"/>
  <c r="B6795" i="22"/>
  <c r="B6794" i="22"/>
  <c r="B6793" i="22"/>
  <c r="B6792" i="22"/>
  <c r="B6791" i="22"/>
  <c r="B6790" i="22"/>
  <c r="B6789" i="22"/>
  <c r="B6788" i="22"/>
  <c r="B6787" i="22"/>
  <c r="B6786" i="22"/>
  <c r="B6785" i="22"/>
  <c r="B6784" i="22"/>
  <c r="B6783" i="22"/>
  <c r="B6782" i="22"/>
  <c r="B6781" i="22"/>
  <c r="B6780" i="22"/>
  <c r="B6779" i="22"/>
  <c r="B6778" i="22"/>
  <c r="B6777" i="22"/>
  <c r="B6776" i="22"/>
  <c r="B6775" i="22"/>
  <c r="B6774" i="22"/>
  <c r="B6773" i="22"/>
  <c r="B6772" i="22"/>
  <c r="B6771" i="22"/>
  <c r="B6770" i="22"/>
  <c r="B6769" i="22"/>
  <c r="B6768" i="22"/>
  <c r="B6767" i="22"/>
  <c r="B6766" i="22"/>
  <c r="B6765" i="22"/>
  <c r="B6764" i="22"/>
  <c r="B6763" i="22"/>
  <c r="B6762" i="22"/>
  <c r="B6761" i="22"/>
  <c r="B6760" i="22"/>
  <c r="B6759" i="22"/>
  <c r="B6758" i="22"/>
  <c r="B6757" i="22"/>
  <c r="B6756" i="22"/>
  <c r="B6755" i="22"/>
  <c r="B6754" i="22"/>
  <c r="B6753" i="22"/>
  <c r="B6752" i="22"/>
  <c r="B6751" i="22"/>
  <c r="B6750" i="22"/>
  <c r="B6749" i="22"/>
  <c r="B6748" i="22"/>
  <c r="B6747" i="22"/>
  <c r="B6746" i="22"/>
  <c r="B6745" i="22"/>
  <c r="B6744" i="22"/>
  <c r="B6743" i="22"/>
  <c r="B6742" i="22"/>
  <c r="B6741" i="22"/>
  <c r="B6740" i="22"/>
  <c r="B6739" i="22"/>
  <c r="B6738" i="22"/>
  <c r="B6737" i="22"/>
  <c r="B6736" i="22"/>
  <c r="B6735" i="22"/>
  <c r="B6734" i="22"/>
  <c r="B6733" i="22"/>
  <c r="B6732" i="22"/>
  <c r="B6731" i="22"/>
  <c r="B6730" i="22"/>
  <c r="B6729" i="22"/>
  <c r="B6728" i="22"/>
  <c r="B6727" i="22"/>
  <c r="B6726" i="22"/>
  <c r="B6725" i="22"/>
  <c r="B6724" i="22"/>
  <c r="B6723" i="22"/>
  <c r="B6722" i="22"/>
  <c r="B6721" i="22"/>
  <c r="B6720" i="22"/>
  <c r="B6719" i="22"/>
  <c r="B6718" i="22"/>
  <c r="B6717" i="22"/>
  <c r="B6716" i="22"/>
  <c r="B6715" i="22"/>
  <c r="B6714" i="22"/>
  <c r="B6713" i="22"/>
  <c r="B6712" i="22"/>
  <c r="B6711" i="22"/>
  <c r="B6710" i="22"/>
  <c r="B6709" i="22"/>
  <c r="B6708" i="22"/>
  <c r="B6707" i="22"/>
  <c r="B6706" i="22"/>
  <c r="B6705" i="22"/>
  <c r="B6704" i="22"/>
  <c r="B6703" i="22"/>
  <c r="B6702" i="22"/>
  <c r="B6701" i="22"/>
  <c r="B6700" i="22"/>
  <c r="B6699" i="22"/>
  <c r="B6698" i="22"/>
  <c r="B6697" i="22"/>
  <c r="B6696" i="22"/>
  <c r="B6695" i="22"/>
  <c r="B6694" i="22"/>
  <c r="B6693" i="22"/>
  <c r="B6692" i="22"/>
  <c r="B6691" i="22"/>
  <c r="B6690" i="22"/>
  <c r="B6689" i="22"/>
  <c r="B6688" i="22"/>
  <c r="B6687" i="22"/>
  <c r="B6686" i="22"/>
  <c r="B6685" i="22"/>
  <c r="B6684" i="22"/>
  <c r="B6683" i="22"/>
  <c r="B6682" i="22"/>
  <c r="B6681" i="22"/>
  <c r="B6680" i="22"/>
  <c r="B6679" i="22"/>
  <c r="B6678" i="22"/>
  <c r="B6677" i="22"/>
  <c r="B6676" i="22"/>
  <c r="B6675" i="22"/>
  <c r="B6674" i="22"/>
  <c r="B6673" i="22"/>
  <c r="B6672" i="22"/>
  <c r="B6671" i="22"/>
  <c r="B6670" i="22"/>
  <c r="B6669" i="22"/>
  <c r="B6668" i="22"/>
  <c r="B6667" i="22"/>
  <c r="B6666" i="22"/>
  <c r="B6665" i="22"/>
  <c r="B6664" i="22"/>
  <c r="B6663" i="22"/>
  <c r="B6662" i="22"/>
  <c r="B6661" i="22"/>
  <c r="B6660" i="22"/>
  <c r="B6659" i="22"/>
  <c r="B6658" i="22"/>
  <c r="B6657" i="22"/>
  <c r="B6656" i="22"/>
  <c r="B6655" i="22"/>
  <c r="B6654" i="22"/>
  <c r="B6653" i="22"/>
  <c r="B6652" i="22"/>
  <c r="B6651" i="22"/>
  <c r="B6650" i="22"/>
  <c r="B6649" i="22"/>
  <c r="B6648" i="22"/>
  <c r="B6647" i="22"/>
  <c r="B6646" i="22"/>
  <c r="B6645" i="22"/>
  <c r="B6644" i="22"/>
  <c r="B6643" i="22"/>
  <c r="B6642" i="22"/>
  <c r="B6641" i="22"/>
  <c r="B6640" i="22"/>
  <c r="B6639" i="22"/>
  <c r="B6638" i="22"/>
  <c r="B6637" i="22"/>
  <c r="B6636" i="22"/>
  <c r="B6635" i="22"/>
  <c r="B6634" i="22"/>
  <c r="B6633" i="22"/>
  <c r="B6632" i="22"/>
  <c r="B6631" i="22"/>
  <c r="B6630" i="22"/>
  <c r="B6629" i="22"/>
  <c r="B6628" i="22"/>
  <c r="B6627" i="22"/>
  <c r="B6626" i="22"/>
  <c r="B6625" i="22"/>
  <c r="B6624" i="22"/>
  <c r="B6623" i="22"/>
  <c r="B6622" i="22"/>
  <c r="B6621" i="22"/>
  <c r="B6620" i="22"/>
  <c r="B6619" i="22"/>
  <c r="B6618" i="22"/>
  <c r="B6617" i="22"/>
  <c r="B6616" i="22"/>
  <c r="B6615" i="22"/>
  <c r="B6614" i="22"/>
  <c r="B6613" i="22"/>
  <c r="B6612" i="22"/>
  <c r="B6611" i="22"/>
  <c r="B6610" i="22"/>
  <c r="B6609" i="22"/>
  <c r="B6608" i="22"/>
  <c r="B6607" i="22"/>
  <c r="B6606" i="22"/>
  <c r="B6605" i="22"/>
  <c r="B6604" i="22"/>
  <c r="B6603" i="22"/>
  <c r="B6602" i="22"/>
  <c r="B6601" i="22"/>
  <c r="B6600" i="22"/>
  <c r="B6599" i="22"/>
  <c r="B6598" i="22"/>
  <c r="B6597" i="22"/>
  <c r="B6596" i="22"/>
  <c r="B6595" i="22"/>
  <c r="B6594" i="22"/>
  <c r="B6593" i="22"/>
  <c r="B6592" i="22"/>
  <c r="B6591" i="22"/>
  <c r="B6590" i="22"/>
  <c r="B6589" i="22"/>
  <c r="B6588" i="22"/>
  <c r="B6587" i="22"/>
  <c r="B6586" i="22"/>
  <c r="B6585" i="22"/>
  <c r="B6584" i="22"/>
  <c r="B6583" i="22"/>
  <c r="B6582" i="22"/>
  <c r="B6581" i="22"/>
  <c r="B6580" i="22"/>
  <c r="B6579" i="22"/>
  <c r="B6578" i="22"/>
  <c r="B6577" i="22"/>
  <c r="B6576" i="22"/>
  <c r="B6575" i="22"/>
  <c r="B6574" i="22"/>
  <c r="B6573" i="22"/>
  <c r="B6572" i="22"/>
  <c r="B6571" i="22"/>
  <c r="B6570" i="22"/>
  <c r="B6569" i="22"/>
  <c r="B6568" i="22"/>
  <c r="B6567" i="22"/>
  <c r="B6566" i="22"/>
  <c r="B6565" i="22"/>
  <c r="B6564" i="22"/>
  <c r="B6563" i="22"/>
  <c r="B6562" i="22"/>
  <c r="B6561" i="22"/>
  <c r="B6560" i="22"/>
  <c r="B6559" i="22"/>
  <c r="B6558" i="22"/>
  <c r="B6557" i="22"/>
  <c r="B6556" i="22"/>
  <c r="B6555" i="22"/>
  <c r="B6554" i="22"/>
  <c r="B6553" i="22"/>
  <c r="B6552" i="22"/>
  <c r="B6551" i="22"/>
  <c r="B6550" i="22"/>
  <c r="B6549" i="22"/>
  <c r="B6548" i="22"/>
  <c r="B6547" i="22"/>
  <c r="B6546" i="22"/>
  <c r="B6545" i="22"/>
  <c r="B6544" i="22"/>
  <c r="B6543" i="22"/>
  <c r="B6542" i="22"/>
  <c r="B6541" i="22"/>
  <c r="B6540" i="22"/>
  <c r="B6539" i="22"/>
  <c r="B6538" i="22"/>
  <c r="B6537" i="22"/>
  <c r="B6536" i="22"/>
  <c r="B6535" i="22"/>
  <c r="B6534" i="22"/>
  <c r="B6533" i="22"/>
  <c r="B6532" i="22"/>
  <c r="B6531" i="22"/>
  <c r="B6530" i="22"/>
  <c r="B6525" i="22"/>
  <c r="B6505" i="22"/>
  <c r="B6493" i="22"/>
  <c r="B6472" i="22"/>
  <c r="B6442" i="22"/>
  <c r="B6401" i="22"/>
  <c r="B6372" i="22"/>
  <c r="B6331" i="22"/>
  <c r="B6302" i="22"/>
  <c r="B6282" i="22"/>
  <c r="B6269" i="22"/>
  <c r="B6264" i="22"/>
  <c r="B6245" i="22"/>
  <c r="B6232" i="22"/>
  <c r="B6212" i="22"/>
  <c r="B6201" i="22"/>
  <c r="B6182" i="22"/>
  <c r="B6140" i="22"/>
  <c r="B6112" i="22"/>
  <c r="B6076" i="22"/>
  <c r="B6042" i="22"/>
  <c r="B6038" i="22"/>
  <c r="B6022" i="22"/>
  <c r="B6008" i="22"/>
  <c r="B6003" i="22"/>
  <c r="B5980" i="22"/>
  <c r="B5972" i="22"/>
  <c r="B5968" i="22"/>
  <c r="B5947" i="22"/>
  <c r="B5922" i="22"/>
  <c r="B5879" i="22"/>
  <c r="B5852" i="22"/>
  <c r="B5826" i="22"/>
  <c r="B5782" i="22"/>
  <c r="B5777" i="22"/>
  <c r="B5747" i="22"/>
  <c r="B5742" i="22"/>
  <c r="B5720" i="22"/>
  <c r="B5711" i="22"/>
  <c r="B5708" i="22"/>
  <c r="B5687" i="22"/>
  <c r="B5662" i="22"/>
  <c r="B5617" i="22"/>
  <c r="B5592" i="22"/>
  <c r="B5551" i="22"/>
  <c r="B5522" i="22"/>
  <c r="B5481" i="22"/>
  <c r="B5460" i="22"/>
  <c r="B5450" i="22"/>
  <c r="B5443" i="22"/>
  <c r="B5427" i="22"/>
  <c r="B5402" i="22"/>
  <c r="B5357" i="22"/>
  <c r="B5332" i="22"/>
  <c r="B5296" i="22"/>
  <c r="B5257" i="22"/>
  <c r="B5256" i="22"/>
  <c r="B5226" i="22"/>
  <c r="B5221" i="22"/>
  <c r="B5200" i="22"/>
  <c r="B5189" i="22"/>
  <c r="B5183" i="22"/>
  <c r="B5167" i="22"/>
  <c r="B5142" i="22"/>
  <c r="B5096" i="22"/>
  <c r="B5067" i="22"/>
  <c r="B5041" i="22"/>
  <c r="B4997" i="22"/>
  <c r="B4995" i="22"/>
  <c r="B4965" i="22"/>
  <c r="B4960" i="22"/>
  <c r="B4940" i="22"/>
  <c r="B4928" i="22"/>
  <c r="B4923" i="22"/>
  <c r="B4907" i="22"/>
  <c r="B4877" i="22"/>
  <c r="B4836" i="22"/>
  <c r="B4807" i="22"/>
  <c r="B4771" i="22"/>
  <c r="B4737" i="22"/>
  <c r="B4733" i="22"/>
  <c r="B4703" i="22"/>
  <c r="B4698" i="22"/>
  <c r="B4675" i="22"/>
  <c r="B4667" i="22"/>
  <c r="B4663" i="22"/>
  <c r="B4642" i="22"/>
  <c r="B4617" i="22"/>
  <c r="B4574" i="22"/>
  <c r="B4549" i="22"/>
  <c r="B4547" i="22"/>
  <c r="B4516" i="22"/>
  <c r="B4477" i="22"/>
  <c r="B4472" i="22"/>
  <c r="B4442" i="22"/>
  <c r="B4437" i="22"/>
  <c r="B4415" i="22"/>
  <c r="B4403" i="22"/>
  <c r="B4382" i="22"/>
  <c r="B4357" i="22"/>
  <c r="B4313" i="22"/>
  <c r="B4288" i="22"/>
  <c r="B4287" i="22"/>
  <c r="B4241" i="22"/>
  <c r="B4217" i="22"/>
  <c r="B4212" i="22"/>
  <c r="B4182" i="22"/>
  <c r="B4177" i="22"/>
  <c r="B4155" i="22"/>
  <c r="B4146" i="22"/>
  <c r="B4143" i="22"/>
  <c r="B4122" i="22"/>
  <c r="B4097" i="22"/>
  <c r="B4060" i="22"/>
  <c r="B4052" i="22"/>
  <c r="B4027" i="22"/>
  <c r="B3991" i="22"/>
  <c r="B3957" i="22"/>
  <c r="B3916" i="22"/>
  <c r="B3895" i="22"/>
  <c r="B3885" i="22"/>
  <c r="B3878" i="22"/>
  <c r="B3862" i="22"/>
  <c r="B3837" i="22"/>
  <c r="B3792" i="22"/>
  <c r="B3767" i="22"/>
  <c r="B3736" i="22"/>
  <c r="B3692" i="22"/>
  <c r="B3690" i="22"/>
  <c r="B3660" i="22"/>
  <c r="B3655" i="22"/>
  <c r="B3635" i="22"/>
  <c r="B3623" i="22"/>
  <c r="B3618" i="22"/>
  <c r="B3602" i="22"/>
  <c r="B3572" i="22"/>
  <c r="B3531" i="22"/>
  <c r="B3502" i="22"/>
  <c r="B3461" i="22"/>
  <c r="B3432" i="22"/>
  <c r="B3429" i="22"/>
  <c r="B3399" i="22"/>
  <c r="B3394" i="22"/>
  <c r="B3375" i="22"/>
  <c r="B3362" i="22"/>
  <c r="B3358" i="22"/>
  <c r="B3342" i="22"/>
  <c r="B3312" i="22"/>
  <c r="B3270" i="22"/>
  <c r="B3242" i="22"/>
  <c r="B3211" i="22"/>
  <c r="B3172" i="22"/>
  <c r="B3168" i="22"/>
  <c r="B3138" i="22"/>
  <c r="B3133" i="22"/>
  <c r="B3132" i="22"/>
  <c r="B3110" i="22"/>
  <c r="B3098" i="22"/>
  <c r="B3087" i="22"/>
  <c r="B3077" i="22"/>
  <c r="B3052" i="22"/>
  <c r="B3009" i="22"/>
  <c r="B2982" i="22"/>
  <c r="B2956" i="22"/>
  <c r="B2912" i="22"/>
  <c r="B2907" i="22"/>
  <c r="B2877" i="22"/>
  <c r="B2872" i="22"/>
  <c r="B2850" i="22"/>
  <c r="B2838" i="22"/>
  <c r="B2827" i="22"/>
  <c r="B2817" i="22"/>
  <c r="B2792" i="22"/>
  <c r="B2748" i="22"/>
  <c r="B2722" i="22"/>
  <c r="B2681" i="22"/>
  <c r="B2652" i="22"/>
  <c r="B2611" i="22"/>
  <c r="B2590" i="22"/>
  <c r="B2573" i="22"/>
  <c r="B2567" i="22"/>
  <c r="B2557" i="22"/>
  <c r="B2532" i="22"/>
  <c r="B2487" i="22"/>
  <c r="B2462" i="22"/>
  <c r="B2426" i="22"/>
  <c r="B2387" i="22"/>
  <c r="B2386" i="22"/>
  <c r="B2356" i="22"/>
  <c r="B2351" i="22"/>
  <c r="B2330" i="22"/>
  <c r="B2319" i="22"/>
  <c r="B2313" i="22"/>
  <c r="B2297" i="22"/>
  <c r="B2272" i="22"/>
  <c r="B2226" i="22"/>
  <c r="B2156" i="22"/>
  <c r="B2132" i="22"/>
  <c r="B2125" i="22"/>
  <c r="B2095" i="22"/>
  <c r="B2090" i="22"/>
  <c r="B2070" i="22"/>
  <c r="B2058" i="22"/>
  <c r="B2053" i="22"/>
  <c r="B2037" i="22"/>
  <c r="B2007" i="22"/>
  <c r="B1977" i="22"/>
  <c r="B1966" i="22"/>
  <c r="B1941" i="22"/>
  <c r="B1901" i="22"/>
  <c r="B1897" i="22"/>
  <c r="B1864" i="22"/>
  <c r="B1834" i="22"/>
  <c r="B1829" i="22"/>
  <c r="B1810" i="22"/>
  <c r="B1797" i="22"/>
  <c r="B1793" i="22"/>
  <c r="B1747" i="22"/>
  <c r="B1705" i="22"/>
  <c r="B1680" i="22"/>
  <c r="B1646" i="22"/>
  <c r="B1643" i="22"/>
  <c r="B1610" i="22"/>
  <c r="B1602" i="22"/>
  <c r="B1572" i="22"/>
  <c r="B1567" i="22"/>
  <c r="B1545" i="22"/>
  <c r="B1533" i="22"/>
  <c r="B1515" i="22"/>
  <c r="B1487" i="22"/>
  <c r="B1443" i="22"/>
  <c r="B1418" i="22"/>
  <c r="B1371" i="22"/>
  <c r="B1349" i="22"/>
  <c r="B1342" i="22"/>
  <c r="B1312" i="22"/>
  <c r="B1307" i="22"/>
  <c r="B1285" i="22"/>
  <c r="B1276" i="22"/>
  <c r="B1273" i="22"/>
  <c r="B1254" i="22"/>
  <c r="B1227" i="22"/>
  <c r="B1182" i="22"/>
  <c r="B1157" i="22"/>
  <c r="B1121" i="22"/>
  <c r="B1088" i="22"/>
  <c r="B1046" i="22"/>
  <c r="B1025" i="22"/>
  <c r="B1015" i="22"/>
  <c r="B1008" i="22"/>
  <c r="B993" i="22"/>
  <c r="B967" i="22"/>
  <c r="B922" i="22"/>
  <c r="B897" i="22"/>
  <c r="B866" i="22"/>
  <c r="B827" i="22"/>
  <c r="B821" i="22"/>
  <c r="B791" i="22"/>
  <c r="B786" i="22"/>
  <c r="B765" i="22"/>
  <c r="B754" i="22"/>
  <c r="B748" i="22"/>
  <c r="B732" i="22"/>
  <c r="B707" i="22"/>
  <c r="B661" i="22"/>
  <c r="B636" i="22"/>
  <c r="B591" i="22"/>
  <c r="B566" i="22"/>
  <c r="B559" i="22"/>
  <c r="B529" i="22"/>
  <c r="B524" i="22"/>
  <c r="B505" i="22"/>
  <c r="B502" i="22"/>
  <c r="B492" i="22"/>
  <c r="B488" i="22"/>
  <c r="B442" i="22"/>
  <c r="B400" i="22"/>
  <c r="B375" i="22"/>
  <c r="B341" i="22"/>
  <c r="B306" i="22"/>
  <c r="B298" i="22"/>
  <c r="B268" i="22"/>
  <c r="B263" i="22"/>
  <c r="B240" i="22"/>
  <c r="B232" i="22"/>
  <c r="B228" i="22"/>
  <c r="B211" i="22"/>
  <c r="B182" i="22"/>
  <c r="B139" i="22"/>
  <c r="B114" i="22"/>
  <c r="B86" i="22"/>
  <c r="B45" i="22"/>
  <c r="B37" i="22"/>
  <c r="I172" i="11" l="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E243" i="21" l="1"/>
  <c r="E857" i="22"/>
  <c r="E858" i="22"/>
  <c r="E242" i="21" l="1"/>
  <c r="T533" i="11" l="1"/>
  <c r="T534" i="11"/>
  <c r="T535" i="11"/>
  <c r="AC533" i="11"/>
  <c r="AC534" i="11"/>
  <c r="AC535" i="11"/>
  <c r="L533" i="11"/>
  <c r="L534" i="11"/>
  <c r="L535" i="11"/>
  <c r="J533" i="11"/>
  <c r="J534" i="11"/>
  <c r="J535" i="11"/>
  <c r="G533" i="11"/>
  <c r="G534" i="11"/>
  <c r="G535" i="11"/>
  <c r="D533" i="11"/>
  <c r="AD533" i="11" s="1"/>
  <c r="D534" i="11"/>
  <c r="AE534" i="11" s="1"/>
  <c r="D535" i="11"/>
  <c r="AE535" i="11" s="1"/>
  <c r="A533" i="11"/>
  <c r="A534" i="11"/>
  <c r="A535" i="11"/>
  <c r="AD535" i="11" l="1"/>
  <c r="AD534" i="11"/>
  <c r="AE533" i="11"/>
  <c r="M4234" i="19"/>
  <c r="L4234" i="19"/>
  <c r="K4234" i="19"/>
  <c r="J4234" i="19"/>
  <c r="I4234" i="19"/>
  <c r="F4234" i="19"/>
  <c r="E4234" i="19"/>
  <c r="D4234" i="19"/>
  <c r="C4234" i="19"/>
  <c r="E236" i="21" l="1"/>
  <c r="E237" i="21"/>
  <c r="E238" i="21"/>
  <c r="E239" i="21"/>
  <c r="E240" i="21"/>
  <c r="E241" i="21"/>
  <c r="E851" i="22"/>
  <c r="E852" i="22"/>
  <c r="E853" i="22"/>
  <c r="E854" i="22"/>
  <c r="E855" i="22"/>
  <c r="E856" i="22"/>
  <c r="M4182" i="19"/>
  <c r="L4182" i="19"/>
  <c r="K4182" i="19"/>
  <c r="J4182" i="19"/>
  <c r="I4182" i="19"/>
  <c r="M4152" i="19"/>
  <c r="L4152" i="19"/>
  <c r="K4152" i="19"/>
  <c r="J4152" i="19"/>
  <c r="I4152" i="19"/>
  <c r="F4182" i="19"/>
  <c r="E4182" i="19"/>
  <c r="D4182" i="19"/>
  <c r="C4182" i="19"/>
  <c r="F4152" i="19"/>
  <c r="E4152" i="19"/>
  <c r="D4152" i="19"/>
  <c r="C4152" i="19"/>
  <c r="AC527" i="11"/>
  <c r="AC528" i="11"/>
  <c r="AC529" i="11"/>
  <c r="AC530" i="11"/>
  <c r="AC531" i="11"/>
  <c r="AC532" i="11"/>
  <c r="T527" i="11"/>
  <c r="T528" i="11"/>
  <c r="T529" i="11"/>
  <c r="T530" i="11"/>
  <c r="T531" i="11"/>
  <c r="T532" i="11"/>
  <c r="L527" i="11"/>
  <c r="L528" i="11"/>
  <c r="L529" i="11"/>
  <c r="L530" i="11"/>
  <c r="L531" i="11"/>
  <c r="L532" i="11"/>
  <c r="J527" i="11" l="1"/>
  <c r="J528" i="11"/>
  <c r="J529" i="11"/>
  <c r="J530" i="11"/>
  <c r="J531" i="11"/>
  <c r="J532" i="11"/>
  <c r="D527" i="11"/>
  <c r="D528" i="11"/>
  <c r="D529" i="11"/>
  <c r="D530" i="11"/>
  <c r="D531" i="11"/>
  <c r="D532" i="11"/>
  <c r="G527" i="11"/>
  <c r="G528" i="11"/>
  <c r="G529" i="11"/>
  <c r="G530" i="11"/>
  <c r="G531" i="11"/>
  <c r="G532" i="11"/>
  <c r="A527" i="11"/>
  <c r="A528" i="11"/>
  <c r="A529" i="11"/>
  <c r="A530" i="11"/>
  <c r="A531" i="11"/>
  <c r="A532" i="11"/>
  <c r="AE530" i="11" l="1"/>
  <c r="AD530" i="11"/>
  <c r="AD528" i="11"/>
  <c r="AE528" i="11"/>
  <c r="AD532" i="11"/>
  <c r="AE532" i="11"/>
  <c r="AE527" i="11"/>
  <c r="AD527" i="11"/>
  <c r="AD531" i="11"/>
  <c r="AE531" i="11"/>
  <c r="AD529" i="11"/>
  <c r="AE529" i="11"/>
  <c r="A56" i="5"/>
  <c r="E235" i="21"/>
  <c r="E850" i="22"/>
  <c r="A54" i="17" l="1"/>
  <c r="A50" i="4" l="1"/>
  <c r="A51" i="4"/>
  <c r="A51" i="2"/>
  <c r="A51" i="3"/>
  <c r="D51" i="3"/>
  <c r="D51" i="4" s="1"/>
  <c r="D51" i="1"/>
  <c r="D51" i="2" s="1"/>
  <c r="E234" i="21"/>
  <c r="E849" i="22"/>
  <c r="U524" i="11"/>
  <c r="T524" i="11" s="1"/>
  <c r="M524" i="11"/>
  <c r="M525" i="11" s="1"/>
  <c r="M526" i="11" s="1"/>
  <c r="AC524" i="11" l="1"/>
  <c r="U525" i="11"/>
  <c r="L525" i="11"/>
  <c r="L524" i="11"/>
  <c r="L526" i="11"/>
  <c r="U526" i="11" l="1"/>
  <c r="AC526" i="11" s="1"/>
  <c r="AC525" i="11"/>
  <c r="T525" i="11"/>
  <c r="T526" i="11" l="1"/>
  <c r="J524" i="11" l="1"/>
  <c r="J525" i="11"/>
  <c r="J526" i="11"/>
  <c r="G524" i="11"/>
  <c r="G525" i="11"/>
  <c r="G526" i="11"/>
  <c r="D524" i="11"/>
  <c r="D525" i="11"/>
  <c r="D526" i="11"/>
  <c r="A524" i="11"/>
  <c r="A525" i="11"/>
  <c r="A526" i="11"/>
  <c r="W20" i="16"/>
  <c r="S20" i="16"/>
  <c r="AE526" i="11" l="1"/>
  <c r="AD526" i="11"/>
  <c r="AE525" i="11"/>
  <c r="AD525" i="11"/>
  <c r="AD524" i="11"/>
  <c r="AE524" i="11"/>
  <c r="E233" i="21"/>
  <c r="E848" i="22"/>
  <c r="E231" i="21" l="1"/>
  <c r="E232" i="21"/>
  <c r="E846" i="22"/>
  <c r="E847" i="22"/>
  <c r="AE6" i="16" l="1"/>
  <c r="AE7" i="16"/>
  <c r="AE8" i="16"/>
  <c r="AE9" i="16"/>
  <c r="AE10" i="16"/>
  <c r="AE11" i="16"/>
  <c r="AE12" i="16"/>
  <c r="AE13" i="16"/>
  <c r="AE14" i="16"/>
  <c r="AE15" i="16"/>
  <c r="AE16" i="16"/>
  <c r="AE17" i="16"/>
  <c r="AE18" i="16"/>
  <c r="AE19" i="16"/>
  <c r="AE20" i="16"/>
  <c r="D50" i="3" l="1"/>
  <c r="D50" i="4" s="1"/>
  <c r="A62" i="3"/>
  <c r="O4042" i="19" l="1"/>
  <c r="O4043" i="19"/>
  <c r="O4044" i="19"/>
  <c r="O4045" i="19"/>
  <c r="O4046" i="19"/>
  <c r="O4047" i="19"/>
  <c r="O4048" i="19"/>
  <c r="O4049" i="19"/>
  <c r="O4050" i="19"/>
  <c r="O4051" i="19"/>
  <c r="O4033" i="19" l="1"/>
  <c r="O4034" i="19"/>
  <c r="O4035" i="19"/>
  <c r="O4036" i="19"/>
  <c r="O4037" i="19"/>
  <c r="O4038" i="19"/>
  <c r="O4039" i="19"/>
  <c r="O4040" i="19"/>
  <c r="O4041" i="19"/>
  <c r="O4031" i="19" l="1"/>
  <c r="O4032" i="19"/>
  <c r="O4028" i="19"/>
  <c r="O4029" i="19"/>
  <c r="O4030" i="19"/>
  <c r="O4005" i="19" l="1"/>
  <c r="O4006" i="19"/>
  <c r="O4007" i="19"/>
  <c r="O4008" i="19"/>
  <c r="O4009" i="19"/>
  <c r="O4010" i="19"/>
  <c r="O4011" i="19"/>
  <c r="O4012" i="19"/>
  <c r="O4013" i="19"/>
  <c r="O4014" i="19"/>
  <c r="O4015" i="19"/>
  <c r="O4016" i="19"/>
  <c r="O4017" i="19"/>
  <c r="O4018" i="19"/>
  <c r="O4019" i="19"/>
  <c r="O4020" i="19"/>
  <c r="O4021" i="19"/>
  <c r="O4022" i="19"/>
  <c r="O4023" i="19"/>
  <c r="O4024" i="19"/>
  <c r="O4025" i="19"/>
  <c r="O4026" i="19"/>
  <c r="O4027" i="19"/>
  <c r="A63" i="1"/>
  <c r="E229" i="21"/>
  <c r="E230" i="21"/>
  <c r="E844" i="22"/>
  <c r="E845" i="22"/>
  <c r="O3996" i="19"/>
  <c r="O3997" i="19"/>
  <c r="O3998" i="19"/>
  <c r="O3999" i="19"/>
  <c r="O4000" i="19"/>
  <c r="O4001" i="19"/>
  <c r="O4002" i="19"/>
  <c r="O4003" i="19"/>
  <c r="O4004" i="19"/>
  <c r="AC521" i="11" l="1"/>
  <c r="AC522" i="11"/>
  <c r="AC523" i="11"/>
  <c r="T521" i="11"/>
  <c r="T522" i="11"/>
  <c r="T523" i="11"/>
  <c r="L521" i="11"/>
  <c r="L522" i="11"/>
  <c r="L523" i="11"/>
  <c r="J521" i="11"/>
  <c r="J522" i="11"/>
  <c r="J523" i="11"/>
  <c r="G521" i="11"/>
  <c r="G522" i="11"/>
  <c r="G523" i="11"/>
  <c r="D521" i="11"/>
  <c r="AD521" i="11" s="1"/>
  <c r="D522" i="11"/>
  <c r="AD522" i="11" s="1"/>
  <c r="D523" i="11"/>
  <c r="AE523" i="11" s="1"/>
  <c r="A521" i="11"/>
  <c r="A522" i="11"/>
  <c r="A523" i="11"/>
  <c r="AD523" i="11" l="1"/>
  <c r="AE522" i="11"/>
  <c r="AE521" i="11"/>
  <c r="A25" i="42"/>
  <c r="A27" i="42" s="1"/>
  <c r="A26" i="42"/>
  <c r="H13" i="42"/>
  <c r="I14" i="42" s="1"/>
  <c r="A13" i="42"/>
  <c r="A1" i="42"/>
  <c r="A28" i="42" l="1"/>
  <c r="A29" i="42"/>
  <c r="A30" i="42" s="1"/>
  <c r="A14" i="42"/>
  <c r="E228" i="21"/>
  <c r="E843" i="22"/>
  <c r="O3978" i="19"/>
  <c r="O3979" i="19"/>
  <c r="O3980" i="19"/>
  <c r="O3981" i="19"/>
  <c r="O3982" i="19"/>
  <c r="O3983" i="19"/>
  <c r="O3984" i="19"/>
  <c r="O3985" i="19"/>
  <c r="O3986" i="19"/>
  <c r="O3987" i="19"/>
  <c r="O3988" i="19"/>
  <c r="O3989" i="19"/>
  <c r="O3990" i="19"/>
  <c r="O3991" i="19"/>
  <c r="O3992" i="19"/>
  <c r="O3993" i="19"/>
  <c r="O3994" i="19"/>
  <c r="O3995" i="19"/>
  <c r="A31" i="42" l="1"/>
  <c r="A15" i="42"/>
  <c r="D50" i="1"/>
  <c r="D54" i="1" s="1"/>
  <c r="E227" i="21"/>
  <c r="E842" i="22"/>
  <c r="J518" i="11"/>
  <c r="J519" i="11"/>
  <c r="J520" i="11"/>
  <c r="G518" i="11"/>
  <c r="G519" i="11"/>
  <c r="G520" i="11"/>
  <c r="D518" i="11"/>
  <c r="AE518" i="11" s="1"/>
  <c r="D519" i="11"/>
  <c r="AD519" i="11" s="1"/>
  <c r="D520" i="11"/>
  <c r="AE520" i="11" s="1"/>
  <c r="A518" i="11"/>
  <c r="A519" i="11"/>
  <c r="A520" i="11"/>
  <c r="AC518" i="11"/>
  <c r="AC519" i="11"/>
  <c r="AC520" i="11"/>
  <c r="T518" i="11"/>
  <c r="T519" i="11"/>
  <c r="T520" i="11"/>
  <c r="L518" i="11"/>
  <c r="L519" i="11"/>
  <c r="L520" i="11"/>
  <c r="O3958" i="19"/>
  <c r="O3959" i="19"/>
  <c r="O3960" i="19"/>
  <c r="O3961" i="19"/>
  <c r="O3962" i="19"/>
  <c r="O3963" i="19"/>
  <c r="O3964" i="19"/>
  <c r="O3965" i="19"/>
  <c r="O3966" i="19"/>
  <c r="O3967" i="19"/>
  <c r="O3968" i="19"/>
  <c r="O3969" i="19"/>
  <c r="O3970" i="19"/>
  <c r="O3971" i="19"/>
  <c r="O3972" i="19"/>
  <c r="O3973" i="19"/>
  <c r="O3974" i="19"/>
  <c r="O3975" i="19"/>
  <c r="O3976" i="19"/>
  <c r="O3977" i="19"/>
  <c r="G3958" i="19"/>
  <c r="G3959" i="19"/>
  <c r="G3960" i="19"/>
  <c r="G3961" i="19"/>
  <c r="G3962" i="19"/>
  <c r="G3963" i="19"/>
  <c r="G3964" i="19"/>
  <c r="G3965" i="19"/>
  <c r="G3966" i="19"/>
  <c r="G3967" i="19"/>
  <c r="G3968" i="19"/>
  <c r="G3969" i="19"/>
  <c r="G3970" i="19"/>
  <c r="G3971" i="19"/>
  <c r="G3972" i="19"/>
  <c r="G3973" i="19"/>
  <c r="G3974" i="19"/>
  <c r="G3975" i="19"/>
  <c r="G3976" i="19"/>
  <c r="G3977" i="19"/>
  <c r="AD520" i="11" l="1"/>
  <c r="AE519" i="11"/>
  <c r="AD518" i="11"/>
  <c r="A32" i="42"/>
  <c r="A16" i="42"/>
  <c r="L515" i="11"/>
  <c r="L516" i="11"/>
  <c r="L517" i="11"/>
  <c r="J517" i="11"/>
  <c r="G515" i="11"/>
  <c r="G516" i="11"/>
  <c r="G517" i="11"/>
  <c r="D517" i="11"/>
  <c r="A515" i="11"/>
  <c r="A516" i="11"/>
  <c r="A517" i="11"/>
  <c r="A34" i="42" l="1"/>
  <c r="A33" i="42"/>
  <c r="A17" i="42"/>
  <c r="A18" i="42" s="1"/>
  <c r="E224" i="21"/>
  <c r="E225" i="21"/>
  <c r="E226" i="21"/>
  <c r="E839" i="22"/>
  <c r="E840" i="22"/>
  <c r="E841" i="22"/>
  <c r="AD517" i="11"/>
  <c r="AE517" i="11"/>
  <c r="AC515" i="11"/>
  <c r="AC516" i="11"/>
  <c r="AC517" i="11"/>
  <c r="T515" i="11"/>
  <c r="T516" i="11"/>
  <c r="T517" i="11"/>
  <c r="O3894" i="19"/>
  <c r="O3895" i="19"/>
  <c r="O3896" i="19"/>
  <c r="O3897" i="19"/>
  <c r="O3898" i="19"/>
  <c r="O3899" i="19"/>
  <c r="O3900" i="19"/>
  <c r="O3901" i="19"/>
  <c r="O3902" i="19"/>
  <c r="O3903" i="19"/>
  <c r="O3904" i="19"/>
  <c r="O3905" i="19"/>
  <c r="O3906" i="19"/>
  <c r="O3907" i="19"/>
  <c r="O3908" i="19"/>
  <c r="O3909" i="19"/>
  <c r="O3910" i="19"/>
  <c r="O3911" i="19"/>
  <c r="O3912" i="19"/>
  <c r="O3913" i="19"/>
  <c r="O3914" i="19"/>
  <c r="O3915" i="19"/>
  <c r="O3916" i="19"/>
  <c r="O3917" i="19"/>
  <c r="O3918" i="19"/>
  <c r="O3919" i="19"/>
  <c r="O3920" i="19"/>
  <c r="O3921" i="19"/>
  <c r="O3922" i="19"/>
  <c r="O3923" i="19"/>
  <c r="O3924" i="19"/>
  <c r="O3925" i="19"/>
  <c r="O3926" i="19"/>
  <c r="O3927" i="19"/>
  <c r="O3928" i="19"/>
  <c r="O3929" i="19"/>
  <c r="O3930" i="19"/>
  <c r="O3931" i="19"/>
  <c r="O3932" i="19"/>
  <c r="O3933" i="19"/>
  <c r="O3934" i="19"/>
  <c r="O3935" i="19"/>
  <c r="O3936" i="19"/>
  <c r="O3937" i="19"/>
  <c r="O3938" i="19"/>
  <c r="O3939" i="19"/>
  <c r="O3940" i="19"/>
  <c r="O3941" i="19"/>
  <c r="O3942" i="19"/>
  <c r="O3943" i="19"/>
  <c r="O3944" i="19"/>
  <c r="O3945" i="19"/>
  <c r="O3946" i="19"/>
  <c r="O3947" i="19"/>
  <c r="O3948" i="19"/>
  <c r="O3949" i="19"/>
  <c r="O3950" i="19"/>
  <c r="O3951" i="19"/>
  <c r="O3952" i="19"/>
  <c r="O3953" i="19"/>
  <c r="O3954" i="19"/>
  <c r="O3955" i="19"/>
  <c r="O3956" i="19"/>
  <c r="O3957" i="19"/>
  <c r="G3838" i="19"/>
  <c r="G3839" i="19"/>
  <c r="G3840" i="19"/>
  <c r="G3841" i="19"/>
  <c r="G3842" i="19"/>
  <c r="G3843" i="19"/>
  <c r="G3844" i="19"/>
  <c r="G3845" i="19"/>
  <c r="G3846" i="19"/>
  <c r="G3847" i="19"/>
  <c r="G3848" i="19"/>
  <c r="G3849" i="19"/>
  <c r="G3850" i="19"/>
  <c r="G3851" i="19"/>
  <c r="G3852" i="19"/>
  <c r="G3853" i="19"/>
  <c r="G3854" i="19"/>
  <c r="G3855" i="19"/>
  <c r="G3856" i="19"/>
  <c r="G3857" i="19"/>
  <c r="G3858" i="19"/>
  <c r="G3859" i="19"/>
  <c r="G3860" i="19"/>
  <c r="G3861" i="19"/>
  <c r="G3862" i="19"/>
  <c r="G3863" i="19"/>
  <c r="G3864" i="19"/>
  <c r="G3865" i="19"/>
  <c r="G3866" i="19"/>
  <c r="G3867" i="19"/>
  <c r="G3868" i="19"/>
  <c r="G3869" i="19"/>
  <c r="G3870" i="19"/>
  <c r="G3871" i="19"/>
  <c r="G3872" i="19"/>
  <c r="G3873" i="19"/>
  <c r="G3874" i="19"/>
  <c r="G3875" i="19"/>
  <c r="G3876" i="19"/>
  <c r="G3877" i="19"/>
  <c r="G3878" i="19"/>
  <c r="G3879" i="19"/>
  <c r="G3880" i="19"/>
  <c r="G3881" i="19"/>
  <c r="G3882" i="19"/>
  <c r="G3883" i="19"/>
  <c r="G3884" i="19"/>
  <c r="G3885" i="19"/>
  <c r="G3886" i="19"/>
  <c r="G3887" i="19"/>
  <c r="G3888" i="19"/>
  <c r="G3889" i="19"/>
  <c r="G3890" i="19"/>
  <c r="G3891" i="19"/>
  <c r="G3892" i="19"/>
  <c r="G3893" i="19"/>
  <c r="G3894" i="19"/>
  <c r="G3895" i="19"/>
  <c r="G3896" i="19"/>
  <c r="G3897" i="19"/>
  <c r="G3898" i="19"/>
  <c r="G3899" i="19"/>
  <c r="G3900" i="19"/>
  <c r="G3901" i="19"/>
  <c r="G3902" i="19"/>
  <c r="G3903" i="19"/>
  <c r="G3904" i="19"/>
  <c r="G3905" i="19"/>
  <c r="G3906" i="19"/>
  <c r="G3907" i="19"/>
  <c r="G3908" i="19"/>
  <c r="G3909" i="19"/>
  <c r="G3910" i="19"/>
  <c r="G3911" i="19"/>
  <c r="G3912" i="19"/>
  <c r="G3913" i="19"/>
  <c r="G3914" i="19"/>
  <c r="G3915" i="19"/>
  <c r="G3916" i="19"/>
  <c r="G3917" i="19"/>
  <c r="G3918" i="19"/>
  <c r="G3919" i="19"/>
  <c r="G3920" i="19"/>
  <c r="G3921" i="19"/>
  <c r="G3922" i="19"/>
  <c r="G3923" i="19"/>
  <c r="G3924" i="19"/>
  <c r="G3925" i="19"/>
  <c r="G3926" i="19"/>
  <c r="G3927" i="19"/>
  <c r="G3928" i="19"/>
  <c r="G3929" i="19"/>
  <c r="G3930" i="19"/>
  <c r="G3931" i="19"/>
  <c r="G3932" i="19"/>
  <c r="G3933" i="19"/>
  <c r="G3934" i="19"/>
  <c r="G3935" i="19"/>
  <c r="G3936" i="19"/>
  <c r="G3937" i="19"/>
  <c r="G3938" i="19"/>
  <c r="G3939" i="19"/>
  <c r="G3940" i="19"/>
  <c r="G3941" i="19"/>
  <c r="G3942" i="19"/>
  <c r="G3943" i="19"/>
  <c r="G3944" i="19"/>
  <c r="G3945" i="19"/>
  <c r="G3946" i="19"/>
  <c r="G3947" i="19"/>
  <c r="G3948" i="19"/>
  <c r="G3949" i="19"/>
  <c r="G3950" i="19"/>
  <c r="G3951" i="19"/>
  <c r="G3952" i="19"/>
  <c r="G3953" i="19"/>
  <c r="G3954" i="19"/>
  <c r="G3955" i="19"/>
  <c r="G3956" i="19"/>
  <c r="G3957" i="19"/>
  <c r="G3818" i="19"/>
  <c r="G3819" i="19"/>
  <c r="G3820" i="19"/>
  <c r="G3821" i="19"/>
  <c r="G3822" i="19"/>
  <c r="G3823" i="19"/>
  <c r="G3824" i="19"/>
  <c r="G3825" i="19"/>
  <c r="G3826" i="19"/>
  <c r="G3827" i="19"/>
  <c r="G3828" i="19"/>
  <c r="G3829" i="19"/>
  <c r="G3830" i="19"/>
  <c r="G3831" i="19"/>
  <c r="G3832" i="19"/>
  <c r="G3833" i="19"/>
  <c r="G3834" i="19"/>
  <c r="G3835" i="19"/>
  <c r="G3836" i="19"/>
  <c r="G3837" i="19"/>
  <c r="A35" i="42" l="1"/>
  <c r="A36" i="42" s="1"/>
  <c r="A37" i="42" s="1"/>
  <c r="A38" i="42" s="1"/>
  <c r="A19" i="42"/>
  <c r="A20" i="42" s="1"/>
  <c r="A21" i="42" s="1"/>
  <c r="A22" i="42" s="1"/>
  <c r="A23" i="42" s="1"/>
  <c r="A24" i="42" s="1"/>
  <c r="C13" i="40"/>
  <c r="F13" i="40"/>
  <c r="G14" i="40" s="1"/>
  <c r="A13" i="40"/>
  <c r="A40" i="42" l="1"/>
  <c r="A41" i="42" s="1"/>
  <c r="A14" i="40"/>
  <c r="A15" i="40" l="1"/>
  <c r="A16" i="40" s="1"/>
  <c r="A17" i="40" s="1"/>
  <c r="O3879" i="19"/>
  <c r="O3880" i="19"/>
  <c r="O3881" i="19"/>
  <c r="O3882" i="19"/>
  <c r="O3883" i="19"/>
  <c r="O3884" i="19"/>
  <c r="O3885" i="19"/>
  <c r="O3886" i="19"/>
  <c r="O3887" i="19"/>
  <c r="O3888" i="19"/>
  <c r="O3889" i="19"/>
  <c r="O3890" i="19"/>
  <c r="O3891" i="19"/>
  <c r="O3892" i="19"/>
  <c r="O3893" i="19"/>
  <c r="A18" i="40" l="1"/>
  <c r="E223" i="21"/>
  <c r="E617" i="22"/>
  <c r="E618" i="22"/>
  <c r="E619" i="22"/>
  <c r="E620" i="22"/>
  <c r="E621" i="22"/>
  <c r="E622" i="22"/>
  <c r="E802" i="22"/>
  <c r="E803" i="22"/>
  <c r="E804" i="22"/>
  <c r="E805" i="22"/>
  <c r="E806" i="22"/>
  <c r="E807" i="22"/>
  <c r="E808" i="22"/>
  <c r="E809" i="22"/>
  <c r="E810" i="22"/>
  <c r="E811" i="22"/>
  <c r="E812" i="22"/>
  <c r="E813" i="22"/>
  <c r="E814" i="22"/>
  <c r="E815" i="22"/>
  <c r="E816" i="22"/>
  <c r="E817" i="22"/>
  <c r="E818" i="22"/>
  <c r="E819" i="22"/>
  <c r="E820" i="22"/>
  <c r="E821" i="22"/>
  <c r="E822" i="22"/>
  <c r="E823" i="22"/>
  <c r="E824" i="22"/>
  <c r="E825" i="22"/>
  <c r="E826" i="22"/>
  <c r="E827" i="22"/>
  <c r="E828" i="22"/>
  <c r="E829" i="22"/>
  <c r="E830" i="22"/>
  <c r="E831" i="22"/>
  <c r="E832" i="22"/>
  <c r="E833" i="22"/>
  <c r="E834" i="22"/>
  <c r="E835" i="22"/>
  <c r="E836" i="22"/>
  <c r="E837" i="22"/>
  <c r="E838" i="22"/>
  <c r="A19" i="40" l="1"/>
  <c r="A20" i="40" s="1"/>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4" i="2" l="1"/>
  <c r="A22" i="40"/>
  <c r="A23" i="40" s="1"/>
  <c r="A21" i="40"/>
  <c r="A53" i="17"/>
  <c r="A24" i="40" l="1"/>
  <c r="A25" i="40" s="1"/>
  <c r="A27" i="40" s="1"/>
  <c r="J516" i="11"/>
  <c r="D516" i="11"/>
  <c r="AD516" i="11" s="1"/>
  <c r="E222" i="21"/>
  <c r="O3863" i="19"/>
  <c r="O3864" i="19"/>
  <c r="O3865" i="19"/>
  <c r="O3866" i="19"/>
  <c r="O3867" i="19"/>
  <c r="O3868" i="19"/>
  <c r="O3869" i="19"/>
  <c r="O3870" i="19"/>
  <c r="O3871" i="19"/>
  <c r="O3872" i="19"/>
  <c r="O3873" i="19"/>
  <c r="O3874" i="19"/>
  <c r="O3875" i="19"/>
  <c r="AE516" i="11" l="1"/>
  <c r="O3848" i="19"/>
  <c r="O3849" i="19"/>
  <c r="O3850" i="19"/>
  <c r="O3851" i="19"/>
  <c r="O3852" i="19"/>
  <c r="O3853" i="19"/>
  <c r="O3854" i="19"/>
  <c r="O3855" i="19"/>
  <c r="O3856" i="19"/>
  <c r="O3857" i="19"/>
  <c r="O3858" i="19"/>
  <c r="O3859" i="19"/>
  <c r="O3860" i="19"/>
  <c r="O3861" i="19"/>
  <c r="O3862" i="19"/>
  <c r="A63" i="4" l="1"/>
  <c r="A62" i="4"/>
  <c r="A63" i="3"/>
  <c r="A50" i="3"/>
  <c r="W19" i="16"/>
  <c r="A55" i="5"/>
  <c r="A63" i="2"/>
  <c r="A64" i="2"/>
  <c r="A62" i="2"/>
  <c r="A50" i="2"/>
  <c r="E221" i="21"/>
  <c r="J515" i="11"/>
  <c r="D515" i="11"/>
  <c r="AE515" i="11" s="1"/>
  <c r="O3838" i="19"/>
  <c r="O3839" i="19"/>
  <c r="O3840" i="19"/>
  <c r="O3841" i="19"/>
  <c r="O3842" i="19"/>
  <c r="O3843" i="19"/>
  <c r="O3844" i="19"/>
  <c r="O3845" i="19"/>
  <c r="O3846" i="19"/>
  <c r="O3847" i="19"/>
  <c r="AD515" i="11" l="1"/>
  <c r="E220" i="21"/>
  <c r="O3818" i="19"/>
  <c r="O3819" i="19"/>
  <c r="O3820" i="19"/>
  <c r="O3821" i="19"/>
  <c r="O3822" i="19"/>
  <c r="O3823" i="19"/>
  <c r="O3824" i="19"/>
  <c r="O3825" i="19"/>
  <c r="O3826" i="19"/>
  <c r="O3827" i="19"/>
  <c r="O3828" i="19"/>
  <c r="O3829" i="19"/>
  <c r="O3830" i="19"/>
  <c r="O3831" i="19"/>
  <c r="O3832" i="19"/>
  <c r="O3833" i="19"/>
  <c r="O3834" i="19"/>
  <c r="O3835" i="19"/>
  <c r="O3836" i="19"/>
  <c r="O3837" i="19"/>
  <c r="T514" i="11"/>
  <c r="AC514" i="11" l="1"/>
  <c r="L514" i="11"/>
  <c r="J514" i="11"/>
  <c r="G514" i="11"/>
  <c r="D514" i="11"/>
  <c r="AD514" i="11" s="1"/>
  <c r="A514" i="11"/>
  <c r="AE514" i="11" l="1"/>
  <c r="O3810" i="19"/>
  <c r="O3811" i="19"/>
  <c r="O3812" i="19"/>
  <c r="O3813" i="19"/>
  <c r="G3808" i="19"/>
  <c r="G3809" i="19"/>
  <c r="G3810" i="19"/>
  <c r="G3811" i="19"/>
  <c r="G3812" i="19"/>
  <c r="G3813" i="19"/>
  <c r="G3807" i="19" l="1"/>
  <c r="O3809" i="19"/>
  <c r="O3808" i="19"/>
  <c r="O3807" i="19"/>
  <c r="E188" i="21" l="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J513" i="11" l="1"/>
  <c r="G513" i="11"/>
  <c r="D513" i="11"/>
  <c r="A513" i="11"/>
  <c r="G3817" i="19"/>
  <c r="G3816" i="19"/>
  <c r="G3815" i="19"/>
  <c r="G3814" i="19"/>
  <c r="G3806" i="19"/>
  <c r="G3805" i="19"/>
  <c r="G3804" i="19"/>
  <c r="G3803" i="19"/>
  <c r="G3802" i="19"/>
  <c r="G3801" i="19"/>
  <c r="O3801" i="19"/>
  <c r="O3802" i="19"/>
  <c r="O3803" i="19"/>
  <c r="O3804" i="19"/>
  <c r="O3805" i="19"/>
  <c r="O3806" i="19"/>
  <c r="O3814" i="19"/>
  <c r="O3815" i="19"/>
  <c r="O3816" i="19"/>
  <c r="O3817" i="19"/>
  <c r="AD513" i="11" l="1"/>
  <c r="AE513" i="11"/>
  <c r="J512" i="11"/>
  <c r="D512" i="11"/>
  <c r="AE512" i="11" s="1"/>
  <c r="G512" i="11"/>
  <c r="A512" i="11"/>
  <c r="O3769" i="19"/>
  <c r="O3770" i="19"/>
  <c r="O3771" i="19"/>
  <c r="O3772" i="19"/>
  <c r="O3773" i="19"/>
  <c r="O3774" i="19"/>
  <c r="O3775" i="19"/>
  <c r="O3776" i="19"/>
  <c r="O3777" i="19"/>
  <c r="O3778" i="19"/>
  <c r="O3779" i="19"/>
  <c r="O3780" i="19"/>
  <c r="O3781" i="19"/>
  <c r="O3782" i="19"/>
  <c r="O3783" i="19"/>
  <c r="O3784" i="19"/>
  <c r="O3785" i="19"/>
  <c r="O3786" i="19"/>
  <c r="O3787" i="19"/>
  <c r="O3788" i="19"/>
  <c r="O3789" i="19"/>
  <c r="O3790" i="19"/>
  <c r="O3791" i="19"/>
  <c r="O3792" i="19"/>
  <c r="O3793" i="19"/>
  <c r="O3794" i="19"/>
  <c r="O3795" i="19"/>
  <c r="O3796" i="19"/>
  <c r="O3797" i="19"/>
  <c r="O3798" i="19"/>
  <c r="O3799" i="19"/>
  <c r="O3800" i="19"/>
  <c r="G3769" i="19"/>
  <c r="G3770" i="19"/>
  <c r="G3771" i="19"/>
  <c r="G3772" i="19"/>
  <c r="G3773" i="19"/>
  <c r="G3774" i="19"/>
  <c r="G3775" i="19"/>
  <c r="G3776" i="19"/>
  <c r="G3777" i="19"/>
  <c r="G3778" i="19"/>
  <c r="G3779" i="19"/>
  <c r="G3780" i="19"/>
  <c r="G3781" i="19"/>
  <c r="G3782" i="19"/>
  <c r="G3783" i="19"/>
  <c r="G3784" i="19"/>
  <c r="G3785" i="19"/>
  <c r="G3786" i="19"/>
  <c r="G3787" i="19"/>
  <c r="G3788" i="19"/>
  <c r="G3789" i="19"/>
  <c r="G3790" i="19"/>
  <c r="G3791" i="19"/>
  <c r="G3792" i="19"/>
  <c r="G3793" i="19"/>
  <c r="G3794" i="19"/>
  <c r="G3795" i="19"/>
  <c r="G3796" i="19"/>
  <c r="G3797" i="19"/>
  <c r="G3798" i="19"/>
  <c r="G3799" i="19"/>
  <c r="G3800" i="19"/>
  <c r="AD512" i="11" l="1"/>
  <c r="G3635" i="19" l="1"/>
  <c r="G3636" i="19"/>
  <c r="G3637" i="19"/>
  <c r="G3638" i="19"/>
  <c r="G3639" i="19"/>
  <c r="G3640" i="19"/>
  <c r="G3641" i="19"/>
  <c r="G3642" i="19"/>
  <c r="G3643" i="19"/>
  <c r="G3644" i="19"/>
  <c r="G3645" i="19"/>
  <c r="G3646" i="19"/>
  <c r="G3647" i="19"/>
  <c r="G3648" i="19"/>
  <c r="G3649" i="19"/>
  <c r="G3650" i="19"/>
  <c r="G3651" i="19"/>
  <c r="G3652" i="19"/>
  <c r="G3653" i="19"/>
  <c r="G3654" i="19"/>
  <c r="G3655" i="19"/>
  <c r="G3656" i="19"/>
  <c r="G3657" i="19"/>
  <c r="G3658" i="19"/>
  <c r="G3659" i="19"/>
  <c r="G3660" i="19"/>
  <c r="G3661" i="19"/>
  <c r="G3662" i="19"/>
  <c r="G3663" i="19"/>
  <c r="G3664" i="19"/>
  <c r="G3665" i="19"/>
  <c r="G3666" i="19"/>
  <c r="G3667" i="19"/>
  <c r="G3668" i="19"/>
  <c r="G3669" i="19"/>
  <c r="G3670" i="19"/>
  <c r="G3671" i="19"/>
  <c r="G3672" i="19"/>
  <c r="G3673" i="19"/>
  <c r="G3674" i="19"/>
  <c r="G3675" i="19"/>
  <c r="G3676" i="19"/>
  <c r="G3677" i="19"/>
  <c r="G3678" i="19"/>
  <c r="G3679" i="19"/>
  <c r="G3680" i="19"/>
  <c r="G3681" i="19"/>
  <c r="G3682" i="19"/>
  <c r="G3683" i="19"/>
  <c r="G3684" i="19"/>
  <c r="G3685" i="19"/>
  <c r="G3686" i="19"/>
  <c r="G3687" i="19"/>
  <c r="G3688" i="19"/>
  <c r="G3689" i="19"/>
  <c r="G3690" i="19"/>
  <c r="G3691" i="19"/>
  <c r="G3692" i="19"/>
  <c r="G3693" i="19"/>
  <c r="G3694" i="19"/>
  <c r="G3695" i="19"/>
  <c r="G3696" i="19"/>
  <c r="G3697" i="19"/>
  <c r="G3698" i="19"/>
  <c r="G3699" i="19"/>
  <c r="G3700" i="19"/>
  <c r="G3701" i="19"/>
  <c r="G3702" i="19"/>
  <c r="G3703" i="19"/>
  <c r="G3704" i="19"/>
  <c r="G3705" i="19"/>
  <c r="G3706" i="19"/>
  <c r="G3707" i="19"/>
  <c r="G3708" i="19"/>
  <c r="G3709" i="19"/>
  <c r="G3710" i="19"/>
  <c r="G3711" i="19"/>
  <c r="G3712" i="19"/>
  <c r="G3713" i="19"/>
  <c r="G3714" i="19"/>
  <c r="G3715" i="19"/>
  <c r="G3716" i="19"/>
  <c r="G3717" i="19"/>
  <c r="G3718" i="19"/>
  <c r="G3719" i="19"/>
  <c r="G3720" i="19"/>
  <c r="G3721" i="19"/>
  <c r="G3722" i="19"/>
  <c r="G3723" i="19"/>
  <c r="G3724" i="19"/>
  <c r="G3725" i="19"/>
  <c r="G3726" i="19"/>
  <c r="G3727" i="19"/>
  <c r="G3728" i="19"/>
  <c r="G3729" i="19"/>
  <c r="G3730" i="19"/>
  <c r="G3731" i="19"/>
  <c r="G3732" i="19"/>
  <c r="G3733" i="19"/>
  <c r="G3734" i="19"/>
  <c r="G3735" i="19"/>
  <c r="G3736" i="19"/>
  <c r="G3737" i="19"/>
  <c r="G3738" i="19"/>
  <c r="G3739" i="19"/>
  <c r="G3740" i="19"/>
  <c r="G3741" i="19"/>
  <c r="G3742" i="19"/>
  <c r="G3743" i="19"/>
  <c r="G3744" i="19"/>
  <c r="G3745" i="19"/>
  <c r="G3746" i="19"/>
  <c r="G3747" i="19"/>
  <c r="G3748" i="19"/>
  <c r="G3749" i="19"/>
  <c r="G3750" i="19"/>
  <c r="G3751" i="19"/>
  <c r="G3752" i="19"/>
  <c r="G3753" i="19"/>
  <c r="G3754" i="19"/>
  <c r="G3755" i="19"/>
  <c r="G3756" i="19"/>
  <c r="G3757" i="19"/>
  <c r="G3758" i="19"/>
  <c r="G3759" i="19"/>
  <c r="G3760" i="19"/>
  <c r="G3761" i="19"/>
  <c r="G3762" i="19"/>
  <c r="G3763" i="19"/>
  <c r="G3764" i="19"/>
  <c r="G3765" i="19"/>
  <c r="G3766" i="19"/>
  <c r="G3767" i="19"/>
  <c r="G3768" i="19"/>
  <c r="O3635" i="19"/>
  <c r="O3636" i="19"/>
  <c r="O3637" i="19"/>
  <c r="O3638" i="19"/>
  <c r="O3639" i="19"/>
  <c r="O3640" i="19"/>
  <c r="O3641" i="19"/>
  <c r="O3642" i="19"/>
  <c r="O3643" i="19"/>
  <c r="O3644" i="19"/>
  <c r="O3645" i="19"/>
  <c r="O3646" i="19"/>
  <c r="O3647" i="19"/>
  <c r="O3648" i="19"/>
  <c r="O3649" i="19"/>
  <c r="O3650" i="19"/>
  <c r="O3651" i="19"/>
  <c r="O3652" i="19"/>
  <c r="O3653" i="19"/>
  <c r="O3654" i="19"/>
  <c r="O3655" i="19"/>
  <c r="O3656" i="19"/>
  <c r="O3657" i="19"/>
  <c r="O3658" i="19"/>
  <c r="O3659" i="19"/>
  <c r="O3660" i="19"/>
  <c r="O3661" i="19"/>
  <c r="O3662" i="19"/>
  <c r="O3663" i="19"/>
  <c r="O3664" i="19"/>
  <c r="O3665" i="19"/>
  <c r="O3666" i="19"/>
  <c r="O3667" i="19"/>
  <c r="O3668" i="19"/>
  <c r="O3669" i="19"/>
  <c r="O3670" i="19"/>
  <c r="O3671" i="19"/>
  <c r="O3672" i="19"/>
  <c r="O3673" i="19"/>
  <c r="O3674" i="19"/>
  <c r="O3675" i="19"/>
  <c r="O3676" i="19"/>
  <c r="O3677" i="19"/>
  <c r="O3678" i="19"/>
  <c r="O3679" i="19"/>
  <c r="O3680" i="19"/>
  <c r="O3681" i="19"/>
  <c r="O3682" i="19"/>
  <c r="O3683" i="19"/>
  <c r="O3684" i="19"/>
  <c r="O3685" i="19"/>
  <c r="O3686" i="19"/>
  <c r="O3687" i="19"/>
  <c r="O3688" i="19"/>
  <c r="O3689" i="19"/>
  <c r="O3690" i="19"/>
  <c r="O3691" i="19"/>
  <c r="O3692" i="19"/>
  <c r="O3693" i="19"/>
  <c r="O3694" i="19"/>
  <c r="O3695" i="19"/>
  <c r="O3696" i="19"/>
  <c r="O3697" i="19"/>
  <c r="O3698" i="19"/>
  <c r="O3699" i="19"/>
  <c r="O3700" i="19"/>
  <c r="O3701" i="19"/>
  <c r="O3702" i="19"/>
  <c r="O3703" i="19"/>
  <c r="O3704" i="19"/>
  <c r="O3705" i="19"/>
  <c r="O3706" i="19"/>
  <c r="O3707" i="19"/>
  <c r="O3708" i="19"/>
  <c r="O3709" i="19"/>
  <c r="O3710" i="19"/>
  <c r="O3711" i="19"/>
  <c r="O3712" i="19"/>
  <c r="O3713" i="19"/>
  <c r="O3714" i="19"/>
  <c r="O3715" i="19"/>
  <c r="O3716" i="19"/>
  <c r="O3717" i="19"/>
  <c r="O3718" i="19"/>
  <c r="O3719" i="19"/>
  <c r="O3720" i="19"/>
  <c r="O3721" i="19"/>
  <c r="O3722" i="19"/>
  <c r="O3723" i="19"/>
  <c r="O3724" i="19"/>
  <c r="O3725" i="19"/>
  <c r="O3726" i="19"/>
  <c r="O3727" i="19"/>
  <c r="O3728" i="19"/>
  <c r="O3729" i="19"/>
  <c r="O3730" i="19"/>
  <c r="O3731" i="19"/>
  <c r="O3732" i="19"/>
  <c r="O3733" i="19"/>
  <c r="O3734" i="19"/>
  <c r="O3735" i="19"/>
  <c r="O3736" i="19"/>
  <c r="O3737" i="19"/>
  <c r="O3738" i="19"/>
  <c r="O3739" i="19"/>
  <c r="O3740" i="19"/>
  <c r="O3741" i="19"/>
  <c r="O3742" i="19"/>
  <c r="O3743" i="19"/>
  <c r="O3744" i="19"/>
  <c r="O3745" i="19"/>
  <c r="O3746" i="19"/>
  <c r="O3747" i="19"/>
  <c r="O3748" i="19"/>
  <c r="O3749" i="19"/>
  <c r="O3750" i="19"/>
  <c r="O3751" i="19"/>
  <c r="O3752" i="19"/>
  <c r="O3753" i="19"/>
  <c r="O3754" i="19"/>
  <c r="O3755" i="19"/>
  <c r="O3756" i="19"/>
  <c r="O3757" i="19"/>
  <c r="O3758" i="19"/>
  <c r="O3759" i="19"/>
  <c r="O3760" i="19"/>
  <c r="O3761" i="19"/>
  <c r="O3762" i="19"/>
  <c r="O3763" i="19"/>
  <c r="O3764" i="19"/>
  <c r="O3765" i="19"/>
  <c r="O3766" i="19"/>
  <c r="O3767" i="19"/>
  <c r="O3768" i="19"/>
  <c r="J503" i="11" l="1"/>
  <c r="J504" i="11"/>
  <c r="J505" i="11"/>
  <c r="J506" i="11"/>
  <c r="J507" i="11"/>
  <c r="J508" i="11"/>
  <c r="J509" i="11"/>
  <c r="J510" i="11"/>
  <c r="J511" i="11"/>
  <c r="G503" i="11"/>
  <c r="G504" i="11"/>
  <c r="G505" i="11"/>
  <c r="G506" i="11"/>
  <c r="G507" i="11"/>
  <c r="G508" i="11"/>
  <c r="G509" i="11"/>
  <c r="G510" i="11"/>
  <c r="G511" i="11"/>
  <c r="D503" i="11"/>
  <c r="AD503" i="11" s="1"/>
  <c r="D504" i="11"/>
  <c r="AD504" i="11" s="1"/>
  <c r="D505" i="11"/>
  <c r="AD505" i="11" s="1"/>
  <c r="D506" i="11"/>
  <c r="AE506" i="11" s="1"/>
  <c r="D507" i="11"/>
  <c r="AD507" i="11" s="1"/>
  <c r="D508" i="11"/>
  <c r="AD508" i="11" s="1"/>
  <c r="D509" i="11"/>
  <c r="AD509" i="11" s="1"/>
  <c r="D510" i="11"/>
  <c r="AD510" i="11" s="1"/>
  <c r="D511" i="11"/>
  <c r="AD511" i="11" s="1"/>
  <c r="A504" i="11"/>
  <c r="A505" i="11"/>
  <c r="A506" i="11"/>
  <c r="A507" i="11"/>
  <c r="A508" i="11"/>
  <c r="A509" i="11"/>
  <c r="A510" i="11"/>
  <c r="A511" i="11"/>
  <c r="A503" i="11"/>
  <c r="AE511" i="11" l="1"/>
  <c r="AD506" i="11"/>
  <c r="AE503" i="11"/>
  <c r="AE508" i="11"/>
  <c r="AE505" i="11"/>
  <c r="AE510" i="11"/>
  <c r="AE507" i="11"/>
  <c r="AE504" i="11"/>
  <c r="AE509" i="11"/>
  <c r="O3616" i="19" l="1"/>
  <c r="O3617" i="19"/>
  <c r="O3618" i="19"/>
  <c r="O3619" i="19"/>
  <c r="O3620" i="19"/>
  <c r="O3621" i="19"/>
  <c r="O3622" i="19"/>
  <c r="O3623" i="19"/>
  <c r="O3624" i="19"/>
  <c r="O3625" i="19"/>
  <c r="O3626" i="19"/>
  <c r="O3627" i="19"/>
  <c r="O3628" i="19"/>
  <c r="O3629" i="19"/>
  <c r="O3630" i="19"/>
  <c r="O3631" i="19"/>
  <c r="O3632" i="19"/>
  <c r="O3633" i="19"/>
  <c r="O3634" i="19"/>
  <c r="G3634" i="19"/>
  <c r="G3633" i="19"/>
  <c r="G3632" i="19"/>
  <c r="G3631" i="19"/>
  <c r="G3630" i="19"/>
  <c r="G3629" i="19"/>
  <c r="G3628" i="19"/>
  <c r="G3627" i="19"/>
  <c r="G3626" i="19"/>
  <c r="G3625" i="19"/>
  <c r="G3624" i="19"/>
  <c r="G3623" i="19"/>
  <c r="G3622" i="19"/>
  <c r="G3621" i="19"/>
  <c r="G3620" i="19"/>
  <c r="G3619" i="19"/>
  <c r="G3618" i="19"/>
  <c r="G3617" i="19"/>
  <c r="G3616" i="19"/>
  <c r="A52" i="17" l="1"/>
  <c r="J502" i="11" l="1"/>
  <c r="G502" i="11"/>
  <c r="D502" i="11"/>
  <c r="AE502" i="11" s="1"/>
  <c r="A502" i="11"/>
  <c r="J501" i="11"/>
  <c r="G501" i="11"/>
  <c r="D501" i="11"/>
  <c r="AE501" i="11" s="1"/>
  <c r="A501" i="11"/>
  <c r="J500" i="11"/>
  <c r="G500" i="11"/>
  <c r="D500" i="11"/>
  <c r="AD500" i="11" s="1"/>
  <c r="A500" i="11"/>
  <c r="AD502" i="11" l="1"/>
  <c r="AE500" i="11"/>
  <c r="AD501" i="11"/>
  <c r="W17" i="16" l="1"/>
  <c r="W18" i="16"/>
  <c r="V19" i="16"/>
  <c r="D49" i="4"/>
  <c r="R19" i="16"/>
  <c r="S19" i="16"/>
  <c r="G3615" i="19"/>
  <c r="O3615" i="19"/>
  <c r="O3579" i="19"/>
  <c r="O3580" i="19"/>
  <c r="O3581" i="19"/>
  <c r="O3582" i="19"/>
  <c r="O3583" i="19"/>
  <c r="O3584" i="19"/>
  <c r="O3585" i="19"/>
  <c r="O3586" i="19"/>
  <c r="O3587" i="19"/>
  <c r="O3588" i="19"/>
  <c r="O3589" i="19"/>
  <c r="O3590" i="19"/>
  <c r="O3591" i="19"/>
  <c r="O3592" i="19"/>
  <c r="O3593" i="19"/>
  <c r="O3594" i="19"/>
  <c r="O3595" i="19"/>
  <c r="O3596" i="19"/>
  <c r="O3597" i="19"/>
  <c r="O3598" i="19"/>
  <c r="O3599" i="19"/>
  <c r="O3600" i="19"/>
  <c r="O3601" i="19"/>
  <c r="O3602" i="19"/>
  <c r="O3603" i="19"/>
  <c r="O3604" i="19"/>
  <c r="O3605" i="19"/>
  <c r="O3606" i="19"/>
  <c r="O3607" i="19"/>
  <c r="O3608" i="19"/>
  <c r="O3609" i="19"/>
  <c r="O3610" i="19"/>
  <c r="O3611" i="19"/>
  <c r="O3612" i="19"/>
  <c r="O3613" i="19"/>
  <c r="O3614" i="19"/>
  <c r="G3579" i="19"/>
  <c r="G3580" i="19"/>
  <c r="G3581" i="19"/>
  <c r="G3582" i="19"/>
  <c r="G3583" i="19"/>
  <c r="G3584" i="19"/>
  <c r="G3585" i="19"/>
  <c r="G3586" i="19"/>
  <c r="G3587" i="19"/>
  <c r="G3588" i="19"/>
  <c r="G3589" i="19"/>
  <c r="G3590" i="19"/>
  <c r="G3591" i="19"/>
  <c r="G3592" i="19"/>
  <c r="G3593" i="19"/>
  <c r="G3594" i="19"/>
  <c r="G3595" i="19"/>
  <c r="G3596" i="19"/>
  <c r="G3597" i="19"/>
  <c r="G3598" i="19"/>
  <c r="G3599" i="19"/>
  <c r="G3600" i="19"/>
  <c r="G3601" i="19"/>
  <c r="G3602" i="19"/>
  <c r="G3603" i="19"/>
  <c r="G3604" i="19"/>
  <c r="G3605" i="19"/>
  <c r="G3606" i="19"/>
  <c r="G3607" i="19"/>
  <c r="G3608" i="19"/>
  <c r="G3609" i="19"/>
  <c r="G3610" i="19"/>
  <c r="G3611" i="19"/>
  <c r="G3612" i="19"/>
  <c r="G3613" i="19"/>
  <c r="G3614" i="19"/>
  <c r="A54" i="5"/>
  <c r="A49" i="2"/>
  <c r="O3570" i="19" l="1"/>
  <c r="O3571" i="19"/>
  <c r="O3572" i="19"/>
  <c r="O3573" i="19"/>
  <c r="O3574" i="19"/>
  <c r="O3575" i="19"/>
  <c r="O3576" i="19"/>
  <c r="O3577" i="19"/>
  <c r="O3578" i="19"/>
  <c r="G3573" i="19"/>
  <c r="G3574" i="19"/>
  <c r="G3575" i="19"/>
  <c r="G3576" i="19"/>
  <c r="G3577" i="19"/>
  <c r="G3578" i="19"/>
  <c r="G3572" i="19"/>
  <c r="G3571" i="19"/>
  <c r="G3570" i="19"/>
  <c r="G3569" i="19"/>
  <c r="O3569" i="19"/>
  <c r="O3568" i="19"/>
  <c r="G3568" i="19"/>
  <c r="O3567" i="19"/>
  <c r="G3567" i="19"/>
  <c r="O3566" i="19"/>
  <c r="G3566" i="19"/>
  <c r="O3565" i="19"/>
  <c r="G3565" i="19"/>
  <c r="O3564" i="19"/>
  <c r="G3564" i="19"/>
  <c r="O3563" i="19"/>
  <c r="G3563" i="19"/>
  <c r="O3562" i="19"/>
  <c r="G3562" i="19"/>
  <c r="O3561" i="19"/>
  <c r="G3561" i="19"/>
  <c r="O3560" i="19"/>
  <c r="G3560" i="19"/>
  <c r="O3559" i="19"/>
  <c r="G3559" i="19"/>
  <c r="O3558" i="19"/>
  <c r="G3558" i="19"/>
  <c r="O3557" i="19"/>
  <c r="G3557" i="19"/>
  <c r="O3556" i="19"/>
  <c r="G3556" i="19"/>
  <c r="O3555" i="19"/>
  <c r="G3555" i="19"/>
  <c r="O3554" i="19"/>
  <c r="G3554" i="19"/>
  <c r="O3553" i="19"/>
  <c r="G3553" i="19"/>
  <c r="O3552" i="19"/>
  <c r="G3552" i="19"/>
  <c r="O3551" i="19"/>
  <c r="G3551" i="19"/>
  <c r="O3550" i="19"/>
  <c r="G3550" i="19"/>
  <c r="O3549" i="19"/>
  <c r="G3549" i="19"/>
  <c r="O3548" i="19"/>
  <c r="G3548" i="19"/>
  <c r="O3547" i="19"/>
  <c r="G3547" i="19"/>
  <c r="O3546" i="19"/>
  <c r="G3546" i="19"/>
  <c r="O3545" i="19"/>
  <c r="G3545" i="19"/>
  <c r="O3544" i="19"/>
  <c r="G3544" i="19"/>
  <c r="O3543" i="19"/>
  <c r="G3543" i="19"/>
  <c r="O3542" i="19"/>
  <c r="G3542" i="19"/>
  <c r="O3541" i="19"/>
  <c r="G3541" i="19"/>
  <c r="O3540" i="19"/>
  <c r="G3540" i="19"/>
  <c r="O3539" i="19"/>
  <c r="G3539" i="19"/>
  <c r="O3538" i="19"/>
  <c r="G3538" i="19"/>
  <c r="O3537" i="19"/>
  <c r="G3537" i="19"/>
  <c r="O3536" i="19"/>
  <c r="G3536" i="19"/>
  <c r="O3535" i="19"/>
  <c r="G3535" i="19"/>
  <c r="O3534" i="19"/>
  <c r="G3534" i="19"/>
  <c r="D48" i="3" l="1"/>
  <c r="I68" i="37"/>
  <c r="J497" i="11" l="1"/>
  <c r="J498" i="11"/>
  <c r="J499" i="11"/>
  <c r="G497" i="11"/>
  <c r="G498" i="11"/>
  <c r="G499" i="11"/>
  <c r="D497" i="11"/>
  <c r="D498" i="11"/>
  <c r="D499" i="11"/>
  <c r="A497" i="11"/>
  <c r="A498" i="11"/>
  <c r="A499" i="11"/>
  <c r="AE498" i="11" l="1"/>
  <c r="AD498" i="11"/>
  <c r="AD497" i="11"/>
  <c r="AE497" i="11"/>
  <c r="AD499" i="11"/>
  <c r="AE499" i="11"/>
  <c r="G3532" i="19"/>
  <c r="G3533" i="19"/>
  <c r="G3531" i="19"/>
  <c r="O3533" i="19"/>
  <c r="O3532" i="19"/>
  <c r="O3531" i="19"/>
  <c r="O3460" i="19"/>
  <c r="O3461" i="19"/>
  <c r="O3462" i="19"/>
  <c r="O3463" i="19"/>
  <c r="O3464" i="19"/>
  <c r="O3465" i="19"/>
  <c r="O3466" i="19"/>
  <c r="O3467" i="19"/>
  <c r="O3468" i="19"/>
  <c r="O3469" i="19"/>
  <c r="O3470" i="19"/>
  <c r="O3471" i="19"/>
  <c r="O3472" i="19"/>
  <c r="O3473" i="19"/>
  <c r="O3474" i="19"/>
  <c r="O3475" i="19"/>
  <c r="O3476" i="19"/>
  <c r="O3477" i="19"/>
  <c r="O3478" i="19"/>
  <c r="O3479" i="19"/>
  <c r="O3480" i="19"/>
  <c r="O3481" i="19"/>
  <c r="O3482" i="19"/>
  <c r="O3483" i="19"/>
  <c r="O3484" i="19"/>
  <c r="O3485" i="19"/>
  <c r="O3486" i="19"/>
  <c r="O3487" i="19"/>
  <c r="O3488" i="19"/>
  <c r="O3489" i="19"/>
  <c r="O3490" i="19"/>
  <c r="O3491" i="19"/>
  <c r="O3492" i="19"/>
  <c r="O3493" i="19"/>
  <c r="O3494" i="19"/>
  <c r="O3495" i="19"/>
  <c r="O3496" i="19"/>
  <c r="O3497" i="19"/>
  <c r="O3498" i="19"/>
  <c r="O3499" i="19"/>
  <c r="O3500" i="19"/>
  <c r="O3501" i="19"/>
  <c r="O3502" i="19"/>
  <c r="O3503" i="19"/>
  <c r="O3504" i="19"/>
  <c r="O3505" i="19"/>
  <c r="O3506" i="19"/>
  <c r="O3507" i="19"/>
  <c r="O3508" i="19"/>
  <c r="O3509" i="19"/>
  <c r="O3510" i="19"/>
  <c r="O3511" i="19"/>
  <c r="O3512" i="19"/>
  <c r="O3513" i="19"/>
  <c r="O3514" i="19"/>
  <c r="O3515" i="19"/>
  <c r="O3516" i="19"/>
  <c r="O3517" i="19"/>
  <c r="O3518" i="19"/>
  <c r="O3519" i="19"/>
  <c r="O3520" i="19"/>
  <c r="O3521" i="19"/>
  <c r="O3522" i="19"/>
  <c r="O3523" i="19"/>
  <c r="O3524" i="19"/>
  <c r="O3525" i="19"/>
  <c r="O3526" i="19"/>
  <c r="O3527" i="19"/>
  <c r="O3528" i="19"/>
  <c r="O3529" i="19"/>
  <c r="O3530" i="19"/>
  <c r="G3530" i="19"/>
  <c r="G3529" i="19"/>
  <c r="G3528" i="19"/>
  <c r="G3527" i="19"/>
  <c r="G3526" i="19"/>
  <c r="G3525" i="19"/>
  <c r="G3524" i="19"/>
  <c r="G3523" i="19"/>
  <c r="G3522" i="19"/>
  <c r="G3521" i="19"/>
  <c r="G3520" i="19"/>
  <c r="G3519" i="19"/>
  <c r="G3518" i="19"/>
  <c r="G3517" i="19"/>
  <c r="G3516" i="19"/>
  <c r="G3515" i="19"/>
  <c r="G3514" i="19"/>
  <c r="G3513" i="19"/>
  <c r="G3512" i="19"/>
  <c r="G3511" i="19"/>
  <c r="G3510" i="19"/>
  <c r="G3509" i="19"/>
  <c r="G3508" i="19"/>
  <c r="G3507" i="19"/>
  <c r="G3506" i="19"/>
  <c r="G3505" i="19"/>
  <c r="G3504" i="19"/>
  <c r="G3503" i="19"/>
  <c r="G3502" i="19"/>
  <c r="G3501" i="19"/>
  <c r="G3500" i="19"/>
  <c r="G3499" i="19"/>
  <c r="G3498" i="19"/>
  <c r="G3497" i="19"/>
  <c r="G3496" i="19"/>
  <c r="G3495" i="19"/>
  <c r="G3494" i="19"/>
  <c r="G3493" i="19"/>
  <c r="G3492" i="19"/>
  <c r="G3491" i="19"/>
  <c r="G3490" i="19"/>
  <c r="G3489" i="19"/>
  <c r="G3488" i="19"/>
  <c r="G3487" i="19"/>
  <c r="G3486" i="19"/>
  <c r="G3485" i="19"/>
  <c r="G3484" i="19"/>
  <c r="G3483" i="19"/>
  <c r="G3482" i="19"/>
  <c r="G3481" i="19"/>
  <c r="G3480" i="19"/>
  <c r="G3479" i="19"/>
  <c r="G3478" i="19"/>
  <c r="G3477" i="19"/>
  <c r="G3476" i="19"/>
  <c r="G3475" i="19"/>
  <c r="G3474" i="19"/>
  <c r="G3473" i="19"/>
  <c r="G3472" i="19"/>
  <c r="G3471" i="19"/>
  <c r="G3470" i="19"/>
  <c r="G3469" i="19"/>
  <c r="G3468" i="19"/>
  <c r="G3467" i="19"/>
  <c r="G3466" i="19"/>
  <c r="G3465" i="19"/>
  <c r="G3464" i="19"/>
  <c r="G3463" i="19"/>
  <c r="G3462" i="19"/>
  <c r="G3461" i="19"/>
  <c r="G3460" i="19"/>
  <c r="J494" i="11" l="1"/>
  <c r="J495" i="11"/>
  <c r="J496" i="11"/>
  <c r="G494" i="11"/>
  <c r="G495" i="11"/>
  <c r="G496" i="11"/>
  <c r="D494" i="11"/>
  <c r="D495" i="11"/>
  <c r="D496" i="11"/>
  <c r="A494" i="11"/>
  <c r="A495" i="11"/>
  <c r="A496" i="11"/>
  <c r="AD495" i="11" l="1"/>
  <c r="AE495" i="11"/>
  <c r="AD494" i="11"/>
  <c r="AE494" i="11"/>
  <c r="AD496" i="11"/>
  <c r="AE496" i="11"/>
  <c r="O3447" i="19"/>
  <c r="O3448" i="19"/>
  <c r="O3449" i="19"/>
  <c r="O3450" i="19"/>
  <c r="O3451" i="19"/>
  <c r="O3452" i="19"/>
  <c r="O3453" i="19"/>
  <c r="O3454" i="19"/>
  <c r="O3455" i="19"/>
  <c r="O3456" i="19"/>
  <c r="O3457" i="19"/>
  <c r="O3458" i="19"/>
  <c r="O3459" i="19"/>
  <c r="O3446" i="19"/>
  <c r="O3445" i="19"/>
  <c r="O3444" i="19"/>
  <c r="O3443" i="19"/>
  <c r="O3442" i="19"/>
  <c r="O3441" i="19"/>
  <c r="O3440" i="19"/>
  <c r="O3439" i="19"/>
  <c r="O3438" i="19"/>
  <c r="O3437" i="19"/>
  <c r="O3436" i="19"/>
  <c r="O3435" i="19"/>
  <c r="O3434" i="19"/>
  <c r="O3433" i="19"/>
  <c r="O3432" i="19"/>
  <c r="O3431" i="19"/>
  <c r="O3430" i="19"/>
  <c r="O3429" i="19"/>
  <c r="O3428" i="19"/>
  <c r="O3427" i="19"/>
  <c r="O3426" i="19"/>
  <c r="O3425" i="19"/>
  <c r="O3424" i="19"/>
  <c r="O3423" i="19"/>
  <c r="O3422" i="19"/>
  <c r="O3421" i="19"/>
  <c r="O3420" i="19"/>
  <c r="O3419" i="19"/>
  <c r="O3418" i="19"/>
  <c r="O3417" i="19"/>
  <c r="O3416" i="19"/>
  <c r="O3415" i="19"/>
  <c r="O3414" i="19"/>
  <c r="O3413" i="19"/>
  <c r="O3412" i="19"/>
  <c r="O3411" i="19"/>
  <c r="O3410" i="19"/>
  <c r="O3409" i="19"/>
  <c r="O3408" i="19"/>
  <c r="O3407" i="19"/>
  <c r="O3406" i="19"/>
  <c r="O3405" i="19"/>
  <c r="O3404" i="19"/>
  <c r="O3403" i="19"/>
  <c r="J493" i="11" l="1"/>
  <c r="G493" i="11"/>
  <c r="D493" i="11"/>
  <c r="AD493" i="11" s="1"/>
  <c r="A493" i="11"/>
  <c r="J492" i="11"/>
  <c r="G492" i="11"/>
  <c r="D492" i="11"/>
  <c r="AE492" i="11" s="1"/>
  <c r="A492" i="11"/>
  <c r="J491" i="11"/>
  <c r="G491" i="11"/>
  <c r="D491" i="11"/>
  <c r="AD491" i="11" s="1"/>
  <c r="A491" i="11"/>
  <c r="AE493" i="11" l="1"/>
  <c r="AE491" i="11"/>
  <c r="AD492" i="11"/>
  <c r="A48" i="2" l="1"/>
  <c r="O3401" i="19" l="1"/>
  <c r="O3400" i="19"/>
  <c r="O3399" i="19"/>
  <c r="O3398" i="19"/>
  <c r="O3396" i="19"/>
  <c r="O3395" i="19"/>
  <c r="O3394" i="19"/>
  <c r="O3393" i="19"/>
  <c r="O3402" i="19"/>
  <c r="O3397" i="19"/>
  <c r="O3374" i="19" l="1"/>
  <c r="O3375" i="19"/>
  <c r="O3376" i="19"/>
  <c r="O3377" i="19"/>
  <c r="O3378" i="19"/>
  <c r="O3379" i="19"/>
  <c r="O3380" i="19"/>
  <c r="O3381" i="19"/>
  <c r="O3382" i="19"/>
  <c r="O3383" i="19"/>
  <c r="O3384" i="19"/>
  <c r="O3385" i="19"/>
  <c r="O3386" i="19"/>
  <c r="O3387" i="19"/>
  <c r="O3388" i="19"/>
  <c r="O3389" i="19"/>
  <c r="O3390" i="19"/>
  <c r="O3391" i="19"/>
  <c r="O3392" i="19"/>
  <c r="V18" i="16" l="1"/>
  <c r="Z18" i="16" s="1"/>
  <c r="S18" i="16"/>
  <c r="R18" i="16"/>
  <c r="V17" i="16"/>
  <c r="O3365" i="19" l="1"/>
  <c r="O3366" i="19"/>
  <c r="O3367" i="19"/>
  <c r="O3368" i="19"/>
  <c r="O3369" i="19"/>
  <c r="O3370" i="19"/>
  <c r="O3371" i="19"/>
  <c r="O3372" i="19"/>
  <c r="O3373" i="19"/>
  <c r="B13" i="36" l="1"/>
  <c r="O3312" i="19"/>
  <c r="O3313" i="19"/>
  <c r="O3314" i="19"/>
  <c r="O3315" i="19"/>
  <c r="O3316" i="19"/>
  <c r="O3317" i="19"/>
  <c r="O3318" i="19"/>
  <c r="O3319" i="19"/>
  <c r="O3320" i="19"/>
  <c r="O3321" i="19"/>
  <c r="O3322" i="19"/>
  <c r="O3323" i="19"/>
  <c r="O3324" i="19"/>
  <c r="O3325" i="19"/>
  <c r="O3326" i="19"/>
  <c r="O3327" i="19"/>
  <c r="O3328" i="19"/>
  <c r="O3329" i="19"/>
  <c r="O3330" i="19"/>
  <c r="O3331" i="19"/>
  <c r="O3332" i="19"/>
  <c r="O3333" i="19"/>
  <c r="O3334" i="19"/>
  <c r="O3335" i="19"/>
  <c r="O3336" i="19"/>
  <c r="O3337" i="19"/>
  <c r="O3338" i="19"/>
  <c r="O3339" i="19"/>
  <c r="O3340" i="19"/>
  <c r="O3341" i="19"/>
  <c r="O3342" i="19"/>
  <c r="O3343" i="19"/>
  <c r="O3344" i="19"/>
  <c r="O3345" i="19"/>
  <c r="O3346" i="19"/>
  <c r="O3347" i="19"/>
  <c r="O3348" i="19"/>
  <c r="O3349" i="19"/>
  <c r="O3350" i="19"/>
  <c r="O3351" i="19"/>
  <c r="O3352" i="19"/>
  <c r="O3353" i="19"/>
  <c r="O3354" i="19"/>
  <c r="O3355" i="19"/>
  <c r="O3356" i="19"/>
  <c r="O3357" i="19"/>
  <c r="O3358" i="19"/>
  <c r="O3359" i="19"/>
  <c r="O3360" i="19"/>
  <c r="O3361" i="19"/>
  <c r="O3362" i="19"/>
  <c r="O3363" i="19"/>
  <c r="O3364" i="19"/>
  <c r="A51" i="17" l="1"/>
  <c r="U488" i="11"/>
  <c r="U489" i="11" s="1"/>
  <c r="AC489" i="11" s="1"/>
  <c r="M488" i="11"/>
  <c r="L488" i="11" s="1"/>
  <c r="J488" i="11"/>
  <c r="J489" i="11"/>
  <c r="J490" i="11"/>
  <c r="G488" i="11"/>
  <c r="G489" i="11"/>
  <c r="G490" i="11"/>
  <c r="A488" i="11"/>
  <c r="A489" i="11"/>
  <c r="A490" i="11"/>
  <c r="D488" i="11"/>
  <c r="AE488" i="11" s="1"/>
  <c r="D489" i="11"/>
  <c r="AD489" i="11" s="1"/>
  <c r="D490" i="11"/>
  <c r="AD490" i="11" s="1"/>
  <c r="A53" i="5"/>
  <c r="D48" i="4"/>
  <c r="AC488" i="11" l="1"/>
  <c r="T488" i="11"/>
  <c r="AE489" i="11"/>
  <c r="AD488" i="11"/>
  <c r="AE490" i="11"/>
  <c r="U490" i="11"/>
  <c r="T489" i="11"/>
  <c r="M489" i="11"/>
  <c r="T490" i="11" l="1"/>
  <c r="U491" i="11"/>
  <c r="AC490" i="11"/>
  <c r="M490" i="11"/>
  <c r="L489" i="11"/>
  <c r="AC491" i="11" l="1"/>
  <c r="U492" i="11"/>
  <c r="T491" i="11"/>
  <c r="L490" i="11"/>
  <c r="M491" i="11"/>
  <c r="H13" i="36"/>
  <c r="I14" i="36" s="1"/>
  <c r="A13" i="36"/>
  <c r="A1" i="36"/>
  <c r="O3293" i="19"/>
  <c r="O3294" i="19"/>
  <c r="O3295" i="19"/>
  <c r="O3296" i="19"/>
  <c r="O3297" i="19"/>
  <c r="O3298" i="19"/>
  <c r="O3299" i="19"/>
  <c r="O3300" i="19"/>
  <c r="O3301" i="19"/>
  <c r="O3302" i="19"/>
  <c r="O3303" i="19"/>
  <c r="O3304" i="19"/>
  <c r="O3305" i="19"/>
  <c r="O3306" i="19"/>
  <c r="O3307" i="19"/>
  <c r="O3308" i="19"/>
  <c r="O3309" i="19"/>
  <c r="O3310" i="19"/>
  <c r="O3311" i="19"/>
  <c r="M492" i="11" l="1"/>
  <c r="L491" i="11"/>
  <c r="U493" i="11"/>
  <c r="AC492" i="11"/>
  <c r="T492" i="11"/>
  <c r="A14" i="36"/>
  <c r="A15" i="36" s="1"/>
  <c r="U494" i="11" l="1"/>
  <c r="AC493" i="11"/>
  <c r="T493" i="11"/>
  <c r="L492" i="11"/>
  <c r="M493" i="11"/>
  <c r="A16" i="36"/>
  <c r="A17" i="36" s="1"/>
  <c r="L493" i="11" l="1"/>
  <c r="M494" i="11"/>
  <c r="U495" i="11"/>
  <c r="AC494" i="11"/>
  <c r="T494" i="11"/>
  <c r="A18" i="36"/>
  <c r="M495" i="11" l="1"/>
  <c r="L494" i="11"/>
  <c r="U496" i="11"/>
  <c r="AC495" i="11"/>
  <c r="T495" i="11"/>
  <c r="A19" i="36"/>
  <c r="U497" i="11" l="1"/>
  <c r="AC496" i="11"/>
  <c r="T496" i="11"/>
  <c r="M496" i="11"/>
  <c r="L495" i="11"/>
  <c r="A20" i="36"/>
  <c r="M497" i="11" l="1"/>
  <c r="L496" i="11"/>
  <c r="T497" i="11"/>
  <c r="AC497" i="11"/>
  <c r="U498" i="11"/>
  <c r="A21" i="36"/>
  <c r="AC498" i="11" l="1"/>
  <c r="T498" i="11"/>
  <c r="U499" i="11"/>
  <c r="M498" i="11"/>
  <c r="L497" i="11"/>
  <c r="A22" i="36"/>
  <c r="M499" i="11" l="1"/>
  <c r="L498" i="11"/>
  <c r="T499" i="11"/>
  <c r="U500" i="11"/>
  <c r="AC499" i="11"/>
  <c r="A23" i="36"/>
  <c r="T500" i="11" l="1"/>
  <c r="U501" i="11"/>
  <c r="AC500" i="11"/>
  <c r="M500" i="11"/>
  <c r="L499" i="11"/>
  <c r="A24" i="36"/>
  <c r="A25" i="36" s="1"/>
  <c r="A26" i="36" s="1"/>
  <c r="U502" i="11" l="1"/>
  <c r="AC501" i="11"/>
  <c r="T501" i="11"/>
  <c r="M501" i="11"/>
  <c r="L500" i="11"/>
  <c r="A27" i="36"/>
  <c r="L501" i="11" l="1"/>
  <c r="M502" i="11"/>
  <c r="U503" i="11"/>
  <c r="AC502" i="11"/>
  <c r="T502" i="11"/>
  <c r="A28" i="36"/>
  <c r="A29" i="36" s="1"/>
  <c r="A30" i="36" s="1"/>
  <c r="A31" i="36" s="1"/>
  <c r="A32" i="36" s="1"/>
  <c r="A33" i="36" s="1"/>
  <c r="A34" i="36" s="1"/>
  <c r="A35" i="36" s="1"/>
  <c r="A36" i="36" s="1"/>
  <c r="T503" i="11" l="1"/>
  <c r="AC503" i="11"/>
  <c r="U504" i="11"/>
  <c r="L502" i="11"/>
  <c r="M503" i="11"/>
  <c r="A37" i="36"/>
  <c r="A38" i="36" s="1"/>
  <c r="L503" i="11" l="1"/>
  <c r="M504" i="11"/>
  <c r="AC504" i="11"/>
  <c r="T504" i="11"/>
  <c r="U505" i="11"/>
  <c r="A40" i="36"/>
  <c r="A41" i="36" s="1"/>
  <c r="L504" i="11" l="1"/>
  <c r="M505" i="11"/>
  <c r="AC505" i="11"/>
  <c r="T505" i="11"/>
  <c r="U506" i="11"/>
  <c r="AC485" i="11"/>
  <c r="AC486" i="11"/>
  <c r="AC487" i="11"/>
  <c r="L485" i="11"/>
  <c r="T485" i="11" s="1"/>
  <c r="L486" i="11"/>
  <c r="T486" i="11" s="1"/>
  <c r="L487" i="11"/>
  <c r="T487" i="11" s="1"/>
  <c r="AC506" i="11" l="1"/>
  <c r="U507" i="11"/>
  <c r="T506" i="11"/>
  <c r="M506" i="11"/>
  <c r="L505" i="11"/>
  <c r="J485" i="11"/>
  <c r="J486" i="11"/>
  <c r="J487" i="11"/>
  <c r="G485" i="11"/>
  <c r="G486" i="11"/>
  <c r="G487" i="11"/>
  <c r="D485" i="11"/>
  <c r="D486" i="11"/>
  <c r="D487" i="11"/>
  <c r="A485" i="11"/>
  <c r="A486" i="11"/>
  <c r="A487" i="11"/>
  <c r="M507" i="11" l="1"/>
  <c r="L506" i="11"/>
  <c r="AC507" i="11"/>
  <c r="U508" i="11"/>
  <c r="T507" i="11"/>
  <c r="AD485" i="11"/>
  <c r="AE485" i="11"/>
  <c r="AE486" i="11"/>
  <c r="AD486" i="11"/>
  <c r="AD487" i="11"/>
  <c r="AE487" i="11"/>
  <c r="O3288" i="19"/>
  <c r="O3289" i="19"/>
  <c r="O3290" i="19"/>
  <c r="O3291" i="19"/>
  <c r="O3292" i="19"/>
  <c r="AC508" i="11" l="1"/>
  <c r="T508" i="11"/>
  <c r="U509" i="11"/>
  <c r="L507" i="11"/>
  <c r="M508" i="11"/>
  <c r="O3266" i="19"/>
  <c r="O3267" i="19"/>
  <c r="O3268" i="19"/>
  <c r="O3269" i="19"/>
  <c r="O3270" i="19"/>
  <c r="O3271" i="19"/>
  <c r="O3272" i="19"/>
  <c r="O3273" i="19"/>
  <c r="O3274" i="19"/>
  <c r="O3275" i="19"/>
  <c r="O3276" i="19"/>
  <c r="O3277" i="19"/>
  <c r="O3278" i="19"/>
  <c r="O3279" i="19"/>
  <c r="O3280" i="19"/>
  <c r="O3281" i="19"/>
  <c r="O3282" i="19"/>
  <c r="O3283" i="19"/>
  <c r="O3284" i="19"/>
  <c r="O3285" i="19"/>
  <c r="O3286" i="19"/>
  <c r="O3287" i="19"/>
  <c r="M509" i="11" l="1"/>
  <c r="L508" i="11"/>
  <c r="AC509" i="11"/>
  <c r="T509" i="11"/>
  <c r="U510" i="11"/>
  <c r="O3243" i="19"/>
  <c r="O3244" i="19"/>
  <c r="O3245" i="19"/>
  <c r="O3246" i="19"/>
  <c r="O3247" i="19"/>
  <c r="O3248" i="19"/>
  <c r="O3249" i="19"/>
  <c r="O3250" i="19"/>
  <c r="O3251" i="19"/>
  <c r="O3252" i="19"/>
  <c r="O3253" i="19"/>
  <c r="O3254" i="19"/>
  <c r="O3255" i="19"/>
  <c r="O3256" i="19"/>
  <c r="O3257" i="19"/>
  <c r="O3258" i="19"/>
  <c r="O3259" i="19"/>
  <c r="O3260" i="19"/>
  <c r="O3261" i="19"/>
  <c r="O3262" i="19"/>
  <c r="O3263" i="19"/>
  <c r="O3264" i="19"/>
  <c r="O3265" i="19"/>
  <c r="AC510" i="11" l="1"/>
  <c r="U511" i="11"/>
  <c r="U512" i="11" s="1"/>
  <c r="T510" i="11"/>
  <c r="M510" i="11"/>
  <c r="L509" i="11"/>
  <c r="O3224" i="19"/>
  <c r="O3225" i="19"/>
  <c r="O3226" i="19"/>
  <c r="O3227" i="19"/>
  <c r="O3228" i="19"/>
  <c r="O3229" i="19"/>
  <c r="O3230" i="19"/>
  <c r="O3231" i="19"/>
  <c r="O3232" i="19"/>
  <c r="O3233" i="19"/>
  <c r="O3234" i="19"/>
  <c r="O3235" i="19"/>
  <c r="O3236" i="19"/>
  <c r="O3237" i="19"/>
  <c r="O3238" i="19"/>
  <c r="O3239" i="19"/>
  <c r="O3240" i="19"/>
  <c r="O3241" i="19"/>
  <c r="O3242" i="19"/>
  <c r="T512" i="11" l="1"/>
  <c r="AC512" i="11"/>
  <c r="U513" i="11"/>
  <c r="L510" i="11"/>
  <c r="M511" i="11"/>
  <c r="AC511" i="11"/>
  <c r="T511" i="11"/>
  <c r="U484" i="11"/>
  <c r="AC484" i="11" s="1"/>
  <c r="L484" i="11"/>
  <c r="T484" i="11" s="1"/>
  <c r="J484" i="11"/>
  <c r="G484" i="11"/>
  <c r="D484" i="11"/>
  <c r="AE484" i="11" s="1"/>
  <c r="A484" i="11"/>
  <c r="U483" i="11"/>
  <c r="AC483" i="11" s="1"/>
  <c r="L483" i="11"/>
  <c r="T483" i="11" s="1"/>
  <c r="J483" i="11"/>
  <c r="G483" i="11"/>
  <c r="D483" i="11"/>
  <c r="AE483" i="11" s="1"/>
  <c r="A483" i="11"/>
  <c r="U482" i="11"/>
  <c r="AC482" i="11" s="1"/>
  <c r="L482" i="11"/>
  <c r="T482" i="11" s="1"/>
  <c r="J482" i="11"/>
  <c r="G482" i="11"/>
  <c r="D482" i="11"/>
  <c r="AE482" i="11" s="1"/>
  <c r="A482" i="11"/>
  <c r="L511" i="11" l="1"/>
  <c r="M512" i="11"/>
  <c r="T513" i="11"/>
  <c r="AC513" i="11"/>
  <c r="AD482" i="11"/>
  <c r="AD483" i="11"/>
  <c r="AD484" i="11"/>
  <c r="M513" i="11" l="1"/>
  <c r="L513" i="11" s="1"/>
  <c r="L512" i="11"/>
  <c r="O3204" i="19"/>
  <c r="O3205" i="19"/>
  <c r="O3206" i="19"/>
  <c r="O3207" i="19"/>
  <c r="O3208" i="19"/>
  <c r="O3209" i="19"/>
  <c r="O3210" i="19"/>
  <c r="O3211" i="19"/>
  <c r="O3212" i="19"/>
  <c r="O3213" i="19"/>
  <c r="O3214" i="19"/>
  <c r="O3215" i="19"/>
  <c r="O3216" i="19"/>
  <c r="O3217" i="19"/>
  <c r="O3218" i="19"/>
  <c r="O3219" i="19"/>
  <c r="O3220" i="19"/>
  <c r="O3221" i="19"/>
  <c r="O3222" i="19"/>
  <c r="O3223" i="19"/>
  <c r="O3185" i="19" l="1"/>
  <c r="O3186" i="19"/>
  <c r="O3187" i="19"/>
  <c r="O3188" i="19"/>
  <c r="O3189" i="19"/>
  <c r="O3190" i="19"/>
  <c r="O3191" i="19"/>
  <c r="O3192" i="19"/>
  <c r="O3193" i="19"/>
  <c r="O3194" i="19"/>
  <c r="O3195" i="19"/>
  <c r="O3196" i="19"/>
  <c r="O3197" i="19"/>
  <c r="O3198" i="19"/>
  <c r="O3199" i="19"/>
  <c r="O3200" i="19"/>
  <c r="O3201" i="19"/>
  <c r="O3202" i="19"/>
  <c r="O3203" i="19"/>
  <c r="O3156" i="19" l="1"/>
  <c r="O3157" i="19"/>
  <c r="O3158" i="19"/>
  <c r="O3159" i="19"/>
  <c r="O3160" i="19"/>
  <c r="O3161" i="19"/>
  <c r="O3162" i="19"/>
  <c r="O3163" i="19"/>
  <c r="O3164" i="19"/>
  <c r="O3165" i="19"/>
  <c r="O3166" i="19"/>
  <c r="O3167" i="19"/>
  <c r="O3168" i="19"/>
  <c r="O3169" i="19"/>
  <c r="O3170" i="19"/>
  <c r="O3171" i="19"/>
  <c r="O3172" i="19"/>
  <c r="O3173" i="19"/>
  <c r="O3174" i="19"/>
  <c r="O3175" i="19"/>
  <c r="O3176" i="19"/>
  <c r="O3177" i="19"/>
  <c r="O3178" i="19"/>
  <c r="O3179" i="19"/>
  <c r="O3180" i="19"/>
  <c r="O3181" i="19"/>
  <c r="O3182" i="19"/>
  <c r="O3183" i="19"/>
  <c r="O3184" i="19"/>
  <c r="A1" i="5" l="1"/>
  <c r="A1" i="4"/>
  <c r="A1" i="2"/>
  <c r="A1" i="3"/>
  <c r="A1" i="1"/>
  <c r="Q4" i="35" l="1"/>
  <c r="Q5" i="35"/>
  <c r="Q6" i="35"/>
  <c r="Q7" i="35"/>
  <c r="Q8" i="35"/>
  <c r="Q9" i="35"/>
  <c r="Q10" i="35"/>
  <c r="Q11" i="35"/>
  <c r="Q12" i="35"/>
  <c r="Q13" i="35"/>
  <c r="Q14" i="35"/>
  <c r="Q15" i="35"/>
  <c r="Q16" i="35"/>
  <c r="Q17"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3" i="35"/>
  <c r="P4" i="35"/>
  <c r="P5" i="35"/>
  <c r="P6" i="35"/>
  <c r="P7" i="35"/>
  <c r="P8" i="35"/>
  <c r="P9" i="35"/>
  <c r="P10" i="35"/>
  <c r="P11" i="35"/>
  <c r="P12" i="35"/>
  <c r="P13" i="35"/>
  <c r="P14" i="35"/>
  <c r="P15" i="35"/>
  <c r="P16" i="35"/>
  <c r="P17" i="35"/>
  <c r="P18" i="35"/>
  <c r="P19" i="35"/>
  <c r="P20" i="35"/>
  <c r="P21" i="35"/>
  <c r="P22" i="35"/>
  <c r="P23" i="35"/>
  <c r="P24" i="35"/>
  <c r="P25" i="35"/>
  <c r="P26" i="35"/>
  <c r="P27" i="35"/>
  <c r="P28" i="35"/>
  <c r="P29" i="35"/>
  <c r="P30" i="35"/>
  <c r="P31" i="35"/>
  <c r="P32" i="35"/>
  <c r="P33" i="35"/>
  <c r="P34" i="35"/>
  <c r="P35" i="35"/>
  <c r="P36" i="35"/>
  <c r="P37" i="35"/>
  <c r="P38" i="35"/>
  <c r="P39" i="35"/>
  <c r="P40" i="35"/>
  <c r="P41" i="35"/>
  <c r="P42" i="35"/>
  <c r="P43" i="35"/>
  <c r="P44" i="35"/>
  <c r="P45" i="35"/>
  <c r="P46" i="35"/>
  <c r="P47" i="35"/>
  <c r="P48" i="35"/>
  <c r="P49" i="35"/>
  <c r="P50" i="35"/>
  <c r="P51" i="35"/>
  <c r="P52" i="35"/>
  <c r="P3" i="35"/>
  <c r="H55" i="35" s="1"/>
  <c r="H59" i="35" l="1"/>
  <c r="H58" i="35"/>
  <c r="H57" i="35"/>
  <c r="H54" i="35"/>
  <c r="H56" i="35"/>
  <c r="G479" i="11" l="1"/>
  <c r="J479" i="11"/>
  <c r="G480" i="11"/>
  <c r="J480" i="11"/>
  <c r="G481" i="11"/>
  <c r="J481" i="11"/>
  <c r="D479" i="11"/>
  <c r="AD479" i="11" s="1"/>
  <c r="D480" i="11"/>
  <c r="AD480" i="11" s="1"/>
  <c r="D481" i="11"/>
  <c r="AD481" i="11" s="1"/>
  <c r="A479" i="11"/>
  <c r="A480" i="11"/>
  <c r="A481" i="11"/>
  <c r="L479" i="11"/>
  <c r="T479" i="11" s="1"/>
  <c r="L480" i="11"/>
  <c r="T480" i="11" s="1"/>
  <c r="L481" i="11"/>
  <c r="T481" i="11" s="1"/>
  <c r="U481" i="11"/>
  <c r="AC481" i="11" s="1"/>
  <c r="U479" i="11"/>
  <c r="AC479" i="11" s="1"/>
  <c r="U480" i="11"/>
  <c r="AC480" i="11" s="1"/>
  <c r="O3117" i="19"/>
  <c r="O3118" i="19"/>
  <c r="O3119" i="19"/>
  <c r="O3120" i="19"/>
  <c r="O3121" i="19"/>
  <c r="O3122" i="19"/>
  <c r="O3123" i="19"/>
  <c r="O3124" i="19"/>
  <c r="O3125" i="19"/>
  <c r="O3126" i="19"/>
  <c r="O3127" i="19"/>
  <c r="O3128" i="19"/>
  <c r="O3129" i="19"/>
  <c r="O3130" i="19"/>
  <c r="O3131" i="19"/>
  <c r="O3132" i="19"/>
  <c r="O3133" i="19"/>
  <c r="O3134" i="19"/>
  <c r="O3135" i="19"/>
  <c r="O3136" i="19"/>
  <c r="O3137" i="19"/>
  <c r="O3138" i="19"/>
  <c r="O3139" i="19"/>
  <c r="O3140" i="19"/>
  <c r="O3141" i="19"/>
  <c r="O3142" i="19"/>
  <c r="O3143" i="19"/>
  <c r="O3144" i="19"/>
  <c r="O3145" i="19"/>
  <c r="O3146" i="19"/>
  <c r="O3147" i="19"/>
  <c r="O3148" i="19"/>
  <c r="O3149" i="19"/>
  <c r="O3150" i="19"/>
  <c r="O3151" i="19"/>
  <c r="O3152" i="19"/>
  <c r="O3153" i="19"/>
  <c r="O3154" i="19"/>
  <c r="O3155" i="19"/>
  <c r="AE480" i="11" l="1"/>
  <c r="AE479" i="11"/>
  <c r="AE481" i="11"/>
  <c r="E786" i="22" l="1"/>
  <c r="E787" i="22"/>
  <c r="E788" i="22"/>
  <c r="E789" i="22"/>
  <c r="E790" i="22"/>
  <c r="E791" i="22"/>
  <c r="E792" i="22"/>
  <c r="E793" i="22"/>
  <c r="E794" i="22"/>
  <c r="E795" i="22"/>
  <c r="E796" i="22"/>
  <c r="E797" i="22"/>
  <c r="E798" i="22"/>
  <c r="E799" i="22"/>
  <c r="E800" i="22"/>
  <c r="E801" i="22"/>
  <c r="E171" i="21"/>
  <c r="E172" i="21"/>
  <c r="E173" i="21"/>
  <c r="E174" i="21"/>
  <c r="E175" i="21"/>
  <c r="E176" i="21"/>
  <c r="E177" i="21"/>
  <c r="E178" i="21"/>
  <c r="E179" i="21"/>
  <c r="E180" i="21"/>
  <c r="E181" i="21"/>
  <c r="E182" i="21"/>
  <c r="E183" i="21"/>
  <c r="E184" i="21"/>
  <c r="E185" i="21"/>
  <c r="E186" i="21"/>
  <c r="E187" i="21"/>
  <c r="O3112" i="19" l="1"/>
  <c r="O3113" i="19"/>
  <c r="O3114" i="19"/>
  <c r="O3115" i="19"/>
  <c r="O3116" i="19"/>
  <c r="AE5" i="16" l="1"/>
  <c r="A1" i="19"/>
  <c r="O3093" i="19"/>
  <c r="O3094" i="19"/>
  <c r="O3095" i="19"/>
  <c r="O3096" i="19"/>
  <c r="O3097" i="19"/>
  <c r="O3098" i="19"/>
  <c r="O3099" i="19"/>
  <c r="O3100" i="19"/>
  <c r="O3101" i="19"/>
  <c r="O3102" i="19"/>
  <c r="O3103" i="19"/>
  <c r="O3104" i="19"/>
  <c r="O3105" i="19"/>
  <c r="O3106" i="19"/>
  <c r="O3107" i="19"/>
  <c r="O3108" i="19"/>
  <c r="O3109" i="19"/>
  <c r="O3110" i="19"/>
  <c r="O3111" i="19"/>
  <c r="Z17" i="16"/>
  <c r="R17" i="16"/>
  <c r="S17" i="16"/>
  <c r="D47" i="4"/>
  <c r="O2980" i="19"/>
  <c r="O2981" i="19"/>
  <c r="O2982" i="19"/>
  <c r="O2983" i="19"/>
  <c r="O2984" i="19"/>
  <c r="O2985" i="19"/>
  <c r="O2986" i="19"/>
  <c r="O2987" i="19"/>
  <c r="O2988" i="19"/>
  <c r="O2989" i="19"/>
  <c r="O2990" i="19"/>
  <c r="O2991" i="19"/>
  <c r="O2992" i="19"/>
  <c r="O2993" i="19"/>
  <c r="O2994" i="19"/>
  <c r="O2995" i="19"/>
  <c r="O2996" i="19"/>
  <c r="O2997" i="19"/>
  <c r="O2998" i="19"/>
  <c r="O2999" i="19"/>
  <c r="O3000" i="19"/>
  <c r="O3001" i="19"/>
  <c r="O3002" i="19"/>
  <c r="O3003" i="19"/>
  <c r="O3004" i="19"/>
  <c r="O3005" i="19"/>
  <c r="O3006" i="19"/>
  <c r="O3007" i="19"/>
  <c r="O3008" i="19"/>
  <c r="O3009" i="19"/>
  <c r="O3010" i="19"/>
  <c r="O3011" i="19"/>
  <c r="O3012" i="19"/>
  <c r="O3013" i="19"/>
  <c r="O3014" i="19"/>
  <c r="O3015" i="19"/>
  <c r="O3016" i="19"/>
  <c r="O3017" i="19"/>
  <c r="O3018" i="19"/>
  <c r="O3019" i="19"/>
  <c r="O3020" i="19"/>
  <c r="O3021" i="19"/>
  <c r="O3022" i="19"/>
  <c r="O3023" i="19"/>
  <c r="O3024" i="19"/>
  <c r="O3025" i="19"/>
  <c r="O3026" i="19"/>
  <c r="O3027" i="19"/>
  <c r="O3028" i="19"/>
  <c r="O3029" i="19"/>
  <c r="O3030" i="19"/>
  <c r="O3031" i="19"/>
  <c r="O3032" i="19"/>
  <c r="O3033" i="19"/>
  <c r="O3034" i="19"/>
  <c r="O3035" i="19"/>
  <c r="O3036" i="19"/>
  <c r="O3037" i="19"/>
  <c r="O3038" i="19"/>
  <c r="O3039" i="19"/>
  <c r="O3040" i="19"/>
  <c r="O3041" i="19"/>
  <c r="O3042" i="19"/>
  <c r="O3043" i="19"/>
  <c r="O3044" i="19"/>
  <c r="O3045" i="19"/>
  <c r="O3046" i="19"/>
  <c r="O3047" i="19"/>
  <c r="O3048" i="19"/>
  <c r="O3049" i="19"/>
  <c r="O3050" i="19"/>
  <c r="O3051" i="19"/>
  <c r="O3052" i="19"/>
  <c r="O3053" i="19"/>
  <c r="O3054" i="19"/>
  <c r="O3055" i="19"/>
  <c r="O3056" i="19"/>
  <c r="O3057" i="19"/>
  <c r="O3058" i="19"/>
  <c r="O3059" i="19"/>
  <c r="O3060" i="19"/>
  <c r="O3061" i="19"/>
  <c r="O3062" i="19"/>
  <c r="O3063" i="19"/>
  <c r="O3064" i="19"/>
  <c r="O3065" i="19"/>
  <c r="O3066" i="19"/>
  <c r="O3067" i="19"/>
  <c r="O3068" i="19"/>
  <c r="O3069" i="19"/>
  <c r="O3070" i="19"/>
  <c r="O3071" i="19"/>
  <c r="O3072" i="19"/>
  <c r="O3073" i="19"/>
  <c r="O3074" i="19"/>
  <c r="O3075" i="19"/>
  <c r="O3076" i="19"/>
  <c r="O3077" i="19"/>
  <c r="O3078" i="19"/>
  <c r="O3079" i="19"/>
  <c r="O3080" i="19"/>
  <c r="O3081" i="19"/>
  <c r="O3082" i="19"/>
  <c r="O3083" i="19"/>
  <c r="O3084" i="19"/>
  <c r="O3085" i="19"/>
  <c r="O3086" i="19"/>
  <c r="O3087" i="19"/>
  <c r="O3088" i="19"/>
  <c r="O3089" i="19"/>
  <c r="O3090" i="19"/>
  <c r="O3091" i="19"/>
  <c r="O3092" i="19"/>
  <c r="L464" i="11"/>
  <c r="T464" i="11" s="1"/>
  <c r="L465" i="11"/>
  <c r="T465" i="11" s="1"/>
  <c r="L466" i="11"/>
  <c r="L467" i="11"/>
  <c r="T467" i="11" s="1"/>
  <c r="L468" i="11"/>
  <c r="T468" i="11" s="1"/>
  <c r="L469" i="11"/>
  <c r="L470" i="11"/>
  <c r="T470" i="11" s="1"/>
  <c r="L471" i="11"/>
  <c r="T471" i="11" s="1"/>
  <c r="L472" i="11"/>
  <c r="T472" i="11" s="1"/>
  <c r="L473" i="11"/>
  <c r="T473" i="11" s="1"/>
  <c r="L474" i="11"/>
  <c r="T474" i="11" s="1"/>
  <c r="L475" i="11"/>
  <c r="T475" i="11" s="1"/>
  <c r="L476" i="11"/>
  <c r="T476" i="11" s="1"/>
  <c r="L477" i="11"/>
  <c r="T477" i="11" s="1"/>
  <c r="L478" i="11"/>
  <c r="T478" i="11" s="1"/>
  <c r="U476" i="11"/>
  <c r="AC476" i="11" s="1"/>
  <c r="U477" i="11"/>
  <c r="AC477" i="11" s="1"/>
  <c r="U478" i="11"/>
  <c r="AC478" i="11" s="1"/>
  <c r="U475" i="11"/>
  <c r="AC475" i="11" s="1"/>
  <c r="U474" i="11"/>
  <c r="AC474" i="11" s="1"/>
  <c r="U473" i="11"/>
  <c r="AC473" i="11" s="1"/>
  <c r="J473" i="11"/>
  <c r="J474" i="11"/>
  <c r="J475" i="11"/>
  <c r="J476" i="11"/>
  <c r="J477" i="11"/>
  <c r="J478" i="11"/>
  <c r="G473" i="11"/>
  <c r="G474" i="11"/>
  <c r="G475" i="11"/>
  <c r="G476" i="11"/>
  <c r="G477" i="11"/>
  <c r="G478" i="11"/>
  <c r="D473" i="11"/>
  <c r="AE473" i="11" s="1"/>
  <c r="D474" i="11"/>
  <c r="D475" i="11"/>
  <c r="AD475" i="11" s="1"/>
  <c r="D476" i="11"/>
  <c r="AE476" i="11" s="1"/>
  <c r="D477" i="11"/>
  <c r="D478" i="11"/>
  <c r="AD478" i="11" s="1"/>
  <c r="A473" i="11"/>
  <c r="A474" i="11"/>
  <c r="A475" i="11"/>
  <c r="A476" i="11"/>
  <c r="A477" i="11"/>
  <c r="A478" i="11"/>
  <c r="J172" i="11"/>
  <c r="J171" i="11"/>
  <c r="J170" i="11"/>
  <c r="J169" i="11"/>
  <c r="J168" i="11"/>
  <c r="J167" i="11"/>
  <c r="J166" i="11"/>
  <c r="J165" i="11"/>
  <c r="J164" i="11"/>
  <c r="J163" i="11"/>
  <c r="J162" i="11"/>
  <c r="J160" i="11"/>
  <c r="J158" i="11"/>
  <c r="J157" i="11"/>
  <c r="J156" i="11"/>
  <c r="J155" i="11"/>
  <c r="J154" i="11"/>
  <c r="J153" i="11"/>
  <c r="J152" i="11"/>
  <c r="J151" i="11"/>
  <c r="J150" i="11"/>
  <c r="J149" i="11"/>
  <c r="J148" i="11"/>
  <c r="J147" i="11"/>
  <c r="J146" i="11"/>
  <c r="J143" i="11"/>
  <c r="J142" i="11"/>
  <c r="J141" i="11"/>
  <c r="J140" i="11"/>
  <c r="J139" i="11"/>
  <c r="J138" i="11"/>
  <c r="J137" i="11"/>
  <c r="J135" i="11"/>
  <c r="J134" i="11"/>
  <c r="J133" i="11"/>
  <c r="J132" i="11"/>
  <c r="J131" i="11"/>
  <c r="J130" i="11"/>
  <c r="J129" i="11"/>
  <c r="J126" i="11"/>
  <c r="J125" i="11"/>
  <c r="J124" i="11"/>
  <c r="J123" i="11"/>
  <c r="J122" i="11"/>
  <c r="J121" i="11"/>
  <c r="J120" i="11"/>
  <c r="J119" i="11"/>
  <c r="J118" i="11"/>
  <c r="J117" i="11"/>
  <c r="J116" i="11"/>
  <c r="J115" i="11"/>
  <c r="J114" i="11"/>
  <c r="J113" i="11"/>
  <c r="J112" i="11"/>
  <c r="J111" i="11"/>
  <c r="J110" i="11"/>
  <c r="J109" i="11"/>
  <c r="J108" i="11"/>
  <c r="J107" i="11"/>
  <c r="J106" i="11"/>
  <c r="J105" i="11"/>
  <c r="J103" i="11"/>
  <c r="J102" i="11"/>
  <c r="J101" i="11"/>
  <c r="J100" i="11"/>
  <c r="J99" i="11"/>
  <c r="J98" i="11"/>
  <c r="J97" i="11"/>
  <c r="J96" i="11"/>
  <c r="J94" i="11"/>
  <c r="J93" i="11"/>
  <c r="J92"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5" i="11"/>
  <c r="D274" i="11"/>
  <c r="U470" i="11"/>
  <c r="AC470" i="11" s="1"/>
  <c r="U471" i="11"/>
  <c r="AC471" i="11" s="1"/>
  <c r="U472" i="11"/>
  <c r="AC472" i="11" s="1"/>
  <c r="O2907" i="19"/>
  <c r="O2908" i="19"/>
  <c r="O2909" i="19"/>
  <c r="O2910" i="19"/>
  <c r="O2911" i="19"/>
  <c r="O2912" i="19"/>
  <c r="O2913" i="19"/>
  <c r="O2914" i="19"/>
  <c r="O2915" i="19"/>
  <c r="O2916" i="19"/>
  <c r="O2917" i="19"/>
  <c r="O2918" i="19"/>
  <c r="O2919" i="19"/>
  <c r="O2920" i="19"/>
  <c r="O2921" i="19"/>
  <c r="O2922" i="19"/>
  <c r="O2923" i="19"/>
  <c r="O2924" i="19"/>
  <c r="O2925" i="19"/>
  <c r="O2926" i="19"/>
  <c r="O2927" i="19"/>
  <c r="O2928" i="19"/>
  <c r="O2929" i="19"/>
  <c r="O2930" i="19"/>
  <c r="O2931" i="19"/>
  <c r="O2932" i="19"/>
  <c r="O2933" i="19"/>
  <c r="O2934" i="19"/>
  <c r="O2935" i="19"/>
  <c r="O2936" i="19"/>
  <c r="O2937" i="19"/>
  <c r="O2938" i="19"/>
  <c r="O2939" i="19"/>
  <c r="O2940" i="19"/>
  <c r="O2941" i="19"/>
  <c r="O2942" i="19"/>
  <c r="O2943" i="19"/>
  <c r="O2944" i="19"/>
  <c r="O2945" i="19"/>
  <c r="O2946" i="19"/>
  <c r="O2947" i="19"/>
  <c r="O2948" i="19"/>
  <c r="O2949" i="19"/>
  <c r="O2950" i="19"/>
  <c r="O2951" i="19"/>
  <c r="O2952" i="19"/>
  <c r="O2953" i="19"/>
  <c r="O2954" i="19"/>
  <c r="O2955" i="19"/>
  <c r="O2956" i="19"/>
  <c r="O2957" i="19"/>
  <c r="O2958" i="19"/>
  <c r="O2959" i="19"/>
  <c r="O2960" i="19"/>
  <c r="O2961" i="19"/>
  <c r="O2962" i="19"/>
  <c r="O2963" i="19"/>
  <c r="O2964" i="19"/>
  <c r="O2965" i="19"/>
  <c r="O2966" i="19"/>
  <c r="O2967" i="19"/>
  <c r="O2968" i="19"/>
  <c r="O2969" i="19"/>
  <c r="O2970" i="19"/>
  <c r="O2971" i="19"/>
  <c r="O2972" i="19"/>
  <c r="O2973" i="19"/>
  <c r="O2974" i="19"/>
  <c r="O2975" i="19"/>
  <c r="O2976" i="19"/>
  <c r="O2977" i="19"/>
  <c r="O2978" i="19"/>
  <c r="O2979" i="19"/>
  <c r="J470" i="11"/>
  <c r="J471" i="11"/>
  <c r="J472" i="11"/>
  <c r="G470" i="11"/>
  <c r="G471" i="11"/>
  <c r="G472" i="11"/>
  <c r="D470" i="11"/>
  <c r="D471" i="11"/>
  <c r="AD471" i="11" s="1"/>
  <c r="D472" i="11"/>
  <c r="AD472" i="11" s="1"/>
  <c r="A470" i="11"/>
  <c r="A471" i="11"/>
  <c r="A472" i="11"/>
  <c r="T469" i="11"/>
  <c r="U467" i="11"/>
  <c r="AC467" i="11" s="1"/>
  <c r="U468" i="11"/>
  <c r="AC468" i="11" s="1"/>
  <c r="U469" i="11"/>
  <c r="AC469" i="11" s="1"/>
  <c r="S16" i="15"/>
  <c r="R16" i="15"/>
  <c r="S16" i="14"/>
  <c r="R16" i="14"/>
  <c r="J467" i="11"/>
  <c r="J468" i="11"/>
  <c r="J469" i="11"/>
  <c r="G467" i="11"/>
  <c r="G468" i="11"/>
  <c r="G469" i="11"/>
  <c r="D467" i="11"/>
  <c r="AD467" i="11" s="1"/>
  <c r="D468" i="11"/>
  <c r="AD468" i="11" s="1"/>
  <c r="D469" i="11"/>
  <c r="AD469" i="11" s="1"/>
  <c r="A467" i="11"/>
  <c r="A468" i="11"/>
  <c r="A469" i="11"/>
  <c r="O2884" i="19"/>
  <c r="Q2884" i="19"/>
  <c r="O2885" i="19"/>
  <c r="Q2885" i="19"/>
  <c r="O2886" i="19"/>
  <c r="Q2886" i="19"/>
  <c r="O2887" i="19"/>
  <c r="Q2887" i="19"/>
  <c r="O2888" i="19"/>
  <c r="Q2888" i="19"/>
  <c r="O2889" i="19"/>
  <c r="Q2889" i="19"/>
  <c r="O2890" i="19"/>
  <c r="Q2890" i="19"/>
  <c r="O2891" i="19"/>
  <c r="Q2891" i="19"/>
  <c r="O2892" i="19"/>
  <c r="Q2892" i="19"/>
  <c r="O2893" i="19"/>
  <c r="Q2893" i="19"/>
  <c r="O2894" i="19"/>
  <c r="Q2894" i="19"/>
  <c r="O2895" i="19"/>
  <c r="Q2895" i="19"/>
  <c r="O2896" i="19"/>
  <c r="Q2896" i="19"/>
  <c r="O2897" i="19"/>
  <c r="Q2897" i="19"/>
  <c r="O2898" i="19"/>
  <c r="Q2898" i="19"/>
  <c r="O2899" i="19"/>
  <c r="Q2899" i="19"/>
  <c r="O2900" i="19"/>
  <c r="Q2900" i="19"/>
  <c r="O2901" i="19"/>
  <c r="Q2901" i="19"/>
  <c r="O2902" i="19"/>
  <c r="Q2902" i="19"/>
  <c r="O2903" i="19"/>
  <c r="Q2903" i="19"/>
  <c r="O2904" i="19"/>
  <c r="Q2904" i="19"/>
  <c r="O2905" i="19"/>
  <c r="Q2905" i="19"/>
  <c r="O2906" i="19"/>
  <c r="Q2906" i="19"/>
  <c r="O2864" i="19"/>
  <c r="Q2864" i="19"/>
  <c r="O2865" i="19"/>
  <c r="Q2865" i="19"/>
  <c r="O2866" i="19"/>
  <c r="Q2866" i="19"/>
  <c r="O2867" i="19"/>
  <c r="Q2867" i="19"/>
  <c r="O2868" i="19"/>
  <c r="Q2868" i="19"/>
  <c r="O2869" i="19"/>
  <c r="Q2869" i="19"/>
  <c r="O2870" i="19"/>
  <c r="Q2870" i="19"/>
  <c r="O2871" i="19"/>
  <c r="Q2871" i="19"/>
  <c r="O2872" i="19"/>
  <c r="Q2872" i="19"/>
  <c r="O2873" i="19"/>
  <c r="Q2873" i="19"/>
  <c r="O2874" i="19"/>
  <c r="Q2874" i="19"/>
  <c r="O2875" i="19"/>
  <c r="Q2875" i="19"/>
  <c r="O2876" i="19"/>
  <c r="Q2876" i="19"/>
  <c r="O2877" i="19"/>
  <c r="Q2877" i="19"/>
  <c r="O2878" i="19"/>
  <c r="Q2878" i="19"/>
  <c r="O2879" i="19"/>
  <c r="Q2879" i="19"/>
  <c r="O2880" i="19"/>
  <c r="Q2880" i="19"/>
  <c r="O2881" i="19"/>
  <c r="Q2881" i="19"/>
  <c r="O2882" i="19"/>
  <c r="Q2882" i="19"/>
  <c r="O2883" i="19"/>
  <c r="Q2883" i="19"/>
  <c r="O2835" i="19"/>
  <c r="Q2835" i="19"/>
  <c r="O2836" i="19"/>
  <c r="Q2836" i="19"/>
  <c r="O2837" i="19"/>
  <c r="Q2837" i="19"/>
  <c r="O2838" i="19"/>
  <c r="Q2838" i="19"/>
  <c r="O2839" i="19"/>
  <c r="Q2839" i="19"/>
  <c r="O2840" i="19"/>
  <c r="Q2840" i="19"/>
  <c r="O2841" i="19"/>
  <c r="Q2841" i="19"/>
  <c r="O2842" i="19"/>
  <c r="Q2842" i="19"/>
  <c r="O2843" i="19"/>
  <c r="Q2843" i="19"/>
  <c r="O2844" i="19"/>
  <c r="Q2844" i="19"/>
  <c r="O2845" i="19"/>
  <c r="Q2845" i="19"/>
  <c r="O2846" i="19"/>
  <c r="Q2846" i="19"/>
  <c r="O2847" i="19"/>
  <c r="Q2847" i="19"/>
  <c r="O2848" i="19"/>
  <c r="Q2848" i="19"/>
  <c r="O2849" i="19"/>
  <c r="Q2849" i="19"/>
  <c r="O2850" i="19"/>
  <c r="Q2850" i="19"/>
  <c r="O2851" i="19"/>
  <c r="Q2851" i="19"/>
  <c r="O2852" i="19"/>
  <c r="Q2852" i="19"/>
  <c r="O2853" i="19"/>
  <c r="Q2853" i="19"/>
  <c r="O2854" i="19"/>
  <c r="Q2854" i="19"/>
  <c r="O2855" i="19"/>
  <c r="Q2855" i="19"/>
  <c r="O2856" i="19"/>
  <c r="Q2856" i="19"/>
  <c r="O2857" i="19"/>
  <c r="Q2857" i="19"/>
  <c r="O2858" i="19"/>
  <c r="Q2858" i="19"/>
  <c r="O2859" i="19"/>
  <c r="Q2859" i="19"/>
  <c r="O2860" i="19"/>
  <c r="Q2860" i="19"/>
  <c r="O2861" i="19"/>
  <c r="Q2861" i="19"/>
  <c r="O2862" i="19"/>
  <c r="Q2862" i="19"/>
  <c r="O2863" i="19"/>
  <c r="Q2863" i="19"/>
  <c r="V16" i="16"/>
  <c r="Z16" i="16" s="1"/>
  <c r="W16" i="16"/>
  <c r="S16" i="16"/>
  <c r="R16" i="16"/>
  <c r="D46" i="4"/>
  <c r="T466" i="11"/>
  <c r="U464" i="11"/>
  <c r="AC464" i="11" s="1"/>
  <c r="U465" i="11"/>
  <c r="AC465" i="11" s="1"/>
  <c r="U466" i="11"/>
  <c r="AC466" i="11" s="1"/>
  <c r="J464" i="11"/>
  <c r="J465" i="11"/>
  <c r="J466" i="11"/>
  <c r="G464" i="11"/>
  <c r="G465" i="11"/>
  <c r="G466" i="11"/>
  <c r="D464" i="11"/>
  <c r="AE464" i="11" s="1"/>
  <c r="D465" i="11"/>
  <c r="AE465" i="11" s="1"/>
  <c r="D466" i="11"/>
  <c r="AE466" i="11" s="1"/>
  <c r="A464" i="11"/>
  <c r="A465" i="11"/>
  <c r="A466" i="11"/>
  <c r="Q2806" i="19"/>
  <c r="Q2807" i="19"/>
  <c r="Q2808" i="19"/>
  <c r="Q2809" i="19"/>
  <c r="Q2810" i="19"/>
  <c r="Q2811" i="19"/>
  <c r="Q2812" i="19"/>
  <c r="Q2813" i="19"/>
  <c r="Q2814" i="19"/>
  <c r="Q2815" i="19"/>
  <c r="Q2816" i="19"/>
  <c r="Q2817" i="19"/>
  <c r="Q2818" i="19"/>
  <c r="Q2819" i="19"/>
  <c r="Q2820" i="19"/>
  <c r="Q2821" i="19"/>
  <c r="Q2822" i="19"/>
  <c r="Q2823" i="19"/>
  <c r="Q2824" i="19"/>
  <c r="Q2825" i="19"/>
  <c r="Q2826" i="19"/>
  <c r="Q2827" i="19"/>
  <c r="Q2828" i="19"/>
  <c r="Q2829" i="19"/>
  <c r="Q2830" i="19"/>
  <c r="Q2831" i="19"/>
  <c r="Q2832" i="19"/>
  <c r="Q2833" i="19"/>
  <c r="Q2834" i="19"/>
  <c r="O2806" i="19"/>
  <c r="O2807" i="19"/>
  <c r="O2808" i="19"/>
  <c r="O2809" i="19"/>
  <c r="O2810" i="19"/>
  <c r="O2811" i="19"/>
  <c r="O2812" i="19"/>
  <c r="O2813" i="19"/>
  <c r="O2814" i="19"/>
  <c r="O2815" i="19"/>
  <c r="O2816" i="19"/>
  <c r="O2817" i="19"/>
  <c r="O2818" i="19"/>
  <c r="O2819" i="19"/>
  <c r="O2820" i="19"/>
  <c r="O2821" i="19"/>
  <c r="O2822" i="19"/>
  <c r="O2823" i="19"/>
  <c r="O2824" i="19"/>
  <c r="O2825" i="19"/>
  <c r="O2826" i="19"/>
  <c r="O2827" i="19"/>
  <c r="O2828" i="19"/>
  <c r="O2829" i="19"/>
  <c r="O2830" i="19"/>
  <c r="O2831" i="19"/>
  <c r="O2832" i="19"/>
  <c r="O2833" i="19"/>
  <c r="O2834" i="19"/>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E399" i="22"/>
  <c r="E400" i="22"/>
  <c r="E401" i="22"/>
  <c r="E402" i="22"/>
  <c r="E403" i="22"/>
  <c r="E404" i="22"/>
  <c r="E405" i="22"/>
  <c r="E406" i="22"/>
  <c r="E407" i="22"/>
  <c r="E408" i="22"/>
  <c r="E409" i="22"/>
  <c r="E410" i="22"/>
  <c r="E411" i="22"/>
  <c r="E412" i="22"/>
  <c r="E413" i="22"/>
  <c r="E414" i="22"/>
  <c r="E415" i="22"/>
  <c r="E416" i="22"/>
  <c r="E417" i="22"/>
  <c r="E418" i="22"/>
  <c r="E419" i="22"/>
  <c r="E420" i="22"/>
  <c r="E421" i="22"/>
  <c r="E422" i="22"/>
  <c r="E423" i="22"/>
  <c r="E424" i="22"/>
  <c r="E425" i="22"/>
  <c r="E426" i="22"/>
  <c r="E427" i="22"/>
  <c r="E428" i="22"/>
  <c r="E429" i="22"/>
  <c r="E430" i="22"/>
  <c r="E431" i="22"/>
  <c r="E432" i="22"/>
  <c r="E433" i="22"/>
  <c r="E434" i="22"/>
  <c r="E435" i="22"/>
  <c r="E436" i="22"/>
  <c r="E437" i="22"/>
  <c r="E438" i="22"/>
  <c r="E439" i="22"/>
  <c r="E440" i="22"/>
  <c r="E441" i="22"/>
  <c r="E442" i="22"/>
  <c r="E443" i="22"/>
  <c r="E444" i="22"/>
  <c r="E445" i="22"/>
  <c r="E446" i="22"/>
  <c r="E447" i="22"/>
  <c r="E448" i="22"/>
  <c r="E449" i="22"/>
  <c r="E450" i="22"/>
  <c r="E451" i="22"/>
  <c r="E452" i="22"/>
  <c r="E453" i="22"/>
  <c r="E454" i="22"/>
  <c r="E455" i="22"/>
  <c r="E456" i="22"/>
  <c r="E457" i="22"/>
  <c r="E458" i="22"/>
  <c r="E459" i="22"/>
  <c r="E460" i="22"/>
  <c r="E461" i="22"/>
  <c r="E462" i="22"/>
  <c r="E463" i="22"/>
  <c r="E464" i="22"/>
  <c r="E465" i="22"/>
  <c r="E466" i="22"/>
  <c r="E467" i="22"/>
  <c r="E468" i="22"/>
  <c r="E469" i="22"/>
  <c r="E470" i="22"/>
  <c r="E471" i="22"/>
  <c r="E472" i="22"/>
  <c r="E473" i="22"/>
  <c r="E474" i="22"/>
  <c r="E475" i="22"/>
  <c r="E476" i="22"/>
  <c r="E477" i="22"/>
  <c r="E478" i="22"/>
  <c r="E479" i="22"/>
  <c r="E480" i="22"/>
  <c r="E481" i="22"/>
  <c r="E482" i="22"/>
  <c r="E483" i="22"/>
  <c r="E484" i="22"/>
  <c r="E485" i="22"/>
  <c r="E486" i="22"/>
  <c r="E487" i="22"/>
  <c r="E488" i="22"/>
  <c r="E489" i="22"/>
  <c r="E490" i="22"/>
  <c r="E491" i="22"/>
  <c r="E492" i="22"/>
  <c r="E493" i="22"/>
  <c r="E494" i="22"/>
  <c r="E495" i="22"/>
  <c r="E496" i="22"/>
  <c r="E497" i="22"/>
  <c r="E498" i="22"/>
  <c r="E499" i="22"/>
  <c r="E500" i="22"/>
  <c r="E501" i="22"/>
  <c r="E502" i="22"/>
  <c r="E503" i="22"/>
  <c r="E504" i="22"/>
  <c r="E505" i="22"/>
  <c r="E506" i="22"/>
  <c r="E507" i="22"/>
  <c r="E508" i="22"/>
  <c r="E509" i="22"/>
  <c r="E510" i="22"/>
  <c r="E511" i="22"/>
  <c r="E512" i="22"/>
  <c r="E513" i="22"/>
  <c r="E514" i="22"/>
  <c r="E515" i="22"/>
  <c r="E516" i="22"/>
  <c r="E517" i="22"/>
  <c r="E518" i="22"/>
  <c r="E519" i="22"/>
  <c r="E520" i="22"/>
  <c r="E521" i="22"/>
  <c r="E522" i="22"/>
  <c r="E523" i="22"/>
  <c r="E524" i="22"/>
  <c r="E525" i="22"/>
  <c r="E526" i="22"/>
  <c r="E527" i="22"/>
  <c r="E528" i="22"/>
  <c r="E529" i="22"/>
  <c r="E530" i="22"/>
  <c r="E531" i="22"/>
  <c r="E532" i="22"/>
  <c r="E533" i="22"/>
  <c r="E534" i="22"/>
  <c r="E535" i="22"/>
  <c r="E536" i="22"/>
  <c r="E537" i="22"/>
  <c r="E538" i="22"/>
  <c r="E539" i="22"/>
  <c r="E540" i="22"/>
  <c r="E541" i="22"/>
  <c r="E542" i="22"/>
  <c r="E543" i="22"/>
  <c r="E544" i="22"/>
  <c r="E545" i="22"/>
  <c r="E546" i="22"/>
  <c r="E547" i="22"/>
  <c r="E548" i="22"/>
  <c r="E549" i="22"/>
  <c r="E550" i="22"/>
  <c r="E551" i="22"/>
  <c r="E552" i="22"/>
  <c r="E553" i="22"/>
  <c r="E554" i="22"/>
  <c r="E555" i="22"/>
  <c r="E556" i="22"/>
  <c r="E557" i="22"/>
  <c r="E558" i="22"/>
  <c r="E559" i="22"/>
  <c r="E560" i="22"/>
  <c r="E561" i="22"/>
  <c r="E562" i="22"/>
  <c r="E563" i="22"/>
  <c r="E564" i="22"/>
  <c r="E565" i="22"/>
  <c r="E566" i="22"/>
  <c r="E567" i="22"/>
  <c r="E568" i="22"/>
  <c r="E569" i="22"/>
  <c r="E570" i="22"/>
  <c r="E571" i="22"/>
  <c r="E572" i="22"/>
  <c r="E573" i="22"/>
  <c r="E574" i="22"/>
  <c r="E575" i="22"/>
  <c r="E576" i="22"/>
  <c r="E577" i="22"/>
  <c r="E578" i="22"/>
  <c r="E579" i="22"/>
  <c r="E580" i="22"/>
  <c r="E581" i="22"/>
  <c r="E582" i="22"/>
  <c r="E583" i="22"/>
  <c r="E584" i="22"/>
  <c r="E585" i="22"/>
  <c r="E586" i="22"/>
  <c r="E587" i="22"/>
  <c r="E588" i="22"/>
  <c r="E589" i="22"/>
  <c r="E590" i="22"/>
  <c r="E591" i="22"/>
  <c r="E592" i="22"/>
  <c r="E593" i="22"/>
  <c r="E594" i="22"/>
  <c r="E595" i="22"/>
  <c r="E596" i="22"/>
  <c r="E597" i="22"/>
  <c r="E598" i="22"/>
  <c r="E599" i="22"/>
  <c r="E600" i="22"/>
  <c r="E601" i="22"/>
  <c r="E602" i="22"/>
  <c r="E603" i="22"/>
  <c r="E604" i="22"/>
  <c r="E605" i="22"/>
  <c r="E606" i="22"/>
  <c r="E607" i="22"/>
  <c r="E608" i="22"/>
  <c r="E609" i="22"/>
  <c r="E610" i="22"/>
  <c r="E611" i="22"/>
  <c r="E612" i="22"/>
  <c r="E613" i="22"/>
  <c r="E614" i="22"/>
  <c r="E615" i="22"/>
  <c r="E616" i="22"/>
  <c r="E623" i="22"/>
  <c r="E624" i="22"/>
  <c r="E625" i="22"/>
  <c r="E626" i="22"/>
  <c r="E627" i="22"/>
  <c r="E628" i="22"/>
  <c r="E629" i="22"/>
  <c r="E630" i="22"/>
  <c r="E631" i="22"/>
  <c r="E632" i="22"/>
  <c r="E633" i="22"/>
  <c r="E634" i="22"/>
  <c r="E635" i="22"/>
  <c r="E636" i="22"/>
  <c r="E637" i="22"/>
  <c r="E638" i="22"/>
  <c r="E639" i="22"/>
  <c r="E640" i="22"/>
  <c r="E641" i="22"/>
  <c r="E642" i="22"/>
  <c r="E643" i="22"/>
  <c r="E644" i="22"/>
  <c r="E645" i="22"/>
  <c r="E646" i="22"/>
  <c r="E647" i="22"/>
  <c r="E648" i="22"/>
  <c r="E649" i="22"/>
  <c r="E650" i="22"/>
  <c r="E651" i="22"/>
  <c r="E652" i="22"/>
  <c r="E653" i="22"/>
  <c r="E654" i="22"/>
  <c r="E655" i="22"/>
  <c r="E656" i="22"/>
  <c r="E657" i="22"/>
  <c r="E658" i="22"/>
  <c r="E659" i="22"/>
  <c r="E660" i="22"/>
  <c r="E661" i="22"/>
  <c r="E662" i="22"/>
  <c r="E663" i="22"/>
  <c r="E664" i="22"/>
  <c r="E665" i="22"/>
  <c r="E666" i="22"/>
  <c r="E667" i="22"/>
  <c r="E668" i="22"/>
  <c r="E669" i="22"/>
  <c r="E670" i="22"/>
  <c r="E671" i="22"/>
  <c r="E672" i="22"/>
  <c r="E673" i="22"/>
  <c r="E674" i="22"/>
  <c r="E675" i="22"/>
  <c r="E676" i="22"/>
  <c r="E677" i="22"/>
  <c r="E678" i="22"/>
  <c r="E679" i="22"/>
  <c r="E680" i="22"/>
  <c r="E681" i="22"/>
  <c r="E682" i="22"/>
  <c r="E683" i="22"/>
  <c r="E684" i="22"/>
  <c r="E685" i="22"/>
  <c r="E686" i="22"/>
  <c r="E687" i="22"/>
  <c r="E688" i="22"/>
  <c r="E689" i="22"/>
  <c r="E690" i="22"/>
  <c r="E691" i="22"/>
  <c r="E692" i="22"/>
  <c r="E693" i="22"/>
  <c r="E694" i="22"/>
  <c r="E695" i="22"/>
  <c r="E696" i="22"/>
  <c r="E697" i="22"/>
  <c r="E698" i="22"/>
  <c r="E699" i="22"/>
  <c r="E700" i="22"/>
  <c r="E701" i="22"/>
  <c r="E702" i="22"/>
  <c r="E703" i="22"/>
  <c r="E704" i="22"/>
  <c r="E705" i="22"/>
  <c r="E706" i="22"/>
  <c r="E707" i="22"/>
  <c r="E708" i="22"/>
  <c r="E709" i="22"/>
  <c r="E710" i="22"/>
  <c r="E711" i="22"/>
  <c r="E712" i="22"/>
  <c r="E713" i="22"/>
  <c r="E714" i="22"/>
  <c r="E715" i="22"/>
  <c r="E716" i="22"/>
  <c r="E717" i="22"/>
  <c r="E718" i="22"/>
  <c r="E719" i="22"/>
  <c r="E720" i="22"/>
  <c r="E721" i="22"/>
  <c r="E722" i="22"/>
  <c r="E723" i="22"/>
  <c r="E724" i="22"/>
  <c r="E725" i="22"/>
  <c r="E726" i="22"/>
  <c r="E727" i="22"/>
  <c r="E728" i="22"/>
  <c r="E729" i="22"/>
  <c r="E730" i="22"/>
  <c r="E731" i="22"/>
  <c r="E732" i="22"/>
  <c r="E733" i="22"/>
  <c r="E734" i="22"/>
  <c r="E735" i="22"/>
  <c r="E736" i="22"/>
  <c r="E737" i="22"/>
  <c r="E738" i="22"/>
  <c r="E739" i="22"/>
  <c r="E740" i="22"/>
  <c r="E741" i="22"/>
  <c r="E742" i="22"/>
  <c r="E743" i="22"/>
  <c r="E744" i="22"/>
  <c r="E745" i="22"/>
  <c r="E746" i="22"/>
  <c r="E747" i="22"/>
  <c r="E748" i="22"/>
  <c r="E749" i="22"/>
  <c r="E750" i="22"/>
  <c r="E751" i="22"/>
  <c r="E752" i="22"/>
  <c r="E753" i="22"/>
  <c r="E754" i="22"/>
  <c r="E755" i="22"/>
  <c r="E756" i="22"/>
  <c r="E757" i="22"/>
  <c r="E758" i="22"/>
  <c r="E759" i="22"/>
  <c r="E760" i="22"/>
  <c r="E761" i="22"/>
  <c r="E762" i="22"/>
  <c r="E763" i="22"/>
  <c r="E764" i="22"/>
  <c r="E765" i="22"/>
  <c r="E766" i="22"/>
  <c r="E767" i="22"/>
  <c r="E768" i="22"/>
  <c r="E769" i="22"/>
  <c r="E770" i="22"/>
  <c r="E771" i="22"/>
  <c r="E772" i="22"/>
  <c r="E773" i="22"/>
  <c r="E774" i="22"/>
  <c r="E775" i="22"/>
  <c r="E776" i="22"/>
  <c r="E777" i="22"/>
  <c r="E778" i="22"/>
  <c r="E779" i="22"/>
  <c r="E780" i="22"/>
  <c r="E781" i="22"/>
  <c r="E782" i="22"/>
  <c r="E783" i="22"/>
  <c r="E784" i="22"/>
  <c r="E785" i="22"/>
  <c r="E8" i="22"/>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8" i="21"/>
  <c r="A13" i="34"/>
  <c r="A1" i="34"/>
  <c r="E4" i="22"/>
  <c r="E7" i="21"/>
  <c r="O2802" i="19"/>
  <c r="Q2802" i="19"/>
  <c r="O2803" i="19"/>
  <c r="Q2803" i="19"/>
  <c r="O2804" i="19"/>
  <c r="Q2804" i="19"/>
  <c r="O2805" i="19"/>
  <c r="Q2805" i="19"/>
  <c r="Q2795" i="19"/>
  <c r="O2795" i="19"/>
  <c r="Q2760" i="19"/>
  <c r="Q2761" i="19"/>
  <c r="Q2762" i="19"/>
  <c r="Q2763" i="19"/>
  <c r="Q2764" i="19"/>
  <c r="Q2765" i="19"/>
  <c r="Q2766" i="19"/>
  <c r="Q2767" i="19"/>
  <c r="Q2768" i="19"/>
  <c r="Q2769" i="19"/>
  <c r="Q2770" i="19"/>
  <c r="Q2771" i="19"/>
  <c r="Q2772" i="19"/>
  <c r="Q2773" i="19"/>
  <c r="Q2774" i="19"/>
  <c r="Q2775" i="19"/>
  <c r="Q2776" i="19"/>
  <c r="Q2777" i="19"/>
  <c r="Q2778" i="19"/>
  <c r="Q2779" i="19"/>
  <c r="Q2780" i="19"/>
  <c r="Q2781" i="19"/>
  <c r="Q2782" i="19"/>
  <c r="Q2783" i="19"/>
  <c r="Q2784" i="19"/>
  <c r="Q2785" i="19"/>
  <c r="Q2786" i="19"/>
  <c r="Q2787" i="19"/>
  <c r="Q2788" i="19"/>
  <c r="Q2789" i="19"/>
  <c r="Q2790" i="19"/>
  <c r="Q2791" i="19"/>
  <c r="Q2792" i="19"/>
  <c r="Q2793" i="19"/>
  <c r="Q2794" i="19"/>
  <c r="Q2796" i="19"/>
  <c r="Q2797" i="19"/>
  <c r="Q2798" i="19"/>
  <c r="Q2799" i="19"/>
  <c r="Q2800" i="19"/>
  <c r="Q2801" i="19"/>
  <c r="O2760" i="19"/>
  <c r="O2761" i="19"/>
  <c r="O2762" i="19"/>
  <c r="O2763" i="19"/>
  <c r="O2764" i="19"/>
  <c r="O2765" i="19"/>
  <c r="O2766" i="19"/>
  <c r="O2767" i="19"/>
  <c r="O2768" i="19"/>
  <c r="O2769" i="19"/>
  <c r="O2770" i="19"/>
  <c r="O2771" i="19"/>
  <c r="O2772" i="19"/>
  <c r="O2773" i="19"/>
  <c r="O2774" i="19"/>
  <c r="O2775" i="19"/>
  <c r="O2776" i="19"/>
  <c r="O2777" i="19"/>
  <c r="O2778" i="19"/>
  <c r="O2779" i="19"/>
  <c r="O2780" i="19"/>
  <c r="O2781" i="19"/>
  <c r="O2782" i="19"/>
  <c r="O2783" i="19"/>
  <c r="O2784" i="19"/>
  <c r="O2785" i="19"/>
  <c r="O2786" i="19"/>
  <c r="O2787" i="19"/>
  <c r="O2788" i="19"/>
  <c r="O2789" i="19"/>
  <c r="O2790" i="19"/>
  <c r="O2791" i="19"/>
  <c r="O2792" i="19"/>
  <c r="O2793" i="19"/>
  <c r="O2794" i="19"/>
  <c r="O2796" i="19"/>
  <c r="O2797" i="19"/>
  <c r="O2798" i="19"/>
  <c r="O2799" i="19"/>
  <c r="O2800" i="19"/>
  <c r="O2801" i="19"/>
  <c r="U461" i="11"/>
  <c r="AC461" i="11" s="1"/>
  <c r="U462" i="11"/>
  <c r="AC462" i="11" s="1"/>
  <c r="U463" i="11"/>
  <c r="AC463" i="11" s="1"/>
  <c r="J461" i="11"/>
  <c r="J462" i="11"/>
  <c r="J463" i="11"/>
  <c r="D461" i="11"/>
  <c r="AD461" i="11" s="1"/>
  <c r="D462" i="11"/>
  <c r="AD462" i="11" s="1"/>
  <c r="D463" i="11"/>
  <c r="L461" i="11"/>
  <c r="T461" i="11" s="1"/>
  <c r="L462" i="11"/>
  <c r="T462" i="11" s="1"/>
  <c r="L463" i="11"/>
  <c r="T463" i="11" s="1"/>
  <c r="G461" i="11"/>
  <c r="G462" i="11"/>
  <c r="G463" i="11"/>
  <c r="A461" i="11"/>
  <c r="A462" i="11"/>
  <c r="A463" i="11"/>
  <c r="H13" i="6"/>
  <c r="I14" i="6" s="1"/>
  <c r="Q2" i="19"/>
  <c r="P2" i="19"/>
  <c r="O2" i="19"/>
  <c r="N2" i="19"/>
  <c r="M2" i="19"/>
  <c r="L2" i="19"/>
  <c r="K2" i="19"/>
  <c r="J2" i="19"/>
  <c r="I2" i="19"/>
  <c r="H2" i="19"/>
  <c r="G2" i="19"/>
  <c r="F2" i="19"/>
  <c r="E2" i="19"/>
  <c r="D2" i="19"/>
  <c r="C2" i="19"/>
  <c r="B2" i="19"/>
  <c r="A2" i="19"/>
  <c r="Q2759" i="19"/>
  <c r="O2759" i="19"/>
  <c r="Q2758" i="19"/>
  <c r="O2758" i="19"/>
  <c r="Q2757" i="19"/>
  <c r="O2757" i="19"/>
  <c r="Q2756" i="19"/>
  <c r="O2756" i="19"/>
  <c r="Q2755" i="19"/>
  <c r="O2755" i="19"/>
  <c r="Q2754" i="19"/>
  <c r="O2754" i="19"/>
  <c r="Q2753" i="19"/>
  <c r="O2753" i="19"/>
  <c r="Q2752" i="19"/>
  <c r="O2752" i="19"/>
  <c r="Q2751" i="19"/>
  <c r="O2751" i="19"/>
  <c r="Q2750" i="19"/>
  <c r="O2750" i="19"/>
  <c r="Q2749" i="19"/>
  <c r="O2749" i="19"/>
  <c r="Q2748" i="19"/>
  <c r="O2748" i="19"/>
  <c r="Q2747" i="19"/>
  <c r="O2747" i="19"/>
  <c r="Q2746" i="19"/>
  <c r="O2746" i="19"/>
  <c r="Q2745" i="19"/>
  <c r="O2745" i="19"/>
  <c r="Q2744" i="19"/>
  <c r="O2744" i="19"/>
  <c r="Q2743" i="19"/>
  <c r="O2743" i="19"/>
  <c r="Q2742" i="19"/>
  <c r="O2742" i="19"/>
  <c r="Q2741" i="19"/>
  <c r="O2741" i="19"/>
  <c r="Q2740" i="19"/>
  <c r="O2740" i="19"/>
  <c r="Q2739" i="19"/>
  <c r="O2739" i="19"/>
  <c r="Q2738" i="19"/>
  <c r="O2738" i="19"/>
  <c r="Q2737" i="19"/>
  <c r="O2737" i="19"/>
  <c r="Q2736" i="19"/>
  <c r="O2736" i="19"/>
  <c r="Q2735" i="19"/>
  <c r="O2735" i="19"/>
  <c r="Q2734" i="19"/>
  <c r="O2734" i="19"/>
  <c r="Q2733" i="19"/>
  <c r="O2733" i="19"/>
  <c r="Q2732" i="19"/>
  <c r="O2732" i="19"/>
  <c r="Q2731" i="19"/>
  <c r="O2731" i="19"/>
  <c r="Q2730" i="19"/>
  <c r="O2730" i="19"/>
  <c r="Q2729" i="19"/>
  <c r="O2729" i="19"/>
  <c r="Q2728" i="19"/>
  <c r="O2728" i="19"/>
  <c r="Q2727" i="19"/>
  <c r="O2727" i="19"/>
  <c r="Q2726" i="19"/>
  <c r="O2726" i="19"/>
  <c r="Q2725" i="19"/>
  <c r="O2725" i="19"/>
  <c r="Q2724" i="19"/>
  <c r="O2724" i="19"/>
  <c r="Q2723" i="19"/>
  <c r="O2723" i="19"/>
  <c r="Q2722" i="19"/>
  <c r="O2722" i="19"/>
  <c r="Q2721" i="19"/>
  <c r="O2721" i="19"/>
  <c r="Q2720" i="19"/>
  <c r="O2720" i="19"/>
  <c r="Q2719" i="19"/>
  <c r="O2719" i="19"/>
  <c r="Q2718" i="19"/>
  <c r="O2718" i="19"/>
  <c r="Q2717" i="19"/>
  <c r="O2717" i="19"/>
  <c r="Q2716" i="19"/>
  <c r="O2716" i="19"/>
  <c r="Q2715" i="19"/>
  <c r="O2715" i="19"/>
  <c r="Q2714" i="19"/>
  <c r="O2714" i="19"/>
  <c r="L458" i="11"/>
  <c r="T458" i="11" s="1"/>
  <c r="L459" i="11"/>
  <c r="T459" i="11" s="1"/>
  <c r="L460" i="11"/>
  <c r="T460" i="11" s="1"/>
  <c r="A458" i="11"/>
  <c r="A459" i="11"/>
  <c r="A460" i="11"/>
  <c r="G458" i="11"/>
  <c r="G459" i="11"/>
  <c r="G460" i="11"/>
  <c r="J459" i="11"/>
  <c r="J460" i="11"/>
  <c r="D459" i="11"/>
  <c r="D460" i="11"/>
  <c r="U460" i="11"/>
  <c r="AC460" i="11" s="1"/>
  <c r="U459" i="11"/>
  <c r="AC459" i="11" s="1"/>
  <c r="U458" i="11"/>
  <c r="AC458" i="11" s="1"/>
  <c r="O2713" i="19"/>
  <c r="O2712" i="19"/>
  <c r="O2711" i="19"/>
  <c r="O2710" i="19"/>
  <c r="O2709" i="19"/>
  <c r="O2708" i="19"/>
  <c r="O2707" i="19"/>
  <c r="O2706" i="19"/>
  <c r="O2705" i="19"/>
  <c r="O2704" i="19"/>
  <c r="O2703" i="19"/>
  <c r="O2702" i="19"/>
  <c r="O2701" i="19"/>
  <c r="O2700" i="19"/>
  <c r="O2699" i="19"/>
  <c r="O2698" i="19"/>
  <c r="O2697" i="19"/>
  <c r="O2696" i="19"/>
  <c r="O2695" i="19"/>
  <c r="O2694" i="19"/>
  <c r="O2693" i="19"/>
  <c r="O2692" i="19"/>
  <c r="O2691" i="19"/>
  <c r="O2690" i="19"/>
  <c r="O2689" i="19"/>
  <c r="O2688" i="19"/>
  <c r="O2687" i="19"/>
  <c r="O2686" i="19"/>
  <c r="O2685" i="19"/>
  <c r="O2684" i="19"/>
  <c r="O2683" i="19"/>
  <c r="O2682" i="19"/>
  <c r="O2681" i="19"/>
  <c r="O2680" i="19"/>
  <c r="O2679" i="19"/>
  <c r="O2678" i="19"/>
  <c r="O2677" i="19"/>
  <c r="O2676" i="19"/>
  <c r="O2675" i="19"/>
  <c r="O2674" i="19"/>
  <c r="O2673" i="19"/>
  <c r="O2672" i="19"/>
  <c r="O2671" i="19"/>
  <c r="O2670" i="19"/>
  <c r="O2669" i="19"/>
  <c r="O2668" i="19"/>
  <c r="O2667" i="19"/>
  <c r="O2666" i="19"/>
  <c r="O2665" i="19"/>
  <c r="O2664" i="19"/>
  <c r="O2663" i="19"/>
  <c r="O2662" i="19"/>
  <c r="O2661" i="19"/>
  <c r="O2660" i="19"/>
  <c r="O2659" i="19"/>
  <c r="O2658" i="19"/>
  <c r="O2657" i="19"/>
  <c r="O2656" i="19"/>
  <c r="O2655" i="19"/>
  <c r="O2654" i="19"/>
  <c r="O2653" i="19"/>
  <c r="O2652" i="19"/>
  <c r="O2651" i="19"/>
  <c r="O2650" i="19"/>
  <c r="O2649" i="19"/>
  <c r="O2648" i="19"/>
  <c r="O2647" i="19"/>
  <c r="O2646" i="19"/>
  <c r="O2645" i="19"/>
  <c r="O2644" i="19"/>
  <c r="O2643" i="19"/>
  <c r="O2642" i="19"/>
  <c r="O2641" i="19"/>
  <c r="O2640" i="19"/>
  <c r="O2639" i="19"/>
  <c r="O2638" i="19"/>
  <c r="O2637" i="19"/>
  <c r="O2636" i="19"/>
  <c r="O2635" i="19"/>
  <c r="O2634" i="19"/>
  <c r="O2633" i="19"/>
  <c r="O2632" i="19"/>
  <c r="O2631" i="19"/>
  <c r="O2630" i="19"/>
  <c r="O2629" i="19"/>
  <c r="O2628" i="19"/>
  <c r="O2627" i="19"/>
  <c r="O2626" i="19"/>
  <c r="O2625" i="19"/>
  <c r="O2624" i="19"/>
  <c r="O2623" i="19"/>
  <c r="O2622" i="19"/>
  <c r="O2621" i="19"/>
  <c r="O2620" i="19"/>
  <c r="O2619" i="19"/>
  <c r="O2618" i="19"/>
  <c r="O2617" i="19"/>
  <c r="O2616" i="19"/>
  <c r="O2615" i="19"/>
  <c r="O2614" i="19"/>
  <c r="O2613" i="19"/>
  <c r="O2612" i="19"/>
  <c r="O2611" i="19"/>
  <c r="O2610" i="19"/>
  <c r="O2609" i="19"/>
  <c r="O2608" i="19"/>
  <c r="O2607" i="19"/>
  <c r="O2606" i="19"/>
  <c r="O2605" i="19"/>
  <c r="O2604" i="19"/>
  <c r="O2603" i="19"/>
  <c r="O2602" i="19"/>
  <c r="O2601" i="19"/>
  <c r="O2600" i="19"/>
  <c r="O2599" i="19"/>
  <c r="O2598" i="19"/>
  <c r="O2597" i="19"/>
  <c r="O2596" i="19"/>
  <c r="O2595" i="19"/>
  <c r="O2594" i="19"/>
  <c r="O2593" i="19"/>
  <c r="O2592" i="19"/>
  <c r="O2591" i="19"/>
  <c r="O2590" i="19"/>
  <c r="O2589" i="19"/>
  <c r="O2588" i="19"/>
  <c r="O2587" i="19"/>
  <c r="O2586" i="19"/>
  <c r="O2585" i="19"/>
  <c r="O2584" i="19"/>
  <c r="O2583" i="19"/>
  <c r="O2582" i="19"/>
  <c r="O2581" i="19"/>
  <c r="O2580" i="19"/>
  <c r="O2579" i="19"/>
  <c r="O2578" i="19"/>
  <c r="O2577" i="19"/>
  <c r="O2576" i="19"/>
  <c r="O2575" i="19"/>
  <c r="O2574" i="19"/>
  <c r="O2573" i="19"/>
  <c r="O2572" i="19"/>
  <c r="O2571" i="19"/>
  <c r="O2570" i="19"/>
  <c r="O2569" i="19"/>
  <c r="O2568" i="19"/>
  <c r="O2567" i="19"/>
  <c r="O2566" i="19"/>
  <c r="O2565" i="19"/>
  <c r="O2564" i="19"/>
  <c r="O2563" i="19"/>
  <c r="O2562" i="19"/>
  <c r="O2561" i="19"/>
  <c r="O2560" i="19"/>
  <c r="O2559" i="19"/>
  <c r="O2558" i="19"/>
  <c r="O2557" i="19"/>
  <c r="O2556" i="19"/>
  <c r="O2555" i="19"/>
  <c r="O2554" i="19"/>
  <c r="O2553" i="19"/>
  <c r="O2552" i="19"/>
  <c r="O2551" i="19"/>
  <c r="O2550" i="19"/>
  <c r="O2549" i="19"/>
  <c r="O2548" i="19"/>
  <c r="O2547" i="19"/>
  <c r="O2546" i="19"/>
  <c r="O2545" i="19"/>
  <c r="O2544" i="19"/>
  <c r="O2543" i="19"/>
  <c r="O2542" i="19"/>
  <c r="O2541" i="19"/>
  <c r="O2540" i="19"/>
  <c r="O2539" i="19"/>
  <c r="O2538" i="19"/>
  <c r="O2537" i="19"/>
  <c r="O2536" i="19"/>
  <c r="O2535" i="19"/>
  <c r="O2534" i="19"/>
  <c r="O2533" i="19"/>
  <c r="O2532" i="19"/>
  <c r="O2531" i="19"/>
  <c r="O2530" i="19"/>
  <c r="O2529" i="19"/>
  <c r="O2528" i="19"/>
  <c r="O2527" i="19"/>
  <c r="O2526" i="19"/>
  <c r="O2525" i="19"/>
  <c r="O2524" i="19"/>
  <c r="O2523" i="19"/>
  <c r="O2522" i="19"/>
  <c r="O2521" i="19"/>
  <c r="O2520" i="19"/>
  <c r="O2519" i="19"/>
  <c r="O2518" i="19"/>
  <c r="O2517" i="19"/>
  <c r="O2516" i="19"/>
  <c r="O2515" i="19"/>
  <c r="O2514" i="19"/>
  <c r="O2513" i="19"/>
  <c r="O2512" i="19"/>
  <c r="O2511" i="19"/>
  <c r="O2510" i="19"/>
  <c r="O2509" i="19"/>
  <c r="O2508" i="19"/>
  <c r="O2507" i="19"/>
  <c r="O2506" i="19"/>
  <c r="O2505" i="19"/>
  <c r="O2504" i="19"/>
  <c r="O2503" i="19"/>
  <c r="O2502" i="19"/>
  <c r="O2501" i="19"/>
  <c r="O2500" i="19"/>
  <c r="O2499" i="19"/>
  <c r="O2498" i="19"/>
  <c r="O2497" i="19"/>
  <c r="O2496" i="19"/>
  <c r="O2495" i="19"/>
  <c r="O2494" i="19"/>
  <c r="O2493" i="19"/>
  <c r="O2492" i="19"/>
  <c r="O2491" i="19"/>
  <c r="O2490" i="19"/>
  <c r="O2489" i="19"/>
  <c r="O2488" i="19"/>
  <c r="O2487" i="19"/>
  <c r="O2486" i="19"/>
  <c r="O2485" i="19"/>
  <c r="O2484" i="19"/>
  <c r="O2483" i="19"/>
  <c r="O2482" i="19"/>
  <c r="O2481" i="19"/>
  <c r="O2480" i="19"/>
  <c r="O2479" i="19"/>
  <c r="O2478" i="19"/>
  <c r="O2477" i="19"/>
  <c r="O2476" i="19"/>
  <c r="O2475" i="19"/>
  <c r="O2474" i="19"/>
  <c r="O2473" i="19"/>
  <c r="O2472" i="19"/>
  <c r="O2471" i="19"/>
  <c r="O2470" i="19"/>
  <c r="O2469" i="19"/>
  <c r="O2468" i="19"/>
  <c r="O2467" i="19"/>
  <c r="O2466" i="19"/>
  <c r="O2465" i="19"/>
  <c r="O2464" i="19"/>
  <c r="O2463" i="19"/>
  <c r="O2462" i="19"/>
  <c r="O2461" i="19"/>
  <c r="O2460" i="19"/>
  <c r="O2459" i="19"/>
  <c r="O2458" i="19"/>
  <c r="O2457" i="19"/>
  <c r="O2456" i="19"/>
  <c r="O2455" i="19"/>
  <c r="O2454" i="19"/>
  <c r="O2453" i="19"/>
  <c r="O2452" i="19"/>
  <c r="O2451" i="19"/>
  <c r="O2450" i="19"/>
  <c r="O2449" i="19"/>
  <c r="O2448" i="19"/>
  <c r="O2447" i="19"/>
  <c r="O2446" i="19"/>
  <c r="O2445" i="19"/>
  <c r="O2444" i="19"/>
  <c r="O2443" i="19"/>
  <c r="O2442" i="19"/>
  <c r="O2441" i="19"/>
  <c r="O2440" i="19"/>
  <c r="O2439" i="19"/>
  <c r="O2438" i="19"/>
  <c r="O2437" i="19"/>
  <c r="O2436" i="19"/>
  <c r="O2435" i="19"/>
  <c r="O2434" i="19"/>
  <c r="O2433" i="19"/>
  <c r="O2432" i="19"/>
  <c r="O2431" i="19"/>
  <c r="O2430" i="19"/>
  <c r="O2429" i="19"/>
  <c r="O2428" i="19"/>
  <c r="O2427" i="19"/>
  <c r="O2426" i="19"/>
  <c r="O2425" i="19"/>
  <c r="O2424" i="19"/>
  <c r="O2423" i="19"/>
  <c r="O2422" i="19"/>
  <c r="O2421" i="19"/>
  <c r="O2420" i="19"/>
  <c r="O2419" i="19"/>
  <c r="O2418" i="19"/>
  <c r="O2417" i="19"/>
  <c r="O2416" i="19"/>
  <c r="O2415" i="19"/>
  <c r="O2414" i="19"/>
  <c r="O2413" i="19"/>
  <c r="O2412" i="19"/>
  <c r="O2411" i="19"/>
  <c r="O2410" i="19"/>
  <c r="O2409" i="19"/>
  <c r="O2408" i="19"/>
  <c r="O2407" i="19"/>
  <c r="O2406" i="19"/>
  <c r="O2405" i="19"/>
  <c r="O2404" i="19"/>
  <c r="O2403" i="19"/>
  <c r="O2402" i="19"/>
  <c r="O2401" i="19"/>
  <c r="O2400" i="19"/>
  <c r="O2399" i="19"/>
  <c r="O2398" i="19"/>
  <c r="O2397" i="19"/>
  <c r="O2396" i="19"/>
  <c r="O2395" i="19"/>
  <c r="O2394" i="19"/>
  <c r="O2393" i="19"/>
  <c r="O2392" i="19"/>
  <c r="O2391" i="19"/>
  <c r="O2390" i="19"/>
  <c r="O2389" i="19"/>
  <c r="O2388" i="19"/>
  <c r="O2387" i="19"/>
  <c r="O2386" i="19"/>
  <c r="O2385" i="19"/>
  <c r="O2384" i="19"/>
  <c r="O2383" i="19"/>
  <c r="O2382" i="19"/>
  <c r="O2381" i="19"/>
  <c r="O2380" i="19"/>
  <c r="O2379" i="19"/>
  <c r="O2378" i="19"/>
  <c r="O2377" i="19"/>
  <c r="O2376" i="19"/>
  <c r="O2375" i="19"/>
  <c r="O2374" i="19"/>
  <c r="O2373" i="19"/>
  <c r="O2372" i="19"/>
  <c r="O2371" i="19"/>
  <c r="O2370" i="19"/>
  <c r="O2369" i="19"/>
  <c r="O2368" i="19"/>
  <c r="O2367" i="19"/>
  <c r="O2366" i="19"/>
  <c r="O2365" i="19"/>
  <c r="O2364" i="19"/>
  <c r="O2363" i="19"/>
  <c r="O2362" i="19"/>
  <c r="O2361" i="19"/>
  <c r="O2360" i="19"/>
  <c r="O2359" i="19"/>
  <c r="O2358" i="19"/>
  <c r="O2357" i="19"/>
  <c r="O2356" i="19"/>
  <c r="O2355" i="19"/>
  <c r="O2354" i="19"/>
  <c r="O2353" i="19"/>
  <c r="O2352" i="19"/>
  <c r="O2351" i="19"/>
  <c r="O2350" i="19"/>
  <c r="O2349" i="19"/>
  <c r="O2348" i="19"/>
  <c r="O2347" i="19"/>
  <c r="O2346" i="19"/>
  <c r="O2345" i="19"/>
  <c r="O2344" i="19"/>
  <c r="O2343" i="19"/>
  <c r="O2342" i="19"/>
  <c r="O2341" i="19"/>
  <c r="O2340" i="19"/>
  <c r="O2339" i="19"/>
  <c r="O2338" i="19"/>
  <c r="O2337" i="19"/>
  <c r="O2336" i="19"/>
  <c r="O2335" i="19"/>
  <c r="O2334" i="19"/>
  <c r="O2333" i="19"/>
  <c r="O2332" i="19"/>
  <c r="O2331" i="19"/>
  <c r="O2330" i="19"/>
  <c r="O2329" i="19"/>
  <c r="O2328" i="19"/>
  <c r="O2327" i="19"/>
  <c r="O2326" i="19"/>
  <c r="O2325" i="19"/>
  <c r="O2324" i="19"/>
  <c r="O2323" i="19"/>
  <c r="O2322" i="19"/>
  <c r="O2321" i="19"/>
  <c r="O2320" i="19"/>
  <c r="O2319" i="19"/>
  <c r="O2318" i="19"/>
  <c r="O2317" i="19"/>
  <c r="O2316" i="19"/>
  <c r="O2315" i="19"/>
  <c r="O2314" i="19"/>
  <c r="O2313" i="19"/>
  <c r="O2312" i="19"/>
  <c r="O2311" i="19"/>
  <c r="O2310" i="19"/>
  <c r="O2309" i="19"/>
  <c r="O2308" i="19"/>
  <c r="O2307" i="19"/>
  <c r="O2306" i="19"/>
  <c r="O2305" i="19"/>
  <c r="O2304" i="19"/>
  <c r="O2303" i="19"/>
  <c r="O2302" i="19"/>
  <c r="O2301" i="19"/>
  <c r="O2300" i="19"/>
  <c r="O2299" i="19"/>
  <c r="O2298" i="19"/>
  <c r="O2297" i="19"/>
  <c r="O2296" i="19"/>
  <c r="O2295" i="19"/>
  <c r="O2294" i="19"/>
  <c r="O2293" i="19"/>
  <c r="O2292" i="19"/>
  <c r="O2291" i="19"/>
  <c r="O2290" i="19"/>
  <c r="O2289" i="19"/>
  <c r="O2288" i="19"/>
  <c r="O2287" i="19"/>
  <c r="O2286" i="19"/>
  <c r="O2285" i="19"/>
  <c r="O2284" i="19"/>
  <c r="O2283" i="19"/>
  <c r="O2282" i="19"/>
  <c r="O2281" i="19"/>
  <c r="O2280" i="19"/>
  <c r="O2279" i="19"/>
  <c r="O2278" i="19"/>
  <c r="O2277" i="19"/>
  <c r="O2276" i="19"/>
  <c r="O2275" i="19"/>
  <c r="O2274" i="19"/>
  <c r="O2273" i="19"/>
  <c r="O2272" i="19"/>
  <c r="O2271" i="19"/>
  <c r="O2270" i="19"/>
  <c r="O2269" i="19"/>
  <c r="O2268" i="19"/>
  <c r="O2267" i="19"/>
  <c r="O2266" i="19"/>
  <c r="O2265" i="19"/>
  <c r="O2264" i="19"/>
  <c r="O2263" i="19"/>
  <c r="O2262" i="19"/>
  <c r="O2261" i="19"/>
  <c r="O2260" i="19"/>
  <c r="O2259" i="19"/>
  <c r="O2258" i="19"/>
  <c r="O2257" i="19"/>
  <c r="O2256" i="19"/>
  <c r="O2255" i="19"/>
  <c r="O2254" i="19"/>
  <c r="O2253" i="19"/>
  <c r="O2252" i="19"/>
  <c r="O2251" i="19"/>
  <c r="O2250" i="19"/>
  <c r="O2249" i="19"/>
  <c r="O2248" i="19"/>
  <c r="O2247" i="19"/>
  <c r="O2246" i="19"/>
  <c r="O2245" i="19"/>
  <c r="O2244" i="19"/>
  <c r="O2243" i="19"/>
  <c r="O2242" i="19"/>
  <c r="O2241" i="19"/>
  <c r="O2240" i="19"/>
  <c r="O2239" i="19"/>
  <c r="O2238" i="19"/>
  <c r="O2237" i="19"/>
  <c r="O2236" i="19"/>
  <c r="O2235" i="19"/>
  <c r="O2234" i="19"/>
  <c r="O2233" i="19"/>
  <c r="O2232" i="19"/>
  <c r="O2231" i="19"/>
  <c r="O2230" i="19"/>
  <c r="O2229" i="19"/>
  <c r="O2228" i="19"/>
  <c r="O2227" i="19"/>
  <c r="O2226" i="19"/>
  <c r="O2225" i="19"/>
  <c r="O2224" i="19"/>
  <c r="O2223" i="19"/>
  <c r="O2222" i="19"/>
  <c r="O2221" i="19"/>
  <c r="O2220" i="19"/>
  <c r="O2219" i="19"/>
  <c r="O2218" i="19"/>
  <c r="O2217" i="19"/>
  <c r="O2216" i="19"/>
  <c r="O2215" i="19"/>
  <c r="O2214" i="19"/>
  <c r="O2213" i="19"/>
  <c r="O2212" i="19"/>
  <c r="O2211" i="19"/>
  <c r="O2210" i="19"/>
  <c r="O2209" i="19"/>
  <c r="O2208" i="19"/>
  <c r="O2207" i="19"/>
  <c r="O2206" i="19"/>
  <c r="O2205" i="19"/>
  <c r="O2204" i="19"/>
  <c r="O2203" i="19"/>
  <c r="O2202" i="19"/>
  <c r="O2201" i="19"/>
  <c r="O2200" i="19"/>
  <c r="O2199" i="19"/>
  <c r="O2198" i="19"/>
  <c r="O2197" i="19"/>
  <c r="O2196" i="19"/>
  <c r="O2195" i="19"/>
  <c r="O2194" i="19"/>
  <c r="O2193" i="19"/>
  <c r="O2192" i="19"/>
  <c r="O2191" i="19"/>
  <c r="O2190" i="19"/>
  <c r="O2189" i="19"/>
  <c r="O2188" i="19"/>
  <c r="O2187" i="19"/>
  <c r="O2186" i="19"/>
  <c r="O2185" i="19"/>
  <c r="O2184" i="19"/>
  <c r="O2183" i="19"/>
  <c r="O2182" i="19"/>
  <c r="O2181" i="19"/>
  <c r="O2180" i="19"/>
  <c r="O2179" i="19"/>
  <c r="O2178" i="19"/>
  <c r="O2177" i="19"/>
  <c r="O2176" i="19"/>
  <c r="O2175" i="19"/>
  <c r="O2174" i="19"/>
  <c r="O2173" i="19"/>
  <c r="O2172" i="19"/>
  <c r="O2171" i="19"/>
  <c r="O2170" i="19"/>
  <c r="O2169" i="19"/>
  <c r="O2168" i="19"/>
  <c r="O2167" i="19"/>
  <c r="O2166" i="19"/>
  <c r="O2165" i="19"/>
  <c r="O2164" i="19"/>
  <c r="O2163" i="19"/>
  <c r="O2162" i="19"/>
  <c r="O2161" i="19"/>
  <c r="O2160" i="19"/>
  <c r="O2159" i="19"/>
  <c r="O2158" i="19"/>
  <c r="O2157" i="19"/>
  <c r="O2156" i="19"/>
  <c r="O2155" i="19"/>
  <c r="O2154" i="19"/>
  <c r="O2153" i="19"/>
  <c r="O2152" i="19"/>
  <c r="O2151" i="19"/>
  <c r="O2150" i="19"/>
  <c r="O2149" i="19"/>
  <c r="O2148" i="19"/>
  <c r="O2147" i="19"/>
  <c r="O2146" i="19"/>
  <c r="O2145" i="19"/>
  <c r="O2144" i="19"/>
  <c r="O2143" i="19"/>
  <c r="O2142" i="19"/>
  <c r="O2141" i="19"/>
  <c r="O2140" i="19"/>
  <c r="O2139" i="19"/>
  <c r="O2138" i="19"/>
  <c r="O2137" i="19"/>
  <c r="O2136" i="19"/>
  <c r="O2135" i="19"/>
  <c r="O2134" i="19"/>
  <c r="O2133" i="19"/>
  <c r="O2132" i="19"/>
  <c r="O2131" i="19"/>
  <c r="O2130" i="19"/>
  <c r="O2129" i="19"/>
  <c r="O2128" i="19"/>
  <c r="O2127" i="19"/>
  <c r="O2126" i="19"/>
  <c r="O2125" i="19"/>
  <c r="O2124" i="19"/>
  <c r="O2123" i="19"/>
  <c r="O2122" i="19"/>
  <c r="O2121" i="19"/>
  <c r="O2120" i="19"/>
  <c r="O2119" i="19"/>
  <c r="O2118" i="19"/>
  <c r="O2117" i="19"/>
  <c r="O2116" i="19"/>
  <c r="O2115" i="19"/>
  <c r="O2114" i="19"/>
  <c r="O2113" i="19"/>
  <c r="O2112" i="19"/>
  <c r="O2111" i="19"/>
  <c r="O2110" i="19"/>
  <c r="O2109" i="19"/>
  <c r="O2108" i="19"/>
  <c r="O2107" i="19"/>
  <c r="O2106" i="19"/>
  <c r="O2105" i="19"/>
  <c r="O2104" i="19"/>
  <c r="O2103" i="19"/>
  <c r="O2102" i="19"/>
  <c r="O2101" i="19"/>
  <c r="O2100" i="19"/>
  <c r="O2099" i="19"/>
  <c r="O2098" i="19"/>
  <c r="O2097" i="19"/>
  <c r="O2096" i="19"/>
  <c r="O2095" i="19"/>
  <c r="O2094" i="19"/>
  <c r="O2093" i="19"/>
  <c r="O2092" i="19"/>
  <c r="O2091" i="19"/>
  <c r="O2090" i="19"/>
  <c r="O2089" i="19"/>
  <c r="O2088" i="19"/>
  <c r="O2087" i="19"/>
  <c r="O2086" i="19"/>
  <c r="O2085" i="19"/>
  <c r="O2084" i="19"/>
  <c r="O2083" i="19"/>
  <c r="O2082" i="19"/>
  <c r="O2081" i="19"/>
  <c r="O2080" i="19"/>
  <c r="O2079" i="19"/>
  <c r="O2078" i="19"/>
  <c r="O2077" i="19"/>
  <c r="O2076" i="19"/>
  <c r="O2075" i="19"/>
  <c r="O2074" i="19"/>
  <c r="O2073" i="19"/>
  <c r="O2072" i="19"/>
  <c r="O2071" i="19"/>
  <c r="O2070" i="19"/>
  <c r="O2069" i="19"/>
  <c r="O2068" i="19"/>
  <c r="O2067" i="19"/>
  <c r="O2066" i="19"/>
  <c r="O2065" i="19"/>
  <c r="O2064" i="19"/>
  <c r="O2063" i="19"/>
  <c r="O2062" i="19"/>
  <c r="O2061" i="19"/>
  <c r="O2060" i="19"/>
  <c r="O2059" i="19"/>
  <c r="O2058" i="19"/>
  <c r="O2057" i="19"/>
  <c r="O2056" i="19"/>
  <c r="O2055" i="19"/>
  <c r="O2054" i="19"/>
  <c r="O2053" i="19"/>
  <c r="O2052" i="19"/>
  <c r="O2051" i="19"/>
  <c r="O2050" i="19"/>
  <c r="O2049" i="19"/>
  <c r="O2048" i="19"/>
  <c r="O2047" i="19"/>
  <c r="O2046" i="19"/>
  <c r="O2045" i="19"/>
  <c r="O2044" i="19"/>
  <c r="O2043" i="19"/>
  <c r="O2042" i="19"/>
  <c r="O2041" i="19"/>
  <c r="O2040" i="19"/>
  <c r="O2039" i="19"/>
  <c r="O2038" i="19"/>
  <c r="O2037" i="19"/>
  <c r="O2036" i="19"/>
  <c r="O2035" i="19"/>
  <c r="O2034" i="19"/>
  <c r="O2033" i="19"/>
  <c r="O2032" i="19"/>
  <c r="O2031" i="19"/>
  <c r="O2030" i="19"/>
  <c r="O2029" i="19"/>
  <c r="O2028" i="19"/>
  <c r="O2027" i="19"/>
  <c r="O2026" i="19"/>
  <c r="O2025" i="19"/>
  <c r="O2024" i="19"/>
  <c r="O2023" i="19"/>
  <c r="O2022" i="19"/>
  <c r="O2021" i="19"/>
  <c r="O2020" i="19"/>
  <c r="O2019" i="19"/>
  <c r="O2018" i="19"/>
  <c r="O2017" i="19"/>
  <c r="O2016" i="19"/>
  <c r="O2015" i="19"/>
  <c r="O2014" i="19"/>
  <c r="O2013" i="19"/>
  <c r="O2012" i="19"/>
  <c r="O2011" i="19"/>
  <c r="O2010" i="19"/>
  <c r="O2009" i="19"/>
  <c r="O2008" i="19"/>
  <c r="O2007" i="19"/>
  <c r="O2006" i="19"/>
  <c r="O2005" i="19"/>
  <c r="O2004" i="19"/>
  <c r="O2003" i="19"/>
  <c r="O2002" i="19"/>
  <c r="O2001" i="19"/>
  <c r="O2000" i="19"/>
  <c r="O1999" i="19"/>
  <c r="O1998" i="19"/>
  <c r="O1997" i="19"/>
  <c r="O1996" i="19"/>
  <c r="O1995" i="19"/>
  <c r="O1994" i="19"/>
  <c r="O1993" i="19"/>
  <c r="O1992" i="19"/>
  <c r="O1991" i="19"/>
  <c r="O1990" i="19"/>
  <c r="O1989" i="19"/>
  <c r="O1988" i="19"/>
  <c r="O1987" i="19"/>
  <c r="O1986" i="19"/>
  <c r="O1985" i="19"/>
  <c r="O1984" i="19"/>
  <c r="O1983" i="19"/>
  <c r="O1982" i="19"/>
  <c r="O1981" i="19"/>
  <c r="O1980" i="19"/>
  <c r="O1979" i="19"/>
  <c r="O1978" i="19"/>
  <c r="O1977" i="19"/>
  <c r="O1976" i="19"/>
  <c r="O1975" i="19"/>
  <c r="O1974" i="19"/>
  <c r="O1973" i="19"/>
  <c r="O1972" i="19"/>
  <c r="O1971" i="19"/>
  <c r="O1970" i="19"/>
  <c r="O1969" i="19"/>
  <c r="O1968" i="19"/>
  <c r="O1967" i="19"/>
  <c r="O1966" i="19"/>
  <c r="O1965" i="19"/>
  <c r="O1964" i="19"/>
  <c r="O1963" i="19"/>
  <c r="O1962" i="19"/>
  <c r="O1961" i="19"/>
  <c r="O1960" i="19"/>
  <c r="O1959" i="19"/>
  <c r="O1958" i="19"/>
  <c r="O1957" i="19"/>
  <c r="O1956" i="19"/>
  <c r="O1955" i="19"/>
  <c r="O1954" i="19"/>
  <c r="O1953" i="19"/>
  <c r="O1952" i="19"/>
  <c r="O1951" i="19"/>
  <c r="O1950" i="19"/>
  <c r="O1949" i="19"/>
  <c r="O1948" i="19"/>
  <c r="O1947" i="19"/>
  <c r="O1946" i="19"/>
  <c r="O1945" i="19"/>
  <c r="O1944" i="19"/>
  <c r="O1943" i="19"/>
  <c r="O1942" i="19"/>
  <c r="O1941" i="19"/>
  <c r="O1940" i="19"/>
  <c r="O1939" i="19"/>
  <c r="O1938" i="19"/>
  <c r="O1937" i="19"/>
  <c r="O1936" i="19"/>
  <c r="O1935" i="19"/>
  <c r="O1934" i="19"/>
  <c r="O1933" i="19"/>
  <c r="O1932" i="19"/>
  <c r="O1931" i="19"/>
  <c r="O1930" i="19"/>
  <c r="O1929" i="19"/>
  <c r="O1928" i="19"/>
  <c r="O1927" i="19"/>
  <c r="O1926" i="19"/>
  <c r="O1925" i="19"/>
  <c r="O1924" i="19"/>
  <c r="O1923" i="19"/>
  <c r="O1922" i="19"/>
  <c r="O1921" i="19"/>
  <c r="O1920" i="19"/>
  <c r="O1919" i="19"/>
  <c r="O1918" i="19"/>
  <c r="O1917" i="19"/>
  <c r="O1916" i="19"/>
  <c r="O1915" i="19"/>
  <c r="O1914" i="19"/>
  <c r="O1913" i="19"/>
  <c r="O1912" i="19"/>
  <c r="O1911" i="19"/>
  <c r="O1910" i="19"/>
  <c r="O1909" i="19"/>
  <c r="O1908" i="19"/>
  <c r="O1907" i="19"/>
  <c r="O1906" i="19"/>
  <c r="O1905" i="19"/>
  <c r="O1904" i="19"/>
  <c r="O1903" i="19"/>
  <c r="O1902" i="19"/>
  <c r="O1901" i="19"/>
  <c r="O1900" i="19"/>
  <c r="O1899" i="19"/>
  <c r="O1898" i="19"/>
  <c r="O1897" i="19"/>
  <c r="O1896" i="19"/>
  <c r="O1895" i="19"/>
  <c r="O1894" i="19"/>
  <c r="O1893" i="19"/>
  <c r="O1892" i="19"/>
  <c r="O1891" i="19"/>
  <c r="O1890" i="19"/>
  <c r="O1889" i="19"/>
  <c r="O1888" i="19"/>
  <c r="O1887" i="19"/>
  <c r="O1886" i="19"/>
  <c r="O1885" i="19"/>
  <c r="O1884" i="19"/>
  <c r="O1883" i="19"/>
  <c r="O1882" i="19"/>
  <c r="O1881" i="19"/>
  <c r="O1880" i="19"/>
  <c r="O1879" i="19"/>
  <c r="O1878" i="19"/>
  <c r="O1877" i="19"/>
  <c r="O1876" i="19"/>
  <c r="O1875" i="19"/>
  <c r="O1874" i="19"/>
  <c r="O1873" i="19"/>
  <c r="O1872" i="19"/>
  <c r="O1871" i="19"/>
  <c r="O1870" i="19"/>
  <c r="O1869" i="19"/>
  <c r="O1868" i="19"/>
  <c r="O1867" i="19"/>
  <c r="O1866" i="19"/>
  <c r="O1865" i="19"/>
  <c r="O1864" i="19"/>
  <c r="O1863" i="19"/>
  <c r="O1862" i="19"/>
  <c r="O1861" i="19"/>
  <c r="O1860" i="19"/>
  <c r="O1859" i="19"/>
  <c r="O1858" i="19"/>
  <c r="O1857" i="19"/>
  <c r="O1856" i="19"/>
  <c r="O1855" i="19"/>
  <c r="O1854" i="19"/>
  <c r="O1853" i="19"/>
  <c r="O1852" i="19"/>
  <c r="O1851" i="19"/>
  <c r="O1850" i="19"/>
  <c r="O1849" i="19"/>
  <c r="O1848" i="19"/>
  <c r="O1847" i="19"/>
  <c r="O1846" i="19"/>
  <c r="O1845" i="19"/>
  <c r="O1844" i="19"/>
  <c r="O1843" i="19"/>
  <c r="O1842" i="19"/>
  <c r="O1841" i="19"/>
  <c r="O1840" i="19"/>
  <c r="O1839" i="19"/>
  <c r="O1838" i="19"/>
  <c r="O1837" i="19"/>
  <c r="O1836" i="19"/>
  <c r="O1835" i="19"/>
  <c r="O1834" i="19"/>
  <c r="O1833" i="19"/>
  <c r="O1832" i="19"/>
  <c r="O1831" i="19"/>
  <c r="O1830" i="19"/>
  <c r="O1829" i="19"/>
  <c r="O1828" i="19"/>
  <c r="O1827" i="19"/>
  <c r="O1826" i="19"/>
  <c r="O1825" i="19"/>
  <c r="O1824" i="19"/>
  <c r="O1823" i="19"/>
  <c r="O1822" i="19"/>
  <c r="O1821" i="19"/>
  <c r="O1820" i="19"/>
  <c r="O1819" i="19"/>
  <c r="O1818" i="19"/>
  <c r="O1817" i="19"/>
  <c r="O1816" i="19"/>
  <c r="O1815" i="19"/>
  <c r="O1814" i="19"/>
  <c r="O1813" i="19"/>
  <c r="O1812" i="19"/>
  <c r="O1811" i="19"/>
  <c r="O1810" i="19"/>
  <c r="O1809" i="19"/>
  <c r="O1808" i="19"/>
  <c r="O1807" i="19"/>
  <c r="O1806" i="19"/>
  <c r="O1805" i="19"/>
  <c r="O1804" i="19"/>
  <c r="O1803" i="19"/>
  <c r="O1802" i="19"/>
  <c r="O1801" i="19"/>
  <c r="O1800" i="19"/>
  <c r="O1799" i="19"/>
  <c r="O1798" i="19"/>
  <c r="O1797" i="19"/>
  <c r="O1796" i="19"/>
  <c r="O1795" i="19"/>
  <c r="O1794" i="19"/>
  <c r="O1793" i="19"/>
  <c r="O1792" i="19"/>
  <c r="O1791" i="19"/>
  <c r="O1790" i="19"/>
  <c r="O1789" i="19"/>
  <c r="O1788" i="19"/>
  <c r="O1787" i="19"/>
  <c r="O1786" i="19"/>
  <c r="O1785" i="19"/>
  <c r="O1784" i="19"/>
  <c r="O1783" i="19"/>
  <c r="O1782" i="19"/>
  <c r="O1781" i="19"/>
  <c r="O1780" i="19"/>
  <c r="O1779" i="19"/>
  <c r="O1778" i="19"/>
  <c r="O1777" i="19"/>
  <c r="O1776" i="19"/>
  <c r="O1775" i="19"/>
  <c r="O1774" i="19"/>
  <c r="O1773" i="19"/>
  <c r="O1772" i="19"/>
  <c r="O1771" i="19"/>
  <c r="O1770" i="19"/>
  <c r="O1769" i="19"/>
  <c r="O1768" i="19"/>
  <c r="O1767" i="19"/>
  <c r="O1766" i="19"/>
  <c r="O1765" i="19"/>
  <c r="O1764" i="19"/>
  <c r="O1763" i="19"/>
  <c r="O1762" i="19"/>
  <c r="O1761" i="19"/>
  <c r="O1760" i="19"/>
  <c r="O1759" i="19"/>
  <c r="O1758" i="19"/>
  <c r="O1757" i="19"/>
  <c r="O1756" i="19"/>
  <c r="O1755" i="19"/>
  <c r="O1754" i="19"/>
  <c r="O1753" i="19"/>
  <c r="O1752" i="19"/>
  <c r="O1751" i="19"/>
  <c r="O1750" i="19"/>
  <c r="O1749" i="19"/>
  <c r="O1748" i="19"/>
  <c r="O1747" i="19"/>
  <c r="O1746" i="19"/>
  <c r="O1745" i="19"/>
  <c r="O1744" i="19"/>
  <c r="O1743" i="19"/>
  <c r="O1742" i="19"/>
  <c r="O1741" i="19"/>
  <c r="O1740" i="19"/>
  <c r="O1739" i="19"/>
  <c r="O1738" i="19"/>
  <c r="O1737" i="19"/>
  <c r="O1736" i="19"/>
  <c r="O1735" i="19"/>
  <c r="O1734" i="19"/>
  <c r="O1733" i="19"/>
  <c r="O1732" i="19"/>
  <c r="O1731" i="19"/>
  <c r="O1730" i="19"/>
  <c r="O1729" i="19"/>
  <c r="O1728" i="19"/>
  <c r="O1727" i="19"/>
  <c r="O1726" i="19"/>
  <c r="O1725" i="19"/>
  <c r="O1724" i="19"/>
  <c r="O1723" i="19"/>
  <c r="O1722" i="19"/>
  <c r="O1721" i="19"/>
  <c r="O1720" i="19"/>
  <c r="O1719" i="19"/>
  <c r="O1718" i="19"/>
  <c r="O1717" i="19"/>
  <c r="O1716" i="19"/>
  <c r="O1715" i="19"/>
  <c r="O1714" i="19"/>
  <c r="O1713" i="19"/>
  <c r="O1712" i="19"/>
  <c r="O1711" i="19"/>
  <c r="O1710" i="19"/>
  <c r="O1709" i="19"/>
  <c r="O1708" i="19"/>
  <c r="O1707" i="19"/>
  <c r="O1706" i="19"/>
  <c r="O1705" i="19"/>
  <c r="O1704" i="19"/>
  <c r="O1703" i="19"/>
  <c r="O1702" i="19"/>
  <c r="O1701" i="19"/>
  <c r="O1700" i="19"/>
  <c r="O1699" i="19"/>
  <c r="O1698" i="19"/>
  <c r="O1697" i="19"/>
  <c r="O1696" i="19"/>
  <c r="O1695" i="19"/>
  <c r="O1694" i="19"/>
  <c r="O1693" i="19"/>
  <c r="O1692" i="19"/>
  <c r="O1691" i="19"/>
  <c r="O1690" i="19"/>
  <c r="O1689" i="19"/>
  <c r="O1688" i="19"/>
  <c r="O1687" i="19"/>
  <c r="O1686" i="19"/>
  <c r="O1685" i="19"/>
  <c r="O1684" i="19"/>
  <c r="O1683" i="19"/>
  <c r="O1682" i="19"/>
  <c r="O1681" i="19"/>
  <c r="O1680" i="19"/>
  <c r="O1679" i="19"/>
  <c r="O1678" i="19"/>
  <c r="O1677" i="19"/>
  <c r="O1676" i="19"/>
  <c r="O1675" i="19"/>
  <c r="O1674" i="19"/>
  <c r="O1673" i="19"/>
  <c r="O1672" i="19"/>
  <c r="O1671" i="19"/>
  <c r="O1670" i="19"/>
  <c r="O1669" i="19"/>
  <c r="O1668" i="19"/>
  <c r="O1667" i="19"/>
  <c r="O1666" i="19"/>
  <c r="O1665" i="19"/>
  <c r="O1664" i="19"/>
  <c r="O1663" i="19"/>
  <c r="O1662" i="19"/>
  <c r="O1661" i="19"/>
  <c r="O1660" i="19"/>
  <c r="O1659" i="19"/>
  <c r="O1658" i="19"/>
  <c r="O1657" i="19"/>
  <c r="O1656" i="19"/>
  <c r="O1655" i="19"/>
  <c r="O1654" i="19"/>
  <c r="O1653" i="19"/>
  <c r="O1652" i="19"/>
  <c r="O1651" i="19"/>
  <c r="O1650" i="19"/>
  <c r="O1649" i="19"/>
  <c r="O1648" i="19"/>
  <c r="O1647" i="19"/>
  <c r="O1646" i="19"/>
  <c r="O1645" i="19"/>
  <c r="O1644" i="19"/>
  <c r="O1643" i="19"/>
  <c r="O1642" i="19"/>
  <c r="O1641" i="19"/>
  <c r="O1640" i="19"/>
  <c r="O1639" i="19"/>
  <c r="O1638" i="19"/>
  <c r="O1637" i="19"/>
  <c r="O1636" i="19"/>
  <c r="O1635" i="19"/>
  <c r="O1634" i="19"/>
  <c r="O1633" i="19"/>
  <c r="O1632" i="19"/>
  <c r="O1631" i="19"/>
  <c r="O1630" i="19"/>
  <c r="O1629" i="19"/>
  <c r="O1628" i="19"/>
  <c r="O1627" i="19"/>
  <c r="O1626" i="19"/>
  <c r="O1625" i="19"/>
  <c r="O1624" i="19"/>
  <c r="O1623" i="19"/>
  <c r="O1622" i="19"/>
  <c r="O1621" i="19"/>
  <c r="O1620" i="19"/>
  <c r="O1619" i="19"/>
  <c r="O1618" i="19"/>
  <c r="O1617" i="19"/>
  <c r="O1616" i="19"/>
  <c r="O1615" i="19"/>
  <c r="O1614" i="19"/>
  <c r="O1613" i="19"/>
  <c r="O1612" i="19"/>
  <c r="O1611" i="19"/>
  <c r="O1610" i="19"/>
  <c r="O1609" i="19"/>
  <c r="O1608" i="19"/>
  <c r="O1607" i="19"/>
  <c r="O1606" i="19"/>
  <c r="O1605" i="19"/>
  <c r="O1604" i="19"/>
  <c r="O1603" i="19"/>
  <c r="O1602" i="19"/>
  <c r="O1601" i="19"/>
  <c r="O1600" i="19"/>
  <c r="O1599" i="19"/>
  <c r="O1598" i="19"/>
  <c r="O1597" i="19"/>
  <c r="O1596" i="19"/>
  <c r="O1595" i="19"/>
  <c r="O1594" i="19"/>
  <c r="O1593" i="19"/>
  <c r="O1592" i="19"/>
  <c r="O1591" i="19"/>
  <c r="O1590" i="19"/>
  <c r="O1589" i="19"/>
  <c r="O1588" i="19"/>
  <c r="O1587" i="19"/>
  <c r="O1586" i="19"/>
  <c r="O1585" i="19"/>
  <c r="O1584" i="19"/>
  <c r="O1583" i="19"/>
  <c r="O1582" i="19"/>
  <c r="O1581" i="19"/>
  <c r="O1580" i="19"/>
  <c r="O1579" i="19"/>
  <c r="O1578" i="19"/>
  <c r="O1577" i="19"/>
  <c r="O1576" i="19"/>
  <c r="O1575" i="19"/>
  <c r="O1574" i="19"/>
  <c r="O1573" i="19"/>
  <c r="O1572" i="19"/>
  <c r="O1571" i="19"/>
  <c r="O1570" i="19"/>
  <c r="O1569" i="19"/>
  <c r="O1568" i="19"/>
  <c r="O1567" i="19"/>
  <c r="O1566" i="19"/>
  <c r="O1565" i="19"/>
  <c r="O1564" i="19"/>
  <c r="O1563" i="19"/>
  <c r="O1562" i="19"/>
  <c r="O1561" i="19"/>
  <c r="O1560" i="19"/>
  <c r="O1559" i="19"/>
  <c r="O1558" i="19"/>
  <c r="O1557" i="19"/>
  <c r="O1556" i="19"/>
  <c r="O1555" i="19"/>
  <c r="O1554" i="19"/>
  <c r="O1553" i="19"/>
  <c r="O1552" i="19"/>
  <c r="O1551" i="19"/>
  <c r="O1550" i="19"/>
  <c r="O1549" i="19"/>
  <c r="O1548" i="19"/>
  <c r="O1547" i="19"/>
  <c r="O1546" i="19"/>
  <c r="O1545" i="19"/>
  <c r="O1544" i="19"/>
  <c r="O1543" i="19"/>
  <c r="O1542" i="19"/>
  <c r="O1541" i="19"/>
  <c r="O1540" i="19"/>
  <c r="O1539" i="19"/>
  <c r="O1538" i="19"/>
  <c r="O1537" i="19"/>
  <c r="O1536" i="19"/>
  <c r="O1535" i="19"/>
  <c r="O1534" i="19"/>
  <c r="O1533" i="19"/>
  <c r="O1532" i="19"/>
  <c r="O1531" i="19"/>
  <c r="O1530" i="19"/>
  <c r="O1529" i="19"/>
  <c r="O1528" i="19"/>
  <c r="O1527" i="19"/>
  <c r="O1526" i="19"/>
  <c r="O1525" i="19"/>
  <c r="O1524" i="19"/>
  <c r="O1523" i="19"/>
  <c r="O1522" i="19"/>
  <c r="O1521" i="19"/>
  <c r="O1520" i="19"/>
  <c r="O1519" i="19"/>
  <c r="O1518" i="19"/>
  <c r="O1517" i="19"/>
  <c r="O1516" i="19"/>
  <c r="O1515" i="19"/>
  <c r="O1514" i="19"/>
  <c r="O1513" i="19"/>
  <c r="O1512" i="19"/>
  <c r="O1511" i="19"/>
  <c r="O1510" i="19"/>
  <c r="O1509" i="19"/>
  <c r="O1508" i="19"/>
  <c r="O1507" i="19"/>
  <c r="O1506" i="19"/>
  <c r="O1505" i="19"/>
  <c r="O1504" i="19"/>
  <c r="O1503" i="19"/>
  <c r="O1502" i="19"/>
  <c r="O1501" i="19"/>
  <c r="O1500" i="19"/>
  <c r="O1499" i="19"/>
  <c r="O1498" i="19"/>
  <c r="O1497" i="19"/>
  <c r="O1496" i="19"/>
  <c r="O1495" i="19"/>
  <c r="O1494" i="19"/>
  <c r="O1493" i="19"/>
  <c r="O1492" i="19"/>
  <c r="O1491" i="19"/>
  <c r="O1490" i="19"/>
  <c r="O1489" i="19"/>
  <c r="O1488" i="19"/>
  <c r="O1487" i="19"/>
  <c r="O1486" i="19"/>
  <c r="O1485" i="19"/>
  <c r="O1484" i="19"/>
  <c r="O1483" i="19"/>
  <c r="O1482" i="19"/>
  <c r="O1481" i="19"/>
  <c r="O1480" i="19"/>
  <c r="O1479" i="19"/>
  <c r="O1478" i="19"/>
  <c r="O1477" i="19"/>
  <c r="O1476" i="19"/>
  <c r="O1475" i="19"/>
  <c r="O1474" i="19"/>
  <c r="O1473" i="19"/>
  <c r="O1472" i="19"/>
  <c r="O1471" i="19"/>
  <c r="O1470" i="19"/>
  <c r="O1469" i="19"/>
  <c r="O1468" i="19"/>
  <c r="O1467" i="19"/>
  <c r="O1466" i="19"/>
  <c r="O1465" i="19"/>
  <c r="O1464" i="19"/>
  <c r="O1463" i="19"/>
  <c r="O1462" i="19"/>
  <c r="O1461" i="19"/>
  <c r="O1460" i="19"/>
  <c r="O1459" i="19"/>
  <c r="O1458" i="19"/>
  <c r="O1457" i="19"/>
  <c r="O1456" i="19"/>
  <c r="O1455" i="19"/>
  <c r="O1454" i="19"/>
  <c r="O1453" i="19"/>
  <c r="O1452" i="19"/>
  <c r="O1451" i="19"/>
  <c r="O1450" i="19"/>
  <c r="O1449" i="19"/>
  <c r="O1448" i="19"/>
  <c r="O1447" i="19"/>
  <c r="O1446" i="19"/>
  <c r="O1445" i="19"/>
  <c r="O1444" i="19"/>
  <c r="O1443" i="19"/>
  <c r="O1442" i="19"/>
  <c r="O1441" i="19"/>
  <c r="O1440" i="19"/>
  <c r="O1439" i="19"/>
  <c r="O1438" i="19"/>
  <c r="O1437" i="19"/>
  <c r="O1436" i="19"/>
  <c r="O1435" i="19"/>
  <c r="O1434" i="19"/>
  <c r="O1433" i="19"/>
  <c r="O1432" i="19"/>
  <c r="O1431" i="19"/>
  <c r="O1430" i="19"/>
  <c r="O1429" i="19"/>
  <c r="O1428" i="19"/>
  <c r="O1427" i="19"/>
  <c r="O1426" i="19"/>
  <c r="O1425" i="19"/>
  <c r="O1424" i="19"/>
  <c r="O1423" i="19"/>
  <c r="O1422" i="19"/>
  <c r="O1421" i="19"/>
  <c r="O1420" i="19"/>
  <c r="O1419" i="19"/>
  <c r="O1418" i="19"/>
  <c r="O1417" i="19"/>
  <c r="O1416" i="19"/>
  <c r="O1415" i="19"/>
  <c r="O1414" i="19"/>
  <c r="O1413" i="19"/>
  <c r="O1412" i="19"/>
  <c r="O1411" i="19"/>
  <c r="O1410" i="19"/>
  <c r="O1409" i="19"/>
  <c r="O1408" i="19"/>
  <c r="O1407" i="19"/>
  <c r="O1406" i="19"/>
  <c r="O1405" i="19"/>
  <c r="O1404" i="19"/>
  <c r="O1403" i="19"/>
  <c r="O1402" i="19"/>
  <c r="O1401" i="19"/>
  <c r="O1400" i="19"/>
  <c r="O1399" i="19"/>
  <c r="O1398" i="19"/>
  <c r="O1397" i="19"/>
  <c r="O1396" i="19"/>
  <c r="O1395" i="19"/>
  <c r="O1394" i="19"/>
  <c r="O1393" i="19"/>
  <c r="O1392" i="19"/>
  <c r="O1391" i="19"/>
  <c r="O1390" i="19"/>
  <c r="O1389" i="19"/>
  <c r="O1388" i="19"/>
  <c r="O1387" i="19"/>
  <c r="O1386" i="19"/>
  <c r="O1385" i="19"/>
  <c r="O1384" i="19"/>
  <c r="O1383" i="19"/>
  <c r="O1382" i="19"/>
  <c r="O1381" i="19"/>
  <c r="O1380" i="19"/>
  <c r="O1379" i="19"/>
  <c r="O1378" i="19"/>
  <c r="O1377" i="19"/>
  <c r="O1376" i="19"/>
  <c r="O1375" i="19"/>
  <c r="O1374" i="19"/>
  <c r="O1373" i="19"/>
  <c r="O1372" i="19"/>
  <c r="O1371" i="19"/>
  <c r="O1370" i="19"/>
  <c r="O1369" i="19"/>
  <c r="O1368" i="19"/>
  <c r="O1367" i="19"/>
  <c r="O1366" i="19"/>
  <c r="O1365" i="19"/>
  <c r="O1364" i="19"/>
  <c r="O1363" i="19"/>
  <c r="O1362" i="19"/>
  <c r="O1361" i="19"/>
  <c r="O1360" i="19"/>
  <c r="O1359" i="19"/>
  <c r="O1358" i="19"/>
  <c r="O1357" i="19"/>
  <c r="O1356" i="19"/>
  <c r="O1355" i="19"/>
  <c r="O1354" i="19"/>
  <c r="O1353" i="19"/>
  <c r="O1352" i="19"/>
  <c r="O1351" i="19"/>
  <c r="O1350" i="19"/>
  <c r="O1349" i="19"/>
  <c r="O1348" i="19"/>
  <c r="O1347" i="19"/>
  <c r="O1346" i="19"/>
  <c r="O1345" i="19"/>
  <c r="O1344" i="19"/>
  <c r="O1343" i="19"/>
  <c r="O1342" i="19"/>
  <c r="O1341" i="19"/>
  <c r="O1340" i="19"/>
  <c r="O1339" i="19"/>
  <c r="O1338" i="19"/>
  <c r="O1337" i="19"/>
  <c r="O1336" i="19"/>
  <c r="O1335" i="19"/>
  <c r="O1334" i="19"/>
  <c r="O1333" i="19"/>
  <c r="O1332" i="19"/>
  <c r="O1331" i="19"/>
  <c r="O1330" i="19"/>
  <c r="O1329" i="19"/>
  <c r="O1328" i="19"/>
  <c r="O1327" i="19"/>
  <c r="O1326" i="19"/>
  <c r="O1325" i="19"/>
  <c r="O1324" i="19"/>
  <c r="O1323" i="19"/>
  <c r="O1322" i="19"/>
  <c r="O1321" i="19"/>
  <c r="O1320" i="19"/>
  <c r="O1319" i="19"/>
  <c r="O1318" i="19"/>
  <c r="O1317" i="19"/>
  <c r="O1316" i="19"/>
  <c r="O1315" i="19"/>
  <c r="O1314" i="19"/>
  <c r="O1313" i="19"/>
  <c r="O1312" i="19"/>
  <c r="O1311" i="19"/>
  <c r="O1310" i="19"/>
  <c r="O1309" i="19"/>
  <c r="O1308" i="19"/>
  <c r="O1307" i="19"/>
  <c r="O1306" i="19"/>
  <c r="O1305" i="19"/>
  <c r="O1304" i="19"/>
  <c r="O1303" i="19"/>
  <c r="O1302" i="19"/>
  <c r="O1301" i="19"/>
  <c r="O1300" i="19"/>
  <c r="O1299" i="19"/>
  <c r="O1298" i="19"/>
  <c r="O1297" i="19"/>
  <c r="O1296" i="19"/>
  <c r="O1295" i="19"/>
  <c r="O1294" i="19"/>
  <c r="O1293" i="19"/>
  <c r="O1292" i="19"/>
  <c r="O1291" i="19"/>
  <c r="O1290" i="19"/>
  <c r="O1289" i="19"/>
  <c r="O1288" i="19"/>
  <c r="O1287" i="19"/>
  <c r="O1286" i="19"/>
  <c r="O1285" i="19"/>
  <c r="O1284" i="19"/>
  <c r="O1283" i="19"/>
  <c r="O1282" i="19"/>
  <c r="O1281" i="19"/>
  <c r="O1280" i="19"/>
  <c r="O1279" i="19"/>
  <c r="O1278" i="19"/>
  <c r="O1277" i="19"/>
  <c r="O1276" i="19"/>
  <c r="O1275" i="19"/>
  <c r="O1274" i="19"/>
  <c r="O1273" i="19"/>
  <c r="O1272" i="19"/>
  <c r="O1271" i="19"/>
  <c r="O1270" i="19"/>
  <c r="O1269" i="19"/>
  <c r="O1268" i="19"/>
  <c r="O1267" i="19"/>
  <c r="O1266" i="19"/>
  <c r="O1265" i="19"/>
  <c r="O1264" i="19"/>
  <c r="O1263" i="19"/>
  <c r="O1262" i="19"/>
  <c r="O1261" i="19"/>
  <c r="O1260" i="19"/>
  <c r="O1259" i="19"/>
  <c r="O1258" i="19"/>
  <c r="O1257" i="19"/>
  <c r="O1256" i="19"/>
  <c r="O1255" i="19"/>
  <c r="O1254" i="19"/>
  <c r="O1253" i="19"/>
  <c r="O1252" i="19"/>
  <c r="O1251" i="19"/>
  <c r="O1250" i="19"/>
  <c r="O1249" i="19"/>
  <c r="O1248" i="19"/>
  <c r="O1247" i="19"/>
  <c r="O1246" i="19"/>
  <c r="O1245" i="19"/>
  <c r="O1244" i="19"/>
  <c r="O1243" i="19"/>
  <c r="O1242" i="19"/>
  <c r="O1241" i="19"/>
  <c r="O1240" i="19"/>
  <c r="O1239" i="19"/>
  <c r="O1238" i="19"/>
  <c r="O1237" i="19"/>
  <c r="O1236" i="19"/>
  <c r="O1235" i="19"/>
  <c r="O1234" i="19"/>
  <c r="O1233" i="19"/>
  <c r="O1232" i="19"/>
  <c r="O1231" i="19"/>
  <c r="O1230" i="19"/>
  <c r="O1229" i="19"/>
  <c r="O1228" i="19"/>
  <c r="O1227" i="19"/>
  <c r="O1226" i="19"/>
  <c r="O1225" i="19"/>
  <c r="O1224" i="19"/>
  <c r="O1223" i="19"/>
  <c r="O1222" i="19"/>
  <c r="O1221" i="19"/>
  <c r="O1220" i="19"/>
  <c r="O1219" i="19"/>
  <c r="O1218" i="19"/>
  <c r="O1217" i="19"/>
  <c r="O1216" i="19"/>
  <c r="O1215" i="19"/>
  <c r="O1214" i="19"/>
  <c r="O1213" i="19"/>
  <c r="O1212" i="19"/>
  <c r="O1211" i="19"/>
  <c r="O1210" i="19"/>
  <c r="O1209" i="19"/>
  <c r="O1208" i="19"/>
  <c r="O1207" i="19"/>
  <c r="O1206" i="19"/>
  <c r="O1205" i="19"/>
  <c r="O1204" i="19"/>
  <c r="O1203" i="19"/>
  <c r="O1202" i="19"/>
  <c r="O1201" i="19"/>
  <c r="O1200" i="19"/>
  <c r="O1199" i="19"/>
  <c r="O1198" i="19"/>
  <c r="O1197" i="19"/>
  <c r="O1196" i="19"/>
  <c r="O1195" i="19"/>
  <c r="O1194" i="19"/>
  <c r="O1193" i="19"/>
  <c r="O1192" i="19"/>
  <c r="O1191" i="19"/>
  <c r="O1190" i="19"/>
  <c r="O1189" i="19"/>
  <c r="O1188" i="19"/>
  <c r="O1187" i="19"/>
  <c r="O1186" i="19"/>
  <c r="O1185" i="19"/>
  <c r="O1184" i="19"/>
  <c r="O1183" i="19"/>
  <c r="O1182" i="19"/>
  <c r="O1181" i="19"/>
  <c r="O1180" i="19"/>
  <c r="O1179" i="19"/>
  <c r="O1178" i="19"/>
  <c r="O1177" i="19"/>
  <c r="O1176" i="19"/>
  <c r="O1175" i="19"/>
  <c r="O1174" i="19"/>
  <c r="O1173" i="19"/>
  <c r="O1172" i="19"/>
  <c r="O1171" i="19"/>
  <c r="O1170" i="19"/>
  <c r="O1169" i="19"/>
  <c r="O1168" i="19"/>
  <c r="O1167" i="19"/>
  <c r="O1166" i="19"/>
  <c r="O1165" i="19"/>
  <c r="O1164" i="19"/>
  <c r="O1163" i="19"/>
  <c r="O1162" i="19"/>
  <c r="O1161" i="19"/>
  <c r="O1160" i="19"/>
  <c r="O1159" i="19"/>
  <c r="O1158" i="19"/>
  <c r="O1157" i="19"/>
  <c r="O1156" i="19"/>
  <c r="O1155" i="19"/>
  <c r="O1154" i="19"/>
  <c r="O1153" i="19"/>
  <c r="O1152" i="19"/>
  <c r="O1151" i="19"/>
  <c r="O1150" i="19"/>
  <c r="O1149" i="19"/>
  <c r="O1148" i="19"/>
  <c r="O1147" i="19"/>
  <c r="O1146" i="19"/>
  <c r="O1145" i="19"/>
  <c r="O1144" i="19"/>
  <c r="O1143" i="19"/>
  <c r="O1142" i="19"/>
  <c r="O1141" i="19"/>
  <c r="O1140" i="19"/>
  <c r="O1139" i="19"/>
  <c r="O1138" i="19"/>
  <c r="O1137" i="19"/>
  <c r="O1136" i="19"/>
  <c r="O1135" i="19"/>
  <c r="O1134" i="19"/>
  <c r="O1133" i="19"/>
  <c r="O1132" i="19"/>
  <c r="O1131" i="19"/>
  <c r="O1130" i="19"/>
  <c r="O1129" i="19"/>
  <c r="O1128" i="19"/>
  <c r="O1127" i="19"/>
  <c r="O1126" i="19"/>
  <c r="O1125" i="19"/>
  <c r="O1124" i="19"/>
  <c r="O1123" i="19"/>
  <c r="O1122" i="19"/>
  <c r="O1121" i="19"/>
  <c r="O1120" i="19"/>
  <c r="O1119" i="19"/>
  <c r="O1118" i="19"/>
  <c r="O1117" i="19"/>
  <c r="O1116" i="19"/>
  <c r="O1115" i="19"/>
  <c r="O1114" i="19"/>
  <c r="O1113" i="19"/>
  <c r="O1112" i="19"/>
  <c r="O1111" i="19"/>
  <c r="O1110" i="19"/>
  <c r="O1109" i="19"/>
  <c r="O1108" i="19"/>
  <c r="O1107" i="19"/>
  <c r="O1106" i="19"/>
  <c r="O1105" i="19"/>
  <c r="O1104" i="19"/>
  <c r="O1103" i="19"/>
  <c r="O1102" i="19"/>
  <c r="O1101" i="19"/>
  <c r="O1100" i="19"/>
  <c r="O1099" i="19"/>
  <c r="O1098" i="19"/>
  <c r="O1097" i="19"/>
  <c r="O1096" i="19"/>
  <c r="O1095" i="19"/>
  <c r="O1094" i="19"/>
  <c r="O1093" i="19"/>
  <c r="O1092" i="19"/>
  <c r="O1091" i="19"/>
  <c r="O1090" i="19"/>
  <c r="O1089" i="19"/>
  <c r="O1088" i="19"/>
  <c r="O1087" i="19"/>
  <c r="O1086" i="19"/>
  <c r="O1085" i="19"/>
  <c r="O1084" i="19"/>
  <c r="O1083" i="19"/>
  <c r="O1082" i="19"/>
  <c r="O1081" i="19"/>
  <c r="O1080" i="19"/>
  <c r="O1079" i="19"/>
  <c r="O1078" i="19"/>
  <c r="O1077" i="19"/>
  <c r="O1076" i="19"/>
  <c r="O1075" i="19"/>
  <c r="O1074" i="19"/>
  <c r="O1073" i="19"/>
  <c r="O1072" i="19"/>
  <c r="O1071" i="19"/>
  <c r="O1070" i="19"/>
  <c r="O1069" i="19"/>
  <c r="O1068" i="19"/>
  <c r="O1067" i="19"/>
  <c r="O1066" i="19"/>
  <c r="O1065" i="19"/>
  <c r="O1064" i="19"/>
  <c r="O1063" i="19"/>
  <c r="O1062" i="19"/>
  <c r="O1061" i="19"/>
  <c r="O1060" i="19"/>
  <c r="O1059" i="19"/>
  <c r="O1058" i="19"/>
  <c r="O1057" i="19"/>
  <c r="O1056" i="19"/>
  <c r="O1055" i="19"/>
  <c r="O1054" i="19"/>
  <c r="O1053" i="19"/>
  <c r="O1052" i="19"/>
  <c r="O1051" i="19"/>
  <c r="O1050" i="19"/>
  <c r="O1049" i="19"/>
  <c r="O1048" i="19"/>
  <c r="O1047" i="19"/>
  <c r="O1046" i="19"/>
  <c r="O1045" i="19"/>
  <c r="O1044" i="19"/>
  <c r="O1043" i="19"/>
  <c r="O1042" i="19"/>
  <c r="O1041" i="19"/>
  <c r="O1040" i="19"/>
  <c r="O1039" i="19"/>
  <c r="O1038" i="19"/>
  <c r="O1037" i="19"/>
  <c r="O1036" i="19"/>
  <c r="O1035" i="19"/>
  <c r="O1034" i="19"/>
  <c r="O1033" i="19"/>
  <c r="O1032" i="19"/>
  <c r="O1031" i="19"/>
  <c r="O1030" i="19"/>
  <c r="O1029" i="19"/>
  <c r="O1028" i="19"/>
  <c r="O1027" i="19"/>
  <c r="O1026" i="19"/>
  <c r="O1025" i="19"/>
  <c r="O1024" i="19"/>
  <c r="O1023" i="19"/>
  <c r="O1022" i="19"/>
  <c r="O1021" i="19"/>
  <c r="O1020" i="19"/>
  <c r="O1019" i="19"/>
  <c r="O1018" i="19"/>
  <c r="O1017" i="19"/>
  <c r="O1016" i="19"/>
  <c r="O1015" i="19"/>
  <c r="O1014" i="19"/>
  <c r="O1013" i="19"/>
  <c r="O1012" i="19"/>
  <c r="O1011" i="19"/>
  <c r="O1010" i="19"/>
  <c r="O1009" i="19"/>
  <c r="O1008" i="19"/>
  <c r="O1007" i="19"/>
  <c r="O1006" i="19"/>
  <c r="O1005" i="19"/>
  <c r="O1004" i="19"/>
  <c r="O1003" i="19"/>
  <c r="O1002" i="19"/>
  <c r="O1001" i="19"/>
  <c r="O1000" i="19"/>
  <c r="O999" i="19"/>
  <c r="O998" i="19"/>
  <c r="O997" i="19"/>
  <c r="O996" i="19"/>
  <c r="O995" i="19"/>
  <c r="O994" i="19"/>
  <c r="O993" i="19"/>
  <c r="O992" i="19"/>
  <c r="O991" i="19"/>
  <c r="O990" i="19"/>
  <c r="O989" i="19"/>
  <c r="O988" i="19"/>
  <c r="O987" i="19"/>
  <c r="O986" i="19"/>
  <c r="O985" i="19"/>
  <c r="O984" i="19"/>
  <c r="O983" i="19"/>
  <c r="O982" i="19"/>
  <c r="O981" i="19"/>
  <c r="O980" i="19"/>
  <c r="O979" i="19"/>
  <c r="O978" i="19"/>
  <c r="O977" i="19"/>
  <c r="O976" i="19"/>
  <c r="O975" i="19"/>
  <c r="O974" i="19"/>
  <c r="O973" i="19"/>
  <c r="O972" i="19"/>
  <c r="O971" i="19"/>
  <c r="O970" i="19"/>
  <c r="O969" i="19"/>
  <c r="O968" i="19"/>
  <c r="O967" i="19"/>
  <c r="O966" i="19"/>
  <c r="O965" i="19"/>
  <c r="O964" i="19"/>
  <c r="O963" i="19"/>
  <c r="O962" i="19"/>
  <c r="O961" i="19"/>
  <c r="O960" i="19"/>
  <c r="O959" i="19"/>
  <c r="O958" i="19"/>
  <c r="O957" i="19"/>
  <c r="O956" i="19"/>
  <c r="O955" i="19"/>
  <c r="O954" i="19"/>
  <c r="O953" i="19"/>
  <c r="O952" i="19"/>
  <c r="O951" i="19"/>
  <c r="O950" i="19"/>
  <c r="O949" i="19"/>
  <c r="O948" i="19"/>
  <c r="O947" i="19"/>
  <c r="O946" i="19"/>
  <c r="O945" i="19"/>
  <c r="O944" i="19"/>
  <c r="O943" i="19"/>
  <c r="O942" i="19"/>
  <c r="O941" i="19"/>
  <c r="O940" i="19"/>
  <c r="O939" i="19"/>
  <c r="O938" i="19"/>
  <c r="O937" i="19"/>
  <c r="O936" i="19"/>
  <c r="O935" i="19"/>
  <c r="O934" i="19"/>
  <c r="O933" i="19"/>
  <c r="O932" i="19"/>
  <c r="O931" i="19"/>
  <c r="O930" i="19"/>
  <c r="O929" i="19"/>
  <c r="O928" i="19"/>
  <c r="O927" i="19"/>
  <c r="O926" i="19"/>
  <c r="O925" i="19"/>
  <c r="O924" i="19"/>
  <c r="O923" i="19"/>
  <c r="O922" i="19"/>
  <c r="O921" i="19"/>
  <c r="O920" i="19"/>
  <c r="O919" i="19"/>
  <c r="O918" i="19"/>
  <c r="O917" i="19"/>
  <c r="O916" i="19"/>
  <c r="O915" i="19"/>
  <c r="O914" i="19"/>
  <c r="O913" i="19"/>
  <c r="O912" i="19"/>
  <c r="O911" i="19"/>
  <c r="O910" i="19"/>
  <c r="O909" i="19"/>
  <c r="O908" i="19"/>
  <c r="O907" i="19"/>
  <c r="O906" i="19"/>
  <c r="O905" i="19"/>
  <c r="O904" i="19"/>
  <c r="O903" i="19"/>
  <c r="O902" i="19"/>
  <c r="O901" i="19"/>
  <c r="O900" i="19"/>
  <c r="O899" i="19"/>
  <c r="O898" i="19"/>
  <c r="O897" i="19"/>
  <c r="O896" i="19"/>
  <c r="O895" i="19"/>
  <c r="O894" i="19"/>
  <c r="O893" i="19"/>
  <c r="O892" i="19"/>
  <c r="O891" i="19"/>
  <c r="O890" i="19"/>
  <c r="O889" i="19"/>
  <c r="O888" i="19"/>
  <c r="O887" i="19"/>
  <c r="O886" i="19"/>
  <c r="O885" i="19"/>
  <c r="O884" i="19"/>
  <c r="O883" i="19"/>
  <c r="O882" i="19"/>
  <c r="O881" i="19"/>
  <c r="O880" i="19"/>
  <c r="O879" i="19"/>
  <c r="O878" i="19"/>
  <c r="O877" i="19"/>
  <c r="O876" i="19"/>
  <c r="O875" i="19"/>
  <c r="O874" i="19"/>
  <c r="O873" i="19"/>
  <c r="O872" i="19"/>
  <c r="O871" i="19"/>
  <c r="O870" i="19"/>
  <c r="O869" i="19"/>
  <c r="O868" i="19"/>
  <c r="O867" i="19"/>
  <c r="O866" i="19"/>
  <c r="O865" i="19"/>
  <c r="O864" i="19"/>
  <c r="O863" i="19"/>
  <c r="O862" i="19"/>
  <c r="O861" i="19"/>
  <c r="O860" i="19"/>
  <c r="O859" i="19"/>
  <c r="O858" i="19"/>
  <c r="O857" i="19"/>
  <c r="O856" i="19"/>
  <c r="O855" i="19"/>
  <c r="O854" i="19"/>
  <c r="O853" i="19"/>
  <c r="O852" i="19"/>
  <c r="O851" i="19"/>
  <c r="O850" i="19"/>
  <c r="O849" i="19"/>
  <c r="O848" i="19"/>
  <c r="O847" i="19"/>
  <c r="O846" i="19"/>
  <c r="O845" i="19"/>
  <c r="O844" i="19"/>
  <c r="O843" i="19"/>
  <c r="O842" i="19"/>
  <c r="O841" i="19"/>
  <c r="O840" i="19"/>
  <c r="O839" i="19"/>
  <c r="O838" i="19"/>
  <c r="O837" i="19"/>
  <c r="O836" i="19"/>
  <c r="O835" i="19"/>
  <c r="O834" i="19"/>
  <c r="O833" i="19"/>
  <c r="O832" i="19"/>
  <c r="O831" i="19"/>
  <c r="O830" i="19"/>
  <c r="O829" i="19"/>
  <c r="O828" i="19"/>
  <c r="O827" i="19"/>
  <c r="O826" i="19"/>
  <c r="O825" i="19"/>
  <c r="O824" i="19"/>
  <c r="O823" i="19"/>
  <c r="O822" i="19"/>
  <c r="O821" i="19"/>
  <c r="O820" i="19"/>
  <c r="O819" i="19"/>
  <c r="O818" i="19"/>
  <c r="O817" i="19"/>
  <c r="O816" i="19"/>
  <c r="O815" i="19"/>
  <c r="O814" i="19"/>
  <c r="O813" i="19"/>
  <c r="O812" i="19"/>
  <c r="O811" i="19"/>
  <c r="O810" i="19"/>
  <c r="O809" i="19"/>
  <c r="O808" i="19"/>
  <c r="O807" i="19"/>
  <c r="O806" i="19"/>
  <c r="O805" i="19"/>
  <c r="O804" i="19"/>
  <c r="O803" i="19"/>
  <c r="O802" i="19"/>
  <c r="O801" i="19"/>
  <c r="O800" i="19"/>
  <c r="O799" i="19"/>
  <c r="O798" i="19"/>
  <c r="O797" i="19"/>
  <c r="O796" i="19"/>
  <c r="O795" i="19"/>
  <c r="O794" i="19"/>
  <c r="O793" i="19"/>
  <c r="O792" i="19"/>
  <c r="O791" i="19"/>
  <c r="O790" i="19"/>
  <c r="O789" i="19"/>
  <c r="O788" i="19"/>
  <c r="O787" i="19"/>
  <c r="O786" i="19"/>
  <c r="O785" i="19"/>
  <c r="O784" i="19"/>
  <c r="O783" i="19"/>
  <c r="O782" i="19"/>
  <c r="O781" i="19"/>
  <c r="O780" i="19"/>
  <c r="O779" i="19"/>
  <c r="O778" i="19"/>
  <c r="O777" i="19"/>
  <c r="O776" i="19"/>
  <c r="O775" i="19"/>
  <c r="O774" i="19"/>
  <c r="O773" i="19"/>
  <c r="O772" i="19"/>
  <c r="O771" i="19"/>
  <c r="O770" i="19"/>
  <c r="O769" i="19"/>
  <c r="O768" i="19"/>
  <c r="O767" i="19"/>
  <c r="O766" i="19"/>
  <c r="O765" i="19"/>
  <c r="O764" i="19"/>
  <c r="O763" i="19"/>
  <c r="O762" i="19"/>
  <c r="O761" i="19"/>
  <c r="O760" i="19"/>
  <c r="O759" i="19"/>
  <c r="O758" i="19"/>
  <c r="O757" i="19"/>
  <c r="O756" i="19"/>
  <c r="O755" i="19"/>
  <c r="O754" i="19"/>
  <c r="O753" i="19"/>
  <c r="O752" i="19"/>
  <c r="O751" i="19"/>
  <c r="O750" i="19"/>
  <c r="O749" i="19"/>
  <c r="O748" i="19"/>
  <c r="O747" i="19"/>
  <c r="O746" i="19"/>
  <c r="O745" i="19"/>
  <c r="O744" i="19"/>
  <c r="O743" i="19"/>
  <c r="O742" i="19"/>
  <c r="O741" i="19"/>
  <c r="O740" i="19"/>
  <c r="O739" i="19"/>
  <c r="O738" i="19"/>
  <c r="O737" i="19"/>
  <c r="O736" i="19"/>
  <c r="O735" i="19"/>
  <c r="O734" i="19"/>
  <c r="O733" i="19"/>
  <c r="O732" i="19"/>
  <c r="O731" i="19"/>
  <c r="O730" i="19"/>
  <c r="O729" i="19"/>
  <c r="O728" i="19"/>
  <c r="O727" i="19"/>
  <c r="O726" i="19"/>
  <c r="O725" i="19"/>
  <c r="O724" i="19"/>
  <c r="O723" i="19"/>
  <c r="O722" i="19"/>
  <c r="O721" i="19"/>
  <c r="O720" i="19"/>
  <c r="O719" i="19"/>
  <c r="O718" i="19"/>
  <c r="O717" i="19"/>
  <c r="O716" i="19"/>
  <c r="O715" i="19"/>
  <c r="O714" i="19"/>
  <c r="O713" i="19"/>
  <c r="O712" i="19"/>
  <c r="O711" i="19"/>
  <c r="O710" i="19"/>
  <c r="O709" i="19"/>
  <c r="O708" i="19"/>
  <c r="O707" i="19"/>
  <c r="O706" i="19"/>
  <c r="O705" i="19"/>
  <c r="O704" i="19"/>
  <c r="O703" i="19"/>
  <c r="O702" i="19"/>
  <c r="O701" i="19"/>
  <c r="O700" i="19"/>
  <c r="O699" i="19"/>
  <c r="O698" i="19"/>
  <c r="O697" i="19"/>
  <c r="O696" i="19"/>
  <c r="O695" i="19"/>
  <c r="O694" i="19"/>
  <c r="O693" i="19"/>
  <c r="O692" i="19"/>
  <c r="O691" i="19"/>
  <c r="O690" i="19"/>
  <c r="O689" i="19"/>
  <c r="O688" i="19"/>
  <c r="O687" i="19"/>
  <c r="O686" i="19"/>
  <c r="O685" i="19"/>
  <c r="O684" i="19"/>
  <c r="O683" i="19"/>
  <c r="O682" i="19"/>
  <c r="O681" i="19"/>
  <c r="O680" i="19"/>
  <c r="O679" i="19"/>
  <c r="O678" i="19"/>
  <c r="O677" i="19"/>
  <c r="O676" i="19"/>
  <c r="O675" i="19"/>
  <c r="O674" i="19"/>
  <c r="O673" i="19"/>
  <c r="O672" i="19"/>
  <c r="O671" i="19"/>
  <c r="O670" i="19"/>
  <c r="O669" i="19"/>
  <c r="O668" i="19"/>
  <c r="O667" i="19"/>
  <c r="O666" i="19"/>
  <c r="O665" i="19"/>
  <c r="O664" i="19"/>
  <c r="O663" i="19"/>
  <c r="O662" i="19"/>
  <c r="O661" i="19"/>
  <c r="O660" i="19"/>
  <c r="O659" i="19"/>
  <c r="O658" i="19"/>
  <c r="O657" i="19"/>
  <c r="O656" i="19"/>
  <c r="O655" i="19"/>
  <c r="O654" i="19"/>
  <c r="O653" i="19"/>
  <c r="O652" i="19"/>
  <c r="O651" i="19"/>
  <c r="O650" i="19"/>
  <c r="O649" i="19"/>
  <c r="O648" i="19"/>
  <c r="O647" i="19"/>
  <c r="O646" i="19"/>
  <c r="O645" i="19"/>
  <c r="O644" i="19"/>
  <c r="O643" i="19"/>
  <c r="O642" i="19"/>
  <c r="O641" i="19"/>
  <c r="O640" i="19"/>
  <c r="O639" i="19"/>
  <c r="O638" i="19"/>
  <c r="O637" i="19"/>
  <c r="O636" i="19"/>
  <c r="O635" i="19"/>
  <c r="O634" i="19"/>
  <c r="O633" i="19"/>
  <c r="O632" i="19"/>
  <c r="O631" i="19"/>
  <c r="O630" i="19"/>
  <c r="O629" i="19"/>
  <c r="O628" i="19"/>
  <c r="O627" i="19"/>
  <c r="O626" i="19"/>
  <c r="O625" i="19"/>
  <c r="O624" i="19"/>
  <c r="O623" i="19"/>
  <c r="O622" i="19"/>
  <c r="O621" i="19"/>
  <c r="O620" i="19"/>
  <c r="O619" i="19"/>
  <c r="O618" i="19"/>
  <c r="O617" i="19"/>
  <c r="O616" i="19"/>
  <c r="O615" i="19"/>
  <c r="O614" i="19"/>
  <c r="O613" i="19"/>
  <c r="O612" i="19"/>
  <c r="O611" i="19"/>
  <c r="O610" i="19"/>
  <c r="O609" i="19"/>
  <c r="O608" i="19"/>
  <c r="O607" i="19"/>
  <c r="O606" i="19"/>
  <c r="O605" i="19"/>
  <c r="O604" i="19"/>
  <c r="O603" i="19"/>
  <c r="O602" i="19"/>
  <c r="O601" i="19"/>
  <c r="O600" i="19"/>
  <c r="O599" i="19"/>
  <c r="O598" i="19"/>
  <c r="O597" i="19"/>
  <c r="O596" i="19"/>
  <c r="O595" i="19"/>
  <c r="O594" i="19"/>
  <c r="O593" i="19"/>
  <c r="O592" i="19"/>
  <c r="O591" i="19"/>
  <c r="O590" i="19"/>
  <c r="O589" i="19"/>
  <c r="O588" i="19"/>
  <c r="O587" i="19"/>
  <c r="O586" i="19"/>
  <c r="O585" i="19"/>
  <c r="O584" i="19"/>
  <c r="O583" i="19"/>
  <c r="O582" i="19"/>
  <c r="O581" i="19"/>
  <c r="O580" i="19"/>
  <c r="O579" i="19"/>
  <c r="O578" i="19"/>
  <c r="O577" i="19"/>
  <c r="O576" i="19"/>
  <c r="O575" i="19"/>
  <c r="O574" i="19"/>
  <c r="O573" i="19"/>
  <c r="O572" i="19"/>
  <c r="O571" i="19"/>
  <c r="O570" i="19"/>
  <c r="O569" i="19"/>
  <c r="O568" i="19"/>
  <c r="O567" i="19"/>
  <c r="O566" i="19"/>
  <c r="O565" i="19"/>
  <c r="O564" i="19"/>
  <c r="O563" i="19"/>
  <c r="O562" i="19"/>
  <c r="O561" i="19"/>
  <c r="O560" i="19"/>
  <c r="O559" i="19"/>
  <c r="O558" i="19"/>
  <c r="O557" i="19"/>
  <c r="O556" i="19"/>
  <c r="O555" i="19"/>
  <c r="O554" i="19"/>
  <c r="O553" i="19"/>
  <c r="O552" i="19"/>
  <c r="O551" i="19"/>
  <c r="O550" i="19"/>
  <c r="O549" i="19"/>
  <c r="O548" i="19"/>
  <c r="O547" i="19"/>
  <c r="O546" i="19"/>
  <c r="O545" i="19"/>
  <c r="O544" i="19"/>
  <c r="O543" i="19"/>
  <c r="O542" i="19"/>
  <c r="O541" i="19"/>
  <c r="O540" i="19"/>
  <c r="O539" i="19"/>
  <c r="O538" i="19"/>
  <c r="O537" i="19"/>
  <c r="O536" i="19"/>
  <c r="O535" i="19"/>
  <c r="O534" i="19"/>
  <c r="O533" i="19"/>
  <c r="O532" i="19"/>
  <c r="O531" i="19"/>
  <c r="O530" i="19"/>
  <c r="O529" i="19"/>
  <c r="O528" i="19"/>
  <c r="O527" i="19"/>
  <c r="O526" i="19"/>
  <c r="O525" i="19"/>
  <c r="O524" i="19"/>
  <c r="O523" i="19"/>
  <c r="O522" i="19"/>
  <c r="O521" i="19"/>
  <c r="O520" i="19"/>
  <c r="O519" i="19"/>
  <c r="O518" i="19"/>
  <c r="O517" i="19"/>
  <c r="O516" i="19"/>
  <c r="O515" i="19"/>
  <c r="O514" i="19"/>
  <c r="O513" i="19"/>
  <c r="O512" i="19"/>
  <c r="O511" i="19"/>
  <c r="O510" i="19"/>
  <c r="O509" i="19"/>
  <c r="O508" i="19"/>
  <c r="O507" i="19"/>
  <c r="O506" i="19"/>
  <c r="O505" i="19"/>
  <c r="O504" i="19"/>
  <c r="O503" i="19"/>
  <c r="O502" i="19"/>
  <c r="O501" i="19"/>
  <c r="O500" i="19"/>
  <c r="O499" i="19"/>
  <c r="O498" i="19"/>
  <c r="O497" i="19"/>
  <c r="O496" i="19"/>
  <c r="O495" i="19"/>
  <c r="O494" i="19"/>
  <c r="O493" i="19"/>
  <c r="O492" i="19"/>
  <c r="O491" i="19"/>
  <c r="O490" i="19"/>
  <c r="O489" i="19"/>
  <c r="O488" i="19"/>
  <c r="O487" i="19"/>
  <c r="O486" i="19"/>
  <c r="O485" i="19"/>
  <c r="O484" i="19"/>
  <c r="O483" i="19"/>
  <c r="O482" i="19"/>
  <c r="O481" i="19"/>
  <c r="O480" i="19"/>
  <c r="O479" i="19"/>
  <c r="O478" i="19"/>
  <c r="O477" i="19"/>
  <c r="O476" i="19"/>
  <c r="O475" i="19"/>
  <c r="O474" i="19"/>
  <c r="O473" i="19"/>
  <c r="O472" i="19"/>
  <c r="O471" i="19"/>
  <c r="O470" i="19"/>
  <c r="O469" i="19"/>
  <c r="O468" i="19"/>
  <c r="O467" i="19"/>
  <c r="O466" i="19"/>
  <c r="O465" i="19"/>
  <c r="O464" i="19"/>
  <c r="O463" i="19"/>
  <c r="O462" i="19"/>
  <c r="O461" i="19"/>
  <c r="O460" i="19"/>
  <c r="O459" i="19"/>
  <c r="O458" i="19"/>
  <c r="O457" i="19"/>
  <c r="O456" i="19"/>
  <c r="O455" i="19"/>
  <c r="O454" i="19"/>
  <c r="O453" i="19"/>
  <c r="O452" i="19"/>
  <c r="O451" i="19"/>
  <c r="O450" i="19"/>
  <c r="O449" i="19"/>
  <c r="O448" i="19"/>
  <c r="O447" i="19"/>
  <c r="O446" i="19"/>
  <c r="O445" i="19"/>
  <c r="O444" i="19"/>
  <c r="O443" i="19"/>
  <c r="O442" i="19"/>
  <c r="O441" i="19"/>
  <c r="O440" i="19"/>
  <c r="O439" i="19"/>
  <c r="O438" i="19"/>
  <c r="O437" i="19"/>
  <c r="O436" i="19"/>
  <c r="O435" i="19"/>
  <c r="O434" i="19"/>
  <c r="O433" i="19"/>
  <c r="O432" i="19"/>
  <c r="O431" i="19"/>
  <c r="O430" i="19"/>
  <c r="O429" i="19"/>
  <c r="O428" i="19"/>
  <c r="O427" i="19"/>
  <c r="O426" i="19"/>
  <c r="O425" i="19"/>
  <c r="O424" i="19"/>
  <c r="O423" i="19"/>
  <c r="O422" i="19"/>
  <c r="O421" i="19"/>
  <c r="O420" i="19"/>
  <c r="O419" i="19"/>
  <c r="O418" i="19"/>
  <c r="O417" i="19"/>
  <c r="O416" i="19"/>
  <c r="O415" i="19"/>
  <c r="O414" i="19"/>
  <c r="O413" i="19"/>
  <c r="O412" i="19"/>
  <c r="O411" i="19"/>
  <c r="O410" i="19"/>
  <c r="O409" i="19"/>
  <c r="O408" i="19"/>
  <c r="O407" i="19"/>
  <c r="O406" i="19"/>
  <c r="O405" i="19"/>
  <c r="O404" i="19"/>
  <c r="O403" i="19"/>
  <c r="O402" i="19"/>
  <c r="O401" i="19"/>
  <c r="O400" i="19"/>
  <c r="O399" i="19"/>
  <c r="O398" i="19"/>
  <c r="O397" i="19"/>
  <c r="O396" i="19"/>
  <c r="O395" i="19"/>
  <c r="O394" i="19"/>
  <c r="O393" i="19"/>
  <c r="O392" i="19"/>
  <c r="O391" i="19"/>
  <c r="O390" i="19"/>
  <c r="O389" i="19"/>
  <c r="O388" i="19"/>
  <c r="O387" i="19"/>
  <c r="O386" i="19"/>
  <c r="O385" i="19"/>
  <c r="O384" i="19"/>
  <c r="O383" i="19"/>
  <c r="O382" i="19"/>
  <c r="O381" i="19"/>
  <c r="O380" i="19"/>
  <c r="O379" i="19"/>
  <c r="O378" i="19"/>
  <c r="O377" i="19"/>
  <c r="O376" i="19"/>
  <c r="O375" i="19"/>
  <c r="O374" i="19"/>
  <c r="O373" i="19"/>
  <c r="O372" i="19"/>
  <c r="O371" i="19"/>
  <c r="O370" i="19"/>
  <c r="O369" i="19"/>
  <c r="O368" i="19"/>
  <c r="O367" i="19"/>
  <c r="O366" i="19"/>
  <c r="O365" i="19"/>
  <c r="O364" i="19"/>
  <c r="O363" i="19"/>
  <c r="O362" i="19"/>
  <c r="O361" i="19"/>
  <c r="O360" i="19"/>
  <c r="O359" i="19"/>
  <c r="O358" i="19"/>
  <c r="O357" i="19"/>
  <c r="O356" i="19"/>
  <c r="O355" i="19"/>
  <c r="O354" i="19"/>
  <c r="O353" i="19"/>
  <c r="O352" i="19"/>
  <c r="O351" i="19"/>
  <c r="O350" i="19"/>
  <c r="O349" i="19"/>
  <c r="O348" i="19"/>
  <c r="O347" i="19"/>
  <c r="O346" i="19"/>
  <c r="O345" i="19"/>
  <c r="O344" i="19"/>
  <c r="O343" i="19"/>
  <c r="O342" i="19"/>
  <c r="O341" i="19"/>
  <c r="O340" i="19"/>
  <c r="O339" i="19"/>
  <c r="O338" i="19"/>
  <c r="O337" i="19"/>
  <c r="O336" i="19"/>
  <c r="O335" i="19"/>
  <c r="O334" i="19"/>
  <c r="O333" i="19"/>
  <c r="O332" i="19"/>
  <c r="O331" i="19"/>
  <c r="O330" i="19"/>
  <c r="O329" i="19"/>
  <c r="O328" i="19"/>
  <c r="O327" i="19"/>
  <c r="O326" i="19"/>
  <c r="O325" i="19"/>
  <c r="O324" i="19"/>
  <c r="O323" i="19"/>
  <c r="O322" i="19"/>
  <c r="O321" i="19"/>
  <c r="O320" i="19"/>
  <c r="O319" i="19"/>
  <c r="O318" i="19"/>
  <c r="O317" i="19"/>
  <c r="O316" i="19"/>
  <c r="O315" i="19"/>
  <c r="O314" i="19"/>
  <c r="O313" i="19"/>
  <c r="O312" i="19"/>
  <c r="O311" i="19"/>
  <c r="O310" i="19"/>
  <c r="O309" i="19"/>
  <c r="O308" i="19"/>
  <c r="O307" i="19"/>
  <c r="O306" i="19"/>
  <c r="O305" i="19"/>
  <c r="O304" i="19"/>
  <c r="O303" i="19"/>
  <c r="O302" i="19"/>
  <c r="O301" i="19"/>
  <c r="O300" i="19"/>
  <c r="O299" i="19"/>
  <c r="O298" i="19"/>
  <c r="O297" i="19"/>
  <c r="O296" i="19"/>
  <c r="O295" i="19"/>
  <c r="O294" i="19"/>
  <c r="O293" i="19"/>
  <c r="O292" i="19"/>
  <c r="O291" i="19"/>
  <c r="O290" i="19"/>
  <c r="O289" i="19"/>
  <c r="O288" i="19"/>
  <c r="O287" i="19"/>
  <c r="O286" i="19"/>
  <c r="O285" i="19"/>
  <c r="O284" i="19"/>
  <c r="O283" i="19"/>
  <c r="O282" i="19"/>
  <c r="O281" i="19"/>
  <c r="O280" i="19"/>
  <c r="O279" i="19"/>
  <c r="O278" i="19"/>
  <c r="O277" i="19"/>
  <c r="O276" i="19"/>
  <c r="O275" i="19"/>
  <c r="O274" i="19"/>
  <c r="O273" i="19"/>
  <c r="O272" i="19"/>
  <c r="O271" i="19"/>
  <c r="O270" i="19"/>
  <c r="O269" i="19"/>
  <c r="O268" i="19"/>
  <c r="O267" i="19"/>
  <c r="O266" i="19"/>
  <c r="O265" i="19"/>
  <c r="O264" i="19"/>
  <c r="O263" i="19"/>
  <c r="O262" i="19"/>
  <c r="O261" i="19"/>
  <c r="O260" i="19"/>
  <c r="O259" i="19"/>
  <c r="O258" i="19"/>
  <c r="O257" i="19"/>
  <c r="O256" i="19"/>
  <c r="O255" i="19"/>
  <c r="O254" i="19"/>
  <c r="O253" i="19"/>
  <c r="O252" i="19"/>
  <c r="O251" i="19"/>
  <c r="O250" i="19"/>
  <c r="O249" i="19"/>
  <c r="O248" i="19"/>
  <c r="O247" i="19"/>
  <c r="O246" i="19"/>
  <c r="O245" i="19"/>
  <c r="O244" i="19"/>
  <c r="O243" i="19"/>
  <c r="O242" i="19"/>
  <c r="O241" i="19"/>
  <c r="O240" i="19"/>
  <c r="O239" i="19"/>
  <c r="O238" i="19"/>
  <c r="O237" i="19"/>
  <c r="O236" i="19"/>
  <c r="O235" i="19"/>
  <c r="O234" i="19"/>
  <c r="O233" i="19"/>
  <c r="O232" i="19"/>
  <c r="O231" i="19"/>
  <c r="O230" i="19"/>
  <c r="O229" i="19"/>
  <c r="O228" i="19"/>
  <c r="O227" i="19"/>
  <c r="O226" i="19"/>
  <c r="O225" i="19"/>
  <c r="O224" i="19"/>
  <c r="O223" i="19"/>
  <c r="O222" i="19"/>
  <c r="O221" i="19"/>
  <c r="O220" i="19"/>
  <c r="O219" i="19"/>
  <c r="O218" i="19"/>
  <c r="O217" i="19"/>
  <c r="O216" i="19"/>
  <c r="O215" i="19"/>
  <c r="O214" i="19"/>
  <c r="O213" i="19"/>
  <c r="O212" i="19"/>
  <c r="O211" i="19"/>
  <c r="O210" i="19"/>
  <c r="O209" i="19"/>
  <c r="O208" i="19"/>
  <c r="O207" i="19"/>
  <c r="O206" i="19"/>
  <c r="O205" i="19"/>
  <c r="O204" i="19"/>
  <c r="O203" i="19"/>
  <c r="O202" i="19"/>
  <c r="O201" i="19"/>
  <c r="O200" i="19"/>
  <c r="O199" i="19"/>
  <c r="O198" i="19"/>
  <c r="O197" i="19"/>
  <c r="O196" i="19"/>
  <c r="O195" i="19"/>
  <c r="O194" i="19"/>
  <c r="O193" i="19"/>
  <c r="O192" i="19"/>
  <c r="O191" i="19"/>
  <c r="O190" i="19"/>
  <c r="O189" i="19"/>
  <c r="O188" i="19"/>
  <c r="O187" i="19"/>
  <c r="O186" i="19"/>
  <c r="O185" i="19"/>
  <c r="O184" i="19"/>
  <c r="O183" i="19"/>
  <c r="O182" i="19"/>
  <c r="O181" i="19"/>
  <c r="O180" i="19"/>
  <c r="O179" i="19"/>
  <c r="O178" i="19"/>
  <c r="O177" i="19"/>
  <c r="O176" i="19"/>
  <c r="O175" i="19"/>
  <c r="O174" i="19"/>
  <c r="O173" i="19"/>
  <c r="O172" i="19"/>
  <c r="O171" i="19"/>
  <c r="O170" i="19"/>
  <c r="O169" i="19"/>
  <c r="O168" i="19"/>
  <c r="O167" i="19"/>
  <c r="O166" i="19"/>
  <c r="O165" i="19"/>
  <c r="O164" i="19"/>
  <c r="O163" i="19"/>
  <c r="O162" i="19"/>
  <c r="O161" i="19"/>
  <c r="O160" i="19"/>
  <c r="O159" i="19"/>
  <c r="O158" i="19"/>
  <c r="O157" i="19"/>
  <c r="O156" i="19"/>
  <c r="O155" i="19"/>
  <c r="O154" i="19"/>
  <c r="O153" i="19"/>
  <c r="O152" i="19"/>
  <c r="O151" i="19"/>
  <c r="O150" i="19"/>
  <c r="O149" i="19"/>
  <c r="O148" i="19"/>
  <c r="O147" i="19"/>
  <c r="O146" i="19"/>
  <c r="O145" i="19"/>
  <c r="O144" i="19"/>
  <c r="O143" i="19"/>
  <c r="O142" i="19"/>
  <c r="O141" i="19"/>
  <c r="O140" i="19"/>
  <c r="O139" i="19"/>
  <c r="O138" i="19"/>
  <c r="O137" i="19"/>
  <c r="O136" i="19"/>
  <c r="O135" i="19"/>
  <c r="O134" i="19"/>
  <c r="O133" i="19"/>
  <c r="O132" i="19"/>
  <c r="O131" i="19"/>
  <c r="O130" i="19"/>
  <c r="O129" i="19"/>
  <c r="O128" i="19"/>
  <c r="O127" i="19"/>
  <c r="O126" i="19"/>
  <c r="O125" i="19"/>
  <c r="O124" i="19"/>
  <c r="O123" i="19"/>
  <c r="O122" i="19"/>
  <c r="O121" i="19"/>
  <c r="O120" i="19"/>
  <c r="O119" i="19"/>
  <c r="O118" i="19"/>
  <c r="O117" i="19"/>
  <c r="O116" i="19"/>
  <c r="O115" i="19"/>
  <c r="O114" i="19"/>
  <c r="O113" i="19"/>
  <c r="O112" i="19"/>
  <c r="O111" i="19"/>
  <c r="O110" i="19"/>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O9" i="19"/>
  <c r="O8" i="19"/>
  <c r="O7" i="19"/>
  <c r="O6" i="19"/>
  <c r="O5" i="19"/>
  <c r="O4" i="19"/>
  <c r="Q2713" i="19"/>
  <c r="Q2712" i="19"/>
  <c r="Q2711" i="19"/>
  <c r="Q2710" i="19"/>
  <c r="Q2709" i="19"/>
  <c r="Q2708" i="19"/>
  <c r="Q2707" i="19"/>
  <c r="Q2706" i="19"/>
  <c r="Q2705" i="19"/>
  <c r="Q2704" i="19"/>
  <c r="Q2703" i="19"/>
  <c r="Q2702" i="19"/>
  <c r="Q2701" i="19"/>
  <c r="Q2700" i="19"/>
  <c r="Q2699" i="19"/>
  <c r="Q2698" i="19"/>
  <c r="Q2697" i="19"/>
  <c r="Q2696" i="19"/>
  <c r="Q2695" i="19"/>
  <c r="Q2694" i="19"/>
  <c r="Q2693" i="19"/>
  <c r="Q2692" i="19"/>
  <c r="Q2691" i="19"/>
  <c r="Q2690" i="19"/>
  <c r="Q2689" i="19"/>
  <c r="Q2688" i="19"/>
  <c r="Q2687" i="19"/>
  <c r="Q2686" i="19"/>
  <c r="Q2685" i="19"/>
  <c r="Q2684" i="19"/>
  <c r="Q2683" i="19"/>
  <c r="Q2682" i="19"/>
  <c r="Q2681" i="19"/>
  <c r="Q2680" i="19"/>
  <c r="Q2679" i="19"/>
  <c r="Q2678" i="19"/>
  <c r="Q2677" i="19"/>
  <c r="Q2676" i="19"/>
  <c r="Q2675" i="19"/>
  <c r="Q2674" i="19"/>
  <c r="Q2673" i="19"/>
  <c r="Q2672" i="19"/>
  <c r="Q2671" i="19"/>
  <c r="Q2670" i="19"/>
  <c r="Q2669" i="19"/>
  <c r="Q2668" i="19"/>
  <c r="Q2667" i="19"/>
  <c r="Q2666" i="19"/>
  <c r="Q2665" i="19"/>
  <c r="Q2664" i="19"/>
  <c r="Q2663" i="19"/>
  <c r="Q2662" i="19"/>
  <c r="Q2661" i="19"/>
  <c r="Q2660" i="19"/>
  <c r="Q2659" i="19"/>
  <c r="Q2658" i="19"/>
  <c r="Q2657" i="19"/>
  <c r="Q2656" i="19"/>
  <c r="Q2655" i="19"/>
  <c r="Q2654" i="19"/>
  <c r="Q2653" i="19"/>
  <c r="Q2652" i="19"/>
  <c r="Q2651" i="19"/>
  <c r="Q2650" i="19"/>
  <c r="Q2649" i="19"/>
  <c r="Q2648" i="19"/>
  <c r="Q2647" i="19"/>
  <c r="Q2646" i="19"/>
  <c r="Q2645" i="19"/>
  <c r="Q2644" i="19"/>
  <c r="Q2643" i="19"/>
  <c r="Q2642" i="19"/>
  <c r="Q2641" i="19"/>
  <c r="Q2640" i="19"/>
  <c r="Q2639" i="19"/>
  <c r="Q2638" i="19"/>
  <c r="Q2637" i="19"/>
  <c r="Q2636" i="19"/>
  <c r="Q2635" i="19"/>
  <c r="Q2634" i="19"/>
  <c r="Q2633" i="19"/>
  <c r="Q2632" i="19"/>
  <c r="Q2631" i="19"/>
  <c r="Q2630" i="19"/>
  <c r="Q2629" i="19"/>
  <c r="Q2628" i="19"/>
  <c r="Q2627" i="19"/>
  <c r="Q2626" i="19"/>
  <c r="Q2625" i="19"/>
  <c r="Q2624" i="19"/>
  <c r="Q2623" i="19"/>
  <c r="Q2622" i="19"/>
  <c r="Q2621" i="19"/>
  <c r="Q2620" i="19"/>
  <c r="Q2619" i="19"/>
  <c r="Q2618" i="19"/>
  <c r="Q2617" i="19"/>
  <c r="Q2616" i="19"/>
  <c r="Q2615" i="19"/>
  <c r="Q2614" i="19"/>
  <c r="Q2613" i="19"/>
  <c r="Q2612" i="19"/>
  <c r="Q2611" i="19"/>
  <c r="Q2610" i="19"/>
  <c r="Q2609" i="19"/>
  <c r="Q2608" i="19"/>
  <c r="Q2607" i="19"/>
  <c r="Q2606" i="19"/>
  <c r="Q2605" i="19"/>
  <c r="Q2604" i="19"/>
  <c r="Q2603" i="19"/>
  <c r="Q2602" i="19"/>
  <c r="Q2601" i="19"/>
  <c r="Q2600" i="19"/>
  <c r="Q2599" i="19"/>
  <c r="Q2598" i="19"/>
  <c r="Q2597" i="19"/>
  <c r="Q2596" i="19"/>
  <c r="Q2595" i="19"/>
  <c r="Q2594" i="19"/>
  <c r="Q2593" i="19"/>
  <c r="Q2592" i="19"/>
  <c r="Q2591" i="19"/>
  <c r="Q2590" i="19"/>
  <c r="Q2589" i="19"/>
  <c r="Q2588" i="19"/>
  <c r="Q2587" i="19"/>
  <c r="Q2586" i="19"/>
  <c r="Q2585" i="19"/>
  <c r="Q2584" i="19"/>
  <c r="Q2583" i="19"/>
  <c r="Q2582" i="19"/>
  <c r="Q2581" i="19"/>
  <c r="Q2580" i="19"/>
  <c r="Q2579" i="19"/>
  <c r="Q2578" i="19"/>
  <c r="Q2577" i="19"/>
  <c r="Q2576" i="19"/>
  <c r="Q2575" i="19"/>
  <c r="Q2574" i="19"/>
  <c r="Q2573" i="19"/>
  <c r="Q2572" i="19"/>
  <c r="Q2571" i="19"/>
  <c r="Q2570" i="19"/>
  <c r="Q2569" i="19"/>
  <c r="Q2568" i="19"/>
  <c r="Q2567" i="19"/>
  <c r="Q2566" i="19"/>
  <c r="Q2565" i="19"/>
  <c r="Q2564" i="19"/>
  <c r="Q2563" i="19"/>
  <c r="Q2562" i="19"/>
  <c r="Q2561" i="19"/>
  <c r="Q2560" i="19"/>
  <c r="Q2559" i="19"/>
  <c r="Q2558" i="19"/>
  <c r="Q2557" i="19"/>
  <c r="Q2556" i="19"/>
  <c r="Q2555" i="19"/>
  <c r="Q2554" i="19"/>
  <c r="Q2553" i="19"/>
  <c r="Q2552" i="19"/>
  <c r="Q2551" i="19"/>
  <c r="Q2550" i="19"/>
  <c r="Q2549" i="19"/>
  <c r="Q2548" i="19"/>
  <c r="Q2547" i="19"/>
  <c r="Q2546" i="19"/>
  <c r="Q2545" i="19"/>
  <c r="Q2544" i="19"/>
  <c r="Q2543" i="19"/>
  <c r="Q2542" i="19"/>
  <c r="Q2541" i="19"/>
  <c r="Q2540" i="19"/>
  <c r="Q2539" i="19"/>
  <c r="Q2538" i="19"/>
  <c r="Q2537" i="19"/>
  <c r="Q2536" i="19"/>
  <c r="Q2535" i="19"/>
  <c r="Q2534" i="19"/>
  <c r="Q2533" i="19"/>
  <c r="Q2532" i="19"/>
  <c r="Q2531" i="19"/>
  <c r="Q2530" i="19"/>
  <c r="Q2529" i="19"/>
  <c r="Q2528" i="19"/>
  <c r="Q2527" i="19"/>
  <c r="Q2526" i="19"/>
  <c r="Q2525" i="19"/>
  <c r="Q2524" i="19"/>
  <c r="Q2523" i="19"/>
  <c r="Q2522" i="19"/>
  <c r="Q2521" i="19"/>
  <c r="Q2520" i="19"/>
  <c r="Q2519" i="19"/>
  <c r="Q2518" i="19"/>
  <c r="Q2517" i="19"/>
  <c r="Q2516" i="19"/>
  <c r="Q2515" i="19"/>
  <c r="Q2514" i="19"/>
  <c r="Q2513" i="19"/>
  <c r="Q2512" i="19"/>
  <c r="Q2511" i="19"/>
  <c r="Q2510" i="19"/>
  <c r="Q2509" i="19"/>
  <c r="Q2508" i="19"/>
  <c r="Q2507" i="19"/>
  <c r="Q2506" i="19"/>
  <c r="Q2505" i="19"/>
  <c r="Q2504" i="19"/>
  <c r="Q2503" i="19"/>
  <c r="Q2502" i="19"/>
  <c r="Q2501" i="19"/>
  <c r="Q2500" i="19"/>
  <c r="Q2499" i="19"/>
  <c r="Q2498" i="19"/>
  <c r="Q2497" i="19"/>
  <c r="Q2496" i="19"/>
  <c r="Q2495" i="19"/>
  <c r="Q2494" i="19"/>
  <c r="Q2493" i="19"/>
  <c r="Q2492" i="19"/>
  <c r="Q2491" i="19"/>
  <c r="Q2490" i="19"/>
  <c r="Q2489" i="19"/>
  <c r="Q2488" i="19"/>
  <c r="Q2487" i="19"/>
  <c r="Q2486" i="19"/>
  <c r="Q2485" i="19"/>
  <c r="Q2484" i="19"/>
  <c r="Q2483" i="19"/>
  <c r="Q2482" i="19"/>
  <c r="Q2481" i="19"/>
  <c r="Q2480" i="19"/>
  <c r="Q2479" i="19"/>
  <c r="Q2478" i="19"/>
  <c r="Q2477" i="19"/>
  <c r="Q2476" i="19"/>
  <c r="Q2475" i="19"/>
  <c r="Q2474" i="19"/>
  <c r="Q2473" i="19"/>
  <c r="Q2472" i="19"/>
  <c r="Q2471" i="19"/>
  <c r="Q2470" i="19"/>
  <c r="Q2469" i="19"/>
  <c r="Q2468" i="19"/>
  <c r="Q2467" i="19"/>
  <c r="Q2466" i="19"/>
  <c r="Q2465" i="19"/>
  <c r="Q2464" i="19"/>
  <c r="Q2463" i="19"/>
  <c r="Q2462" i="19"/>
  <c r="Q2461" i="19"/>
  <c r="Q2460" i="19"/>
  <c r="Q2459" i="19"/>
  <c r="Q2458" i="19"/>
  <c r="Q2457" i="19"/>
  <c r="Q2456" i="19"/>
  <c r="Q2455" i="19"/>
  <c r="Q2454" i="19"/>
  <c r="Q2453" i="19"/>
  <c r="Q2452" i="19"/>
  <c r="Q2451" i="19"/>
  <c r="Q2450" i="19"/>
  <c r="Q2449" i="19"/>
  <c r="Q2448" i="19"/>
  <c r="Q2447" i="19"/>
  <c r="Q2446" i="19"/>
  <c r="Q2445" i="19"/>
  <c r="Q2444" i="19"/>
  <c r="Q2443" i="19"/>
  <c r="Q2442" i="19"/>
  <c r="Q2441" i="19"/>
  <c r="Q2440" i="19"/>
  <c r="Q2439" i="19"/>
  <c r="Q2438" i="19"/>
  <c r="Q2437" i="19"/>
  <c r="Q2436" i="19"/>
  <c r="Q2435" i="19"/>
  <c r="Q2434" i="19"/>
  <c r="Q2433" i="19"/>
  <c r="Q2432" i="19"/>
  <c r="Q2431" i="19"/>
  <c r="Q2430" i="19"/>
  <c r="Q2429" i="19"/>
  <c r="Q2428" i="19"/>
  <c r="Q2427" i="19"/>
  <c r="Q2426" i="19"/>
  <c r="Q2425" i="19"/>
  <c r="Q2424" i="19"/>
  <c r="Q2423" i="19"/>
  <c r="Q2422" i="19"/>
  <c r="Q2421" i="19"/>
  <c r="Q2420" i="19"/>
  <c r="Q2419" i="19"/>
  <c r="Q2418" i="19"/>
  <c r="Q2417" i="19"/>
  <c r="Q2416" i="19"/>
  <c r="Q2415" i="19"/>
  <c r="Q2414" i="19"/>
  <c r="Q2413" i="19"/>
  <c r="Q2412" i="19"/>
  <c r="Q2411" i="19"/>
  <c r="Q2410" i="19"/>
  <c r="Q2409" i="19"/>
  <c r="Q2408" i="19"/>
  <c r="Q2407" i="19"/>
  <c r="Q2406" i="19"/>
  <c r="Q2405" i="19"/>
  <c r="Q2404" i="19"/>
  <c r="Q2403" i="19"/>
  <c r="Q2402" i="19"/>
  <c r="Q2401" i="19"/>
  <c r="Q2400" i="19"/>
  <c r="Q2399" i="19"/>
  <c r="Q2398" i="19"/>
  <c r="Q2397" i="19"/>
  <c r="Q2396" i="19"/>
  <c r="Q2395" i="19"/>
  <c r="Q2394" i="19"/>
  <c r="Q2393" i="19"/>
  <c r="Q2392" i="19"/>
  <c r="Q2391" i="19"/>
  <c r="Q2390" i="19"/>
  <c r="Q2389" i="19"/>
  <c r="Q2388" i="19"/>
  <c r="Q2387" i="19"/>
  <c r="Q2386" i="19"/>
  <c r="Q2385" i="19"/>
  <c r="Q2384" i="19"/>
  <c r="Q2383" i="19"/>
  <c r="Q2382" i="19"/>
  <c r="Q2381" i="19"/>
  <c r="Q2380" i="19"/>
  <c r="Q2379" i="19"/>
  <c r="Q2378" i="19"/>
  <c r="Q2377" i="19"/>
  <c r="Q2376" i="19"/>
  <c r="Q2375" i="19"/>
  <c r="Q2374" i="19"/>
  <c r="Q2373" i="19"/>
  <c r="Q2372" i="19"/>
  <c r="Q2371" i="19"/>
  <c r="Q2370" i="19"/>
  <c r="Q2369" i="19"/>
  <c r="Q2368" i="19"/>
  <c r="Q2367" i="19"/>
  <c r="Q2366" i="19"/>
  <c r="Q2365" i="19"/>
  <c r="Q2364" i="19"/>
  <c r="Q2363" i="19"/>
  <c r="Q2362" i="19"/>
  <c r="Q2361" i="19"/>
  <c r="Q2360" i="19"/>
  <c r="Q2359" i="19"/>
  <c r="Q2358" i="19"/>
  <c r="Q2357" i="19"/>
  <c r="Q2356" i="19"/>
  <c r="Q2355" i="19"/>
  <c r="Q2354" i="19"/>
  <c r="Q2353" i="19"/>
  <c r="Q2352" i="19"/>
  <c r="Q2351" i="19"/>
  <c r="Q2350" i="19"/>
  <c r="Q2349" i="19"/>
  <c r="Q2348" i="19"/>
  <c r="Q2347" i="19"/>
  <c r="Q2346" i="19"/>
  <c r="Q2345" i="19"/>
  <c r="Q2344" i="19"/>
  <c r="Q2343" i="19"/>
  <c r="Q2342" i="19"/>
  <c r="Q2341" i="19"/>
  <c r="Q2340" i="19"/>
  <c r="Q2339" i="19"/>
  <c r="Q2338" i="19"/>
  <c r="Q2337" i="19"/>
  <c r="Q2336" i="19"/>
  <c r="Q2335" i="19"/>
  <c r="Q2334" i="19"/>
  <c r="Q2333" i="19"/>
  <c r="Q2332" i="19"/>
  <c r="Q2331" i="19"/>
  <c r="Q2330" i="19"/>
  <c r="Q2329" i="19"/>
  <c r="Q2328" i="19"/>
  <c r="Q2327" i="19"/>
  <c r="Q2326" i="19"/>
  <c r="Q2325" i="19"/>
  <c r="Q2324" i="19"/>
  <c r="Q2323" i="19"/>
  <c r="Q2322" i="19"/>
  <c r="Q2321" i="19"/>
  <c r="Q2320" i="19"/>
  <c r="Q2319" i="19"/>
  <c r="Q2318" i="19"/>
  <c r="Q2317" i="19"/>
  <c r="Q2316" i="19"/>
  <c r="Q2315" i="19"/>
  <c r="Q2314" i="19"/>
  <c r="Q2313" i="19"/>
  <c r="Q2312" i="19"/>
  <c r="Q2311" i="19"/>
  <c r="Q2310" i="19"/>
  <c r="Q2309" i="19"/>
  <c r="Q2308" i="19"/>
  <c r="Q2307" i="19"/>
  <c r="Q2306" i="19"/>
  <c r="Q2305" i="19"/>
  <c r="Q2304" i="19"/>
  <c r="Q2303" i="19"/>
  <c r="Q2302" i="19"/>
  <c r="Q2301" i="19"/>
  <c r="Q2300" i="19"/>
  <c r="Q2299" i="19"/>
  <c r="Q2298" i="19"/>
  <c r="Q2297" i="19"/>
  <c r="Q2296" i="19"/>
  <c r="Q2295" i="19"/>
  <c r="Q2294" i="19"/>
  <c r="Q2293" i="19"/>
  <c r="Q2292" i="19"/>
  <c r="Q2291" i="19"/>
  <c r="Q2290" i="19"/>
  <c r="Q2289" i="19"/>
  <c r="Q2288" i="19"/>
  <c r="Q2287" i="19"/>
  <c r="Q2286" i="19"/>
  <c r="Q2285" i="19"/>
  <c r="Q2284" i="19"/>
  <c r="Q2283" i="19"/>
  <c r="Q2282" i="19"/>
  <c r="Q2281" i="19"/>
  <c r="Q2280" i="19"/>
  <c r="Q2279" i="19"/>
  <c r="Q2278" i="19"/>
  <c r="Q2277" i="19"/>
  <c r="Q2276" i="19"/>
  <c r="Q2275" i="19"/>
  <c r="Q2274" i="19"/>
  <c r="Q2273" i="19"/>
  <c r="Q2272" i="19"/>
  <c r="Q2271" i="19"/>
  <c r="Q2270" i="19"/>
  <c r="Q2269" i="19"/>
  <c r="Q2268" i="19"/>
  <c r="Q2267" i="19"/>
  <c r="Q2266" i="19"/>
  <c r="Q2265" i="19"/>
  <c r="Q2264" i="19"/>
  <c r="Q2263" i="19"/>
  <c r="Q2262" i="19"/>
  <c r="Q2261" i="19"/>
  <c r="Q2260" i="19"/>
  <c r="Q2259" i="19"/>
  <c r="Q2258" i="19"/>
  <c r="Q2257" i="19"/>
  <c r="Q2256" i="19"/>
  <c r="Q2255" i="19"/>
  <c r="Q2254" i="19"/>
  <c r="Q2253" i="19"/>
  <c r="Q2252" i="19"/>
  <c r="Q2251" i="19"/>
  <c r="Q2250" i="19"/>
  <c r="Q2249" i="19"/>
  <c r="Q2248" i="19"/>
  <c r="Q2247" i="19"/>
  <c r="Q2246" i="19"/>
  <c r="Q2245" i="19"/>
  <c r="Q2244" i="19"/>
  <c r="Q2243" i="19"/>
  <c r="Q2242" i="19"/>
  <c r="Q2241" i="19"/>
  <c r="Q2240" i="19"/>
  <c r="Q2239" i="19"/>
  <c r="Q2238" i="19"/>
  <c r="Q2237" i="19"/>
  <c r="Q2236" i="19"/>
  <c r="Q2235" i="19"/>
  <c r="Q2234" i="19"/>
  <c r="Q2233" i="19"/>
  <c r="Q2232" i="19"/>
  <c r="Q2231" i="19"/>
  <c r="Q2230" i="19"/>
  <c r="Q2229" i="19"/>
  <c r="Q2228" i="19"/>
  <c r="Q2227" i="19"/>
  <c r="Q2226" i="19"/>
  <c r="Q2225" i="19"/>
  <c r="Q2224" i="19"/>
  <c r="Q2223" i="19"/>
  <c r="Q2222" i="19"/>
  <c r="Q2221" i="19"/>
  <c r="Q2220" i="19"/>
  <c r="Q2219" i="19"/>
  <c r="Q2218" i="19"/>
  <c r="Q2217" i="19"/>
  <c r="Q2216" i="19"/>
  <c r="Q2215" i="19"/>
  <c r="Q2214" i="19"/>
  <c r="Q2213" i="19"/>
  <c r="Q2212" i="19"/>
  <c r="Q2211" i="19"/>
  <c r="Q2210" i="19"/>
  <c r="Q2209" i="19"/>
  <c r="Q2208" i="19"/>
  <c r="Q2207" i="19"/>
  <c r="Q2206" i="19"/>
  <c r="Q2205" i="19"/>
  <c r="Q2204" i="19"/>
  <c r="Q2203" i="19"/>
  <c r="Q2202" i="19"/>
  <c r="Q2201" i="19"/>
  <c r="Q2200" i="19"/>
  <c r="Q2199" i="19"/>
  <c r="Q2198" i="19"/>
  <c r="Q2197" i="19"/>
  <c r="Q2196" i="19"/>
  <c r="Q2195" i="19"/>
  <c r="Q2194" i="19"/>
  <c r="Q2193" i="19"/>
  <c r="Q2192" i="19"/>
  <c r="Q2191" i="19"/>
  <c r="Q2190" i="19"/>
  <c r="Q2189" i="19"/>
  <c r="Q2188" i="19"/>
  <c r="Q2187" i="19"/>
  <c r="Q2186" i="19"/>
  <c r="Q2185" i="19"/>
  <c r="Q2184" i="19"/>
  <c r="Q2183" i="19"/>
  <c r="Q2182" i="19"/>
  <c r="Q2181" i="19"/>
  <c r="Q2180" i="19"/>
  <c r="Q2179" i="19"/>
  <c r="Q2178" i="19"/>
  <c r="Q2177" i="19"/>
  <c r="Q2176" i="19"/>
  <c r="Q2175" i="19"/>
  <c r="Q2174" i="19"/>
  <c r="Q2173" i="19"/>
  <c r="Q2172" i="19"/>
  <c r="Q2171" i="19"/>
  <c r="Q2170" i="19"/>
  <c r="Q2169" i="19"/>
  <c r="Q2168" i="19"/>
  <c r="Q2167" i="19"/>
  <c r="Q2166" i="19"/>
  <c r="Q2165" i="19"/>
  <c r="Q2164" i="19"/>
  <c r="Q2163" i="19"/>
  <c r="Q2162" i="19"/>
  <c r="Q2161" i="19"/>
  <c r="Q2160" i="19"/>
  <c r="Q2159" i="19"/>
  <c r="Q2158" i="19"/>
  <c r="Q2157" i="19"/>
  <c r="Q2156" i="19"/>
  <c r="Q2155" i="19"/>
  <c r="Q2154" i="19"/>
  <c r="Q2153" i="19"/>
  <c r="Q2152" i="19"/>
  <c r="Q2151" i="19"/>
  <c r="Q2150" i="19"/>
  <c r="Q2149" i="19"/>
  <c r="Q2148" i="19"/>
  <c r="Q2147" i="19"/>
  <c r="Q2146" i="19"/>
  <c r="Q2145" i="19"/>
  <c r="Q2144" i="19"/>
  <c r="Q2143" i="19"/>
  <c r="Q2142" i="19"/>
  <c r="Q2141" i="19"/>
  <c r="Q2140" i="19"/>
  <c r="Q2139" i="19"/>
  <c r="Q2138" i="19"/>
  <c r="Q2137" i="19"/>
  <c r="Q2136" i="19"/>
  <c r="Q2135" i="19"/>
  <c r="Q2134" i="19"/>
  <c r="Q2133" i="19"/>
  <c r="Q2132" i="19"/>
  <c r="Q2131" i="19"/>
  <c r="Q2130" i="19"/>
  <c r="Q2129" i="19"/>
  <c r="Q2128" i="19"/>
  <c r="Q2127" i="19"/>
  <c r="Q2126" i="19"/>
  <c r="Q2125" i="19"/>
  <c r="Q2124" i="19"/>
  <c r="Q2123" i="19"/>
  <c r="Q2122" i="19"/>
  <c r="Q2121" i="19"/>
  <c r="Q2120" i="19"/>
  <c r="Q2119" i="19"/>
  <c r="Q2118" i="19"/>
  <c r="Q2117" i="19"/>
  <c r="Q2116" i="19"/>
  <c r="Q2115" i="19"/>
  <c r="Q2114" i="19"/>
  <c r="Q2113" i="19"/>
  <c r="Q2112" i="19"/>
  <c r="Q2111" i="19"/>
  <c r="Q2110" i="19"/>
  <c r="Q2109" i="19"/>
  <c r="Q2108" i="19"/>
  <c r="Q2107" i="19"/>
  <c r="Q2106" i="19"/>
  <c r="Q2105" i="19"/>
  <c r="Q2104" i="19"/>
  <c r="Q2103" i="19"/>
  <c r="Q2102" i="19"/>
  <c r="Q2101" i="19"/>
  <c r="Q2100" i="19"/>
  <c r="Q2099" i="19"/>
  <c r="Q2098" i="19"/>
  <c r="Q2097" i="19"/>
  <c r="Q2096" i="19"/>
  <c r="Q2095" i="19"/>
  <c r="Q2094" i="19"/>
  <c r="Q2093" i="19"/>
  <c r="Q2092" i="19"/>
  <c r="Q2091" i="19"/>
  <c r="Q2090" i="19"/>
  <c r="Q2089" i="19"/>
  <c r="Q2088" i="19"/>
  <c r="Q2087" i="19"/>
  <c r="Q2086" i="19"/>
  <c r="Q2085" i="19"/>
  <c r="Q2084" i="19"/>
  <c r="Q2083" i="19"/>
  <c r="Q2082" i="19"/>
  <c r="Q2081" i="19"/>
  <c r="Q2080" i="19"/>
  <c r="Q2079" i="19"/>
  <c r="Q2078" i="19"/>
  <c r="Q2077" i="19"/>
  <c r="Q2076" i="19"/>
  <c r="Q2075" i="19"/>
  <c r="Q2074" i="19"/>
  <c r="Q2073" i="19"/>
  <c r="Q2072" i="19"/>
  <c r="Q2071" i="19"/>
  <c r="Q2070" i="19"/>
  <c r="Q2069" i="19"/>
  <c r="Q2068" i="19"/>
  <c r="Q2067" i="19"/>
  <c r="Q2066" i="19"/>
  <c r="Q2065" i="19"/>
  <c r="Q2064" i="19"/>
  <c r="Q2063" i="19"/>
  <c r="Q2062" i="19"/>
  <c r="Q2061" i="19"/>
  <c r="Q2060" i="19"/>
  <c r="Q2059" i="19"/>
  <c r="Q2058" i="19"/>
  <c r="Q2057" i="19"/>
  <c r="Q2056" i="19"/>
  <c r="Q2055" i="19"/>
  <c r="Q2054" i="19"/>
  <c r="Q2053" i="19"/>
  <c r="Q2052" i="19"/>
  <c r="Q2051" i="19"/>
  <c r="Q2050" i="19"/>
  <c r="Q2049" i="19"/>
  <c r="Q2048" i="19"/>
  <c r="Q2047" i="19"/>
  <c r="Q2046" i="19"/>
  <c r="Q2045" i="19"/>
  <c r="Q2044" i="19"/>
  <c r="Q2043" i="19"/>
  <c r="Q2042" i="19"/>
  <c r="Q2041" i="19"/>
  <c r="Q2040" i="19"/>
  <c r="Q2039" i="19"/>
  <c r="Q2038" i="19"/>
  <c r="Q2037" i="19"/>
  <c r="Q2036" i="19"/>
  <c r="Q2035" i="19"/>
  <c r="Q2034" i="19"/>
  <c r="Q2033" i="19"/>
  <c r="Q2032" i="19"/>
  <c r="Q2031" i="19"/>
  <c r="Q2030" i="19"/>
  <c r="Q2029" i="19"/>
  <c r="Q2028" i="19"/>
  <c r="Q2027" i="19"/>
  <c r="Q2026" i="19"/>
  <c r="Q2025" i="19"/>
  <c r="Q2024" i="19"/>
  <c r="Q2023" i="19"/>
  <c r="Q2022" i="19"/>
  <c r="Q2021" i="19"/>
  <c r="Q2020" i="19"/>
  <c r="Q2019" i="19"/>
  <c r="Q2018" i="19"/>
  <c r="Q2017" i="19"/>
  <c r="Q2016" i="19"/>
  <c r="Q2015" i="19"/>
  <c r="Q2014" i="19"/>
  <c r="Q2013" i="19"/>
  <c r="Q2012" i="19"/>
  <c r="Q2011" i="19"/>
  <c r="Q2010" i="19"/>
  <c r="Q2009" i="19"/>
  <c r="Q2008" i="19"/>
  <c r="Q2007" i="19"/>
  <c r="Q2006" i="19"/>
  <c r="Q2005" i="19"/>
  <c r="Q2004" i="19"/>
  <c r="Q2003" i="19"/>
  <c r="Q2002" i="19"/>
  <c r="Q2001" i="19"/>
  <c r="Q2000" i="19"/>
  <c r="Q1999" i="19"/>
  <c r="Q1998" i="19"/>
  <c r="Q1997" i="19"/>
  <c r="Q1996" i="19"/>
  <c r="Q1995" i="19"/>
  <c r="Q1994" i="19"/>
  <c r="Q1993" i="19"/>
  <c r="Q1992" i="19"/>
  <c r="Q1991" i="19"/>
  <c r="Q1990" i="19"/>
  <c r="Q1989" i="19"/>
  <c r="Q1988" i="19"/>
  <c r="Q1987" i="19"/>
  <c r="Q1986" i="19"/>
  <c r="Q1985" i="19"/>
  <c r="Q1984" i="19"/>
  <c r="Q1983" i="19"/>
  <c r="Q1982" i="19"/>
  <c r="Q1981" i="19"/>
  <c r="Q1980" i="19"/>
  <c r="Q1979" i="19"/>
  <c r="Q1978" i="19"/>
  <c r="Q1977" i="19"/>
  <c r="Q1976" i="19"/>
  <c r="Q1975" i="19"/>
  <c r="Q1974" i="19"/>
  <c r="Q1973" i="19"/>
  <c r="Q1972" i="19"/>
  <c r="Q1971" i="19"/>
  <c r="Q1970" i="19"/>
  <c r="Q1969" i="19"/>
  <c r="Q1968" i="19"/>
  <c r="Q1967" i="19"/>
  <c r="Q1966" i="19"/>
  <c r="Q1965" i="19"/>
  <c r="Q1964" i="19"/>
  <c r="Q1963" i="19"/>
  <c r="Q1962" i="19"/>
  <c r="Q1961" i="19"/>
  <c r="Q1960" i="19"/>
  <c r="Q1959" i="19"/>
  <c r="Q1958" i="19"/>
  <c r="Q1957" i="19"/>
  <c r="Q1956" i="19"/>
  <c r="Q1955" i="19"/>
  <c r="Q1954" i="19"/>
  <c r="Q1953" i="19"/>
  <c r="Q1952" i="19"/>
  <c r="Q1951" i="19"/>
  <c r="Q1950" i="19"/>
  <c r="Q1949" i="19"/>
  <c r="Q1948" i="19"/>
  <c r="Q1947" i="19"/>
  <c r="Q1946" i="19"/>
  <c r="Q1945" i="19"/>
  <c r="Q1944" i="19"/>
  <c r="Q1943" i="19"/>
  <c r="Q1942" i="19"/>
  <c r="Q1941" i="19"/>
  <c r="Q1940" i="19"/>
  <c r="Q1939" i="19"/>
  <c r="Q1938" i="19"/>
  <c r="Q1937" i="19"/>
  <c r="Q1936" i="19"/>
  <c r="Q1935" i="19"/>
  <c r="Q1934" i="19"/>
  <c r="Q1933" i="19"/>
  <c r="Q1932" i="19"/>
  <c r="Q1931" i="19"/>
  <c r="Q1930" i="19"/>
  <c r="Q1929" i="19"/>
  <c r="Q1928" i="19"/>
  <c r="Q1927" i="19"/>
  <c r="Q1926" i="19"/>
  <c r="Q1925" i="19"/>
  <c r="Q1924" i="19"/>
  <c r="Q1923" i="19"/>
  <c r="Q1922" i="19"/>
  <c r="Q1921" i="19"/>
  <c r="Q1920" i="19"/>
  <c r="Q1919" i="19"/>
  <c r="Q1918" i="19"/>
  <c r="Q1917" i="19"/>
  <c r="Q1916" i="19"/>
  <c r="Q1915" i="19"/>
  <c r="Q1914" i="19"/>
  <c r="Q1913" i="19"/>
  <c r="Q1912" i="19"/>
  <c r="Q1911" i="19"/>
  <c r="Q1910" i="19"/>
  <c r="Q1909" i="19"/>
  <c r="Q1908" i="19"/>
  <c r="Q1907" i="19"/>
  <c r="Q1906" i="19"/>
  <c r="Q1905" i="19"/>
  <c r="Q1904" i="19"/>
  <c r="Q1903" i="19"/>
  <c r="Q1902" i="19"/>
  <c r="Q1901" i="19"/>
  <c r="Q1900" i="19"/>
  <c r="Q1899" i="19"/>
  <c r="Q1898" i="19"/>
  <c r="Q1897" i="19"/>
  <c r="Q1896" i="19"/>
  <c r="Q1895" i="19"/>
  <c r="Q1894" i="19"/>
  <c r="Q1893" i="19"/>
  <c r="Q1892" i="19"/>
  <c r="Q1891" i="19"/>
  <c r="Q1890" i="19"/>
  <c r="Q1889" i="19"/>
  <c r="Q1888" i="19"/>
  <c r="Q1887" i="19"/>
  <c r="Q1886" i="19"/>
  <c r="Q1885" i="19"/>
  <c r="Q1884" i="19"/>
  <c r="Q1883" i="19"/>
  <c r="Q1882" i="19"/>
  <c r="Q1881" i="19"/>
  <c r="Q1880" i="19"/>
  <c r="Q1879" i="19"/>
  <c r="Q1878" i="19"/>
  <c r="Q1877" i="19"/>
  <c r="Q1876" i="19"/>
  <c r="Q1875" i="19"/>
  <c r="Q1874" i="19"/>
  <c r="Q1873" i="19"/>
  <c r="Q1872" i="19"/>
  <c r="Q1871" i="19"/>
  <c r="Q1870" i="19"/>
  <c r="Q1869" i="19"/>
  <c r="Q1868" i="19"/>
  <c r="Q1867" i="19"/>
  <c r="Q1866" i="19"/>
  <c r="Q1865" i="19"/>
  <c r="Q1864" i="19"/>
  <c r="Q1863" i="19"/>
  <c r="Q1862" i="19"/>
  <c r="Q1861" i="19"/>
  <c r="Q1860" i="19"/>
  <c r="Q1859" i="19"/>
  <c r="Q1858" i="19"/>
  <c r="Q1857" i="19"/>
  <c r="Q1856" i="19"/>
  <c r="Q1855" i="19"/>
  <c r="Q1854" i="19"/>
  <c r="Q1853" i="19"/>
  <c r="Q1852" i="19"/>
  <c r="Q1851" i="19"/>
  <c r="Q1850" i="19"/>
  <c r="Q1849" i="19"/>
  <c r="Q1848" i="19"/>
  <c r="Q1847" i="19"/>
  <c r="Q1846" i="19"/>
  <c r="Q1845" i="19"/>
  <c r="Q1844" i="19"/>
  <c r="Q1843" i="19"/>
  <c r="Q1842" i="19"/>
  <c r="Q1841" i="19"/>
  <c r="Q1840" i="19"/>
  <c r="Q1839" i="19"/>
  <c r="Q1838" i="19"/>
  <c r="Q1837" i="19"/>
  <c r="Q1836" i="19"/>
  <c r="Q1835" i="19"/>
  <c r="Q1834" i="19"/>
  <c r="Q1833" i="19"/>
  <c r="Q1832" i="19"/>
  <c r="Q1831" i="19"/>
  <c r="Q1830" i="19"/>
  <c r="Q1829" i="19"/>
  <c r="Q1828" i="19"/>
  <c r="Q1827" i="19"/>
  <c r="Q1826" i="19"/>
  <c r="Q1825" i="19"/>
  <c r="Q1824" i="19"/>
  <c r="Q1823" i="19"/>
  <c r="Q1822" i="19"/>
  <c r="Q1821" i="19"/>
  <c r="Q1820" i="19"/>
  <c r="Q1819" i="19"/>
  <c r="Q1818" i="19"/>
  <c r="Q1817" i="19"/>
  <c r="Q1816" i="19"/>
  <c r="Q1815" i="19"/>
  <c r="Q1814" i="19"/>
  <c r="Q1813" i="19"/>
  <c r="Q1812" i="19"/>
  <c r="Q1811" i="19"/>
  <c r="Q1810" i="19"/>
  <c r="Q1809" i="19"/>
  <c r="Q1808" i="19"/>
  <c r="Q1807" i="19"/>
  <c r="Q1806" i="19"/>
  <c r="Q1805" i="19"/>
  <c r="Q1804" i="19"/>
  <c r="Q1803" i="19"/>
  <c r="Q1802" i="19"/>
  <c r="Q1801" i="19"/>
  <c r="Q1800" i="19"/>
  <c r="Q1799" i="19"/>
  <c r="Q1798" i="19"/>
  <c r="Q1797" i="19"/>
  <c r="Q1796" i="19"/>
  <c r="Q1795" i="19"/>
  <c r="Q1794" i="19"/>
  <c r="Q1793" i="19"/>
  <c r="Q1792" i="19"/>
  <c r="Q1791" i="19"/>
  <c r="Q1790" i="19"/>
  <c r="Q1789" i="19"/>
  <c r="Q1788" i="19"/>
  <c r="Q1787" i="19"/>
  <c r="Q1786" i="19"/>
  <c r="Q1785" i="19"/>
  <c r="Q1784" i="19"/>
  <c r="Q1783" i="19"/>
  <c r="Q1782" i="19"/>
  <c r="Q1781" i="19"/>
  <c r="Q1780" i="19"/>
  <c r="Q1779" i="19"/>
  <c r="Q1778" i="19"/>
  <c r="Q1777" i="19"/>
  <c r="Q1776" i="19"/>
  <c r="Q1775" i="19"/>
  <c r="Q1774" i="19"/>
  <c r="Q1773" i="19"/>
  <c r="Q1772" i="19"/>
  <c r="Q1771" i="19"/>
  <c r="Q1770" i="19"/>
  <c r="Q1769" i="19"/>
  <c r="Q1768" i="19"/>
  <c r="Q1767" i="19"/>
  <c r="Q1766" i="19"/>
  <c r="Q1765" i="19"/>
  <c r="Q1764" i="19"/>
  <c r="Q1763" i="19"/>
  <c r="Q1762" i="19"/>
  <c r="Q1761" i="19"/>
  <c r="Q1760" i="19"/>
  <c r="Q1759" i="19"/>
  <c r="Q1758" i="19"/>
  <c r="Q1757" i="19"/>
  <c r="Q1756" i="19"/>
  <c r="Q1755" i="19"/>
  <c r="Q1754" i="19"/>
  <c r="Q1753" i="19"/>
  <c r="Q1752" i="19"/>
  <c r="Q1751" i="19"/>
  <c r="Q1750" i="19"/>
  <c r="Q1749" i="19"/>
  <c r="Q1748" i="19"/>
  <c r="Q1747" i="19"/>
  <c r="Q1746" i="19"/>
  <c r="Q1745" i="19"/>
  <c r="Q1744" i="19"/>
  <c r="Q1743" i="19"/>
  <c r="Q1742" i="19"/>
  <c r="Q1741" i="19"/>
  <c r="Q1740" i="19"/>
  <c r="Q1739" i="19"/>
  <c r="Q1738" i="19"/>
  <c r="Q1737" i="19"/>
  <c r="Q1736" i="19"/>
  <c r="Q1735" i="19"/>
  <c r="Q1734" i="19"/>
  <c r="Q1733" i="19"/>
  <c r="Q1732" i="19"/>
  <c r="Q1731" i="19"/>
  <c r="Q1730" i="19"/>
  <c r="Q1729" i="19"/>
  <c r="Q1728" i="19"/>
  <c r="Q1727" i="19"/>
  <c r="Q1726" i="19"/>
  <c r="Q1725" i="19"/>
  <c r="Q1724" i="19"/>
  <c r="Q1723" i="19"/>
  <c r="Q1722" i="19"/>
  <c r="Q1721" i="19"/>
  <c r="Q1720" i="19"/>
  <c r="Q1719" i="19"/>
  <c r="Q1718" i="19"/>
  <c r="Q1717" i="19"/>
  <c r="Q1716" i="19"/>
  <c r="Q1715" i="19"/>
  <c r="Q1714" i="19"/>
  <c r="Q1713" i="19"/>
  <c r="Q1712" i="19"/>
  <c r="Q1711" i="19"/>
  <c r="Q1710" i="19"/>
  <c r="Q1709" i="19"/>
  <c r="Q1708" i="19"/>
  <c r="Q1707" i="19"/>
  <c r="Q1706" i="19"/>
  <c r="Q1705" i="19"/>
  <c r="Q1704" i="19"/>
  <c r="Q1703" i="19"/>
  <c r="Q1702" i="19"/>
  <c r="Q1701" i="19"/>
  <c r="Q1700" i="19"/>
  <c r="Q1699" i="19"/>
  <c r="Q1698" i="19"/>
  <c r="Q1697" i="19"/>
  <c r="Q1696" i="19"/>
  <c r="Q1695" i="19"/>
  <c r="Q1694" i="19"/>
  <c r="Q1693" i="19"/>
  <c r="Q1692" i="19"/>
  <c r="Q1691" i="19"/>
  <c r="Q1690" i="19"/>
  <c r="Q1689" i="19"/>
  <c r="Q1688" i="19"/>
  <c r="Q1687" i="19"/>
  <c r="Q1686" i="19"/>
  <c r="Q1685" i="19"/>
  <c r="Q1684" i="19"/>
  <c r="Q1683" i="19"/>
  <c r="Q1682" i="19"/>
  <c r="Q1681" i="19"/>
  <c r="Q1680" i="19"/>
  <c r="Q1679" i="19"/>
  <c r="Q1678" i="19"/>
  <c r="Q1677" i="19"/>
  <c r="Q1676" i="19"/>
  <c r="Q1675" i="19"/>
  <c r="Q1674" i="19"/>
  <c r="Q1673" i="19"/>
  <c r="Q1672" i="19"/>
  <c r="Q1671" i="19"/>
  <c r="Q1670" i="19"/>
  <c r="Q1669" i="19"/>
  <c r="Q1668" i="19"/>
  <c r="Q1667" i="19"/>
  <c r="Q1666" i="19"/>
  <c r="Q1665" i="19"/>
  <c r="Q1664" i="19"/>
  <c r="Q1663" i="19"/>
  <c r="Q1662" i="19"/>
  <c r="Q1661" i="19"/>
  <c r="Q1660" i="19"/>
  <c r="Q1659" i="19"/>
  <c r="Q1658" i="19"/>
  <c r="Q1657" i="19"/>
  <c r="Q1656" i="19"/>
  <c r="Q1655" i="19"/>
  <c r="Q1654" i="19"/>
  <c r="Q1653" i="19"/>
  <c r="Q1652" i="19"/>
  <c r="Q1651" i="19"/>
  <c r="Q1650" i="19"/>
  <c r="Q1649" i="19"/>
  <c r="Q1648" i="19"/>
  <c r="Q1647" i="19"/>
  <c r="Q1646" i="19"/>
  <c r="Q1645" i="19"/>
  <c r="Q1644" i="19"/>
  <c r="Q1643" i="19"/>
  <c r="Q1642" i="19"/>
  <c r="Q1641" i="19"/>
  <c r="Q1640" i="19"/>
  <c r="Q1639" i="19"/>
  <c r="Q1638" i="19"/>
  <c r="Q1637" i="19"/>
  <c r="Q1636" i="19"/>
  <c r="Q1635" i="19"/>
  <c r="Q1634" i="19"/>
  <c r="Q1633" i="19"/>
  <c r="Q1632" i="19"/>
  <c r="Q1631" i="19"/>
  <c r="Q1630" i="19"/>
  <c r="Q1629" i="19"/>
  <c r="Q1628" i="19"/>
  <c r="Q1627" i="19"/>
  <c r="Q1626" i="19"/>
  <c r="Q1625" i="19"/>
  <c r="Q1624" i="19"/>
  <c r="Q1623" i="19"/>
  <c r="Q1622" i="19"/>
  <c r="Q1621" i="19"/>
  <c r="Q1620" i="19"/>
  <c r="Q1619" i="19"/>
  <c r="Q1618" i="19"/>
  <c r="Q1617" i="19"/>
  <c r="Q1616" i="19"/>
  <c r="Q1615" i="19"/>
  <c r="Q1614" i="19"/>
  <c r="Q1613" i="19"/>
  <c r="Q1612" i="19"/>
  <c r="Q1611" i="19"/>
  <c r="Q1610" i="19"/>
  <c r="Q1609" i="19"/>
  <c r="Q1608" i="19"/>
  <c r="Q1607" i="19"/>
  <c r="Q1606" i="19"/>
  <c r="Q1605" i="19"/>
  <c r="Q1604" i="19"/>
  <c r="Q1603" i="19"/>
  <c r="Q1602" i="19"/>
  <c r="Q1601" i="19"/>
  <c r="Q1600" i="19"/>
  <c r="Q1599" i="19"/>
  <c r="Q1598" i="19"/>
  <c r="Q1597" i="19"/>
  <c r="Q1596" i="19"/>
  <c r="Q1595" i="19"/>
  <c r="Q1594" i="19"/>
  <c r="Q1593" i="19"/>
  <c r="Q1592" i="19"/>
  <c r="Q1591" i="19"/>
  <c r="Q1590" i="19"/>
  <c r="Q1589" i="19"/>
  <c r="Q1588" i="19"/>
  <c r="Q1587" i="19"/>
  <c r="Q1586" i="19"/>
  <c r="Q1585" i="19"/>
  <c r="Q1584" i="19"/>
  <c r="Q1583" i="19"/>
  <c r="Q1582" i="19"/>
  <c r="Q1581" i="19"/>
  <c r="Q1580" i="19"/>
  <c r="Q1579" i="19"/>
  <c r="Q1578" i="19"/>
  <c r="Q1577" i="19"/>
  <c r="Q1576" i="19"/>
  <c r="Q1575" i="19"/>
  <c r="Q1574" i="19"/>
  <c r="Q1573" i="19"/>
  <c r="Q1572" i="19"/>
  <c r="Q1571" i="19"/>
  <c r="Q1570" i="19"/>
  <c r="Q1569" i="19"/>
  <c r="Q1568" i="19"/>
  <c r="Q1567" i="19"/>
  <c r="Q1566" i="19"/>
  <c r="Q1565" i="19"/>
  <c r="Q1564" i="19"/>
  <c r="Q1563" i="19"/>
  <c r="Q1562" i="19"/>
  <c r="Q1561" i="19"/>
  <c r="Q1560" i="19"/>
  <c r="Q1559" i="19"/>
  <c r="Q1558" i="19"/>
  <c r="Q1557" i="19"/>
  <c r="Q1556" i="19"/>
  <c r="Q1555" i="19"/>
  <c r="Q1554" i="19"/>
  <c r="Q1553" i="19"/>
  <c r="Q1552" i="19"/>
  <c r="Q1551" i="19"/>
  <c r="Q1550" i="19"/>
  <c r="Q1549" i="19"/>
  <c r="Q1548" i="19"/>
  <c r="Q1547" i="19"/>
  <c r="Q1546" i="19"/>
  <c r="Q1545" i="19"/>
  <c r="Q1544" i="19"/>
  <c r="Q1543" i="19"/>
  <c r="Q1542" i="19"/>
  <c r="Q1541" i="19"/>
  <c r="Q1540" i="19"/>
  <c r="Q1539" i="19"/>
  <c r="Q1538" i="19"/>
  <c r="Q1537" i="19"/>
  <c r="Q1536" i="19"/>
  <c r="Q1535" i="19"/>
  <c r="Q1534" i="19"/>
  <c r="Q1533" i="19"/>
  <c r="Q1532" i="19"/>
  <c r="Q1531" i="19"/>
  <c r="Q1530" i="19"/>
  <c r="Q1529" i="19"/>
  <c r="Q1528" i="19"/>
  <c r="Q1527" i="19"/>
  <c r="Q1526" i="19"/>
  <c r="Q1525" i="19"/>
  <c r="Q1524" i="19"/>
  <c r="Q1523" i="19"/>
  <c r="Q1522" i="19"/>
  <c r="Q1521" i="19"/>
  <c r="Q1520" i="19"/>
  <c r="Q1519" i="19"/>
  <c r="Q1518" i="19"/>
  <c r="Q1517" i="19"/>
  <c r="Q1516" i="19"/>
  <c r="Q1515" i="19"/>
  <c r="Q1514" i="19"/>
  <c r="Q1513" i="19"/>
  <c r="Q1512" i="19"/>
  <c r="Q1511" i="19"/>
  <c r="Q1510" i="19"/>
  <c r="Q1509" i="19"/>
  <c r="Q1508" i="19"/>
  <c r="Q1507" i="19"/>
  <c r="Q1506" i="19"/>
  <c r="Q1505" i="19"/>
  <c r="Q1504" i="19"/>
  <c r="Q1503" i="19"/>
  <c r="Q1502" i="19"/>
  <c r="Q1501" i="19"/>
  <c r="Q1500" i="19"/>
  <c r="Q1499" i="19"/>
  <c r="Q1498" i="19"/>
  <c r="Q1497" i="19"/>
  <c r="Q1496" i="19"/>
  <c r="Q1495" i="19"/>
  <c r="Q1494" i="19"/>
  <c r="Q1493" i="19"/>
  <c r="Q1492" i="19"/>
  <c r="Q1491" i="19"/>
  <c r="Q1490" i="19"/>
  <c r="Q1489" i="19"/>
  <c r="Q1488" i="19"/>
  <c r="Q1487" i="19"/>
  <c r="Q1486" i="19"/>
  <c r="Q1485" i="19"/>
  <c r="Q1484" i="19"/>
  <c r="Q1483" i="19"/>
  <c r="Q1482" i="19"/>
  <c r="Q1481" i="19"/>
  <c r="Q1480" i="19"/>
  <c r="Q1479" i="19"/>
  <c r="Q1478" i="19"/>
  <c r="Q1477" i="19"/>
  <c r="Q1476" i="19"/>
  <c r="Q1475" i="19"/>
  <c r="Q1474" i="19"/>
  <c r="Q1473" i="19"/>
  <c r="Q1472" i="19"/>
  <c r="Q1471" i="19"/>
  <c r="Q1470" i="19"/>
  <c r="Q1469" i="19"/>
  <c r="Q1468" i="19"/>
  <c r="Q1467" i="19"/>
  <c r="Q1466" i="19"/>
  <c r="Q1465" i="19"/>
  <c r="Q1464" i="19"/>
  <c r="Q1463" i="19"/>
  <c r="Q1462" i="19"/>
  <c r="Q1461" i="19"/>
  <c r="Q1460" i="19"/>
  <c r="Q1459" i="19"/>
  <c r="Q1458" i="19"/>
  <c r="Q1457" i="19"/>
  <c r="Q1456" i="19"/>
  <c r="Q1455" i="19"/>
  <c r="Q1454" i="19"/>
  <c r="Q1453" i="19"/>
  <c r="Q1452" i="19"/>
  <c r="Q1451" i="19"/>
  <c r="Q1450" i="19"/>
  <c r="Q1449" i="19"/>
  <c r="Q1448" i="19"/>
  <c r="Q1447" i="19"/>
  <c r="Q1446" i="19"/>
  <c r="Q1445" i="19"/>
  <c r="Q1444" i="19"/>
  <c r="Q1443" i="19"/>
  <c r="Q1442" i="19"/>
  <c r="Q1441" i="19"/>
  <c r="Q1440" i="19"/>
  <c r="Q1439" i="19"/>
  <c r="Q1438" i="19"/>
  <c r="Q1437" i="19"/>
  <c r="Q1436" i="19"/>
  <c r="Q1435" i="19"/>
  <c r="Q1434" i="19"/>
  <c r="Q1433" i="19"/>
  <c r="Q1432" i="19"/>
  <c r="Q1431" i="19"/>
  <c r="Q1430" i="19"/>
  <c r="Q1429" i="19"/>
  <c r="Q1428" i="19"/>
  <c r="Q1427" i="19"/>
  <c r="Q1426" i="19"/>
  <c r="Q1425" i="19"/>
  <c r="Q1424" i="19"/>
  <c r="Q1423" i="19"/>
  <c r="Q1422" i="19"/>
  <c r="Q1421" i="19"/>
  <c r="Q1420" i="19"/>
  <c r="Q1419" i="19"/>
  <c r="Q1418" i="19"/>
  <c r="Q1417" i="19"/>
  <c r="Q1416" i="19"/>
  <c r="Q1415" i="19"/>
  <c r="Q1414" i="19"/>
  <c r="Q1413" i="19"/>
  <c r="Q1412" i="19"/>
  <c r="Q1411" i="19"/>
  <c r="Q1410" i="19"/>
  <c r="Q1409" i="19"/>
  <c r="Q1408" i="19"/>
  <c r="Q1407" i="19"/>
  <c r="Q1406" i="19"/>
  <c r="Q1405" i="19"/>
  <c r="Q1404" i="19"/>
  <c r="Q1403" i="19"/>
  <c r="Q1402" i="19"/>
  <c r="Q1401" i="19"/>
  <c r="Q1400" i="19"/>
  <c r="Q1399" i="19"/>
  <c r="Q1398" i="19"/>
  <c r="Q1397" i="19"/>
  <c r="Q1396" i="19"/>
  <c r="Q1395" i="19"/>
  <c r="Q1394" i="19"/>
  <c r="Q1393" i="19"/>
  <c r="Q1392" i="19"/>
  <c r="Q1391" i="19"/>
  <c r="Q1390" i="19"/>
  <c r="Q1389" i="19"/>
  <c r="Q1388" i="19"/>
  <c r="Q1387" i="19"/>
  <c r="Q1386" i="19"/>
  <c r="Q1385" i="19"/>
  <c r="Q1384" i="19"/>
  <c r="Q1383" i="19"/>
  <c r="Q1382" i="19"/>
  <c r="Q1381" i="19"/>
  <c r="Q1380" i="19"/>
  <c r="Q1379" i="19"/>
  <c r="Q1378" i="19"/>
  <c r="Q1377" i="19"/>
  <c r="Q1376" i="19"/>
  <c r="Q1375" i="19"/>
  <c r="Q1374" i="19"/>
  <c r="Q1373" i="19"/>
  <c r="Q1372" i="19"/>
  <c r="Q1371" i="19"/>
  <c r="Q1370" i="19"/>
  <c r="Q1369" i="19"/>
  <c r="Q1368" i="19"/>
  <c r="Q1367" i="19"/>
  <c r="Q1366" i="19"/>
  <c r="Q1365" i="19"/>
  <c r="Q1364" i="19"/>
  <c r="Q1363" i="19"/>
  <c r="Q1362" i="19"/>
  <c r="Q1361" i="19"/>
  <c r="Q1360" i="19"/>
  <c r="Q1359" i="19"/>
  <c r="Q1358" i="19"/>
  <c r="Q1357" i="19"/>
  <c r="Q1356" i="19"/>
  <c r="Q1355" i="19"/>
  <c r="Q1354" i="19"/>
  <c r="Q1353" i="19"/>
  <c r="Q1352" i="19"/>
  <c r="Q1351" i="19"/>
  <c r="Q1350" i="19"/>
  <c r="Q1349" i="19"/>
  <c r="Q1348" i="19"/>
  <c r="Q1347" i="19"/>
  <c r="Q1346" i="19"/>
  <c r="Q1345" i="19"/>
  <c r="Q1344" i="19"/>
  <c r="Q1343" i="19"/>
  <c r="Q1342" i="19"/>
  <c r="Q1341" i="19"/>
  <c r="Q1340" i="19"/>
  <c r="Q1339" i="19"/>
  <c r="Q1338" i="19"/>
  <c r="Q1337" i="19"/>
  <c r="Q1336" i="19"/>
  <c r="Q1335" i="19"/>
  <c r="Q1334" i="19"/>
  <c r="Q1333" i="19"/>
  <c r="Q1332" i="19"/>
  <c r="Q1331" i="19"/>
  <c r="Q1330" i="19"/>
  <c r="Q1329" i="19"/>
  <c r="Q1328" i="19"/>
  <c r="Q1327" i="19"/>
  <c r="Q1326" i="19"/>
  <c r="Q1325" i="19"/>
  <c r="Q1324" i="19"/>
  <c r="Q1323" i="19"/>
  <c r="Q1322" i="19"/>
  <c r="Q1321" i="19"/>
  <c r="Q1320" i="19"/>
  <c r="Q1319" i="19"/>
  <c r="Q1318" i="19"/>
  <c r="Q1317" i="19"/>
  <c r="Q1316" i="19"/>
  <c r="Q1315" i="19"/>
  <c r="Q1314" i="19"/>
  <c r="Q1313" i="19"/>
  <c r="Q1312" i="19"/>
  <c r="Q1311" i="19"/>
  <c r="Q1310" i="19"/>
  <c r="Q1309" i="19"/>
  <c r="Q1308" i="19"/>
  <c r="Q1307" i="19"/>
  <c r="Q1306" i="19"/>
  <c r="Q1305" i="19"/>
  <c r="Q1304" i="19"/>
  <c r="Q1303" i="19"/>
  <c r="Q1302" i="19"/>
  <c r="Q1301" i="19"/>
  <c r="Q1300" i="19"/>
  <c r="Q1299" i="19"/>
  <c r="Q1298" i="19"/>
  <c r="Q1297" i="19"/>
  <c r="Q1296" i="19"/>
  <c r="Q1295" i="19"/>
  <c r="Q1294" i="19"/>
  <c r="Q1293" i="19"/>
  <c r="Q1292" i="19"/>
  <c r="Q1291" i="19"/>
  <c r="Q1290" i="19"/>
  <c r="Q1289" i="19"/>
  <c r="Q1288" i="19"/>
  <c r="Q1287" i="19"/>
  <c r="Q1286" i="19"/>
  <c r="Q1285" i="19"/>
  <c r="Q1284" i="19"/>
  <c r="Q1283" i="19"/>
  <c r="Q1282" i="19"/>
  <c r="Q1281" i="19"/>
  <c r="Q1280" i="19"/>
  <c r="Q1279" i="19"/>
  <c r="Q1278" i="19"/>
  <c r="Q1277" i="19"/>
  <c r="Q1276" i="19"/>
  <c r="Q1275" i="19"/>
  <c r="Q1274" i="19"/>
  <c r="Q1273" i="19"/>
  <c r="Q1272" i="19"/>
  <c r="Q1271" i="19"/>
  <c r="Q1270" i="19"/>
  <c r="Q1269" i="19"/>
  <c r="Q1268" i="19"/>
  <c r="Q1267" i="19"/>
  <c r="Q1266" i="19"/>
  <c r="Q1265" i="19"/>
  <c r="Q1264" i="19"/>
  <c r="Q1263" i="19"/>
  <c r="Q1262" i="19"/>
  <c r="Q1261" i="19"/>
  <c r="Q1260" i="19"/>
  <c r="Q1259" i="19"/>
  <c r="Q1258" i="19"/>
  <c r="Q1257" i="19"/>
  <c r="Q1256" i="19"/>
  <c r="Q1255" i="19"/>
  <c r="Q1254" i="19"/>
  <c r="Q1253" i="19"/>
  <c r="Q1252" i="19"/>
  <c r="Q1251" i="19"/>
  <c r="Q1250" i="19"/>
  <c r="Q1249" i="19"/>
  <c r="Q1248" i="19"/>
  <c r="Q1247" i="19"/>
  <c r="Q1246" i="19"/>
  <c r="Q1245" i="19"/>
  <c r="Q1244" i="19"/>
  <c r="Q1243" i="19"/>
  <c r="Q1242" i="19"/>
  <c r="Q1241" i="19"/>
  <c r="Q1240" i="19"/>
  <c r="Q1239" i="19"/>
  <c r="Q1238" i="19"/>
  <c r="Q1237" i="19"/>
  <c r="Q1236" i="19"/>
  <c r="Q1235" i="19"/>
  <c r="Q1234" i="19"/>
  <c r="Q1233" i="19"/>
  <c r="Q1232" i="19"/>
  <c r="Q1231" i="19"/>
  <c r="Q1230" i="19"/>
  <c r="Q1229" i="19"/>
  <c r="Q1228" i="19"/>
  <c r="Q1227" i="19"/>
  <c r="Q1226" i="19"/>
  <c r="Q1225" i="19"/>
  <c r="Q1224" i="19"/>
  <c r="Q1223" i="19"/>
  <c r="Q1222" i="19"/>
  <c r="Q1221" i="19"/>
  <c r="Q1220" i="19"/>
  <c r="Q1219" i="19"/>
  <c r="Q1218" i="19"/>
  <c r="Q1217" i="19"/>
  <c r="Q1216" i="19"/>
  <c r="Q1215" i="19"/>
  <c r="Q1214" i="19"/>
  <c r="Q1213" i="19"/>
  <c r="Q1212" i="19"/>
  <c r="Q1211" i="19"/>
  <c r="Q1210" i="19"/>
  <c r="Q1209" i="19"/>
  <c r="Q1208" i="19"/>
  <c r="Q1207" i="19"/>
  <c r="Q1206" i="19"/>
  <c r="Q1205" i="19"/>
  <c r="Q1204" i="19"/>
  <c r="Q1203" i="19"/>
  <c r="Q1202" i="19"/>
  <c r="Q1201" i="19"/>
  <c r="Q1200" i="19"/>
  <c r="Q1199" i="19"/>
  <c r="Q1198" i="19"/>
  <c r="Q1197" i="19"/>
  <c r="Q1196" i="19"/>
  <c r="Q1195" i="19"/>
  <c r="Q1194" i="19"/>
  <c r="Q1193" i="19"/>
  <c r="Q1192" i="19"/>
  <c r="Q1191" i="19"/>
  <c r="Q1190" i="19"/>
  <c r="Q1189" i="19"/>
  <c r="Q1188" i="19"/>
  <c r="Q1187" i="19"/>
  <c r="Q1186" i="19"/>
  <c r="Q1185" i="19"/>
  <c r="Q1184" i="19"/>
  <c r="Q1183" i="19"/>
  <c r="Q1182" i="19"/>
  <c r="Q1181" i="19"/>
  <c r="Q1180" i="19"/>
  <c r="Q1179" i="19"/>
  <c r="Q1178" i="19"/>
  <c r="Q1177" i="19"/>
  <c r="Q1176" i="19"/>
  <c r="Q1175" i="19"/>
  <c r="Q1174" i="19"/>
  <c r="Q1173" i="19"/>
  <c r="Q1172" i="19"/>
  <c r="Q1171" i="19"/>
  <c r="Q1170" i="19"/>
  <c r="Q1169" i="19"/>
  <c r="Q1168" i="19"/>
  <c r="Q1167" i="19"/>
  <c r="Q1166" i="19"/>
  <c r="Q1165" i="19"/>
  <c r="Q1164" i="19"/>
  <c r="Q1163" i="19"/>
  <c r="Q1162" i="19"/>
  <c r="Q1161" i="19"/>
  <c r="Q1160" i="19"/>
  <c r="Q1159" i="19"/>
  <c r="Q1158" i="19"/>
  <c r="Q1157" i="19"/>
  <c r="Q1156" i="19"/>
  <c r="Q1155" i="19"/>
  <c r="Q1154" i="19"/>
  <c r="Q1153" i="19"/>
  <c r="Q1152" i="19"/>
  <c r="Q1151" i="19"/>
  <c r="Q1150" i="19"/>
  <c r="Q1149" i="19"/>
  <c r="Q1148" i="19"/>
  <c r="Q1147" i="19"/>
  <c r="Q1146" i="19"/>
  <c r="Q1145" i="19"/>
  <c r="Q1144" i="19"/>
  <c r="Q1143" i="19"/>
  <c r="Q1142" i="19"/>
  <c r="Q1141" i="19"/>
  <c r="Q1140" i="19"/>
  <c r="Q1139" i="19"/>
  <c r="Q1138" i="19"/>
  <c r="Q1137" i="19"/>
  <c r="Q1136" i="19"/>
  <c r="Q1135" i="19"/>
  <c r="Q1134" i="19"/>
  <c r="Q1133" i="19"/>
  <c r="Q1132" i="19"/>
  <c r="Q1131" i="19"/>
  <c r="Q1130" i="19"/>
  <c r="Q1129" i="19"/>
  <c r="Q1128" i="19"/>
  <c r="Q1127" i="19"/>
  <c r="Q1126" i="19"/>
  <c r="Q1125" i="19"/>
  <c r="Q1124" i="19"/>
  <c r="Q1123" i="19"/>
  <c r="Q1122" i="19"/>
  <c r="Q1121" i="19"/>
  <c r="Q1120" i="19"/>
  <c r="Q1119" i="19"/>
  <c r="Q1118" i="19"/>
  <c r="Q1117" i="19"/>
  <c r="Q1116" i="19"/>
  <c r="Q1115" i="19"/>
  <c r="Q1114" i="19"/>
  <c r="Q1113" i="19"/>
  <c r="Q1112" i="19"/>
  <c r="Q1111" i="19"/>
  <c r="Q1110" i="19"/>
  <c r="Q1109" i="19"/>
  <c r="Q1108" i="19"/>
  <c r="Q1107" i="19"/>
  <c r="Q1106" i="19"/>
  <c r="Q1105" i="19"/>
  <c r="Q1104" i="19"/>
  <c r="Q1103" i="19"/>
  <c r="Q1102" i="19"/>
  <c r="Q1101" i="19"/>
  <c r="Q1100" i="19"/>
  <c r="Q1099" i="19"/>
  <c r="Q1098" i="19"/>
  <c r="Q1097" i="19"/>
  <c r="Q1096" i="19"/>
  <c r="Q1095" i="19"/>
  <c r="Q1094" i="19"/>
  <c r="Q1093" i="19"/>
  <c r="Q1092" i="19"/>
  <c r="Q1091" i="19"/>
  <c r="Q1090" i="19"/>
  <c r="Q1089" i="19"/>
  <c r="Q1088" i="19"/>
  <c r="Q1087" i="19"/>
  <c r="Q1086" i="19"/>
  <c r="Q1085" i="19"/>
  <c r="Q1084" i="19"/>
  <c r="Q1083" i="19"/>
  <c r="Q1082" i="19"/>
  <c r="Q1081" i="19"/>
  <c r="Q1080" i="19"/>
  <c r="Q1079" i="19"/>
  <c r="Q1078" i="19"/>
  <c r="Q1077" i="19"/>
  <c r="Q1076" i="19"/>
  <c r="Q1075" i="19"/>
  <c r="Q1074" i="19"/>
  <c r="Q1073" i="19"/>
  <c r="Q1072" i="19"/>
  <c r="Q1071" i="19"/>
  <c r="Q1070" i="19"/>
  <c r="Q1069" i="19"/>
  <c r="Q1068" i="19"/>
  <c r="Q1067" i="19"/>
  <c r="Q1066" i="19"/>
  <c r="Q1065" i="19"/>
  <c r="Q1064" i="19"/>
  <c r="Q1063" i="19"/>
  <c r="Q1062" i="19"/>
  <c r="Q1061" i="19"/>
  <c r="Q1060" i="19"/>
  <c r="Q1059" i="19"/>
  <c r="Q1058" i="19"/>
  <c r="Q1057" i="19"/>
  <c r="Q1056" i="19"/>
  <c r="Q1055" i="19"/>
  <c r="Q1054" i="19"/>
  <c r="Q1053" i="19"/>
  <c r="Q1052" i="19"/>
  <c r="Q1051" i="19"/>
  <c r="Q1050" i="19"/>
  <c r="Q1049" i="19"/>
  <c r="Q1048" i="19"/>
  <c r="Q1047" i="19"/>
  <c r="Q1046" i="19"/>
  <c r="Q1045" i="19"/>
  <c r="Q1044" i="19"/>
  <c r="Q1043" i="19"/>
  <c r="Q1042" i="19"/>
  <c r="Q1041" i="19"/>
  <c r="Q1040" i="19"/>
  <c r="Q1039" i="19"/>
  <c r="Q1038" i="19"/>
  <c r="Q1037" i="19"/>
  <c r="Q1036" i="19"/>
  <c r="Q1035" i="19"/>
  <c r="Q1034" i="19"/>
  <c r="Q1033" i="19"/>
  <c r="Q1032" i="19"/>
  <c r="Q1031" i="19"/>
  <c r="Q1030" i="19"/>
  <c r="Q1029" i="19"/>
  <c r="Q1028" i="19"/>
  <c r="Q1027" i="19"/>
  <c r="Q1026" i="19"/>
  <c r="Q1025" i="19"/>
  <c r="Q1024" i="19"/>
  <c r="Q1023" i="19"/>
  <c r="Q1022" i="19"/>
  <c r="Q1021" i="19"/>
  <c r="Q1020" i="19"/>
  <c r="Q1019" i="19"/>
  <c r="Q1018" i="19"/>
  <c r="Q1017" i="19"/>
  <c r="Q1016" i="19"/>
  <c r="Q1015" i="19"/>
  <c r="Q1014" i="19"/>
  <c r="Q1013" i="19"/>
  <c r="Q1012" i="19"/>
  <c r="Q1011" i="19"/>
  <c r="Q1010" i="19"/>
  <c r="Q1009" i="19"/>
  <c r="Q1008" i="19"/>
  <c r="Q1007" i="19"/>
  <c r="Q1006" i="19"/>
  <c r="Q1005" i="19"/>
  <c r="Q1004" i="19"/>
  <c r="Q1003" i="19"/>
  <c r="Q1002" i="19"/>
  <c r="Q1001" i="19"/>
  <c r="Q1000" i="19"/>
  <c r="Q999" i="19"/>
  <c r="Q998" i="19"/>
  <c r="Q997" i="19"/>
  <c r="Q996" i="19"/>
  <c r="Q995" i="19"/>
  <c r="Q994" i="19"/>
  <c r="Q993" i="19"/>
  <c r="Q992" i="19"/>
  <c r="Q991" i="19"/>
  <c r="Q990" i="19"/>
  <c r="Q989" i="19"/>
  <c r="Q988" i="19"/>
  <c r="Q987" i="19"/>
  <c r="Q986" i="19"/>
  <c r="Q985" i="19"/>
  <c r="Q984" i="19"/>
  <c r="Q983" i="19"/>
  <c r="Q982" i="19"/>
  <c r="Q981" i="19"/>
  <c r="Q980" i="19"/>
  <c r="Q979" i="19"/>
  <c r="Q978" i="19"/>
  <c r="Q977" i="19"/>
  <c r="Q976" i="19"/>
  <c r="Q975" i="19"/>
  <c r="Q974" i="19"/>
  <c r="Q973" i="19"/>
  <c r="Q972" i="19"/>
  <c r="Q971" i="19"/>
  <c r="Q970" i="19"/>
  <c r="Q969" i="19"/>
  <c r="Q968" i="19"/>
  <c r="Q967" i="19"/>
  <c r="Q966" i="19"/>
  <c r="Q965" i="19"/>
  <c r="Q964" i="19"/>
  <c r="Q963" i="19"/>
  <c r="Q962" i="19"/>
  <c r="Q961" i="19"/>
  <c r="Q960" i="19"/>
  <c r="Q959" i="19"/>
  <c r="Q958" i="19"/>
  <c r="Q957" i="19"/>
  <c r="Q956" i="19"/>
  <c r="Q955" i="19"/>
  <c r="Q954" i="19"/>
  <c r="Q953" i="19"/>
  <c r="Q952" i="19"/>
  <c r="Q951" i="19"/>
  <c r="Q950" i="19"/>
  <c r="Q949" i="19"/>
  <c r="Q948" i="19"/>
  <c r="Q947" i="19"/>
  <c r="Q946" i="19"/>
  <c r="Q945" i="19"/>
  <c r="Q944" i="19"/>
  <c r="Q943" i="19"/>
  <c r="Q942" i="19"/>
  <c r="Q941" i="19"/>
  <c r="Q940" i="19"/>
  <c r="Q939" i="19"/>
  <c r="Q938" i="19"/>
  <c r="Q937" i="19"/>
  <c r="Q936" i="19"/>
  <c r="Q935" i="19"/>
  <c r="Q934" i="19"/>
  <c r="Q933" i="19"/>
  <c r="Q932" i="19"/>
  <c r="Q931" i="19"/>
  <c r="Q930" i="19"/>
  <c r="Q929" i="19"/>
  <c r="Q928" i="19"/>
  <c r="Q927" i="19"/>
  <c r="Q926" i="19"/>
  <c r="Q925" i="19"/>
  <c r="Q924" i="19"/>
  <c r="Q923" i="19"/>
  <c r="Q922" i="19"/>
  <c r="Q921" i="19"/>
  <c r="Q920" i="19"/>
  <c r="Q919" i="19"/>
  <c r="Q918" i="19"/>
  <c r="Q917" i="19"/>
  <c r="Q916" i="19"/>
  <c r="Q915" i="19"/>
  <c r="Q914" i="19"/>
  <c r="Q913" i="19"/>
  <c r="Q912" i="19"/>
  <c r="Q911" i="19"/>
  <c r="Q910" i="19"/>
  <c r="Q909" i="19"/>
  <c r="Q908" i="19"/>
  <c r="Q907" i="19"/>
  <c r="Q906" i="19"/>
  <c r="Q905" i="19"/>
  <c r="Q904" i="19"/>
  <c r="Q903" i="19"/>
  <c r="Q902" i="19"/>
  <c r="Q901" i="19"/>
  <c r="Q900" i="19"/>
  <c r="Q899" i="19"/>
  <c r="Q898" i="19"/>
  <c r="Q897" i="19"/>
  <c r="Q896" i="19"/>
  <c r="Q895" i="19"/>
  <c r="Q894" i="19"/>
  <c r="Q893" i="19"/>
  <c r="Q892" i="19"/>
  <c r="Q891" i="19"/>
  <c r="Q890" i="19"/>
  <c r="Q889" i="19"/>
  <c r="Q888" i="19"/>
  <c r="Q887" i="19"/>
  <c r="Q886" i="19"/>
  <c r="Q885" i="19"/>
  <c r="Q884" i="19"/>
  <c r="Q883" i="19"/>
  <c r="Q882" i="19"/>
  <c r="Q881" i="19"/>
  <c r="Q880" i="19"/>
  <c r="Q879" i="19"/>
  <c r="Q878" i="19"/>
  <c r="Q877" i="19"/>
  <c r="Q876" i="19"/>
  <c r="Q875" i="19"/>
  <c r="Q874" i="19"/>
  <c r="Q873" i="19"/>
  <c r="Q872" i="19"/>
  <c r="Q871" i="19"/>
  <c r="Q870" i="19"/>
  <c r="Q869" i="19"/>
  <c r="Q868" i="19"/>
  <c r="Q867" i="19"/>
  <c r="Q866" i="19"/>
  <c r="Q865" i="19"/>
  <c r="Q864" i="19"/>
  <c r="Q863" i="19"/>
  <c r="Q862" i="19"/>
  <c r="Q861" i="19"/>
  <c r="Q860" i="19"/>
  <c r="Q859" i="19"/>
  <c r="Q858" i="19"/>
  <c r="Q857" i="19"/>
  <c r="Q856" i="19"/>
  <c r="Q855" i="19"/>
  <c r="Q854" i="19"/>
  <c r="Q853" i="19"/>
  <c r="Q852" i="19"/>
  <c r="Q851" i="19"/>
  <c r="Q850" i="19"/>
  <c r="Q849" i="19"/>
  <c r="Q848" i="19"/>
  <c r="Q847" i="19"/>
  <c r="Q846" i="19"/>
  <c r="Q845" i="19"/>
  <c r="Q844" i="19"/>
  <c r="Q843" i="19"/>
  <c r="Q842" i="19"/>
  <c r="Q841" i="19"/>
  <c r="Q840" i="19"/>
  <c r="Q839" i="19"/>
  <c r="Q838" i="19"/>
  <c r="Q837" i="19"/>
  <c r="Q836" i="19"/>
  <c r="Q835" i="19"/>
  <c r="Q834" i="19"/>
  <c r="Q833" i="19"/>
  <c r="Q832" i="19"/>
  <c r="Q831" i="19"/>
  <c r="Q830" i="19"/>
  <c r="Q829" i="19"/>
  <c r="Q828" i="19"/>
  <c r="Q827" i="19"/>
  <c r="Q826" i="19"/>
  <c r="Q825" i="19"/>
  <c r="Q824" i="19"/>
  <c r="Q823" i="19"/>
  <c r="Q822" i="19"/>
  <c r="Q821" i="19"/>
  <c r="Q820" i="19"/>
  <c r="Q819" i="19"/>
  <c r="Q818" i="19"/>
  <c r="Q817" i="19"/>
  <c r="Q816" i="19"/>
  <c r="Q815" i="19"/>
  <c r="Q814" i="19"/>
  <c r="Q813" i="19"/>
  <c r="Q812" i="19"/>
  <c r="Q811" i="19"/>
  <c r="Q810" i="19"/>
  <c r="Q809" i="19"/>
  <c r="Q808" i="19"/>
  <c r="Q807" i="19"/>
  <c r="Q806" i="19"/>
  <c r="Q805" i="19"/>
  <c r="Q804" i="19"/>
  <c r="Q803" i="19"/>
  <c r="Q802" i="19"/>
  <c r="Q801" i="19"/>
  <c r="Q800" i="19"/>
  <c r="Q799" i="19"/>
  <c r="Q798" i="19"/>
  <c r="Q797" i="19"/>
  <c r="Q796" i="19"/>
  <c r="Q795" i="19"/>
  <c r="Q794" i="19"/>
  <c r="Q793" i="19"/>
  <c r="Q792" i="19"/>
  <c r="Q791" i="19"/>
  <c r="Q790" i="19"/>
  <c r="Q789" i="19"/>
  <c r="Q788" i="19"/>
  <c r="Q787" i="19"/>
  <c r="Q786" i="19"/>
  <c r="Q785" i="19"/>
  <c r="Q784" i="19"/>
  <c r="Q783" i="19"/>
  <c r="Q782" i="19"/>
  <c r="Q781" i="19"/>
  <c r="Q780" i="19"/>
  <c r="Q779" i="19"/>
  <c r="Q778" i="19"/>
  <c r="Q777" i="19"/>
  <c r="Q776" i="19"/>
  <c r="Q775" i="19"/>
  <c r="Q774" i="19"/>
  <c r="Q773" i="19"/>
  <c r="Q772" i="19"/>
  <c r="Q771" i="19"/>
  <c r="Q770" i="19"/>
  <c r="Q769" i="19"/>
  <c r="Q768" i="19"/>
  <c r="Q767" i="19"/>
  <c r="Q766" i="19"/>
  <c r="Q765" i="19"/>
  <c r="Q764" i="19"/>
  <c r="Q763" i="19"/>
  <c r="Q762" i="19"/>
  <c r="Q761" i="19"/>
  <c r="Q760" i="19"/>
  <c r="Q759" i="19"/>
  <c r="Q758" i="19"/>
  <c r="Q757" i="19"/>
  <c r="Q756" i="19"/>
  <c r="Q755" i="19"/>
  <c r="Q754" i="19"/>
  <c r="Q753" i="19"/>
  <c r="Q752" i="19"/>
  <c r="Q751" i="19"/>
  <c r="Q750" i="19"/>
  <c r="Q749" i="19"/>
  <c r="Q748" i="19"/>
  <c r="Q747" i="19"/>
  <c r="Q746" i="19"/>
  <c r="Q745" i="19"/>
  <c r="Q744" i="19"/>
  <c r="Q743" i="19"/>
  <c r="Q742" i="19"/>
  <c r="Q741" i="19"/>
  <c r="Q740" i="19"/>
  <c r="Q739" i="19"/>
  <c r="Q738" i="19"/>
  <c r="Q737" i="19"/>
  <c r="Q736" i="19"/>
  <c r="Q735" i="19"/>
  <c r="Q734" i="19"/>
  <c r="Q733" i="19"/>
  <c r="Q732" i="19"/>
  <c r="Q731" i="19"/>
  <c r="Q730" i="19"/>
  <c r="Q729" i="19"/>
  <c r="Q728" i="19"/>
  <c r="Q727" i="19"/>
  <c r="Q726" i="19"/>
  <c r="Q725" i="19"/>
  <c r="Q724" i="19"/>
  <c r="Q723" i="19"/>
  <c r="Q722" i="19"/>
  <c r="Q721" i="19"/>
  <c r="Q720" i="19"/>
  <c r="Q719" i="19"/>
  <c r="Q718" i="19"/>
  <c r="Q717" i="19"/>
  <c r="Q716" i="19"/>
  <c r="Q715" i="19"/>
  <c r="Q714" i="19"/>
  <c r="Q713" i="19"/>
  <c r="Q712" i="19"/>
  <c r="Q711" i="19"/>
  <c r="Q710" i="19"/>
  <c r="Q709" i="19"/>
  <c r="Q708" i="19"/>
  <c r="Q707" i="19"/>
  <c r="Q706" i="19"/>
  <c r="Q705" i="19"/>
  <c r="Q704" i="19"/>
  <c r="Q703" i="19"/>
  <c r="Q702" i="19"/>
  <c r="Q701" i="19"/>
  <c r="Q700" i="19"/>
  <c r="Q699" i="19"/>
  <c r="Q698" i="19"/>
  <c r="Q697" i="19"/>
  <c r="Q696" i="19"/>
  <c r="Q695" i="19"/>
  <c r="Q694" i="19"/>
  <c r="Q693" i="19"/>
  <c r="Q692" i="19"/>
  <c r="Q691" i="19"/>
  <c r="Q690" i="19"/>
  <c r="Q689" i="19"/>
  <c r="Q688" i="19"/>
  <c r="Q687" i="19"/>
  <c r="Q686" i="19"/>
  <c r="Q685" i="19"/>
  <c r="Q684" i="19"/>
  <c r="Q683" i="19"/>
  <c r="Q682" i="19"/>
  <c r="Q681" i="19"/>
  <c r="Q680" i="19"/>
  <c r="Q679" i="19"/>
  <c r="Q678" i="19"/>
  <c r="Q677" i="19"/>
  <c r="Q676" i="19"/>
  <c r="Q675" i="19"/>
  <c r="Q674" i="19"/>
  <c r="Q673" i="19"/>
  <c r="Q672" i="19"/>
  <c r="Q671" i="19"/>
  <c r="Q670" i="19"/>
  <c r="Q669" i="19"/>
  <c r="Q668" i="19"/>
  <c r="Q667" i="19"/>
  <c r="Q666" i="19"/>
  <c r="Q665" i="19"/>
  <c r="Q664" i="19"/>
  <c r="Q663" i="19"/>
  <c r="Q662" i="19"/>
  <c r="Q661" i="19"/>
  <c r="Q660" i="19"/>
  <c r="Q659" i="19"/>
  <c r="Q658" i="19"/>
  <c r="Q657" i="19"/>
  <c r="Q656" i="19"/>
  <c r="Q655" i="19"/>
  <c r="Q654" i="19"/>
  <c r="Q653" i="19"/>
  <c r="Q652" i="19"/>
  <c r="Q651" i="19"/>
  <c r="Q650" i="19"/>
  <c r="Q649" i="19"/>
  <c r="Q648" i="19"/>
  <c r="Q647" i="19"/>
  <c r="Q646" i="19"/>
  <c r="Q645" i="19"/>
  <c r="Q644" i="19"/>
  <c r="Q643" i="19"/>
  <c r="Q642" i="19"/>
  <c r="Q641" i="19"/>
  <c r="Q640" i="19"/>
  <c r="Q639" i="19"/>
  <c r="Q638" i="19"/>
  <c r="Q637" i="19"/>
  <c r="Q636" i="19"/>
  <c r="Q635" i="19"/>
  <c r="Q634" i="19"/>
  <c r="Q633" i="19"/>
  <c r="Q632" i="19"/>
  <c r="Q631" i="19"/>
  <c r="Q630" i="19"/>
  <c r="Q629" i="19"/>
  <c r="Q628" i="19"/>
  <c r="Q627" i="19"/>
  <c r="Q626" i="19"/>
  <c r="Q625" i="19"/>
  <c r="Q624" i="19"/>
  <c r="Q623" i="19"/>
  <c r="Q622" i="19"/>
  <c r="Q621" i="19"/>
  <c r="Q620" i="19"/>
  <c r="Q619" i="19"/>
  <c r="Q618" i="19"/>
  <c r="Q617" i="19"/>
  <c r="Q616" i="19"/>
  <c r="Q615" i="19"/>
  <c r="Q614" i="19"/>
  <c r="Q613" i="19"/>
  <c r="Q612" i="19"/>
  <c r="Q611" i="19"/>
  <c r="Q610" i="19"/>
  <c r="Q609" i="19"/>
  <c r="Q608" i="19"/>
  <c r="Q607" i="19"/>
  <c r="Q606" i="19"/>
  <c r="Q605" i="19"/>
  <c r="Q604" i="19"/>
  <c r="Q603" i="19"/>
  <c r="Q602" i="19"/>
  <c r="Q601" i="19"/>
  <c r="Q600" i="19"/>
  <c r="Q599" i="19"/>
  <c r="Q598" i="19"/>
  <c r="Q597" i="19"/>
  <c r="Q596" i="19"/>
  <c r="Q595" i="19"/>
  <c r="Q594" i="19"/>
  <c r="Q593" i="19"/>
  <c r="Q592" i="19"/>
  <c r="Q591" i="19"/>
  <c r="Q590" i="19"/>
  <c r="Q589" i="19"/>
  <c r="Q588" i="19"/>
  <c r="Q587" i="19"/>
  <c r="Q586" i="19"/>
  <c r="Q585" i="19"/>
  <c r="Q584" i="19"/>
  <c r="Q583" i="19"/>
  <c r="Q582" i="19"/>
  <c r="Q581" i="19"/>
  <c r="Q580" i="19"/>
  <c r="Q579" i="19"/>
  <c r="Q578" i="19"/>
  <c r="Q577" i="19"/>
  <c r="Q576" i="19"/>
  <c r="Q575" i="19"/>
  <c r="Q574" i="19"/>
  <c r="Q573" i="19"/>
  <c r="Q572" i="19"/>
  <c r="Q571" i="19"/>
  <c r="Q570" i="19"/>
  <c r="Q569" i="19"/>
  <c r="Q568" i="19"/>
  <c r="Q567" i="19"/>
  <c r="Q566" i="19"/>
  <c r="Q565" i="19"/>
  <c r="Q564" i="19"/>
  <c r="Q563" i="19"/>
  <c r="Q562" i="19"/>
  <c r="Q561" i="19"/>
  <c r="Q560" i="19"/>
  <c r="Q559" i="19"/>
  <c r="Q558" i="19"/>
  <c r="Q557" i="19"/>
  <c r="Q556" i="19"/>
  <c r="Q555" i="19"/>
  <c r="Q554" i="19"/>
  <c r="Q553" i="19"/>
  <c r="Q552" i="19"/>
  <c r="Q551" i="19"/>
  <c r="Q550" i="19"/>
  <c r="Q549" i="19"/>
  <c r="Q548" i="19"/>
  <c r="Q547" i="19"/>
  <c r="Q546" i="19"/>
  <c r="Q545" i="19"/>
  <c r="Q544" i="19"/>
  <c r="Q543" i="19"/>
  <c r="Q542" i="19"/>
  <c r="Q541" i="19"/>
  <c r="Q540" i="19"/>
  <c r="Q539" i="19"/>
  <c r="Q538" i="19"/>
  <c r="Q537" i="19"/>
  <c r="Q536" i="19"/>
  <c r="Q535" i="19"/>
  <c r="Q534" i="19"/>
  <c r="Q533" i="19"/>
  <c r="Q532" i="19"/>
  <c r="Q531" i="19"/>
  <c r="Q530" i="19"/>
  <c r="Q529" i="19"/>
  <c r="Q528" i="19"/>
  <c r="Q527" i="19"/>
  <c r="Q526" i="19"/>
  <c r="Q525" i="19"/>
  <c r="Q524" i="19"/>
  <c r="Q523" i="19"/>
  <c r="Q522" i="19"/>
  <c r="Q521" i="19"/>
  <c r="Q520" i="19"/>
  <c r="Q519" i="19"/>
  <c r="Q518" i="19"/>
  <c r="Q517" i="19"/>
  <c r="Q516" i="19"/>
  <c r="Q515" i="19"/>
  <c r="Q514" i="19"/>
  <c r="Q513" i="19"/>
  <c r="Q512" i="19"/>
  <c r="Q511" i="19"/>
  <c r="Q510" i="19"/>
  <c r="Q509" i="19"/>
  <c r="Q508" i="19"/>
  <c r="Q507" i="19"/>
  <c r="Q506" i="19"/>
  <c r="Q505" i="19"/>
  <c r="Q504" i="19"/>
  <c r="Q503" i="19"/>
  <c r="Q502" i="19"/>
  <c r="Q501" i="19"/>
  <c r="Q500" i="19"/>
  <c r="Q499" i="19"/>
  <c r="Q498" i="19"/>
  <c r="Q497" i="19"/>
  <c r="Q496" i="19"/>
  <c r="Q495" i="19"/>
  <c r="Q494" i="19"/>
  <c r="Q493" i="19"/>
  <c r="Q492" i="19"/>
  <c r="Q491" i="19"/>
  <c r="Q490" i="19"/>
  <c r="Q489" i="19"/>
  <c r="Q488" i="19"/>
  <c r="Q487" i="19"/>
  <c r="Q486" i="19"/>
  <c r="Q485" i="19"/>
  <c r="Q484" i="19"/>
  <c r="Q483" i="19"/>
  <c r="Q482" i="19"/>
  <c r="Q481" i="19"/>
  <c r="Q480" i="19"/>
  <c r="Q479" i="19"/>
  <c r="Q478" i="19"/>
  <c r="Q477" i="19"/>
  <c r="Q476" i="19"/>
  <c r="Q475" i="19"/>
  <c r="Q474" i="19"/>
  <c r="Q473" i="19"/>
  <c r="Q472" i="19"/>
  <c r="Q471" i="19"/>
  <c r="Q470" i="19"/>
  <c r="Q469" i="19"/>
  <c r="Q468" i="19"/>
  <c r="Q467" i="19"/>
  <c r="Q466" i="19"/>
  <c r="Q465" i="19"/>
  <c r="Q464" i="19"/>
  <c r="Q463" i="19"/>
  <c r="Q462" i="19"/>
  <c r="Q461" i="19"/>
  <c r="Q460" i="19"/>
  <c r="Q459" i="19"/>
  <c r="Q458" i="19"/>
  <c r="Q457" i="19"/>
  <c r="Q456" i="19"/>
  <c r="Q455" i="19"/>
  <c r="Q454" i="19"/>
  <c r="Q453" i="19"/>
  <c r="Q452" i="19"/>
  <c r="Q451" i="19"/>
  <c r="Q450" i="19"/>
  <c r="Q449" i="19"/>
  <c r="Q448" i="19"/>
  <c r="Q447" i="19"/>
  <c r="Q446" i="19"/>
  <c r="Q445" i="19"/>
  <c r="Q444" i="19"/>
  <c r="Q443" i="19"/>
  <c r="Q442" i="19"/>
  <c r="Q441" i="19"/>
  <c r="Q440" i="19"/>
  <c r="Q439" i="19"/>
  <c r="Q438" i="19"/>
  <c r="Q437" i="19"/>
  <c r="Q436" i="19"/>
  <c r="Q435" i="19"/>
  <c r="Q434" i="19"/>
  <c r="Q433" i="19"/>
  <c r="Q432" i="19"/>
  <c r="Q431" i="19"/>
  <c r="Q430" i="19"/>
  <c r="Q429" i="19"/>
  <c r="Q428" i="19"/>
  <c r="Q427" i="19"/>
  <c r="Q426" i="19"/>
  <c r="Q425" i="19"/>
  <c r="Q424" i="19"/>
  <c r="Q423" i="19"/>
  <c r="Q422" i="19"/>
  <c r="Q421" i="19"/>
  <c r="Q420" i="19"/>
  <c r="Q419" i="19"/>
  <c r="Q418" i="19"/>
  <c r="Q417" i="19"/>
  <c r="Q416" i="19"/>
  <c r="Q415" i="19"/>
  <c r="Q414" i="19"/>
  <c r="Q413" i="19"/>
  <c r="Q412" i="19"/>
  <c r="Q411" i="19"/>
  <c r="Q410" i="19"/>
  <c r="Q409" i="19"/>
  <c r="Q408" i="19"/>
  <c r="Q407" i="19"/>
  <c r="Q406" i="19"/>
  <c r="Q405" i="19"/>
  <c r="Q404" i="19"/>
  <c r="Q403" i="19"/>
  <c r="Q402" i="19"/>
  <c r="Q401" i="19"/>
  <c r="Q400" i="19"/>
  <c r="Q399" i="19"/>
  <c r="Q398" i="19"/>
  <c r="Q397" i="19"/>
  <c r="Q396" i="19"/>
  <c r="Q395" i="19"/>
  <c r="Q394" i="19"/>
  <c r="Q393" i="19"/>
  <c r="Q392" i="19"/>
  <c r="Q391" i="19"/>
  <c r="Q390" i="19"/>
  <c r="Q389" i="19"/>
  <c r="Q388" i="19"/>
  <c r="Q387" i="19"/>
  <c r="Q386" i="19"/>
  <c r="Q385" i="19"/>
  <c r="Q384" i="19"/>
  <c r="Q383" i="19"/>
  <c r="Q382" i="19"/>
  <c r="Q381" i="19"/>
  <c r="Q380" i="19"/>
  <c r="Q379" i="19"/>
  <c r="Q378" i="19"/>
  <c r="Q377" i="19"/>
  <c r="Q376" i="19"/>
  <c r="Q375" i="19"/>
  <c r="Q374" i="19"/>
  <c r="Q373" i="19"/>
  <c r="Q372" i="19"/>
  <c r="Q371" i="19"/>
  <c r="Q370" i="19"/>
  <c r="Q369" i="19"/>
  <c r="Q368" i="19"/>
  <c r="Q367" i="19"/>
  <c r="Q366" i="19"/>
  <c r="Q365" i="19"/>
  <c r="Q364" i="19"/>
  <c r="Q363" i="19"/>
  <c r="Q362" i="19"/>
  <c r="Q361" i="19"/>
  <c r="Q360" i="19"/>
  <c r="Q359" i="19"/>
  <c r="Q358" i="19"/>
  <c r="Q357" i="19"/>
  <c r="Q356" i="19"/>
  <c r="Q355" i="19"/>
  <c r="Q354" i="19"/>
  <c r="Q353" i="19"/>
  <c r="Q352" i="19"/>
  <c r="Q351" i="19"/>
  <c r="Q350" i="19"/>
  <c r="Q349" i="19"/>
  <c r="Q348" i="19"/>
  <c r="Q347" i="19"/>
  <c r="Q346" i="19"/>
  <c r="Q345" i="19"/>
  <c r="Q344" i="19"/>
  <c r="Q343" i="19"/>
  <c r="Q342" i="19"/>
  <c r="Q341" i="19"/>
  <c r="Q340" i="19"/>
  <c r="Q339" i="19"/>
  <c r="Q338" i="19"/>
  <c r="Q337" i="19"/>
  <c r="Q336" i="19"/>
  <c r="Q335" i="19"/>
  <c r="Q334" i="19"/>
  <c r="Q333" i="19"/>
  <c r="Q332" i="19"/>
  <c r="Q331" i="19"/>
  <c r="Q330" i="19"/>
  <c r="Q329" i="19"/>
  <c r="Q328" i="19"/>
  <c r="Q327" i="19"/>
  <c r="Q326" i="19"/>
  <c r="Q325" i="19"/>
  <c r="Q324" i="19"/>
  <c r="Q323" i="19"/>
  <c r="Q322" i="19"/>
  <c r="Q321" i="19"/>
  <c r="Q320" i="19"/>
  <c r="Q319" i="19"/>
  <c r="Q318" i="19"/>
  <c r="Q317" i="19"/>
  <c r="Q316" i="19"/>
  <c r="Q315" i="19"/>
  <c r="Q314" i="19"/>
  <c r="Q313" i="19"/>
  <c r="Q312" i="19"/>
  <c r="Q311" i="19"/>
  <c r="Q310" i="19"/>
  <c r="Q309" i="19"/>
  <c r="Q308" i="19"/>
  <c r="Q307" i="19"/>
  <c r="Q306" i="19"/>
  <c r="Q305" i="19"/>
  <c r="Q304" i="19"/>
  <c r="Q303" i="19"/>
  <c r="Q302" i="19"/>
  <c r="Q301" i="19"/>
  <c r="Q300" i="19"/>
  <c r="Q299" i="19"/>
  <c r="Q298" i="19"/>
  <c r="Q297" i="19"/>
  <c r="Q296" i="19"/>
  <c r="Q295" i="19"/>
  <c r="Q294" i="19"/>
  <c r="Q293" i="19"/>
  <c r="Q292" i="19"/>
  <c r="Q291" i="19"/>
  <c r="Q290" i="19"/>
  <c r="Q289" i="19"/>
  <c r="Q288" i="19"/>
  <c r="Q287" i="19"/>
  <c r="Q286" i="19"/>
  <c r="Q285" i="19"/>
  <c r="Q284" i="19"/>
  <c r="Q283" i="19"/>
  <c r="Q282" i="19"/>
  <c r="Q281" i="19"/>
  <c r="Q280" i="19"/>
  <c r="Q279" i="19"/>
  <c r="Q278" i="19"/>
  <c r="Q277" i="19"/>
  <c r="Q276" i="19"/>
  <c r="Q275" i="19"/>
  <c r="Q274" i="19"/>
  <c r="Q273" i="19"/>
  <c r="Q272" i="19"/>
  <c r="Q271" i="19"/>
  <c r="Q270" i="19"/>
  <c r="Q269" i="19"/>
  <c r="Q268" i="19"/>
  <c r="Q267" i="19"/>
  <c r="Q266" i="19"/>
  <c r="Q265" i="19"/>
  <c r="Q264" i="19"/>
  <c r="Q263" i="19"/>
  <c r="Q262" i="19"/>
  <c r="Q261" i="19"/>
  <c r="Q260" i="19"/>
  <c r="Q259" i="19"/>
  <c r="Q258" i="19"/>
  <c r="Q257" i="19"/>
  <c r="Q256" i="19"/>
  <c r="Q255" i="19"/>
  <c r="Q254" i="19"/>
  <c r="Q253" i="19"/>
  <c r="Q252" i="19"/>
  <c r="Q251" i="19"/>
  <c r="Q250" i="19"/>
  <c r="Q249" i="19"/>
  <c r="Q248" i="19"/>
  <c r="Q247" i="19"/>
  <c r="Q246" i="19"/>
  <c r="Q245" i="19"/>
  <c r="Q244" i="19"/>
  <c r="Q243" i="19"/>
  <c r="Q242" i="19"/>
  <c r="Q241" i="19"/>
  <c r="Q240" i="19"/>
  <c r="Q239" i="19"/>
  <c r="Q238" i="19"/>
  <c r="Q237" i="19"/>
  <c r="Q236" i="19"/>
  <c r="Q235" i="19"/>
  <c r="Q234" i="19"/>
  <c r="Q233" i="19"/>
  <c r="Q232" i="19"/>
  <c r="Q231" i="19"/>
  <c r="Q230" i="19"/>
  <c r="Q229" i="19"/>
  <c r="Q228" i="19"/>
  <c r="Q227" i="19"/>
  <c r="Q226" i="19"/>
  <c r="Q225" i="19"/>
  <c r="Q224" i="19"/>
  <c r="Q223" i="19"/>
  <c r="Q222" i="19"/>
  <c r="Q221" i="19"/>
  <c r="Q220" i="19"/>
  <c r="Q219" i="19"/>
  <c r="Q218" i="19"/>
  <c r="Q217" i="19"/>
  <c r="Q216" i="19"/>
  <c r="Q215" i="19"/>
  <c r="Q214" i="19"/>
  <c r="Q213" i="19"/>
  <c r="Q212" i="19"/>
  <c r="Q211" i="19"/>
  <c r="Q210" i="19"/>
  <c r="Q209" i="19"/>
  <c r="Q208" i="19"/>
  <c r="Q207" i="19"/>
  <c r="Q206" i="19"/>
  <c r="Q205" i="19"/>
  <c r="Q204" i="19"/>
  <c r="Q203" i="19"/>
  <c r="Q202" i="19"/>
  <c r="Q201" i="19"/>
  <c r="Q200" i="19"/>
  <c r="Q199" i="19"/>
  <c r="Q198" i="19"/>
  <c r="Q197" i="19"/>
  <c r="Q196" i="19"/>
  <c r="Q195" i="19"/>
  <c r="Q194" i="19"/>
  <c r="Q193" i="19"/>
  <c r="Q192" i="19"/>
  <c r="Q191" i="19"/>
  <c r="Q190" i="19"/>
  <c r="Q189" i="19"/>
  <c r="Q188" i="19"/>
  <c r="Q187" i="19"/>
  <c r="Q186" i="19"/>
  <c r="Q185" i="19"/>
  <c r="Q184" i="19"/>
  <c r="Q183" i="19"/>
  <c r="Q182" i="19"/>
  <c r="Q181" i="19"/>
  <c r="Q180" i="19"/>
  <c r="Q179" i="19"/>
  <c r="Q178" i="19"/>
  <c r="Q177" i="19"/>
  <c r="Q176" i="19"/>
  <c r="Q175" i="19"/>
  <c r="Q174" i="19"/>
  <c r="Q173" i="19"/>
  <c r="Q172" i="19"/>
  <c r="Q171" i="19"/>
  <c r="Q170" i="19"/>
  <c r="Q169" i="19"/>
  <c r="Q168" i="19"/>
  <c r="Q167" i="19"/>
  <c r="Q166" i="19"/>
  <c r="Q165" i="19"/>
  <c r="Q164" i="19"/>
  <c r="Q163" i="19"/>
  <c r="Q162" i="19"/>
  <c r="Q161" i="19"/>
  <c r="Q160" i="19"/>
  <c r="Q159" i="19"/>
  <c r="Q158" i="19"/>
  <c r="Q157" i="19"/>
  <c r="Q156" i="19"/>
  <c r="Q155" i="19"/>
  <c r="Q154" i="19"/>
  <c r="Q153" i="19"/>
  <c r="Q152" i="19"/>
  <c r="Q151" i="19"/>
  <c r="Q150" i="19"/>
  <c r="Q149" i="19"/>
  <c r="Q148" i="19"/>
  <c r="Q147" i="19"/>
  <c r="Q146" i="19"/>
  <c r="Q145" i="19"/>
  <c r="Q144" i="19"/>
  <c r="Q143" i="19"/>
  <c r="Q142" i="19"/>
  <c r="Q141" i="19"/>
  <c r="Q140" i="19"/>
  <c r="Q139" i="19"/>
  <c r="Q138" i="19"/>
  <c r="Q137" i="19"/>
  <c r="Q136" i="19"/>
  <c r="Q135" i="19"/>
  <c r="Q134" i="19"/>
  <c r="Q133" i="19"/>
  <c r="Q132" i="19"/>
  <c r="Q131" i="19"/>
  <c r="Q130" i="19"/>
  <c r="Q129" i="19"/>
  <c r="Q128" i="19"/>
  <c r="Q127" i="19"/>
  <c r="Q126" i="19"/>
  <c r="Q125" i="19"/>
  <c r="Q124" i="19"/>
  <c r="Q123" i="19"/>
  <c r="Q122" i="19"/>
  <c r="Q121" i="19"/>
  <c r="Q120" i="19"/>
  <c r="Q119" i="19"/>
  <c r="Q118" i="19"/>
  <c r="Q117" i="19"/>
  <c r="Q116" i="19"/>
  <c r="Q115" i="19"/>
  <c r="Q114" i="19"/>
  <c r="Q113" i="19"/>
  <c r="Q112" i="19"/>
  <c r="Q111" i="19"/>
  <c r="Q110" i="19"/>
  <c r="Q109" i="19"/>
  <c r="Q108" i="19"/>
  <c r="Q107" i="19"/>
  <c r="Q106" i="19"/>
  <c r="Q105" i="19"/>
  <c r="Q104" i="19"/>
  <c r="Q103" i="19"/>
  <c r="Q102" i="19"/>
  <c r="Q101" i="19"/>
  <c r="Q100" i="19"/>
  <c r="Q99" i="19"/>
  <c r="Q98" i="19"/>
  <c r="Q97" i="19"/>
  <c r="Q96" i="19"/>
  <c r="Q95" i="19"/>
  <c r="Q94" i="19"/>
  <c r="Q93" i="19"/>
  <c r="Q92" i="19"/>
  <c r="Q91" i="19"/>
  <c r="Q90" i="19"/>
  <c r="Q89" i="19"/>
  <c r="Q88" i="19"/>
  <c r="Q87" i="19"/>
  <c r="Q86" i="19"/>
  <c r="Q85" i="19"/>
  <c r="Q84" i="19"/>
  <c r="Q83" i="19"/>
  <c r="Q82" i="19"/>
  <c r="Q81" i="19"/>
  <c r="Q80" i="19"/>
  <c r="Q79" i="19"/>
  <c r="Q78" i="19"/>
  <c r="Q77" i="19"/>
  <c r="Q76" i="19"/>
  <c r="Q75" i="19"/>
  <c r="Q74" i="19"/>
  <c r="Q73" i="19"/>
  <c r="Q72" i="19"/>
  <c r="Q71" i="19"/>
  <c r="Q70" i="19"/>
  <c r="Q69" i="19"/>
  <c r="Q68" i="19"/>
  <c r="Q67" i="19"/>
  <c r="Q66" i="19"/>
  <c r="Q65" i="19"/>
  <c r="Q64" i="19"/>
  <c r="Q63" i="19"/>
  <c r="Q62" i="19"/>
  <c r="Q61" i="19"/>
  <c r="Q60" i="19"/>
  <c r="Q59" i="19"/>
  <c r="Q58" i="19"/>
  <c r="Q57" i="19"/>
  <c r="Q56" i="19"/>
  <c r="Q55" i="19"/>
  <c r="Q54" i="19"/>
  <c r="Q53"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3" i="19"/>
  <c r="Q12" i="19"/>
  <c r="Q11" i="19"/>
  <c r="Q10" i="19"/>
  <c r="Q9" i="19"/>
  <c r="Q8" i="19"/>
  <c r="Q7" i="19"/>
  <c r="Q6" i="19"/>
  <c r="Q5" i="19"/>
  <c r="Q4" i="19"/>
  <c r="E6" i="9"/>
  <c r="C13" i="42" s="1"/>
  <c r="J456" i="11"/>
  <c r="J457" i="11"/>
  <c r="J458" i="11"/>
  <c r="D458" i="11"/>
  <c r="D456" i="11"/>
  <c r="D457" i="11"/>
  <c r="A455" i="11"/>
  <c r="A456" i="11"/>
  <c r="A457" i="11"/>
  <c r="G455" i="11"/>
  <c r="G456" i="11"/>
  <c r="G457" i="11"/>
  <c r="L455" i="11"/>
  <c r="T455" i="11" s="1"/>
  <c r="L456" i="11"/>
  <c r="T456" i="11" s="1"/>
  <c r="L457" i="11"/>
  <c r="T457" i="11" s="1"/>
  <c r="U456" i="11"/>
  <c r="AC456" i="11" s="1"/>
  <c r="U457" i="11"/>
  <c r="AC457" i="11" s="1"/>
  <c r="W15" i="16"/>
  <c r="V15" i="16"/>
  <c r="S15" i="16"/>
  <c r="R15" i="16"/>
  <c r="W14" i="16"/>
  <c r="V14" i="16"/>
  <c r="S14" i="16"/>
  <c r="R14" i="16"/>
  <c r="W13" i="16"/>
  <c r="V13" i="16"/>
  <c r="S13" i="16"/>
  <c r="R13" i="16"/>
  <c r="W12" i="16"/>
  <c r="V12" i="16"/>
  <c r="S12" i="16"/>
  <c r="R12" i="16"/>
  <c r="W11" i="16"/>
  <c r="V11" i="16"/>
  <c r="S11" i="16"/>
  <c r="R11" i="16"/>
  <c r="W10" i="16"/>
  <c r="V10" i="16"/>
  <c r="S10" i="16"/>
  <c r="R10" i="16"/>
  <c r="W9" i="16"/>
  <c r="V9" i="16"/>
  <c r="S9" i="16"/>
  <c r="R9" i="16"/>
  <c r="W8" i="16"/>
  <c r="V8" i="16"/>
  <c r="S8" i="16"/>
  <c r="R8" i="16"/>
  <c r="W7" i="16"/>
  <c r="V7" i="16"/>
  <c r="S7" i="16"/>
  <c r="R7" i="16"/>
  <c r="W6" i="16"/>
  <c r="V6" i="16"/>
  <c r="S6" i="16"/>
  <c r="R6" i="16"/>
  <c r="W5" i="16"/>
  <c r="V5" i="16"/>
  <c r="S5" i="16"/>
  <c r="R5" i="16"/>
  <c r="W4" i="16"/>
  <c r="V4" i="16"/>
  <c r="S4" i="16"/>
  <c r="R4" i="16"/>
  <c r="S15" i="15"/>
  <c r="R15" i="15"/>
  <c r="S14" i="15"/>
  <c r="R14" i="15"/>
  <c r="S13" i="15"/>
  <c r="R13" i="15"/>
  <c r="S12" i="15"/>
  <c r="R12" i="15"/>
  <c r="S11" i="15"/>
  <c r="R11" i="15"/>
  <c r="S10" i="15"/>
  <c r="R10" i="15"/>
  <c r="S9" i="15"/>
  <c r="R9" i="15"/>
  <c r="S8" i="15"/>
  <c r="R8" i="15"/>
  <c r="S7" i="15"/>
  <c r="R7" i="15"/>
  <c r="S6" i="15"/>
  <c r="R6" i="15"/>
  <c r="S5" i="15"/>
  <c r="R5" i="15"/>
  <c r="S4" i="15"/>
  <c r="R4" i="15"/>
  <c r="S15" i="14"/>
  <c r="R15" i="14"/>
  <c r="S14" i="14"/>
  <c r="R14" i="14"/>
  <c r="S13" i="14"/>
  <c r="R13" i="14"/>
  <c r="S12" i="14"/>
  <c r="R12" i="14"/>
  <c r="S11" i="14"/>
  <c r="R11" i="14"/>
  <c r="S10" i="14"/>
  <c r="R10" i="14"/>
  <c r="S9" i="14"/>
  <c r="R9" i="14"/>
  <c r="S8" i="14"/>
  <c r="R8" i="14"/>
  <c r="S7" i="14"/>
  <c r="R7" i="14"/>
  <c r="S6" i="14"/>
  <c r="R6" i="14"/>
  <c r="S5" i="14"/>
  <c r="R5" i="14"/>
  <c r="S4" i="14"/>
  <c r="R4" i="14"/>
  <c r="J42" i="12"/>
  <c r="U455" i="11"/>
  <c r="AC455" i="11" s="1"/>
  <c r="J455" i="11"/>
  <c r="D455" i="11"/>
  <c r="U454" i="11"/>
  <c r="AC454" i="11" s="1"/>
  <c r="L454" i="11"/>
  <c r="T454" i="11" s="1"/>
  <c r="J454" i="11"/>
  <c r="G454" i="11"/>
  <c r="D454" i="11"/>
  <c r="A454" i="11"/>
  <c r="U453" i="11"/>
  <c r="AC453" i="11" s="1"/>
  <c r="L453" i="11"/>
  <c r="T453" i="11" s="1"/>
  <c r="J453" i="11"/>
  <c r="G453" i="11"/>
  <c r="D453" i="11"/>
  <c r="A453" i="11"/>
  <c r="U452" i="11"/>
  <c r="AC452" i="11" s="1"/>
  <c r="L452" i="11"/>
  <c r="T452" i="11" s="1"/>
  <c r="J452" i="11"/>
  <c r="G452" i="11"/>
  <c r="D452" i="11"/>
  <c r="A452" i="11"/>
  <c r="U451" i="11"/>
  <c r="AC451" i="11" s="1"/>
  <c r="L451" i="11"/>
  <c r="T451" i="11" s="1"/>
  <c r="J451" i="11"/>
  <c r="G451" i="11"/>
  <c r="D451" i="11"/>
  <c r="A451" i="11"/>
  <c r="U450" i="11"/>
  <c r="AC450" i="11" s="1"/>
  <c r="L450" i="11"/>
  <c r="T450" i="11" s="1"/>
  <c r="J450" i="11"/>
  <c r="G450" i="11"/>
  <c r="D450" i="11"/>
  <c r="A450" i="11"/>
  <c r="U449" i="11"/>
  <c r="AC449" i="11" s="1"/>
  <c r="L449" i="11"/>
  <c r="T449" i="11" s="1"/>
  <c r="J449" i="11"/>
  <c r="G449" i="11"/>
  <c r="D449" i="11"/>
  <c r="A449" i="11"/>
  <c r="U448" i="11"/>
  <c r="AC448" i="11" s="1"/>
  <c r="L448" i="11"/>
  <c r="T448" i="11" s="1"/>
  <c r="J448" i="11"/>
  <c r="G448" i="11"/>
  <c r="D448" i="11"/>
  <c r="A448" i="11"/>
  <c r="U447" i="11"/>
  <c r="AC447" i="11" s="1"/>
  <c r="L447" i="11"/>
  <c r="T447" i="11" s="1"/>
  <c r="J447" i="11"/>
  <c r="G447" i="11"/>
  <c r="D447" i="11"/>
  <c r="A447" i="11"/>
  <c r="U446" i="11"/>
  <c r="AC446" i="11" s="1"/>
  <c r="L446" i="11"/>
  <c r="T446" i="11" s="1"/>
  <c r="J446" i="11"/>
  <c r="G446" i="11"/>
  <c r="D446" i="11"/>
  <c r="A446" i="11"/>
  <c r="U445" i="11"/>
  <c r="AC445" i="11" s="1"/>
  <c r="L445" i="11"/>
  <c r="T445" i="11" s="1"/>
  <c r="J445" i="11"/>
  <c r="G445" i="11"/>
  <c r="D445" i="11"/>
  <c r="A445" i="11"/>
  <c r="U444" i="11"/>
  <c r="AC444" i="11" s="1"/>
  <c r="L444" i="11"/>
  <c r="T444" i="11" s="1"/>
  <c r="J444" i="11"/>
  <c r="G444" i="11"/>
  <c r="D444" i="11"/>
  <c r="A444" i="11"/>
  <c r="U443" i="11"/>
  <c r="AC443" i="11" s="1"/>
  <c r="L443" i="11"/>
  <c r="T443" i="11" s="1"/>
  <c r="J443" i="11"/>
  <c r="G443" i="11"/>
  <c r="D443" i="11"/>
  <c r="A443" i="11"/>
  <c r="U442" i="11"/>
  <c r="AC442" i="11" s="1"/>
  <c r="L442" i="11"/>
  <c r="T442" i="11" s="1"/>
  <c r="J442" i="11"/>
  <c r="G442" i="11"/>
  <c r="D442" i="11"/>
  <c r="A442" i="11"/>
  <c r="U441" i="11"/>
  <c r="AC441" i="11" s="1"/>
  <c r="L441" i="11"/>
  <c r="T441" i="11" s="1"/>
  <c r="J441" i="11"/>
  <c r="G441" i="11"/>
  <c r="D441" i="11"/>
  <c r="A441" i="11"/>
  <c r="U440" i="11"/>
  <c r="AC440" i="11" s="1"/>
  <c r="L440" i="11"/>
  <c r="T440" i="11" s="1"/>
  <c r="J440" i="11"/>
  <c r="G440" i="11"/>
  <c r="D440" i="11"/>
  <c r="A440" i="11"/>
  <c r="U439" i="11"/>
  <c r="AC439" i="11" s="1"/>
  <c r="L439" i="11"/>
  <c r="T439" i="11" s="1"/>
  <c r="J439" i="11"/>
  <c r="G439" i="11"/>
  <c r="D439" i="11"/>
  <c r="A439" i="11"/>
  <c r="U438" i="11"/>
  <c r="AC438" i="11" s="1"/>
  <c r="L438" i="11"/>
  <c r="T438" i="11" s="1"/>
  <c r="J438" i="11"/>
  <c r="G438" i="11"/>
  <c r="D438" i="11"/>
  <c r="A438" i="11"/>
  <c r="U437" i="11"/>
  <c r="AC437" i="11" s="1"/>
  <c r="L437" i="11"/>
  <c r="T437" i="11" s="1"/>
  <c r="J437" i="11"/>
  <c r="G437" i="11"/>
  <c r="D437" i="11"/>
  <c r="A437" i="11"/>
  <c r="U436" i="11"/>
  <c r="AC436" i="11" s="1"/>
  <c r="L436" i="11"/>
  <c r="T436" i="11" s="1"/>
  <c r="J436" i="11"/>
  <c r="G436" i="11"/>
  <c r="D436" i="11"/>
  <c r="A436" i="11"/>
  <c r="U435" i="11"/>
  <c r="AC435" i="11" s="1"/>
  <c r="L435" i="11"/>
  <c r="T435" i="11" s="1"/>
  <c r="J435" i="11"/>
  <c r="G435" i="11"/>
  <c r="D435" i="11"/>
  <c r="A435" i="11"/>
  <c r="U434" i="11"/>
  <c r="AC434" i="11" s="1"/>
  <c r="L434" i="11"/>
  <c r="T434" i="11" s="1"/>
  <c r="J434" i="11"/>
  <c r="G434" i="11"/>
  <c r="D434" i="11"/>
  <c r="A434" i="11"/>
  <c r="U433" i="11"/>
  <c r="AC433" i="11" s="1"/>
  <c r="L433" i="11"/>
  <c r="T433" i="11" s="1"/>
  <c r="J433" i="11"/>
  <c r="G433" i="11"/>
  <c r="D433" i="11"/>
  <c r="A433" i="11"/>
  <c r="U432" i="11"/>
  <c r="AC432" i="11" s="1"/>
  <c r="L432" i="11"/>
  <c r="T432" i="11" s="1"/>
  <c r="J432" i="11"/>
  <c r="G432" i="11"/>
  <c r="D432" i="11"/>
  <c r="A432" i="11"/>
  <c r="U431" i="11"/>
  <c r="AC431" i="11" s="1"/>
  <c r="L431" i="11"/>
  <c r="T431" i="11" s="1"/>
  <c r="J431" i="11"/>
  <c r="G431" i="11"/>
  <c r="D431" i="11"/>
  <c r="A431" i="11"/>
  <c r="U430" i="11"/>
  <c r="AC430" i="11" s="1"/>
  <c r="L430" i="11"/>
  <c r="T430" i="11" s="1"/>
  <c r="J430" i="11"/>
  <c r="G430" i="11"/>
  <c r="D430" i="11"/>
  <c r="A430" i="11"/>
  <c r="U429" i="11"/>
  <c r="AC429" i="11" s="1"/>
  <c r="L429" i="11"/>
  <c r="T429" i="11" s="1"/>
  <c r="J429" i="11"/>
  <c r="G429" i="11"/>
  <c r="D429" i="11"/>
  <c r="A429" i="11"/>
  <c r="U428" i="11"/>
  <c r="AC428" i="11" s="1"/>
  <c r="L428" i="11"/>
  <c r="T428" i="11" s="1"/>
  <c r="J428" i="11"/>
  <c r="G428" i="11"/>
  <c r="D428" i="11"/>
  <c r="A428" i="11"/>
  <c r="U427" i="11"/>
  <c r="AC427" i="11" s="1"/>
  <c r="L427" i="11"/>
  <c r="T427" i="11" s="1"/>
  <c r="J427" i="11"/>
  <c r="G427" i="11"/>
  <c r="D427" i="11"/>
  <c r="A427" i="11"/>
  <c r="U426" i="11"/>
  <c r="AC426" i="11" s="1"/>
  <c r="L426" i="11"/>
  <c r="T426" i="11" s="1"/>
  <c r="J426" i="11"/>
  <c r="G426" i="11"/>
  <c r="D426" i="11"/>
  <c r="A426" i="11"/>
  <c r="U425" i="11"/>
  <c r="AC425" i="11" s="1"/>
  <c r="L425" i="11"/>
  <c r="T425" i="11" s="1"/>
  <c r="J425" i="11"/>
  <c r="G425" i="11"/>
  <c r="D425" i="11"/>
  <c r="A425" i="11"/>
  <c r="U424" i="11"/>
  <c r="AC424" i="11" s="1"/>
  <c r="L424" i="11"/>
  <c r="T424" i="11" s="1"/>
  <c r="J424" i="11"/>
  <c r="G424" i="11"/>
  <c r="D424" i="11"/>
  <c r="A424" i="11"/>
  <c r="U423" i="11"/>
  <c r="AC423" i="11" s="1"/>
  <c r="L423" i="11"/>
  <c r="T423" i="11" s="1"/>
  <c r="J423" i="11"/>
  <c r="G423" i="11"/>
  <c r="D423" i="11"/>
  <c r="A423" i="11"/>
  <c r="U422" i="11"/>
  <c r="AC422" i="11" s="1"/>
  <c r="L422" i="11"/>
  <c r="T422" i="11" s="1"/>
  <c r="J422" i="11"/>
  <c r="G422" i="11"/>
  <c r="D422" i="11"/>
  <c r="A422" i="11"/>
  <c r="U421" i="11"/>
  <c r="AC421" i="11" s="1"/>
  <c r="L421" i="11"/>
  <c r="T421" i="11" s="1"/>
  <c r="J421" i="11"/>
  <c r="G421" i="11"/>
  <c r="D421" i="11"/>
  <c r="A421" i="11"/>
  <c r="U420" i="11"/>
  <c r="AC420" i="11" s="1"/>
  <c r="L420" i="11"/>
  <c r="T420" i="11" s="1"/>
  <c r="J420" i="11"/>
  <c r="G420" i="11"/>
  <c r="D420" i="11"/>
  <c r="A420" i="11"/>
  <c r="U419" i="11"/>
  <c r="AC419" i="11" s="1"/>
  <c r="L419" i="11"/>
  <c r="T419" i="11" s="1"/>
  <c r="J419" i="11"/>
  <c r="G419" i="11"/>
  <c r="D419" i="11"/>
  <c r="A419" i="11"/>
  <c r="U418" i="11"/>
  <c r="AC418" i="11" s="1"/>
  <c r="L418" i="11"/>
  <c r="T418" i="11" s="1"/>
  <c r="J418" i="11"/>
  <c r="G418" i="11"/>
  <c r="D418" i="11"/>
  <c r="A418" i="11"/>
  <c r="U417" i="11"/>
  <c r="AC417" i="11" s="1"/>
  <c r="L417" i="11"/>
  <c r="T417" i="11" s="1"/>
  <c r="J417" i="11"/>
  <c r="G417" i="11"/>
  <c r="D417" i="11"/>
  <c r="A417" i="11"/>
  <c r="U416" i="11"/>
  <c r="AC416" i="11" s="1"/>
  <c r="L416" i="11"/>
  <c r="T416" i="11" s="1"/>
  <c r="J416" i="11"/>
  <c r="G416" i="11"/>
  <c r="D416" i="11"/>
  <c r="A416" i="11"/>
  <c r="U415" i="11"/>
  <c r="AC415" i="11" s="1"/>
  <c r="L415" i="11"/>
  <c r="T415" i="11" s="1"/>
  <c r="J415" i="11"/>
  <c r="G415" i="11"/>
  <c r="D415" i="11"/>
  <c r="A415" i="11"/>
  <c r="U414" i="11"/>
  <c r="AC414" i="11" s="1"/>
  <c r="L414" i="11"/>
  <c r="T414" i="11" s="1"/>
  <c r="J414" i="11"/>
  <c r="G414" i="11"/>
  <c r="D414" i="11"/>
  <c r="A414" i="11"/>
  <c r="U413" i="11"/>
  <c r="AC413" i="11" s="1"/>
  <c r="L413" i="11"/>
  <c r="T413" i="11" s="1"/>
  <c r="J413" i="11"/>
  <c r="G413" i="11"/>
  <c r="D413" i="11"/>
  <c r="A413" i="11"/>
  <c r="U412" i="11"/>
  <c r="AC412" i="11" s="1"/>
  <c r="L412" i="11"/>
  <c r="T412" i="11" s="1"/>
  <c r="J412" i="11"/>
  <c r="G412" i="11"/>
  <c r="D412" i="11"/>
  <c r="A412" i="11"/>
  <c r="U411" i="11"/>
  <c r="AC411" i="11" s="1"/>
  <c r="L411" i="11"/>
  <c r="T411" i="11" s="1"/>
  <c r="J411" i="11"/>
  <c r="G411" i="11"/>
  <c r="D411" i="11"/>
  <c r="A411" i="11"/>
  <c r="U410" i="11"/>
  <c r="AC410" i="11" s="1"/>
  <c r="L410" i="11"/>
  <c r="T410" i="11" s="1"/>
  <c r="J410" i="11"/>
  <c r="G410" i="11"/>
  <c r="D410" i="11"/>
  <c r="A410" i="11"/>
  <c r="U409" i="11"/>
  <c r="AC409" i="11" s="1"/>
  <c r="L409" i="11"/>
  <c r="T409" i="11" s="1"/>
  <c r="J409" i="11"/>
  <c r="G409" i="11"/>
  <c r="D409" i="11"/>
  <c r="A409" i="11"/>
  <c r="U408" i="11"/>
  <c r="AC408" i="11" s="1"/>
  <c r="L408" i="11"/>
  <c r="T408" i="11" s="1"/>
  <c r="J408" i="11"/>
  <c r="G408" i="11"/>
  <c r="D408" i="11"/>
  <c r="A408" i="11"/>
  <c r="U407" i="11"/>
  <c r="AC407" i="11" s="1"/>
  <c r="L407" i="11"/>
  <c r="T407" i="11" s="1"/>
  <c r="J407" i="11"/>
  <c r="G407" i="11"/>
  <c r="D407" i="11"/>
  <c r="A407" i="11"/>
  <c r="U406" i="11"/>
  <c r="AC406" i="11" s="1"/>
  <c r="L406" i="11"/>
  <c r="T406" i="11" s="1"/>
  <c r="J406" i="11"/>
  <c r="G406" i="11"/>
  <c r="D406" i="11"/>
  <c r="A406" i="11"/>
  <c r="U405" i="11"/>
  <c r="AC405" i="11" s="1"/>
  <c r="L405" i="11"/>
  <c r="T405" i="11" s="1"/>
  <c r="J405" i="11"/>
  <c r="G405" i="11"/>
  <c r="D405" i="11"/>
  <c r="A405" i="11"/>
  <c r="U404" i="11"/>
  <c r="AC404" i="11" s="1"/>
  <c r="L404" i="11"/>
  <c r="T404" i="11" s="1"/>
  <c r="J404" i="11"/>
  <c r="G404" i="11"/>
  <c r="D404" i="11"/>
  <c r="A404" i="11"/>
  <c r="U403" i="11"/>
  <c r="AC403" i="11" s="1"/>
  <c r="L403" i="11"/>
  <c r="T403" i="11" s="1"/>
  <c r="J403" i="11"/>
  <c r="G403" i="11"/>
  <c r="D403" i="11"/>
  <c r="A403" i="11"/>
  <c r="U402" i="11"/>
  <c r="L402" i="11"/>
  <c r="T402" i="11" s="1"/>
  <c r="J402" i="11"/>
  <c r="G402" i="11"/>
  <c r="D402" i="11"/>
  <c r="A402" i="11"/>
  <c r="U401" i="11"/>
  <c r="AC401" i="11" s="1"/>
  <c r="L401" i="11"/>
  <c r="T401" i="11" s="1"/>
  <c r="J401" i="11"/>
  <c r="G401" i="11"/>
  <c r="D401" i="11"/>
  <c r="A401" i="11"/>
  <c r="U400" i="11"/>
  <c r="AC400" i="11" s="1"/>
  <c r="L400" i="11"/>
  <c r="T400" i="11" s="1"/>
  <c r="J400" i="11"/>
  <c r="G400" i="11"/>
  <c r="D400" i="11"/>
  <c r="A400" i="11"/>
  <c r="U399" i="11"/>
  <c r="AC399" i="11" s="1"/>
  <c r="L399" i="11"/>
  <c r="T399" i="11" s="1"/>
  <c r="J399" i="11"/>
  <c r="G399" i="11"/>
  <c r="D399" i="11"/>
  <c r="A399" i="11"/>
  <c r="U398" i="11"/>
  <c r="AC398" i="11" s="1"/>
  <c r="L398" i="11"/>
  <c r="T398" i="11" s="1"/>
  <c r="J398" i="11"/>
  <c r="G398" i="11"/>
  <c r="D398" i="11"/>
  <c r="A398" i="11"/>
  <c r="U397" i="11"/>
  <c r="AC397" i="11" s="1"/>
  <c r="L397" i="11"/>
  <c r="T397" i="11" s="1"/>
  <c r="J397" i="11"/>
  <c r="G397" i="11"/>
  <c r="D397" i="11"/>
  <c r="A397" i="11"/>
  <c r="U396" i="11"/>
  <c r="AC396" i="11" s="1"/>
  <c r="L396" i="11"/>
  <c r="T396" i="11" s="1"/>
  <c r="J396" i="11"/>
  <c r="G396" i="11"/>
  <c r="D396" i="11"/>
  <c r="A396" i="11"/>
  <c r="U395" i="11"/>
  <c r="AC395" i="11" s="1"/>
  <c r="L395" i="11"/>
  <c r="T395" i="11" s="1"/>
  <c r="J395" i="11"/>
  <c r="G395" i="11"/>
  <c r="D395" i="11"/>
  <c r="A395" i="11"/>
  <c r="U394" i="11"/>
  <c r="AC394" i="11" s="1"/>
  <c r="L394" i="11"/>
  <c r="T394" i="11" s="1"/>
  <c r="J394" i="11"/>
  <c r="G394" i="11"/>
  <c r="D394" i="11"/>
  <c r="A394" i="11"/>
  <c r="U393" i="11"/>
  <c r="AC393" i="11" s="1"/>
  <c r="L393" i="11"/>
  <c r="T393" i="11" s="1"/>
  <c r="J393" i="11"/>
  <c r="G393" i="11"/>
  <c r="D393" i="11"/>
  <c r="A393" i="11"/>
  <c r="U392" i="11"/>
  <c r="AC392" i="11" s="1"/>
  <c r="L392" i="11"/>
  <c r="T392" i="11" s="1"/>
  <c r="J392" i="11"/>
  <c r="G392" i="11"/>
  <c r="D392" i="11"/>
  <c r="A392" i="11"/>
  <c r="U391" i="11"/>
  <c r="AC391" i="11" s="1"/>
  <c r="L391" i="11"/>
  <c r="T391" i="11" s="1"/>
  <c r="J391" i="11"/>
  <c r="G391" i="11"/>
  <c r="D391" i="11"/>
  <c r="A391" i="11"/>
  <c r="U390" i="11"/>
  <c r="AC390" i="11" s="1"/>
  <c r="L390" i="11"/>
  <c r="T390" i="11" s="1"/>
  <c r="J390" i="11"/>
  <c r="G390" i="11"/>
  <c r="D390" i="11"/>
  <c r="A390" i="11"/>
  <c r="U389" i="11"/>
  <c r="AC389" i="11" s="1"/>
  <c r="L389" i="11"/>
  <c r="T389" i="11" s="1"/>
  <c r="J389" i="11"/>
  <c r="G389" i="11"/>
  <c r="D389" i="11"/>
  <c r="A389" i="11"/>
  <c r="U388" i="11"/>
  <c r="AC388" i="11" s="1"/>
  <c r="L388" i="11"/>
  <c r="T388" i="11" s="1"/>
  <c r="J388" i="11"/>
  <c r="G388" i="11"/>
  <c r="D388" i="11"/>
  <c r="A388" i="11"/>
  <c r="U387" i="11"/>
  <c r="AC387" i="11" s="1"/>
  <c r="L387" i="11"/>
  <c r="T387" i="11" s="1"/>
  <c r="J387" i="11"/>
  <c r="G387" i="11"/>
  <c r="D387" i="11"/>
  <c r="A387" i="11"/>
  <c r="U386" i="11"/>
  <c r="AC386" i="11" s="1"/>
  <c r="L386" i="11"/>
  <c r="T386" i="11" s="1"/>
  <c r="J386" i="11"/>
  <c r="G386" i="11"/>
  <c r="D386" i="11"/>
  <c r="A386" i="11"/>
  <c r="U385" i="11"/>
  <c r="AC385" i="11" s="1"/>
  <c r="L385" i="11"/>
  <c r="T385" i="11" s="1"/>
  <c r="J385" i="11"/>
  <c r="G385" i="11"/>
  <c r="D385" i="11"/>
  <c r="A385" i="11"/>
  <c r="U384" i="11"/>
  <c r="AC384" i="11" s="1"/>
  <c r="L384" i="11"/>
  <c r="T384" i="11" s="1"/>
  <c r="J384" i="11"/>
  <c r="G384" i="11"/>
  <c r="D384" i="11"/>
  <c r="A384" i="11"/>
  <c r="U383" i="11"/>
  <c r="AC383" i="11" s="1"/>
  <c r="L383" i="11"/>
  <c r="T383" i="11" s="1"/>
  <c r="J383" i="11"/>
  <c r="G383" i="11"/>
  <c r="D383" i="11"/>
  <c r="A383" i="11"/>
  <c r="U382" i="11"/>
  <c r="AC382" i="11" s="1"/>
  <c r="L382" i="11"/>
  <c r="T382" i="11" s="1"/>
  <c r="J382" i="11"/>
  <c r="G382" i="11"/>
  <c r="D382" i="11"/>
  <c r="A382" i="11"/>
  <c r="U381" i="11"/>
  <c r="AC381" i="11" s="1"/>
  <c r="L381" i="11"/>
  <c r="T381" i="11" s="1"/>
  <c r="J381" i="11"/>
  <c r="G381" i="11"/>
  <c r="D381" i="11"/>
  <c r="A381" i="11"/>
  <c r="U380" i="11"/>
  <c r="AC380" i="11" s="1"/>
  <c r="L380" i="11"/>
  <c r="T380" i="11" s="1"/>
  <c r="J380" i="11"/>
  <c r="G380" i="11"/>
  <c r="D380" i="11"/>
  <c r="A380" i="11"/>
  <c r="U379" i="11"/>
  <c r="AC379" i="11" s="1"/>
  <c r="L379" i="11"/>
  <c r="T379" i="11" s="1"/>
  <c r="J379" i="11"/>
  <c r="G379" i="11"/>
  <c r="D379" i="11"/>
  <c r="A379" i="11"/>
  <c r="U378" i="11"/>
  <c r="AC378" i="11" s="1"/>
  <c r="L378" i="11"/>
  <c r="T378" i="11" s="1"/>
  <c r="J378" i="11"/>
  <c r="G378" i="11"/>
  <c r="D378" i="11"/>
  <c r="A378" i="11"/>
  <c r="U377" i="11"/>
  <c r="AC377" i="11" s="1"/>
  <c r="L377" i="11"/>
  <c r="T377" i="11" s="1"/>
  <c r="J377" i="11"/>
  <c r="G377" i="11"/>
  <c r="D377" i="11"/>
  <c r="A377" i="11"/>
  <c r="U376" i="11"/>
  <c r="AC376" i="11" s="1"/>
  <c r="L376" i="11"/>
  <c r="T376" i="11" s="1"/>
  <c r="J376" i="11"/>
  <c r="G376" i="11"/>
  <c r="D376" i="11"/>
  <c r="A376" i="11"/>
  <c r="U375" i="11"/>
  <c r="AC375" i="11" s="1"/>
  <c r="L375" i="11"/>
  <c r="T375" i="11" s="1"/>
  <c r="J375" i="11"/>
  <c r="G375" i="11"/>
  <c r="D375" i="11"/>
  <c r="A375" i="11"/>
  <c r="U374" i="11"/>
  <c r="AC374" i="11" s="1"/>
  <c r="L374" i="11"/>
  <c r="T374" i="11" s="1"/>
  <c r="J374" i="11"/>
  <c r="G374" i="11"/>
  <c r="D374" i="11"/>
  <c r="A374" i="11"/>
  <c r="U373" i="11"/>
  <c r="AC373" i="11" s="1"/>
  <c r="L373" i="11"/>
  <c r="T373" i="11" s="1"/>
  <c r="J373" i="11"/>
  <c r="G373" i="11"/>
  <c r="D373" i="11"/>
  <c r="A373" i="11"/>
  <c r="U372" i="11"/>
  <c r="AC372" i="11" s="1"/>
  <c r="L372" i="11"/>
  <c r="T372" i="11" s="1"/>
  <c r="J372" i="11"/>
  <c r="G372" i="11"/>
  <c r="D372" i="11"/>
  <c r="A372" i="11"/>
  <c r="U371" i="11"/>
  <c r="AC371" i="11" s="1"/>
  <c r="L371" i="11"/>
  <c r="T371" i="11" s="1"/>
  <c r="J371" i="11"/>
  <c r="G371" i="11"/>
  <c r="D371" i="11"/>
  <c r="A371" i="11"/>
  <c r="U370" i="11"/>
  <c r="AC370" i="11" s="1"/>
  <c r="L370" i="11"/>
  <c r="T370" i="11" s="1"/>
  <c r="J370" i="11"/>
  <c r="G370" i="11"/>
  <c r="D370" i="11"/>
  <c r="A370" i="11"/>
  <c r="U369" i="11"/>
  <c r="L369" i="11"/>
  <c r="J369" i="11"/>
  <c r="G369" i="11"/>
  <c r="D369" i="11"/>
  <c r="A369" i="11"/>
  <c r="U368" i="11"/>
  <c r="AC368" i="11" s="1"/>
  <c r="L368" i="11"/>
  <c r="T368" i="11" s="1"/>
  <c r="J368" i="11"/>
  <c r="G368" i="11"/>
  <c r="D368" i="11"/>
  <c r="A368" i="11"/>
  <c r="U367" i="11"/>
  <c r="AC367" i="11" s="1"/>
  <c r="L367" i="11"/>
  <c r="T367" i="11" s="1"/>
  <c r="J367" i="11"/>
  <c r="G367" i="11"/>
  <c r="D367" i="11"/>
  <c r="AE367" i="11" s="1"/>
  <c r="A367" i="11"/>
  <c r="U366" i="11"/>
  <c r="AC366" i="11" s="1"/>
  <c r="L366" i="11"/>
  <c r="T366" i="11" s="1"/>
  <c r="J366" i="11"/>
  <c r="G366" i="11"/>
  <c r="D366" i="11"/>
  <c r="A366" i="11"/>
  <c r="U365" i="11"/>
  <c r="AC365" i="11" s="1"/>
  <c r="L365" i="11"/>
  <c r="T365" i="11" s="1"/>
  <c r="J365" i="11"/>
  <c r="G365" i="11"/>
  <c r="D365" i="11"/>
  <c r="A365" i="11"/>
  <c r="U364" i="11"/>
  <c r="AC364" i="11" s="1"/>
  <c r="L364" i="11"/>
  <c r="T364" i="11" s="1"/>
  <c r="J364" i="11"/>
  <c r="G364" i="11"/>
  <c r="D364" i="11"/>
  <c r="AD364" i="11" s="1"/>
  <c r="A364" i="11"/>
  <c r="U363" i="11"/>
  <c r="AC363" i="11" s="1"/>
  <c r="L363" i="11"/>
  <c r="T363" i="11" s="1"/>
  <c r="J363" i="11"/>
  <c r="G363" i="11"/>
  <c r="D363" i="11"/>
  <c r="A363" i="11"/>
  <c r="U362" i="11"/>
  <c r="AC362" i="11" s="1"/>
  <c r="L362" i="11"/>
  <c r="T362" i="11" s="1"/>
  <c r="J362" i="11"/>
  <c r="G362" i="11"/>
  <c r="D362" i="11"/>
  <c r="AE362" i="11" s="1"/>
  <c r="A362" i="11"/>
  <c r="U361" i="11"/>
  <c r="AC361" i="11" s="1"/>
  <c r="L361" i="11"/>
  <c r="T361" i="11" s="1"/>
  <c r="J361" i="11"/>
  <c r="G361" i="11"/>
  <c r="D361" i="11"/>
  <c r="AD361" i="11" s="1"/>
  <c r="A361" i="11"/>
  <c r="U360" i="11"/>
  <c r="AC360" i="11" s="1"/>
  <c r="L360" i="11"/>
  <c r="T360" i="11" s="1"/>
  <c r="J360" i="11"/>
  <c r="G360" i="11"/>
  <c r="D360" i="11"/>
  <c r="A360" i="11"/>
  <c r="U359" i="11"/>
  <c r="AC359" i="11" s="1"/>
  <c r="L359" i="11"/>
  <c r="T359" i="11" s="1"/>
  <c r="J359" i="11"/>
  <c r="G359" i="11"/>
  <c r="D359" i="11"/>
  <c r="AD359" i="11" s="1"/>
  <c r="A359" i="11"/>
  <c r="U358" i="11"/>
  <c r="AC358" i="11" s="1"/>
  <c r="L358" i="11"/>
  <c r="T358" i="11" s="1"/>
  <c r="J358" i="11"/>
  <c r="G358" i="11"/>
  <c r="D358" i="11"/>
  <c r="AE358" i="11" s="1"/>
  <c r="A358" i="11"/>
  <c r="U357" i="11"/>
  <c r="AC357" i="11" s="1"/>
  <c r="L357" i="11"/>
  <c r="T357" i="11" s="1"/>
  <c r="J357" i="11"/>
  <c r="G357" i="11"/>
  <c r="D357" i="11"/>
  <c r="AD357" i="11" s="1"/>
  <c r="A357" i="11"/>
  <c r="U356" i="11"/>
  <c r="AC356" i="11" s="1"/>
  <c r="L356" i="11"/>
  <c r="T356" i="11" s="1"/>
  <c r="J356" i="11"/>
  <c r="G356" i="11"/>
  <c r="D356" i="11"/>
  <c r="AD356" i="11" s="1"/>
  <c r="A356" i="11"/>
  <c r="U355" i="11"/>
  <c r="AC355" i="11" s="1"/>
  <c r="L355" i="11"/>
  <c r="T355" i="11" s="1"/>
  <c r="J355" i="11"/>
  <c r="G355" i="11"/>
  <c r="D355" i="11"/>
  <c r="AD355" i="11" s="1"/>
  <c r="A355" i="11"/>
  <c r="U354" i="11"/>
  <c r="AC354" i="11" s="1"/>
  <c r="L354" i="11"/>
  <c r="T354" i="11" s="1"/>
  <c r="J354" i="11"/>
  <c r="G354" i="11"/>
  <c r="D354" i="11"/>
  <c r="AD354" i="11" s="1"/>
  <c r="A354" i="11"/>
  <c r="U353" i="11"/>
  <c r="AC353" i="11" s="1"/>
  <c r="L353" i="11"/>
  <c r="T353" i="11" s="1"/>
  <c r="J353" i="11"/>
  <c r="G353" i="11"/>
  <c r="D353" i="11"/>
  <c r="AD353" i="11" s="1"/>
  <c r="A353" i="11"/>
  <c r="U352" i="11"/>
  <c r="AC352" i="11" s="1"/>
  <c r="L352" i="11"/>
  <c r="T352" i="11" s="1"/>
  <c r="J352" i="11"/>
  <c r="G352" i="11"/>
  <c r="D352" i="11"/>
  <c r="AE352" i="11" s="1"/>
  <c r="A352" i="11"/>
  <c r="U351" i="11"/>
  <c r="AC351" i="11" s="1"/>
  <c r="L351" i="11"/>
  <c r="T351" i="11" s="1"/>
  <c r="J351" i="11"/>
  <c r="G351" i="11"/>
  <c r="D351" i="11"/>
  <c r="AE351" i="11" s="1"/>
  <c r="A351" i="11"/>
  <c r="U350" i="11"/>
  <c r="AC350" i="11" s="1"/>
  <c r="L350" i="11"/>
  <c r="T350" i="11" s="1"/>
  <c r="J350" i="11"/>
  <c r="G350" i="11"/>
  <c r="D350" i="11"/>
  <c r="AE350" i="11" s="1"/>
  <c r="A350" i="11"/>
  <c r="U349" i="11"/>
  <c r="AC349" i="11" s="1"/>
  <c r="L349" i="11"/>
  <c r="T349" i="11" s="1"/>
  <c r="J349" i="11"/>
  <c r="G349" i="11"/>
  <c r="D349" i="11"/>
  <c r="AE349" i="11" s="1"/>
  <c r="A349" i="11"/>
  <c r="U348" i="11"/>
  <c r="AC348" i="11" s="1"/>
  <c r="L348" i="11"/>
  <c r="T348" i="11" s="1"/>
  <c r="J348" i="11"/>
  <c r="G348" i="11"/>
  <c r="D348" i="11"/>
  <c r="AE348" i="11" s="1"/>
  <c r="A348" i="11"/>
  <c r="U347" i="11"/>
  <c r="AC347" i="11" s="1"/>
  <c r="L347" i="11"/>
  <c r="T347" i="11" s="1"/>
  <c r="J347" i="11"/>
  <c r="G347" i="11"/>
  <c r="D347" i="11"/>
  <c r="A347" i="11"/>
  <c r="U346" i="11"/>
  <c r="AC346" i="11" s="1"/>
  <c r="L346" i="11"/>
  <c r="T346" i="11" s="1"/>
  <c r="J346" i="11"/>
  <c r="G346" i="11"/>
  <c r="D346" i="11"/>
  <c r="A346" i="11"/>
  <c r="U345" i="11"/>
  <c r="AC345" i="11" s="1"/>
  <c r="L345" i="11"/>
  <c r="T345" i="11" s="1"/>
  <c r="J345" i="11"/>
  <c r="G345" i="11"/>
  <c r="D345" i="11"/>
  <c r="AD345" i="11" s="1"/>
  <c r="A345" i="11"/>
  <c r="U344" i="11"/>
  <c r="AC344" i="11" s="1"/>
  <c r="L344" i="11"/>
  <c r="T344" i="11" s="1"/>
  <c r="J344" i="11"/>
  <c r="G344" i="11"/>
  <c r="D344" i="11"/>
  <c r="AD344" i="11" s="1"/>
  <c r="A344" i="11"/>
  <c r="U343" i="11"/>
  <c r="AC343" i="11" s="1"/>
  <c r="L343" i="11"/>
  <c r="T343" i="11" s="1"/>
  <c r="J343" i="11"/>
  <c r="G343" i="11"/>
  <c r="D343" i="11"/>
  <c r="AD343" i="11" s="1"/>
  <c r="A343" i="11"/>
  <c r="U342" i="11"/>
  <c r="AC342" i="11" s="1"/>
  <c r="L342" i="11"/>
  <c r="T342" i="11" s="1"/>
  <c r="J342" i="11"/>
  <c r="G342" i="11"/>
  <c r="D342" i="11"/>
  <c r="AE342" i="11" s="1"/>
  <c r="A342" i="11"/>
  <c r="U341" i="11"/>
  <c r="AC341" i="11" s="1"/>
  <c r="L341" i="11"/>
  <c r="T341" i="11" s="1"/>
  <c r="J341" i="11"/>
  <c r="G341" i="11"/>
  <c r="D341" i="11"/>
  <c r="AE341" i="11" s="1"/>
  <c r="A341" i="11"/>
  <c r="U340" i="11"/>
  <c r="AC340" i="11" s="1"/>
  <c r="L340" i="11"/>
  <c r="T340" i="11" s="1"/>
  <c r="J340" i="11"/>
  <c r="G340" i="11"/>
  <c r="D340" i="11"/>
  <c r="AE340" i="11" s="1"/>
  <c r="A340" i="11"/>
  <c r="U339" i="11"/>
  <c r="AC339" i="11" s="1"/>
  <c r="L339" i="11"/>
  <c r="T339" i="11" s="1"/>
  <c r="J339" i="11"/>
  <c r="G339" i="11"/>
  <c r="D339" i="11"/>
  <c r="AD339" i="11" s="1"/>
  <c r="A339" i="11"/>
  <c r="U338" i="11"/>
  <c r="AC338" i="11" s="1"/>
  <c r="L338" i="11"/>
  <c r="T338" i="11" s="1"/>
  <c r="J338" i="11"/>
  <c r="G338" i="11"/>
  <c r="D338" i="11"/>
  <c r="AD338" i="11" s="1"/>
  <c r="A338" i="11"/>
  <c r="U337" i="11"/>
  <c r="AC337" i="11" s="1"/>
  <c r="L337" i="11"/>
  <c r="T337" i="11" s="1"/>
  <c r="J337" i="11"/>
  <c r="G337" i="11"/>
  <c r="D337" i="11"/>
  <c r="AD337" i="11" s="1"/>
  <c r="A337" i="11"/>
  <c r="U336" i="11"/>
  <c r="AC336" i="11" s="1"/>
  <c r="L336" i="11"/>
  <c r="T336" i="11" s="1"/>
  <c r="J336" i="11"/>
  <c r="G336" i="11"/>
  <c r="D336" i="11"/>
  <c r="A336" i="11"/>
  <c r="U335" i="11"/>
  <c r="AC335" i="11" s="1"/>
  <c r="L335" i="11"/>
  <c r="T335" i="11" s="1"/>
  <c r="J335" i="11"/>
  <c r="G335" i="11"/>
  <c r="D335" i="11"/>
  <c r="AD335" i="11" s="1"/>
  <c r="A335" i="11"/>
  <c r="U334" i="11"/>
  <c r="AC334" i="11" s="1"/>
  <c r="L334" i="11"/>
  <c r="T334" i="11" s="1"/>
  <c r="J334" i="11"/>
  <c r="G334" i="11"/>
  <c r="D334" i="11"/>
  <c r="AD334" i="11" s="1"/>
  <c r="A334" i="11"/>
  <c r="U333" i="11"/>
  <c r="AC333" i="11" s="1"/>
  <c r="L333" i="11"/>
  <c r="T333" i="11" s="1"/>
  <c r="J333" i="11"/>
  <c r="G333" i="11"/>
  <c r="D333" i="11"/>
  <c r="AE333" i="11" s="1"/>
  <c r="A333" i="11"/>
  <c r="U332" i="11"/>
  <c r="AC332" i="11" s="1"/>
  <c r="L332" i="11"/>
  <c r="T332" i="11" s="1"/>
  <c r="J332" i="11"/>
  <c r="G332" i="11"/>
  <c r="D332" i="11"/>
  <c r="AD332" i="11" s="1"/>
  <c r="A332" i="11"/>
  <c r="U331" i="11"/>
  <c r="AC331" i="11" s="1"/>
  <c r="L331" i="11"/>
  <c r="T331" i="11" s="1"/>
  <c r="J331" i="11"/>
  <c r="G331" i="11"/>
  <c r="D331" i="11"/>
  <c r="A331" i="11"/>
  <c r="U330" i="11"/>
  <c r="AC330" i="11" s="1"/>
  <c r="L330" i="11"/>
  <c r="T330" i="11" s="1"/>
  <c r="J330" i="11"/>
  <c r="G330" i="11"/>
  <c r="D330" i="11"/>
  <c r="AE330" i="11" s="1"/>
  <c r="A330" i="11"/>
  <c r="U329" i="11"/>
  <c r="AC329" i="11" s="1"/>
  <c r="L329" i="11"/>
  <c r="T329" i="11" s="1"/>
  <c r="J329" i="11"/>
  <c r="G329" i="11"/>
  <c r="D329" i="11"/>
  <c r="A329" i="11"/>
  <c r="U328" i="11"/>
  <c r="AC328" i="11" s="1"/>
  <c r="L328" i="11"/>
  <c r="T328" i="11" s="1"/>
  <c r="J328" i="11"/>
  <c r="G328" i="11"/>
  <c r="D328" i="11"/>
  <c r="AE328" i="11" s="1"/>
  <c r="A328" i="11"/>
  <c r="AC402" i="11"/>
  <c r="T369" i="11"/>
  <c r="AC369" i="11"/>
  <c r="U327" i="11"/>
  <c r="AC327" i="11" s="1"/>
  <c r="L327" i="11"/>
  <c r="T327" i="11" s="1"/>
  <c r="J327" i="11"/>
  <c r="G327" i="11"/>
  <c r="D327" i="11"/>
  <c r="A327" i="11"/>
  <c r="U326" i="11"/>
  <c r="AC326" i="11" s="1"/>
  <c r="L326" i="11"/>
  <c r="T326" i="11" s="1"/>
  <c r="J326" i="11"/>
  <c r="G326" i="11"/>
  <c r="D326" i="11"/>
  <c r="AD326" i="11" s="1"/>
  <c r="A326" i="11"/>
  <c r="U325" i="11"/>
  <c r="AC325" i="11" s="1"/>
  <c r="L325" i="11"/>
  <c r="T325" i="11" s="1"/>
  <c r="J325" i="11"/>
  <c r="G325" i="11"/>
  <c r="D325" i="11"/>
  <c r="AE325" i="11" s="1"/>
  <c r="A325" i="11"/>
  <c r="U324" i="11"/>
  <c r="AC324" i="11" s="1"/>
  <c r="L324" i="11"/>
  <c r="T324" i="11" s="1"/>
  <c r="J324" i="11"/>
  <c r="G324" i="11"/>
  <c r="D324" i="11"/>
  <c r="AD324" i="11" s="1"/>
  <c r="A324" i="11"/>
  <c r="U323" i="11"/>
  <c r="AC323" i="11" s="1"/>
  <c r="L323" i="11"/>
  <c r="T323" i="11" s="1"/>
  <c r="J323" i="11"/>
  <c r="G323" i="11"/>
  <c r="D323" i="11"/>
  <c r="AE323" i="11" s="1"/>
  <c r="A323" i="11"/>
  <c r="U322" i="11"/>
  <c r="AC322" i="11" s="1"/>
  <c r="L322" i="11"/>
  <c r="T322" i="11" s="1"/>
  <c r="J322" i="11"/>
  <c r="G322" i="11"/>
  <c r="D322" i="11"/>
  <c r="AD322" i="11" s="1"/>
  <c r="A322" i="11"/>
  <c r="U321" i="11"/>
  <c r="AC321" i="11" s="1"/>
  <c r="L321" i="11"/>
  <c r="T321" i="11" s="1"/>
  <c r="J321" i="11"/>
  <c r="G321" i="11"/>
  <c r="D321" i="11"/>
  <c r="AD321" i="11" s="1"/>
  <c r="A321" i="11"/>
  <c r="U320" i="11"/>
  <c r="L320" i="11"/>
  <c r="T320" i="11" s="1"/>
  <c r="J320" i="11"/>
  <c r="G320" i="11"/>
  <c r="A320" i="11"/>
  <c r="U319" i="11"/>
  <c r="L319" i="11"/>
  <c r="T319" i="11" s="1"/>
  <c r="J319" i="11"/>
  <c r="G319" i="11"/>
  <c r="A319" i="11"/>
  <c r="U318" i="11"/>
  <c r="L318" i="11"/>
  <c r="T318" i="11" s="1"/>
  <c r="J318" i="11"/>
  <c r="G318" i="11"/>
  <c r="A318" i="11"/>
  <c r="U317" i="11"/>
  <c r="L317" i="11"/>
  <c r="T317" i="11" s="1"/>
  <c r="J317" i="11"/>
  <c r="G317" i="11"/>
  <c r="A317" i="11"/>
  <c r="U316" i="11"/>
  <c r="L316" i="11"/>
  <c r="T316" i="11" s="1"/>
  <c r="J316" i="11"/>
  <c r="G316" i="11"/>
  <c r="A316" i="11"/>
  <c r="U315" i="11"/>
  <c r="L315" i="11"/>
  <c r="T315" i="11" s="1"/>
  <c r="J315" i="11"/>
  <c r="G315" i="11"/>
  <c r="A315" i="11"/>
  <c r="U314" i="11"/>
  <c r="L314" i="11"/>
  <c r="T314" i="11" s="1"/>
  <c r="J314" i="11"/>
  <c r="G314" i="11"/>
  <c r="A314" i="11"/>
  <c r="U313" i="11"/>
  <c r="L313" i="11"/>
  <c r="T313" i="11" s="1"/>
  <c r="J313" i="11"/>
  <c r="G313" i="11"/>
  <c r="A313" i="11"/>
  <c r="U312" i="11"/>
  <c r="L312" i="11"/>
  <c r="T312" i="11" s="1"/>
  <c r="J312" i="11"/>
  <c r="G312" i="11"/>
  <c r="A312" i="11"/>
  <c r="U311" i="11"/>
  <c r="L311" i="11"/>
  <c r="T311" i="11" s="1"/>
  <c r="J311" i="11"/>
  <c r="G311" i="11"/>
  <c r="A311" i="11"/>
  <c r="U310" i="11"/>
  <c r="L310" i="11"/>
  <c r="T310" i="11" s="1"/>
  <c r="J310" i="11"/>
  <c r="G310" i="11"/>
  <c r="A310" i="11"/>
  <c r="U309" i="11"/>
  <c r="L309" i="11"/>
  <c r="T309" i="11" s="1"/>
  <c r="J309" i="11"/>
  <c r="G309" i="11"/>
  <c r="A309" i="11"/>
  <c r="U308" i="11"/>
  <c r="L308" i="11"/>
  <c r="T308" i="11" s="1"/>
  <c r="J308" i="11"/>
  <c r="G308" i="11"/>
  <c r="A308" i="11"/>
  <c r="U307" i="11"/>
  <c r="L307" i="11"/>
  <c r="T307" i="11" s="1"/>
  <c r="J307" i="11"/>
  <c r="G307" i="11"/>
  <c r="A307" i="11"/>
  <c r="U306" i="11"/>
  <c r="L306" i="11"/>
  <c r="T306" i="11" s="1"/>
  <c r="J306" i="11"/>
  <c r="G306" i="11"/>
  <c r="A306" i="11"/>
  <c r="U305" i="11"/>
  <c r="L305" i="11"/>
  <c r="T305" i="11" s="1"/>
  <c r="J305" i="11"/>
  <c r="G305" i="11"/>
  <c r="A305" i="11"/>
  <c r="U304" i="11"/>
  <c r="L304" i="11"/>
  <c r="T304" i="11" s="1"/>
  <c r="J304" i="11"/>
  <c r="G304" i="11"/>
  <c r="A304" i="11"/>
  <c r="U303" i="11"/>
  <c r="L303" i="11"/>
  <c r="T303" i="11" s="1"/>
  <c r="J303" i="11"/>
  <c r="G303" i="11"/>
  <c r="A303" i="11"/>
  <c r="U302" i="11"/>
  <c r="L302" i="11"/>
  <c r="T302" i="11" s="1"/>
  <c r="J302" i="11"/>
  <c r="G302" i="11"/>
  <c r="A302" i="11"/>
  <c r="U301" i="11"/>
  <c r="L301" i="11"/>
  <c r="T301" i="11" s="1"/>
  <c r="J301" i="11"/>
  <c r="G301" i="11"/>
  <c r="A301" i="11"/>
  <c r="U300" i="11"/>
  <c r="L300" i="11"/>
  <c r="T300" i="11" s="1"/>
  <c r="J300" i="11"/>
  <c r="G300" i="11"/>
  <c r="A300" i="11"/>
  <c r="U299" i="11"/>
  <c r="L299" i="11"/>
  <c r="T299" i="11" s="1"/>
  <c r="J299" i="11"/>
  <c r="G299" i="11"/>
  <c r="A299" i="11"/>
  <c r="U298" i="11"/>
  <c r="L298" i="11"/>
  <c r="T298" i="11" s="1"/>
  <c r="J298" i="11"/>
  <c r="G298" i="11"/>
  <c r="A298" i="11"/>
  <c r="U297" i="11"/>
  <c r="L297" i="11"/>
  <c r="J297" i="11"/>
  <c r="G297" i="11"/>
  <c r="A297" i="11"/>
  <c r="U296" i="11"/>
  <c r="L296" i="11"/>
  <c r="T296" i="11" s="1"/>
  <c r="J296" i="11"/>
  <c r="G296" i="11"/>
  <c r="A296" i="11"/>
  <c r="U295" i="11"/>
  <c r="L295" i="11"/>
  <c r="T295" i="11" s="1"/>
  <c r="J295" i="11"/>
  <c r="G295" i="11"/>
  <c r="A295" i="11"/>
  <c r="U294" i="11"/>
  <c r="L294" i="11"/>
  <c r="T294" i="11" s="1"/>
  <c r="J294" i="11"/>
  <c r="G294" i="11"/>
  <c r="A294" i="11"/>
  <c r="U293" i="11"/>
  <c r="L293" i="11"/>
  <c r="T293" i="11" s="1"/>
  <c r="J293" i="11"/>
  <c r="G293" i="11"/>
  <c r="A293" i="11"/>
  <c r="U292" i="11"/>
  <c r="L292" i="11"/>
  <c r="T292" i="11" s="1"/>
  <c r="J292" i="11"/>
  <c r="G292" i="11"/>
  <c r="A292" i="11"/>
  <c r="U291" i="11"/>
  <c r="L291" i="11"/>
  <c r="T291" i="11" s="1"/>
  <c r="J291" i="11"/>
  <c r="G291" i="11"/>
  <c r="A291" i="11"/>
  <c r="U290" i="11"/>
  <c r="L290" i="11"/>
  <c r="T290" i="11" s="1"/>
  <c r="J290" i="11"/>
  <c r="G290" i="11"/>
  <c r="A290" i="11"/>
  <c r="U289" i="11"/>
  <c r="L289" i="11"/>
  <c r="T289" i="11" s="1"/>
  <c r="J289" i="11"/>
  <c r="G289" i="11"/>
  <c r="A289" i="11"/>
  <c r="U288" i="11"/>
  <c r="L288" i="11"/>
  <c r="T288" i="11" s="1"/>
  <c r="J288" i="11"/>
  <c r="G288" i="11"/>
  <c r="A288" i="11"/>
  <c r="U287" i="11"/>
  <c r="L287" i="11"/>
  <c r="T287" i="11" s="1"/>
  <c r="J287" i="11"/>
  <c r="G287" i="11"/>
  <c r="A287" i="11"/>
  <c r="U286" i="11"/>
  <c r="L286" i="11"/>
  <c r="T286" i="11" s="1"/>
  <c r="J286" i="11"/>
  <c r="G286" i="11"/>
  <c r="A286" i="11"/>
  <c r="U285" i="11"/>
  <c r="L285" i="11"/>
  <c r="T285" i="11" s="1"/>
  <c r="J285" i="11"/>
  <c r="G285" i="11"/>
  <c r="A285" i="11"/>
  <c r="U284" i="11"/>
  <c r="L284" i="11"/>
  <c r="T284" i="11" s="1"/>
  <c r="J284" i="11"/>
  <c r="G284" i="11"/>
  <c r="A284" i="11"/>
  <c r="U283" i="11"/>
  <c r="L283" i="11"/>
  <c r="T283" i="11" s="1"/>
  <c r="J283" i="11"/>
  <c r="G283" i="11"/>
  <c r="A283" i="11"/>
  <c r="U282" i="11"/>
  <c r="L282" i="11"/>
  <c r="T282" i="11" s="1"/>
  <c r="J282" i="11"/>
  <c r="G282" i="11"/>
  <c r="A282" i="11"/>
  <c r="U281" i="11"/>
  <c r="L281" i="11"/>
  <c r="T281" i="11" s="1"/>
  <c r="J281" i="11"/>
  <c r="G281" i="11"/>
  <c r="A281" i="11"/>
  <c r="U280" i="11"/>
  <c r="L280" i="11"/>
  <c r="T280" i="11" s="1"/>
  <c r="J280" i="11"/>
  <c r="G280" i="11"/>
  <c r="A280" i="11"/>
  <c r="U279" i="11"/>
  <c r="L279" i="11"/>
  <c r="T279" i="11" s="1"/>
  <c r="J279" i="11"/>
  <c r="G279" i="11"/>
  <c r="A279" i="11"/>
  <c r="U278" i="11"/>
  <c r="L278" i="11"/>
  <c r="T278" i="11" s="1"/>
  <c r="J278" i="11"/>
  <c r="G278" i="11"/>
  <c r="A278" i="11"/>
  <c r="U277" i="11"/>
  <c r="L277" i="11"/>
  <c r="T277" i="11" s="1"/>
  <c r="J277" i="11"/>
  <c r="G277" i="11"/>
  <c r="A277" i="11"/>
  <c r="U276" i="11"/>
  <c r="L276" i="11"/>
  <c r="T276" i="11" s="1"/>
  <c r="J276" i="11"/>
  <c r="G276" i="11"/>
  <c r="D276" i="11"/>
  <c r="A276" i="11"/>
  <c r="U275" i="11"/>
  <c r="L275" i="11"/>
  <c r="J275" i="11"/>
  <c r="G275" i="11"/>
  <c r="A275" i="11"/>
  <c r="U274" i="11"/>
  <c r="L274" i="11"/>
  <c r="T274" i="11" s="1"/>
  <c r="J274" i="11"/>
  <c r="G274" i="11"/>
  <c r="A274" i="11"/>
  <c r="U273" i="11"/>
  <c r="L273" i="11"/>
  <c r="T273" i="11" s="1"/>
  <c r="J273" i="11"/>
  <c r="G273" i="11"/>
  <c r="D273" i="11"/>
  <c r="A273" i="11"/>
  <c r="U272" i="11"/>
  <c r="L272" i="11"/>
  <c r="T272" i="11" s="1"/>
  <c r="J272" i="11"/>
  <c r="G272" i="11"/>
  <c r="D272" i="11"/>
  <c r="A272" i="11"/>
  <c r="U271" i="11"/>
  <c r="L271" i="11"/>
  <c r="T271" i="11" s="1"/>
  <c r="J271" i="11"/>
  <c r="G271" i="11"/>
  <c r="D271" i="11"/>
  <c r="A271" i="11"/>
  <c r="U270" i="11"/>
  <c r="L270" i="11"/>
  <c r="T270" i="11" s="1"/>
  <c r="J270" i="11"/>
  <c r="G270" i="11"/>
  <c r="D270" i="11"/>
  <c r="A270" i="11"/>
  <c r="U269" i="11"/>
  <c r="L269" i="11"/>
  <c r="T269" i="11" s="1"/>
  <c r="J269" i="11"/>
  <c r="G269" i="11"/>
  <c r="D269" i="11"/>
  <c r="A269" i="11"/>
  <c r="U268" i="11"/>
  <c r="L268" i="11"/>
  <c r="T268" i="11" s="1"/>
  <c r="J268" i="11"/>
  <c r="G268" i="11"/>
  <c r="D268" i="11"/>
  <c r="A268" i="11"/>
  <c r="U267" i="11"/>
  <c r="L267" i="11"/>
  <c r="T267" i="11" s="1"/>
  <c r="J267" i="11"/>
  <c r="G267" i="11"/>
  <c r="D267" i="11"/>
  <c r="A267" i="11"/>
  <c r="U266" i="11"/>
  <c r="L266" i="11"/>
  <c r="T266" i="11" s="1"/>
  <c r="J266" i="11"/>
  <c r="G266" i="11"/>
  <c r="D266" i="11"/>
  <c r="A266" i="11"/>
  <c r="U265" i="11"/>
  <c r="L265" i="11"/>
  <c r="J265" i="11"/>
  <c r="G265" i="11"/>
  <c r="D265" i="11"/>
  <c r="A265" i="11"/>
  <c r="U264" i="11"/>
  <c r="L264" i="11"/>
  <c r="T264" i="11" s="1"/>
  <c r="J264" i="11"/>
  <c r="G264" i="11"/>
  <c r="D264" i="11"/>
  <c r="A264" i="11"/>
  <c r="U263" i="11"/>
  <c r="L263" i="11"/>
  <c r="T263" i="11" s="1"/>
  <c r="J263" i="11"/>
  <c r="G263" i="11"/>
  <c r="D263" i="11"/>
  <c r="A263" i="11"/>
  <c r="U262" i="11"/>
  <c r="L262" i="11"/>
  <c r="T262" i="11" s="1"/>
  <c r="J262" i="11"/>
  <c r="G262" i="11"/>
  <c r="D262" i="11"/>
  <c r="A262" i="11"/>
  <c r="U261" i="11"/>
  <c r="L261" i="11"/>
  <c r="T261" i="11" s="1"/>
  <c r="J261" i="11"/>
  <c r="G261" i="11"/>
  <c r="D261" i="11"/>
  <c r="A261" i="11"/>
  <c r="U260" i="11"/>
  <c r="L260" i="11"/>
  <c r="T260" i="11" s="1"/>
  <c r="J260" i="11"/>
  <c r="G260" i="11"/>
  <c r="D260" i="11"/>
  <c r="A260" i="11"/>
  <c r="U259" i="11"/>
  <c r="L259" i="11"/>
  <c r="T259" i="11" s="1"/>
  <c r="J259" i="11"/>
  <c r="G259" i="11"/>
  <c r="D259" i="11"/>
  <c r="A259" i="11"/>
  <c r="U258" i="11"/>
  <c r="L258" i="11"/>
  <c r="T258" i="11" s="1"/>
  <c r="J258" i="11"/>
  <c r="G258" i="11"/>
  <c r="D258" i="11"/>
  <c r="A258" i="11"/>
  <c r="U257" i="11"/>
  <c r="L257" i="11"/>
  <c r="T257" i="11" s="1"/>
  <c r="J257" i="11"/>
  <c r="G257" i="11"/>
  <c r="D257" i="11"/>
  <c r="A257" i="11"/>
  <c r="U256" i="11"/>
  <c r="L256" i="11"/>
  <c r="T256" i="11" s="1"/>
  <c r="J256" i="11"/>
  <c r="G256" i="11"/>
  <c r="D256" i="11"/>
  <c r="A256" i="11"/>
  <c r="U255" i="11"/>
  <c r="L255" i="11"/>
  <c r="T255" i="11" s="1"/>
  <c r="J255" i="11"/>
  <c r="G255" i="11"/>
  <c r="D255" i="11"/>
  <c r="A255" i="11"/>
  <c r="U254" i="11"/>
  <c r="L254" i="11"/>
  <c r="T254" i="11" s="1"/>
  <c r="J254" i="11"/>
  <c r="G254" i="11"/>
  <c r="D254" i="11"/>
  <c r="A254" i="11"/>
  <c r="U253" i="11"/>
  <c r="L253" i="11"/>
  <c r="T253" i="11" s="1"/>
  <c r="J253" i="11"/>
  <c r="G253" i="11"/>
  <c r="D253" i="11"/>
  <c r="A253" i="11"/>
  <c r="U252" i="11"/>
  <c r="L252" i="11"/>
  <c r="J252" i="11"/>
  <c r="G252" i="11"/>
  <c r="D252" i="11"/>
  <c r="A252" i="11"/>
  <c r="U251" i="11"/>
  <c r="L251" i="11"/>
  <c r="T251" i="11" s="1"/>
  <c r="J251" i="11"/>
  <c r="G251" i="11"/>
  <c r="D251" i="11"/>
  <c r="A251" i="11"/>
  <c r="U250" i="11"/>
  <c r="L250" i="11"/>
  <c r="T250" i="11" s="1"/>
  <c r="J250" i="11"/>
  <c r="G250" i="11"/>
  <c r="D250" i="11"/>
  <c r="A250" i="11"/>
  <c r="U249" i="11"/>
  <c r="L249" i="11"/>
  <c r="T249" i="11" s="1"/>
  <c r="J249" i="11"/>
  <c r="G249" i="11"/>
  <c r="D249" i="11"/>
  <c r="A249" i="11"/>
  <c r="U248" i="11"/>
  <c r="L248" i="11"/>
  <c r="T248" i="11" s="1"/>
  <c r="J248" i="11"/>
  <c r="G248" i="11"/>
  <c r="D248" i="11"/>
  <c r="A248" i="11"/>
  <c r="U247" i="11"/>
  <c r="L247" i="11"/>
  <c r="T247" i="11" s="1"/>
  <c r="J247" i="11"/>
  <c r="G247" i="11"/>
  <c r="D247" i="11"/>
  <c r="A247" i="11"/>
  <c r="U246" i="11"/>
  <c r="L246" i="11"/>
  <c r="T246" i="11" s="1"/>
  <c r="J246" i="11"/>
  <c r="G246" i="11"/>
  <c r="D246" i="11"/>
  <c r="A246" i="11"/>
  <c r="U245" i="11"/>
  <c r="L245" i="11"/>
  <c r="T245" i="11" s="1"/>
  <c r="J245" i="11"/>
  <c r="G245" i="11"/>
  <c r="D245" i="11"/>
  <c r="A245" i="11"/>
  <c r="U244" i="11"/>
  <c r="L244" i="11"/>
  <c r="J244" i="11"/>
  <c r="G244" i="11"/>
  <c r="D244" i="11"/>
  <c r="A244" i="11"/>
  <c r="U243" i="11"/>
  <c r="L243" i="11"/>
  <c r="T243" i="11" s="1"/>
  <c r="J243" i="11"/>
  <c r="G243" i="11"/>
  <c r="D243" i="11"/>
  <c r="A243" i="11"/>
  <c r="U242" i="11"/>
  <c r="L242" i="11"/>
  <c r="T242" i="11" s="1"/>
  <c r="J242" i="11"/>
  <c r="G242" i="11"/>
  <c r="D242" i="11"/>
  <c r="A242" i="11"/>
  <c r="U241" i="11"/>
  <c r="L241" i="11"/>
  <c r="T241" i="11" s="1"/>
  <c r="J241" i="11"/>
  <c r="G241" i="11"/>
  <c r="D241" i="11"/>
  <c r="A241" i="11"/>
  <c r="U240" i="11"/>
  <c r="L240" i="11"/>
  <c r="T240" i="11" s="1"/>
  <c r="J240" i="11"/>
  <c r="G240" i="11"/>
  <c r="D240" i="11"/>
  <c r="A240" i="11"/>
  <c r="U239" i="11"/>
  <c r="L239" i="11"/>
  <c r="T239" i="11" s="1"/>
  <c r="J239" i="11"/>
  <c r="G239" i="11"/>
  <c r="D239" i="11"/>
  <c r="A239" i="11"/>
  <c r="U238" i="11"/>
  <c r="L238" i="11"/>
  <c r="T238" i="11" s="1"/>
  <c r="J238" i="11"/>
  <c r="G238" i="11"/>
  <c r="D238" i="11"/>
  <c r="A238" i="11"/>
  <c r="U237" i="11"/>
  <c r="L237" i="11"/>
  <c r="T237" i="11" s="1"/>
  <c r="J237" i="11"/>
  <c r="G237" i="11"/>
  <c r="D237" i="11"/>
  <c r="A237" i="11"/>
  <c r="U236" i="11"/>
  <c r="L236" i="11"/>
  <c r="T236" i="11" s="1"/>
  <c r="J236" i="11"/>
  <c r="G236" i="11"/>
  <c r="D236" i="11"/>
  <c r="A236" i="11"/>
  <c r="U235" i="11"/>
  <c r="L235" i="11"/>
  <c r="T235" i="11" s="1"/>
  <c r="J235" i="11"/>
  <c r="G235" i="11"/>
  <c r="D235" i="11"/>
  <c r="A235" i="11"/>
  <c r="U234" i="11"/>
  <c r="L234" i="11"/>
  <c r="T234" i="11" s="1"/>
  <c r="J234" i="11"/>
  <c r="G234" i="11"/>
  <c r="D234" i="11"/>
  <c r="A234" i="11"/>
  <c r="U233" i="11"/>
  <c r="L233" i="11"/>
  <c r="T233" i="11" s="1"/>
  <c r="J233" i="11"/>
  <c r="G233" i="11"/>
  <c r="D233" i="11"/>
  <c r="A233" i="11"/>
  <c r="U232" i="11"/>
  <c r="L232" i="11"/>
  <c r="T232" i="11" s="1"/>
  <c r="J232" i="11"/>
  <c r="G232" i="11"/>
  <c r="D232" i="11"/>
  <c r="A232" i="11"/>
  <c r="U231" i="11"/>
  <c r="L231" i="11"/>
  <c r="T231" i="11" s="1"/>
  <c r="J231" i="11"/>
  <c r="G231" i="11"/>
  <c r="D231" i="11"/>
  <c r="A231" i="11"/>
  <c r="U230" i="11"/>
  <c r="L230" i="11"/>
  <c r="T230" i="11" s="1"/>
  <c r="J230" i="11"/>
  <c r="G230" i="11"/>
  <c r="D230" i="11"/>
  <c r="A230" i="11"/>
  <c r="U229" i="11"/>
  <c r="L229" i="11"/>
  <c r="T229" i="11" s="1"/>
  <c r="J229" i="11"/>
  <c r="G229" i="11"/>
  <c r="D229" i="11"/>
  <c r="A229" i="11"/>
  <c r="U228" i="11"/>
  <c r="L228" i="11"/>
  <c r="T228" i="11" s="1"/>
  <c r="J228" i="11"/>
  <c r="G228" i="11"/>
  <c r="D228" i="11"/>
  <c r="A228" i="11"/>
  <c r="U227" i="11"/>
  <c r="L227" i="11"/>
  <c r="T227" i="11" s="1"/>
  <c r="J227" i="11"/>
  <c r="G227" i="11"/>
  <c r="D227" i="11"/>
  <c r="A227" i="11"/>
  <c r="U226" i="11"/>
  <c r="L226" i="11"/>
  <c r="T226" i="11" s="1"/>
  <c r="J226" i="11"/>
  <c r="G226" i="11"/>
  <c r="D226" i="11"/>
  <c r="A226" i="11"/>
  <c r="U225" i="11"/>
  <c r="L225" i="11"/>
  <c r="T225" i="11" s="1"/>
  <c r="J225" i="11"/>
  <c r="G225" i="11"/>
  <c r="D225" i="11"/>
  <c r="A225" i="11"/>
  <c r="U224" i="11"/>
  <c r="L224" i="11"/>
  <c r="T224" i="11" s="1"/>
  <c r="J224" i="11"/>
  <c r="G224" i="11"/>
  <c r="D224" i="11"/>
  <c r="A224" i="11"/>
  <c r="U223" i="11"/>
  <c r="L223" i="11"/>
  <c r="T223" i="11" s="1"/>
  <c r="J223" i="11"/>
  <c r="G223" i="11"/>
  <c r="D223" i="11"/>
  <c r="A223" i="11"/>
  <c r="U222" i="11"/>
  <c r="L222" i="11"/>
  <c r="T222" i="11" s="1"/>
  <c r="J222" i="11"/>
  <c r="G222" i="11"/>
  <c r="D222" i="11"/>
  <c r="A222" i="11"/>
  <c r="U221" i="11"/>
  <c r="L221" i="11"/>
  <c r="T221" i="11" s="1"/>
  <c r="J221" i="11"/>
  <c r="G221" i="11"/>
  <c r="D221" i="11"/>
  <c r="A221" i="11"/>
  <c r="U220" i="11"/>
  <c r="L220" i="11"/>
  <c r="T220" i="11" s="1"/>
  <c r="J220" i="11"/>
  <c r="G220" i="11"/>
  <c r="D220" i="11"/>
  <c r="A220" i="11"/>
  <c r="U219" i="11"/>
  <c r="L219" i="11"/>
  <c r="T219" i="11" s="1"/>
  <c r="J219" i="11"/>
  <c r="G219" i="11"/>
  <c r="D219" i="11"/>
  <c r="A219" i="11"/>
  <c r="U218" i="11"/>
  <c r="L218" i="11"/>
  <c r="T218" i="11" s="1"/>
  <c r="J218" i="11"/>
  <c r="G218" i="11"/>
  <c r="D218" i="11"/>
  <c r="A218" i="11"/>
  <c r="U217" i="11"/>
  <c r="L217" i="11"/>
  <c r="T217" i="11" s="1"/>
  <c r="J217" i="11"/>
  <c r="G217" i="11"/>
  <c r="D217" i="11"/>
  <c r="A217" i="11"/>
  <c r="U216" i="11"/>
  <c r="L216" i="11"/>
  <c r="T216" i="11" s="1"/>
  <c r="J216" i="11"/>
  <c r="G216" i="11"/>
  <c r="D216" i="11"/>
  <c r="A216" i="11"/>
  <c r="U215" i="11"/>
  <c r="L215" i="11"/>
  <c r="T215" i="11" s="1"/>
  <c r="J215" i="11"/>
  <c r="G215" i="11"/>
  <c r="D215" i="11"/>
  <c r="A215" i="11"/>
  <c r="U214" i="11"/>
  <c r="L214" i="11"/>
  <c r="T214" i="11" s="1"/>
  <c r="J214" i="11"/>
  <c r="G214" i="11"/>
  <c r="D214" i="11"/>
  <c r="A214" i="11"/>
  <c r="U213" i="11"/>
  <c r="L213" i="11"/>
  <c r="T213" i="11" s="1"/>
  <c r="J213" i="11"/>
  <c r="G213" i="11"/>
  <c r="D213" i="11"/>
  <c r="A213" i="11"/>
  <c r="U212" i="11"/>
  <c r="L212" i="11"/>
  <c r="T212" i="11" s="1"/>
  <c r="J212" i="11"/>
  <c r="G212" i="11"/>
  <c r="D212" i="11"/>
  <c r="A212" i="11"/>
  <c r="U211" i="11"/>
  <c r="L211" i="11"/>
  <c r="T211" i="11" s="1"/>
  <c r="J211" i="11"/>
  <c r="G211" i="11"/>
  <c r="D211" i="11"/>
  <c r="A211" i="11"/>
  <c r="U210" i="11"/>
  <c r="L210" i="11"/>
  <c r="T210" i="11" s="1"/>
  <c r="J210" i="11"/>
  <c r="G210" i="11"/>
  <c r="D210" i="11"/>
  <c r="A210" i="11"/>
  <c r="U209" i="11"/>
  <c r="L209" i="11"/>
  <c r="T209" i="11" s="1"/>
  <c r="J209" i="11"/>
  <c r="G209" i="11"/>
  <c r="D209" i="11"/>
  <c r="A209" i="11"/>
  <c r="U208" i="11"/>
  <c r="L208" i="11"/>
  <c r="T208" i="11" s="1"/>
  <c r="J208" i="11"/>
  <c r="G208" i="11"/>
  <c r="D208" i="11"/>
  <c r="A208" i="11"/>
  <c r="U207" i="11"/>
  <c r="L207" i="11"/>
  <c r="T207" i="11" s="1"/>
  <c r="J207" i="11"/>
  <c r="G207" i="11"/>
  <c r="D207" i="11"/>
  <c r="A207" i="11"/>
  <c r="U206" i="11"/>
  <c r="L206" i="11"/>
  <c r="T206" i="11" s="1"/>
  <c r="J206" i="11"/>
  <c r="G206" i="11"/>
  <c r="D206" i="11"/>
  <c r="A206" i="11"/>
  <c r="U205" i="11"/>
  <c r="L205" i="11"/>
  <c r="T205" i="11" s="1"/>
  <c r="J205" i="11"/>
  <c r="G205" i="11"/>
  <c r="D205" i="11"/>
  <c r="A205" i="11"/>
  <c r="U204" i="11"/>
  <c r="L204" i="11"/>
  <c r="T204" i="11" s="1"/>
  <c r="J204" i="11"/>
  <c r="G204" i="11"/>
  <c r="D204" i="11"/>
  <c r="A204" i="11"/>
  <c r="U203" i="11"/>
  <c r="L203" i="11"/>
  <c r="T203" i="11" s="1"/>
  <c r="J203" i="11"/>
  <c r="G203" i="11"/>
  <c r="D203" i="11"/>
  <c r="A203" i="11"/>
  <c r="U202" i="11"/>
  <c r="L202" i="11"/>
  <c r="T202" i="11" s="1"/>
  <c r="J202" i="11"/>
  <c r="G202" i="11"/>
  <c r="D202" i="11"/>
  <c r="A202" i="11"/>
  <c r="U201" i="11"/>
  <c r="L201" i="11"/>
  <c r="T201" i="11" s="1"/>
  <c r="J201" i="11"/>
  <c r="G201" i="11"/>
  <c r="D201" i="11"/>
  <c r="A201" i="11"/>
  <c r="U200" i="11"/>
  <c r="L200" i="11"/>
  <c r="T200" i="11" s="1"/>
  <c r="J200" i="11"/>
  <c r="G200" i="11"/>
  <c r="D200" i="11"/>
  <c r="A200" i="11"/>
  <c r="U199" i="11"/>
  <c r="L199" i="11"/>
  <c r="T199" i="11" s="1"/>
  <c r="J199" i="11"/>
  <c r="G199" i="11"/>
  <c r="D199" i="11"/>
  <c r="A199" i="11"/>
  <c r="U198" i="11"/>
  <c r="L198" i="11"/>
  <c r="T198" i="11" s="1"/>
  <c r="J198" i="11"/>
  <c r="G198" i="11"/>
  <c r="D198" i="11"/>
  <c r="A198" i="11"/>
  <c r="U197" i="11"/>
  <c r="L197" i="11"/>
  <c r="T197" i="11" s="1"/>
  <c r="J197" i="11"/>
  <c r="G197" i="11"/>
  <c r="D197" i="11"/>
  <c r="A197" i="11"/>
  <c r="U196" i="11"/>
  <c r="L196" i="11"/>
  <c r="T196" i="11" s="1"/>
  <c r="J196" i="11"/>
  <c r="G196" i="11"/>
  <c r="D196" i="11"/>
  <c r="A196" i="11"/>
  <c r="U195" i="11"/>
  <c r="L195" i="11"/>
  <c r="T195" i="11" s="1"/>
  <c r="J195" i="11"/>
  <c r="G195" i="11"/>
  <c r="D195" i="11"/>
  <c r="A195" i="11"/>
  <c r="U194" i="11"/>
  <c r="L194" i="11"/>
  <c r="T194" i="11" s="1"/>
  <c r="J194" i="11"/>
  <c r="G194" i="11"/>
  <c r="D194" i="11"/>
  <c r="A194" i="11"/>
  <c r="U193" i="11"/>
  <c r="L193" i="11"/>
  <c r="T193" i="11" s="1"/>
  <c r="J193" i="11"/>
  <c r="G193" i="11"/>
  <c r="D193" i="11"/>
  <c r="A193" i="11"/>
  <c r="U192" i="11"/>
  <c r="L192" i="11"/>
  <c r="T192" i="11" s="1"/>
  <c r="J192" i="11"/>
  <c r="G192" i="11"/>
  <c r="D192" i="11"/>
  <c r="A192" i="11"/>
  <c r="U191" i="11"/>
  <c r="L191" i="11"/>
  <c r="T191" i="11" s="1"/>
  <c r="J191" i="11"/>
  <c r="G191" i="11"/>
  <c r="D191" i="11"/>
  <c r="A191" i="11"/>
  <c r="U190" i="11"/>
  <c r="L190" i="11"/>
  <c r="T190" i="11" s="1"/>
  <c r="J190" i="11"/>
  <c r="G190" i="11"/>
  <c r="D190" i="11"/>
  <c r="A190" i="11"/>
  <c r="U189" i="11"/>
  <c r="L189" i="11"/>
  <c r="T189" i="11" s="1"/>
  <c r="J189" i="11"/>
  <c r="G189" i="11"/>
  <c r="D189" i="11"/>
  <c r="A189" i="11"/>
  <c r="U188" i="11"/>
  <c r="L188" i="11"/>
  <c r="T188" i="11" s="1"/>
  <c r="J188" i="11"/>
  <c r="G188" i="11"/>
  <c r="D188" i="11"/>
  <c r="A188" i="11"/>
  <c r="U187" i="11"/>
  <c r="L187" i="11"/>
  <c r="T187" i="11" s="1"/>
  <c r="J187" i="11"/>
  <c r="G187" i="11"/>
  <c r="D187" i="11"/>
  <c r="A187" i="11"/>
  <c r="U186" i="11"/>
  <c r="L186" i="11"/>
  <c r="T186" i="11" s="1"/>
  <c r="J186" i="11"/>
  <c r="G186" i="11"/>
  <c r="D186" i="11"/>
  <c r="A186" i="11"/>
  <c r="U185" i="11"/>
  <c r="L185" i="11"/>
  <c r="T185" i="11" s="1"/>
  <c r="J185" i="11"/>
  <c r="G185" i="11"/>
  <c r="D185" i="11"/>
  <c r="A185" i="11"/>
  <c r="U184" i="11"/>
  <c r="L184" i="11"/>
  <c r="T184" i="11" s="1"/>
  <c r="J184" i="11"/>
  <c r="G184" i="11"/>
  <c r="D184" i="11"/>
  <c r="A184" i="11"/>
  <c r="U183" i="11"/>
  <c r="L183" i="11"/>
  <c r="T183" i="11" s="1"/>
  <c r="J183" i="11"/>
  <c r="G183" i="11"/>
  <c r="D183" i="11"/>
  <c r="A183" i="11"/>
  <c r="U182" i="11"/>
  <c r="L182" i="11"/>
  <c r="T182" i="11" s="1"/>
  <c r="J182" i="11"/>
  <c r="G182" i="11"/>
  <c r="D182" i="11"/>
  <c r="A182" i="11"/>
  <c r="U181" i="11"/>
  <c r="L181" i="11"/>
  <c r="T181" i="11" s="1"/>
  <c r="J181" i="11"/>
  <c r="G181" i="11"/>
  <c r="D181" i="11"/>
  <c r="A181" i="11"/>
  <c r="U180" i="11"/>
  <c r="L180" i="11"/>
  <c r="T180" i="11" s="1"/>
  <c r="J180" i="11"/>
  <c r="G180" i="11"/>
  <c r="D180" i="11"/>
  <c r="A180" i="11"/>
  <c r="U179" i="11"/>
  <c r="L179" i="11"/>
  <c r="T179" i="11" s="1"/>
  <c r="J179" i="11"/>
  <c r="G179" i="11"/>
  <c r="D179" i="11"/>
  <c r="A179" i="11"/>
  <c r="U178" i="11"/>
  <c r="L178" i="11"/>
  <c r="T178" i="11" s="1"/>
  <c r="J178" i="11"/>
  <c r="G178" i="11"/>
  <c r="D178" i="11"/>
  <c r="A178" i="11"/>
  <c r="U177" i="11"/>
  <c r="L177" i="11"/>
  <c r="T177" i="11" s="1"/>
  <c r="J177" i="11"/>
  <c r="G177" i="11"/>
  <c r="D177" i="11"/>
  <c r="A177" i="11"/>
  <c r="U176" i="11"/>
  <c r="L176" i="11"/>
  <c r="T176" i="11" s="1"/>
  <c r="J176" i="11"/>
  <c r="G176" i="11"/>
  <c r="D176" i="11"/>
  <c r="A176" i="11"/>
  <c r="U175" i="11"/>
  <c r="L175" i="11"/>
  <c r="T175" i="11" s="1"/>
  <c r="J175" i="11"/>
  <c r="G175" i="11"/>
  <c r="D175" i="11"/>
  <c r="A175" i="11"/>
  <c r="U174" i="11"/>
  <c r="L174" i="11"/>
  <c r="T174" i="11" s="1"/>
  <c r="J174" i="11"/>
  <c r="G174" i="11"/>
  <c r="D174" i="11"/>
  <c r="A174" i="11"/>
  <c r="U173" i="11"/>
  <c r="L173" i="11"/>
  <c r="T173" i="11" s="1"/>
  <c r="J173" i="11"/>
  <c r="G173" i="11"/>
  <c r="D173" i="11"/>
  <c r="A173" i="11"/>
  <c r="U172" i="11"/>
  <c r="L172" i="11"/>
  <c r="T172" i="11" s="1"/>
  <c r="G172" i="11"/>
  <c r="D172" i="11"/>
  <c r="A172" i="11"/>
  <c r="U171" i="11"/>
  <c r="L171" i="11"/>
  <c r="T171" i="11" s="1"/>
  <c r="G171" i="11"/>
  <c r="D171" i="11"/>
  <c r="A171" i="11"/>
  <c r="U170" i="11"/>
  <c r="L170" i="11"/>
  <c r="T170" i="11" s="1"/>
  <c r="G170" i="11"/>
  <c r="D170" i="11"/>
  <c r="A170" i="11"/>
  <c r="U169" i="11"/>
  <c r="L169" i="11"/>
  <c r="T169" i="11" s="1"/>
  <c r="G169" i="11"/>
  <c r="D169" i="11"/>
  <c r="A169" i="11"/>
  <c r="U168" i="11"/>
  <c r="L168" i="11"/>
  <c r="T168" i="11" s="1"/>
  <c r="G168" i="11"/>
  <c r="D168" i="11"/>
  <c r="A168" i="11"/>
  <c r="U167" i="11"/>
  <c r="L167" i="11"/>
  <c r="T167" i="11" s="1"/>
  <c r="G167" i="11"/>
  <c r="D167" i="11"/>
  <c r="A167" i="11"/>
  <c r="U166" i="11"/>
  <c r="L166" i="11"/>
  <c r="T166" i="11" s="1"/>
  <c r="G166" i="11"/>
  <c r="D166" i="11"/>
  <c r="A166" i="11"/>
  <c r="U165" i="11"/>
  <c r="L165" i="11"/>
  <c r="T165" i="11" s="1"/>
  <c r="G165" i="11"/>
  <c r="D165" i="11"/>
  <c r="A165" i="11"/>
  <c r="U164" i="11"/>
  <c r="L164" i="11"/>
  <c r="T164" i="11" s="1"/>
  <c r="G164" i="11"/>
  <c r="D164" i="11"/>
  <c r="A164" i="11"/>
  <c r="U163" i="11"/>
  <c r="L163" i="11"/>
  <c r="T163" i="11" s="1"/>
  <c r="G163" i="11"/>
  <c r="D163" i="11"/>
  <c r="A163" i="11"/>
  <c r="U162" i="11"/>
  <c r="L162" i="11"/>
  <c r="T162" i="11" s="1"/>
  <c r="G162" i="11"/>
  <c r="D162" i="11"/>
  <c r="A162" i="11"/>
  <c r="U161" i="11"/>
  <c r="L161" i="11"/>
  <c r="T161" i="11" s="1"/>
  <c r="J161" i="11"/>
  <c r="G161" i="11"/>
  <c r="D161" i="11"/>
  <c r="A161" i="11"/>
  <c r="U160" i="11"/>
  <c r="L160" i="11"/>
  <c r="T160" i="11" s="1"/>
  <c r="G160" i="11"/>
  <c r="D160" i="11"/>
  <c r="A160" i="11"/>
  <c r="U159" i="11"/>
  <c r="L159" i="11"/>
  <c r="T159" i="11" s="1"/>
  <c r="J159" i="11"/>
  <c r="G159" i="11"/>
  <c r="D159" i="11"/>
  <c r="A159" i="11"/>
  <c r="U158" i="11"/>
  <c r="L158" i="11"/>
  <c r="T158" i="11" s="1"/>
  <c r="G158" i="11"/>
  <c r="D158" i="11"/>
  <c r="A158" i="11"/>
  <c r="U157" i="11"/>
  <c r="L157" i="11"/>
  <c r="T157" i="11" s="1"/>
  <c r="G157" i="11"/>
  <c r="D157" i="11"/>
  <c r="A157" i="11"/>
  <c r="U156" i="11"/>
  <c r="L156" i="11"/>
  <c r="T156" i="11" s="1"/>
  <c r="G156" i="11"/>
  <c r="D156" i="11"/>
  <c r="A156" i="11"/>
  <c r="U155" i="11"/>
  <c r="L155" i="11"/>
  <c r="T155" i="11" s="1"/>
  <c r="G155" i="11"/>
  <c r="D155" i="11"/>
  <c r="A155" i="11"/>
  <c r="U154" i="11"/>
  <c r="L154" i="11"/>
  <c r="T154" i="11" s="1"/>
  <c r="G154" i="11"/>
  <c r="D154" i="11"/>
  <c r="A154" i="11"/>
  <c r="U153" i="11"/>
  <c r="L153" i="11"/>
  <c r="T153" i="11" s="1"/>
  <c r="G153" i="11"/>
  <c r="D153" i="11"/>
  <c r="A153" i="11"/>
  <c r="U152" i="11"/>
  <c r="L152" i="11"/>
  <c r="T152" i="11" s="1"/>
  <c r="G152" i="11"/>
  <c r="D152" i="11"/>
  <c r="A152" i="11"/>
  <c r="U151" i="11"/>
  <c r="L151" i="11"/>
  <c r="T151" i="11" s="1"/>
  <c r="G151" i="11"/>
  <c r="D151" i="11"/>
  <c r="A151" i="11"/>
  <c r="U150" i="11"/>
  <c r="L150" i="11"/>
  <c r="T150" i="11" s="1"/>
  <c r="G150" i="11"/>
  <c r="D150" i="11"/>
  <c r="A150" i="11"/>
  <c r="U149" i="11"/>
  <c r="L149" i="11"/>
  <c r="T149" i="11" s="1"/>
  <c r="G149" i="11"/>
  <c r="D149" i="11"/>
  <c r="A149" i="11"/>
  <c r="U148" i="11"/>
  <c r="L148" i="11"/>
  <c r="T148" i="11" s="1"/>
  <c r="G148" i="11"/>
  <c r="D148" i="11"/>
  <c r="A148" i="11"/>
  <c r="U147" i="11"/>
  <c r="L147" i="11"/>
  <c r="T147" i="11" s="1"/>
  <c r="G147" i="11"/>
  <c r="D147" i="11"/>
  <c r="A147" i="11"/>
  <c r="U146" i="11"/>
  <c r="L146" i="11"/>
  <c r="T146" i="11" s="1"/>
  <c r="G146" i="11"/>
  <c r="D146" i="11"/>
  <c r="A146" i="11"/>
  <c r="U145" i="11"/>
  <c r="L145" i="11"/>
  <c r="T145" i="11" s="1"/>
  <c r="J145" i="11"/>
  <c r="G145" i="11"/>
  <c r="D145" i="11"/>
  <c r="A145" i="11"/>
  <c r="U144" i="11"/>
  <c r="L144" i="11"/>
  <c r="T144" i="11" s="1"/>
  <c r="J144" i="11"/>
  <c r="G144" i="11"/>
  <c r="D144" i="11"/>
  <c r="A144" i="11"/>
  <c r="U143" i="11"/>
  <c r="L143" i="11"/>
  <c r="T143" i="11" s="1"/>
  <c r="G143" i="11"/>
  <c r="D143" i="11"/>
  <c r="A143" i="11"/>
  <c r="U142" i="11"/>
  <c r="L142" i="11"/>
  <c r="T142" i="11" s="1"/>
  <c r="G142" i="11"/>
  <c r="D142" i="11"/>
  <c r="A142" i="11"/>
  <c r="U141" i="11"/>
  <c r="L141" i="11"/>
  <c r="G141" i="11"/>
  <c r="D141" i="11"/>
  <c r="A141" i="11"/>
  <c r="U140" i="11"/>
  <c r="L140" i="11"/>
  <c r="T140" i="11" s="1"/>
  <c r="G140" i="11"/>
  <c r="D140" i="11"/>
  <c r="A140" i="11"/>
  <c r="U139" i="11"/>
  <c r="L139" i="11"/>
  <c r="T139" i="11" s="1"/>
  <c r="G139" i="11"/>
  <c r="D139" i="11"/>
  <c r="A139" i="11"/>
  <c r="U138" i="11"/>
  <c r="L138" i="11"/>
  <c r="T138" i="11" s="1"/>
  <c r="G138" i="11"/>
  <c r="D138" i="11"/>
  <c r="A138" i="11"/>
  <c r="U137" i="11"/>
  <c r="L137" i="11"/>
  <c r="T137" i="11" s="1"/>
  <c r="G137" i="11"/>
  <c r="D137" i="11"/>
  <c r="A137" i="11"/>
  <c r="U136" i="11"/>
  <c r="L136" i="11"/>
  <c r="T136" i="11" s="1"/>
  <c r="J136" i="11"/>
  <c r="G136" i="11"/>
  <c r="D136" i="11"/>
  <c r="A136" i="11"/>
  <c r="U135" i="11"/>
  <c r="L135" i="11"/>
  <c r="T135" i="11" s="1"/>
  <c r="G135" i="11"/>
  <c r="D135" i="11"/>
  <c r="A135" i="11"/>
  <c r="U134" i="11"/>
  <c r="L134" i="11"/>
  <c r="T134" i="11" s="1"/>
  <c r="G134" i="11"/>
  <c r="D134" i="11"/>
  <c r="A134" i="11"/>
  <c r="U133" i="11"/>
  <c r="L133" i="11"/>
  <c r="T133" i="11" s="1"/>
  <c r="G133" i="11"/>
  <c r="D133" i="11"/>
  <c r="A133" i="11"/>
  <c r="U132" i="11"/>
  <c r="L132" i="11"/>
  <c r="T132" i="11" s="1"/>
  <c r="G132" i="11"/>
  <c r="D132" i="11"/>
  <c r="A132" i="11"/>
  <c r="U131" i="11"/>
  <c r="L131" i="11"/>
  <c r="T131" i="11" s="1"/>
  <c r="G131" i="11"/>
  <c r="D131" i="11"/>
  <c r="A131" i="11"/>
  <c r="U130" i="11"/>
  <c r="L130" i="11"/>
  <c r="T130" i="11" s="1"/>
  <c r="G130" i="11"/>
  <c r="D130" i="11"/>
  <c r="A130" i="11"/>
  <c r="U129" i="11"/>
  <c r="L129" i="11"/>
  <c r="T129" i="11" s="1"/>
  <c r="G129" i="11"/>
  <c r="D129" i="11"/>
  <c r="A129" i="11"/>
  <c r="U128" i="11"/>
  <c r="L128" i="11"/>
  <c r="T128" i="11" s="1"/>
  <c r="J128" i="11"/>
  <c r="G128" i="11"/>
  <c r="D128" i="11"/>
  <c r="A128" i="11"/>
  <c r="U127" i="11"/>
  <c r="L127" i="11"/>
  <c r="J127" i="11"/>
  <c r="G127" i="11"/>
  <c r="D127" i="11"/>
  <c r="A127" i="11"/>
  <c r="U126" i="11"/>
  <c r="L126" i="11"/>
  <c r="T126" i="11" s="1"/>
  <c r="G126" i="11"/>
  <c r="D126" i="11"/>
  <c r="A126" i="11"/>
  <c r="U125" i="11"/>
  <c r="L125" i="11"/>
  <c r="T125" i="11" s="1"/>
  <c r="G125" i="11"/>
  <c r="D125" i="11"/>
  <c r="A125" i="11"/>
  <c r="U124" i="11"/>
  <c r="L124" i="11"/>
  <c r="T124" i="11" s="1"/>
  <c r="G124" i="11"/>
  <c r="D124" i="11"/>
  <c r="A124" i="11"/>
  <c r="U123" i="11"/>
  <c r="L123" i="11"/>
  <c r="T123" i="11" s="1"/>
  <c r="G123" i="11"/>
  <c r="D123" i="11"/>
  <c r="A123" i="11"/>
  <c r="U122" i="11"/>
  <c r="L122" i="11"/>
  <c r="T122" i="11" s="1"/>
  <c r="G122" i="11"/>
  <c r="D122" i="11"/>
  <c r="A122" i="11"/>
  <c r="U121" i="11"/>
  <c r="L121" i="11"/>
  <c r="T121" i="11" s="1"/>
  <c r="G121" i="11"/>
  <c r="D121" i="11"/>
  <c r="A121" i="11"/>
  <c r="U120" i="11"/>
  <c r="L120" i="11"/>
  <c r="T120" i="11" s="1"/>
  <c r="G120" i="11"/>
  <c r="D120" i="11"/>
  <c r="A120" i="11"/>
  <c r="U119" i="11"/>
  <c r="L119" i="11"/>
  <c r="T119" i="11" s="1"/>
  <c r="G119" i="11"/>
  <c r="D119" i="11"/>
  <c r="A119" i="11"/>
  <c r="U118" i="11"/>
  <c r="L118" i="11"/>
  <c r="T118" i="11" s="1"/>
  <c r="G118" i="11"/>
  <c r="D118" i="11"/>
  <c r="A118" i="11"/>
  <c r="U117" i="11"/>
  <c r="L117" i="11"/>
  <c r="T117" i="11" s="1"/>
  <c r="G117" i="11"/>
  <c r="D117" i="11"/>
  <c r="A117" i="11"/>
  <c r="U116" i="11"/>
  <c r="L116" i="11"/>
  <c r="T116" i="11" s="1"/>
  <c r="G116" i="11"/>
  <c r="D116" i="11"/>
  <c r="A116" i="11"/>
  <c r="U115" i="11"/>
  <c r="L115" i="11"/>
  <c r="T115" i="11" s="1"/>
  <c r="G115" i="11"/>
  <c r="D115" i="11"/>
  <c r="A115" i="11"/>
  <c r="U114" i="11"/>
  <c r="L114" i="11"/>
  <c r="T114" i="11" s="1"/>
  <c r="G114" i="11"/>
  <c r="D114" i="11"/>
  <c r="A114" i="11"/>
  <c r="U113" i="11"/>
  <c r="L113" i="11"/>
  <c r="T113" i="11" s="1"/>
  <c r="G113" i="11"/>
  <c r="D113" i="11"/>
  <c r="A113" i="11"/>
  <c r="U112" i="11"/>
  <c r="L112" i="11"/>
  <c r="T112" i="11" s="1"/>
  <c r="G112" i="11"/>
  <c r="D112" i="11"/>
  <c r="A112" i="11"/>
  <c r="U111" i="11"/>
  <c r="L111" i="11"/>
  <c r="T111" i="11" s="1"/>
  <c r="G111" i="11"/>
  <c r="D111" i="11"/>
  <c r="A111" i="11"/>
  <c r="U110" i="11"/>
  <c r="L110" i="11"/>
  <c r="T110" i="11" s="1"/>
  <c r="G110" i="11"/>
  <c r="D110" i="11"/>
  <c r="A110" i="11"/>
  <c r="U109" i="11"/>
  <c r="L109" i="11"/>
  <c r="T109" i="11" s="1"/>
  <c r="G109" i="11"/>
  <c r="D109" i="11"/>
  <c r="A109" i="11"/>
  <c r="U108" i="11"/>
  <c r="L108" i="11"/>
  <c r="T108" i="11" s="1"/>
  <c r="G108" i="11"/>
  <c r="D108" i="11"/>
  <c r="A108" i="11"/>
  <c r="U107" i="11"/>
  <c r="L107" i="11"/>
  <c r="T107" i="11" s="1"/>
  <c r="G107" i="11"/>
  <c r="D107" i="11"/>
  <c r="A107" i="11"/>
  <c r="U106" i="11"/>
  <c r="L106" i="11"/>
  <c r="T106" i="11" s="1"/>
  <c r="G106" i="11"/>
  <c r="D106" i="11"/>
  <c r="A106" i="11"/>
  <c r="U105" i="11"/>
  <c r="L105" i="11"/>
  <c r="T105" i="11" s="1"/>
  <c r="G105" i="11"/>
  <c r="D105" i="11"/>
  <c r="A105" i="11"/>
  <c r="U104" i="11"/>
  <c r="L104" i="11"/>
  <c r="T104" i="11" s="1"/>
  <c r="J104" i="11"/>
  <c r="G104" i="11"/>
  <c r="D104" i="11"/>
  <c r="A104" i="11"/>
  <c r="U103" i="11"/>
  <c r="L103" i="11"/>
  <c r="T103" i="11" s="1"/>
  <c r="G103" i="11"/>
  <c r="D103" i="11"/>
  <c r="A103" i="11"/>
  <c r="U102" i="11"/>
  <c r="L102" i="11"/>
  <c r="T102" i="11" s="1"/>
  <c r="G102" i="11"/>
  <c r="D102" i="11"/>
  <c r="A102" i="11"/>
  <c r="U101" i="11"/>
  <c r="L101" i="11"/>
  <c r="T101" i="11" s="1"/>
  <c r="G101" i="11"/>
  <c r="D101" i="11"/>
  <c r="A101" i="11"/>
  <c r="U100" i="11"/>
  <c r="L100" i="11"/>
  <c r="T100" i="11" s="1"/>
  <c r="G100" i="11"/>
  <c r="D100" i="11"/>
  <c r="A100" i="11"/>
  <c r="U99" i="11"/>
  <c r="L99" i="11"/>
  <c r="T99" i="11" s="1"/>
  <c r="G99" i="11"/>
  <c r="D99" i="11"/>
  <c r="A99" i="11"/>
  <c r="U98" i="11"/>
  <c r="L98" i="11"/>
  <c r="T98" i="11" s="1"/>
  <c r="G98" i="11"/>
  <c r="D98" i="11"/>
  <c r="A98" i="11"/>
  <c r="U97" i="11"/>
  <c r="L97" i="11"/>
  <c r="T97" i="11" s="1"/>
  <c r="G97" i="11"/>
  <c r="D97" i="11"/>
  <c r="A97" i="11"/>
  <c r="U96" i="11"/>
  <c r="L96" i="11"/>
  <c r="T96" i="11" s="1"/>
  <c r="G96" i="11"/>
  <c r="D96" i="11"/>
  <c r="A96" i="11"/>
  <c r="U95" i="11"/>
  <c r="L95" i="11"/>
  <c r="T95" i="11" s="1"/>
  <c r="J95" i="11"/>
  <c r="G95" i="11"/>
  <c r="D95" i="11"/>
  <c r="A95" i="11"/>
  <c r="U94" i="11"/>
  <c r="L94" i="11"/>
  <c r="T94" i="11" s="1"/>
  <c r="G94" i="11"/>
  <c r="D94" i="11"/>
  <c r="A94" i="11"/>
  <c r="U93" i="11"/>
  <c r="L93" i="11"/>
  <c r="T93" i="11" s="1"/>
  <c r="G93" i="11"/>
  <c r="D93" i="11"/>
  <c r="A93" i="11"/>
  <c r="U92" i="11"/>
  <c r="L92" i="11"/>
  <c r="T92" i="11" s="1"/>
  <c r="G92" i="11"/>
  <c r="D92" i="11"/>
  <c r="A92" i="11"/>
  <c r="U91" i="11"/>
  <c r="L91" i="11"/>
  <c r="T91" i="11" s="1"/>
  <c r="J91" i="11"/>
  <c r="G91" i="11"/>
  <c r="D91" i="11"/>
  <c r="A91" i="11"/>
  <c r="U90" i="11"/>
  <c r="L90" i="11"/>
  <c r="T90" i="11" s="1"/>
  <c r="J90" i="11"/>
  <c r="G90" i="11"/>
  <c r="D90" i="11"/>
  <c r="A90" i="11"/>
  <c r="U89" i="11"/>
  <c r="L89" i="11"/>
  <c r="T89" i="11" s="1"/>
  <c r="J89" i="11"/>
  <c r="G89" i="11"/>
  <c r="D89" i="11"/>
  <c r="A89" i="11"/>
  <c r="U88" i="11"/>
  <c r="L88" i="11"/>
  <c r="T88" i="11" s="1"/>
  <c r="J88" i="11"/>
  <c r="G88" i="11"/>
  <c r="D88" i="11"/>
  <c r="A88" i="11"/>
  <c r="U87" i="11"/>
  <c r="L87" i="11"/>
  <c r="T87" i="11" s="1"/>
  <c r="J87" i="11"/>
  <c r="G87" i="11"/>
  <c r="D87" i="11"/>
  <c r="A87" i="11"/>
  <c r="U86" i="11"/>
  <c r="L86" i="11"/>
  <c r="T86" i="11" s="1"/>
  <c r="J86" i="11"/>
  <c r="G86" i="11"/>
  <c r="D86" i="11"/>
  <c r="A86" i="11"/>
  <c r="U85" i="11"/>
  <c r="L85" i="11"/>
  <c r="T85" i="11" s="1"/>
  <c r="J85" i="11"/>
  <c r="G85" i="11"/>
  <c r="D85" i="11"/>
  <c r="A85" i="11"/>
  <c r="U84" i="11"/>
  <c r="L84" i="11"/>
  <c r="T84" i="11" s="1"/>
  <c r="J84" i="11"/>
  <c r="G84" i="11"/>
  <c r="D84" i="11"/>
  <c r="A84" i="11"/>
  <c r="U83" i="11"/>
  <c r="L83" i="11"/>
  <c r="T83" i="11" s="1"/>
  <c r="J83" i="11"/>
  <c r="G83" i="11"/>
  <c r="D83" i="11"/>
  <c r="A83" i="11"/>
  <c r="U82" i="11"/>
  <c r="L82" i="11"/>
  <c r="T82" i="11" s="1"/>
  <c r="J82" i="11"/>
  <c r="G82" i="11"/>
  <c r="D82" i="11"/>
  <c r="A82" i="11"/>
  <c r="U81" i="11"/>
  <c r="L81" i="11"/>
  <c r="T81" i="11" s="1"/>
  <c r="J81" i="11"/>
  <c r="G81" i="11"/>
  <c r="D81" i="11"/>
  <c r="A81" i="11"/>
  <c r="U80" i="11"/>
  <c r="L80" i="11"/>
  <c r="T80" i="11" s="1"/>
  <c r="J80" i="11"/>
  <c r="G80" i="11"/>
  <c r="D80" i="11"/>
  <c r="A80" i="11"/>
  <c r="U79" i="11"/>
  <c r="L79" i="11"/>
  <c r="T79" i="11" s="1"/>
  <c r="J79" i="11"/>
  <c r="G79" i="11"/>
  <c r="D79" i="11"/>
  <c r="A79" i="11"/>
  <c r="U78" i="11"/>
  <c r="L78" i="11"/>
  <c r="T78" i="11" s="1"/>
  <c r="J78" i="11"/>
  <c r="G78" i="11"/>
  <c r="D78" i="11"/>
  <c r="A78" i="11"/>
  <c r="U77" i="11"/>
  <c r="L77" i="11"/>
  <c r="T77" i="11" s="1"/>
  <c r="J77" i="11"/>
  <c r="G77" i="11"/>
  <c r="D77" i="11"/>
  <c r="A77" i="11"/>
  <c r="U76" i="11"/>
  <c r="L76" i="11"/>
  <c r="T76" i="11" s="1"/>
  <c r="J76" i="11"/>
  <c r="G76" i="11"/>
  <c r="D76" i="11"/>
  <c r="A76" i="11"/>
  <c r="U75" i="11"/>
  <c r="L75" i="11"/>
  <c r="T75" i="11" s="1"/>
  <c r="J75" i="11"/>
  <c r="G75" i="11"/>
  <c r="D75" i="11"/>
  <c r="A75" i="11"/>
  <c r="U74" i="11"/>
  <c r="L74" i="11"/>
  <c r="T74" i="11" s="1"/>
  <c r="J74" i="11"/>
  <c r="G74" i="11"/>
  <c r="D74" i="11"/>
  <c r="A74" i="11"/>
  <c r="U73" i="11"/>
  <c r="L73" i="11"/>
  <c r="T73" i="11" s="1"/>
  <c r="J73" i="11"/>
  <c r="G73" i="11"/>
  <c r="D73" i="11"/>
  <c r="A73" i="11"/>
  <c r="U72" i="11"/>
  <c r="L72" i="11"/>
  <c r="T72" i="11" s="1"/>
  <c r="J72" i="11"/>
  <c r="G72" i="11"/>
  <c r="D72" i="11"/>
  <c r="A72" i="11"/>
  <c r="U71" i="11"/>
  <c r="L71" i="11"/>
  <c r="T71" i="11" s="1"/>
  <c r="J71" i="11"/>
  <c r="G71" i="11"/>
  <c r="D71" i="11"/>
  <c r="A71" i="11"/>
  <c r="U70" i="11"/>
  <c r="L70" i="11"/>
  <c r="T70" i="11" s="1"/>
  <c r="J70" i="11"/>
  <c r="G70" i="11"/>
  <c r="D70" i="11"/>
  <c r="A70" i="11"/>
  <c r="U69" i="11"/>
  <c r="L69" i="11"/>
  <c r="T69" i="11" s="1"/>
  <c r="J69" i="11"/>
  <c r="G69" i="11"/>
  <c r="D69" i="11"/>
  <c r="A69" i="11"/>
  <c r="U68" i="11"/>
  <c r="L68" i="11"/>
  <c r="T68" i="11" s="1"/>
  <c r="J68" i="11"/>
  <c r="G68" i="11"/>
  <c r="D68" i="11"/>
  <c r="A68" i="11"/>
  <c r="U67" i="11"/>
  <c r="L67" i="11"/>
  <c r="T67" i="11" s="1"/>
  <c r="J67" i="11"/>
  <c r="G67" i="11"/>
  <c r="D67" i="11"/>
  <c r="A67" i="11"/>
  <c r="U66" i="11"/>
  <c r="L66" i="11"/>
  <c r="T66" i="11" s="1"/>
  <c r="J66" i="11"/>
  <c r="G66" i="11"/>
  <c r="D66" i="11"/>
  <c r="A66" i="11"/>
  <c r="U65" i="11"/>
  <c r="L65" i="11"/>
  <c r="T65" i="11" s="1"/>
  <c r="J65" i="11"/>
  <c r="G65" i="11"/>
  <c r="D65" i="11"/>
  <c r="A65" i="11"/>
  <c r="U64" i="11"/>
  <c r="L64" i="11"/>
  <c r="T64" i="11" s="1"/>
  <c r="J64" i="11"/>
  <c r="G64" i="11"/>
  <c r="D64" i="11"/>
  <c r="A64" i="11"/>
  <c r="U63" i="11"/>
  <c r="L63" i="11"/>
  <c r="T63" i="11" s="1"/>
  <c r="J63" i="11"/>
  <c r="G63" i="11"/>
  <c r="D63" i="11"/>
  <c r="A63" i="11"/>
  <c r="U62" i="11"/>
  <c r="L62" i="11"/>
  <c r="T62" i="11" s="1"/>
  <c r="J62" i="11"/>
  <c r="G62" i="11"/>
  <c r="D62" i="11"/>
  <c r="A62" i="11"/>
  <c r="U61" i="11"/>
  <c r="L61" i="11"/>
  <c r="T61" i="11" s="1"/>
  <c r="J61" i="11"/>
  <c r="G61" i="11"/>
  <c r="D61" i="11"/>
  <c r="A61" i="11"/>
  <c r="U60" i="11"/>
  <c r="L60" i="11"/>
  <c r="T60" i="11" s="1"/>
  <c r="J60" i="11"/>
  <c r="G60" i="11"/>
  <c r="D60" i="11"/>
  <c r="A60" i="11"/>
  <c r="U59" i="11"/>
  <c r="L59" i="11"/>
  <c r="T59" i="11" s="1"/>
  <c r="J59" i="11"/>
  <c r="G59" i="11"/>
  <c r="D59" i="11"/>
  <c r="A59" i="11"/>
  <c r="U58" i="11"/>
  <c r="L58" i="11"/>
  <c r="T58" i="11" s="1"/>
  <c r="J58" i="11"/>
  <c r="G58" i="11"/>
  <c r="D58" i="11"/>
  <c r="A58" i="11"/>
  <c r="U57" i="11"/>
  <c r="L57" i="11"/>
  <c r="T57" i="11" s="1"/>
  <c r="J57" i="11"/>
  <c r="G57" i="11"/>
  <c r="D57" i="11"/>
  <c r="A57" i="11"/>
  <c r="U56" i="11"/>
  <c r="L56" i="11"/>
  <c r="T56" i="11" s="1"/>
  <c r="J56" i="11"/>
  <c r="G56" i="11"/>
  <c r="D56" i="11"/>
  <c r="A56" i="11"/>
  <c r="U55" i="11"/>
  <c r="L55" i="11"/>
  <c r="T55" i="11" s="1"/>
  <c r="J55" i="11"/>
  <c r="G55" i="11"/>
  <c r="D55" i="11"/>
  <c r="A55" i="11"/>
  <c r="U54" i="11"/>
  <c r="L54" i="11"/>
  <c r="T54" i="11" s="1"/>
  <c r="J54" i="11"/>
  <c r="G54" i="11"/>
  <c r="D54" i="11"/>
  <c r="A54" i="11"/>
  <c r="U53" i="11"/>
  <c r="L53" i="11"/>
  <c r="T53" i="11" s="1"/>
  <c r="J53" i="11"/>
  <c r="G53" i="11"/>
  <c r="D53" i="11"/>
  <c r="A53" i="11"/>
  <c r="U52" i="11"/>
  <c r="L52" i="11"/>
  <c r="T52" i="11" s="1"/>
  <c r="J52" i="11"/>
  <c r="G52" i="11"/>
  <c r="D52" i="11"/>
  <c r="A52" i="11"/>
  <c r="U51" i="11"/>
  <c r="L51" i="11"/>
  <c r="T51" i="11" s="1"/>
  <c r="J51" i="11"/>
  <c r="G51" i="11"/>
  <c r="D51" i="11"/>
  <c r="A51" i="11"/>
  <c r="U50" i="11"/>
  <c r="L50" i="11"/>
  <c r="T50" i="11" s="1"/>
  <c r="J50" i="11"/>
  <c r="G50" i="11"/>
  <c r="D50" i="11"/>
  <c r="A50" i="11"/>
  <c r="U49" i="11"/>
  <c r="L49" i="11"/>
  <c r="T49" i="11" s="1"/>
  <c r="J49" i="11"/>
  <c r="G49" i="11"/>
  <c r="D49" i="11"/>
  <c r="A49" i="11"/>
  <c r="U48" i="11"/>
  <c r="L48" i="11"/>
  <c r="T48" i="11" s="1"/>
  <c r="J48" i="11"/>
  <c r="G48" i="11"/>
  <c r="D48" i="11"/>
  <c r="A48" i="11"/>
  <c r="U47" i="11"/>
  <c r="L47" i="11"/>
  <c r="T47" i="11" s="1"/>
  <c r="J47" i="11"/>
  <c r="G47" i="11"/>
  <c r="D47" i="11"/>
  <c r="A47" i="11"/>
  <c r="U46" i="11"/>
  <c r="L46" i="11"/>
  <c r="T46" i="11" s="1"/>
  <c r="J46" i="11"/>
  <c r="G46" i="11"/>
  <c r="D46" i="11"/>
  <c r="A46" i="11"/>
  <c r="U45" i="11"/>
  <c r="L45" i="11"/>
  <c r="T45" i="11" s="1"/>
  <c r="J45" i="11"/>
  <c r="G45" i="11"/>
  <c r="D45" i="11"/>
  <c r="A45" i="11"/>
  <c r="U44" i="11"/>
  <c r="L44" i="11"/>
  <c r="T44" i="11" s="1"/>
  <c r="J44" i="11"/>
  <c r="G44" i="11"/>
  <c r="D44" i="11"/>
  <c r="A44" i="11"/>
  <c r="U43" i="11"/>
  <c r="L43" i="11"/>
  <c r="T43" i="11" s="1"/>
  <c r="J43" i="11"/>
  <c r="G43" i="11"/>
  <c r="D43" i="11"/>
  <c r="A43" i="11"/>
  <c r="U42" i="11"/>
  <c r="L42" i="11"/>
  <c r="T42" i="11" s="1"/>
  <c r="J42" i="11"/>
  <c r="G42" i="11"/>
  <c r="D42" i="11"/>
  <c r="A42" i="11"/>
  <c r="U41" i="11"/>
  <c r="L41" i="11"/>
  <c r="T41" i="11" s="1"/>
  <c r="J41" i="11"/>
  <c r="G41" i="11"/>
  <c r="D41" i="11"/>
  <c r="A41" i="11"/>
  <c r="U40" i="11"/>
  <c r="L40" i="11"/>
  <c r="T40" i="11" s="1"/>
  <c r="J40" i="11"/>
  <c r="G40" i="11"/>
  <c r="D40" i="11"/>
  <c r="A40" i="11"/>
  <c r="U39" i="11"/>
  <c r="L39" i="11"/>
  <c r="T39" i="11" s="1"/>
  <c r="J39" i="11"/>
  <c r="G39" i="11"/>
  <c r="D39" i="11"/>
  <c r="A39" i="11"/>
  <c r="U38" i="11"/>
  <c r="L38" i="11"/>
  <c r="T38" i="11" s="1"/>
  <c r="J38" i="11"/>
  <c r="G38" i="11"/>
  <c r="D38" i="11"/>
  <c r="A38" i="11"/>
  <c r="U37" i="11"/>
  <c r="L37" i="11"/>
  <c r="T37" i="11" s="1"/>
  <c r="J37" i="11"/>
  <c r="G37" i="11"/>
  <c r="D37" i="11"/>
  <c r="A37" i="11"/>
  <c r="U36" i="11"/>
  <c r="L36" i="11"/>
  <c r="T36" i="11" s="1"/>
  <c r="J36" i="11"/>
  <c r="G36" i="11"/>
  <c r="D36" i="11"/>
  <c r="A36" i="11"/>
  <c r="U35" i="11"/>
  <c r="L35" i="11"/>
  <c r="T35" i="11" s="1"/>
  <c r="J35" i="11"/>
  <c r="G35" i="11"/>
  <c r="D35" i="11"/>
  <c r="A35" i="11"/>
  <c r="U34" i="11"/>
  <c r="L34" i="11"/>
  <c r="T34" i="11" s="1"/>
  <c r="J34" i="11"/>
  <c r="G34" i="11"/>
  <c r="D34" i="11"/>
  <c r="A34" i="11"/>
  <c r="U33" i="11"/>
  <c r="L33" i="11"/>
  <c r="T33" i="11" s="1"/>
  <c r="J33" i="11"/>
  <c r="G33" i="11"/>
  <c r="D33" i="11"/>
  <c r="A33" i="11"/>
  <c r="U32" i="11"/>
  <c r="L32" i="11"/>
  <c r="T32" i="11" s="1"/>
  <c r="J32" i="11"/>
  <c r="G32" i="11"/>
  <c r="D32" i="11"/>
  <c r="A32" i="11"/>
  <c r="U31" i="11"/>
  <c r="L31" i="11"/>
  <c r="T31" i="11" s="1"/>
  <c r="J31" i="11"/>
  <c r="G31" i="11"/>
  <c r="D31" i="11"/>
  <c r="A31" i="11"/>
  <c r="U30" i="11"/>
  <c r="L30" i="11"/>
  <c r="T30" i="11" s="1"/>
  <c r="J30" i="11"/>
  <c r="G30" i="11"/>
  <c r="D30" i="11"/>
  <c r="A30" i="11"/>
  <c r="U29" i="11"/>
  <c r="L29" i="11"/>
  <c r="T29" i="11" s="1"/>
  <c r="J29" i="11"/>
  <c r="G29" i="11"/>
  <c r="D29" i="11"/>
  <c r="A29" i="11"/>
  <c r="U28" i="11"/>
  <c r="L28" i="11"/>
  <c r="T28" i="11" s="1"/>
  <c r="J28" i="11"/>
  <c r="G28" i="11"/>
  <c r="D28" i="11"/>
  <c r="A28" i="11"/>
  <c r="U27" i="11"/>
  <c r="L27" i="11"/>
  <c r="T27" i="11" s="1"/>
  <c r="J27" i="11"/>
  <c r="G27" i="11"/>
  <c r="D27" i="11"/>
  <c r="A27" i="11"/>
  <c r="U26" i="11"/>
  <c r="L26" i="11"/>
  <c r="T26" i="11" s="1"/>
  <c r="J26" i="11"/>
  <c r="G26" i="11"/>
  <c r="D26" i="11"/>
  <c r="A26" i="11"/>
  <c r="U25" i="11"/>
  <c r="L25" i="11"/>
  <c r="T25" i="11" s="1"/>
  <c r="J25" i="11"/>
  <c r="G25" i="11"/>
  <c r="D25" i="11"/>
  <c r="A25" i="11"/>
  <c r="U24" i="11"/>
  <c r="L24" i="11"/>
  <c r="T24" i="11" s="1"/>
  <c r="J24" i="11"/>
  <c r="G24" i="11"/>
  <c r="D24" i="11"/>
  <c r="A24" i="11"/>
  <c r="U23" i="11"/>
  <c r="L23" i="11"/>
  <c r="T23" i="11" s="1"/>
  <c r="J23" i="11"/>
  <c r="G23" i="11"/>
  <c r="D23" i="11"/>
  <c r="A23" i="11"/>
  <c r="U22" i="11"/>
  <c r="L22" i="11"/>
  <c r="T22" i="11" s="1"/>
  <c r="J22" i="11"/>
  <c r="G22" i="11"/>
  <c r="D22" i="11"/>
  <c r="A22" i="11"/>
  <c r="U21" i="11"/>
  <c r="L21" i="11"/>
  <c r="T21" i="11" s="1"/>
  <c r="J21" i="11"/>
  <c r="G21" i="11"/>
  <c r="D21" i="11"/>
  <c r="A21" i="11"/>
  <c r="U20" i="11"/>
  <c r="L20" i="11"/>
  <c r="T20" i="11" s="1"/>
  <c r="J20" i="11"/>
  <c r="G20" i="11"/>
  <c r="D20" i="11"/>
  <c r="A20" i="11"/>
  <c r="U19" i="11"/>
  <c r="L19" i="11"/>
  <c r="T19" i="11" s="1"/>
  <c r="J19" i="11"/>
  <c r="G19" i="11"/>
  <c r="D19" i="11"/>
  <c r="A19" i="11"/>
  <c r="U18" i="11"/>
  <c r="L18" i="11"/>
  <c r="T18" i="11" s="1"/>
  <c r="J18" i="11"/>
  <c r="G18" i="11"/>
  <c r="D18" i="11"/>
  <c r="A18" i="11"/>
  <c r="U17" i="11"/>
  <c r="L17" i="11"/>
  <c r="T17" i="11" s="1"/>
  <c r="J17" i="11"/>
  <c r="G17" i="11"/>
  <c r="D17" i="11"/>
  <c r="A17" i="11"/>
  <c r="U16" i="11"/>
  <c r="L16" i="11"/>
  <c r="T16" i="11" s="1"/>
  <c r="J16" i="11"/>
  <c r="G16" i="11"/>
  <c r="D16" i="11"/>
  <c r="A16" i="11"/>
  <c r="U15" i="11"/>
  <c r="L15" i="11"/>
  <c r="T15" i="11" s="1"/>
  <c r="J15" i="11"/>
  <c r="G15" i="11"/>
  <c r="D15" i="11"/>
  <c r="A15" i="11"/>
  <c r="U14" i="11"/>
  <c r="L14" i="11"/>
  <c r="T14" i="11" s="1"/>
  <c r="J14" i="11"/>
  <c r="G14" i="11"/>
  <c r="D14" i="11"/>
  <c r="A14" i="11"/>
  <c r="U13" i="11"/>
  <c r="L13" i="11"/>
  <c r="T13" i="11" s="1"/>
  <c r="J13" i="11"/>
  <c r="G13" i="11"/>
  <c r="D13" i="11"/>
  <c r="A13" i="11"/>
  <c r="U12" i="11"/>
  <c r="L12" i="11"/>
  <c r="T12" i="11" s="1"/>
  <c r="J12" i="11"/>
  <c r="G12" i="11"/>
  <c r="D12" i="11"/>
  <c r="A12" i="11"/>
  <c r="U11" i="11"/>
  <c r="L11" i="11"/>
  <c r="T11" i="11" s="1"/>
  <c r="J11" i="11"/>
  <c r="G11" i="11"/>
  <c r="D11" i="11"/>
  <c r="A11" i="11"/>
  <c r="U10" i="11"/>
  <c r="L10" i="11"/>
  <c r="T10" i="11" s="1"/>
  <c r="J10" i="11"/>
  <c r="G10" i="11"/>
  <c r="D10" i="11"/>
  <c r="A10" i="11"/>
  <c r="U9" i="11"/>
  <c r="L9" i="11"/>
  <c r="T9" i="11" s="1"/>
  <c r="J9" i="11"/>
  <c r="G9" i="11"/>
  <c r="D9" i="11"/>
  <c r="A9" i="11"/>
  <c r="U8" i="11"/>
  <c r="L8" i="11"/>
  <c r="J8" i="11"/>
  <c r="G8" i="11"/>
  <c r="D8" i="11"/>
  <c r="A8" i="11"/>
  <c r="A1" i="8"/>
  <c r="A1" i="7"/>
  <c r="T141" i="11"/>
  <c r="T252" i="11"/>
  <c r="T297" i="11"/>
  <c r="T127" i="11"/>
  <c r="T244" i="11"/>
  <c r="T265" i="11"/>
  <c r="T275" i="11"/>
  <c r="A13" i="6"/>
  <c r="A14" i="6" s="1"/>
  <c r="A15" i="6" s="1"/>
  <c r="A1" i="6"/>
  <c r="F33" i="5"/>
  <c r="E33" i="5"/>
  <c r="F32" i="5"/>
  <c r="E32" i="5"/>
  <c r="F31" i="5"/>
  <c r="E31" i="5"/>
  <c r="F30" i="5"/>
  <c r="E30" i="5"/>
  <c r="F29" i="5"/>
  <c r="E29" i="5"/>
  <c r="F28" i="5"/>
  <c r="E28" i="5"/>
  <c r="F27" i="5"/>
  <c r="E27" i="5"/>
  <c r="F26" i="5"/>
  <c r="E26" i="5"/>
  <c r="F25" i="5"/>
  <c r="E25" i="5"/>
  <c r="F24" i="5"/>
  <c r="E24" i="5"/>
  <c r="F23" i="5"/>
  <c r="E23" i="5"/>
  <c r="F22" i="5"/>
  <c r="E22" i="5"/>
  <c r="F21" i="5"/>
  <c r="E21" i="5"/>
  <c r="F20" i="5"/>
  <c r="E20" i="5"/>
  <c r="F19" i="5"/>
  <c r="E19" i="5"/>
  <c r="F18" i="5"/>
  <c r="E18" i="5"/>
  <c r="F17" i="5"/>
  <c r="E17" i="5"/>
  <c r="F16" i="5"/>
  <c r="E16" i="5"/>
  <c r="F15" i="5"/>
  <c r="E15" i="5"/>
  <c r="F14" i="5"/>
  <c r="E14" i="5"/>
  <c r="B14" i="5"/>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F13" i="5"/>
  <c r="E13" i="5"/>
  <c r="A13" i="5"/>
  <c r="D45" i="4"/>
  <c r="D44" i="4"/>
  <c r="D43" i="4"/>
  <c r="D42" i="4"/>
  <c r="D41" i="4"/>
  <c r="D40" i="4"/>
  <c r="D39" i="4"/>
  <c r="D38" i="4"/>
  <c r="D37" i="4"/>
  <c r="D36" i="4"/>
  <c r="D35" i="4"/>
  <c r="D34" i="4"/>
  <c r="D33" i="4"/>
  <c r="D32" i="4"/>
  <c r="D31" i="4"/>
  <c r="D30" i="4"/>
  <c r="D29" i="4"/>
  <c r="E28" i="4"/>
  <c r="D28" i="4"/>
  <c r="E27" i="4"/>
  <c r="D27" i="4"/>
  <c r="E26" i="4"/>
  <c r="D26" i="4"/>
  <c r="E25" i="4"/>
  <c r="D25" i="4"/>
  <c r="E24" i="4"/>
  <c r="D24" i="4"/>
  <c r="E23" i="4"/>
  <c r="D23" i="4"/>
  <c r="E22" i="4"/>
  <c r="D22" i="4"/>
  <c r="E21" i="4"/>
  <c r="D21" i="4"/>
  <c r="E20" i="4"/>
  <c r="D20" i="4"/>
  <c r="E19" i="4"/>
  <c r="D19" i="4"/>
  <c r="E18" i="4"/>
  <c r="D18" i="4"/>
  <c r="E17" i="4"/>
  <c r="D17" i="4"/>
  <c r="E16" i="4"/>
  <c r="D16" i="4"/>
  <c r="E15" i="4"/>
  <c r="D15" i="4"/>
  <c r="E14" i="4"/>
  <c r="D14" i="4"/>
  <c r="A14" i="4"/>
  <c r="A14" i="3"/>
  <c r="E28" i="2"/>
  <c r="E27" i="2"/>
  <c r="E26" i="2"/>
  <c r="E25" i="2"/>
  <c r="E24" i="2"/>
  <c r="E23" i="2"/>
  <c r="E22" i="2"/>
  <c r="E21" i="2"/>
  <c r="E20" i="2"/>
  <c r="E19" i="2"/>
  <c r="E18" i="2"/>
  <c r="E17" i="2"/>
  <c r="E16" i="2"/>
  <c r="E15" i="2"/>
  <c r="E14" i="2"/>
  <c r="A14" i="2"/>
  <c r="A15" i="2" s="1"/>
  <c r="A14" i="1"/>
  <c r="E44" i="17"/>
  <c r="E31" i="17"/>
  <c r="E30" i="17"/>
  <c r="E29" i="17"/>
  <c r="E28" i="17"/>
  <c r="E27" i="17"/>
  <c r="E26" i="17"/>
  <c r="E25" i="17"/>
  <c r="E24" i="17"/>
  <c r="E23" i="17"/>
  <c r="E22" i="17"/>
  <c r="E21" i="17"/>
  <c r="E20" i="17"/>
  <c r="E19" i="17"/>
  <c r="E18" i="17"/>
  <c r="E17" i="17"/>
  <c r="E16" i="17"/>
  <c r="E15" i="17"/>
  <c r="E14" i="17"/>
  <c r="E13" i="17"/>
  <c r="E12" i="17"/>
  <c r="E11" i="17"/>
  <c r="A11" i="17"/>
  <c r="A12" i="17" s="1"/>
  <c r="A13" i="17" s="1"/>
  <c r="F1" i="17"/>
  <c r="P1" i="16"/>
  <c r="V1" i="16"/>
  <c r="P1" i="14"/>
  <c r="P1" i="15"/>
  <c r="N49" i="12" l="1"/>
  <c r="F56" i="5" s="1"/>
  <c r="N48" i="12"/>
  <c r="F55" i="5" s="1"/>
  <c r="B49" i="12"/>
  <c r="D56" i="5" s="1"/>
  <c r="B48" i="12"/>
  <c r="D55" i="5" s="1"/>
  <c r="J13" i="42"/>
  <c r="E13" i="42"/>
  <c r="D13" i="42"/>
  <c r="J14" i="42"/>
  <c r="B14" i="42" s="1"/>
  <c r="H13" i="40"/>
  <c r="H14" i="40"/>
  <c r="B14" i="40" s="1"/>
  <c r="C14" i="40" s="1"/>
  <c r="E13" i="6"/>
  <c r="D13" i="6"/>
  <c r="AE461" i="11"/>
  <c r="E50" i="1"/>
  <c r="F50" i="1" s="1"/>
  <c r="T8" i="11"/>
  <c r="N46" i="12"/>
  <c r="F53" i="5" s="1"/>
  <c r="N47" i="12"/>
  <c r="F54" i="5" s="1"/>
  <c r="B47" i="12"/>
  <c r="A15" i="1"/>
  <c r="B46" i="12"/>
  <c r="C13" i="6"/>
  <c r="C13" i="36"/>
  <c r="J13" i="36"/>
  <c r="E13" i="36"/>
  <c r="D13" i="36"/>
  <c r="J14" i="36"/>
  <c r="B14" i="36" s="1"/>
  <c r="AD348" i="11"/>
  <c r="AE343" i="11"/>
  <c r="AD342" i="11"/>
  <c r="AD476" i="11"/>
  <c r="AD328" i="11"/>
  <c r="B10" i="12"/>
  <c r="D17" i="5" s="1"/>
  <c r="H17" i="5" s="1"/>
  <c r="AE345" i="11"/>
  <c r="F19" i="4"/>
  <c r="N19" i="4" s="1"/>
  <c r="F23" i="4"/>
  <c r="N23" i="4" s="1"/>
  <c r="AE339" i="11"/>
  <c r="AE335" i="11"/>
  <c r="AE324" i="11"/>
  <c r="AD349" i="11"/>
  <c r="AE354" i="11"/>
  <c r="D14" i="34"/>
  <c r="AE471" i="11"/>
  <c r="F16" i="2"/>
  <c r="N16" i="2" s="1"/>
  <c r="F20" i="2"/>
  <c r="N20" i="2" s="1"/>
  <c r="F24" i="2"/>
  <c r="N24" i="2" s="1"/>
  <c r="F28" i="2"/>
  <c r="N28" i="2" s="1"/>
  <c r="AD465" i="11"/>
  <c r="AD352" i="11"/>
  <c r="A15" i="34"/>
  <c r="A16" i="34" s="1"/>
  <c r="A17" i="34" s="1"/>
  <c r="F28" i="4"/>
  <c r="N28" i="4" s="1"/>
  <c r="AE359" i="11"/>
  <c r="AE344" i="11"/>
  <c r="AE475" i="11"/>
  <c r="B9" i="12"/>
  <c r="D16" i="5" s="1"/>
  <c r="H16" i="5" s="1"/>
  <c r="AD333" i="11"/>
  <c r="AD341" i="11"/>
  <c r="AE357" i="11"/>
  <c r="AD358" i="11"/>
  <c r="D17" i="34"/>
  <c r="AE468" i="11"/>
  <c r="E21" i="34"/>
  <c r="F18" i="4"/>
  <c r="N18" i="4" s="1"/>
  <c r="F22" i="4"/>
  <c r="N22" i="4" s="1"/>
  <c r="F26" i="4"/>
  <c r="N26" i="4" s="1"/>
  <c r="B8" i="12"/>
  <c r="D15" i="5" s="1"/>
  <c r="G15" i="5" s="1"/>
  <c r="AD340" i="11"/>
  <c r="AE356" i="11"/>
  <c r="A14" i="34"/>
  <c r="AE469" i="11"/>
  <c r="AE322" i="11"/>
  <c r="AD466" i="11"/>
  <c r="AE462" i="11"/>
  <c r="F25" i="4"/>
  <c r="N25" i="4" s="1"/>
  <c r="AD323" i="11"/>
  <c r="N33" i="12"/>
  <c r="F40" i="5" s="1"/>
  <c r="AE355" i="11"/>
  <c r="AD330" i="11"/>
  <c r="AD362" i="11"/>
  <c r="AD464" i="11"/>
  <c r="D13" i="34"/>
  <c r="AE364" i="11"/>
  <c r="E24" i="34"/>
  <c r="F19" i="2"/>
  <c r="N19" i="2" s="1"/>
  <c r="F27" i="2"/>
  <c r="N27" i="2" s="1"/>
  <c r="B37" i="12"/>
  <c r="D44" i="5" s="1"/>
  <c r="B30" i="12"/>
  <c r="E32" i="1" s="1"/>
  <c r="F32" i="1" s="1"/>
  <c r="AD325" i="11"/>
  <c r="AE326" i="11"/>
  <c r="AD367" i="11"/>
  <c r="A16" i="2"/>
  <c r="A17" i="2" s="1"/>
  <c r="AE338" i="11"/>
  <c r="E13" i="34"/>
  <c r="AE472" i="11"/>
  <c r="AE478" i="11"/>
  <c r="F15" i="4"/>
  <c r="N15" i="4" s="1"/>
  <c r="AE353" i="11"/>
  <c r="AE467" i="11"/>
  <c r="A16" i="6"/>
  <c r="A17" i="6" s="1"/>
  <c r="E21" i="12"/>
  <c r="J28" i="5" s="1"/>
  <c r="H33" i="12"/>
  <c r="K40" i="5" s="1"/>
  <c r="E22" i="12"/>
  <c r="J29" i="5" s="1"/>
  <c r="P29" i="5" s="1"/>
  <c r="E33" i="12"/>
  <c r="J40" i="5" s="1"/>
  <c r="E11" i="12"/>
  <c r="J18" i="5" s="1"/>
  <c r="H26" i="12"/>
  <c r="K33" i="5" s="1"/>
  <c r="O33" i="5" s="1"/>
  <c r="E25" i="12"/>
  <c r="J32" i="5" s="1"/>
  <c r="P32" i="5" s="1"/>
  <c r="E31" i="12"/>
  <c r="J38" i="5" s="1"/>
  <c r="E26" i="12"/>
  <c r="J33" i="5" s="1"/>
  <c r="P33" i="5" s="1"/>
  <c r="E45" i="12"/>
  <c r="J52" i="5" s="1"/>
  <c r="E44" i="12"/>
  <c r="J51" i="5" s="1"/>
  <c r="H12" i="12"/>
  <c r="K19" i="5" s="1"/>
  <c r="O19" i="5" s="1"/>
  <c r="E12" i="12"/>
  <c r="J19" i="5" s="1"/>
  <c r="P19" i="5" s="1"/>
  <c r="H27" i="12"/>
  <c r="K34" i="5" s="1"/>
  <c r="H18" i="12"/>
  <c r="K25" i="5" s="1"/>
  <c r="O25" i="5" s="1"/>
  <c r="H14" i="12"/>
  <c r="K21" i="5" s="1"/>
  <c r="O21" i="5" s="1"/>
  <c r="B17" i="12"/>
  <c r="E19" i="1" s="1"/>
  <c r="F19" i="1" s="1"/>
  <c r="N19" i="1" s="1"/>
  <c r="B13" i="12"/>
  <c r="E15" i="1" s="1"/>
  <c r="F15" i="1" s="1"/>
  <c r="N15" i="1" s="1"/>
  <c r="B18" i="12"/>
  <c r="D25" i="5" s="1"/>
  <c r="G25" i="5" s="1"/>
  <c r="N31" i="12"/>
  <c r="F38" i="5" s="1"/>
  <c r="B11" i="12"/>
  <c r="D18" i="5" s="1"/>
  <c r="G18" i="5" s="1"/>
  <c r="B38" i="12"/>
  <c r="E40" i="1" s="1"/>
  <c r="F40" i="1" s="1"/>
  <c r="B22" i="12"/>
  <c r="D29" i="5" s="1"/>
  <c r="G29" i="5" s="1"/>
  <c r="B34" i="12"/>
  <c r="D41" i="5" s="1"/>
  <c r="B36" i="12"/>
  <c r="E38" i="3" s="1"/>
  <c r="F38" i="3" s="1"/>
  <c r="B6" i="12"/>
  <c r="D13" i="5" s="1"/>
  <c r="B43" i="12"/>
  <c r="E45" i="1" s="1"/>
  <c r="F45" i="1" s="1"/>
  <c r="B24" i="12"/>
  <c r="D31" i="5" s="1"/>
  <c r="B14" i="12"/>
  <c r="E16" i="3" s="1"/>
  <c r="F16" i="3" s="1"/>
  <c r="N16" i="3" s="1"/>
  <c r="B20" i="12"/>
  <c r="D27" i="5" s="1"/>
  <c r="H27" i="5" s="1"/>
  <c r="B16" i="12"/>
  <c r="E18" i="3" s="1"/>
  <c r="F18" i="3" s="1"/>
  <c r="B12" i="12"/>
  <c r="D19" i="5" s="1"/>
  <c r="B15" i="12"/>
  <c r="E17" i="1" s="1"/>
  <c r="F17" i="1" s="1"/>
  <c r="N17" i="1" s="1"/>
  <c r="B28" i="12"/>
  <c r="D35" i="5" s="1"/>
  <c r="B31" i="12"/>
  <c r="E33" i="1" s="1"/>
  <c r="F33" i="1" s="1"/>
  <c r="N33" i="1" s="1"/>
  <c r="H45" i="12"/>
  <c r="K52" i="5" s="1"/>
  <c r="B45" i="12"/>
  <c r="D52" i="5" s="1"/>
  <c r="A14" i="5"/>
  <c r="H8" i="12"/>
  <c r="K15" i="5" s="1"/>
  <c r="H15" i="12"/>
  <c r="K22" i="5" s="1"/>
  <c r="O22" i="5" s="1"/>
  <c r="H16" i="12"/>
  <c r="K23" i="5" s="1"/>
  <c r="O23" i="5" s="1"/>
  <c r="E13" i="12"/>
  <c r="J20" i="5" s="1"/>
  <c r="B25" i="12"/>
  <c r="E27" i="1" s="1"/>
  <c r="F27" i="1" s="1"/>
  <c r="N27" i="1" s="1"/>
  <c r="B21" i="12"/>
  <c r="D28" i="5" s="1"/>
  <c r="G28" i="5" s="1"/>
  <c r="B26" i="12"/>
  <c r="E28" i="3" s="1"/>
  <c r="F28" i="3" s="1"/>
  <c r="N28" i="3" s="1"/>
  <c r="N35" i="12"/>
  <c r="F42" i="5" s="1"/>
  <c r="E23" i="34"/>
  <c r="AE474" i="11"/>
  <c r="AD474" i="11"/>
  <c r="AD473" i="11"/>
  <c r="B33" i="12"/>
  <c r="E35" i="1" s="1"/>
  <c r="F35" i="1" s="1"/>
  <c r="N35" i="1" s="1"/>
  <c r="H10" i="12"/>
  <c r="K17" i="5" s="1"/>
  <c r="E18" i="12"/>
  <c r="J25" i="5" s="1"/>
  <c r="P25" i="5" s="1"/>
  <c r="H35" i="12"/>
  <c r="K42" i="5" s="1"/>
  <c r="H30" i="12"/>
  <c r="K37" i="5" s="1"/>
  <c r="E17" i="12"/>
  <c r="J24" i="5" s="1"/>
  <c r="H23" i="12"/>
  <c r="K30" i="5" s="1"/>
  <c r="O30" i="5" s="1"/>
  <c r="H32" i="12"/>
  <c r="K39" i="5" s="1"/>
  <c r="E32" i="12"/>
  <c r="J39" i="5" s="1"/>
  <c r="E10" i="12"/>
  <c r="J17" i="5" s="1"/>
  <c r="P17" i="5" s="1"/>
  <c r="E24" i="12"/>
  <c r="J31" i="5" s="1"/>
  <c r="P31" i="5" s="1"/>
  <c r="H29" i="12"/>
  <c r="K36" i="5" s="1"/>
  <c r="H31" i="12"/>
  <c r="K38" i="5" s="1"/>
  <c r="H22" i="12"/>
  <c r="K29" i="5" s="1"/>
  <c r="O29" i="5" s="1"/>
  <c r="E6" i="12"/>
  <c r="J13" i="5" s="1"/>
  <c r="P13" i="5" s="1"/>
  <c r="H24" i="12"/>
  <c r="K31" i="5" s="1"/>
  <c r="E28" i="12"/>
  <c r="J35" i="5" s="1"/>
  <c r="H11" i="12"/>
  <c r="K18" i="5" s="1"/>
  <c r="O18" i="5" s="1"/>
  <c r="E29" i="12"/>
  <c r="J36" i="5" s="1"/>
  <c r="H34" i="12"/>
  <c r="K41" i="5" s="1"/>
  <c r="E16" i="12"/>
  <c r="J23" i="5" s="1"/>
  <c r="P23" i="5" s="1"/>
  <c r="E35" i="12"/>
  <c r="J42" i="5" s="1"/>
  <c r="E34" i="12"/>
  <c r="J41" i="5" s="1"/>
  <c r="E14" i="12"/>
  <c r="J21" i="5" s="1"/>
  <c r="P21" i="5" s="1"/>
  <c r="H21" i="12"/>
  <c r="K28" i="5" s="1"/>
  <c r="O28" i="5" s="1"/>
  <c r="H44" i="12"/>
  <c r="K51" i="5" s="1"/>
  <c r="AD363" i="11"/>
  <c r="AE363" i="11"/>
  <c r="H17" i="12"/>
  <c r="K24" i="5" s="1"/>
  <c r="O24" i="5" s="1"/>
  <c r="B41" i="12"/>
  <c r="E43" i="1" s="1"/>
  <c r="F43" i="1" s="1"/>
  <c r="N27" i="12"/>
  <c r="F34" i="5" s="1"/>
  <c r="F16" i="4"/>
  <c r="N16" i="4" s="1"/>
  <c r="F20" i="4"/>
  <c r="N20" i="4" s="1"/>
  <c r="E27" i="12"/>
  <c r="J34" i="5" s="1"/>
  <c r="E19" i="12"/>
  <c r="J26" i="5" s="1"/>
  <c r="P26" i="5" s="1"/>
  <c r="E23" i="12"/>
  <c r="J30" i="5" s="1"/>
  <c r="P30" i="5" s="1"/>
  <c r="H28" i="12"/>
  <c r="K35" i="5" s="1"/>
  <c r="B35" i="12"/>
  <c r="D42" i="5" s="1"/>
  <c r="B7" i="12"/>
  <c r="D14" i="5" s="1"/>
  <c r="G14" i="5" s="1"/>
  <c r="N29" i="12"/>
  <c r="F36" i="5" s="1"/>
  <c r="N44" i="12"/>
  <c r="F51" i="5" s="1"/>
  <c r="N45" i="12"/>
  <c r="F52" i="5" s="1"/>
  <c r="N32" i="12"/>
  <c r="F39" i="5" s="1"/>
  <c r="N30" i="12"/>
  <c r="F37" i="5" s="1"/>
  <c r="N34" i="12"/>
  <c r="F41" i="5" s="1"/>
  <c r="AD351" i="11"/>
  <c r="AE361" i="11"/>
  <c r="N28" i="12"/>
  <c r="F35" i="5" s="1"/>
  <c r="E7" i="12"/>
  <c r="J14" i="5" s="1"/>
  <c r="P14" i="5" s="1"/>
  <c r="H25" i="12"/>
  <c r="K32" i="5" s="1"/>
  <c r="O32" i="5" s="1"/>
  <c r="E30" i="12"/>
  <c r="J37" i="5" s="1"/>
  <c r="B32" i="12"/>
  <c r="D39" i="5" s="1"/>
  <c r="B29" i="12"/>
  <c r="E31" i="3" s="1"/>
  <c r="F31" i="3" s="1"/>
  <c r="N31" i="3" s="1"/>
  <c r="F17" i="4"/>
  <c r="F21" i="4"/>
  <c r="N21" i="4" s="1"/>
  <c r="E20" i="12"/>
  <c r="J27" i="5" s="1"/>
  <c r="H13" i="12"/>
  <c r="K20" i="5" s="1"/>
  <c r="O20" i="5" s="1"/>
  <c r="E15" i="12"/>
  <c r="J22" i="5" s="1"/>
  <c r="P22" i="5" s="1"/>
  <c r="H6" i="12"/>
  <c r="K13" i="5" s="1"/>
  <c r="O13" i="5" s="1"/>
  <c r="B23" i="12"/>
  <c r="D30" i="5" s="1"/>
  <c r="G30" i="5" s="1"/>
  <c r="B39" i="12"/>
  <c r="D46" i="5" s="1"/>
  <c r="B19" i="12"/>
  <c r="E21" i="3" s="1"/>
  <c r="F21" i="3" s="1"/>
  <c r="N21" i="3" s="1"/>
  <c r="B44" i="12"/>
  <c r="AD331" i="11"/>
  <c r="AE331" i="11"/>
  <c r="AD350" i="11"/>
  <c r="AE360" i="11"/>
  <c r="AD360" i="11"/>
  <c r="AD366" i="11"/>
  <c r="AE366" i="11"/>
  <c r="E18" i="34"/>
  <c r="A14" i="17"/>
  <c r="A15" i="3"/>
  <c r="E8" i="12"/>
  <c r="J15" i="5" s="1"/>
  <c r="P15" i="5" s="1"/>
  <c r="H19" i="12"/>
  <c r="K26" i="5" s="1"/>
  <c r="O26" i="5" s="1"/>
  <c r="H7" i="12"/>
  <c r="K14" i="5" s="1"/>
  <c r="O14" i="5" s="1"/>
  <c r="H20" i="12"/>
  <c r="K27" i="5" s="1"/>
  <c r="E9" i="12"/>
  <c r="J16" i="5" s="1"/>
  <c r="P16" i="5" s="1"/>
  <c r="B42" i="12"/>
  <c r="D49" i="5" s="1"/>
  <c r="B40" i="12"/>
  <c r="D47" i="5" s="1"/>
  <c r="B27" i="12"/>
  <c r="D34" i="5" s="1"/>
  <c r="AD329" i="11"/>
  <c r="AE329" i="11"/>
  <c r="E17" i="34"/>
  <c r="E14" i="34"/>
  <c r="E22" i="34"/>
  <c r="D18" i="34"/>
  <c r="D16" i="34"/>
  <c r="D15" i="34"/>
  <c r="AD463" i="11"/>
  <c r="AE463" i="11"/>
  <c r="D24" i="34"/>
  <c r="D26" i="34"/>
  <c r="D19" i="34"/>
  <c r="D25" i="34"/>
  <c r="D23" i="34"/>
  <c r="D20" i="34"/>
  <c r="D21" i="34"/>
  <c r="D22" i="34"/>
  <c r="AD477" i="11"/>
  <c r="AE477" i="11"/>
  <c r="AD347" i="11"/>
  <c r="AE347" i="11"/>
  <c r="AE365" i="11"/>
  <c r="AD365" i="11"/>
  <c r="AE321" i="11"/>
  <c r="AE327" i="11"/>
  <c r="AD327" i="11"/>
  <c r="AE334" i="11"/>
  <c r="AE332" i="11"/>
  <c r="AE337" i="11"/>
  <c r="F14" i="4"/>
  <c r="N14" i="4" s="1"/>
  <c r="D54" i="4"/>
  <c r="F24" i="4"/>
  <c r="AE336" i="11"/>
  <c r="AD336" i="11"/>
  <c r="AE346" i="11"/>
  <c r="AD346" i="11"/>
  <c r="E15" i="34"/>
  <c r="E19" i="34"/>
  <c r="E25" i="34"/>
  <c r="E16" i="34"/>
  <c r="E20" i="34"/>
  <c r="E26" i="34"/>
  <c r="AD470" i="11"/>
  <c r="AE470" i="11"/>
  <c r="Q369" i="11"/>
  <c r="AE369" i="11" s="1"/>
  <c r="A15" i="4"/>
  <c r="F27" i="4"/>
  <c r="N27" i="4" s="1"/>
  <c r="F17" i="2"/>
  <c r="N17" i="2" s="1"/>
  <c r="F21" i="2"/>
  <c r="N21" i="2" s="1"/>
  <c r="F25" i="2"/>
  <c r="N25" i="2" s="1"/>
  <c r="F14" i="2"/>
  <c r="N14" i="2" s="1"/>
  <c r="F18" i="2"/>
  <c r="N18" i="2" s="1"/>
  <c r="F22" i="2"/>
  <c r="F26" i="2"/>
  <c r="N26" i="2" s="1"/>
  <c r="F15" i="2"/>
  <c r="F23" i="2"/>
  <c r="N23" i="2" s="1"/>
  <c r="A16" i="1"/>
  <c r="Y369" i="11"/>
  <c r="V432" i="11"/>
  <c r="P392" i="11"/>
  <c r="AD392" i="11" s="1"/>
  <c r="O434" i="11"/>
  <c r="X376" i="11"/>
  <c r="R444" i="11"/>
  <c r="W452" i="11"/>
  <c r="P397" i="11"/>
  <c r="AD397" i="11" s="1"/>
  <c r="X373" i="11"/>
  <c r="V426" i="11"/>
  <c r="P378" i="11"/>
  <c r="AD378" i="11" s="1"/>
  <c r="R453" i="11"/>
  <c r="X368" i="11"/>
  <c r="O410" i="11"/>
  <c r="W450" i="11"/>
  <c r="Y412" i="11"/>
  <c r="X438" i="11"/>
  <c r="O435" i="11"/>
  <c r="V451" i="11"/>
  <c r="Q437" i="11"/>
  <c r="AE437" i="11" s="1"/>
  <c r="O391" i="11"/>
  <c r="V398" i="11"/>
  <c r="V371" i="11"/>
  <c r="W449" i="11"/>
  <c r="X421" i="11"/>
  <c r="V453" i="11"/>
  <c r="O374" i="11"/>
  <c r="O423" i="11"/>
  <c r="Q454" i="11"/>
  <c r="AE454" i="11" s="1"/>
  <c r="P385" i="11"/>
  <c r="AD385" i="11" s="1"/>
  <c r="Q405" i="11"/>
  <c r="AE405" i="11" s="1"/>
  <c r="X448" i="11"/>
  <c r="V415" i="11"/>
  <c r="Y405" i="11"/>
  <c r="V406" i="11"/>
  <c r="V372" i="11"/>
  <c r="P414" i="11"/>
  <c r="AD414" i="11" s="1"/>
  <c r="O403" i="11"/>
  <c r="Q394" i="11"/>
  <c r="AE394" i="11" s="1"/>
  <c r="Q459" i="11"/>
  <c r="AE459" i="11" s="1"/>
  <c r="Q460" i="11"/>
  <c r="AE460" i="11" s="1"/>
  <c r="R373" i="11"/>
  <c r="R395" i="11"/>
  <c r="R417" i="11"/>
  <c r="R437" i="11"/>
  <c r="R376" i="11"/>
  <c r="O382" i="11"/>
  <c r="Q373" i="11"/>
  <c r="AE373" i="11" s="1"/>
  <c r="Q393" i="11"/>
  <c r="AE393" i="11" s="1"/>
  <c r="Q409" i="11"/>
  <c r="AE409" i="11" s="1"/>
  <c r="Q425" i="11"/>
  <c r="AE425" i="11" s="1"/>
  <c r="Q441" i="11"/>
  <c r="AE441" i="11" s="1"/>
  <c r="R368" i="11"/>
  <c r="R422" i="11"/>
  <c r="Q384" i="11"/>
  <c r="AE384" i="11" s="1"/>
  <c r="Q432" i="11"/>
  <c r="AE432" i="11" s="1"/>
  <c r="P394" i="11"/>
  <c r="AD394" i="11" s="1"/>
  <c r="P442" i="11"/>
  <c r="AD442" i="11" s="1"/>
  <c r="O394" i="11"/>
  <c r="O448" i="11"/>
  <c r="P373" i="11"/>
  <c r="AD373" i="11" s="1"/>
  <c r="P389" i="11"/>
  <c r="AD389" i="11" s="1"/>
  <c r="P405" i="11"/>
  <c r="AD405" i="11" s="1"/>
  <c r="P421" i="11"/>
  <c r="AD421" i="11" s="1"/>
  <c r="P437" i="11"/>
  <c r="AD437" i="11" s="1"/>
  <c r="P453" i="11"/>
  <c r="AD453" i="11" s="1"/>
  <c r="R396" i="11"/>
  <c r="P458" i="11"/>
  <c r="AD458" i="11" s="1"/>
  <c r="Q418" i="11"/>
  <c r="AE418" i="11" s="1"/>
  <c r="O459" i="11"/>
  <c r="P416" i="11"/>
  <c r="AD416" i="11" s="1"/>
  <c r="P457" i="11"/>
  <c r="AD457" i="11" s="1"/>
  <c r="O412" i="11"/>
  <c r="Y460" i="11"/>
  <c r="O379" i="11"/>
  <c r="O395" i="11"/>
  <c r="O411" i="11"/>
  <c r="O427" i="11"/>
  <c r="O443" i="11"/>
  <c r="R370" i="11"/>
  <c r="R434" i="11"/>
  <c r="Q392" i="11"/>
  <c r="AE392" i="11" s="1"/>
  <c r="Q438" i="11"/>
  <c r="AE438" i="11" s="1"/>
  <c r="P390" i="11"/>
  <c r="AD390" i="11" s="1"/>
  <c r="P438" i="11"/>
  <c r="AD438" i="11" s="1"/>
  <c r="O386" i="11"/>
  <c r="O436" i="11"/>
  <c r="W456" i="11"/>
  <c r="X454" i="11"/>
  <c r="Z455" i="11"/>
  <c r="V378" i="11"/>
  <c r="V445" i="11"/>
  <c r="V440" i="11"/>
  <c r="Y397" i="11"/>
  <c r="V421" i="11"/>
  <c r="Z452" i="11"/>
  <c r="V438" i="11"/>
  <c r="Y371" i="11"/>
  <c r="V428" i="11"/>
  <c r="V379" i="11"/>
  <c r="V403" i="11"/>
  <c r="V439" i="11"/>
  <c r="V368" i="11"/>
  <c r="V376" i="11"/>
  <c r="X383" i="11"/>
  <c r="X389" i="11"/>
  <c r="X418" i="11"/>
  <c r="Y395" i="11"/>
  <c r="X425" i="11"/>
  <c r="X431" i="11"/>
  <c r="X443" i="11"/>
  <c r="X380" i="11"/>
  <c r="X441" i="11"/>
  <c r="X407" i="11"/>
  <c r="Y426" i="11"/>
  <c r="V444" i="11"/>
  <c r="V373" i="11"/>
  <c r="X385" i="11"/>
  <c r="V400" i="11"/>
  <c r="V410" i="11"/>
  <c r="X393" i="11"/>
  <c r="Y399" i="11"/>
  <c r="V414" i="11"/>
  <c r="Y423" i="11"/>
  <c r="V448" i="11"/>
  <c r="R377" i="11"/>
  <c r="R399" i="11"/>
  <c r="R419" i="11"/>
  <c r="R441" i="11"/>
  <c r="R392" i="11"/>
  <c r="O422" i="11"/>
  <c r="Q377" i="11"/>
  <c r="AE377" i="11" s="1"/>
  <c r="Q395" i="11"/>
  <c r="AE395" i="11" s="1"/>
  <c r="Q411" i="11"/>
  <c r="AE411" i="11" s="1"/>
  <c r="Q427" i="11"/>
  <c r="AE427" i="11" s="1"/>
  <c r="Q443" i="11"/>
  <c r="AE443" i="11" s="1"/>
  <c r="Q458" i="11"/>
  <c r="AE458" i="11" s="1"/>
  <c r="R430" i="11"/>
  <c r="Q390" i="11"/>
  <c r="AE390" i="11" s="1"/>
  <c r="Q440" i="11"/>
  <c r="AE440" i="11" s="1"/>
  <c r="P400" i="11"/>
  <c r="AD400" i="11" s="1"/>
  <c r="P448" i="11"/>
  <c r="AD448" i="11" s="1"/>
  <c r="O400" i="11"/>
  <c r="O456" i="11"/>
  <c r="P375" i="11"/>
  <c r="AD375" i="11" s="1"/>
  <c r="P391" i="11"/>
  <c r="AD391" i="11" s="1"/>
  <c r="P407" i="11"/>
  <c r="AD407" i="11" s="1"/>
  <c r="P423" i="11"/>
  <c r="AD423" i="11" s="1"/>
  <c r="P439" i="11"/>
  <c r="AD439" i="11" s="1"/>
  <c r="P455" i="11"/>
  <c r="AD455" i="11" s="1"/>
  <c r="R404" i="11"/>
  <c r="Q374" i="11"/>
  <c r="AE374" i="11" s="1"/>
  <c r="Q424" i="11"/>
  <c r="AE424" i="11" s="1"/>
  <c r="P374" i="11"/>
  <c r="AD374" i="11" s="1"/>
  <c r="P422" i="11"/>
  <c r="AD422" i="11" s="1"/>
  <c r="O370" i="11"/>
  <c r="O418" i="11"/>
  <c r="P459" i="11"/>
  <c r="AD459" i="11" s="1"/>
  <c r="O381" i="11"/>
  <c r="O397" i="11"/>
  <c r="O413" i="11"/>
  <c r="O429" i="11"/>
  <c r="O445" i="11"/>
  <c r="R378" i="11"/>
  <c r="R442" i="11"/>
  <c r="Q398" i="11"/>
  <c r="AE398" i="11" s="1"/>
  <c r="Q444" i="11"/>
  <c r="AE444" i="11" s="1"/>
  <c r="P396" i="11"/>
  <c r="AD396" i="11" s="1"/>
  <c r="P444" i="11"/>
  <c r="AD444" i="11" s="1"/>
  <c r="O392" i="11"/>
  <c r="O444" i="11"/>
  <c r="Y457" i="11"/>
  <c r="Y456" i="11"/>
  <c r="Z454" i="11"/>
  <c r="Y455" i="11"/>
  <c r="Y445" i="11"/>
  <c r="Y440" i="11"/>
  <c r="V435" i="11"/>
  <c r="Y438" i="11"/>
  <c r="Y447" i="11"/>
  <c r="Y428" i="11"/>
  <c r="X379" i="11"/>
  <c r="Y403" i="11"/>
  <c r="Y439" i="11"/>
  <c r="Y368" i="11"/>
  <c r="Y376" i="11"/>
  <c r="X437" i="11"/>
  <c r="Y389" i="11"/>
  <c r="V418" i="11"/>
  <c r="V395" i="11"/>
  <c r="Y425" i="11"/>
  <c r="Y431" i="11"/>
  <c r="Y443" i="11"/>
  <c r="Y380" i="11"/>
  <c r="V441" i="11"/>
  <c r="Y382" i="11"/>
  <c r="V388" i="11"/>
  <c r="V401" i="11"/>
  <c r="V407" i="11"/>
  <c r="X426" i="11"/>
  <c r="Y444" i="11"/>
  <c r="Y373" i="11"/>
  <c r="X387" i="11"/>
  <c r="X410" i="11"/>
  <c r="V424" i="11"/>
  <c r="Y393" i="11"/>
  <c r="X399" i="11"/>
  <c r="X409" i="11"/>
  <c r="X415" i="11"/>
  <c r="X423" i="11"/>
  <c r="J13" i="6"/>
  <c r="R379" i="11"/>
  <c r="R401" i="11"/>
  <c r="R421" i="11"/>
  <c r="R443" i="11"/>
  <c r="R400" i="11"/>
  <c r="O442" i="11"/>
  <c r="Q379" i="11"/>
  <c r="AE379" i="11" s="1"/>
  <c r="Q397" i="11"/>
  <c r="AE397" i="11" s="1"/>
  <c r="Q413" i="11"/>
  <c r="AE413" i="11" s="1"/>
  <c r="Q429" i="11"/>
  <c r="AE429" i="11" s="1"/>
  <c r="Q445" i="11"/>
  <c r="AE445" i="11" s="1"/>
  <c r="R374" i="11"/>
  <c r="R438" i="11"/>
  <c r="Q396" i="11"/>
  <c r="AE396" i="11" s="1"/>
  <c r="Q446" i="11"/>
  <c r="AE446" i="11" s="1"/>
  <c r="P406" i="11"/>
  <c r="AD406" i="11" s="1"/>
  <c r="P454" i="11"/>
  <c r="AD454" i="11" s="1"/>
  <c r="O408" i="11"/>
  <c r="X458" i="11"/>
  <c r="P377" i="11"/>
  <c r="AD377" i="11" s="1"/>
  <c r="P393" i="11"/>
  <c r="AD393" i="11" s="1"/>
  <c r="P409" i="11"/>
  <c r="AD409" i="11" s="1"/>
  <c r="P425" i="11"/>
  <c r="AD425" i="11" s="1"/>
  <c r="P441" i="11"/>
  <c r="AD441" i="11" s="1"/>
  <c r="R457" i="11"/>
  <c r="R412" i="11"/>
  <c r="Q380" i="11"/>
  <c r="AE380" i="11" s="1"/>
  <c r="Q430" i="11"/>
  <c r="AE430" i="11" s="1"/>
  <c r="P380" i="11"/>
  <c r="AD380" i="11" s="1"/>
  <c r="P428" i="11"/>
  <c r="AD428" i="11" s="1"/>
  <c r="O376" i="11"/>
  <c r="O426" i="11"/>
  <c r="Z459" i="11"/>
  <c r="O383" i="11"/>
  <c r="O399" i="11"/>
  <c r="O415" i="11"/>
  <c r="O431" i="11"/>
  <c r="O447" i="11"/>
  <c r="R386" i="11"/>
  <c r="R450" i="11"/>
  <c r="Q404" i="11"/>
  <c r="AE404" i="11" s="1"/>
  <c r="Q450" i="11"/>
  <c r="AE450" i="11" s="1"/>
  <c r="P402" i="11"/>
  <c r="AD402" i="11" s="1"/>
  <c r="P450" i="11"/>
  <c r="AD450" i="11" s="1"/>
  <c r="O398" i="11"/>
  <c r="O450" i="11"/>
  <c r="X457" i="11"/>
  <c r="Z456" i="11"/>
  <c r="Y454" i="11"/>
  <c r="V408" i="11"/>
  <c r="X445" i="11"/>
  <c r="X440" i="11"/>
  <c r="Y377" i="11"/>
  <c r="Y435" i="11"/>
  <c r="X390" i="11"/>
  <c r="V447" i="11"/>
  <c r="X428" i="11"/>
  <c r="Y379" i="11"/>
  <c r="X439" i="11"/>
  <c r="V386" i="11"/>
  <c r="V437" i="11"/>
  <c r="X395" i="11"/>
  <c r="V425" i="11"/>
  <c r="V431" i="11"/>
  <c r="V380" i="11"/>
  <c r="V382" i="11"/>
  <c r="Y388" i="11"/>
  <c r="X401" i="11"/>
  <c r="Y407" i="11"/>
  <c r="Y427" i="11"/>
  <c r="V387" i="11"/>
  <c r="V405" i="11"/>
  <c r="V411" i="11"/>
  <c r="Y424" i="11"/>
  <c r="V393" i="11"/>
  <c r="V399" i="11"/>
  <c r="V409" i="11"/>
  <c r="Y415" i="11"/>
  <c r="V423" i="11"/>
  <c r="Y446" i="11"/>
  <c r="V450" i="11"/>
  <c r="V460" i="11"/>
  <c r="R387" i="11"/>
  <c r="R409" i="11"/>
  <c r="R431" i="11"/>
  <c r="R451" i="11"/>
  <c r="R432" i="11"/>
  <c r="R458" i="11"/>
  <c r="Q387" i="11"/>
  <c r="AE387" i="11" s="1"/>
  <c r="Q403" i="11"/>
  <c r="AE403" i="11" s="1"/>
  <c r="Q419" i="11"/>
  <c r="AE419" i="11" s="1"/>
  <c r="Q435" i="11"/>
  <c r="AE435" i="11" s="1"/>
  <c r="Q451" i="11"/>
  <c r="AE451" i="11" s="1"/>
  <c r="R398" i="11"/>
  <c r="O458" i="11"/>
  <c r="Q414" i="11"/>
  <c r="AE414" i="11" s="1"/>
  <c r="P376" i="11"/>
  <c r="AD376" i="11" s="1"/>
  <c r="P424" i="11"/>
  <c r="AD424" i="11" s="1"/>
  <c r="O372" i="11"/>
  <c r="O428" i="11"/>
  <c r="Z460" i="11"/>
  <c r="P383" i="11"/>
  <c r="AD383" i="11" s="1"/>
  <c r="P399" i="11"/>
  <c r="AD399" i="11" s="1"/>
  <c r="P415" i="11"/>
  <c r="AD415" i="11" s="1"/>
  <c r="P431" i="11"/>
  <c r="AD431" i="11" s="1"/>
  <c r="P447" i="11"/>
  <c r="AD447" i="11" s="1"/>
  <c r="R372" i="11"/>
  <c r="R436" i="11"/>
  <c r="Q400" i="11"/>
  <c r="AE400" i="11" s="1"/>
  <c r="Q448" i="11"/>
  <c r="AE448" i="11" s="1"/>
  <c r="P398" i="11"/>
  <c r="AD398" i="11" s="1"/>
  <c r="P446" i="11"/>
  <c r="AD446" i="11" s="1"/>
  <c r="O396" i="11"/>
  <c r="O446" i="11"/>
  <c r="O373" i="11"/>
  <c r="O389" i="11"/>
  <c r="O405" i="11"/>
  <c r="O421" i="11"/>
  <c r="O437" i="11"/>
  <c r="O453" i="11"/>
  <c r="R410" i="11"/>
  <c r="Q376" i="11"/>
  <c r="AE376" i="11" s="1"/>
  <c r="Q422" i="11"/>
  <c r="AE422" i="11" s="1"/>
  <c r="P372" i="11"/>
  <c r="AD372" i="11" s="1"/>
  <c r="P420" i="11"/>
  <c r="AD420" i="11" s="1"/>
  <c r="O460" i="11"/>
  <c r="O416" i="11"/>
  <c r="V457" i="11"/>
  <c r="X455" i="11"/>
  <c r="X402" i="11"/>
  <c r="W453" i="11"/>
  <c r="X420" i="11"/>
  <c r="V452" i="11"/>
  <c r="X433" i="11"/>
  <c r="V449" i="11"/>
  <c r="X391" i="11"/>
  <c r="X413" i="11"/>
  <c r="X370" i="11"/>
  <c r="V369" i="11"/>
  <c r="X434" i="11"/>
  <c r="W451" i="11"/>
  <c r="X374" i="11"/>
  <c r="X381" i="11"/>
  <c r="X412" i="11"/>
  <c r="X432" i="11"/>
  <c r="X394" i="11"/>
  <c r="V416" i="11"/>
  <c r="V430" i="11"/>
  <c r="Y442" i="11"/>
  <c r="X372" i="11"/>
  <c r="X436" i="11"/>
  <c r="X384" i="11"/>
  <c r="X396" i="11"/>
  <c r="X406" i="11"/>
  <c r="V419" i="11"/>
  <c r="X375" i="11"/>
  <c r="X417" i="11"/>
  <c r="X392" i="11"/>
  <c r="Y398" i="11"/>
  <c r="Y404" i="11"/>
  <c r="V422" i="11"/>
  <c r="X429" i="11"/>
  <c r="Y450" i="11"/>
  <c r="R389" i="11"/>
  <c r="R433" i="11"/>
  <c r="R440" i="11"/>
  <c r="Q389" i="11"/>
  <c r="AE389" i="11" s="1"/>
  <c r="Q421" i="11"/>
  <c r="AE421" i="11" s="1"/>
  <c r="Q453" i="11"/>
  <c r="AE453" i="11" s="1"/>
  <c r="Q372" i="11"/>
  <c r="AE372" i="11" s="1"/>
  <c r="P382" i="11"/>
  <c r="AD382" i="11" s="1"/>
  <c r="O378" i="11"/>
  <c r="P369" i="11"/>
  <c r="AD369" i="11" s="1"/>
  <c r="P401" i="11"/>
  <c r="AD401" i="11" s="1"/>
  <c r="P433" i="11"/>
  <c r="AD433" i="11" s="1"/>
  <c r="R380" i="11"/>
  <c r="Q406" i="11"/>
  <c r="AE406" i="11" s="1"/>
  <c r="P404" i="11"/>
  <c r="AD404" i="11" s="1"/>
  <c r="O402" i="11"/>
  <c r="O375" i="11"/>
  <c r="O407" i="11"/>
  <c r="O439" i="11"/>
  <c r="R418" i="11"/>
  <c r="Q428" i="11"/>
  <c r="AE428" i="11" s="1"/>
  <c r="P426" i="11"/>
  <c r="AD426" i="11" s="1"/>
  <c r="O424" i="11"/>
  <c r="W457" i="11"/>
  <c r="X453" i="11"/>
  <c r="X452" i="11"/>
  <c r="Y390" i="11"/>
  <c r="X371" i="11"/>
  <c r="Y383" i="11"/>
  <c r="V412" i="11"/>
  <c r="X442" i="11"/>
  <c r="Y436" i="11"/>
  <c r="X388" i="11"/>
  <c r="Y406" i="11"/>
  <c r="Y400" i="11"/>
  <c r="X411" i="11"/>
  <c r="Y392" i="11"/>
  <c r="V404" i="11"/>
  <c r="Z450" i="11"/>
  <c r="W454" i="11"/>
  <c r="V402" i="11"/>
  <c r="Y420" i="11"/>
  <c r="Y391" i="11"/>
  <c r="Y434" i="11"/>
  <c r="Y418" i="11"/>
  <c r="V443" i="11"/>
  <c r="Y419" i="11"/>
  <c r="Y409" i="11"/>
  <c r="X446" i="11"/>
  <c r="R405" i="11"/>
  <c r="V459" i="11"/>
  <c r="Q433" i="11"/>
  <c r="AE433" i="11" s="1"/>
  <c r="Q408" i="11"/>
  <c r="AE408" i="11" s="1"/>
  <c r="O420" i="11"/>
  <c r="P413" i="11"/>
  <c r="AD413" i="11" s="1"/>
  <c r="R428" i="11"/>
  <c r="P440" i="11"/>
  <c r="AD440" i="11" s="1"/>
  <c r="O387" i="11"/>
  <c r="O451" i="11"/>
  <c r="Q457" i="11"/>
  <c r="AE457" i="11" s="1"/>
  <c r="W455" i="11"/>
  <c r="Y402" i="11"/>
  <c r="V420" i="11"/>
  <c r="Y449" i="11"/>
  <c r="V434" i="11"/>
  <c r="X386" i="11"/>
  <c r="X382" i="11"/>
  <c r="V385" i="11"/>
  <c r="V417" i="11"/>
  <c r="R393" i="11"/>
  <c r="R435" i="11"/>
  <c r="R456" i="11"/>
  <c r="Q391" i="11"/>
  <c r="AE391" i="11" s="1"/>
  <c r="Q423" i="11"/>
  <c r="AE423" i="11" s="1"/>
  <c r="Q455" i="11"/>
  <c r="AE455" i="11" s="1"/>
  <c r="Q378" i="11"/>
  <c r="AE378" i="11" s="1"/>
  <c r="P388" i="11"/>
  <c r="AD388" i="11" s="1"/>
  <c r="O388" i="11"/>
  <c r="P371" i="11"/>
  <c r="AD371" i="11" s="1"/>
  <c r="P403" i="11"/>
  <c r="AD403" i="11" s="1"/>
  <c r="P435" i="11"/>
  <c r="AD435" i="11" s="1"/>
  <c r="R388" i="11"/>
  <c r="Q412" i="11"/>
  <c r="AE412" i="11" s="1"/>
  <c r="P410" i="11"/>
  <c r="AD410" i="11" s="1"/>
  <c r="O406" i="11"/>
  <c r="O377" i="11"/>
  <c r="O409" i="11"/>
  <c r="O441" i="11"/>
  <c r="R426" i="11"/>
  <c r="Q434" i="11"/>
  <c r="AE434" i="11" s="1"/>
  <c r="P432" i="11"/>
  <c r="AD432" i="11" s="1"/>
  <c r="O430" i="11"/>
  <c r="Z457" i="11"/>
  <c r="V454" i="11"/>
  <c r="Y378" i="11"/>
  <c r="Y452" i="11"/>
  <c r="Z449" i="11"/>
  <c r="V391" i="11"/>
  <c r="Y370" i="11"/>
  <c r="Y374" i="11"/>
  <c r="V383" i="11"/>
  <c r="Y437" i="11"/>
  <c r="Y416" i="11"/>
  <c r="V442" i="11"/>
  <c r="V436" i="11"/>
  <c r="X419" i="11"/>
  <c r="X444" i="11"/>
  <c r="V375" i="11"/>
  <c r="X400" i="11"/>
  <c r="Y411" i="11"/>
  <c r="Y422" i="11"/>
  <c r="V446" i="11"/>
  <c r="X450" i="11"/>
  <c r="X456" i="11"/>
  <c r="X378" i="11"/>
  <c r="X449" i="11"/>
  <c r="V370" i="11"/>
  <c r="V374" i="11"/>
  <c r="X416" i="11"/>
  <c r="Y396" i="11"/>
  <c r="Y375" i="11"/>
  <c r="Y417" i="11"/>
  <c r="X422" i="11"/>
  <c r="W459" i="11"/>
  <c r="R449" i="11"/>
  <c r="Q401" i="11"/>
  <c r="AE401" i="11" s="1"/>
  <c r="R390" i="11"/>
  <c r="P418" i="11"/>
  <c r="AD418" i="11" s="1"/>
  <c r="P381" i="11"/>
  <c r="AD381" i="11" s="1"/>
  <c r="P445" i="11"/>
  <c r="AD445" i="11" s="1"/>
  <c r="Q442" i="11"/>
  <c r="AE442" i="11" s="1"/>
  <c r="O438" i="11"/>
  <c r="O419" i="11"/>
  <c r="Q370" i="11"/>
  <c r="AE370" i="11" s="1"/>
  <c r="E28" i="20"/>
  <c r="V456" i="11"/>
  <c r="X377" i="11"/>
  <c r="Y441" i="11"/>
  <c r="V396" i="11"/>
  <c r="X405" i="11"/>
  <c r="X398" i="11"/>
  <c r="R403" i="11"/>
  <c r="R447" i="11"/>
  <c r="Y458" i="11"/>
  <c r="Q399" i="11"/>
  <c r="AE399" i="11" s="1"/>
  <c r="Q431" i="11"/>
  <c r="AE431" i="11" s="1"/>
  <c r="R382" i="11"/>
  <c r="Q402" i="11"/>
  <c r="AE402" i="11" s="1"/>
  <c r="P412" i="11"/>
  <c r="AD412" i="11" s="1"/>
  <c r="O414" i="11"/>
  <c r="P379" i="11"/>
  <c r="AD379" i="11" s="1"/>
  <c r="P411" i="11"/>
  <c r="AD411" i="11" s="1"/>
  <c r="P443" i="11"/>
  <c r="AD443" i="11" s="1"/>
  <c r="R420" i="11"/>
  <c r="Q436" i="11"/>
  <c r="AE436" i="11" s="1"/>
  <c r="P434" i="11"/>
  <c r="AD434" i="11" s="1"/>
  <c r="O432" i="11"/>
  <c r="O385" i="11"/>
  <c r="O417" i="11"/>
  <c r="O449" i="11"/>
  <c r="W460" i="11"/>
  <c r="Q456" i="11"/>
  <c r="AE456" i="11" s="1"/>
  <c r="P456" i="11"/>
  <c r="AD456" i="11" s="1"/>
  <c r="P368" i="11"/>
  <c r="AD368" i="11" s="1"/>
  <c r="R371" i="11"/>
  <c r="R415" i="11"/>
  <c r="Q368" i="11"/>
  <c r="AE368" i="11" s="1"/>
  <c r="Q371" i="11"/>
  <c r="AE371" i="11" s="1"/>
  <c r="Q407" i="11"/>
  <c r="AE407" i="11" s="1"/>
  <c r="Q439" i="11"/>
  <c r="AE439" i="11" s="1"/>
  <c r="R414" i="11"/>
  <c r="Q426" i="11"/>
  <c r="AE426" i="11" s="1"/>
  <c r="P436" i="11"/>
  <c r="AD436" i="11" s="1"/>
  <c r="O440" i="11"/>
  <c r="P387" i="11"/>
  <c r="AD387" i="11" s="1"/>
  <c r="P419" i="11"/>
  <c r="AD419" i="11" s="1"/>
  <c r="P451" i="11"/>
  <c r="AD451" i="11" s="1"/>
  <c r="R452" i="11"/>
  <c r="Y459" i="11"/>
  <c r="O368" i="11"/>
  <c r="W458" i="11"/>
  <c r="O393" i="11"/>
  <c r="O425" i="11"/>
  <c r="O457" i="11"/>
  <c r="Q388" i="11"/>
  <c r="AE388" i="11" s="1"/>
  <c r="P384" i="11"/>
  <c r="AD384" i="11" s="1"/>
  <c r="O380" i="11"/>
  <c r="Y408" i="11"/>
  <c r="Z453" i="11"/>
  <c r="Y421" i="11"/>
  <c r="V433" i="11"/>
  <c r="V413" i="11"/>
  <c r="X369" i="11"/>
  <c r="X451" i="11"/>
  <c r="V389" i="11"/>
  <c r="Y432" i="11"/>
  <c r="Y394" i="11"/>
  <c r="X430" i="11"/>
  <c r="Y372" i="11"/>
  <c r="Y384" i="11"/>
  <c r="Y401" i="11"/>
  <c r="V427" i="11"/>
  <c r="Y387" i="11"/>
  <c r="X424" i="11"/>
  <c r="X414" i="11"/>
  <c r="Y429" i="11"/>
  <c r="Y448" i="11"/>
  <c r="R383" i="11"/>
  <c r="R425" i="11"/>
  <c r="R408" i="11"/>
  <c r="Q383" i="11"/>
  <c r="AE383" i="11" s="1"/>
  <c r="Q415" i="11"/>
  <c r="AE415" i="11" s="1"/>
  <c r="Q447" i="11"/>
  <c r="AE447" i="11" s="1"/>
  <c r="R446" i="11"/>
  <c r="Q452" i="11"/>
  <c r="AE452" i="11" s="1"/>
  <c r="X459" i="11"/>
  <c r="V458" i="11"/>
  <c r="P395" i="11"/>
  <c r="AD395" i="11" s="1"/>
  <c r="P427" i="11"/>
  <c r="AD427" i="11" s="1"/>
  <c r="X460" i="11"/>
  <c r="Q386" i="11"/>
  <c r="AE386" i="11" s="1"/>
  <c r="P386" i="11"/>
  <c r="AD386" i="11" s="1"/>
  <c r="O384" i="11"/>
  <c r="O369" i="11"/>
  <c r="O401" i="11"/>
  <c r="O433" i="11"/>
  <c r="R394" i="11"/>
  <c r="Q410" i="11"/>
  <c r="AE410" i="11" s="1"/>
  <c r="P408" i="11"/>
  <c r="AD408" i="11" s="1"/>
  <c r="O404" i="11"/>
  <c r="Y453" i="11"/>
  <c r="X397" i="11"/>
  <c r="X435" i="11"/>
  <c r="X403" i="11"/>
  <c r="Y451" i="11"/>
  <c r="V381" i="11"/>
  <c r="V394" i="11"/>
  <c r="Y430" i="11"/>
  <c r="V384" i="11"/>
  <c r="X427" i="11"/>
  <c r="Y414" i="11"/>
  <c r="R385" i="11"/>
  <c r="R427" i="11"/>
  <c r="R416" i="11"/>
  <c r="Q385" i="11"/>
  <c r="AE385" i="11" s="1"/>
  <c r="Q417" i="11"/>
  <c r="AE417" i="11" s="1"/>
  <c r="Q449" i="11"/>
  <c r="AE449" i="11" s="1"/>
  <c r="R454" i="11"/>
  <c r="P370" i="11"/>
  <c r="AD370" i="11" s="1"/>
  <c r="V397" i="11"/>
  <c r="Q416" i="11"/>
  <c r="AE416" i="11" s="1"/>
  <c r="Z458" i="11"/>
  <c r="R411" i="11"/>
  <c r="Y413" i="11"/>
  <c r="Y433" i="11"/>
  <c r="V455" i="11"/>
  <c r="Q382" i="11"/>
  <c r="AE382" i="11" s="1"/>
  <c r="O452" i="11"/>
  <c r="P449" i="11"/>
  <c r="AD449" i="11" s="1"/>
  <c r="P430" i="11"/>
  <c r="AD430" i="11" s="1"/>
  <c r="R369" i="11"/>
  <c r="V392" i="11"/>
  <c r="Y386" i="11"/>
  <c r="Z451" i="11"/>
  <c r="R460" i="11"/>
  <c r="X404" i="11"/>
  <c r="Y385" i="11"/>
  <c r="Y381" i="11"/>
  <c r="V390" i="11"/>
  <c r="V377" i="11"/>
  <c r="R402" i="11"/>
  <c r="O390" i="11"/>
  <c r="P429" i="11"/>
  <c r="AD429" i="11" s="1"/>
  <c r="Q420" i="11"/>
  <c r="AE420" i="11" s="1"/>
  <c r="X447" i="11"/>
  <c r="O371" i="11"/>
  <c r="V429" i="11"/>
  <c r="Y410" i="11"/>
  <c r="X408" i="11"/>
  <c r="O455" i="11"/>
  <c r="P452" i="11"/>
  <c r="AD452" i="11" s="1"/>
  <c r="P417" i="11"/>
  <c r="AD417" i="11" s="1"/>
  <c r="R406" i="11"/>
  <c r="Q375" i="11"/>
  <c r="AE375" i="11" s="1"/>
  <c r="O454" i="11"/>
  <c r="R424" i="11"/>
  <c r="R455" i="11"/>
  <c r="R439" i="11"/>
  <c r="R423" i="11"/>
  <c r="R407" i="11"/>
  <c r="R391" i="11"/>
  <c r="R375" i="11"/>
  <c r="J14" i="6"/>
  <c r="B14" i="6" s="1"/>
  <c r="R459" i="11"/>
  <c r="Q381" i="11"/>
  <c r="AE381" i="11" s="1"/>
  <c r="P460" i="11"/>
  <c r="AD460" i="11" s="1"/>
  <c r="R448" i="11"/>
  <c r="R384" i="11"/>
  <c r="R445" i="11"/>
  <c r="R429" i="11"/>
  <c r="R413" i="11"/>
  <c r="R397" i="11"/>
  <c r="R381" i="11"/>
  <c r="X1" i="16"/>
  <c r="Y1" i="16"/>
  <c r="Z1" i="16"/>
  <c r="R1" i="16"/>
  <c r="S1" i="16"/>
  <c r="T1" i="16"/>
  <c r="S1" i="15"/>
  <c r="T1" i="15"/>
  <c r="R1" i="15"/>
  <c r="R1" i="14"/>
  <c r="S1" i="14"/>
  <c r="T1" i="14"/>
  <c r="N43" i="1" l="1"/>
  <c r="K50" i="12"/>
  <c r="E52" i="2" s="1"/>
  <c r="F52" i="2" s="1"/>
  <c r="E49" i="12"/>
  <c r="J56" i="5" s="1"/>
  <c r="L56" i="5" s="1"/>
  <c r="H49" i="12"/>
  <c r="K56" i="5" s="1"/>
  <c r="O56" i="5" s="1"/>
  <c r="E48" i="12"/>
  <c r="J55" i="5" s="1"/>
  <c r="L55" i="5" s="1"/>
  <c r="H48" i="12"/>
  <c r="K55" i="5" s="1"/>
  <c r="O55" i="5" s="1"/>
  <c r="H9" i="12"/>
  <c r="K16" i="5" s="1"/>
  <c r="O16" i="5" s="1"/>
  <c r="H56" i="5"/>
  <c r="C14" i="42"/>
  <c r="D14" i="42"/>
  <c r="E14" i="42"/>
  <c r="C14" i="6"/>
  <c r="D14" i="6"/>
  <c r="E14" i="6"/>
  <c r="F13" i="34"/>
  <c r="E51" i="1"/>
  <c r="F51" i="1" s="1"/>
  <c r="E51" i="3"/>
  <c r="F51" i="3" s="1"/>
  <c r="K49" i="12"/>
  <c r="E56" i="5" s="1"/>
  <c r="E50" i="3"/>
  <c r="F50" i="3" s="1"/>
  <c r="N50" i="3" s="1"/>
  <c r="H14" i="42"/>
  <c r="I15" i="42" s="1"/>
  <c r="J15" i="42" s="1"/>
  <c r="B15" i="42" s="1"/>
  <c r="F14" i="40"/>
  <c r="G15" i="40" s="1"/>
  <c r="H55" i="5"/>
  <c r="M55" i="5"/>
  <c r="N50" i="1"/>
  <c r="D43" i="5"/>
  <c r="K48" i="12"/>
  <c r="E50" i="4" s="1"/>
  <c r="F50" i="4" s="1"/>
  <c r="H47" i="12"/>
  <c r="K54" i="5" s="1"/>
  <c r="O54" i="5" s="1"/>
  <c r="E47" i="12"/>
  <c r="J54" i="5" s="1"/>
  <c r="H46" i="12"/>
  <c r="K53" i="5" s="1"/>
  <c r="O53" i="5" s="1"/>
  <c r="E46" i="12"/>
  <c r="J53" i="5" s="1"/>
  <c r="E49" i="1"/>
  <c r="F49" i="1" s="1"/>
  <c r="N49" i="1" s="1"/>
  <c r="E49" i="3"/>
  <c r="F49" i="3" s="1"/>
  <c r="N49" i="3" s="1"/>
  <c r="D54" i="5"/>
  <c r="H13" i="5"/>
  <c r="N40" i="1"/>
  <c r="N45" i="1"/>
  <c r="G17" i="5"/>
  <c r="G16" i="5"/>
  <c r="K47" i="12"/>
  <c r="E49" i="4" s="1"/>
  <c r="F49" i="4" s="1"/>
  <c r="H25" i="5"/>
  <c r="D53" i="5"/>
  <c r="E48" i="3"/>
  <c r="F48" i="3" s="1"/>
  <c r="E48" i="1"/>
  <c r="F48" i="1" s="1"/>
  <c r="C14" i="36"/>
  <c r="H14" i="36"/>
  <c r="I15" i="36" s="1"/>
  <c r="J15" i="36" s="1"/>
  <c r="B15" i="36" s="1"/>
  <c r="D14" i="36"/>
  <c r="E14" i="36"/>
  <c r="K46" i="12"/>
  <c r="E48" i="2" s="1"/>
  <c r="F48" i="2" s="1"/>
  <c r="D32" i="5"/>
  <c r="H32" i="5" s="1"/>
  <c r="H52" i="5"/>
  <c r="O37" i="5"/>
  <c r="M42" i="5"/>
  <c r="O34" i="5"/>
  <c r="H14" i="6"/>
  <c r="I15" i="6" s="1"/>
  <c r="M34" i="5"/>
  <c r="E47" i="1"/>
  <c r="F47" i="1" s="1"/>
  <c r="H15" i="5"/>
  <c r="E28" i="1"/>
  <c r="F28" i="1" s="1"/>
  <c r="N28" i="1" s="1"/>
  <c r="L27" i="5"/>
  <c r="F14" i="34"/>
  <c r="D45" i="5"/>
  <c r="E35" i="3"/>
  <c r="F35" i="3" s="1"/>
  <c r="N35" i="3" s="1"/>
  <c r="M27" i="5"/>
  <c r="E40" i="3"/>
  <c r="F40" i="3" s="1"/>
  <c r="D40" i="5"/>
  <c r="L40" i="5" s="1"/>
  <c r="G27" i="5"/>
  <c r="E22" i="3"/>
  <c r="F22" i="3" s="1"/>
  <c r="N22" i="3" s="1"/>
  <c r="E22" i="1"/>
  <c r="F22" i="1" s="1"/>
  <c r="N22" i="1" s="1"/>
  <c r="L39" i="5"/>
  <c r="M15" i="5"/>
  <c r="M16" i="5"/>
  <c r="D21" i="5"/>
  <c r="G21" i="5" s="1"/>
  <c r="M17" i="5"/>
  <c r="H18" i="5"/>
  <c r="D36" i="5"/>
  <c r="M36" i="5" s="1"/>
  <c r="H30" i="5"/>
  <c r="E16" i="1"/>
  <c r="F16" i="1" s="1"/>
  <c r="N16" i="1" s="1"/>
  <c r="E31" i="1"/>
  <c r="F31" i="1" s="1"/>
  <c r="N31" i="1" s="1"/>
  <c r="O39" i="5"/>
  <c r="L35" i="5"/>
  <c r="L52" i="5"/>
  <c r="E47" i="3"/>
  <c r="F47" i="3" s="1"/>
  <c r="D33" i="5"/>
  <c r="G33" i="5" s="1"/>
  <c r="L16" i="5"/>
  <c r="H29" i="5"/>
  <c r="F24" i="34"/>
  <c r="G18" i="4"/>
  <c r="H42" i="5"/>
  <c r="E29" i="3"/>
  <c r="F29" i="3" s="1"/>
  <c r="N29" i="3" s="1"/>
  <c r="M14" i="5"/>
  <c r="O41" i="5"/>
  <c r="M35" i="5"/>
  <c r="M41" i="5"/>
  <c r="E39" i="3"/>
  <c r="F39" i="3" s="1"/>
  <c r="F21" i="34"/>
  <c r="E18" i="1"/>
  <c r="F18" i="1" s="1"/>
  <c r="N18" i="1" s="1"/>
  <c r="A18" i="2"/>
  <c r="A19" i="2" s="1"/>
  <c r="O52" i="5"/>
  <c r="L31" i="5"/>
  <c r="O38" i="5"/>
  <c r="L18" i="5"/>
  <c r="F19" i="34"/>
  <c r="O15" i="5"/>
  <c r="L15" i="5"/>
  <c r="E36" i="1"/>
  <c r="F36" i="1" s="1"/>
  <c r="N36" i="1" s="1"/>
  <c r="G22" i="4"/>
  <c r="M29" i="5"/>
  <c r="F17" i="34"/>
  <c r="P27" i="5"/>
  <c r="E30" i="1"/>
  <c r="F30" i="1" s="1"/>
  <c r="N30" i="1" s="1"/>
  <c r="G23" i="4"/>
  <c r="G25" i="4"/>
  <c r="G13" i="5"/>
  <c r="H36" i="5"/>
  <c r="P18" i="5"/>
  <c r="M52" i="5"/>
  <c r="G26" i="4"/>
  <c r="F23" i="34"/>
  <c r="F16" i="34"/>
  <c r="E24" i="3"/>
  <c r="F24" i="3" s="1"/>
  <c r="N24" i="3" s="1"/>
  <c r="G19" i="2"/>
  <c r="A18" i="34"/>
  <c r="A19" i="34" s="1"/>
  <c r="A20" i="34" s="1"/>
  <c r="A21" i="34" s="1"/>
  <c r="L13" i="5"/>
  <c r="O27" i="5"/>
  <c r="O17" i="5"/>
  <c r="E30" i="3"/>
  <c r="F30" i="3" s="1"/>
  <c r="E39" i="1"/>
  <c r="F39" i="1" s="1"/>
  <c r="D20" i="5"/>
  <c r="H20" i="5" s="1"/>
  <c r="N17" i="4"/>
  <c r="L17" i="5"/>
  <c r="M31" i="5"/>
  <c r="L25" i="5"/>
  <c r="M18" i="5"/>
  <c r="E23" i="3"/>
  <c r="F23" i="3" s="1"/>
  <c r="N23" i="3" s="1"/>
  <c r="E15" i="3"/>
  <c r="F15" i="3" s="1"/>
  <c r="N15" i="3" s="1"/>
  <c r="L30" i="5"/>
  <c r="O40" i="5"/>
  <c r="L28" i="5"/>
  <c r="H34" i="5"/>
  <c r="D37" i="5"/>
  <c r="H37" i="5" s="1"/>
  <c r="E45" i="3"/>
  <c r="F45" i="3" s="1"/>
  <c r="E37" i="3"/>
  <c r="F37" i="3" s="1"/>
  <c r="N37" i="3" s="1"/>
  <c r="E20" i="3"/>
  <c r="F20" i="3" s="1"/>
  <c r="N20" i="3" s="1"/>
  <c r="H25" i="2"/>
  <c r="F18" i="34"/>
  <c r="O51" i="5"/>
  <c r="L42" i="5"/>
  <c r="O31" i="5"/>
  <c r="L34" i="5"/>
  <c r="E36" i="3"/>
  <c r="F36" i="3" s="1"/>
  <c r="E32" i="3"/>
  <c r="F32" i="3" s="1"/>
  <c r="N32" i="3" s="1"/>
  <c r="E27" i="3"/>
  <c r="F27" i="3" s="1"/>
  <c r="N27" i="3" s="1"/>
  <c r="E29" i="1"/>
  <c r="F29" i="1" s="1"/>
  <c r="N29" i="1" s="1"/>
  <c r="D26" i="5"/>
  <c r="M26" i="5" s="1"/>
  <c r="H35" i="5"/>
  <c r="O36" i="5"/>
  <c r="O42" i="5"/>
  <c r="M28" i="5"/>
  <c r="H28" i="5"/>
  <c r="E21" i="1"/>
  <c r="F21" i="1" s="1"/>
  <c r="N21" i="1" s="1"/>
  <c r="E44" i="1"/>
  <c r="F44" i="1" s="1"/>
  <c r="E23" i="1"/>
  <c r="F23" i="1" s="1"/>
  <c r="N23" i="1" s="1"/>
  <c r="D48" i="5"/>
  <c r="F26" i="34"/>
  <c r="O35" i="5"/>
  <c r="P24" i="5"/>
  <c r="L29" i="5"/>
  <c r="H14" i="5"/>
  <c r="G20" i="4"/>
  <c r="E46" i="1"/>
  <c r="F46" i="1" s="1"/>
  <c r="E46" i="3"/>
  <c r="F46" i="3" s="1"/>
  <c r="D38" i="5"/>
  <c r="M38" i="5" s="1"/>
  <c r="E33" i="3"/>
  <c r="F33" i="3" s="1"/>
  <c r="N33" i="3" s="1"/>
  <c r="D23" i="5"/>
  <c r="L23" i="5" s="1"/>
  <c r="E24" i="1"/>
  <c r="F24" i="1" s="1"/>
  <c r="N24" i="1" s="1"/>
  <c r="M13" i="5"/>
  <c r="E42" i="3"/>
  <c r="F42" i="3" s="1"/>
  <c r="M25" i="5"/>
  <c r="E41" i="1"/>
  <c r="F41" i="1" s="1"/>
  <c r="G20" i="2"/>
  <c r="G24" i="4"/>
  <c r="G21" i="4"/>
  <c r="F25" i="34"/>
  <c r="A16" i="3"/>
  <c r="A15" i="17"/>
  <c r="E38" i="1"/>
  <c r="F38" i="1" s="1"/>
  <c r="N38" i="1" s="1"/>
  <c r="E41" i="3"/>
  <c r="F41" i="3" s="1"/>
  <c r="E43" i="3"/>
  <c r="F43" i="3" s="1"/>
  <c r="G19" i="4"/>
  <c r="D28" i="34"/>
  <c r="E28" i="34"/>
  <c r="E34" i="3"/>
  <c r="F34" i="3" s="1"/>
  <c r="N34" i="3" s="1"/>
  <c r="E17" i="3"/>
  <c r="F17" i="3" s="1"/>
  <c r="E42" i="1"/>
  <c r="F42" i="1" s="1"/>
  <c r="E19" i="3"/>
  <c r="F19" i="3" s="1"/>
  <c r="N19" i="3" s="1"/>
  <c r="H25" i="4"/>
  <c r="P20" i="5"/>
  <c r="P28" i="5"/>
  <c r="L14" i="5"/>
  <c r="E34" i="1"/>
  <c r="F34" i="1" s="1"/>
  <c r="G36" i="1" s="1"/>
  <c r="D22" i="5"/>
  <c r="M22" i="5" s="1"/>
  <c r="E37" i="1"/>
  <c r="F37" i="1" s="1"/>
  <c r="N37" i="1" s="1"/>
  <c r="E14" i="1"/>
  <c r="F14" i="1" s="1"/>
  <c r="D50" i="5"/>
  <c r="D24" i="5"/>
  <c r="H24" i="4"/>
  <c r="H26" i="4"/>
  <c r="H28" i="4"/>
  <c r="F22" i="34"/>
  <c r="A15" i="5"/>
  <c r="M30" i="5"/>
  <c r="E14" i="3"/>
  <c r="F14" i="3" s="1"/>
  <c r="E25" i="1"/>
  <c r="F25" i="1" s="1"/>
  <c r="E25" i="3"/>
  <c r="F25" i="3" s="1"/>
  <c r="N25" i="3" s="1"/>
  <c r="N15" i="2"/>
  <c r="G24" i="2"/>
  <c r="H27" i="4"/>
  <c r="H23" i="4"/>
  <c r="A18" i="6"/>
  <c r="E44" i="3"/>
  <c r="F44" i="3" s="1"/>
  <c r="D51" i="5"/>
  <c r="H51" i="5" s="1"/>
  <c r="E20" i="1"/>
  <c r="F20" i="1" s="1"/>
  <c r="N20" i="1" s="1"/>
  <c r="N24" i="4"/>
  <c r="F20" i="34"/>
  <c r="F15" i="34"/>
  <c r="E26" i="3"/>
  <c r="F26" i="3" s="1"/>
  <c r="N26" i="3" s="1"/>
  <c r="E26" i="1"/>
  <c r="F26" i="1" s="1"/>
  <c r="N26" i="1" s="1"/>
  <c r="G28" i="4"/>
  <c r="G27" i="4"/>
  <c r="A16" i="4"/>
  <c r="G27" i="2"/>
  <c r="H27" i="2"/>
  <c r="N22" i="2"/>
  <c r="G21" i="2"/>
  <c r="G23" i="2"/>
  <c r="G18" i="2"/>
  <c r="H24" i="2"/>
  <c r="G26" i="2"/>
  <c r="G25" i="2"/>
  <c r="H23" i="2"/>
  <c r="H26" i="2"/>
  <c r="H28" i="2"/>
  <c r="G28" i="2"/>
  <c r="G22" i="2"/>
  <c r="A17" i="1"/>
  <c r="A18" i="1" s="1"/>
  <c r="A19" i="1" s="1"/>
  <c r="H39" i="5"/>
  <c r="L41" i="5"/>
  <c r="G31" i="5"/>
  <c r="H31" i="5"/>
  <c r="M39" i="5"/>
  <c r="H41" i="5"/>
  <c r="H19" i="5"/>
  <c r="G19" i="5"/>
  <c r="N32" i="1"/>
  <c r="L19" i="5"/>
  <c r="M19" i="5"/>
  <c r="N18" i="3"/>
  <c r="N38" i="3"/>
  <c r="H38" i="12"/>
  <c r="K45" i="5" s="1"/>
  <c r="E41" i="12"/>
  <c r="J48" i="5" s="1"/>
  <c r="E43" i="12"/>
  <c r="J50" i="5" s="1"/>
  <c r="E39" i="12"/>
  <c r="J46" i="5" s="1"/>
  <c r="L46" i="5" s="1"/>
  <c r="E37" i="12"/>
  <c r="J44" i="5" s="1"/>
  <c r="L44" i="5" s="1"/>
  <c r="H37" i="12"/>
  <c r="K44" i="5" s="1"/>
  <c r="M44" i="5" s="1"/>
  <c r="H36" i="12"/>
  <c r="K43" i="5" s="1"/>
  <c r="H42" i="12"/>
  <c r="K49" i="5" s="1"/>
  <c r="M49" i="5" s="1"/>
  <c r="N42" i="12"/>
  <c r="F49" i="5" s="1"/>
  <c r="H49" i="5" s="1"/>
  <c r="H39" i="12"/>
  <c r="K46" i="5" s="1"/>
  <c r="M46" i="5" s="1"/>
  <c r="E38" i="12"/>
  <c r="J45" i="5" s="1"/>
  <c r="H40" i="12"/>
  <c r="K47" i="5" s="1"/>
  <c r="M47" i="5" s="1"/>
  <c r="E40" i="12"/>
  <c r="J47" i="5" s="1"/>
  <c r="L47" i="5" s="1"/>
  <c r="H41" i="12"/>
  <c r="K48" i="5" s="1"/>
  <c r="H43" i="12"/>
  <c r="K50" i="5" s="1"/>
  <c r="E36" i="12"/>
  <c r="J43" i="5" s="1"/>
  <c r="E42" i="12"/>
  <c r="J49" i="5" s="1"/>
  <c r="L49" i="5" s="1"/>
  <c r="N36" i="12"/>
  <c r="F43" i="5" s="1"/>
  <c r="N41" i="12"/>
  <c r="F48" i="5" s="1"/>
  <c r="N39" i="12"/>
  <c r="F46" i="5" s="1"/>
  <c r="H46" i="5" s="1"/>
  <c r="N40" i="12"/>
  <c r="F47" i="5" s="1"/>
  <c r="H47" i="5" s="1"/>
  <c r="N43" i="12"/>
  <c r="F50" i="5" s="1"/>
  <c r="N38" i="12"/>
  <c r="F45" i="5" s="1"/>
  <c r="K40" i="12"/>
  <c r="E47" i="5" s="1"/>
  <c r="K43" i="12"/>
  <c r="E45" i="2" s="1"/>
  <c r="F45" i="2" s="1"/>
  <c r="K42" i="12"/>
  <c r="E49" i="5" s="1"/>
  <c r="G49" i="5" s="1"/>
  <c r="K45" i="12"/>
  <c r="E47" i="2" s="1"/>
  <c r="F47" i="2" s="1"/>
  <c r="K34" i="12"/>
  <c r="E41" i="5" s="1"/>
  <c r="K41" i="12"/>
  <c r="E48" i="5" s="1"/>
  <c r="K28" i="12"/>
  <c r="E35" i="5" s="1"/>
  <c r="G35" i="5" s="1"/>
  <c r="K33" i="12"/>
  <c r="E35" i="4" s="1"/>
  <c r="F35" i="4" s="1"/>
  <c r="K29" i="12"/>
  <c r="E31" i="2" s="1"/>
  <c r="F31" i="2" s="1"/>
  <c r="N37" i="12"/>
  <c r="F44" i="5" s="1"/>
  <c r="K39" i="12"/>
  <c r="E46" i="5" s="1"/>
  <c r="K44" i="12"/>
  <c r="E46" i="4" s="1"/>
  <c r="F46" i="4" s="1"/>
  <c r="K35" i="12"/>
  <c r="E42" i="5" s="1"/>
  <c r="P42" i="5" s="1"/>
  <c r="K36" i="12"/>
  <c r="E43" i="5" s="1"/>
  <c r="K27" i="12"/>
  <c r="E29" i="2" s="1"/>
  <c r="K31" i="12"/>
  <c r="E38" i="5" s="1"/>
  <c r="K37" i="12"/>
  <c r="E44" i="5" s="1"/>
  <c r="K30" i="12"/>
  <c r="E32" i="4" s="1"/>
  <c r="F32" i="4" s="1"/>
  <c r="K38" i="12"/>
  <c r="E45" i="5" s="1"/>
  <c r="K32" i="12"/>
  <c r="E34" i="2" s="1"/>
  <c r="F34" i="2" s="1"/>
  <c r="U1" i="16"/>
  <c r="P2" i="16" s="1"/>
  <c r="AA1" i="16"/>
  <c r="V2" i="16" s="1"/>
  <c r="U1" i="14"/>
  <c r="P2" i="14" s="1"/>
  <c r="U1" i="15"/>
  <c r="P2" i="15" s="1"/>
  <c r="M21" i="5" l="1"/>
  <c r="H52" i="1"/>
  <c r="M14" i="3"/>
  <c r="M52" i="3"/>
  <c r="N43" i="3"/>
  <c r="H52" i="3"/>
  <c r="M52" i="1"/>
  <c r="N48" i="1"/>
  <c r="G52" i="1"/>
  <c r="N48" i="3"/>
  <c r="G52" i="3"/>
  <c r="N52" i="2"/>
  <c r="E52" i="4"/>
  <c r="F52" i="4" s="1"/>
  <c r="E57" i="5"/>
  <c r="M56" i="5"/>
  <c r="C15" i="42"/>
  <c r="D15" i="42"/>
  <c r="E15" i="42"/>
  <c r="P56" i="5"/>
  <c r="G56" i="5"/>
  <c r="N42" i="1"/>
  <c r="H51" i="1"/>
  <c r="N42" i="3"/>
  <c r="H51" i="3"/>
  <c r="N51" i="3"/>
  <c r="M51" i="3"/>
  <c r="N47" i="3"/>
  <c r="G51" i="3"/>
  <c r="N47" i="1"/>
  <c r="G51" i="1"/>
  <c r="M51" i="1"/>
  <c r="N51" i="1"/>
  <c r="N50" i="4"/>
  <c r="E51" i="2"/>
  <c r="F51" i="2" s="1"/>
  <c r="N51" i="2" s="1"/>
  <c r="E51" i="4"/>
  <c r="F51" i="4" s="1"/>
  <c r="H15" i="40"/>
  <c r="H15" i="42"/>
  <c r="I16" i="42" s="1"/>
  <c r="J16" i="42" s="1"/>
  <c r="B16" i="42" s="1"/>
  <c r="J15" i="6"/>
  <c r="B15" i="6" s="1"/>
  <c r="M50" i="3"/>
  <c r="M50" i="1"/>
  <c r="N41" i="3"/>
  <c r="H50" i="3"/>
  <c r="N41" i="1"/>
  <c r="H50" i="1"/>
  <c r="N46" i="3"/>
  <c r="G50" i="3"/>
  <c r="N46" i="1"/>
  <c r="G50" i="1"/>
  <c r="E50" i="2"/>
  <c r="F50" i="2" s="1"/>
  <c r="E55" i="5"/>
  <c r="N34" i="2"/>
  <c r="L32" i="5"/>
  <c r="G32" i="5"/>
  <c r="L36" i="5"/>
  <c r="M32" i="5"/>
  <c r="H54" i="5"/>
  <c r="L54" i="5"/>
  <c r="M54" i="5"/>
  <c r="D59" i="5"/>
  <c r="K59" i="5"/>
  <c r="J59" i="5"/>
  <c r="F59" i="5"/>
  <c r="M49" i="1"/>
  <c r="G49" i="1"/>
  <c r="H49" i="1"/>
  <c r="N49" i="4"/>
  <c r="N40" i="3"/>
  <c r="H49" i="3"/>
  <c r="N45" i="3"/>
  <c r="G49" i="3"/>
  <c r="M49" i="3"/>
  <c r="E49" i="2"/>
  <c r="F49" i="2" s="1"/>
  <c r="E54" i="5"/>
  <c r="L33" i="5"/>
  <c r="H33" i="5"/>
  <c r="M33" i="5"/>
  <c r="L53" i="5"/>
  <c r="H53" i="5"/>
  <c r="M53" i="5"/>
  <c r="N44" i="1"/>
  <c r="G48" i="1"/>
  <c r="N39" i="1"/>
  <c r="H48" i="1"/>
  <c r="M48" i="3"/>
  <c r="L21" i="5"/>
  <c r="M48" i="1"/>
  <c r="H21" i="5"/>
  <c r="N48" i="2"/>
  <c r="E15" i="36"/>
  <c r="H15" i="36"/>
  <c r="I16" i="36" s="1"/>
  <c r="J16" i="36" s="1"/>
  <c r="B16" i="36" s="1"/>
  <c r="D15" i="36"/>
  <c r="C15" i="36"/>
  <c r="E48" i="4"/>
  <c r="F48" i="4" s="1"/>
  <c r="E53" i="5"/>
  <c r="N44" i="3"/>
  <c r="G48" i="3"/>
  <c r="N39" i="3"/>
  <c r="H48" i="3"/>
  <c r="M40" i="5"/>
  <c r="H40" i="5"/>
  <c r="M48" i="5"/>
  <c r="H45" i="5"/>
  <c r="H50" i="5"/>
  <c r="H48" i="5"/>
  <c r="L45" i="5"/>
  <c r="L50" i="5"/>
  <c r="L48" i="5"/>
  <c r="M45" i="5"/>
  <c r="G20" i="3"/>
  <c r="G33" i="3"/>
  <c r="G28" i="1"/>
  <c r="H24" i="3"/>
  <c r="M50" i="5"/>
  <c r="H34" i="1"/>
  <c r="G40" i="3"/>
  <c r="G19" i="1"/>
  <c r="N25" i="1"/>
  <c r="G29" i="1"/>
  <c r="G38" i="3"/>
  <c r="G21" i="3"/>
  <c r="G39" i="3"/>
  <c r="G23" i="5"/>
  <c r="M20" i="5"/>
  <c r="N36" i="3"/>
  <c r="H23" i="5"/>
  <c r="M23" i="5"/>
  <c r="G20" i="5"/>
  <c r="G36" i="3"/>
  <c r="G20" i="1"/>
  <c r="N34" i="1"/>
  <c r="G34" i="1"/>
  <c r="H40" i="3"/>
  <c r="H35" i="3"/>
  <c r="H35" i="1"/>
  <c r="G35" i="3"/>
  <c r="G37" i="3"/>
  <c r="G29" i="3"/>
  <c r="L20" i="5"/>
  <c r="G21" i="1"/>
  <c r="G22" i="1"/>
  <c r="H31" i="1"/>
  <c r="G47" i="1"/>
  <c r="G23" i="1"/>
  <c r="H29" i="1"/>
  <c r="G37" i="1"/>
  <c r="G35" i="1"/>
  <c r="G45" i="1"/>
  <c r="G25" i="1"/>
  <c r="L37" i="5"/>
  <c r="H38" i="1"/>
  <c r="G40" i="1"/>
  <c r="N30" i="3"/>
  <c r="G32" i="1"/>
  <c r="H26" i="5"/>
  <c r="G31" i="1"/>
  <c r="H36" i="3"/>
  <c r="H33" i="1"/>
  <c r="G24" i="1"/>
  <c r="G26" i="5"/>
  <c r="G30" i="1"/>
  <c r="H37" i="1"/>
  <c r="G38" i="1"/>
  <c r="H34" i="3"/>
  <c r="G33" i="1"/>
  <c r="H36" i="1"/>
  <c r="H24" i="1"/>
  <c r="G43" i="3"/>
  <c r="H26" i="1"/>
  <c r="G41" i="1"/>
  <c r="G42" i="3"/>
  <c r="H32" i="1"/>
  <c r="H43" i="3"/>
  <c r="H32" i="3"/>
  <c r="M37" i="5"/>
  <c r="F28" i="34"/>
  <c r="H27" i="1"/>
  <c r="G19" i="3"/>
  <c r="H39" i="3"/>
  <c r="H42" i="3"/>
  <c r="G41" i="3"/>
  <c r="H37" i="3"/>
  <c r="H29" i="3"/>
  <c r="G39" i="1"/>
  <c r="H22" i="5"/>
  <c r="N17" i="3"/>
  <c r="H41" i="3"/>
  <c r="L26" i="5"/>
  <c r="G24" i="3"/>
  <c r="G32" i="3"/>
  <c r="G22" i="3"/>
  <c r="H26" i="3"/>
  <c r="H38" i="3"/>
  <c r="G34" i="3"/>
  <c r="G23" i="3"/>
  <c r="G31" i="3"/>
  <c r="H39" i="1"/>
  <c r="H40" i="1"/>
  <c r="H41" i="1"/>
  <c r="H44" i="1"/>
  <c r="G43" i="1"/>
  <c r="G45" i="3"/>
  <c r="G26" i="1"/>
  <c r="H30" i="1"/>
  <c r="H28" i="1"/>
  <c r="H25" i="1"/>
  <c r="G27" i="1"/>
  <c r="M32" i="3"/>
  <c r="F54" i="3"/>
  <c r="E54" i="1"/>
  <c r="L51" i="5"/>
  <c r="M51" i="5"/>
  <c r="A16" i="5"/>
  <c r="A17" i="5" s="1"/>
  <c r="A18" i="5" s="1"/>
  <c r="L38" i="5"/>
  <c r="H38" i="5"/>
  <c r="H44" i="3"/>
  <c r="G26" i="3"/>
  <c r="H45" i="1"/>
  <c r="H43" i="1"/>
  <c r="G46" i="1"/>
  <c r="A16" i="17"/>
  <c r="A22" i="34"/>
  <c r="A23" i="34" s="1"/>
  <c r="E54" i="3"/>
  <c r="A17" i="3"/>
  <c r="A18" i="3" s="1"/>
  <c r="G27" i="3"/>
  <c r="G44" i="3"/>
  <c r="H27" i="3"/>
  <c r="H47" i="1"/>
  <c r="G22" i="5"/>
  <c r="G46" i="3"/>
  <c r="G30" i="3"/>
  <c r="H28" i="3"/>
  <c r="G42" i="1"/>
  <c r="H31" i="3"/>
  <c r="G44" i="1"/>
  <c r="H25" i="3"/>
  <c r="H24" i="5"/>
  <c r="G24" i="5"/>
  <c r="M24" i="5"/>
  <c r="L24" i="5"/>
  <c r="H47" i="3"/>
  <c r="H46" i="1"/>
  <c r="H42" i="1"/>
  <c r="H33" i="3"/>
  <c r="H30" i="3"/>
  <c r="G47" i="3"/>
  <c r="M44" i="1"/>
  <c r="F54" i="1"/>
  <c r="H45" i="3"/>
  <c r="H46" i="3"/>
  <c r="G28" i="3"/>
  <c r="G25" i="3"/>
  <c r="L22" i="5"/>
  <c r="A19" i="6"/>
  <c r="M43" i="5"/>
  <c r="L43" i="5"/>
  <c r="F29" i="2"/>
  <c r="A17" i="4"/>
  <c r="A20" i="2"/>
  <c r="A20" i="1"/>
  <c r="A21" i="1" s="1"/>
  <c r="M37" i="1"/>
  <c r="M36" i="3"/>
  <c r="M44" i="3"/>
  <c r="M40" i="3"/>
  <c r="M38" i="3"/>
  <c r="M18" i="3"/>
  <c r="M17" i="3"/>
  <c r="M34" i="3"/>
  <c r="M47" i="1"/>
  <c r="M32" i="1"/>
  <c r="M30" i="1"/>
  <c r="G18" i="3"/>
  <c r="M45" i="3"/>
  <c r="M26" i="3"/>
  <c r="N14" i="3"/>
  <c r="M19" i="3"/>
  <c r="M31" i="3"/>
  <c r="H23" i="3"/>
  <c r="M28" i="3"/>
  <c r="M15" i="3"/>
  <c r="M42" i="3"/>
  <c r="M22" i="3"/>
  <c r="M27" i="3"/>
  <c r="M33" i="3"/>
  <c r="M16" i="3"/>
  <c r="M23" i="3"/>
  <c r="M43" i="3"/>
  <c r="M47" i="3"/>
  <c r="M35" i="3"/>
  <c r="M29" i="3"/>
  <c r="M37" i="3"/>
  <c r="M25" i="3"/>
  <c r="M21" i="3"/>
  <c r="M20" i="3"/>
  <c r="M46" i="3"/>
  <c r="M41" i="3"/>
  <c r="M39" i="3"/>
  <c r="M38" i="1"/>
  <c r="M18" i="1"/>
  <c r="M34" i="1"/>
  <c r="M30" i="3"/>
  <c r="G18" i="1"/>
  <c r="M26" i="1"/>
  <c r="N14" i="1"/>
  <c r="H23" i="1"/>
  <c r="M42" i="1"/>
  <c r="M14" i="1"/>
  <c r="M17" i="1"/>
  <c r="M16" i="1"/>
  <c r="M46" i="1"/>
  <c r="M33" i="1"/>
  <c r="M40" i="1"/>
  <c r="M27" i="1"/>
  <c r="M29" i="1"/>
  <c r="M28" i="1"/>
  <c r="M25" i="1"/>
  <c r="M15" i="1"/>
  <c r="M19" i="1"/>
  <c r="M41" i="1"/>
  <c r="M21" i="1"/>
  <c r="M45" i="1"/>
  <c r="M39" i="1"/>
  <c r="M31" i="1"/>
  <c r="M23" i="1"/>
  <c r="M35" i="1"/>
  <c r="M43" i="1"/>
  <c r="M20" i="1"/>
  <c r="M22" i="1"/>
  <c r="M24" i="1"/>
  <c r="M36" i="1"/>
  <c r="M24" i="3"/>
  <c r="E42" i="4"/>
  <c r="F42" i="4" s="1"/>
  <c r="O43" i="5"/>
  <c r="E35" i="2"/>
  <c r="F35" i="2" s="1"/>
  <c r="O44" i="5"/>
  <c r="O49" i="5"/>
  <c r="E44" i="4"/>
  <c r="F44" i="4" s="1"/>
  <c r="H43" i="5"/>
  <c r="P35" i="5"/>
  <c r="O48" i="5"/>
  <c r="E42" i="2"/>
  <c r="F42" i="2" s="1"/>
  <c r="P49" i="5"/>
  <c r="E41" i="2"/>
  <c r="F41" i="2" s="1"/>
  <c r="E39" i="5"/>
  <c r="G39" i="5" s="1"/>
  <c r="O50" i="5"/>
  <c r="E41" i="4"/>
  <c r="F41" i="4" s="1"/>
  <c r="E47" i="4"/>
  <c r="F47" i="4" s="1"/>
  <c r="O47" i="5"/>
  <c r="E40" i="2"/>
  <c r="F40" i="2" s="1"/>
  <c r="E52" i="5"/>
  <c r="G52" i="5" s="1"/>
  <c r="G42" i="5"/>
  <c r="E40" i="4"/>
  <c r="F40" i="4" s="1"/>
  <c r="E36" i="2"/>
  <c r="F36" i="2" s="1"/>
  <c r="E44" i="2"/>
  <c r="F44" i="2" s="1"/>
  <c r="E40" i="5"/>
  <c r="G40" i="5" s="1"/>
  <c r="O46" i="5"/>
  <c r="E30" i="2"/>
  <c r="F30" i="2" s="1"/>
  <c r="H44" i="5"/>
  <c r="E36" i="4"/>
  <c r="F36" i="4" s="1"/>
  <c r="E50" i="5"/>
  <c r="P50" i="5" s="1"/>
  <c r="O45" i="5"/>
  <c r="E32" i="2"/>
  <c r="F32" i="2" s="1"/>
  <c r="E30" i="4"/>
  <c r="F30" i="4" s="1"/>
  <c r="E37" i="5"/>
  <c r="G37" i="5" s="1"/>
  <c r="E45" i="4"/>
  <c r="F45" i="4" s="1"/>
  <c r="E29" i="4"/>
  <c r="E34" i="5"/>
  <c r="E31" i="4"/>
  <c r="F31" i="4" s="1"/>
  <c r="E38" i="2"/>
  <c r="F38" i="2" s="1"/>
  <c r="E36" i="5"/>
  <c r="P36" i="5" s="1"/>
  <c r="E38" i="4"/>
  <c r="F38" i="4" s="1"/>
  <c r="E33" i="4"/>
  <c r="F33" i="4" s="1"/>
  <c r="E46" i="2"/>
  <c r="F46" i="2" s="1"/>
  <c r="E39" i="2"/>
  <c r="F39" i="2" s="1"/>
  <c r="E33" i="2"/>
  <c r="F33" i="2" s="1"/>
  <c r="E34" i="4"/>
  <c r="F34" i="4" s="1"/>
  <c r="E51" i="5"/>
  <c r="G51" i="5" s="1"/>
  <c r="E39" i="4"/>
  <c r="F39" i="4" s="1"/>
  <c r="E43" i="2"/>
  <c r="F43" i="2" s="1"/>
  <c r="E43" i="4"/>
  <c r="F43" i="4" s="1"/>
  <c r="E37" i="2"/>
  <c r="F37" i="2" s="1"/>
  <c r="E37" i="4"/>
  <c r="F37" i="4" s="1"/>
  <c r="AB1" i="16"/>
  <c r="G46" i="5"/>
  <c r="P46" i="5"/>
  <c r="N47" i="2"/>
  <c r="N35" i="4"/>
  <c r="N45" i="2"/>
  <c r="P43" i="5"/>
  <c r="G43" i="5"/>
  <c r="G41" i="5"/>
  <c r="P41" i="5"/>
  <c r="N31" i="2"/>
  <c r="P44" i="5"/>
  <c r="G44" i="5"/>
  <c r="G45" i="5"/>
  <c r="P45" i="5"/>
  <c r="P38" i="5"/>
  <c r="G38" i="5"/>
  <c r="P47" i="5"/>
  <c r="G47" i="5"/>
  <c r="N32" i="4"/>
  <c r="N46" i="4"/>
  <c r="P48" i="5"/>
  <c r="G48" i="5"/>
  <c r="J52" i="1" l="1"/>
  <c r="J54" i="3"/>
  <c r="H55" i="3"/>
  <c r="J52" i="3"/>
  <c r="J14" i="3"/>
  <c r="M52" i="2"/>
  <c r="G52" i="2"/>
  <c r="H52" i="2"/>
  <c r="N37" i="4"/>
  <c r="N38" i="4"/>
  <c r="N34" i="4"/>
  <c r="N30" i="4"/>
  <c r="N52" i="4"/>
  <c r="N51" i="4"/>
  <c r="P57" i="5"/>
  <c r="G57" i="5"/>
  <c r="G52" i="4"/>
  <c r="E54" i="4"/>
  <c r="N43" i="4"/>
  <c r="H52" i="4"/>
  <c r="B15" i="40"/>
  <c r="C15" i="40" s="1"/>
  <c r="E16" i="42"/>
  <c r="C16" i="42"/>
  <c r="D16" i="42"/>
  <c r="C15" i="6"/>
  <c r="D15" i="6"/>
  <c r="E15" i="6"/>
  <c r="J54" i="1"/>
  <c r="H50" i="4"/>
  <c r="N42" i="4"/>
  <c r="H51" i="4"/>
  <c r="M43" i="2"/>
  <c r="N47" i="4"/>
  <c r="G51" i="4"/>
  <c r="G50" i="4"/>
  <c r="M38" i="2"/>
  <c r="M14" i="2"/>
  <c r="M22" i="2"/>
  <c r="M15" i="2"/>
  <c r="M23" i="2"/>
  <c r="M16" i="2"/>
  <c r="M24" i="2"/>
  <c r="M17" i="2"/>
  <c r="M25" i="2"/>
  <c r="M18" i="2"/>
  <c r="M26" i="2"/>
  <c r="M19" i="2"/>
  <c r="M27" i="2"/>
  <c r="M29" i="2"/>
  <c r="M20" i="2"/>
  <c r="M28" i="2"/>
  <c r="M21" i="2"/>
  <c r="M49" i="2"/>
  <c r="M33" i="2"/>
  <c r="M41" i="2"/>
  <c r="M39" i="2"/>
  <c r="M35" i="2"/>
  <c r="M31" i="2"/>
  <c r="M36" i="2"/>
  <c r="N50" i="2"/>
  <c r="M50" i="2"/>
  <c r="M37" i="2"/>
  <c r="M46" i="2"/>
  <c r="M30" i="2"/>
  <c r="M40" i="2"/>
  <c r="M42" i="2"/>
  <c r="M45" i="2"/>
  <c r="M34" i="2"/>
  <c r="M47" i="2"/>
  <c r="M32" i="2"/>
  <c r="M44" i="2"/>
  <c r="M48" i="2"/>
  <c r="M51" i="2"/>
  <c r="F54" i="2"/>
  <c r="E54" i="2"/>
  <c r="G51" i="2"/>
  <c r="H51" i="2"/>
  <c r="J51" i="3"/>
  <c r="J51" i="1"/>
  <c r="H16" i="42"/>
  <c r="I17" i="42" s="1"/>
  <c r="J17" i="42" s="1"/>
  <c r="B17" i="42" s="1"/>
  <c r="H15" i="6"/>
  <c r="I16" i="6" s="1"/>
  <c r="J16" i="6" s="1"/>
  <c r="B16" i="6" s="1"/>
  <c r="J50" i="1"/>
  <c r="J50" i="3"/>
  <c r="N41" i="4"/>
  <c r="O59" i="5"/>
  <c r="P55" i="5"/>
  <c r="G55" i="5"/>
  <c r="N38" i="2"/>
  <c r="N36" i="2"/>
  <c r="N35" i="2"/>
  <c r="N37" i="2"/>
  <c r="N30" i="2"/>
  <c r="N49" i="2"/>
  <c r="H29" i="2"/>
  <c r="N46" i="2"/>
  <c r="G50" i="2"/>
  <c r="N41" i="2"/>
  <c r="H50" i="2"/>
  <c r="M59" i="5"/>
  <c r="L59" i="5"/>
  <c r="H59" i="5"/>
  <c r="E59" i="5"/>
  <c r="N40" i="4"/>
  <c r="H49" i="4"/>
  <c r="N45" i="4"/>
  <c r="G49" i="4"/>
  <c r="J49" i="3"/>
  <c r="P54" i="5"/>
  <c r="G54" i="5"/>
  <c r="N40" i="2"/>
  <c r="H49" i="2"/>
  <c r="G49" i="2"/>
  <c r="J49" i="1"/>
  <c r="J48" i="3"/>
  <c r="J48" i="1"/>
  <c r="H48" i="2"/>
  <c r="N44" i="2"/>
  <c r="G48" i="2"/>
  <c r="L22" i="36" s="1"/>
  <c r="D16" i="36"/>
  <c r="H16" i="36"/>
  <c r="I17" i="36" s="1"/>
  <c r="J17" i="36" s="1"/>
  <c r="B17" i="36" s="1"/>
  <c r="E16" i="36"/>
  <c r="C16" i="36"/>
  <c r="N48" i="4"/>
  <c r="G53" i="5"/>
  <c r="P53" i="5"/>
  <c r="H48" i="4"/>
  <c r="N44" i="4"/>
  <c r="G48" i="4"/>
  <c r="N43" i="2"/>
  <c r="G47" i="2"/>
  <c r="A19" i="5"/>
  <c r="A20" i="5" s="1"/>
  <c r="A21" i="5" s="1"/>
  <c r="A19" i="3"/>
  <c r="A20" i="6"/>
  <c r="A21" i="6" s="1"/>
  <c r="G56" i="3"/>
  <c r="G55" i="3"/>
  <c r="H56" i="3"/>
  <c r="A20" i="3"/>
  <c r="A21" i="3" s="1"/>
  <c r="A17" i="17"/>
  <c r="A18" i="17" s="1"/>
  <c r="A24" i="34"/>
  <c r="A25" i="34" s="1"/>
  <c r="G34" i="5"/>
  <c r="N29" i="2"/>
  <c r="G29" i="2"/>
  <c r="F29" i="4"/>
  <c r="M34" i="4" s="1"/>
  <c r="A18" i="4"/>
  <c r="A21" i="2"/>
  <c r="A22" i="1"/>
  <c r="J21" i="1"/>
  <c r="J29" i="1"/>
  <c r="J37" i="1"/>
  <c r="J45" i="1"/>
  <c r="J16" i="1"/>
  <c r="J32" i="1"/>
  <c r="J47" i="1"/>
  <c r="J22" i="1"/>
  <c r="J30" i="1"/>
  <c r="J38" i="1"/>
  <c r="J46" i="1"/>
  <c r="J15" i="1"/>
  <c r="J23" i="1"/>
  <c r="J31" i="1"/>
  <c r="J39" i="1"/>
  <c r="J14" i="1"/>
  <c r="J24" i="1"/>
  <c r="J40" i="1"/>
  <c r="J19" i="1"/>
  <c r="J27" i="1"/>
  <c r="J35" i="1"/>
  <c r="J43" i="1"/>
  <c r="J28" i="1"/>
  <c r="J36" i="1"/>
  <c r="J18" i="1"/>
  <c r="J41" i="1"/>
  <c r="J20" i="1"/>
  <c r="J25" i="1"/>
  <c r="J44" i="1"/>
  <c r="J33" i="1"/>
  <c r="J42" i="1"/>
  <c r="J34" i="1"/>
  <c r="J26" i="1"/>
  <c r="J17" i="1"/>
  <c r="G55" i="1"/>
  <c r="G56" i="1"/>
  <c r="G54" i="1"/>
  <c r="G54" i="3"/>
  <c r="H54" i="3"/>
  <c r="H54" i="1"/>
  <c r="H56" i="1"/>
  <c r="H55" i="1"/>
  <c r="J17" i="3"/>
  <c r="J25" i="3"/>
  <c r="J33" i="3"/>
  <c r="J41" i="3"/>
  <c r="J20" i="3"/>
  <c r="J36" i="3"/>
  <c r="J18" i="3"/>
  <c r="J26" i="3"/>
  <c r="J34" i="3"/>
  <c r="J42" i="3"/>
  <c r="J19" i="3"/>
  <c r="J27" i="3"/>
  <c r="J35" i="3"/>
  <c r="J43" i="3"/>
  <c r="J28" i="3"/>
  <c r="J44" i="3"/>
  <c r="J15" i="3"/>
  <c r="J23" i="3"/>
  <c r="J31" i="3"/>
  <c r="J39" i="3"/>
  <c r="J47" i="3"/>
  <c r="J22" i="3"/>
  <c r="J45" i="3"/>
  <c r="J30" i="3"/>
  <c r="J32" i="3"/>
  <c r="J16" i="3"/>
  <c r="J24" i="3"/>
  <c r="J46" i="3"/>
  <c r="J37" i="3"/>
  <c r="J38" i="3"/>
  <c r="J29" i="3"/>
  <c r="J21" i="3"/>
  <c r="J40" i="3"/>
  <c r="P34" i="5"/>
  <c r="P52" i="5"/>
  <c r="G30" i="2"/>
  <c r="G45" i="2"/>
  <c r="P37" i="5"/>
  <c r="H32" i="2"/>
  <c r="H30" i="2"/>
  <c r="G37" i="2"/>
  <c r="G31" i="2"/>
  <c r="G46" i="4"/>
  <c r="N42" i="2"/>
  <c r="P39" i="5"/>
  <c r="P40" i="5"/>
  <c r="G34" i="4"/>
  <c r="N39" i="4"/>
  <c r="G44" i="2"/>
  <c r="N32" i="2"/>
  <c r="H45" i="4"/>
  <c r="G32" i="2"/>
  <c r="G36" i="5"/>
  <c r="G46" i="2"/>
  <c r="P51" i="5"/>
  <c r="N36" i="4"/>
  <c r="H44" i="4"/>
  <c r="G37" i="4"/>
  <c r="H45" i="2"/>
  <c r="H31" i="2"/>
  <c r="H46" i="4"/>
  <c r="N33" i="4"/>
  <c r="G39" i="2"/>
  <c r="G38" i="2"/>
  <c r="H38" i="2"/>
  <c r="G35" i="4"/>
  <c r="H39" i="2"/>
  <c r="G50" i="5"/>
  <c r="N31" i="4"/>
  <c r="H46" i="2"/>
  <c r="G47" i="4"/>
  <c r="G40" i="2"/>
  <c r="H47" i="4"/>
  <c r="G44" i="4"/>
  <c r="H35" i="2"/>
  <c r="G36" i="2"/>
  <c r="G40" i="4"/>
  <c r="H43" i="2"/>
  <c r="G42" i="4"/>
  <c r="N39" i="2"/>
  <c r="H41" i="2"/>
  <c r="H47" i="2"/>
  <c r="G41" i="2"/>
  <c r="G43" i="2"/>
  <c r="H43" i="4"/>
  <c r="H36" i="2"/>
  <c r="G42" i="2"/>
  <c r="G41" i="4"/>
  <c r="G39" i="4"/>
  <c r="G43" i="4"/>
  <c r="H41" i="4"/>
  <c r="G45" i="4"/>
  <c r="H42" i="2"/>
  <c r="H42" i="4"/>
  <c r="H44" i="2"/>
  <c r="H39" i="4"/>
  <c r="N33" i="2"/>
  <c r="H40" i="2"/>
  <c r="H37" i="2"/>
  <c r="H34" i="2"/>
  <c r="G33" i="2"/>
  <c r="H40" i="4"/>
  <c r="G35" i="2"/>
  <c r="G36" i="4"/>
  <c r="H33" i="2"/>
  <c r="G34" i="2"/>
  <c r="G38" i="4"/>
  <c r="J52" i="2" l="1"/>
  <c r="M48" i="4"/>
  <c r="M45" i="4"/>
  <c r="M37" i="4"/>
  <c r="M30" i="4"/>
  <c r="M14" i="4"/>
  <c r="M15" i="4"/>
  <c r="M23" i="4"/>
  <c r="M16" i="4"/>
  <c r="M17" i="4"/>
  <c r="M18" i="4"/>
  <c r="M26" i="4"/>
  <c r="M24" i="4"/>
  <c r="M19" i="4"/>
  <c r="M27" i="4"/>
  <c r="M25" i="4"/>
  <c r="M20" i="4"/>
  <c r="M28" i="4"/>
  <c r="M21" i="4"/>
  <c r="M29" i="4"/>
  <c r="M22" i="4"/>
  <c r="M49" i="4"/>
  <c r="M46" i="4"/>
  <c r="M32" i="4"/>
  <c r="M35" i="4"/>
  <c r="M50" i="4"/>
  <c r="M40" i="4"/>
  <c r="M33" i="4"/>
  <c r="M44" i="4"/>
  <c r="M36" i="4"/>
  <c r="M43" i="4"/>
  <c r="M41" i="4"/>
  <c r="M31" i="4"/>
  <c r="M51" i="4"/>
  <c r="M39" i="4"/>
  <c r="M47" i="4"/>
  <c r="M52" i="4"/>
  <c r="M38" i="4"/>
  <c r="M42" i="4"/>
  <c r="F54" i="4"/>
  <c r="C17" i="42"/>
  <c r="D17" i="42"/>
  <c r="E17" i="42"/>
  <c r="E16" i="6"/>
  <c r="C16" i="6"/>
  <c r="D16" i="6"/>
  <c r="J51" i="2"/>
  <c r="J14" i="2"/>
  <c r="J22" i="2"/>
  <c r="J30" i="2"/>
  <c r="J38" i="2"/>
  <c r="J46" i="2"/>
  <c r="J15" i="2"/>
  <c r="J23" i="2"/>
  <c r="J31" i="2"/>
  <c r="J39" i="2"/>
  <c r="J47" i="2"/>
  <c r="J16" i="2"/>
  <c r="J24" i="2"/>
  <c r="J32" i="2"/>
  <c r="J40" i="2"/>
  <c r="J48" i="2"/>
  <c r="J37" i="2"/>
  <c r="J17" i="2"/>
  <c r="J25" i="2"/>
  <c r="J33" i="2"/>
  <c r="J41" i="2"/>
  <c r="J49" i="2"/>
  <c r="J18" i="2"/>
  <c r="J26" i="2"/>
  <c r="J34" i="2"/>
  <c r="J42" i="2"/>
  <c r="J50" i="2"/>
  <c r="J45" i="2"/>
  <c r="J19" i="2"/>
  <c r="J27" i="2"/>
  <c r="J35" i="2"/>
  <c r="J43" i="2"/>
  <c r="J29" i="2"/>
  <c r="J20" i="2"/>
  <c r="J28" i="2"/>
  <c r="J36" i="2"/>
  <c r="J44" i="2"/>
  <c r="J21" i="2"/>
  <c r="J54" i="2"/>
  <c r="H56" i="2"/>
  <c r="H55" i="2"/>
  <c r="H54" i="2"/>
  <c r="G56" i="2"/>
  <c r="G55" i="2"/>
  <c r="G54" i="2"/>
  <c r="F15" i="40"/>
  <c r="G16" i="40" s="1"/>
  <c r="H16" i="40" s="1"/>
  <c r="H17" i="42"/>
  <c r="I18" i="42" s="1"/>
  <c r="J18" i="42" s="1"/>
  <c r="B18" i="42" s="1"/>
  <c r="P59" i="5"/>
  <c r="G59" i="5"/>
  <c r="M22" i="36"/>
  <c r="D17" i="36"/>
  <c r="E17" i="36"/>
  <c r="H17" i="36"/>
  <c r="I18" i="36" s="1"/>
  <c r="J18" i="36" s="1"/>
  <c r="B18" i="36" s="1"/>
  <c r="C17" i="36"/>
  <c r="A26" i="34"/>
  <c r="A28" i="34" s="1"/>
  <c r="A22" i="5"/>
  <c r="A23" i="5" s="1"/>
  <c r="A24" i="5" s="1"/>
  <c r="A22" i="3"/>
  <c r="A23" i="3" s="1"/>
  <c r="A22" i="6"/>
  <c r="A23" i="6" s="1"/>
  <c r="A24" i="6" s="1"/>
  <c r="A19" i="17"/>
  <c r="H36" i="4"/>
  <c r="H29" i="4"/>
  <c r="H33" i="4"/>
  <c r="H30" i="4"/>
  <c r="H32" i="4"/>
  <c r="G30" i="4"/>
  <c r="H37" i="4"/>
  <c r="H35" i="4"/>
  <c r="G32" i="4"/>
  <c r="G33" i="4"/>
  <c r="H31" i="4"/>
  <c r="G29" i="4"/>
  <c r="H34" i="4"/>
  <c r="H38" i="4"/>
  <c r="G31" i="4"/>
  <c r="N29" i="4"/>
  <c r="A19" i="4"/>
  <c r="A22" i="2"/>
  <c r="A23" i="2" s="1"/>
  <c r="A23" i="1"/>
  <c r="A24" i="1" s="1"/>
  <c r="J18" i="4" l="1"/>
  <c r="J17" i="4"/>
  <c r="J15" i="4"/>
  <c r="J33" i="4"/>
  <c r="J25" i="4"/>
  <c r="J49" i="4"/>
  <c r="J50" i="4"/>
  <c r="J19" i="4"/>
  <c r="J27" i="4"/>
  <c r="J35" i="4"/>
  <c r="J43" i="4"/>
  <c r="J51" i="4"/>
  <c r="J30" i="4"/>
  <c r="J23" i="4"/>
  <c r="J47" i="4"/>
  <c r="J24" i="4"/>
  <c r="J40" i="4"/>
  <c r="J26" i="4"/>
  <c r="J42" i="4"/>
  <c r="J20" i="4"/>
  <c r="J28" i="4"/>
  <c r="J36" i="4"/>
  <c r="J44" i="4"/>
  <c r="J52" i="4"/>
  <c r="J38" i="4"/>
  <c r="J31" i="4"/>
  <c r="J32" i="4"/>
  <c r="J41" i="4"/>
  <c r="J34" i="4"/>
  <c r="J21" i="4"/>
  <c r="J29" i="4"/>
  <c r="J37" i="4"/>
  <c r="J45" i="4"/>
  <c r="J22" i="4"/>
  <c r="J46" i="4"/>
  <c r="J39" i="4"/>
  <c r="J16" i="4"/>
  <c r="J48" i="4"/>
  <c r="J14" i="4"/>
  <c r="J54" i="4"/>
  <c r="H54" i="4"/>
  <c r="G54" i="4"/>
  <c r="H55" i="4"/>
  <c r="G55" i="4"/>
  <c r="G56" i="4"/>
  <c r="H56" i="4"/>
  <c r="B16" i="40"/>
  <c r="C16" i="40" s="1"/>
  <c r="C18" i="42"/>
  <c r="D18" i="42"/>
  <c r="E18" i="42"/>
  <c r="H18" i="42"/>
  <c r="I19" i="42" s="1"/>
  <c r="J19" i="42" s="1"/>
  <c r="B19" i="42" s="1"/>
  <c r="H16" i="6"/>
  <c r="I17" i="6" s="1"/>
  <c r="J17" i="6" s="1"/>
  <c r="B17" i="6" s="1"/>
  <c r="H18" i="36"/>
  <c r="I19" i="36" s="1"/>
  <c r="J19" i="36" s="1"/>
  <c r="B19" i="36" s="1"/>
  <c r="D18" i="36"/>
  <c r="E18" i="36"/>
  <c r="C18" i="36"/>
  <c r="A25" i="5"/>
  <c r="A26" i="5" s="1"/>
  <c r="A24" i="2"/>
  <c r="A25" i="6"/>
  <c r="A27" i="6" s="1"/>
  <c r="A28" i="6" s="1"/>
  <c r="A20" i="17"/>
  <c r="A20" i="4"/>
  <c r="A24" i="3"/>
  <c r="A25" i="2"/>
  <c r="A25" i="1"/>
  <c r="D19" i="42" l="1"/>
  <c r="E19" i="42"/>
  <c r="C19" i="42"/>
  <c r="C17" i="6"/>
  <c r="D17" i="6"/>
  <c r="E17" i="6"/>
  <c r="F16" i="40"/>
  <c r="G17" i="40" s="1"/>
  <c r="H17" i="40" s="1"/>
  <c r="H19" i="42"/>
  <c r="I20" i="42" s="1"/>
  <c r="J20" i="42" s="1"/>
  <c r="B20" i="42" s="1"/>
  <c r="H17" i="6"/>
  <c r="I18" i="6" s="1"/>
  <c r="J18" i="6" s="1"/>
  <c r="B18" i="6" s="1"/>
  <c r="E19" i="36"/>
  <c r="H19" i="36"/>
  <c r="I20" i="36" s="1"/>
  <c r="J20" i="36" s="1"/>
  <c r="B20" i="36" s="1"/>
  <c r="D19" i="36"/>
  <c r="C19" i="36"/>
  <c r="A27" i="5"/>
  <c r="A28" i="5" s="1"/>
  <c r="A29" i="5" s="1"/>
  <c r="A21" i="17"/>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21" i="4"/>
  <c r="A22" i="4" s="1"/>
  <c r="A23" i="4" s="1"/>
  <c r="A25" i="3"/>
  <c r="A26" i="2"/>
  <c r="A26" i="1"/>
  <c r="A27" i="1" s="1"/>
  <c r="B17" i="40" l="1"/>
  <c r="C17" i="40" s="1"/>
  <c r="C20" i="42"/>
  <c r="D20" i="42"/>
  <c r="E20" i="42"/>
  <c r="C18" i="6"/>
  <c r="D18" i="6"/>
  <c r="E18" i="6"/>
  <c r="H20" i="42"/>
  <c r="I21" i="42" s="1"/>
  <c r="J21" i="42" s="1"/>
  <c r="B21" i="42" s="1"/>
  <c r="H18" i="6"/>
  <c r="I19" i="6" s="1"/>
  <c r="J19" i="6" s="1"/>
  <c r="B19" i="6" s="1"/>
  <c r="D20" i="36"/>
  <c r="E20" i="36"/>
  <c r="H20" i="36"/>
  <c r="I21" i="36" s="1"/>
  <c r="J21" i="36" s="1"/>
  <c r="B21" i="36" s="1"/>
  <c r="C20" i="36"/>
  <c r="A30" i="5"/>
  <c r="A31" i="5" s="1"/>
  <c r="A42" i="17"/>
  <c r="A43" i="17" s="1"/>
  <c r="A44" i="17" s="1"/>
  <c r="A45" i="17" s="1"/>
  <c r="A46" i="17" s="1"/>
  <c r="A47" i="17" s="1"/>
  <c r="A48" i="17" s="1"/>
  <c r="A49" i="17" s="1"/>
  <c r="A50" i="17" s="1"/>
  <c r="A24" i="4"/>
  <c r="A26" i="3"/>
  <c r="A27" i="3" s="1"/>
  <c r="A28" i="3" s="1"/>
  <c r="A29" i="3" s="1"/>
  <c r="A30" i="3" s="1"/>
  <c r="A31" i="3" s="1"/>
  <c r="A27" i="2"/>
  <c r="A28" i="1"/>
  <c r="A29" i="1" s="1"/>
  <c r="A30" i="1" s="1"/>
  <c r="A31" i="1" s="1"/>
  <c r="A32" i="1" s="1"/>
  <c r="A33" i="1" s="1"/>
  <c r="A34" i="1" s="1"/>
  <c r="A35" i="1" s="1"/>
  <c r="A36" i="1" s="1"/>
  <c r="A37" i="1" s="1"/>
  <c r="A38" i="1" s="1"/>
  <c r="A39" i="1" s="1"/>
  <c r="A40" i="1" s="1"/>
  <c r="A41" i="1" s="1"/>
  <c r="A42" i="1" s="1"/>
  <c r="A43" i="1" s="1"/>
  <c r="A44" i="1" s="1"/>
  <c r="A45" i="1" s="1"/>
  <c r="A46" i="1" s="1"/>
  <c r="A47" i="1" s="1"/>
  <c r="E21" i="42" l="1"/>
  <c r="C21" i="42"/>
  <c r="D21" i="42"/>
  <c r="D19" i="6"/>
  <c r="E19" i="6"/>
  <c r="C19" i="6"/>
  <c r="F17" i="40"/>
  <c r="G18" i="40" s="1"/>
  <c r="H18" i="40" s="1"/>
  <c r="H21" i="42"/>
  <c r="I22" i="42" s="1"/>
  <c r="J22" i="42" s="1"/>
  <c r="B22" i="42" s="1"/>
  <c r="A48" i="1"/>
  <c r="A49" i="1" s="1"/>
  <c r="A50" i="1" s="1"/>
  <c r="A51" i="1" s="1"/>
  <c r="H21" i="36"/>
  <c r="I22" i="36" s="1"/>
  <c r="J22" i="36" s="1"/>
  <c r="B22" i="36" s="1"/>
  <c r="E21" i="36"/>
  <c r="D21" i="36"/>
  <c r="C21" i="36"/>
  <c r="A32" i="3"/>
  <c r="A33" i="3" s="1"/>
  <c r="A34" i="3" s="1"/>
  <c r="A35" i="3" s="1"/>
  <c r="A36" i="3" s="1"/>
  <c r="A37" i="3" s="1"/>
  <c r="A38" i="3" s="1"/>
  <c r="A39" i="3" s="1"/>
  <c r="A40" i="3" s="1"/>
  <c r="A41" i="3" s="1"/>
  <c r="A42" i="3" s="1"/>
  <c r="A43" i="3" s="1"/>
  <c r="A44" i="3" s="1"/>
  <c r="A45" i="3" s="1"/>
  <c r="A46" i="3" s="1"/>
  <c r="A47" i="3" s="1"/>
  <c r="A32" i="5"/>
  <c r="A33" i="5" s="1"/>
  <c r="A34" i="5" s="1"/>
  <c r="A35" i="5" s="1"/>
  <c r="A36" i="5" s="1"/>
  <c r="A37" i="5" s="1"/>
  <c r="A38" i="5" s="1"/>
  <c r="A39" i="5" s="1"/>
  <c r="A40" i="5" s="1"/>
  <c r="A41" i="5" s="1"/>
  <c r="A42" i="5" s="1"/>
  <c r="A43" i="5" s="1"/>
  <c r="A44" i="5" s="1"/>
  <c r="A45" i="5" s="1"/>
  <c r="A46" i="5" s="1"/>
  <c r="A47" i="5" s="1"/>
  <c r="A48" i="5" s="1"/>
  <c r="A49" i="5" s="1"/>
  <c r="A50" i="5" s="1"/>
  <c r="A51" i="5" s="1"/>
  <c r="A52" i="5" s="1"/>
  <c r="A59" i="5" s="1"/>
  <c r="A25" i="4"/>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28" i="2"/>
  <c r="A29" i="2" s="1"/>
  <c r="A30" i="2" s="1"/>
  <c r="A31" i="2" s="1"/>
  <c r="A32" i="2" s="1"/>
  <c r="A33" i="2" s="1"/>
  <c r="A34" i="2" s="1"/>
  <c r="A35" i="2" s="1"/>
  <c r="A36" i="2" s="1"/>
  <c r="A37" i="2" s="1"/>
  <c r="A38" i="2" s="1"/>
  <c r="A39" i="2" s="1"/>
  <c r="A40" i="2" s="1"/>
  <c r="A41" i="2" s="1"/>
  <c r="A42" i="2" s="1"/>
  <c r="A43" i="2" s="1"/>
  <c r="A44" i="2" s="1"/>
  <c r="B18" i="40" l="1"/>
  <c r="C18" i="40" s="1"/>
  <c r="C22" i="42"/>
  <c r="D22" i="42"/>
  <c r="E22" i="42"/>
  <c r="H22" i="42"/>
  <c r="I23" i="42" s="1"/>
  <c r="J23" i="42" s="1"/>
  <c r="B23" i="42" s="1"/>
  <c r="H19" i="6"/>
  <c r="I20" i="6" s="1"/>
  <c r="J20" i="6" s="1"/>
  <c r="B20" i="6" s="1"/>
  <c r="A54" i="1"/>
  <c r="A55" i="1" s="1"/>
  <c r="A56" i="1" s="1"/>
  <c r="A48" i="4"/>
  <c r="A48" i="3"/>
  <c r="D22" i="36"/>
  <c r="E22" i="36"/>
  <c r="H22" i="36"/>
  <c r="I23" i="36" s="1"/>
  <c r="J23" i="36" s="1"/>
  <c r="B23" i="36" s="1"/>
  <c r="C22" i="36"/>
  <c r="A45" i="2"/>
  <c r="A46" i="2" s="1"/>
  <c r="A47" i="2" s="1"/>
  <c r="A54" i="2" s="1"/>
  <c r="A55" i="2" s="1"/>
  <c r="A56" i="2" s="1"/>
  <c r="C23" i="42" l="1"/>
  <c r="D23" i="42"/>
  <c r="E23" i="42"/>
  <c r="C20" i="6"/>
  <c r="D20" i="6"/>
  <c r="E20" i="6"/>
  <c r="F18" i="40"/>
  <c r="G19" i="40" s="1"/>
  <c r="H19" i="40" s="1"/>
  <c r="H23" i="42"/>
  <c r="I24" i="42" s="1"/>
  <c r="J24" i="42" s="1"/>
  <c r="B24" i="42" s="1"/>
  <c r="A49" i="4"/>
  <c r="A49" i="3"/>
  <c r="A54" i="3" s="1"/>
  <c r="A55" i="3" s="1"/>
  <c r="A56" i="3" s="1"/>
  <c r="E23" i="36"/>
  <c r="H23" i="36"/>
  <c r="I24" i="36" s="1"/>
  <c r="J24" i="36" s="1"/>
  <c r="B24" i="36" s="1"/>
  <c r="D23" i="36"/>
  <c r="C23" i="36"/>
  <c r="B19" i="40" l="1"/>
  <c r="C19" i="40" s="1"/>
  <c r="E24" i="42"/>
  <c r="D24" i="42"/>
  <c r="C24" i="42"/>
  <c r="H24" i="42"/>
  <c r="I25" i="42" s="1"/>
  <c r="J25" i="42" s="1"/>
  <c r="B25" i="42" s="1"/>
  <c r="H20" i="6"/>
  <c r="I21" i="6" s="1"/>
  <c r="J21" i="6" s="1"/>
  <c r="B21" i="6" s="1"/>
  <c r="A54" i="4"/>
  <c r="A55" i="4" s="1"/>
  <c r="A56" i="4" s="1"/>
  <c r="E24" i="36"/>
  <c r="H24" i="36"/>
  <c r="I25" i="36" s="1"/>
  <c r="J25" i="36" s="1"/>
  <c r="B25" i="36" s="1"/>
  <c r="D24" i="36"/>
  <c r="C24" i="36"/>
  <c r="C25" i="42" l="1"/>
  <c r="D25" i="42"/>
  <c r="E25" i="42"/>
  <c r="E21" i="6"/>
  <c r="C21" i="6"/>
  <c r="D21" i="6"/>
  <c r="F19" i="40"/>
  <c r="G20" i="40" s="1"/>
  <c r="H20" i="40" s="1"/>
  <c r="H25" i="42"/>
  <c r="I26" i="42" s="1"/>
  <c r="J26" i="42" s="1"/>
  <c r="B26" i="42" s="1"/>
  <c r="E25" i="36"/>
  <c r="D25" i="36"/>
  <c r="H25" i="36"/>
  <c r="I26" i="36" s="1"/>
  <c r="J26" i="36" s="1"/>
  <c r="B26" i="36" s="1"/>
  <c r="C25" i="36"/>
  <c r="B20" i="40" l="1"/>
  <c r="C20" i="40" s="1"/>
  <c r="C26" i="42"/>
  <c r="D26" i="42"/>
  <c r="E26" i="42"/>
  <c r="H26" i="42"/>
  <c r="I27" i="42" s="1"/>
  <c r="J27" i="42" s="1"/>
  <c r="B27" i="42" s="1"/>
  <c r="H21" i="6"/>
  <c r="I22" i="6" s="1"/>
  <c r="J22" i="6" s="1"/>
  <c r="B22" i="6" s="1"/>
  <c r="H26" i="36"/>
  <c r="I27" i="36" s="1"/>
  <c r="J27" i="36" s="1"/>
  <c r="B27" i="36" s="1"/>
  <c r="E26" i="36"/>
  <c r="D26" i="36"/>
  <c r="C26" i="36"/>
  <c r="D27" i="42" l="1"/>
  <c r="E27" i="42"/>
  <c r="C27" i="42"/>
  <c r="C22" i="6"/>
  <c r="D22" i="6"/>
  <c r="E22" i="6"/>
  <c r="F20" i="40"/>
  <c r="G21" i="40" s="1"/>
  <c r="H21" i="40" s="1"/>
  <c r="H27" i="42"/>
  <c r="I28" i="42" s="1"/>
  <c r="J28" i="42" s="1"/>
  <c r="B28" i="42" s="1"/>
  <c r="H27" i="36"/>
  <c r="I28" i="36" s="1"/>
  <c r="J28" i="36" s="1"/>
  <c r="B28" i="36" s="1"/>
  <c r="D27" i="36"/>
  <c r="E27" i="36"/>
  <c r="C27" i="36"/>
  <c r="B21" i="40" l="1"/>
  <c r="C21" i="40" s="1"/>
  <c r="C28" i="42"/>
  <c r="D28" i="42"/>
  <c r="E28" i="42"/>
  <c r="H28" i="42"/>
  <c r="I29" i="42" s="1"/>
  <c r="J29" i="42" s="1"/>
  <c r="B29" i="42" s="1"/>
  <c r="H22" i="6"/>
  <c r="I23" i="6" s="1"/>
  <c r="J23" i="6" s="1"/>
  <c r="B23" i="6" s="1"/>
  <c r="H28" i="36"/>
  <c r="I29" i="36" s="1"/>
  <c r="J29" i="36" s="1"/>
  <c r="B29" i="36" s="1"/>
  <c r="D28" i="36"/>
  <c r="E28" i="36"/>
  <c r="C28" i="36"/>
  <c r="E29" i="42" l="1"/>
  <c r="C29" i="42"/>
  <c r="D29" i="42"/>
  <c r="C23" i="6"/>
  <c r="D23" i="6"/>
  <c r="E23" i="6"/>
  <c r="F21" i="40"/>
  <c r="G22" i="40" s="1"/>
  <c r="H22" i="40" s="1"/>
  <c r="H29" i="42"/>
  <c r="I30" i="42" s="1"/>
  <c r="J30" i="42" s="1"/>
  <c r="B30" i="42" s="1"/>
  <c r="H29" i="36"/>
  <c r="I30" i="36" s="1"/>
  <c r="J30" i="36" s="1"/>
  <c r="B30" i="36" s="1"/>
  <c r="D29" i="36"/>
  <c r="E29" i="36"/>
  <c r="C29" i="36"/>
  <c r="B22" i="40" l="1"/>
  <c r="C22" i="40" s="1"/>
  <c r="C30" i="42"/>
  <c r="D30" i="42"/>
  <c r="E30" i="42"/>
  <c r="H30" i="42"/>
  <c r="I31" i="42" s="1"/>
  <c r="J31" i="42" s="1"/>
  <c r="B31" i="42" s="1"/>
  <c r="H23" i="6"/>
  <c r="I24" i="6" s="1"/>
  <c r="J24" i="6" s="1"/>
  <c r="B24" i="6" s="1"/>
  <c r="H30" i="36"/>
  <c r="I31" i="36" s="1"/>
  <c r="J31" i="36" s="1"/>
  <c r="B31" i="36" s="1"/>
  <c r="D30" i="36"/>
  <c r="E30" i="36"/>
  <c r="C30" i="36"/>
  <c r="C31" i="42" l="1"/>
  <c r="D31" i="42"/>
  <c r="E31" i="42"/>
  <c r="E24" i="6"/>
  <c r="D24" i="6"/>
  <c r="C24" i="6"/>
  <c r="F22" i="40"/>
  <c r="G23" i="40" s="1"/>
  <c r="H23" i="40" s="1"/>
  <c r="H31" i="42"/>
  <c r="I32" i="42" s="1"/>
  <c r="J32" i="42" s="1"/>
  <c r="B32" i="42" s="1"/>
  <c r="H31" i="36"/>
  <c r="I32" i="36" s="1"/>
  <c r="J32" i="36" s="1"/>
  <c r="B32" i="36" s="1"/>
  <c r="D31" i="36"/>
  <c r="E31" i="36"/>
  <c r="C31" i="36"/>
  <c r="B23" i="40" l="1"/>
  <c r="C23" i="40" s="1"/>
  <c r="E32" i="42"/>
  <c r="D32" i="42"/>
  <c r="C32" i="42"/>
  <c r="H32" i="42"/>
  <c r="I33" i="42" s="1"/>
  <c r="J33" i="42" s="1"/>
  <c r="B33" i="42" s="1"/>
  <c r="H24" i="6"/>
  <c r="I25" i="6" s="1"/>
  <c r="J25" i="6" s="1"/>
  <c r="B25" i="6" s="1"/>
  <c r="H32" i="36"/>
  <c r="I33" i="36" s="1"/>
  <c r="J33" i="36" s="1"/>
  <c r="B33" i="36" s="1"/>
  <c r="D32" i="36"/>
  <c r="E32" i="36"/>
  <c r="C32" i="36"/>
  <c r="C33" i="42" l="1"/>
  <c r="D33" i="42"/>
  <c r="E33" i="42"/>
  <c r="C25" i="6"/>
  <c r="C27" i="6" s="1"/>
  <c r="D25" i="6"/>
  <c r="D27" i="6" s="1"/>
  <c r="E25" i="6"/>
  <c r="E27" i="6" s="1"/>
  <c r="F23" i="40"/>
  <c r="G24" i="40" s="1"/>
  <c r="H24" i="40" s="1"/>
  <c r="H33" i="42"/>
  <c r="I34" i="42" s="1"/>
  <c r="J34" i="42" s="1"/>
  <c r="B34" i="42" s="1"/>
  <c r="H25" i="6"/>
  <c r="H33" i="36"/>
  <c r="I34" i="36" s="1"/>
  <c r="J34" i="36" s="1"/>
  <c r="B34" i="36" s="1"/>
  <c r="D33" i="36"/>
  <c r="E33" i="36"/>
  <c r="C33" i="36"/>
  <c r="B24" i="40" l="1"/>
  <c r="C24" i="40" s="1"/>
  <c r="C34" i="42"/>
  <c r="D34" i="42"/>
  <c r="E34" i="42"/>
  <c r="H34" i="42"/>
  <c r="I35" i="42" s="1"/>
  <c r="J35" i="42" s="1"/>
  <c r="B35" i="42" s="1"/>
  <c r="L26" i="36"/>
  <c r="L27" i="36" s="1"/>
  <c r="E28" i="6"/>
  <c r="L23" i="36"/>
  <c r="L24" i="36" s="1"/>
  <c r="D28" i="6"/>
  <c r="H34" i="36"/>
  <c r="I35" i="36" s="1"/>
  <c r="J35" i="36" s="1"/>
  <c r="B35" i="36" s="1"/>
  <c r="E34" i="36"/>
  <c r="D34" i="36"/>
  <c r="C34" i="36"/>
  <c r="F24" i="40" l="1"/>
  <c r="G25" i="40" s="1"/>
  <c r="H25" i="40" s="1"/>
  <c r="D35" i="42"/>
  <c r="C35" i="42"/>
  <c r="E35" i="42"/>
  <c r="H35" i="42"/>
  <c r="I36" i="42" s="1"/>
  <c r="J36" i="42" s="1"/>
  <c r="B36" i="42" s="1"/>
  <c r="H35" i="36"/>
  <c r="I36" i="36" s="1"/>
  <c r="J36" i="36" s="1"/>
  <c r="B36" i="36" s="1"/>
  <c r="D35" i="36"/>
  <c r="E35" i="36"/>
  <c r="C35" i="36"/>
  <c r="B25" i="40" l="1"/>
  <c r="C25" i="40" s="1"/>
  <c r="C36" i="42"/>
  <c r="D36" i="42"/>
  <c r="E36" i="42"/>
  <c r="H36" i="42"/>
  <c r="I37" i="42" s="1"/>
  <c r="J37" i="42" s="1"/>
  <c r="B37" i="42" s="1"/>
  <c r="H36" i="36"/>
  <c r="I37" i="36" s="1"/>
  <c r="J37" i="36" s="1"/>
  <c r="B37" i="36" s="1"/>
  <c r="D36" i="36"/>
  <c r="E36" i="36"/>
  <c r="C36" i="36"/>
  <c r="E37" i="42" l="1"/>
  <c r="C37" i="42"/>
  <c r="D37" i="42"/>
  <c r="F25" i="40"/>
  <c r="C27" i="40"/>
  <c r="H37" i="42"/>
  <c r="I38" i="42" s="1"/>
  <c r="J38" i="42" s="1"/>
  <c r="B38" i="42" s="1"/>
  <c r="H37" i="36"/>
  <c r="I38" i="36" s="1"/>
  <c r="J38" i="36" s="1"/>
  <c r="B38" i="36" s="1"/>
  <c r="E37" i="36"/>
  <c r="D37" i="36"/>
  <c r="C37" i="36"/>
  <c r="C38" i="42" l="1"/>
  <c r="C40" i="42" s="1"/>
  <c r="D38" i="42"/>
  <c r="D40" i="42" s="1"/>
  <c r="E38" i="42"/>
  <c r="E40" i="42" s="1"/>
  <c r="H38" i="42"/>
  <c r="H38" i="36"/>
  <c r="D38" i="36"/>
  <c r="D40" i="36" s="1"/>
  <c r="E38" i="36"/>
  <c r="E40" i="36" s="1"/>
  <c r="C38" i="36"/>
  <c r="C40" i="36" s="1"/>
  <c r="D41" i="42" l="1"/>
  <c r="E41" i="42"/>
  <c r="E41" i="36"/>
  <c r="D41" i="36"/>
  <c r="M23" i="36"/>
  <c r="M24" i="36" s="1"/>
  <c r="M26" i="36" l="1"/>
  <c r="M27" i="36" s="1"/>
  <c r="L29" i="36" s="1"/>
  <c r="M29" i="36" l="1"/>
</calcChain>
</file>

<file path=xl/comments1.xml><?xml version="1.0" encoding="utf-8"?>
<comments xmlns="http://schemas.openxmlformats.org/spreadsheetml/2006/main">
  <authors>
    <author>Monet Covington</author>
  </authors>
  <commentList>
    <comment ref="B13" authorId="0" shapeId="0">
      <text>
        <r>
          <rPr>
            <b/>
            <sz val="9"/>
            <color indexed="81"/>
            <rFont val="Tahoma"/>
            <family val="2"/>
          </rPr>
          <t>Monet Covington:</t>
        </r>
        <r>
          <rPr>
            <sz val="9"/>
            <color indexed="81"/>
            <rFont val="Tahoma"/>
            <family val="2"/>
          </rPr>
          <t xml:space="preserve">
enter Friday date, same as date of last stock price in DCF studies</t>
        </r>
      </text>
    </comment>
  </commentList>
</comments>
</file>

<file path=xl/comments2.xml><?xml version="1.0" encoding="utf-8"?>
<comments xmlns="http://schemas.openxmlformats.org/spreadsheetml/2006/main">
  <authors>
    <author>Monet Covington</author>
  </authors>
  <commentList>
    <comment ref="B13" authorId="0" shapeId="0">
      <text>
        <r>
          <rPr>
            <b/>
            <sz val="9"/>
            <color indexed="81"/>
            <rFont val="Tahoma"/>
            <family val="2"/>
          </rPr>
          <t>Monet Covington:</t>
        </r>
        <r>
          <rPr>
            <sz val="9"/>
            <color indexed="81"/>
            <rFont val="Tahoma"/>
            <family val="2"/>
          </rPr>
          <t xml:space="preserve">
enter Friday date, same as date of last stock price in DCF studies</t>
        </r>
      </text>
    </comment>
  </commentList>
</comments>
</file>

<file path=xl/comments3.xml><?xml version="1.0" encoding="utf-8"?>
<comments xmlns="http://schemas.openxmlformats.org/spreadsheetml/2006/main">
  <authors>
    <author>Monet Covington</author>
  </authors>
  <commentList>
    <comment ref="B13" authorId="0" shapeId="0">
      <text>
        <r>
          <rPr>
            <b/>
            <sz val="9"/>
            <color indexed="81"/>
            <rFont val="Tahoma"/>
            <family val="2"/>
          </rPr>
          <t>Monet Covington:</t>
        </r>
        <r>
          <rPr>
            <sz val="9"/>
            <color indexed="81"/>
            <rFont val="Tahoma"/>
            <family val="2"/>
          </rPr>
          <t xml:space="preserve">
enter Friday date, same as date of last stock price in DCF studies</t>
        </r>
      </text>
    </comment>
  </commentList>
</comments>
</file>

<file path=xl/comments4.xml><?xml version="1.0" encoding="utf-8"?>
<comments xmlns="http://schemas.openxmlformats.org/spreadsheetml/2006/main">
  <authors>
    <author>Monet Covington</author>
  </authors>
  <commentList>
    <comment ref="B13" authorId="0" shapeId="0">
      <text>
        <r>
          <rPr>
            <b/>
            <sz val="9"/>
            <color indexed="81"/>
            <rFont val="Tahoma"/>
            <family val="2"/>
          </rPr>
          <t>Monet Covington:</t>
        </r>
        <r>
          <rPr>
            <sz val="9"/>
            <color indexed="81"/>
            <rFont val="Tahoma"/>
            <family val="2"/>
          </rPr>
          <t xml:space="preserve">
enter Friday date, same as date of last stock price in DCF studies</t>
        </r>
      </text>
    </comment>
  </commentList>
</comments>
</file>

<file path=xl/comments5.xml><?xml version="1.0" encoding="utf-8"?>
<comments xmlns="http://schemas.openxmlformats.org/spreadsheetml/2006/main">
  <authors>
    <author>Diane Berron</author>
  </authors>
  <commentList>
    <comment ref="N5" authorId="0" shapeId="0">
      <text>
        <r>
          <rPr>
            <b/>
            <sz val="11"/>
            <color indexed="81"/>
            <rFont val="Tahoma"/>
            <family val="2"/>
          </rPr>
          <t>Diane Berron:</t>
        </r>
        <r>
          <rPr>
            <sz val="11"/>
            <color indexed="81"/>
            <rFont val="Tahoma"/>
            <family val="2"/>
          </rPr>
          <t xml:space="preserve">
monthly averages computed from data in Moodys Yields(WP)</t>
        </r>
      </text>
    </comment>
  </commentList>
</comments>
</file>

<file path=xl/connections.xml><?xml version="1.0" encoding="utf-8"?>
<connections xmlns="http://schemas.openxmlformats.org/spreadsheetml/2006/main">
  <connection id="1" name="Connection" type="4" refreshedVersion="0" background="1">
    <webPr url="https://research.stlouisfed.org/fred2/data/DGS30.txt" htmlTables="1" htmlFormat="all"/>
  </connection>
  <connection id="2" name="Connection1" type="4" refreshedVersion="0" background="1">
    <webPr url="https://research.stlouisfed.org/fred2/data/MFII20.txt" htmlTables="1" htmlFormat="all"/>
  </connection>
  <connection id="3" name="Connection2" type="4" refreshedVersion="0" background="1">
    <webPr url="https://research.stlouisfed.org/fred2/data/MFII20.txt" htmlTables="1" htmlFormat="all"/>
  </connection>
  <connection id="4" name="Connection3" type="4" refreshedVersion="0" background="1">
    <webPr url="https://research.stlouisfed.org/fred2/data/WGS20.txt" htmlTables="1" htmlFormat="all"/>
  </connection>
</connections>
</file>

<file path=xl/sharedStrings.xml><?xml version="1.0" encoding="utf-8"?>
<sst xmlns="http://schemas.openxmlformats.org/spreadsheetml/2006/main" count="5999" uniqueCount="453">
  <si>
    <r>
      <t xml:space="preserve">2 </t>
    </r>
    <r>
      <rPr>
        <sz val="10"/>
        <rFont val="Arial"/>
        <family val="2"/>
      </rPr>
      <t>St. Louis Federal Reserve: Economic Research, http://research.stlouisfed.org/.</t>
    </r>
  </si>
  <si>
    <t xml:space="preserve">Sources: </t>
  </si>
  <si>
    <t>Maximum</t>
  </si>
  <si>
    <t>Minimum</t>
  </si>
  <si>
    <t>Average</t>
  </si>
  <si>
    <t/>
  </si>
  <si>
    <t>Premium</t>
  </si>
  <si>
    <r>
      <t>Bond Yield</t>
    </r>
    <r>
      <rPr>
        <b/>
        <u/>
        <vertAlign val="superscript"/>
        <sz val="10"/>
        <rFont val="Arial"/>
        <family val="2"/>
      </rPr>
      <t>2</t>
    </r>
  </si>
  <si>
    <r>
      <t>Returns</t>
    </r>
    <r>
      <rPr>
        <b/>
        <u/>
        <vertAlign val="superscript"/>
        <sz val="10"/>
        <rFont val="Arial"/>
        <family val="2"/>
      </rPr>
      <t>1</t>
    </r>
  </si>
  <si>
    <t>Year</t>
  </si>
  <si>
    <t>Line</t>
  </si>
  <si>
    <t>10 - Year</t>
  </si>
  <si>
    <t>5 - Year</t>
  </si>
  <si>
    <t xml:space="preserve">Risk </t>
  </si>
  <si>
    <t xml:space="preserve">Treasury </t>
  </si>
  <si>
    <t>Electric</t>
  </si>
  <si>
    <t>Rolling</t>
  </si>
  <si>
    <t xml:space="preserve">Indicated </t>
  </si>
  <si>
    <t>30 yr.</t>
  </si>
  <si>
    <t>Authorized</t>
  </si>
  <si>
    <t>Equity Risk Premium - Treasury Bond</t>
  </si>
  <si>
    <t>"A" Rated Utility</t>
  </si>
  <si>
    <t>Equity Risk Premium - Utility Bond</t>
  </si>
  <si>
    <t>Gas</t>
  </si>
  <si>
    <r>
      <rPr>
        <vertAlign val="superscript"/>
        <sz val="10"/>
        <rFont val="Arial"/>
        <family val="2"/>
      </rPr>
      <t>3</t>
    </r>
    <r>
      <rPr>
        <sz val="10"/>
        <rFont val="Arial"/>
        <family val="2"/>
      </rPr>
      <t xml:space="preserve"> The corporate yields for the period 1980-2009 were obtained from the St. Louis Federal Reserve: Economic Research, http://research.stlouisfed.org/.</t>
    </r>
  </si>
  <si>
    <t xml:space="preserve">  The utility yields for the period 2001-2009 were obtained from the Mergent Bond Record.  </t>
  </si>
  <si>
    <r>
      <t>2</t>
    </r>
    <r>
      <rPr>
        <sz val="10"/>
        <rFont val="Arial"/>
        <family val="2"/>
      </rPr>
      <t xml:space="preserve"> The utility yields for the period 1980-2000 were obtained from Mergent Public Utility Manual, Mergent Weekly News Reports, 2003. </t>
    </r>
  </si>
  <si>
    <r>
      <t>1</t>
    </r>
    <r>
      <rPr>
        <sz val="10"/>
        <rFont val="Arial"/>
        <family val="2"/>
      </rPr>
      <t xml:space="preserve"> St. Louis Federal Reserve: Economic Research, http://research.stlouisfed.org/.</t>
    </r>
  </si>
  <si>
    <t>Sources:</t>
  </si>
  <si>
    <t>Corporate Baa - T-Bond Spread</t>
  </si>
  <si>
    <t>Corporate Aaa - T-Bond Spread</t>
  </si>
  <si>
    <t>Utility Baa - T-Bond Spread</t>
  </si>
  <si>
    <t>Utility A - T-Bond Spread</t>
  </si>
  <si>
    <r>
      <t xml:space="preserve">A-Aaa
</t>
    </r>
    <r>
      <rPr>
        <b/>
        <u/>
        <sz val="10"/>
        <rFont val="Arial"/>
        <family val="2"/>
      </rPr>
      <t>Spread</t>
    </r>
  </si>
  <si>
    <r>
      <rPr>
        <b/>
        <sz val="10"/>
        <rFont val="Arial"/>
        <family val="2"/>
      </rPr>
      <t>Baa</t>
    </r>
    <r>
      <rPr>
        <b/>
        <u/>
        <sz val="10"/>
        <rFont val="Arial"/>
        <family val="2"/>
      </rPr>
      <t xml:space="preserve">
Spread</t>
    </r>
  </si>
  <si>
    <r>
      <t xml:space="preserve">Baa-T-Bond
</t>
    </r>
    <r>
      <rPr>
        <b/>
        <u/>
        <sz val="10"/>
        <rFont val="Arial"/>
        <family val="2"/>
      </rPr>
      <t>Spread</t>
    </r>
  </si>
  <si>
    <r>
      <t xml:space="preserve">Aaa-T-Bond
</t>
    </r>
    <r>
      <rPr>
        <b/>
        <u/>
        <sz val="10"/>
        <rFont val="Arial"/>
        <family val="2"/>
      </rPr>
      <t>Spread</t>
    </r>
  </si>
  <si>
    <r>
      <t>Baa</t>
    </r>
    <r>
      <rPr>
        <b/>
        <u/>
        <vertAlign val="superscript"/>
        <sz val="10"/>
        <rFont val="Arial"/>
        <family val="2"/>
      </rPr>
      <t>3</t>
    </r>
  </si>
  <si>
    <r>
      <t>Aaa</t>
    </r>
    <r>
      <rPr>
        <b/>
        <u/>
        <vertAlign val="superscript"/>
        <sz val="10"/>
        <rFont val="Arial"/>
        <family val="2"/>
      </rPr>
      <t>3</t>
    </r>
  </si>
  <si>
    <r>
      <t xml:space="preserve">A-T-Bond
</t>
    </r>
    <r>
      <rPr>
        <b/>
        <u/>
        <sz val="10"/>
        <rFont val="Arial"/>
        <family val="2"/>
      </rPr>
      <t>Spread</t>
    </r>
  </si>
  <si>
    <r>
      <t>Baa</t>
    </r>
    <r>
      <rPr>
        <b/>
        <u/>
        <vertAlign val="superscript"/>
        <sz val="10"/>
        <rFont val="Arial"/>
        <family val="2"/>
      </rPr>
      <t>2</t>
    </r>
  </si>
  <si>
    <r>
      <t>A</t>
    </r>
    <r>
      <rPr>
        <b/>
        <u/>
        <vertAlign val="superscript"/>
        <sz val="10"/>
        <rFont val="Arial"/>
        <family val="2"/>
      </rPr>
      <t>2</t>
    </r>
  </si>
  <si>
    <r>
      <t xml:space="preserve">T-Bond </t>
    </r>
    <r>
      <rPr>
        <b/>
        <u/>
        <sz val="10"/>
        <rFont val="Arial"/>
        <family val="2"/>
      </rPr>
      <t>Yield</t>
    </r>
    <r>
      <rPr>
        <b/>
        <u/>
        <vertAlign val="superscript"/>
        <sz val="10"/>
        <rFont val="Arial"/>
        <family val="2"/>
      </rPr>
      <t>1</t>
    </r>
  </si>
  <si>
    <t>Utility to Corporate</t>
  </si>
  <si>
    <t>Corporate Bond</t>
  </si>
  <si>
    <t>Public Utility Bond</t>
  </si>
  <si>
    <t>Bond Yield Spreads</t>
  </si>
  <si>
    <t xml:space="preserve"> </t>
  </si>
  <si>
    <r>
      <rPr>
        <vertAlign val="superscript"/>
        <sz val="11"/>
        <rFont val="Arial"/>
        <family val="2"/>
      </rPr>
      <t>2</t>
    </r>
    <r>
      <rPr>
        <sz val="11"/>
        <rFont val="Arial"/>
        <family val="2"/>
      </rPr>
      <t xml:space="preserve"> http://credittrends.moodys.com/.</t>
    </r>
  </si>
  <si>
    <r>
      <rPr>
        <vertAlign val="superscript"/>
        <sz val="11"/>
        <rFont val="Arial"/>
        <family val="2"/>
      </rPr>
      <t>1</t>
    </r>
    <r>
      <rPr>
        <sz val="11"/>
        <rFont val="Arial"/>
        <family val="2"/>
      </rPr>
      <t xml:space="preserve"> St. Louis Federal Reserve: Economic Research, http://research.stlouisfed.org.</t>
    </r>
  </si>
  <si>
    <t xml:space="preserve">   Spread To Treasury</t>
  </si>
  <si>
    <t xml:space="preserve">   Average</t>
  </si>
  <si>
    <r>
      <t>Bond Yield</t>
    </r>
    <r>
      <rPr>
        <b/>
        <u/>
        <vertAlign val="superscript"/>
        <sz val="11"/>
        <rFont val="Arial"/>
        <family val="2"/>
      </rPr>
      <t>2</t>
    </r>
  </si>
  <si>
    <r>
      <t>Bond Yield</t>
    </r>
    <r>
      <rPr>
        <b/>
        <u/>
        <vertAlign val="superscript"/>
        <sz val="11"/>
        <rFont val="Arial"/>
        <family val="2"/>
      </rPr>
      <t>1</t>
    </r>
  </si>
  <si>
    <t>Date</t>
  </si>
  <si>
    <t>"Baa" Rated Utility</t>
  </si>
  <si>
    <t>Treasury</t>
  </si>
  <si>
    <t>Treasury and Utility Bond Yields</t>
  </si>
  <si>
    <t>St. Louis Federal Reserve: Economic Research, http://research.stlouisfed.org/</t>
  </si>
  <si>
    <t>www.moodys.com,  Bond Yields and Key Indicators.</t>
  </si>
  <si>
    <t>Mergent Bond Record.</t>
  </si>
  <si>
    <t>__________</t>
  </si>
  <si>
    <t>Note: there are no 30 yr yields from 2/18/2002 through 2/8/2006</t>
  </si>
  <si>
    <t>value</t>
  </si>
  <si>
    <t>date</t>
  </si>
  <si>
    <t>Board of Governors of the Federal Reserve System (US)</t>
  </si>
  <si>
    <t>Daily</t>
  </si>
  <si>
    <t>D</t>
  </si>
  <si>
    <t>Percent</t>
  </si>
  <si>
    <t>lin</t>
  </si>
  <si>
    <t>DGS30</t>
  </si>
  <si>
    <t>NA</t>
  </si>
  <si>
    <t>Baa</t>
  </si>
  <si>
    <t>A</t>
  </si>
  <si>
    <t>"Baa" Utility - 30 yr T</t>
  </si>
  <si>
    <t>"A" Utility - 30 yr T</t>
  </si>
  <si>
    <t>Avg</t>
  </si>
  <si>
    <t>Aa</t>
  </si>
  <si>
    <t>Aaa</t>
  </si>
  <si>
    <t>Baa Spread</t>
  </si>
  <si>
    <t>A Spread</t>
  </si>
  <si>
    <t>Month</t>
  </si>
  <si>
    <t>2010 - forward, Moody's Analytics, Credit Trends, https://credittrends.moodys.com/</t>
  </si>
  <si>
    <t>2001 - 2009, Mergent Bond Record, February 2006 and September 2010</t>
  </si>
  <si>
    <t xml:space="preserve">1980 - 2009,St. Louis Federal Reserve: Economic Research, http://research.stlouisfed.org. </t>
  </si>
  <si>
    <t>1980 - 2000, see Bond Yearly Averages</t>
  </si>
  <si>
    <t>Source:</t>
  </si>
  <si>
    <t>Monthly</t>
  </si>
  <si>
    <t>M</t>
  </si>
  <si>
    <t>MOODY'S CORPORATE BOND YIELDS</t>
  </si>
  <si>
    <t>MOODY'S PUBLIC UTILITY BOND YIELDS</t>
  </si>
  <si>
    <t>"A" Rated Utility Bond Yield</t>
  </si>
  <si>
    <t>GS20</t>
  </si>
  <si>
    <t>30-Year Treasury Bond</t>
  </si>
  <si>
    <t>GS30</t>
  </si>
  <si>
    <t>Annual Yield</t>
  </si>
  <si>
    <t xml:space="preserve">Year </t>
  </si>
  <si>
    <t>Baa Utility Bonds</t>
  </si>
  <si>
    <t>A Utility Bonds</t>
  </si>
  <si>
    <t>Baa Corporate Bonds</t>
  </si>
  <si>
    <t>Aaa Corporate Bonds</t>
  </si>
  <si>
    <t>30-Year T-Bills</t>
  </si>
  <si>
    <t>Note: 2002 - 2005=20-Yr T-Bill avg</t>
  </si>
  <si>
    <t>Source and Note:</t>
  </si>
  <si>
    <t>1980 - 2000: Mergent Public Utility Manual.</t>
  </si>
  <si>
    <t>Market/Book</t>
  </si>
  <si>
    <t>Value</t>
  </si>
  <si>
    <t>Price</t>
  </si>
  <si>
    <t>Electric Utilities</t>
  </si>
  <si>
    <t>Book</t>
  </si>
  <si>
    <t>Market</t>
  </si>
  <si>
    <t>Market/Book Ratio</t>
  </si>
  <si>
    <t>2001 - 2015: AUS Utility Reports, multiple dates.</t>
  </si>
  <si>
    <t>Common Stock Market/Book Ratio</t>
  </si>
  <si>
    <t>Trends in Bond Yields</t>
  </si>
  <si>
    <t>Yield Spread Between Utility Bonds and 30-Year Treasury Bonds</t>
  </si>
  <si>
    <t>"Baa" Rated Utility Bond Yield</t>
  </si>
  <si>
    <t xml:space="preserve">  The yields from 2002 to 2005 represent the 20-Year Treasury yields obtained from the Federal Reserve Bank. </t>
  </si>
  <si>
    <t>PUBLIC UTILITY BOND YIELDS</t>
  </si>
  <si>
    <t>CORPORATE BOND YIELDS</t>
  </si>
  <si>
    <t>check</t>
  </si>
  <si>
    <t>N/A</t>
  </si>
  <si>
    <t>BOND YIELD SPREAD</t>
  </si>
  <si>
    <t>Corp A - Utility A</t>
  </si>
  <si>
    <t>month yr</t>
  </si>
  <si>
    <t xml:space="preserve"> Moodys Bond yields through</t>
  </si>
  <si>
    <t xml:space="preserve">* Electric Returns exclude Limited Issue Riders. </t>
  </si>
  <si>
    <t>Weekday</t>
  </si>
  <si>
    <t>Days Offset</t>
  </si>
  <si>
    <t>0</t>
  </si>
  <si>
    <t>match</t>
  </si>
  <si>
    <t>Authorized Gas Returns, excluding NSTAR</t>
  </si>
  <si>
    <t>2006</t>
  </si>
  <si>
    <t>2007</t>
  </si>
  <si>
    <t>2008</t>
  </si>
  <si>
    <t>2009</t>
  </si>
  <si>
    <t>2010</t>
  </si>
  <si>
    <t>2011</t>
  </si>
  <si>
    <t>2012</t>
  </si>
  <si>
    <t>2013</t>
  </si>
  <si>
    <t>2014</t>
  </si>
  <si>
    <t>2015</t>
  </si>
  <si>
    <t>2016</t>
  </si>
  <si>
    <t>2017</t>
  </si>
  <si>
    <t>* RRA excludes the Alaska NSTAR decision from its calculations.</t>
  </si>
  <si>
    <t>DFII20</t>
  </si>
  <si>
    <t>DGS20</t>
  </si>
  <si>
    <t>FII20</t>
  </si>
  <si>
    <t>WFII20</t>
  </si>
  <si>
    <t>Weekly, Ending Friday</t>
  </si>
  <si>
    <t>W</t>
  </si>
  <si>
    <t xml:space="preserve">WGS20yr </t>
  </si>
  <si>
    <t>20-Year</t>
  </si>
  <si>
    <t>Note:</t>
  </si>
  <si>
    <t xml:space="preserve">  Tracking of the 20-Year Treasury Inflation-Adjusted Security did not begin until</t>
  </si>
  <si>
    <r>
      <rPr>
        <vertAlign val="superscript"/>
        <sz val="11"/>
        <rFont val="Arial"/>
        <family val="2"/>
      </rPr>
      <t xml:space="preserve"> </t>
    </r>
    <r>
      <rPr>
        <sz val="11"/>
        <rFont val="Arial"/>
        <family val="2"/>
      </rPr>
      <t xml:space="preserve"> St. Louis Federal Reserve: Economic Research, http://research.stlouisfed.org.</t>
    </r>
  </si>
  <si>
    <t xml:space="preserve">  July 2004.  Thus, 2004 averages are for the period July - December, 2004.</t>
  </si>
  <si>
    <t>Market Implied Inflation</t>
  </si>
  <si>
    <t>Treasury Yield</t>
  </si>
  <si>
    <t>20-Year TIPS</t>
  </si>
  <si>
    <t>Implied Inflaton</t>
  </si>
  <si>
    <t xml:space="preserve">  TIPS = Treasury Inflation Protected Securities</t>
  </si>
  <si>
    <r>
      <t>1</t>
    </r>
    <r>
      <rPr>
        <sz val="10"/>
        <rFont val="Arial"/>
        <family val="2"/>
      </rPr>
      <t xml:space="preserve"> </t>
    </r>
    <r>
      <rPr>
        <i/>
        <sz val="10"/>
        <rFont val="Arial"/>
        <family val="2"/>
      </rPr>
      <t>Regulatory Research Associates, Inc</t>
    </r>
    <r>
      <rPr>
        <sz val="10"/>
        <rFont val="Arial"/>
        <family val="2"/>
      </rPr>
      <t xml:space="preserve">., Regulatory Focus, Major Rate Case Decisions, Jan. 1997 p. 5, and Jan. 2011 p. 3. </t>
    </r>
  </si>
  <si>
    <r>
      <t xml:space="preserve">2 </t>
    </r>
    <r>
      <rPr>
        <sz val="10"/>
        <rFont val="Arial"/>
        <family val="2"/>
      </rPr>
      <t xml:space="preserve">St. Louis Federal Reserve: Economic Research, http://research.stlouisfed.org/. </t>
    </r>
  </si>
  <si>
    <t>2018</t>
  </si>
  <si>
    <r>
      <t xml:space="preserve">  </t>
    </r>
    <r>
      <rPr>
        <i/>
        <sz val="10"/>
        <rFont val="Arial"/>
        <family val="2"/>
      </rPr>
      <t>S&amp;P Global Market Intelligence</t>
    </r>
    <r>
      <rPr>
        <sz val="10"/>
        <rFont val="Arial"/>
        <family val="2"/>
      </rPr>
      <t>, RRA Regulatory Focus, Major Rate Case Decisions -- January - June 2018,</t>
    </r>
  </si>
  <si>
    <t xml:space="preserve">  July 17, 2018 at page 8.</t>
  </si>
  <si>
    <t xml:space="preserve">  July 17, 2018 at page 9.</t>
  </si>
  <si>
    <t>FIGURE</t>
  </si>
  <si>
    <t>Water Returns</t>
  </si>
  <si>
    <t>Gas Excl AK</t>
  </si>
  <si>
    <t>Water</t>
  </si>
  <si>
    <t>2019</t>
  </si>
  <si>
    <t>Source and Notes:</t>
  </si>
  <si>
    <t>Increase Authorized</t>
  </si>
  <si>
    <t>State</t>
  </si>
  <si>
    <t>Company</t>
  </si>
  <si>
    <t xml:space="preserve">Case identification </t>
  </si>
  <si>
    <t>Service</t>
  </si>
  <si>
    <t>Rate Change ($000)</t>
  </si>
  <si>
    <t>Return on Rate Base (%)</t>
  </si>
  <si>
    <t>Return on Equity (%)</t>
  </si>
  <si>
    <t>Rate Base ($000)</t>
  </si>
  <si>
    <t>Equity Ratio (% of Total Capital)</t>
  </si>
  <si>
    <t>Test Year End</t>
  </si>
  <si>
    <t>Rate Base Valuation Method</t>
  </si>
  <si>
    <t>Lag Months</t>
  </si>
  <si>
    <t xml:space="preserve">Case Type </t>
  </si>
  <si>
    <t xml:space="preserve">Decision Type </t>
  </si>
  <si>
    <t>AR</t>
  </si>
  <si>
    <t>Oklahoma Gas and Electric Company</t>
  </si>
  <si>
    <t>D-18-046-FR</t>
  </si>
  <si>
    <t>Year-end</t>
  </si>
  <si>
    <t>Vertically Integrated</t>
  </si>
  <si>
    <t>Settled</t>
  </si>
  <si>
    <t>CA</t>
  </si>
  <si>
    <t>Southern California Edison Company</t>
  </si>
  <si>
    <t>A-16-09-001</t>
  </si>
  <si>
    <t>Fully Litigated</t>
  </si>
  <si>
    <t>FL</t>
  </si>
  <si>
    <t>Duke Energy Florida, LLC</t>
  </si>
  <si>
    <t>D-20180149</t>
  </si>
  <si>
    <t>Limited-Issue Rider</t>
  </si>
  <si>
    <t>HI</t>
  </si>
  <si>
    <t>Maui Electric Company, Limited</t>
  </si>
  <si>
    <t>D-2017-0150</t>
  </si>
  <si>
    <t>IN</t>
  </si>
  <si>
    <t>Southern Indiana Gas and Electric Company</t>
  </si>
  <si>
    <t>Ca-44429-TDSIC-9</t>
  </si>
  <si>
    <t>Natural Gas</t>
  </si>
  <si>
    <t>Indiana Gas Company, Inc.</t>
  </si>
  <si>
    <t>Ca-44430-TDSIC-9</t>
  </si>
  <si>
    <t>Northern Indiana Public Service Company</t>
  </si>
  <si>
    <t>Ca-44733-TDSIC-5</t>
  </si>
  <si>
    <t>Ca-44910-TDSIC-4</t>
  </si>
  <si>
    <t>KS</t>
  </si>
  <si>
    <t>Kansas Gas Service Company, Inc.</t>
  </si>
  <si>
    <t>D-18-KGSG-560-RTS</t>
  </si>
  <si>
    <t>Distribution</t>
  </si>
  <si>
    <t>Atmos Energy Corporation</t>
  </si>
  <si>
    <t>D-19-ATMG-307-TAR (GSRS)</t>
  </si>
  <si>
    <t>KY</t>
  </si>
  <si>
    <t>Duke Energy Kentucky, Inc.</t>
  </si>
  <si>
    <t>C-2018-00261</t>
  </si>
  <si>
    <t>C-2018-00281</t>
  </si>
  <si>
    <t>Louisville Gas and Electric Company</t>
  </si>
  <si>
    <t>C-2018-00295 (elec.)</t>
  </si>
  <si>
    <t>C-2018-00295 (gas)</t>
  </si>
  <si>
    <t>Kentucky Utilities Company</t>
  </si>
  <si>
    <t>C-2018-00294</t>
  </si>
  <si>
    <t>Delta Natural Gas Company, Inc.</t>
  </si>
  <si>
    <t>C-2019-00074 (PRP)</t>
  </si>
  <si>
    <t>MA</t>
  </si>
  <si>
    <t>Berkshire Gas Company</t>
  </si>
  <si>
    <t>DPU 18-40</t>
  </si>
  <si>
    <t>MD</t>
  </si>
  <si>
    <t>Baltimore Gas and Electric Company</t>
  </si>
  <si>
    <t>C-9484</t>
  </si>
  <si>
    <t>Potomac Edison Company</t>
  </si>
  <si>
    <t>C-9490</t>
  </si>
  <si>
    <t>ME</t>
  </si>
  <si>
    <t>Emera Maine</t>
  </si>
  <si>
    <t>D-2019-00019</t>
  </si>
  <si>
    <t>MI</t>
  </si>
  <si>
    <t>Consumers Energy Company</t>
  </si>
  <si>
    <t>C-U-20134</t>
  </si>
  <si>
    <t>DTE Electric Company</t>
  </si>
  <si>
    <t>C-U-20162</t>
  </si>
  <si>
    <t>Upper Peninsula Power Company</t>
  </si>
  <si>
    <t>C-U-20276</t>
  </si>
  <si>
    <t>MO</t>
  </si>
  <si>
    <t>Spire Missouri Inc.</t>
  </si>
  <si>
    <t>C-GO-2019-0115 (ISRS)</t>
  </si>
  <si>
    <t>Missouri Gas Energy</t>
  </si>
  <si>
    <t>C-GO-2019-0116 (ISRS)</t>
  </si>
  <si>
    <t>MT</t>
  </si>
  <si>
    <t>MDU Resources Group, Inc.</t>
  </si>
  <si>
    <t>D2018.9.60</t>
  </si>
  <si>
    <t>NJ</t>
  </si>
  <si>
    <t>Atlantic City Electric Company</t>
  </si>
  <si>
    <t>D-ER18080925</t>
  </si>
  <si>
    <t>NY</t>
  </si>
  <si>
    <t>Orange and Rockland Utilities, Inc.</t>
  </si>
  <si>
    <t>C-18-E-0067</t>
  </si>
  <si>
    <t>C-18-G-0068</t>
  </si>
  <si>
    <t>OK</t>
  </si>
  <si>
    <t>Oklahoma Natural Gas Company</t>
  </si>
  <si>
    <t>Ca-PUD201800028</t>
  </si>
  <si>
    <t>Public Service Company of Oklahoma</t>
  </si>
  <si>
    <t>Ca-PUD201800097</t>
  </si>
  <si>
    <t>SC</t>
  </si>
  <si>
    <t>Duke Energy Carolinas, LLC</t>
  </si>
  <si>
    <t>D-2018-319-E</t>
  </si>
  <si>
    <t>Duke Energy Progress, LLC</t>
  </si>
  <si>
    <t>D-2018-318-E</t>
  </si>
  <si>
    <t>SD</t>
  </si>
  <si>
    <t>Otter Tail Power Company</t>
  </si>
  <si>
    <t>D-EL18-021</t>
  </si>
  <si>
    <t>TN</t>
  </si>
  <si>
    <t>D-19-00018</t>
  </si>
  <si>
    <t>TX</t>
  </si>
  <si>
    <t>D-GUD-10779 (Mid-Tex Division)</t>
  </si>
  <si>
    <t>VA</t>
  </si>
  <si>
    <t>Appalachian Power Company</t>
  </si>
  <si>
    <t>C-PUR-2018-00018 (G-RAC)</t>
  </si>
  <si>
    <t>Virginia Electric and Power Company</t>
  </si>
  <si>
    <t>C-PUR-2018-00083 (Rider B)</t>
  </si>
  <si>
    <t>C-PUR-2018-00084 (Rider GV)</t>
  </si>
  <si>
    <t>C-PUR-2018-00085 (Rider R)</t>
  </si>
  <si>
    <t>C-PUR-2018-00086 (Rider S)</t>
  </si>
  <si>
    <t>C-PUR-2018-00087 (Rider W)</t>
  </si>
  <si>
    <t>C-PUR-2018-00101 (Rider US-3)</t>
  </si>
  <si>
    <t>Columbia Gas of Virginia, Incorporated</t>
  </si>
  <si>
    <t>C-PUR-2018-00131</t>
  </si>
  <si>
    <t>C-PUR-2017-00168 (Rider DSM)</t>
  </si>
  <si>
    <t>C-PUR-2018-00118 (RAC-EE)</t>
  </si>
  <si>
    <t>WA</t>
  </si>
  <si>
    <t>Puget Sound Energy, Inc.</t>
  </si>
  <si>
    <t>D-UE-180899</t>
  </si>
  <si>
    <t>D-UG-180900</t>
  </si>
  <si>
    <t>WV</t>
  </si>
  <si>
    <t>C-18-0646-E-42T</t>
  </si>
  <si>
    <t>Monongahela Power Company</t>
  </si>
  <si>
    <t>C-18-1231-E-ENEC</t>
  </si>
  <si>
    <t>2019 Q1</t>
  </si>
  <si>
    <t>2019 Q2</t>
  </si>
  <si>
    <t>2020</t>
  </si>
  <si>
    <t>13-wk</t>
  </si>
  <si>
    <t>26-wk</t>
  </si>
  <si>
    <t>A-rated</t>
  </si>
  <si>
    <t>Baa Rated</t>
  </si>
  <si>
    <t>Estimated ROE</t>
  </si>
  <si>
    <t>Range</t>
  </si>
  <si>
    <t>A-18-12-009 (Gas)</t>
  </si>
  <si>
    <t>C-19-00317-UT</t>
  </si>
  <si>
    <t>C-19-G-0066</t>
  </si>
  <si>
    <t>C-19-G-0379</t>
  </si>
  <si>
    <t>C-19-G-0381</t>
  </si>
  <si>
    <t>C-20-0575-G-390P (IREP)</t>
  </si>
  <si>
    <t>C-2020-00059 (PRP)</t>
  </si>
  <si>
    <t>C-2020-00229 (PRP)</t>
  </si>
  <si>
    <t>C-9644</t>
  </si>
  <si>
    <t>C-9645 (Gas)</t>
  </si>
  <si>
    <t>Ca-44403-TDSIC-11</t>
  </si>
  <si>
    <t>Ca-44429-TDSIC-11</t>
  </si>
  <si>
    <t>Ca-44429-TDSIC-12</t>
  </si>
  <si>
    <t>Ca-44430-TDSIC-11</t>
  </si>
  <si>
    <t>Ca-44430-TDSIC-12</t>
  </si>
  <si>
    <t>Ca-45330-TDSIC-1</t>
  </si>
  <si>
    <t>Ca-PUD202000022</t>
  </si>
  <si>
    <t>Ca-PUD202000028</t>
  </si>
  <si>
    <t>C-GO-2021-0030 (ISRS)</t>
  </si>
  <si>
    <t>C-GO-2021-0031 (ISRS)</t>
  </si>
  <si>
    <t>C-GR-2020-0213</t>
  </si>
  <si>
    <t>C-PUR-2018-00013</t>
  </si>
  <si>
    <t>C-PUR-2020-00090 (SAVE)</t>
  </si>
  <si>
    <t>C-PUR-2020-00105 (SAVE)</t>
  </si>
  <si>
    <t>C-PUR-2020-00138 (SAVE)</t>
  </si>
  <si>
    <t>C-PUR-2020-00171 (SAVE)</t>
  </si>
  <si>
    <t>C-U-20642</t>
  </si>
  <si>
    <t>C-U-20650</t>
  </si>
  <si>
    <t>D-17-010-FR (2020 filing)</t>
  </si>
  <si>
    <t>D-19-057-02</t>
  </si>
  <si>
    <t>D-19AL-0075G</t>
  </si>
  <si>
    <t>D-19-ATMG-525-RTS</t>
  </si>
  <si>
    <t>D-20-00049</t>
  </si>
  <si>
    <t>D-20-02023 (Northern)</t>
  </si>
  <si>
    <t>D-20-02023 (Southern)</t>
  </si>
  <si>
    <t>D-2019-00092</t>
  </si>
  <si>
    <t>D-20200051</t>
  </si>
  <si>
    <t>D-20AL-0049G</t>
  </si>
  <si>
    <t>D-20-BHCG-389-TAR (GSRS)</t>
  </si>
  <si>
    <t>D-21-KGSG-094-TAR (GSRS)</t>
  </si>
  <si>
    <t>D-30010-187-GR-19</t>
  </si>
  <si>
    <t>D-30013-351-GR-19</t>
  </si>
  <si>
    <t>D-3270-UR-123 (Gas)</t>
  </si>
  <si>
    <t>D-6680-UR-122 (Gas)</t>
  </si>
  <si>
    <t>D-DG-19-161</t>
  </si>
  <si>
    <t>D-G-01551A-19-0055</t>
  </si>
  <si>
    <t>D-GR20030243</t>
  </si>
  <si>
    <t>D-GUD-10900</t>
  </si>
  <si>
    <t>D-GUD-10920</t>
  </si>
  <si>
    <t>D-GUD-10928</t>
  </si>
  <si>
    <t>DPU 19-120</t>
  </si>
  <si>
    <t>DPU 19-131</t>
  </si>
  <si>
    <t>DPU 20-59</t>
  </si>
  <si>
    <t>D-R-2019-3015162</t>
  </si>
  <si>
    <t>D-UG 389</t>
  </si>
  <si>
    <t>D-UG-190210</t>
  </si>
  <si>
    <t>D-UG-190335</t>
  </si>
  <si>
    <t>D-UG-190530</t>
  </si>
  <si>
    <t>D-UG-388</t>
  </si>
  <si>
    <t>GO-2020-0229 (ISRS)</t>
  </si>
  <si>
    <t>GO-2020-0230 (ISRS)</t>
  </si>
  <si>
    <t>Pacific Gas and Electric Company</t>
  </si>
  <si>
    <t>Completed</t>
  </si>
  <si>
    <t>New Mexico Gas Company, Inc.</t>
  </si>
  <si>
    <t>NM</t>
  </si>
  <si>
    <t>Consolidated Edison Company of New York, Inc.</t>
  </si>
  <si>
    <t>New York State Electric &amp; Gas Corporation</t>
  </si>
  <si>
    <t>Rochester Gas and Electric Corporation</t>
  </si>
  <si>
    <t>Mountaineer Gas Company</t>
  </si>
  <si>
    <t>Columbia Gas of Maryland, Incorporated</t>
  </si>
  <si>
    <t>CenterPoint Energy Resources Corp.</t>
  </si>
  <si>
    <t>Summit Natural Gas of Missouri, Inc.</t>
  </si>
  <si>
    <t>Roanoke Gas Company</t>
  </si>
  <si>
    <t>Virginia Natural Gas, Inc.</t>
  </si>
  <si>
    <t>Washington Gas Light Company</t>
  </si>
  <si>
    <t>DTE Gas Company</t>
  </si>
  <si>
    <t>Questar Gas Company</t>
  </si>
  <si>
    <t>UT</t>
  </si>
  <si>
    <t>Black Hills Colorado Gas, Inc.</t>
  </si>
  <si>
    <t>CO</t>
  </si>
  <si>
    <t>Chattanooga Gas Company</t>
  </si>
  <si>
    <t>Southwest Gas Corporation</t>
  </si>
  <si>
    <t>NV</t>
  </si>
  <si>
    <t>Northern Utilities, Inc.</t>
  </si>
  <si>
    <t>Peoples Gas System</t>
  </si>
  <si>
    <t>Public Service Company of Colorado</t>
  </si>
  <si>
    <t>Black Hills Kansas Gas Utility Company, LLC</t>
  </si>
  <si>
    <t>WY</t>
  </si>
  <si>
    <t>MDU Resources Group Inc.</t>
  </si>
  <si>
    <t>Madison Gas and Electric Company</t>
  </si>
  <si>
    <t>WI</t>
  </si>
  <si>
    <t>Wisconsin Power and Light Company</t>
  </si>
  <si>
    <t>Liberty Utilities (EnergyNorth Natural Gas) Corp.</t>
  </si>
  <si>
    <t>NH</t>
  </si>
  <si>
    <t>AZ</t>
  </si>
  <si>
    <t>South Jersey Gas Company</t>
  </si>
  <si>
    <t>Texas Gas Service Company, Inc.</t>
  </si>
  <si>
    <t>NSTAR Gas Company</t>
  </si>
  <si>
    <t>Fitchburg Gas and Electric Light Company</t>
  </si>
  <si>
    <t>Eversource Gas Company of Massachusetts</t>
  </si>
  <si>
    <t>UGI Utilities, Inc.</t>
  </si>
  <si>
    <t>PA</t>
  </si>
  <si>
    <t>Avista Corporation</t>
  </si>
  <si>
    <t>OR</t>
  </si>
  <si>
    <t>Cascade Natural Gas Corporation</t>
  </si>
  <si>
    <t>Northwest Natural Gas Company</t>
  </si>
  <si>
    <t>允䅁䅁䅯䅁䍁䅁䅁䅁䅁䅁䅁䅑䅁䕁䅅兤あ䝁䅧睢祂䝁䅫来求䝁䅑䅉卂䝁䅕䅤ㅂ䡁䅉杢杁䝁䄸杢杁䕁䅕兣ㅂ䝁䅫䅤㕂䍁䅁䅋汁䍁䅫䅁䡁䅁䅁杆䅁䕁䅍兙穂䝁䅕䅉啂䡁䅫䅣求䍁䅁䅁䍁䅁䅁䅈䅁䕁䅍睢瑂䡁䅁兙畂䡁䅫䅉佂䝁䅅兢求䍁䅁䅁䉁䅁䅁杈䅁䕁䅑睢橂䝁䅳党あ䍁䅁杔ㅂ䝁䄰杙求䡁䅉䅉䅁䅁䅧䅁佂䅁䅁杕桂䡁䅑党杁䕁䅍兙穂䝁䅕䅉䑂䝁䄸兢睂䝁䅷党あ䝁䅫睢畂䍁䅁䅒桂䡁䅑党杁䍁䅧兢瑂䍁䄸䅚歂䍁䄸入㕂䡁䅫入灁䅁䅁杂䅁䉁䄴䅁卂䝁䅅䅤求䍁䅁睑桂䡁䅍党杁䕁䄸兓䕂䍁䅁䅁䩁䅁䅁䅊䅁䙁䅉兙あ䝁䅕䅉䑂䝁䅅督求䍁䅁睕あ䝁䅅䅤ㅂ䡁䅍䅉䅁䅁䅍䅁捁䅁䅁睕求䡁䅉杤灂䝁䅍党杁䙁䅑入睂䝁䅕䅉䅁䅁䅕䅁佁䅁䅁睕あ䝁䅅䅤求䍁䅁䅁䕁䅁䅁䅁䅁䅁㴽</t>
  </si>
  <si>
    <t>FIGURE CCW-1</t>
  </si>
  <si>
    <t>Market Yield on U.S. Treasury Securities at 30-Year Constant Maturity, Quoted on an Investment Basis</t>
  </si>
  <si>
    <t>Market Yield on U.S. Treasury Securities at 20-Year Constant Maturity, Quoted on an Investment Basis</t>
  </si>
  <si>
    <t>Market Yield on U.S. Treasury Securities at 20-Year Constant Maturity, Quoted on an Investment Basis, Inflation-Indexed</t>
  </si>
  <si>
    <t>SNLTable</t>
  </si>
  <si>
    <t>#PEND</t>
  </si>
  <si>
    <t>20-Yr Treasury Yields</t>
  </si>
  <si>
    <t>26-Week Treasury and Utility Bond Yields</t>
  </si>
  <si>
    <t>13-Week Treasury and Utility Bond Yields</t>
  </si>
  <si>
    <t>2021</t>
  </si>
  <si>
    <t>2022</t>
  </si>
  <si>
    <t xml:space="preserve">2006 - 2023 Authorized Returns exclude limited issue rider cases. </t>
  </si>
  <si>
    <t>2023*</t>
  </si>
  <si>
    <t>2016 - 2022: Value Line Investment Survey, multiple dates.</t>
  </si>
  <si>
    <t xml:space="preserve">  The utility yields for the period 2010-2023 were obtained from http://credittrends.moodys.com/.</t>
  </si>
  <si>
    <t>1977-02-01 to 2024-03-01</t>
  </si>
  <si>
    <t>1953-04-01 to 2024-03-01</t>
  </si>
  <si>
    <t>1962-01-02 to 2024-04-05</t>
  </si>
  <si>
    <t>1962-01-05 to 2024-04-05</t>
  </si>
  <si>
    <t>2004-07-27 to 2024-04-05</t>
  </si>
  <si>
    <t>2004-07-01 to 2024-03-01</t>
  </si>
  <si>
    <t>2004-07-30 to 2024-04-05</t>
  </si>
  <si>
    <t>1977-02-15 to 2024-04-05</t>
  </si>
  <si>
    <r>
      <rPr>
        <i/>
        <sz val="10"/>
        <rFont val="Arial"/>
        <family val="2"/>
      </rPr>
      <t>S&amp;P Global Market Intelligence</t>
    </r>
    <r>
      <rPr>
        <sz val="10"/>
        <rFont val="Arial"/>
        <family val="2"/>
      </rPr>
      <t>, RRA Regulatory Focus, Major Rate Case Decisions, January - March 2024,</t>
    </r>
  </si>
  <si>
    <r>
      <t xml:space="preserve">3 </t>
    </r>
    <r>
      <rPr>
        <sz val="10"/>
        <rFont val="Arial"/>
        <family val="2"/>
      </rPr>
      <t>Data represents January - March, 2024.</t>
    </r>
  </si>
  <si>
    <t>3</t>
  </si>
  <si>
    <t xml:space="preserve">  The corporate yields from 2010-2024 were obtained from http://credittrends.moodys.com/.</t>
  </si>
  <si>
    <r>
      <t xml:space="preserve">4 </t>
    </r>
    <r>
      <rPr>
        <sz val="10"/>
        <rFont val="Arial"/>
        <family val="2"/>
      </rPr>
      <t>Data represents January - March, 2024.</t>
    </r>
  </si>
  <si>
    <t>Tampa Electric Company</t>
  </si>
  <si>
    <t>* Value Line Investment Survey Reports February 23, March 8, April 19, and May 10, 2024.</t>
  </si>
  <si>
    <r>
      <rPr>
        <i/>
        <vertAlign val="superscript"/>
        <sz val="10"/>
        <rFont val="Arial"/>
        <family val="2"/>
      </rPr>
      <t xml:space="preserve">** </t>
    </r>
    <r>
      <rPr>
        <i/>
        <sz val="10"/>
        <rFont val="Arial"/>
        <family val="2"/>
      </rPr>
      <t>S&amp;P Global Market Intelligenc</t>
    </r>
    <r>
      <rPr>
        <sz val="10"/>
        <rFont val="Arial"/>
        <family val="2"/>
      </rPr>
      <t>e, RRA Regulatory Focus, Major Rate Case Decisions -- January - March 2024,</t>
    </r>
  </si>
  <si>
    <t>2024**</t>
  </si>
  <si>
    <t>April 19, 2024 at page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</si>
</sst>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44" formatCode="_(&quot;$&quot;* #,##0.00_);_(&quot;$&quot;* \(#,##0.00\);_(&quot;$&quot;* &quot;-&quot;??_);_(@_)"/>
    <numFmt numFmtId="43" formatCode="_(* #,##0.00_);_(* \(#,##0.00\);_(* &quot;-&quot;??_);_(@_)"/>
    <numFmt numFmtId="164" formatCode="_-?0.00%;\-?0.00%"/>
    <numFmt numFmtId="165" formatCode="0.000%"/>
    <numFmt numFmtId="166" formatCode="0_);\(0\)"/>
    <numFmt numFmtId="167" formatCode="mm/dd/yy"/>
    <numFmt numFmtId="168" formatCode="0.000000"/>
    <numFmt numFmtId="169" formatCode="0.0"/>
    <numFmt numFmtId="170" formatCode="_([$€-2]* #,##0.00_);_([$€-2]* \(#,##0.00\);_([$€-2]* &quot;-&quot;??_)"/>
    <numFmt numFmtId="171" formatCode="0.0000"/>
    <numFmt numFmtId="172" formatCode="mm/dd/yy;@"/>
    <numFmt numFmtId="173" formatCode="mm/dd/yyyy"/>
    <numFmt numFmtId="174" formatCode="[$-409]yyyy\-m;@"/>
    <numFmt numFmtId="175" formatCode="0.000"/>
    <numFmt numFmtId="176" formatCode="yyyy\-mm\-dd"/>
    <numFmt numFmtId="177" formatCode="[$-F800]dddd\,\ mmmm\ dd\,\ yyyy"/>
    <numFmt numFmtId="178" formatCode="m/d/yyyy\."/>
    <numFmt numFmtId="179" formatCode="0.0000%"/>
  </numFmts>
  <fonts count="114" x14ac:knownFonts="1">
    <font>
      <sz val="11"/>
      <color theme="1"/>
      <name val="Arial"/>
      <family val="2"/>
    </font>
    <font>
      <sz val="11"/>
      <color theme="1"/>
      <name val="Arial"/>
      <family val="2"/>
    </font>
    <font>
      <b/>
      <sz val="11"/>
      <color theme="1"/>
      <name val="Arial"/>
      <family val="2"/>
    </font>
    <font>
      <sz val="11"/>
      <color theme="0"/>
      <name val="Arial"/>
      <family val="2"/>
    </font>
    <font>
      <sz val="10"/>
      <name val="Arial"/>
      <family val="2"/>
    </font>
    <font>
      <vertAlign val="superscript"/>
      <sz val="10"/>
      <name val="Arial"/>
      <family val="2"/>
    </font>
    <font>
      <i/>
      <sz val="10"/>
      <name val="Arial"/>
      <family val="2"/>
    </font>
    <font>
      <b/>
      <sz val="10"/>
      <name val="Arial"/>
      <family val="2"/>
    </font>
    <font>
      <b/>
      <vertAlign val="superscript"/>
      <sz val="10"/>
      <name val="Arial"/>
      <family val="2"/>
    </font>
    <font>
      <b/>
      <u/>
      <sz val="10"/>
      <name val="Arial"/>
      <family val="2"/>
    </font>
    <font>
      <b/>
      <u/>
      <vertAlign val="superscript"/>
      <sz val="10"/>
      <name val="Arial"/>
      <family val="2"/>
    </font>
    <font>
      <b/>
      <u/>
      <sz val="14"/>
      <name val="Arial"/>
      <family val="2"/>
    </font>
    <font>
      <b/>
      <u/>
      <sz val="16"/>
      <name val="Arial"/>
      <family val="2"/>
    </font>
    <font>
      <b/>
      <sz val="20"/>
      <name val="Arial"/>
      <family val="2"/>
    </font>
    <font>
      <b/>
      <sz val="22"/>
      <name val="Arial"/>
      <family val="2"/>
    </font>
    <font>
      <sz val="11"/>
      <color indexed="8"/>
      <name val="Calibri"/>
      <family val="2"/>
    </font>
    <font>
      <sz val="9"/>
      <color indexed="8"/>
      <name val="Arial"/>
      <family val="2"/>
    </font>
    <font>
      <sz val="10"/>
      <color indexed="8"/>
      <name val="Arial"/>
      <family val="2"/>
    </font>
    <font>
      <sz val="10"/>
      <color indexed="9"/>
      <name val="Arial"/>
      <family val="2"/>
    </font>
    <font>
      <sz val="12"/>
      <name val="Arial"/>
      <family val="2"/>
    </font>
    <font>
      <sz val="10"/>
      <color indexed="20"/>
      <name val="Arial"/>
      <family val="2"/>
    </font>
    <font>
      <sz val="9"/>
      <color indexed="8"/>
      <name val="Calibri"/>
      <family val="2"/>
    </font>
    <font>
      <b/>
      <sz val="11"/>
      <name val="Calibri"/>
      <family val="2"/>
    </font>
    <font>
      <sz val="11"/>
      <name val="Calibri"/>
      <family val="2"/>
    </font>
    <font>
      <b/>
      <sz val="10"/>
      <color indexed="52"/>
      <name val="Arial"/>
      <family val="2"/>
    </font>
    <font>
      <b/>
      <sz val="10"/>
      <color indexed="9"/>
      <name val="Arial"/>
      <family val="2"/>
    </font>
    <font>
      <sz val="11"/>
      <color theme="1"/>
      <name val="Calibri"/>
      <family val="2"/>
      <scheme val="minor"/>
    </font>
    <font>
      <sz val="8"/>
      <name val="Helv"/>
    </font>
    <font>
      <sz val="10"/>
      <name val="MS Serif"/>
      <family val="1"/>
    </font>
    <font>
      <i/>
      <sz val="10"/>
      <color indexed="23"/>
      <name val="Arial"/>
      <family val="2"/>
    </font>
    <font>
      <sz val="18"/>
      <name val="Arial"/>
      <family val="2"/>
    </font>
    <font>
      <sz val="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0"/>
      <color indexed="17"/>
      <name val="Arial"/>
      <family val="2"/>
    </font>
    <font>
      <b/>
      <sz val="9"/>
      <color indexed="8"/>
      <name val="Calibri"/>
      <family val="2"/>
    </font>
    <font>
      <b/>
      <sz val="15"/>
      <color indexed="56"/>
      <name val="Arial"/>
      <family val="2"/>
    </font>
    <font>
      <b/>
      <sz val="13"/>
      <color indexed="56"/>
      <name val="Arial"/>
      <family val="2"/>
    </font>
    <font>
      <b/>
      <sz val="11"/>
      <color indexed="56"/>
      <name val="Arial"/>
      <family val="2"/>
    </font>
    <font>
      <b/>
      <sz val="18"/>
      <name val="Arial"/>
      <family val="2"/>
    </font>
    <font>
      <b/>
      <sz val="12"/>
      <name val="Arial"/>
      <family val="2"/>
    </font>
    <font>
      <u/>
      <sz val="11"/>
      <color theme="10"/>
      <name val="Calibri"/>
      <family val="2"/>
    </font>
    <font>
      <u/>
      <sz val="10"/>
      <color theme="10"/>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b/>
      <sz val="8"/>
      <color indexed="9"/>
      <name val="Calibri"/>
      <family val="2"/>
    </font>
    <font>
      <sz val="12"/>
      <name val="Helv"/>
    </font>
    <font>
      <sz val="12"/>
      <name val="Verdana"/>
      <family val="2"/>
    </font>
    <font>
      <sz val="11"/>
      <color indexed="8"/>
      <name val="Arial"/>
      <family val="2"/>
    </font>
    <font>
      <sz val="10"/>
      <color theme="1"/>
      <name val="Arial"/>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b/>
      <sz val="10"/>
      <name val="MS Sans Serif"/>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4"/>
      <color indexed="9"/>
      <name val="Arial"/>
      <family val="2"/>
    </font>
    <font>
      <b/>
      <sz val="14"/>
      <name val="Arial"/>
      <family val="2"/>
    </font>
    <font>
      <b/>
      <sz val="12"/>
      <color indexed="9"/>
      <name val="Arial"/>
      <family val="2"/>
    </font>
    <font>
      <b/>
      <i/>
      <sz val="8"/>
      <color indexed="9"/>
      <name val="Arial"/>
      <family val="2"/>
    </font>
    <font>
      <b/>
      <sz val="8"/>
      <name val="Arial"/>
      <family val="2"/>
    </font>
    <font>
      <b/>
      <i/>
      <sz val="10"/>
      <color indexed="63"/>
      <name val="Arial"/>
      <family val="2"/>
    </font>
    <font>
      <sz val="10"/>
      <color indexed="8"/>
      <name val="Times New Roman"/>
      <family val="1"/>
    </font>
    <font>
      <b/>
      <sz val="12"/>
      <color indexed="8"/>
      <name val="Tahoma"/>
      <family val="2"/>
    </font>
    <font>
      <b/>
      <sz val="10"/>
      <color indexed="8"/>
      <name val="Times New Roman"/>
      <family val="1"/>
    </font>
    <font>
      <b/>
      <sz val="12"/>
      <color indexed="30"/>
      <name val="Calibri"/>
      <family val="2"/>
    </font>
    <font>
      <sz val="14"/>
      <color indexed="13"/>
      <name val="Helv"/>
    </font>
    <font>
      <b/>
      <sz val="18"/>
      <color indexed="56"/>
      <name val="Cambria"/>
      <family val="2"/>
    </font>
    <font>
      <b/>
      <sz val="9"/>
      <name val="Helv"/>
    </font>
    <font>
      <sz val="11"/>
      <name val="Arial"/>
      <family val="2"/>
    </font>
    <font>
      <vertAlign val="superscript"/>
      <sz val="11"/>
      <name val="Arial"/>
      <family val="2"/>
    </font>
    <font>
      <b/>
      <sz val="11"/>
      <name val="Arial"/>
      <family val="2"/>
    </font>
    <font>
      <b/>
      <u/>
      <sz val="11"/>
      <name val="Arial"/>
      <family val="2"/>
    </font>
    <font>
      <b/>
      <u/>
      <vertAlign val="superscript"/>
      <sz val="11"/>
      <name val="Arial"/>
      <family val="2"/>
    </font>
    <font>
      <sz val="22"/>
      <color theme="1"/>
      <name val="Arial"/>
      <family val="2"/>
    </font>
    <font>
      <b/>
      <sz val="22"/>
      <color theme="1"/>
      <name val="Arial"/>
      <family val="2"/>
    </font>
    <font>
      <u/>
      <sz val="11"/>
      <name val="Arial"/>
      <family val="2"/>
    </font>
    <font>
      <u/>
      <sz val="11"/>
      <color theme="10"/>
      <name val="Arial"/>
      <family val="2"/>
    </font>
    <font>
      <b/>
      <u/>
      <sz val="11"/>
      <color theme="1"/>
      <name val="Arial"/>
      <family val="2"/>
    </font>
    <font>
      <sz val="8"/>
      <color theme="1"/>
      <name val="Arial"/>
      <family val="2"/>
    </font>
    <font>
      <sz val="11"/>
      <color rgb="FF0000FF"/>
      <name val="Arial"/>
      <family val="2"/>
    </font>
    <font>
      <b/>
      <sz val="11"/>
      <color theme="0" tint="-0.249977111117893"/>
      <name val="Arial"/>
      <family val="2"/>
    </font>
    <font>
      <sz val="7"/>
      <color theme="1"/>
      <name val="Arial"/>
      <family val="2"/>
    </font>
    <font>
      <b/>
      <sz val="11"/>
      <color indexed="81"/>
      <name val="Tahoma"/>
      <family val="2"/>
    </font>
    <font>
      <b/>
      <sz val="18"/>
      <color rgb="FF3333FF"/>
      <name val="Arial"/>
      <family val="2"/>
    </font>
    <font>
      <sz val="18"/>
      <color rgb="FF3333FF"/>
      <name val="Arial"/>
      <family val="2"/>
    </font>
    <font>
      <b/>
      <sz val="14"/>
      <color theme="1"/>
      <name val="Arial"/>
      <family val="2"/>
    </font>
    <font>
      <b/>
      <sz val="16"/>
      <name val="Arial"/>
      <family val="2"/>
    </font>
    <font>
      <b/>
      <u/>
      <sz val="16"/>
      <color theme="1"/>
      <name val="Arial"/>
      <family val="2"/>
    </font>
    <font>
      <b/>
      <sz val="11"/>
      <color theme="0"/>
      <name val="Arial"/>
      <family val="2"/>
    </font>
    <font>
      <sz val="11"/>
      <color theme="0" tint="-0.34998626667073579"/>
      <name val="Arial"/>
      <family val="2"/>
    </font>
    <font>
      <sz val="11"/>
      <color indexed="81"/>
      <name val="Tahoma"/>
      <family val="2"/>
    </font>
    <font>
      <sz val="9"/>
      <color indexed="81"/>
      <name val="Tahoma"/>
      <family val="2"/>
    </font>
    <font>
      <b/>
      <sz val="9"/>
      <color indexed="81"/>
      <name val="Tahoma"/>
      <family val="2"/>
    </font>
    <font>
      <sz val="10"/>
      <name val="Arial"/>
      <family val="2"/>
    </font>
    <font>
      <i/>
      <vertAlign val="superscript"/>
      <sz val="10"/>
      <name val="Arial"/>
      <family val="2"/>
    </font>
    <font>
      <sz val="8"/>
      <color indexed="8"/>
      <name val="Arial"/>
      <family val="2"/>
    </font>
    <font>
      <b/>
      <sz val="9"/>
      <color theme="0"/>
      <name val="Arial"/>
      <family val="2"/>
    </font>
    <font>
      <sz val="8"/>
      <color theme="0"/>
      <name val="Arial"/>
      <family val="2"/>
    </font>
    <font>
      <b/>
      <sz val="8"/>
      <color theme="0"/>
      <name val="Arial"/>
      <family val="2"/>
    </font>
    <font>
      <i/>
      <sz val="11"/>
      <color theme="1"/>
      <name val="Arial"/>
      <family val="2"/>
    </font>
    <font>
      <b/>
      <sz val="10"/>
      <color rgb="FF0000FF"/>
      <name val="Arial"/>
      <family val="2"/>
    </font>
  </fonts>
  <fills count="46">
    <fill>
      <patternFill patternType="none"/>
    </fill>
    <fill>
      <patternFill patternType="gray125"/>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2"/>
        <bgColor indexed="64"/>
      </patternFill>
    </fill>
    <fill>
      <patternFill patternType="solid">
        <fgColor indexed="22"/>
        <bgColor indexed="64"/>
      </patternFill>
    </fill>
    <fill>
      <patternFill patternType="solid">
        <fgColor indexed="43"/>
      </patternFill>
    </fill>
    <fill>
      <patternFill patternType="solid">
        <fgColor indexed="8"/>
        <bgColor indexed="64"/>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12"/>
      </patternFill>
    </fill>
    <fill>
      <patternFill patternType="solid">
        <fgColor theme="0" tint="-0.249977111117893"/>
        <bgColor indexed="64"/>
      </patternFill>
    </fill>
    <fill>
      <patternFill patternType="solid">
        <fgColor rgb="FF525252"/>
        <bgColor indexed="64"/>
      </patternFill>
    </fill>
    <fill>
      <patternFill patternType="solid">
        <fgColor indexed="13"/>
        <bgColor indexed="64"/>
      </patternFill>
    </fill>
  </fills>
  <borders count="37">
    <border>
      <left/>
      <right/>
      <top/>
      <bottom/>
      <diagonal/>
    </border>
    <border>
      <left/>
      <right/>
      <top/>
      <bottom style="thin">
        <color indexed="64"/>
      </bottom>
      <diagonal/>
    </border>
    <border>
      <left/>
      <right/>
      <top/>
      <bottom style="dashed">
        <color indexed="55"/>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bottom style="thin">
        <color rgb="FFBFBFBF"/>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medium">
        <color indexed="8"/>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right/>
      <top style="thin">
        <color indexed="64"/>
      </top>
      <bottom/>
      <diagonal/>
    </border>
    <border>
      <left style="double">
        <color rgb="FF969696"/>
      </left>
      <right/>
      <top style="double">
        <color rgb="FF969696"/>
      </top>
      <bottom style="thin">
        <color rgb="FF969696"/>
      </bottom>
      <diagonal/>
    </border>
    <border>
      <left/>
      <right/>
      <top style="double">
        <color rgb="FF969696"/>
      </top>
      <bottom style="thin">
        <color rgb="FF969696"/>
      </bottom>
      <diagonal/>
    </border>
    <border>
      <left/>
      <right style="double">
        <color rgb="FF969696"/>
      </right>
      <top style="double">
        <color rgb="FF969696"/>
      </top>
      <bottom style="thin">
        <color rgb="FF969696"/>
      </bottom>
      <diagonal/>
    </border>
    <border>
      <left/>
      <right style="double">
        <color indexed="64"/>
      </right>
      <top style="double">
        <color rgb="FF969696"/>
      </top>
      <bottom style="thin">
        <color rgb="FF969696"/>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128">
    <xf numFmtId="0" fontId="0" fillId="0" borderId="0"/>
    <xf numFmtId="9" fontId="1" fillId="0" borderId="0" applyFont="0" applyFill="0" applyBorder="0" applyAlignment="0" applyProtection="0"/>
    <xf numFmtId="0" fontId="4" fillId="0" borderId="0"/>
    <xf numFmtId="9" fontId="4" fillId="0" borderId="0" applyFont="0" applyFill="0" applyBorder="0" applyAlignment="0" applyProtection="0"/>
    <xf numFmtId="0" fontId="1" fillId="0" borderId="0"/>
    <xf numFmtId="0" fontId="4"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5" fillId="3" borderId="0" applyNumberFormat="0" applyBorder="0" applyAlignment="0" applyProtection="0"/>
    <xf numFmtId="0" fontId="17"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7"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7"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7"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7"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4" borderId="0" applyNumberFormat="0" applyBorder="0" applyAlignment="0" applyProtection="0"/>
    <xf numFmtId="0" fontId="15"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4" borderId="0" applyNumberFormat="0" applyBorder="0" applyAlignment="0" applyProtection="0"/>
    <xf numFmtId="0" fontId="17"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7"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7"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7"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7"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5" borderId="0" applyNumberFormat="0" applyBorder="0" applyAlignment="0" applyProtection="0"/>
    <xf numFmtId="0" fontId="17"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7"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7"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7"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7"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6" borderId="0" applyNumberFormat="0" applyBorder="0" applyAlignment="0" applyProtection="0"/>
    <xf numFmtId="0" fontId="17"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7"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7"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7"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7"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7" borderId="0" applyNumberFormat="0" applyBorder="0" applyAlignment="0" applyProtection="0"/>
    <xf numFmtId="0" fontId="17"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7"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7"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7"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7"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6" fillId="8" borderId="0" applyNumberFormat="0" applyBorder="0" applyAlignment="0" applyProtection="0"/>
    <xf numFmtId="0" fontId="15"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5" fillId="8" borderId="0" applyNumberFormat="0" applyBorder="0" applyAlignment="0" applyProtection="0"/>
    <xf numFmtId="0" fontId="17"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6"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6"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7"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6"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7"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7"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7"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7"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7"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7"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7"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7"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9" fillId="0" borderId="0">
      <alignment horizontal="center"/>
    </xf>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1" fillId="0" borderId="2" applyNumberFormat="0" applyFont="0" applyProtection="0">
      <alignment wrapText="1"/>
    </xf>
    <xf numFmtId="0" fontId="21" fillId="0" borderId="3" applyNumberFormat="0" applyFont="0" applyProtection="0">
      <alignment wrapText="1"/>
    </xf>
    <xf numFmtId="49" fontId="22" fillId="0" borderId="0"/>
    <xf numFmtId="2" fontId="23" fillId="0" borderId="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5" fillId="22" borderId="5" applyNumberFormat="0" applyAlignment="0" applyProtection="0"/>
    <xf numFmtId="0" fontId="25" fillId="22" borderId="5" applyNumberFormat="0" applyAlignment="0" applyProtection="0"/>
    <xf numFmtId="0" fontId="25" fillId="22" borderId="5" applyNumberFormat="0" applyAlignment="0" applyProtection="0"/>
    <xf numFmtId="0" fontId="25" fillId="22" borderId="5" applyNumberFormat="0" applyAlignment="0" applyProtection="0"/>
    <xf numFmtId="0" fontId="25" fillId="22" borderId="5" applyNumberFormat="0" applyAlignment="0" applyProtection="0"/>
    <xf numFmtId="43" fontId="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6"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5" fontId="4" fillId="0" borderId="0" applyFont="0" applyFill="0" applyBorder="0" applyAlignment="0" applyProtection="0"/>
    <xf numFmtId="0" fontId="27" fillId="0" borderId="0"/>
    <xf numFmtId="0" fontId="27" fillId="0" borderId="6"/>
    <xf numFmtId="0" fontId="27" fillId="0" borderId="6"/>
    <xf numFmtId="0" fontId="19" fillId="0" borderId="0" applyProtection="0"/>
    <xf numFmtId="170" fontId="4" fillId="0" borderId="0" applyFont="0" applyFill="0" applyBorder="0" applyAlignment="0" applyProtection="0"/>
    <xf numFmtId="1"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0" applyProtection="0"/>
    <xf numFmtId="0" fontId="31" fillId="0" borderId="0" applyProtection="0"/>
    <xf numFmtId="0" fontId="32" fillId="0" borderId="0" applyProtection="0"/>
    <xf numFmtId="0" fontId="33" fillId="0" borderId="0" applyProtection="0"/>
    <xf numFmtId="0" fontId="34" fillId="0" borderId="0" applyProtection="0"/>
    <xf numFmtId="0" fontId="35" fillId="0" borderId="0" applyProtection="0"/>
    <xf numFmtId="0" fontId="36" fillId="0" borderId="0" applyProtection="0"/>
    <xf numFmtId="2" fontId="19" fillId="0" borderId="0" applyProtection="0"/>
    <xf numFmtId="0" fontId="21" fillId="0" borderId="0" applyNumberFormat="0" applyFill="0" applyBorder="0" applyAlignment="0" applyProtection="0"/>
    <xf numFmtId="0" fontId="21" fillId="0" borderId="7" applyNumberFormat="0" applyProtection="0">
      <alignment wrapText="1"/>
    </xf>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8" fillId="0" borderId="8" applyNumberFormat="0" applyProtection="0">
      <alignment wrapText="1"/>
    </xf>
    <xf numFmtId="0" fontId="22" fillId="0" borderId="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40" fillId="0" borderId="10" applyNumberFormat="0" applyFill="0" applyAlignment="0" applyProtection="0"/>
    <xf numFmtId="0" fontId="40" fillId="0" borderId="10" applyNumberFormat="0" applyFill="0" applyAlignment="0" applyProtection="0"/>
    <xf numFmtId="0" fontId="40" fillId="0" borderId="10" applyNumberFormat="0" applyFill="0" applyAlignment="0" applyProtection="0"/>
    <xf numFmtId="0" fontId="40" fillId="0" borderId="10" applyNumberFormat="0" applyFill="0" applyAlignment="0" applyProtection="0"/>
    <xf numFmtId="0" fontId="40" fillId="0" borderId="10"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Protection="0"/>
    <xf numFmtId="0" fontId="43" fillId="0" borderId="0" applyProtection="0"/>
    <xf numFmtId="0" fontId="4" fillId="0" borderId="0" applyNumberFormat="0" applyFill="0" applyBorder="0" applyProtection="0">
      <alignment wrapText="1"/>
    </xf>
    <xf numFmtId="0" fontId="7" fillId="23" borderId="0" applyNumberFormat="0" applyBorder="0" applyProtection="0">
      <alignment vertical="top" wrapText="1"/>
    </xf>
    <xf numFmtId="0" fontId="4" fillId="0" borderId="0" applyNumberFormat="0" applyFill="0" applyBorder="0" applyProtection="0">
      <alignment horizontal="justify" vertical="top" wrapText="1"/>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6" fillId="0" borderId="0" applyNumberFormat="0" applyFill="0" applyBorder="0" applyAlignment="0" applyProtection="0">
      <alignment vertical="top"/>
      <protection locked="0"/>
    </xf>
    <xf numFmtId="0" fontId="45" fillId="0" borderId="0" applyNumberFormat="0" applyFill="0" applyBorder="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47" fillId="8" borderId="4" applyNumberFormat="0" applyAlignment="0" applyProtection="0"/>
    <xf numFmtId="0" fontId="31" fillId="24" borderId="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50" fillId="26"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1" fillId="0" borderId="0"/>
    <xf numFmtId="0" fontId="1" fillId="0" borderId="0"/>
    <xf numFmtId="0" fontId="15" fillId="0" borderId="0"/>
    <xf numFmtId="0" fontId="1" fillId="0" borderId="0"/>
    <xf numFmtId="0" fontId="1" fillId="0" borderId="0"/>
    <xf numFmtId="0" fontId="15" fillId="0" borderId="0"/>
    <xf numFmtId="0" fontId="31" fillId="0" borderId="0"/>
    <xf numFmtId="0" fontId="1" fillId="0" borderId="0"/>
    <xf numFmtId="0" fontId="1" fillId="0" borderId="0"/>
    <xf numFmtId="0" fontId="4" fillId="0" borderId="0"/>
    <xf numFmtId="37" fontId="27" fillId="0" borderId="0"/>
    <xf numFmtId="0" fontId="4" fillId="0" borderId="0"/>
    <xf numFmtId="0" fontId="15" fillId="0" borderId="0"/>
    <xf numFmtId="0" fontId="15" fillId="0" borderId="0"/>
    <xf numFmtId="0" fontId="15"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 fillId="0" borderId="0"/>
    <xf numFmtId="0" fontId="1" fillId="0" borderId="0"/>
    <xf numFmtId="0" fontId="4" fillId="0" borderId="0"/>
    <xf numFmtId="0" fontId="26" fillId="0" borderId="0"/>
    <xf numFmtId="0" fontId="26" fillId="0" borderId="0"/>
    <xf numFmtId="0" fontId="26" fillId="0" borderId="0"/>
    <xf numFmtId="0" fontId="4" fillId="0" borderId="0"/>
    <xf numFmtId="0" fontId="4" fillId="0" borderId="0"/>
    <xf numFmtId="0" fontId="26"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4" fillId="0" borderId="0"/>
    <xf numFmtId="0" fontId="4" fillId="0" borderId="0"/>
    <xf numFmtId="0" fontId="26" fillId="0" borderId="0"/>
    <xf numFmtId="0" fontId="26" fillId="0" borderId="0"/>
    <xf numFmtId="0" fontId="26" fillId="0" borderId="0"/>
    <xf numFmtId="0" fontId="4" fillId="0" borderId="0"/>
    <xf numFmtId="0" fontId="26" fillId="0" borderId="0"/>
    <xf numFmtId="0" fontId="26" fillId="0" borderId="0"/>
    <xf numFmtId="0" fontId="26" fillId="0" borderId="0"/>
    <xf numFmtId="0" fontId="4" fillId="0" borderId="0"/>
    <xf numFmtId="0" fontId="26" fillId="0" borderId="0"/>
    <xf numFmtId="0" fontId="26" fillId="0" borderId="0"/>
    <xf numFmtId="0" fontId="26" fillId="0" borderId="0"/>
    <xf numFmtId="0" fontId="4" fillId="0" borderId="0"/>
    <xf numFmtId="0" fontId="26" fillId="0" borderId="0"/>
    <xf numFmtId="0" fontId="4" fillId="0" borderId="0"/>
    <xf numFmtId="0" fontId="15" fillId="0" borderId="0"/>
    <xf numFmtId="0" fontId="21"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26" fillId="0" borderId="0"/>
    <xf numFmtId="0" fontId="4" fillId="0" borderId="0"/>
    <xf numFmtId="0" fontId="4" fillId="0" borderId="0"/>
    <xf numFmtId="0" fontId="4" fillId="0" borderId="0"/>
    <xf numFmtId="0" fontId="19"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xf numFmtId="0" fontId="4" fillId="0" borderId="0"/>
    <xf numFmtId="0" fontId="26"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 fillId="0" borderId="0"/>
    <xf numFmtId="0" fontId="26" fillId="0" borderId="0"/>
    <xf numFmtId="0" fontId="26" fillId="0" borderId="0"/>
    <xf numFmtId="0" fontId="26" fillId="0" borderId="0"/>
    <xf numFmtId="0" fontId="26" fillId="0" borderId="0"/>
    <xf numFmtId="0" fontId="4" fillId="0" borderId="0"/>
    <xf numFmtId="0" fontId="26" fillId="0" borderId="0"/>
    <xf numFmtId="0" fontId="26" fillId="0" borderId="0"/>
    <xf numFmtId="0" fontId="26"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alignment vertical="top"/>
    </xf>
    <xf numFmtId="0" fontId="4" fillId="0" borderId="0"/>
    <xf numFmtId="0" fontId="4"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17" fillId="0" borderId="0"/>
    <xf numFmtId="0" fontId="26" fillId="0" borderId="0"/>
    <xf numFmtId="0" fontId="26" fillId="0" borderId="0"/>
    <xf numFmtId="0" fontId="26" fillId="0" borderId="0"/>
    <xf numFmtId="0" fontId="17" fillId="0" borderId="0"/>
    <xf numFmtId="0" fontId="26" fillId="0" borderId="0"/>
    <xf numFmtId="0" fontId="26" fillId="0" borderId="0"/>
    <xf numFmtId="0" fontId="26" fillId="0" borderId="0"/>
    <xf numFmtId="0" fontId="17" fillId="0" borderId="0"/>
    <xf numFmtId="0" fontId="26" fillId="0" borderId="0"/>
    <xf numFmtId="0" fontId="26" fillId="0" borderId="0"/>
    <xf numFmtId="0" fontId="26" fillId="0" borderId="0"/>
    <xf numFmtId="0" fontId="4" fillId="0" borderId="0"/>
    <xf numFmtId="0" fontId="26" fillId="0" borderId="0"/>
    <xf numFmtId="0" fontId="26" fillId="0" borderId="0"/>
    <xf numFmtId="0" fontId="26" fillId="0" borderId="0"/>
    <xf numFmtId="0" fontId="26" fillId="0" borderId="0"/>
    <xf numFmtId="0" fontId="26" fillId="0" borderId="0"/>
    <xf numFmtId="0" fontId="19" fillId="0" borderId="0"/>
    <xf numFmtId="0" fontId="54" fillId="0" borderId="0"/>
    <xf numFmtId="0" fontId="1" fillId="0" borderId="0"/>
    <xf numFmtId="0" fontId="26" fillId="0" borderId="0"/>
    <xf numFmtId="0" fontId="26" fillId="0" borderId="0"/>
    <xf numFmtId="0" fontId="26" fillId="0" borderId="0"/>
    <xf numFmtId="0" fontId="4" fillId="0" borderId="0"/>
    <xf numFmtId="0" fontId="26" fillId="0" borderId="0"/>
    <xf numFmtId="0" fontId="26" fillId="0" borderId="0"/>
    <xf numFmtId="0" fontId="26" fillId="0" borderId="0"/>
    <xf numFmtId="0" fontId="4" fillId="0" borderId="0"/>
    <xf numFmtId="0" fontId="26" fillId="0" borderId="0"/>
    <xf numFmtId="0" fontId="26" fillId="0" borderId="0"/>
    <xf numFmtId="0" fontId="26" fillId="0" borderId="0"/>
    <xf numFmtId="0" fontId="26" fillId="0" borderId="0"/>
    <xf numFmtId="0" fontId="26" fillId="0" borderId="0"/>
    <xf numFmtId="0" fontId="4" fillId="0" borderId="0"/>
    <xf numFmtId="0" fontId="4" fillId="0" borderId="0">
      <alignment vertical="top"/>
    </xf>
    <xf numFmtId="0" fontId="23" fillId="0" borderId="0"/>
    <xf numFmtId="0" fontId="19" fillId="0" borderId="0"/>
    <xf numFmtId="0" fontId="19" fillId="0" borderId="0"/>
    <xf numFmtId="0" fontId="19" fillId="0" borderId="0"/>
    <xf numFmtId="0" fontId="15" fillId="0" borderId="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4" fillId="27" borderId="13" applyNumberFormat="0" applyFon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0" fontId="55" fillId="21" borderId="14" applyNumberFormat="0" applyAlignment="0" applyProtection="0"/>
    <xf numFmtId="40" fontId="56" fillId="28" borderId="0">
      <alignment horizontal="right"/>
    </xf>
    <xf numFmtId="0" fontId="57" fillId="28" borderId="0">
      <alignment horizontal="right"/>
    </xf>
    <xf numFmtId="0" fontId="58" fillId="28" borderId="15"/>
    <xf numFmtId="0" fontId="58" fillId="0" borderId="0" applyBorder="0">
      <alignment horizontal="centerContinuous"/>
    </xf>
    <xf numFmtId="0" fontId="59" fillId="0" borderId="0" applyBorder="0">
      <alignment horizontal="centerContinuous"/>
    </xf>
    <xf numFmtId="0" fontId="38" fillId="0" borderId="16" applyNumberFormat="0" applyProtection="0">
      <alignment wrapText="1"/>
    </xf>
    <xf numFmtId="9" fontId="3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0" fontId="60" fillId="0" borderId="0" applyNumberFormat="0" applyFont="0" applyFill="0" applyBorder="0" applyAlignment="0" applyProtection="0">
      <alignment horizontal="left"/>
    </xf>
    <xf numFmtId="15" fontId="60" fillId="0" borderId="0" applyFont="0" applyFill="0" applyBorder="0" applyAlignment="0" applyProtection="0"/>
    <xf numFmtId="4" fontId="60" fillId="0" borderId="0" applyFont="0" applyFill="0" applyBorder="0" applyAlignment="0" applyProtection="0"/>
    <xf numFmtId="0" fontId="61" fillId="0" borderId="17">
      <alignment horizontal="center"/>
    </xf>
    <xf numFmtId="3" fontId="60" fillId="0" borderId="0" applyFont="0" applyFill="0" applyBorder="0" applyAlignment="0" applyProtection="0"/>
    <xf numFmtId="0" fontId="60" fillId="29" borderId="0" applyNumberFormat="0" applyFont="0" applyBorder="0" applyAlignment="0" applyProtection="0"/>
    <xf numFmtId="0" fontId="27" fillId="0" borderId="0"/>
    <xf numFmtId="4" fontId="62" fillId="25" borderId="18" applyNumberFormat="0" applyProtection="0">
      <alignment vertical="center"/>
    </xf>
    <xf numFmtId="4" fontId="62" fillId="25" borderId="18" applyNumberFormat="0" applyProtection="0">
      <alignment vertical="center"/>
    </xf>
    <xf numFmtId="4" fontId="62" fillId="25" borderId="18" applyNumberFormat="0" applyProtection="0">
      <alignment vertical="center"/>
    </xf>
    <xf numFmtId="4" fontId="62" fillId="25" borderId="18" applyNumberFormat="0" applyProtection="0">
      <alignment vertical="center"/>
    </xf>
    <xf numFmtId="4" fontId="63" fillId="30" borderId="18" applyNumberFormat="0" applyProtection="0">
      <alignment vertical="center"/>
    </xf>
    <xf numFmtId="4" fontId="63" fillId="30" borderId="18" applyNumberFormat="0" applyProtection="0">
      <alignment vertical="center"/>
    </xf>
    <xf numFmtId="4" fontId="63" fillId="30" borderId="18" applyNumberFormat="0" applyProtection="0">
      <alignment vertical="center"/>
    </xf>
    <xf numFmtId="4" fontId="63" fillId="30" borderId="18" applyNumberFormat="0" applyProtection="0">
      <alignment vertical="center"/>
    </xf>
    <xf numFmtId="4" fontId="62" fillId="30" borderId="18" applyNumberFormat="0" applyProtection="0">
      <alignment horizontal="left" vertical="center" indent="1"/>
    </xf>
    <xf numFmtId="4" fontId="62" fillId="30" borderId="18" applyNumberFormat="0" applyProtection="0">
      <alignment horizontal="left" vertical="center" indent="1"/>
    </xf>
    <xf numFmtId="4" fontId="62" fillId="30" borderId="18" applyNumberFormat="0" applyProtection="0">
      <alignment horizontal="left" vertical="center" indent="1"/>
    </xf>
    <xf numFmtId="4" fontId="62" fillId="30" borderId="18" applyNumberFormat="0" applyProtection="0">
      <alignment horizontal="left" vertical="center" indent="1"/>
    </xf>
    <xf numFmtId="0" fontId="62" fillId="30" borderId="18" applyNumberFormat="0" applyProtection="0">
      <alignment horizontal="left" vertical="top" indent="1"/>
    </xf>
    <xf numFmtId="0" fontId="62" fillId="30" borderId="18" applyNumberFormat="0" applyProtection="0">
      <alignment horizontal="left" vertical="top" indent="1"/>
    </xf>
    <xf numFmtId="0" fontId="62" fillId="30" borderId="18" applyNumberFormat="0" applyProtection="0">
      <alignment horizontal="left" vertical="top" indent="1"/>
    </xf>
    <xf numFmtId="0" fontId="62" fillId="30" borderId="18" applyNumberFormat="0" applyProtection="0">
      <alignment horizontal="left" vertical="top" indent="1"/>
    </xf>
    <xf numFmtId="4" fontId="62" fillId="31" borderId="0" applyNumberFormat="0" applyProtection="0">
      <alignment horizontal="left" vertical="center" indent="1"/>
    </xf>
    <xf numFmtId="4" fontId="17" fillId="4" borderId="18" applyNumberFormat="0" applyProtection="0">
      <alignment horizontal="right" vertical="center"/>
    </xf>
    <xf numFmtId="4" fontId="17" fillId="4" borderId="18" applyNumberFormat="0" applyProtection="0">
      <alignment horizontal="right" vertical="center"/>
    </xf>
    <xf numFmtId="4" fontId="17" fillId="4" borderId="18" applyNumberFormat="0" applyProtection="0">
      <alignment horizontal="right" vertical="center"/>
    </xf>
    <xf numFmtId="4" fontId="17" fillId="4" borderId="18" applyNumberFormat="0" applyProtection="0">
      <alignment horizontal="right" vertical="center"/>
    </xf>
    <xf numFmtId="4" fontId="17" fillId="10" borderId="18" applyNumberFormat="0" applyProtection="0">
      <alignment horizontal="right" vertical="center"/>
    </xf>
    <xf numFmtId="4" fontId="17" fillId="10" borderId="18" applyNumberFormat="0" applyProtection="0">
      <alignment horizontal="right" vertical="center"/>
    </xf>
    <xf numFmtId="4" fontId="17" fillId="10" borderId="18" applyNumberFormat="0" applyProtection="0">
      <alignment horizontal="right" vertical="center"/>
    </xf>
    <xf numFmtId="4" fontId="17" fillId="10" borderId="18" applyNumberFormat="0" applyProtection="0">
      <alignment horizontal="right" vertical="center"/>
    </xf>
    <xf numFmtId="4" fontId="17" fillId="18" borderId="18" applyNumberFormat="0" applyProtection="0">
      <alignment horizontal="right" vertical="center"/>
    </xf>
    <xf numFmtId="4" fontId="17" fillId="18" borderId="18" applyNumberFormat="0" applyProtection="0">
      <alignment horizontal="right" vertical="center"/>
    </xf>
    <xf numFmtId="4" fontId="17" fillId="18" borderId="18" applyNumberFormat="0" applyProtection="0">
      <alignment horizontal="right" vertical="center"/>
    </xf>
    <xf numFmtId="4" fontId="17" fillId="18" borderId="18" applyNumberFormat="0" applyProtection="0">
      <alignment horizontal="right" vertical="center"/>
    </xf>
    <xf numFmtId="4" fontId="17" fillId="12" borderId="18" applyNumberFormat="0" applyProtection="0">
      <alignment horizontal="right" vertical="center"/>
    </xf>
    <xf numFmtId="4" fontId="17" fillId="12" borderId="18" applyNumberFormat="0" applyProtection="0">
      <alignment horizontal="right" vertical="center"/>
    </xf>
    <xf numFmtId="4" fontId="17" fillId="12" borderId="18" applyNumberFormat="0" applyProtection="0">
      <alignment horizontal="right" vertical="center"/>
    </xf>
    <xf numFmtId="4" fontId="17" fillId="12" borderId="18" applyNumberFormat="0" applyProtection="0">
      <alignment horizontal="right" vertical="center"/>
    </xf>
    <xf numFmtId="4" fontId="17" fillId="16" borderId="18" applyNumberFormat="0" applyProtection="0">
      <alignment horizontal="right" vertical="center"/>
    </xf>
    <xf numFmtId="4" fontId="17" fillId="16" borderId="18" applyNumberFormat="0" applyProtection="0">
      <alignment horizontal="right" vertical="center"/>
    </xf>
    <xf numFmtId="4" fontId="17" fillId="16" borderId="18" applyNumberFormat="0" applyProtection="0">
      <alignment horizontal="right" vertical="center"/>
    </xf>
    <xf numFmtId="4" fontId="17" fillId="16" borderId="18" applyNumberFormat="0" applyProtection="0">
      <alignment horizontal="right" vertical="center"/>
    </xf>
    <xf numFmtId="4" fontId="17" fillId="20" borderId="18" applyNumberFormat="0" applyProtection="0">
      <alignment horizontal="right" vertical="center"/>
    </xf>
    <xf numFmtId="4" fontId="17" fillId="20" borderId="18" applyNumberFormat="0" applyProtection="0">
      <alignment horizontal="right" vertical="center"/>
    </xf>
    <xf numFmtId="4" fontId="17" fillId="20" borderId="18" applyNumberFormat="0" applyProtection="0">
      <alignment horizontal="right" vertical="center"/>
    </xf>
    <xf numFmtId="4" fontId="17" fillId="20" borderId="18" applyNumberFormat="0" applyProtection="0">
      <alignment horizontal="right" vertical="center"/>
    </xf>
    <xf numFmtId="4" fontId="17" fillId="19" borderId="18" applyNumberFormat="0" applyProtection="0">
      <alignment horizontal="right" vertical="center"/>
    </xf>
    <xf numFmtId="4" fontId="17" fillId="19" borderId="18" applyNumberFormat="0" applyProtection="0">
      <alignment horizontal="right" vertical="center"/>
    </xf>
    <xf numFmtId="4" fontId="17" fillId="19" borderId="18" applyNumberFormat="0" applyProtection="0">
      <alignment horizontal="right" vertical="center"/>
    </xf>
    <xf numFmtId="4" fontId="17" fillId="19" borderId="18" applyNumberFormat="0" applyProtection="0">
      <alignment horizontal="right" vertical="center"/>
    </xf>
    <xf numFmtId="4" fontId="17" fillId="32" borderId="18" applyNumberFormat="0" applyProtection="0">
      <alignment horizontal="right" vertical="center"/>
    </xf>
    <xf numFmtId="4" fontId="17" fillId="32" borderId="18" applyNumberFormat="0" applyProtection="0">
      <alignment horizontal="right" vertical="center"/>
    </xf>
    <xf numFmtId="4" fontId="17" fillId="32" borderId="18" applyNumberFormat="0" applyProtection="0">
      <alignment horizontal="right" vertical="center"/>
    </xf>
    <xf numFmtId="4" fontId="17" fillId="32" borderId="18" applyNumberFormat="0" applyProtection="0">
      <alignment horizontal="right" vertical="center"/>
    </xf>
    <xf numFmtId="4" fontId="17" fillId="11" borderId="18" applyNumberFormat="0" applyProtection="0">
      <alignment horizontal="right" vertical="center"/>
    </xf>
    <xf numFmtId="4" fontId="17" fillId="11" borderId="18" applyNumberFormat="0" applyProtection="0">
      <alignment horizontal="right" vertical="center"/>
    </xf>
    <xf numFmtId="4" fontId="17" fillId="11" borderId="18" applyNumberFormat="0" applyProtection="0">
      <alignment horizontal="right" vertical="center"/>
    </xf>
    <xf numFmtId="4" fontId="17" fillId="11" borderId="18" applyNumberFormat="0" applyProtection="0">
      <alignment horizontal="right" vertical="center"/>
    </xf>
    <xf numFmtId="4" fontId="62" fillId="33" borderId="19" applyNumberFormat="0" applyProtection="0">
      <alignment horizontal="left" vertical="center" indent="1"/>
    </xf>
    <xf numFmtId="4" fontId="17" fillId="34" borderId="0" applyNumberFormat="0" applyProtection="0">
      <alignment horizontal="left" vertical="center" indent="1"/>
    </xf>
    <xf numFmtId="4" fontId="64" fillId="35" borderId="0" applyNumberFormat="0" applyProtection="0">
      <alignment horizontal="left" vertical="center" indent="1"/>
    </xf>
    <xf numFmtId="4" fontId="17" fillId="36" borderId="18" applyNumberFormat="0" applyProtection="0">
      <alignment horizontal="right" vertical="center"/>
    </xf>
    <xf numFmtId="4" fontId="17" fillId="36" borderId="18" applyNumberFormat="0" applyProtection="0">
      <alignment horizontal="right" vertical="center"/>
    </xf>
    <xf numFmtId="4" fontId="17" fillId="36" borderId="18" applyNumberFormat="0" applyProtection="0">
      <alignment horizontal="right" vertical="center"/>
    </xf>
    <xf numFmtId="4" fontId="17" fillId="36" borderId="18" applyNumberFormat="0" applyProtection="0">
      <alignment horizontal="right" vertical="center"/>
    </xf>
    <xf numFmtId="4" fontId="17" fillId="34" borderId="0" applyNumberFormat="0" applyProtection="0">
      <alignment horizontal="left" vertical="center" indent="1"/>
    </xf>
    <xf numFmtId="4" fontId="17" fillId="31" borderId="0" applyNumberFormat="0" applyProtection="0">
      <alignment horizontal="left" vertical="center" indent="1"/>
    </xf>
    <xf numFmtId="0" fontId="4" fillId="35" borderId="18" applyNumberFormat="0" applyProtection="0">
      <alignment horizontal="left" vertical="center" indent="1"/>
    </xf>
    <xf numFmtId="0" fontId="4" fillId="35" borderId="18" applyNumberFormat="0" applyProtection="0">
      <alignment horizontal="left" vertical="center" indent="1"/>
    </xf>
    <xf numFmtId="0" fontId="4" fillId="35" borderId="18" applyNumberFormat="0" applyProtection="0">
      <alignment horizontal="left" vertical="center" indent="1"/>
    </xf>
    <xf numFmtId="0" fontId="4" fillId="35" borderId="18" applyNumberFormat="0" applyProtection="0">
      <alignment horizontal="left" vertical="center" indent="1"/>
    </xf>
    <xf numFmtId="0" fontId="4" fillId="35" borderId="18" applyNumberFormat="0" applyProtection="0">
      <alignment horizontal="left" vertical="top" indent="1"/>
    </xf>
    <xf numFmtId="0" fontId="4" fillId="35" borderId="18" applyNumberFormat="0" applyProtection="0">
      <alignment horizontal="left" vertical="top" indent="1"/>
    </xf>
    <xf numFmtId="0" fontId="4" fillId="35" borderId="18" applyNumberFormat="0" applyProtection="0">
      <alignment horizontal="left" vertical="top" indent="1"/>
    </xf>
    <xf numFmtId="0" fontId="4" fillId="35" borderId="18" applyNumberFormat="0" applyProtection="0">
      <alignment horizontal="left" vertical="top" indent="1"/>
    </xf>
    <xf numFmtId="0" fontId="4" fillId="31" borderId="18" applyNumberFormat="0" applyProtection="0">
      <alignment horizontal="left" vertical="center" indent="1"/>
    </xf>
    <xf numFmtId="0" fontId="4" fillId="31" borderId="18" applyNumberFormat="0" applyProtection="0">
      <alignment horizontal="left" vertical="center" indent="1"/>
    </xf>
    <xf numFmtId="0" fontId="4" fillId="31" borderId="18" applyNumberFormat="0" applyProtection="0">
      <alignment horizontal="left" vertical="center" indent="1"/>
    </xf>
    <xf numFmtId="0" fontId="4" fillId="31" borderId="18" applyNumberFormat="0" applyProtection="0">
      <alignment horizontal="left" vertical="center" indent="1"/>
    </xf>
    <xf numFmtId="0" fontId="4" fillId="31" borderId="18" applyNumberFormat="0" applyProtection="0">
      <alignment horizontal="left" vertical="top" indent="1"/>
    </xf>
    <xf numFmtId="0" fontId="4" fillId="31" borderId="18" applyNumberFormat="0" applyProtection="0">
      <alignment horizontal="left" vertical="top" indent="1"/>
    </xf>
    <xf numFmtId="0" fontId="4" fillId="31" borderId="18" applyNumberFormat="0" applyProtection="0">
      <alignment horizontal="left" vertical="top" indent="1"/>
    </xf>
    <xf numFmtId="0" fontId="4" fillId="31" borderId="18" applyNumberFormat="0" applyProtection="0">
      <alignment horizontal="left" vertical="top" indent="1"/>
    </xf>
    <xf numFmtId="0" fontId="4" fillId="37" borderId="18" applyNumberFormat="0" applyProtection="0">
      <alignment horizontal="left" vertical="center" indent="1"/>
    </xf>
    <xf numFmtId="0" fontId="4" fillId="37" borderId="18" applyNumberFormat="0" applyProtection="0">
      <alignment horizontal="left" vertical="center" indent="1"/>
    </xf>
    <xf numFmtId="0" fontId="4" fillId="37" borderId="18" applyNumberFormat="0" applyProtection="0">
      <alignment horizontal="left" vertical="center" indent="1"/>
    </xf>
    <xf numFmtId="0" fontId="4" fillId="37" borderId="18" applyNumberFormat="0" applyProtection="0">
      <alignment horizontal="left" vertical="center" indent="1"/>
    </xf>
    <xf numFmtId="0" fontId="4" fillId="37" borderId="18" applyNumberFormat="0" applyProtection="0">
      <alignment horizontal="left" vertical="top" indent="1"/>
    </xf>
    <xf numFmtId="0" fontId="4" fillId="37" borderId="18" applyNumberFormat="0" applyProtection="0">
      <alignment horizontal="left" vertical="top" indent="1"/>
    </xf>
    <xf numFmtId="0" fontId="4" fillId="37" borderId="18" applyNumberFormat="0" applyProtection="0">
      <alignment horizontal="left" vertical="top" indent="1"/>
    </xf>
    <xf numFmtId="0" fontId="4" fillId="37" borderId="18" applyNumberFormat="0" applyProtection="0">
      <alignment horizontal="left" vertical="top" indent="1"/>
    </xf>
    <xf numFmtId="0" fontId="4" fillId="38" borderId="18" applyNumberFormat="0" applyProtection="0">
      <alignment horizontal="left" vertical="center" indent="1"/>
    </xf>
    <xf numFmtId="0" fontId="4" fillId="38" borderId="18" applyNumberFormat="0" applyProtection="0">
      <alignment horizontal="left" vertical="center" indent="1"/>
    </xf>
    <xf numFmtId="0" fontId="4" fillId="38" borderId="18" applyNumberFormat="0" applyProtection="0">
      <alignment horizontal="left" vertical="center" indent="1"/>
    </xf>
    <xf numFmtId="0" fontId="4" fillId="38" borderId="18" applyNumberFormat="0" applyProtection="0">
      <alignment horizontal="left" vertical="center" indent="1"/>
    </xf>
    <xf numFmtId="0" fontId="4" fillId="38" borderId="18" applyNumberFormat="0" applyProtection="0">
      <alignment horizontal="left" vertical="top" indent="1"/>
    </xf>
    <xf numFmtId="0" fontId="4" fillId="38" borderId="18" applyNumberFormat="0" applyProtection="0">
      <alignment horizontal="left" vertical="top" indent="1"/>
    </xf>
    <xf numFmtId="0" fontId="4" fillId="38" borderId="18" applyNumberFormat="0" applyProtection="0">
      <alignment horizontal="left" vertical="top" indent="1"/>
    </xf>
    <xf numFmtId="0" fontId="4" fillId="38" borderId="18" applyNumberFormat="0" applyProtection="0">
      <alignment horizontal="left" vertical="top" indent="1"/>
    </xf>
    <xf numFmtId="4" fontId="17" fillId="39" borderId="18" applyNumberFormat="0" applyProtection="0">
      <alignment vertical="center"/>
    </xf>
    <xf numFmtId="4" fontId="17" fillId="39" borderId="18" applyNumberFormat="0" applyProtection="0">
      <alignment vertical="center"/>
    </xf>
    <xf numFmtId="4" fontId="17" fillId="39" borderId="18" applyNumberFormat="0" applyProtection="0">
      <alignment vertical="center"/>
    </xf>
    <xf numFmtId="4" fontId="17" fillId="39" borderId="18" applyNumberFormat="0" applyProtection="0">
      <alignment vertical="center"/>
    </xf>
    <xf numFmtId="4" fontId="65" fillId="39" borderId="18" applyNumberFormat="0" applyProtection="0">
      <alignment vertical="center"/>
    </xf>
    <xf numFmtId="4" fontId="65" fillId="39" borderId="18" applyNumberFormat="0" applyProtection="0">
      <alignment vertical="center"/>
    </xf>
    <xf numFmtId="4" fontId="65" fillId="39" borderId="18" applyNumberFormat="0" applyProtection="0">
      <alignment vertical="center"/>
    </xf>
    <xf numFmtId="4" fontId="65" fillId="39" borderId="18" applyNumberFormat="0" applyProtection="0">
      <alignment vertical="center"/>
    </xf>
    <xf numFmtId="4" fontId="17" fillId="39" borderId="18" applyNumberFormat="0" applyProtection="0">
      <alignment horizontal="left" vertical="center" indent="1"/>
    </xf>
    <xf numFmtId="4" fontId="17" fillId="39" borderId="18" applyNumberFormat="0" applyProtection="0">
      <alignment horizontal="left" vertical="center" indent="1"/>
    </xf>
    <xf numFmtId="4" fontId="17" fillId="39" borderId="18" applyNumberFormat="0" applyProtection="0">
      <alignment horizontal="left" vertical="center" indent="1"/>
    </xf>
    <xf numFmtId="4" fontId="17" fillId="39" borderId="18" applyNumberFormat="0" applyProtection="0">
      <alignment horizontal="left" vertical="center" indent="1"/>
    </xf>
    <xf numFmtId="0" fontId="17" fillId="39" borderId="18" applyNumberFormat="0" applyProtection="0">
      <alignment horizontal="left" vertical="top" indent="1"/>
    </xf>
    <xf numFmtId="0" fontId="17" fillId="39" borderId="18" applyNumberFormat="0" applyProtection="0">
      <alignment horizontal="left" vertical="top" indent="1"/>
    </xf>
    <xf numFmtId="0" fontId="17" fillId="39" borderId="18" applyNumberFormat="0" applyProtection="0">
      <alignment horizontal="left" vertical="top" indent="1"/>
    </xf>
    <xf numFmtId="0" fontId="17" fillId="39" borderId="18" applyNumberFormat="0" applyProtection="0">
      <alignment horizontal="left" vertical="top" indent="1"/>
    </xf>
    <xf numFmtId="4" fontId="17" fillId="34" borderId="18" applyNumberFormat="0" applyProtection="0">
      <alignment horizontal="right" vertical="center"/>
    </xf>
    <xf numFmtId="4" fontId="17" fillId="34" borderId="18" applyNumberFormat="0" applyProtection="0">
      <alignment horizontal="right" vertical="center"/>
    </xf>
    <xf numFmtId="4" fontId="17" fillId="34" borderId="18" applyNumberFormat="0" applyProtection="0">
      <alignment horizontal="right" vertical="center"/>
    </xf>
    <xf numFmtId="4" fontId="17" fillId="34" borderId="18" applyNumberFormat="0" applyProtection="0">
      <alignment horizontal="right" vertical="center"/>
    </xf>
    <xf numFmtId="4" fontId="65" fillId="34" borderId="18" applyNumberFormat="0" applyProtection="0">
      <alignment horizontal="right" vertical="center"/>
    </xf>
    <xf numFmtId="4" fontId="65" fillId="34" borderId="18" applyNumberFormat="0" applyProtection="0">
      <alignment horizontal="right" vertical="center"/>
    </xf>
    <xf numFmtId="4" fontId="65" fillId="34" borderId="18" applyNumberFormat="0" applyProtection="0">
      <alignment horizontal="right" vertical="center"/>
    </xf>
    <xf numFmtId="4" fontId="65" fillId="34" borderId="18" applyNumberFormat="0" applyProtection="0">
      <alignment horizontal="right" vertical="center"/>
    </xf>
    <xf numFmtId="4" fontId="17" fillId="36" borderId="18" applyNumberFormat="0" applyProtection="0">
      <alignment horizontal="left" vertical="center" indent="1"/>
    </xf>
    <xf numFmtId="4" fontId="17" fillId="36" borderId="18" applyNumberFormat="0" applyProtection="0">
      <alignment horizontal="left" vertical="center" indent="1"/>
    </xf>
    <xf numFmtId="4" fontId="17" fillId="36" borderId="18" applyNumberFormat="0" applyProtection="0">
      <alignment horizontal="left" vertical="center" indent="1"/>
    </xf>
    <xf numFmtId="4" fontId="17" fillId="36" borderId="18" applyNumberFormat="0" applyProtection="0">
      <alignment horizontal="left" vertical="center" indent="1"/>
    </xf>
    <xf numFmtId="0" fontId="17" fillId="31" borderId="18" applyNumberFormat="0" applyProtection="0">
      <alignment horizontal="left" vertical="top" indent="1"/>
    </xf>
    <xf numFmtId="0" fontId="17" fillId="31" borderId="18" applyNumberFormat="0" applyProtection="0">
      <alignment horizontal="left" vertical="top" indent="1"/>
    </xf>
    <xf numFmtId="0" fontId="17" fillId="31" borderId="18" applyNumberFormat="0" applyProtection="0">
      <alignment horizontal="left" vertical="top" indent="1"/>
    </xf>
    <xf numFmtId="0" fontId="17" fillId="31" borderId="18" applyNumberFormat="0" applyProtection="0">
      <alignment horizontal="left" vertical="top" indent="1"/>
    </xf>
    <xf numFmtId="4" fontId="66" fillId="40" borderId="0" applyNumberFormat="0" applyProtection="0">
      <alignment horizontal="left" vertical="center" indent="1"/>
    </xf>
    <xf numFmtId="4" fontId="67" fillId="34" borderId="18" applyNumberFormat="0" applyProtection="0">
      <alignment horizontal="right" vertical="center"/>
    </xf>
    <xf numFmtId="4" fontId="67" fillId="34" borderId="18" applyNumberFormat="0" applyProtection="0">
      <alignment horizontal="right" vertical="center"/>
    </xf>
    <xf numFmtId="4" fontId="67" fillId="34" borderId="18" applyNumberFormat="0" applyProtection="0">
      <alignment horizontal="right" vertical="center"/>
    </xf>
    <xf numFmtId="4" fontId="67" fillId="34" borderId="18" applyNumberFormat="0" applyProtection="0">
      <alignment horizontal="right" vertical="center"/>
    </xf>
    <xf numFmtId="168" fontId="4" fillId="0" borderId="0">
      <alignment horizontal="left" wrapText="1"/>
    </xf>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4" fillId="23" borderId="0" applyNumberFormat="0" applyFont="0" applyBorder="0" applyAlignment="0" applyProtection="0"/>
    <xf numFmtId="0" fontId="68" fillId="41" borderId="0" applyNumberFormat="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alignment wrapText="1"/>
    </xf>
    <xf numFmtId="0" fontId="69" fillId="0" borderId="0" applyNumberFormat="0" applyFill="0" applyBorder="0" applyAlignment="0" applyProtection="0"/>
    <xf numFmtId="0" fontId="69" fillId="0" borderId="0" applyNumberFormat="0" applyFill="0" applyBorder="0" applyAlignment="0" applyProtection="0">
      <alignment wrapText="1"/>
    </xf>
    <xf numFmtId="0" fontId="70" fillId="41"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alignment wrapText="1"/>
    </xf>
    <xf numFmtId="0" fontId="43" fillId="0" borderId="0" applyNumberFormat="0" applyFill="0" applyBorder="0" applyAlignment="0" applyProtection="0"/>
    <xf numFmtId="0" fontId="43" fillId="0" borderId="0" applyNumberFormat="0" applyFill="0" applyBorder="0" applyAlignment="0" applyProtection="0">
      <alignment wrapText="1"/>
    </xf>
    <xf numFmtId="0" fontId="7" fillId="0" borderId="0" applyNumberFormat="0" applyFill="0" applyBorder="0" applyAlignment="0" applyProtection="0"/>
    <xf numFmtId="0" fontId="25" fillId="26" borderId="0" applyNumberFormat="0" applyBorder="0" applyAlignment="0" applyProtection="0"/>
    <xf numFmtId="0" fontId="25" fillId="26" borderId="0" applyNumberFormat="0" applyBorder="0" applyAlignment="0" applyProtection="0">
      <alignment wrapText="1"/>
    </xf>
    <xf numFmtId="0" fontId="25" fillId="26" borderId="0" applyNumberFormat="0" applyBorder="0" applyAlignment="0" applyProtection="0"/>
    <xf numFmtId="0" fontId="25" fillId="26" borderId="0" applyNumberFormat="0" applyBorder="0" applyAlignment="0" applyProtection="0">
      <alignment wrapText="1"/>
    </xf>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Protection="0">
      <alignment horizontal="center"/>
    </xf>
    <xf numFmtId="0" fontId="71" fillId="26" borderId="0" applyNumberFormat="0" applyBorder="0" applyAlignment="0" applyProtection="0"/>
    <xf numFmtId="0" fontId="4" fillId="0" borderId="0" applyNumberFormat="0" applyFont="0" applyFill="0" applyBorder="0" applyProtection="0">
      <alignment horizontal="right"/>
    </xf>
    <xf numFmtId="0" fontId="4" fillId="0" borderId="0" applyNumberFormat="0" applyFont="0" applyFill="0" applyBorder="0" applyProtection="0">
      <alignment horizontal="left"/>
    </xf>
    <xf numFmtId="0" fontId="31" fillId="0" borderId="0" applyNumberFormat="0" applyFill="0" applyBorder="0" applyAlignment="0" applyProtection="0"/>
    <xf numFmtId="0" fontId="72" fillId="0" borderId="0" applyNumberFormat="0" applyFill="0" applyBorder="0" applyAlignment="0" applyProtection="0"/>
    <xf numFmtId="0" fontId="4" fillId="23" borderId="0" applyNumberFormat="0" applyFont="0" applyBorder="0" applyAlignment="0" applyProtection="0"/>
    <xf numFmtId="171" fontId="4" fillId="0" borderId="0" applyFont="0" applyFill="0" applyBorder="0" applyAlignment="0" applyProtection="0"/>
    <xf numFmtId="2" fontId="4" fillId="0" borderId="0" applyFont="0" applyFill="0" applyBorder="0" applyAlignment="0" applyProtection="0"/>
    <xf numFmtId="169" fontId="4" fillId="0" borderId="0" applyFont="0" applyFill="0" applyBorder="0" applyAlignment="0" applyProtection="0"/>
    <xf numFmtId="0" fontId="73" fillId="0" borderId="0" applyNumberFormat="0" applyFill="0" applyBorder="0" applyAlignment="0" applyProtection="0"/>
    <xf numFmtId="0" fontId="17" fillId="0" borderId="20" applyNumberFormat="0" applyFill="0" applyAlignment="0" applyProtection="0"/>
    <xf numFmtId="0" fontId="4" fillId="0" borderId="17" applyNumberFormat="0" applyFont="0" applyFill="0" applyAlignment="0" applyProtection="0"/>
    <xf numFmtId="0" fontId="74" fillId="0" borderId="0" applyNumberFormat="0" applyBorder="0" applyAlignment="0"/>
    <xf numFmtId="0" fontId="75" fillId="0" borderId="0" applyNumberFormat="0" applyBorder="0" applyAlignment="0"/>
    <xf numFmtId="0" fontId="76" fillId="0" borderId="0" applyNumberFormat="0" applyBorder="0" applyAlignment="0"/>
    <xf numFmtId="0" fontId="76" fillId="0" borderId="0" applyNumberFormat="0" applyBorder="0" applyAlignment="0"/>
    <xf numFmtId="0" fontId="27" fillId="0" borderId="6"/>
    <xf numFmtId="0" fontId="27" fillId="0" borderId="6"/>
    <xf numFmtId="0" fontId="77" fillId="0" borderId="0" applyNumberFormat="0" applyProtection="0">
      <alignment horizontal="left"/>
    </xf>
    <xf numFmtId="0" fontId="78" fillId="42"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80" fillId="0" borderId="22"/>
    <xf numFmtId="0" fontId="80" fillId="0" borderId="6"/>
    <xf numFmtId="0" fontId="80" fillId="0" borderId="6"/>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7" fillId="0" borderId="0"/>
    <xf numFmtId="0" fontId="89" fillId="0" borderId="0" applyNumberFormat="0" applyFill="0" applyBorder="0" applyAlignment="0" applyProtection="0">
      <alignment vertical="top"/>
      <protection locked="0"/>
    </xf>
    <xf numFmtId="43" fontId="1" fillId="0" borderId="0" applyFont="0" applyFill="0" applyBorder="0" applyAlignment="0" applyProtection="0"/>
    <xf numFmtId="0" fontId="10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300">
    <xf numFmtId="0" fontId="0" fillId="0" borderId="0" xfId="0"/>
    <xf numFmtId="0" fontId="4" fillId="0" borderId="0" xfId="2" applyFill="1"/>
    <xf numFmtId="10" fontId="0" fillId="0" borderId="0" xfId="3" applyNumberFormat="1" applyFont="1" applyFill="1"/>
    <xf numFmtId="0" fontId="4" fillId="0" borderId="0" xfId="2" applyFill="1" applyAlignment="1">
      <alignment horizontal="center"/>
    </xf>
    <xf numFmtId="0" fontId="4" fillId="0" borderId="0" xfId="2" applyFill="1" applyAlignment="1">
      <alignment horizontal="left" indent="1"/>
    </xf>
    <xf numFmtId="0" fontId="5" fillId="0" borderId="0" xfId="2" applyFont="1" applyFill="1" applyAlignment="1">
      <alignment horizontal="left"/>
    </xf>
    <xf numFmtId="0" fontId="4" fillId="0" borderId="0" xfId="2" applyFont="1" applyFill="1" applyAlignment="1">
      <alignment horizontal="left"/>
    </xf>
    <xf numFmtId="0" fontId="4" fillId="0" borderId="0" xfId="2" applyFont="1" applyFill="1"/>
    <xf numFmtId="0" fontId="4" fillId="0" borderId="0" xfId="4" applyFont="1" applyFill="1" applyAlignment="1">
      <alignment horizontal="left"/>
    </xf>
    <xf numFmtId="0" fontId="5" fillId="0" borderId="0" xfId="4" applyFont="1" applyFill="1" applyAlignment="1">
      <alignment horizontal="left"/>
    </xf>
    <xf numFmtId="0" fontId="4" fillId="0" borderId="0" xfId="2" applyFont="1" applyFill="1" applyBorder="1" applyAlignment="1">
      <alignment horizontal="left"/>
    </xf>
    <xf numFmtId="0" fontId="5" fillId="0" borderId="0" xfId="2" applyFont="1" applyFill="1"/>
    <xf numFmtId="0" fontId="4" fillId="0" borderId="1" xfId="2" applyFill="1" applyBorder="1"/>
    <xf numFmtId="10" fontId="7" fillId="0" borderId="0" xfId="2" applyNumberFormat="1" applyFont="1" applyFill="1" applyAlignment="1">
      <alignment horizontal="center"/>
    </xf>
    <xf numFmtId="0" fontId="8" fillId="0" borderId="0" xfId="2" applyFont="1" applyFill="1" applyAlignment="1">
      <alignment horizontal="center"/>
    </xf>
    <xf numFmtId="0" fontId="7" fillId="0" borderId="0" xfId="2" applyFont="1" applyFill="1" applyAlignment="1">
      <alignment horizontal="center"/>
    </xf>
    <xf numFmtId="164" fontId="7" fillId="0" borderId="0" xfId="2" applyNumberFormat="1" applyFont="1" applyFill="1" applyAlignment="1">
      <alignment horizontal="center"/>
    </xf>
    <xf numFmtId="0" fontId="8" fillId="0" borderId="0" xfId="2" applyFont="1" applyFill="1" applyAlignment="1">
      <alignment horizontal="left"/>
    </xf>
    <xf numFmtId="0" fontId="7" fillId="0" borderId="0" xfId="2" applyFont="1" applyFill="1" applyAlignment="1">
      <alignment horizontal="left"/>
    </xf>
    <xf numFmtId="1" fontId="4" fillId="0" borderId="0" xfId="2" applyNumberFormat="1" applyFill="1" applyAlignment="1">
      <alignment horizontal="center"/>
    </xf>
    <xf numFmtId="0" fontId="8" fillId="0" borderId="0" xfId="2" applyFont="1" applyFill="1" applyAlignment="1"/>
    <xf numFmtId="0" fontId="7" fillId="0" borderId="0" xfId="2" applyFont="1" applyFill="1" applyAlignment="1"/>
    <xf numFmtId="164" fontId="4" fillId="0" borderId="0" xfId="2" applyNumberFormat="1" applyFill="1" applyAlignment="1">
      <alignment horizontal="center"/>
    </xf>
    <xf numFmtId="164" fontId="4" fillId="0" borderId="0" xfId="2" applyNumberFormat="1" applyFont="1" applyFill="1" applyAlignment="1">
      <alignment horizontal="center"/>
    </xf>
    <xf numFmtId="164" fontId="4" fillId="0" borderId="0" xfId="3" applyNumberFormat="1" applyFont="1" applyFill="1" applyAlignment="1">
      <alignment horizontal="center"/>
    </xf>
    <xf numFmtId="49" fontId="5" fillId="0" borderId="0" xfId="2" applyNumberFormat="1" applyFont="1" applyFill="1" applyAlignment="1">
      <alignment horizontal="center"/>
    </xf>
    <xf numFmtId="49" fontId="4" fillId="0" borderId="0" xfId="2" applyNumberFormat="1" applyFill="1" applyAlignment="1">
      <alignment horizontal="center"/>
    </xf>
    <xf numFmtId="10" fontId="4" fillId="0" borderId="0" xfId="2" applyNumberFormat="1" applyFill="1"/>
    <xf numFmtId="164" fontId="4" fillId="0" borderId="0" xfId="3" applyNumberFormat="1" applyFont="1" applyFill="1" applyBorder="1" applyAlignment="1">
      <alignment horizontal="center" wrapText="1"/>
    </xf>
    <xf numFmtId="0" fontId="4" fillId="0" borderId="0" xfId="2" applyFill="1" applyAlignment="1">
      <alignment horizontal="right"/>
    </xf>
    <xf numFmtId="10" fontId="4" fillId="0" borderId="0" xfId="3" applyNumberFormat="1" applyFont="1" applyFill="1" applyAlignment="1">
      <alignment horizontal="center"/>
    </xf>
    <xf numFmtId="0" fontId="5" fillId="0" borderId="0" xfId="2" applyFont="1" applyFill="1" applyAlignment="1">
      <alignment horizontal="center"/>
    </xf>
    <xf numFmtId="165" fontId="4" fillId="0" borderId="0" xfId="1" applyNumberFormat="1" applyFont="1" applyFill="1"/>
    <xf numFmtId="166" fontId="7" fillId="0" borderId="0" xfId="2" applyNumberFormat="1" applyFont="1" applyFill="1" applyAlignment="1">
      <alignment horizontal="center"/>
    </xf>
    <xf numFmtId="49" fontId="7" fillId="0" borderId="0" xfId="2" applyNumberFormat="1" applyFont="1" applyFill="1" applyAlignment="1">
      <alignment horizontal="center"/>
    </xf>
    <xf numFmtId="0" fontId="9" fillId="0" borderId="0" xfId="2" applyFont="1" applyFill="1" applyAlignment="1">
      <alignment horizontal="center"/>
    </xf>
    <xf numFmtId="10" fontId="9" fillId="0" borderId="0" xfId="3" applyNumberFormat="1" applyFont="1" applyFill="1" applyAlignment="1">
      <alignment horizontal="center"/>
    </xf>
    <xf numFmtId="10" fontId="7" fillId="0" borderId="0" xfId="3" applyNumberFormat="1" applyFont="1" applyFill="1" applyAlignment="1">
      <alignment horizontal="center"/>
    </xf>
    <xf numFmtId="167" fontId="7" fillId="0" borderId="0" xfId="2" applyNumberFormat="1" applyFont="1" applyFill="1" applyAlignment="1">
      <alignment horizontal="center"/>
    </xf>
    <xf numFmtId="167" fontId="4" fillId="0" borderId="0" xfId="2" applyNumberFormat="1" applyFill="1" applyAlignment="1">
      <alignment horizontal="center"/>
    </xf>
    <xf numFmtId="10" fontId="0" fillId="0" borderId="0" xfId="3" applyNumberFormat="1" applyFont="1" applyFill="1" applyAlignment="1">
      <alignment horizontal="center"/>
    </xf>
    <xf numFmtId="0" fontId="11" fillId="0" borderId="0" xfId="2" applyFont="1" applyFill="1" applyAlignment="1"/>
    <xf numFmtId="0" fontId="12" fillId="0" borderId="0" xfId="2" applyFont="1" applyFill="1" applyAlignment="1">
      <alignment horizontal="center"/>
    </xf>
    <xf numFmtId="0" fontId="13" fillId="0" borderId="0" xfId="2" applyFont="1" applyFill="1" applyAlignment="1"/>
    <xf numFmtId="0" fontId="14" fillId="0" borderId="0" xfId="2" applyFont="1" applyFill="1" applyAlignment="1">
      <alignment horizontal="center"/>
    </xf>
    <xf numFmtId="0" fontId="4" fillId="0" borderId="0" xfId="0" applyFont="1" applyFill="1" applyAlignment="1">
      <alignment horizontal="left"/>
    </xf>
    <xf numFmtId="0" fontId="5" fillId="0" borderId="0" xfId="0" applyFont="1" applyFill="1" applyAlignment="1">
      <alignment horizontal="left"/>
    </xf>
    <xf numFmtId="2" fontId="4" fillId="0" borderId="0" xfId="2" applyNumberFormat="1" applyFill="1"/>
    <xf numFmtId="0" fontId="4" fillId="0" borderId="0" xfId="2" applyFont="1" applyFill="1" applyAlignment="1">
      <alignment horizontal="center"/>
    </xf>
    <xf numFmtId="0" fontId="4" fillId="0" borderId="0" xfId="2" applyFill="1" applyBorder="1"/>
    <xf numFmtId="49" fontId="4" fillId="0" borderId="0" xfId="2" applyNumberFormat="1" applyFont="1" applyFill="1" applyAlignment="1">
      <alignment horizontal="center"/>
    </xf>
    <xf numFmtId="0" fontId="12" fillId="0" borderId="0" xfId="2" applyFont="1" applyFill="1" applyAlignment="1"/>
    <xf numFmtId="0" fontId="14" fillId="0" borderId="0" xfId="2" applyFont="1" applyFill="1" applyAlignment="1"/>
    <xf numFmtId="0" fontId="4" fillId="0" borderId="0" xfId="3671" applyFont="1" applyFill="1"/>
    <xf numFmtId="0" fontId="4" fillId="0" borderId="0" xfId="3671" applyFont="1" applyFill="1" applyAlignment="1">
      <alignment horizontal="center"/>
    </xf>
    <xf numFmtId="0" fontId="4" fillId="0" borderId="0" xfId="3671" applyFont="1" applyFill="1" applyAlignment="1">
      <alignment horizontal="left"/>
    </xf>
    <xf numFmtId="10" fontId="7" fillId="0" borderId="0" xfId="3671" applyNumberFormat="1" applyFont="1" applyFill="1" applyAlignment="1">
      <alignment horizontal="center"/>
    </xf>
    <xf numFmtId="0" fontId="7" fillId="0" borderId="0" xfId="3671" applyFont="1" applyFill="1" applyAlignment="1">
      <alignment horizontal="center"/>
    </xf>
    <xf numFmtId="10" fontId="4" fillId="0" borderId="0" xfId="3671" applyNumberFormat="1" applyFont="1" applyFill="1" applyAlignment="1">
      <alignment horizontal="center"/>
    </xf>
    <xf numFmtId="0" fontId="4" fillId="0" borderId="0" xfId="3671" applyFill="1"/>
    <xf numFmtId="0" fontId="5" fillId="0" borderId="0" xfId="3671" applyFont="1" applyFill="1" applyAlignment="1">
      <alignment horizontal="left"/>
    </xf>
    <xf numFmtId="0" fontId="4" fillId="0" borderId="0" xfId="3671" applyFont="1" applyFill="1" applyAlignment="1">
      <alignment horizontal="right"/>
    </xf>
    <xf numFmtId="0" fontId="4" fillId="0" borderId="0" xfId="3672" applyFont="1" applyFill="1"/>
    <xf numFmtId="49" fontId="7" fillId="0" borderId="0" xfId="3671" applyNumberFormat="1" applyFont="1" applyFill="1"/>
    <xf numFmtId="166" fontId="7" fillId="0" borderId="0" xfId="3671" applyNumberFormat="1" applyFont="1" applyFill="1" applyAlignment="1">
      <alignment horizontal="center"/>
    </xf>
    <xf numFmtId="49" fontId="7" fillId="0" borderId="0" xfId="3671" applyNumberFormat="1" applyFont="1" applyFill="1" applyAlignment="1">
      <alignment horizontal="center"/>
    </xf>
    <xf numFmtId="49" fontId="9" fillId="0" borderId="0" xfId="3671" applyNumberFormat="1" applyFont="1" applyFill="1" applyAlignment="1">
      <alignment vertical="center"/>
    </xf>
    <xf numFmtId="49" fontId="7" fillId="0" borderId="0" xfId="3671" applyNumberFormat="1" applyFont="1" applyFill="1" applyAlignment="1">
      <alignment horizontal="center" wrapText="1"/>
    </xf>
    <xf numFmtId="49" fontId="9" fillId="0" borderId="0" xfId="3671" applyNumberFormat="1" applyFont="1" applyFill="1" applyAlignment="1">
      <alignment horizontal="center" wrapText="1"/>
    </xf>
    <xf numFmtId="0" fontId="7" fillId="0" borderId="0" xfId="3671" applyFont="1" applyFill="1" applyAlignment="1">
      <alignment horizontal="center" wrapText="1"/>
    </xf>
    <xf numFmtId="0" fontId="9" fillId="0" borderId="0" xfId="3671" applyFont="1" applyFill="1" applyAlignment="1">
      <alignment horizontal="center"/>
    </xf>
    <xf numFmtId="49" fontId="9" fillId="0" borderId="0" xfId="3671" applyNumberFormat="1" applyFont="1" applyFill="1" applyAlignment="1">
      <alignment horizontal="right"/>
    </xf>
    <xf numFmtId="49" fontId="9" fillId="0" borderId="0" xfId="3671" applyNumberFormat="1" applyFont="1" applyFill="1" applyAlignment="1">
      <alignment horizontal="center"/>
    </xf>
    <xf numFmtId="49" fontId="7" fillId="0" borderId="0" xfId="3671" applyNumberFormat="1" applyFont="1" applyFill="1" applyBorder="1" applyAlignment="1">
      <alignment horizontal="center"/>
    </xf>
    <xf numFmtId="0" fontId="81" fillId="0" borderId="0" xfId="2" applyFont="1"/>
    <xf numFmtId="0" fontId="82" fillId="0" borderId="0" xfId="2" applyFont="1"/>
    <xf numFmtId="0" fontId="81" fillId="0" borderId="0" xfId="2" applyFont="1" applyFill="1" applyAlignment="1">
      <alignment horizontal="left"/>
    </xf>
    <xf numFmtId="0" fontId="81" fillId="0" borderId="0" xfId="2" applyFont="1" applyFill="1" applyBorder="1" applyAlignment="1">
      <alignment horizontal="left"/>
    </xf>
    <xf numFmtId="10" fontId="83" fillId="0" borderId="0" xfId="3" applyNumberFormat="1" applyFont="1" applyAlignment="1">
      <alignment horizontal="center"/>
    </xf>
    <xf numFmtId="10" fontId="81" fillId="0" borderId="0" xfId="3" applyNumberFormat="1" applyFont="1" applyFill="1" applyBorder="1" applyAlignment="1">
      <alignment horizontal="center"/>
    </xf>
    <xf numFmtId="10" fontId="81" fillId="0" borderId="1" xfId="3" applyNumberFormat="1" applyFont="1" applyFill="1" applyBorder="1" applyAlignment="1">
      <alignment horizontal="center"/>
    </xf>
    <xf numFmtId="167" fontId="81" fillId="0" borderId="0" xfId="2" applyNumberFormat="1" applyFont="1"/>
    <xf numFmtId="167" fontId="83" fillId="0" borderId="0" xfId="2" applyNumberFormat="1" applyFont="1" applyAlignment="1">
      <alignment horizontal="center"/>
    </xf>
    <xf numFmtId="0" fontId="81" fillId="0" borderId="0" xfId="2" applyFont="1" applyAlignment="1">
      <alignment horizontal="center"/>
    </xf>
    <xf numFmtId="167" fontId="83" fillId="0" borderId="0" xfId="2" applyNumberFormat="1" applyFont="1" applyAlignment="1">
      <alignment horizontal="left"/>
    </xf>
    <xf numFmtId="10" fontId="81" fillId="0" borderId="0" xfId="2" applyNumberFormat="1" applyFont="1"/>
    <xf numFmtId="172" fontId="81" fillId="0" borderId="0" xfId="2" applyNumberFormat="1" applyFont="1" applyAlignment="1">
      <alignment horizontal="center"/>
    </xf>
    <xf numFmtId="172" fontId="0" fillId="0" borderId="0" xfId="0" applyNumberFormat="1" applyAlignment="1">
      <alignment horizontal="center"/>
    </xf>
    <xf numFmtId="10" fontId="81" fillId="0" borderId="0" xfId="0" applyNumberFormat="1" applyFont="1" applyFill="1" applyAlignment="1">
      <alignment horizontal="center"/>
    </xf>
    <xf numFmtId="10" fontId="0" fillId="0" borderId="0" xfId="1" applyNumberFormat="1" applyFont="1" applyAlignment="1">
      <alignment horizontal="center"/>
    </xf>
    <xf numFmtId="49" fontId="81" fillId="0" borderId="0" xfId="2" applyNumberFormat="1" applyFont="1"/>
    <xf numFmtId="10" fontId="81" fillId="0" borderId="0" xfId="3" applyNumberFormat="1" applyFont="1" applyFill="1" applyAlignment="1">
      <alignment horizontal="center"/>
    </xf>
    <xf numFmtId="167" fontId="84" fillId="0" borderId="0" xfId="2" applyNumberFormat="1" applyFont="1" applyFill="1" applyAlignment="1">
      <alignment horizontal="center"/>
    </xf>
    <xf numFmtId="0" fontId="84" fillId="0" borderId="0" xfId="2" applyFont="1" applyAlignment="1">
      <alignment horizontal="center"/>
    </xf>
    <xf numFmtId="166" fontId="83" fillId="0" borderId="0" xfId="3" applyNumberFormat="1" applyFont="1" applyFill="1" applyAlignment="1">
      <alignment horizontal="center"/>
    </xf>
    <xf numFmtId="10" fontId="84" fillId="0" borderId="0" xfId="3" applyNumberFormat="1" applyFont="1" applyFill="1" applyAlignment="1">
      <alignment horizontal="center"/>
    </xf>
    <xf numFmtId="10" fontId="83" fillId="0" borderId="0" xfId="3" applyNumberFormat="1" applyFont="1" applyFill="1" applyAlignment="1">
      <alignment horizontal="center"/>
    </xf>
    <xf numFmtId="167" fontId="83" fillId="0" borderId="0" xfId="2" applyNumberFormat="1" applyFont="1" applyFill="1" applyAlignment="1">
      <alignment horizontal="center"/>
    </xf>
    <xf numFmtId="0" fontId="83" fillId="0" borderId="0" xfId="2" applyFont="1" applyAlignment="1">
      <alignment horizontal="center"/>
    </xf>
    <xf numFmtId="10" fontId="81" fillId="0" borderId="0" xfId="3" applyNumberFormat="1" applyFont="1" applyAlignment="1">
      <alignment horizontal="center"/>
    </xf>
    <xf numFmtId="0" fontId="86" fillId="0" borderId="0" xfId="0" applyFont="1" applyAlignment="1">
      <alignment horizontal="center"/>
    </xf>
    <xf numFmtId="169" fontId="0" fillId="0" borderId="0" xfId="0" applyNumberFormat="1"/>
    <xf numFmtId="173" fontId="0" fillId="0" borderId="0" xfId="0" applyNumberFormat="1"/>
    <xf numFmtId="169" fontId="0" fillId="0" borderId="0" xfId="0" applyNumberFormat="1" applyAlignment="1">
      <alignment horizontal="center"/>
    </xf>
    <xf numFmtId="173" fontId="88" fillId="0" borderId="0" xfId="4118" applyNumberFormat="1" applyFont="1" applyAlignment="1" applyProtection="1">
      <alignment horizontal="center"/>
    </xf>
    <xf numFmtId="14" fontId="0" fillId="0" borderId="0" xfId="0" applyNumberFormat="1"/>
    <xf numFmtId="0" fontId="0" fillId="0" borderId="0" xfId="0" applyAlignment="1">
      <alignment horizontal="right"/>
    </xf>
    <xf numFmtId="173" fontId="89" fillId="0" borderId="0" xfId="4118" applyNumberFormat="1" applyAlignment="1" applyProtection="1"/>
    <xf numFmtId="10" fontId="0" fillId="0" borderId="0" xfId="1" applyNumberFormat="1" applyFont="1"/>
    <xf numFmtId="0" fontId="0" fillId="0" borderId="0" xfId="0" applyBorder="1"/>
    <xf numFmtId="0" fontId="90" fillId="0" borderId="0" xfId="0" applyFont="1" applyAlignment="1">
      <alignment horizontal="center"/>
    </xf>
    <xf numFmtId="165" fontId="0" fillId="0" borderId="0" xfId="1" applyNumberFormat="1" applyFont="1"/>
    <xf numFmtId="10" fontId="0" fillId="0" borderId="0" xfId="0" applyNumberFormat="1"/>
    <xf numFmtId="174" fontId="0" fillId="0" borderId="0" xfId="0" applyNumberFormat="1"/>
    <xf numFmtId="175" fontId="0" fillId="0" borderId="0" xfId="0" applyNumberFormat="1"/>
    <xf numFmtId="0" fontId="91" fillId="0" borderId="0" xfId="0" applyFont="1" applyAlignment="1">
      <alignment horizontal="center"/>
    </xf>
    <xf numFmtId="0" fontId="0" fillId="0" borderId="0" xfId="0" applyAlignment="1">
      <alignment horizontal="center"/>
    </xf>
    <xf numFmtId="169" fontId="84" fillId="0" borderId="0" xfId="4118" applyNumberFormat="1" applyFont="1" applyAlignment="1" applyProtection="1">
      <alignment horizontal="center"/>
    </xf>
    <xf numFmtId="173" fontId="84" fillId="0" borderId="0" xfId="4118" applyNumberFormat="1" applyFont="1" applyAlignment="1" applyProtection="1">
      <alignment horizontal="center"/>
    </xf>
    <xf numFmtId="0" fontId="83" fillId="0" borderId="0" xfId="0" applyFont="1" applyAlignment="1">
      <alignment horizontal="center"/>
    </xf>
    <xf numFmtId="10" fontId="2" fillId="0" borderId="0" xfId="1" applyNumberFormat="1" applyFont="1" applyFill="1" applyAlignment="1">
      <alignment horizontal="center"/>
    </xf>
    <xf numFmtId="0" fontId="2" fillId="0" borderId="0" xfId="0" applyFont="1" applyFill="1" applyAlignment="1">
      <alignment horizontal="center"/>
    </xf>
    <xf numFmtId="14" fontId="0" fillId="0" borderId="0" xfId="0" applyNumberFormat="1" applyAlignment="1"/>
    <xf numFmtId="169" fontId="0" fillId="0" borderId="0" xfId="0" applyNumberFormat="1" applyAlignment="1"/>
    <xf numFmtId="14" fontId="89" fillId="0" borderId="0" xfId="4118" applyNumberFormat="1" applyAlignment="1" applyProtection="1"/>
    <xf numFmtId="169" fontId="89" fillId="0" borderId="0" xfId="4118" applyNumberFormat="1" applyAlignment="1" applyProtection="1"/>
    <xf numFmtId="0" fontId="2" fillId="0" borderId="0" xfId="0" applyFont="1" applyFill="1"/>
    <xf numFmtId="10" fontId="2" fillId="0" borderId="0" xfId="0" applyNumberFormat="1" applyFont="1" applyFill="1" applyAlignment="1">
      <alignment horizontal="center"/>
    </xf>
    <xf numFmtId="0" fontId="92" fillId="0" borderId="0" xfId="0" applyFont="1"/>
    <xf numFmtId="0" fontId="93" fillId="0" borderId="0" xfId="0" applyFont="1" applyAlignment="1">
      <alignment horizontal="left"/>
    </xf>
    <xf numFmtId="10" fontId="93" fillId="0" borderId="0" xfId="0" applyNumberFormat="1" applyFont="1" applyFill="1" applyAlignment="1">
      <alignment horizontal="right"/>
    </xf>
    <xf numFmtId="0" fontId="81" fillId="0" borderId="0" xfId="0" applyFont="1"/>
    <xf numFmtId="169" fontId="2" fillId="0" borderId="0" xfId="0" applyNumberFormat="1" applyFont="1"/>
    <xf numFmtId="173" fontId="2" fillId="0" borderId="0" xfId="0" applyNumberFormat="1" applyFont="1"/>
    <xf numFmtId="0" fontId="2" fillId="0" borderId="0" xfId="0" applyFont="1"/>
    <xf numFmtId="169" fontId="93" fillId="0" borderId="0" xfId="0" applyNumberFormat="1" applyFont="1"/>
    <xf numFmtId="10" fontId="0" fillId="2" borderId="0" xfId="1" applyNumberFormat="1" applyFont="1" applyFill="1" applyAlignment="1">
      <alignment horizontal="center"/>
    </xf>
    <xf numFmtId="10" fontId="92" fillId="0" borderId="0" xfId="1" applyNumberFormat="1" applyFont="1" applyAlignment="1">
      <alignment horizontal="center"/>
    </xf>
    <xf numFmtId="0" fontId="94" fillId="0" borderId="0" xfId="0" applyFont="1"/>
    <xf numFmtId="0" fontId="4" fillId="0" borderId="0" xfId="4" applyFont="1" applyFill="1" applyAlignment="1">
      <alignment horizontal="left" vertical="top"/>
    </xf>
    <xf numFmtId="0" fontId="0" fillId="0" borderId="0" xfId="0" applyAlignment="1">
      <alignment horizontal="left"/>
    </xf>
    <xf numFmtId="0" fontId="3" fillId="0" borderId="0" xfId="0" applyFont="1"/>
    <xf numFmtId="169" fontId="4" fillId="0" borderId="0" xfId="2" applyNumberFormat="1" applyFill="1"/>
    <xf numFmtId="169" fontId="0" fillId="0" borderId="0" xfId="3327" applyNumberFormat="1" applyFont="1" applyFill="1"/>
    <xf numFmtId="175" fontId="83" fillId="0" borderId="0" xfId="2" applyNumberFormat="1" applyFont="1" applyFill="1" applyAlignment="1">
      <alignment horizontal="center"/>
    </xf>
    <xf numFmtId="0" fontId="81" fillId="0" borderId="0" xfId="2" applyFont="1" applyFill="1" applyAlignment="1">
      <alignment horizontal="center"/>
    </xf>
    <xf numFmtId="1" fontId="81" fillId="0" borderId="0" xfId="2" applyNumberFormat="1" applyFont="1" applyFill="1" applyAlignment="1">
      <alignment horizontal="center"/>
    </xf>
    <xf numFmtId="169" fontId="81" fillId="0" borderId="0" xfId="2" applyNumberFormat="1" applyFont="1" applyFill="1"/>
    <xf numFmtId="169" fontId="81" fillId="0" borderId="0" xfId="3327" applyNumberFormat="1" applyFont="1" applyFill="1" applyAlignment="1">
      <alignment horizontal="center"/>
    </xf>
    <xf numFmtId="169" fontId="81" fillId="0" borderId="0" xfId="2" applyNumberFormat="1" applyFont="1" applyFill="1" applyAlignment="1">
      <alignment horizontal="center"/>
    </xf>
    <xf numFmtId="0" fontId="4" fillId="0" borderId="23" xfId="2" applyFill="1" applyBorder="1"/>
    <xf numFmtId="0" fontId="31" fillId="0" borderId="0" xfId="2" applyFont="1" applyFill="1"/>
    <xf numFmtId="169" fontId="83" fillId="0" borderId="0" xfId="2" applyNumberFormat="1" applyFont="1" applyFill="1" applyAlignment="1">
      <alignment horizontal="center"/>
    </xf>
    <xf numFmtId="169" fontId="83" fillId="0" borderId="0" xfId="3327" applyNumberFormat="1" applyFont="1" applyFill="1" applyAlignment="1">
      <alignment horizontal="center"/>
    </xf>
    <xf numFmtId="169" fontId="1" fillId="0" borderId="0" xfId="3327" applyNumberFormat="1" applyFont="1" applyFill="1"/>
    <xf numFmtId="175" fontId="81" fillId="0" borderId="0" xfId="3327" applyNumberFormat="1" applyFont="1" applyFill="1" applyAlignment="1">
      <alignment horizontal="center"/>
    </xf>
    <xf numFmtId="2" fontId="81" fillId="0" borderId="0" xfId="3327" applyNumberFormat="1" applyFont="1" applyFill="1" applyAlignment="1">
      <alignment horizontal="center"/>
    </xf>
    <xf numFmtId="2" fontId="1" fillId="0" borderId="0" xfId="3327" applyNumberFormat="1" applyFont="1" applyFill="1" applyAlignment="1">
      <alignment horizontal="center"/>
    </xf>
    <xf numFmtId="175" fontId="1" fillId="0" borderId="0" xfId="3327" applyNumberFormat="1" applyFont="1" applyFill="1" applyAlignment="1">
      <alignment horizontal="center"/>
    </xf>
    <xf numFmtId="49" fontId="83" fillId="0" borderId="0" xfId="2" applyNumberFormat="1" applyFont="1" applyFill="1" applyAlignment="1">
      <alignment horizontal="center"/>
    </xf>
    <xf numFmtId="166" fontId="83" fillId="0" borderId="0" xfId="2" applyNumberFormat="1" applyFont="1" applyFill="1" applyAlignment="1">
      <alignment horizontal="center"/>
    </xf>
    <xf numFmtId="166" fontId="83" fillId="0" borderId="0" xfId="3327" applyNumberFormat="1" applyFont="1" applyFill="1" applyAlignment="1">
      <alignment horizontal="center"/>
    </xf>
    <xf numFmtId="169" fontId="84" fillId="0" borderId="0" xfId="2" applyNumberFormat="1" applyFont="1" applyFill="1" applyAlignment="1">
      <alignment horizontal="center"/>
    </xf>
    <xf numFmtId="169" fontId="84" fillId="0" borderId="0" xfId="3790" applyNumberFormat="1" applyFont="1" applyFill="1" applyAlignment="1">
      <alignment horizontal="center"/>
    </xf>
    <xf numFmtId="169" fontId="84" fillId="0" borderId="0" xfId="3327" applyNumberFormat="1" applyFont="1" applyFill="1" applyAlignment="1">
      <alignment horizontal="center"/>
    </xf>
    <xf numFmtId="0" fontId="84" fillId="0" borderId="0" xfId="2" applyFont="1" applyFill="1" applyAlignment="1">
      <alignment horizontal="center"/>
    </xf>
    <xf numFmtId="169" fontId="83" fillId="0" borderId="0" xfId="3790" applyNumberFormat="1" applyFont="1" applyFill="1" applyAlignment="1">
      <alignment horizontal="center"/>
    </xf>
    <xf numFmtId="0" fontId="83" fillId="0" borderId="0" xfId="2" applyFont="1" applyFill="1" applyAlignment="1">
      <alignment horizontal="center"/>
    </xf>
    <xf numFmtId="169" fontId="83" fillId="0" borderId="0" xfId="2" applyNumberFormat="1" applyFont="1" applyFill="1"/>
    <xf numFmtId="167" fontId="81" fillId="0" borderId="0" xfId="2" applyNumberFormat="1" applyFont="1" applyFill="1" applyAlignment="1">
      <alignment horizontal="center"/>
    </xf>
    <xf numFmtId="169" fontId="1" fillId="0" borderId="0" xfId="3327" applyNumberFormat="1" applyFont="1" applyFill="1" applyAlignment="1">
      <alignment horizontal="center"/>
    </xf>
    <xf numFmtId="169" fontId="4" fillId="0" borderId="0" xfId="2" applyNumberFormat="1" applyFill="1" applyAlignment="1">
      <alignment horizontal="center"/>
    </xf>
    <xf numFmtId="169" fontId="0" fillId="0" borderId="0" xfId="3327" applyNumberFormat="1" applyFont="1" applyFill="1" applyAlignment="1">
      <alignment horizontal="center"/>
    </xf>
    <xf numFmtId="0" fontId="4" fillId="0" borderId="0" xfId="2" quotePrefix="1" applyFill="1" applyAlignment="1">
      <alignment horizontal="left"/>
    </xf>
    <xf numFmtId="0" fontId="0" fillId="0" borderId="0" xfId="0" applyNumberFormat="1"/>
    <xf numFmtId="0" fontId="0" fillId="0" borderId="0" xfId="1" applyNumberFormat="1" applyFont="1"/>
    <xf numFmtId="176" fontId="0" fillId="0" borderId="0" xfId="0" applyNumberFormat="1" applyFont="1" applyFill="1" applyBorder="1" applyAlignment="1" applyProtection="1"/>
    <xf numFmtId="2" fontId="0" fillId="0" borderId="0" xfId="0" applyNumberFormat="1" applyFont="1" applyFill="1" applyBorder="1" applyAlignment="1" applyProtection="1"/>
    <xf numFmtId="0" fontId="0" fillId="0" borderId="0" xfId="0" applyNumberFormat="1" applyFont="1" applyFill="1" applyBorder="1" applyAlignment="1" applyProtection="1">
      <alignment horizontal="right"/>
    </xf>
    <xf numFmtId="0" fontId="2" fillId="0" borderId="0" xfId="0" applyFont="1" applyAlignment="1">
      <alignment horizontal="center"/>
    </xf>
    <xf numFmtId="169" fontId="88" fillId="0" borderId="0" xfId="0" applyNumberFormat="1" applyFont="1" applyAlignment="1">
      <alignment horizontal="center"/>
    </xf>
    <xf numFmtId="169" fontId="0" fillId="0" borderId="0" xfId="0" applyNumberFormat="1" applyFont="1" applyFill="1" applyBorder="1" applyAlignment="1" applyProtection="1"/>
    <xf numFmtId="169" fontId="0" fillId="0" borderId="0" xfId="0" applyNumberFormat="1" applyFont="1" applyFill="1" applyBorder="1" applyAlignment="1" applyProtection="1">
      <alignment horizontal="right"/>
    </xf>
    <xf numFmtId="173" fontId="0" fillId="0" borderId="0" xfId="0" applyNumberFormat="1" applyFont="1" applyFill="1" applyBorder="1" applyAlignment="1" applyProtection="1"/>
    <xf numFmtId="0" fontId="102" fillId="0" borderId="0" xfId="0" applyFont="1"/>
    <xf numFmtId="165" fontId="0" fillId="0" borderId="0" xfId="0" applyNumberFormat="1"/>
    <xf numFmtId="0" fontId="101" fillId="0" borderId="0" xfId="0" applyFont="1"/>
    <xf numFmtId="10" fontId="3" fillId="0" borderId="0" xfId="1" applyNumberFormat="1" applyFont="1"/>
    <xf numFmtId="0" fontId="2" fillId="0" borderId="0" xfId="0" applyFont="1" applyAlignment="1"/>
    <xf numFmtId="14" fontId="0" fillId="0" borderId="0" xfId="1" applyNumberFormat="1" applyFont="1"/>
    <xf numFmtId="0" fontId="2" fillId="0" borderId="0" xfId="0" applyFont="1" applyAlignment="1">
      <alignment horizontal="center"/>
    </xf>
    <xf numFmtId="0" fontId="0" fillId="0" borderId="23" xfId="0" applyBorder="1"/>
    <xf numFmtId="10" fontId="0" fillId="0" borderId="0" xfId="1" applyNumberFormat="1" applyFont="1" applyBorder="1"/>
    <xf numFmtId="177" fontId="0" fillId="0" borderId="0" xfId="0" applyNumberFormat="1"/>
    <xf numFmtId="178" fontId="0" fillId="0" borderId="0" xfId="1" applyNumberFormat="1" applyFont="1" applyAlignment="1">
      <alignment horizontal="left"/>
    </xf>
    <xf numFmtId="172" fontId="81" fillId="0" borderId="0" xfId="2" applyNumberFormat="1" applyFont="1"/>
    <xf numFmtId="0" fontId="102" fillId="0" borderId="0" xfId="2" applyFont="1"/>
    <xf numFmtId="43" fontId="102" fillId="0" borderId="0" xfId="4119" applyFont="1"/>
    <xf numFmtId="49" fontId="102" fillId="0" borderId="0" xfId="2" applyNumberFormat="1" applyFont="1"/>
    <xf numFmtId="0" fontId="0" fillId="0" borderId="0" xfId="0" applyFill="1"/>
    <xf numFmtId="0" fontId="106" fillId="0" borderId="0" xfId="4120"/>
    <xf numFmtId="169" fontId="106" fillId="0" borderId="0" xfId="4120" applyNumberFormat="1"/>
    <xf numFmtId="169" fontId="106" fillId="0" borderId="0" xfId="4120" applyNumberFormat="1" applyFont="1" applyFill="1" applyBorder="1" applyAlignment="1" applyProtection="1"/>
    <xf numFmtId="169" fontId="106" fillId="0" borderId="0" xfId="4120" applyNumberFormat="1" applyFont="1" applyFill="1" applyBorder="1" applyAlignment="1" applyProtection="1">
      <alignment horizontal="right"/>
    </xf>
    <xf numFmtId="173" fontId="106" fillId="0" borderId="0" xfId="4120" applyNumberFormat="1"/>
    <xf numFmtId="173" fontId="106" fillId="0" borderId="0" xfId="4120" applyNumberFormat="1" applyFont="1" applyFill="1" applyBorder="1" applyAlignment="1" applyProtection="1"/>
    <xf numFmtId="0" fontId="106" fillId="43" borderId="0" xfId="4120" applyFill="1"/>
    <xf numFmtId="173" fontId="4" fillId="0" borderId="0" xfId="4120" applyNumberFormat="1" applyFont="1"/>
    <xf numFmtId="1" fontId="0" fillId="0" borderId="0" xfId="0" applyNumberFormat="1" applyAlignment="1">
      <alignment horizontal="center"/>
    </xf>
    <xf numFmtId="1" fontId="106" fillId="0" borderId="0" xfId="4120" applyNumberFormat="1"/>
    <xf numFmtId="10" fontId="81" fillId="0" borderId="0" xfId="1" applyNumberFormat="1" applyFont="1" applyAlignment="1">
      <alignment horizontal="center"/>
    </xf>
    <xf numFmtId="171" fontId="81" fillId="0" borderId="0" xfId="2" applyNumberFormat="1" applyFont="1"/>
    <xf numFmtId="0" fontId="108" fillId="0" borderId="0" xfId="0" applyFont="1"/>
    <xf numFmtId="0" fontId="109" fillId="44" borderId="24" xfId="0" applyFont="1" applyFill="1" applyBorder="1" applyAlignment="1">
      <alignment horizontal="centerContinuous"/>
    </xf>
    <xf numFmtId="0" fontId="110" fillId="44" borderId="25" xfId="0" applyFont="1" applyFill="1" applyBorder="1" applyAlignment="1">
      <alignment horizontal="centerContinuous"/>
    </xf>
    <xf numFmtId="0" fontId="110" fillId="44" borderId="26" xfId="0" applyFont="1" applyFill="1" applyBorder="1" applyAlignment="1">
      <alignment horizontal="centerContinuous"/>
    </xf>
    <xf numFmtId="0" fontId="110" fillId="44" borderId="27" xfId="0" applyFont="1" applyFill="1" applyBorder="1" applyAlignment="1">
      <alignment horizontal="centerContinuous"/>
    </xf>
    <xf numFmtId="0" fontId="108" fillId="0" borderId="0" xfId="0" applyFont="1" applyAlignment="1">
      <alignment horizontal="left"/>
    </xf>
    <xf numFmtId="0" fontId="111" fillId="44" borderId="28" xfId="0" applyFont="1" applyFill="1" applyBorder="1" applyAlignment="1">
      <alignment wrapText="1"/>
    </xf>
    <xf numFmtId="0" fontId="111" fillId="44" borderId="29" xfId="0" applyFont="1" applyFill="1" applyBorder="1" applyAlignment="1">
      <alignment wrapText="1"/>
    </xf>
    <xf numFmtId="0" fontId="111" fillId="44" borderId="29" xfId="0" applyFont="1" applyFill="1" applyBorder="1" applyAlignment="1">
      <alignment horizontal="right" wrapText="1"/>
    </xf>
    <xf numFmtId="0" fontId="111" fillId="44" borderId="29" xfId="0" applyFont="1" applyFill="1" applyBorder="1" applyAlignment="1">
      <alignment horizontal="left" wrapText="1"/>
    </xf>
    <xf numFmtId="0" fontId="31" fillId="0" borderId="0" xfId="0" applyFont="1"/>
    <xf numFmtId="3" fontId="31" fillId="0" borderId="0" xfId="0" applyNumberFormat="1" applyFont="1" applyAlignment="1">
      <alignment horizontal="right"/>
    </xf>
    <xf numFmtId="2" fontId="31" fillId="0" borderId="0" xfId="0" applyNumberFormat="1" applyFont="1" applyAlignment="1">
      <alignment horizontal="right"/>
    </xf>
    <xf numFmtId="14" fontId="31" fillId="0" borderId="0" xfId="0" applyNumberFormat="1" applyFont="1"/>
    <xf numFmtId="14" fontId="31" fillId="0" borderId="0" xfId="0" applyNumberFormat="1" applyFont="1" applyAlignment="1">
      <alignment horizontal="right"/>
    </xf>
    <xf numFmtId="0" fontId="31" fillId="0" borderId="0" xfId="0" applyFont="1" applyAlignment="1">
      <alignment horizontal="right"/>
    </xf>
    <xf numFmtId="2" fontId="31" fillId="0" borderId="0" xfId="0" applyNumberFormat="1" applyFont="1"/>
    <xf numFmtId="0" fontId="31" fillId="0" borderId="0" xfId="0" applyFont="1" applyAlignment="1">
      <alignment horizontal="left"/>
    </xf>
    <xf numFmtId="0" fontId="31" fillId="0" borderId="1" xfId="0" applyFont="1" applyBorder="1"/>
    <xf numFmtId="14" fontId="31" fillId="0" borderId="1" xfId="0" applyNumberFormat="1" applyFont="1" applyBorder="1"/>
    <xf numFmtId="3" fontId="31" fillId="0" borderId="1" xfId="0" applyNumberFormat="1" applyFont="1" applyBorder="1" applyAlignment="1">
      <alignment horizontal="right"/>
    </xf>
    <xf numFmtId="2" fontId="31" fillId="0" borderId="1" xfId="0" applyNumberFormat="1" applyFont="1" applyBorder="1" applyAlignment="1">
      <alignment horizontal="right"/>
    </xf>
    <xf numFmtId="14" fontId="31" fillId="0" borderId="1" xfId="0" applyNumberFormat="1" applyFont="1" applyBorder="1" applyAlignment="1">
      <alignment horizontal="right"/>
    </xf>
    <xf numFmtId="0" fontId="31" fillId="0" borderId="1" xfId="0" applyFont="1" applyBorder="1" applyAlignment="1">
      <alignment horizontal="right"/>
    </xf>
    <xf numFmtId="2" fontId="31" fillId="0" borderId="1" xfId="0" applyNumberFormat="1" applyFont="1" applyBorder="1"/>
    <xf numFmtId="0" fontId="31" fillId="0" borderId="1" xfId="0" applyFont="1" applyBorder="1" applyAlignment="1">
      <alignment horizontal="left"/>
    </xf>
    <xf numFmtId="0" fontId="31" fillId="0" borderId="0" xfId="0" applyFont="1" applyBorder="1"/>
    <xf numFmtId="14" fontId="31" fillId="0" borderId="0" xfId="0" applyNumberFormat="1" applyFont="1" applyBorder="1"/>
    <xf numFmtId="3" fontId="31" fillId="0" borderId="0" xfId="0" applyNumberFormat="1" applyFont="1" applyBorder="1" applyAlignment="1">
      <alignment horizontal="right"/>
    </xf>
    <xf numFmtId="2" fontId="31" fillId="0" borderId="0" xfId="0" applyNumberFormat="1" applyFont="1" applyBorder="1" applyAlignment="1">
      <alignment horizontal="right"/>
    </xf>
    <xf numFmtId="14" fontId="31" fillId="0" borderId="0" xfId="0" applyNumberFormat="1" applyFont="1" applyBorder="1" applyAlignment="1">
      <alignment horizontal="right"/>
    </xf>
    <xf numFmtId="0" fontId="31" fillId="0" borderId="0" xfId="0" applyFont="1" applyBorder="1" applyAlignment="1">
      <alignment horizontal="right"/>
    </xf>
    <xf numFmtId="2" fontId="31" fillId="0" borderId="0" xfId="0" applyNumberFormat="1" applyFont="1" applyBorder="1"/>
    <xf numFmtId="0" fontId="31" fillId="0" borderId="0" xfId="0" applyFont="1" applyBorder="1" applyAlignment="1">
      <alignment horizontal="left"/>
    </xf>
    <xf numFmtId="175" fontId="0" fillId="0" borderId="0" xfId="0" applyNumberFormat="1" applyAlignment="1">
      <alignment horizontal="center"/>
    </xf>
    <xf numFmtId="0" fontId="0" fillId="0" borderId="0" xfId="0" applyNumberFormat="1" applyAlignment="1">
      <alignment horizontal="left"/>
    </xf>
    <xf numFmtId="0" fontId="112" fillId="0" borderId="0" xfId="0" applyFont="1" applyFill="1" applyAlignment="1">
      <alignment vertical="center"/>
    </xf>
    <xf numFmtId="43" fontId="0" fillId="0" borderId="0" xfId="0" applyNumberFormat="1"/>
    <xf numFmtId="14" fontId="4" fillId="0" borderId="0" xfId="0" applyNumberFormat="1" applyFont="1"/>
    <xf numFmtId="10" fontId="4" fillId="0" borderId="0" xfId="3755" applyNumberFormat="1" applyFont="1" applyFill="1" applyAlignment="1">
      <alignment horizontal="center"/>
    </xf>
    <xf numFmtId="10" fontId="4" fillId="0" borderId="0" xfId="0" applyNumberFormat="1" applyFont="1" applyFill="1" applyAlignment="1">
      <alignment horizontal="center"/>
    </xf>
    <xf numFmtId="10" fontId="113" fillId="45" borderId="0" xfId="0" applyNumberFormat="1" applyFont="1" applyFill="1" applyAlignment="1">
      <alignment horizontal="center"/>
    </xf>
    <xf numFmtId="43" fontId="4" fillId="0" borderId="0" xfId="3325" applyFont="1"/>
    <xf numFmtId="0" fontId="4" fillId="0" borderId="0" xfId="0" applyNumberFormat="1" applyFont="1" applyFill="1" applyAlignment="1">
      <alignment horizontal="left"/>
    </xf>
    <xf numFmtId="1" fontId="0" fillId="0" borderId="0" xfId="0" applyNumberFormat="1" applyAlignment="1">
      <alignment horizontal="left"/>
    </xf>
    <xf numFmtId="1" fontId="0" fillId="0" borderId="0" xfId="0" applyNumberFormat="1" applyAlignment="1">
      <alignment horizontal="right"/>
    </xf>
    <xf numFmtId="0" fontId="0" fillId="0" borderId="0" xfId="0" applyNumberFormat="1" applyAlignment="1">
      <alignment horizontal="right"/>
    </xf>
    <xf numFmtId="14" fontId="0" fillId="0" borderId="0" xfId="0" applyNumberFormat="1" applyAlignment="1">
      <alignment horizontal="right"/>
    </xf>
    <xf numFmtId="4" fontId="0" fillId="0" borderId="0" xfId="0" applyNumberFormat="1" applyAlignment="1">
      <alignment horizontal="right"/>
    </xf>
    <xf numFmtId="4" fontId="0" fillId="0" borderId="0" xfId="0" applyNumberFormat="1"/>
    <xf numFmtId="10" fontId="113" fillId="2" borderId="0" xfId="0" applyNumberFormat="1" applyFont="1" applyFill="1" applyAlignment="1">
      <alignment horizontal="center"/>
    </xf>
    <xf numFmtId="10" fontId="113" fillId="2" borderId="0" xfId="3755" applyNumberFormat="1" applyFont="1" applyFill="1" applyAlignment="1">
      <alignment horizontal="center"/>
    </xf>
    <xf numFmtId="10" fontId="4" fillId="0" borderId="0" xfId="1" applyNumberFormat="1" applyFont="1" applyFill="1"/>
    <xf numFmtId="2" fontId="0" fillId="0" borderId="0" xfId="1" applyNumberFormat="1" applyFont="1"/>
    <xf numFmtId="2" fontId="0" fillId="0" borderId="0" xfId="0" applyNumberFormat="1"/>
    <xf numFmtId="0" fontId="4" fillId="0" borderId="0" xfId="4" applyFont="1" applyFill="1" applyAlignment="1">
      <alignment horizontal="left" indent="1"/>
    </xf>
    <xf numFmtId="0" fontId="86" fillId="0" borderId="32" xfId="0" applyFont="1" applyBorder="1" applyAlignment="1">
      <alignment horizontal="center"/>
    </xf>
    <xf numFmtId="0" fontId="0" fillId="0" borderId="33" xfId="0" applyBorder="1"/>
    <xf numFmtId="0" fontId="0" fillId="0" borderId="34" xfId="0" applyBorder="1"/>
    <xf numFmtId="0" fontId="4" fillId="0" borderId="33" xfId="4" applyFont="1" applyFill="1" applyBorder="1" applyAlignment="1">
      <alignment horizontal="left"/>
    </xf>
    <xf numFmtId="0" fontId="4" fillId="0" borderId="33" xfId="4" applyFont="1" applyFill="1" applyBorder="1" applyAlignment="1">
      <alignment horizontal="left" indent="1"/>
    </xf>
    <xf numFmtId="0" fontId="0" fillId="0" borderId="35" xfId="0" applyBorder="1"/>
    <xf numFmtId="0" fontId="0" fillId="0" borderId="17" xfId="0" applyBorder="1"/>
    <xf numFmtId="0" fontId="0" fillId="0" borderId="36" xfId="0" applyBorder="1"/>
    <xf numFmtId="179" fontId="4" fillId="0" borderId="0" xfId="2" applyNumberFormat="1" applyFill="1"/>
    <xf numFmtId="0" fontId="98" fillId="0" borderId="30" xfId="0" applyFont="1" applyBorder="1" applyAlignment="1">
      <alignment horizontal="center"/>
    </xf>
    <xf numFmtId="0" fontId="87" fillId="0" borderId="31" xfId="0" applyFont="1" applyBorder="1" applyAlignment="1">
      <alignment horizontal="center"/>
    </xf>
    <xf numFmtId="0" fontId="96" fillId="0" borderId="0" xfId="2" applyFont="1" applyFill="1" applyAlignment="1">
      <alignment horizontal="left"/>
    </xf>
    <xf numFmtId="0" fontId="97" fillId="0" borderId="0" xfId="2" applyFont="1" applyFill="1" applyAlignment="1">
      <alignment horizontal="left"/>
    </xf>
    <xf numFmtId="0" fontId="11" fillId="0" borderId="0" xfId="2" applyFont="1" applyFill="1" applyAlignment="1">
      <alignment horizontal="center"/>
    </xf>
    <xf numFmtId="0" fontId="13" fillId="0" borderId="0" xfId="2" applyFont="1" applyFill="1" applyAlignment="1">
      <alignment horizontal="center"/>
    </xf>
    <xf numFmtId="0" fontId="99" fillId="0" borderId="0" xfId="2" applyFont="1" applyFill="1" applyAlignment="1">
      <alignment horizontal="center"/>
    </xf>
    <xf numFmtId="167" fontId="9" fillId="0" borderId="0" xfId="2" applyNumberFormat="1" applyFont="1" applyFill="1" applyAlignment="1">
      <alignment horizontal="center"/>
    </xf>
    <xf numFmtId="0" fontId="14" fillId="0" borderId="0" xfId="2" applyFont="1" applyFill="1" applyAlignment="1">
      <alignment horizontal="center" wrapText="1"/>
    </xf>
    <xf numFmtId="0" fontId="12" fillId="0" borderId="0" xfId="2" applyFont="1" applyFill="1" applyAlignment="1">
      <alignment horizontal="center"/>
    </xf>
    <xf numFmtId="0" fontId="14" fillId="0" borderId="0" xfId="2" applyFont="1" applyFill="1" applyAlignment="1">
      <alignment horizontal="center"/>
    </xf>
    <xf numFmtId="0" fontId="13" fillId="0" borderId="0" xfId="2" applyFont="1" applyAlignment="1">
      <alignment horizontal="center" wrapText="1"/>
    </xf>
    <xf numFmtId="0" fontId="12" fillId="0" borderId="0" xfId="2" applyFont="1" applyAlignment="1">
      <alignment horizontal="center"/>
    </xf>
    <xf numFmtId="0" fontId="7" fillId="0" borderId="1" xfId="3671" applyFont="1" applyFill="1" applyBorder="1" applyAlignment="1">
      <alignment horizontal="center"/>
    </xf>
    <xf numFmtId="10" fontId="7" fillId="0" borderId="1" xfId="3" applyNumberFormat="1" applyFont="1" applyFill="1" applyBorder="1" applyAlignment="1">
      <alignment horizontal="center"/>
    </xf>
    <xf numFmtId="49" fontId="7" fillId="0" borderId="1" xfId="3671" applyNumberFormat="1" applyFont="1" applyFill="1" applyBorder="1" applyAlignment="1">
      <alignment horizontal="center"/>
    </xf>
    <xf numFmtId="0" fontId="14" fillId="0" borderId="0" xfId="3671" applyFont="1" applyFill="1" applyAlignment="1">
      <alignment horizontal="center"/>
    </xf>
    <xf numFmtId="0" fontId="12" fillId="0" borderId="0" xfId="3671" applyFont="1" applyFill="1" applyAlignment="1">
      <alignment horizontal="center"/>
    </xf>
    <xf numFmtId="0" fontId="87" fillId="0" borderId="0" xfId="0" applyFont="1" applyAlignment="1">
      <alignment horizontal="center" wrapText="1"/>
    </xf>
    <xf numFmtId="0" fontId="100" fillId="0" borderId="0" xfId="0" applyFont="1" applyAlignment="1">
      <alignment horizontal="center"/>
    </xf>
    <xf numFmtId="0" fontId="13" fillId="0" borderId="0" xfId="2" applyFont="1" applyAlignment="1">
      <alignment horizontal="center"/>
    </xf>
    <xf numFmtId="0" fontId="2" fillId="0" borderId="0" xfId="0" applyFont="1" applyAlignment="1">
      <alignment horizontal="center"/>
    </xf>
    <xf numFmtId="0" fontId="98" fillId="0" borderId="0" xfId="0" applyFont="1" applyAlignment="1">
      <alignment horizontal="center"/>
    </xf>
  </cellXfs>
  <cellStyles count="4128">
    <cellStyle name="_x000a_bidires=100_x000d_" xfId="5"/>
    <cellStyle name="_2008 Reforecast 0+12  03.14.08" xfId="6"/>
    <cellStyle name="_2008 Reforecast 0+12  03.14.08_Avera UIL NEEWS Analyses 2011" xfId="7"/>
    <cellStyle name="_2008 Reforecast 0+12  03.14.08_Avera UIL NEEWS Analyses 2011_Baudino Exhibits" xfId="8"/>
    <cellStyle name="_2008 Reforecast 0+12  03.14.08_Avera UIL NEEWS Analyses 2011_Baudino Exhibits 2" xfId="9"/>
    <cellStyle name="_2008 Reforecast 0+12  03.14.08_Baudino Exhibits" xfId="10"/>
    <cellStyle name="_2008 Reforecast 0+12  03.14.08_Baudino Exhibits 2" xfId="11"/>
    <cellStyle name="_2008 Reforecast 0+12  03.14.08_Value Line Data Base" xfId="12"/>
    <cellStyle name="_2008 Reforecast 0+12  03.14.08_Value Line Data Base 2" xfId="13"/>
    <cellStyle name="_2008_ACCT 17103" xfId="14"/>
    <cellStyle name="_2008_ACCT 17103_Avera UIL NEEWS Analyses 2011" xfId="15"/>
    <cellStyle name="_2008_ACCT 17103_Avera UIL NEEWS Analyses 2011_Baudino Exhibits" xfId="16"/>
    <cellStyle name="_2008_ACCT 17103_Avera UIL NEEWS Analyses 2011_Baudino Exhibits 2" xfId="17"/>
    <cellStyle name="_2008_ACCT 17103_Baudino Exhibits" xfId="18"/>
    <cellStyle name="_2008_ACCT 17103_Baudino Exhibits 2" xfId="19"/>
    <cellStyle name="_2008_ACCT 17103_Value Line Data Base" xfId="20"/>
    <cellStyle name="_2008_ACCT 17103_Value Line Data Base 2" xfId="21"/>
    <cellStyle name="_2009 Budget 5_02_08  FINAL" xfId="22"/>
    <cellStyle name="_2009 Budget 5_02_08  FINAL_Avera UIL NEEWS Analyses 2011" xfId="23"/>
    <cellStyle name="_2009 Budget 5_02_08  FINAL_Avera UIL NEEWS Analyses 2011_Baudino Exhibits" xfId="24"/>
    <cellStyle name="_2009 Budget 5_02_08  FINAL_Avera UIL NEEWS Analyses 2011_Baudino Exhibits 2" xfId="25"/>
    <cellStyle name="_2009 Budget 5_02_08  FINAL_Baudino Exhibits" xfId="26"/>
    <cellStyle name="_2009 Budget 5_02_08  FINAL_Baudino Exhibits 2" xfId="27"/>
    <cellStyle name="_2009 Budget 5_02_08  FINAL_Value Line Data Base" xfId="28"/>
    <cellStyle name="_2009 Budget 5_02_08  FINAL_Value Line Data Base 2" xfId="29"/>
    <cellStyle name="_Reformatted Cash Flow Consolidation 0706" xfId="30"/>
    <cellStyle name="_Reformatted Cash Flow Consolidation 0706_Avera UIL NEEWS Analyses 2011" xfId="31"/>
    <cellStyle name="_Reformatted Cash Flow Consolidation 0706_Avera UIL NEEWS Analyses 2011_Baudino Exhibits" xfId="32"/>
    <cellStyle name="_Reformatted Cash Flow Consolidation 0706_Avera UIL NEEWS Analyses 2011_Baudino Exhibits 2" xfId="33"/>
    <cellStyle name="_Reformatted Cash Flow Consolidation 0706_Baudino Exhibits" xfId="34"/>
    <cellStyle name="_Reformatted Cash Flow Consolidation 0706_Baudino Exhibits 2" xfId="35"/>
    <cellStyle name="_Reformatted Cash Flow Consolidation 0706_Value Line Data Base" xfId="36"/>
    <cellStyle name="_Reformatted Cash Flow Consolidation 0706_Value Line Data Base 2" xfId="37"/>
    <cellStyle name="_Reformatted Cash Flow Consolidation 0906" xfId="38"/>
    <cellStyle name="_Reformatted Cash Flow Consolidation 0906_Avera UIL NEEWS Analyses 2011" xfId="39"/>
    <cellStyle name="_Reformatted Cash Flow Consolidation 0906_Avera UIL NEEWS Analyses 2011_Baudino Exhibits" xfId="40"/>
    <cellStyle name="_Reformatted Cash Flow Consolidation 0906_Avera UIL NEEWS Analyses 2011_Baudino Exhibits 2" xfId="41"/>
    <cellStyle name="_Reformatted Cash Flow Consolidation 0906_Baudino Exhibits" xfId="42"/>
    <cellStyle name="_Reformatted Cash Flow Consolidation 0906_Baudino Exhibits 2" xfId="43"/>
    <cellStyle name="_Reformatted Cash Flow Consolidation 0906_Value Line Data Base" xfId="44"/>
    <cellStyle name="_Reformatted Cash Flow Consolidation 0906_Value Line Data Base 2" xfId="45"/>
    <cellStyle name="20% - Accent1 10" xfId="46"/>
    <cellStyle name="20% - Accent1 10 10" xfId="47"/>
    <cellStyle name="20% - Accent1 10 11" xfId="48"/>
    <cellStyle name="20% - Accent1 10 12" xfId="49"/>
    <cellStyle name="20% - Accent1 10 13" xfId="50"/>
    <cellStyle name="20% - Accent1 10 14" xfId="51"/>
    <cellStyle name="20% - Accent1 10 15" xfId="52"/>
    <cellStyle name="20% - Accent1 10 16" xfId="53"/>
    <cellStyle name="20% - Accent1 10 17" xfId="54"/>
    <cellStyle name="20% - Accent1 10 18" xfId="55"/>
    <cellStyle name="20% - Accent1 10 19" xfId="56"/>
    <cellStyle name="20% - Accent1 10 2" xfId="57"/>
    <cellStyle name="20% - Accent1 10 20" xfId="58"/>
    <cellStyle name="20% - Accent1 10 21" xfId="59"/>
    <cellStyle name="20% - Accent1 10 22" xfId="60"/>
    <cellStyle name="20% - Accent1 10 23" xfId="61"/>
    <cellStyle name="20% - Accent1 10 24" xfId="62"/>
    <cellStyle name="20% - Accent1 10 25" xfId="63"/>
    <cellStyle name="20% - Accent1 10 26" xfId="64"/>
    <cellStyle name="20% - Accent1 10 27" xfId="65"/>
    <cellStyle name="20% - Accent1 10 28" xfId="66"/>
    <cellStyle name="20% - Accent1 10 29" xfId="67"/>
    <cellStyle name="20% - Accent1 10 3" xfId="68"/>
    <cellStyle name="20% - Accent1 10 30" xfId="69"/>
    <cellStyle name="20% - Accent1 10 31" xfId="70"/>
    <cellStyle name="20% - Accent1 10 32" xfId="71"/>
    <cellStyle name="20% - Accent1 10 33" xfId="72"/>
    <cellStyle name="20% - Accent1 10 34" xfId="73"/>
    <cellStyle name="20% - Accent1 10 35" xfId="74"/>
    <cellStyle name="20% - Accent1 10 36" xfId="75"/>
    <cellStyle name="20% - Accent1 10 37" xfId="76"/>
    <cellStyle name="20% - Accent1 10 38" xfId="77"/>
    <cellStyle name="20% - Accent1 10 39" xfId="78"/>
    <cellStyle name="20% - Accent1 10 4" xfId="79"/>
    <cellStyle name="20% - Accent1 10 40" xfId="80"/>
    <cellStyle name="20% - Accent1 10 41" xfId="81"/>
    <cellStyle name="20% - Accent1 10 5" xfId="82"/>
    <cellStyle name="20% - Accent1 10 6" xfId="83"/>
    <cellStyle name="20% - Accent1 10 7" xfId="84"/>
    <cellStyle name="20% - Accent1 10 8" xfId="85"/>
    <cellStyle name="20% - Accent1 10 9" xfId="86"/>
    <cellStyle name="20% - Accent1 11" xfId="87"/>
    <cellStyle name="20% - Accent1 11 10" xfId="88"/>
    <cellStyle name="20% - Accent1 11 11" xfId="89"/>
    <cellStyle name="20% - Accent1 11 12" xfId="90"/>
    <cellStyle name="20% - Accent1 11 13" xfId="91"/>
    <cellStyle name="20% - Accent1 11 14" xfId="92"/>
    <cellStyle name="20% - Accent1 11 15" xfId="93"/>
    <cellStyle name="20% - Accent1 11 16" xfId="94"/>
    <cellStyle name="20% - Accent1 11 17" xfId="95"/>
    <cellStyle name="20% - Accent1 11 18" xfId="96"/>
    <cellStyle name="20% - Accent1 11 19" xfId="97"/>
    <cellStyle name="20% - Accent1 11 2" xfId="98"/>
    <cellStyle name="20% - Accent1 11 20" xfId="99"/>
    <cellStyle name="20% - Accent1 11 21" xfId="100"/>
    <cellStyle name="20% - Accent1 11 22" xfId="101"/>
    <cellStyle name="20% - Accent1 11 23" xfId="102"/>
    <cellStyle name="20% - Accent1 11 24" xfId="103"/>
    <cellStyle name="20% - Accent1 11 25" xfId="104"/>
    <cellStyle name="20% - Accent1 11 26" xfId="105"/>
    <cellStyle name="20% - Accent1 11 27" xfId="106"/>
    <cellStyle name="20% - Accent1 11 28" xfId="107"/>
    <cellStyle name="20% - Accent1 11 29" xfId="108"/>
    <cellStyle name="20% - Accent1 11 3" xfId="109"/>
    <cellStyle name="20% - Accent1 11 30" xfId="110"/>
    <cellStyle name="20% - Accent1 11 31" xfId="111"/>
    <cellStyle name="20% - Accent1 11 32" xfId="112"/>
    <cellStyle name="20% - Accent1 11 33" xfId="113"/>
    <cellStyle name="20% - Accent1 11 34" xfId="114"/>
    <cellStyle name="20% - Accent1 11 35" xfId="115"/>
    <cellStyle name="20% - Accent1 11 36" xfId="116"/>
    <cellStyle name="20% - Accent1 11 37" xfId="117"/>
    <cellStyle name="20% - Accent1 11 38" xfId="118"/>
    <cellStyle name="20% - Accent1 11 39" xfId="119"/>
    <cellStyle name="20% - Accent1 11 4" xfId="120"/>
    <cellStyle name="20% - Accent1 11 40" xfId="121"/>
    <cellStyle name="20% - Accent1 11 41" xfId="122"/>
    <cellStyle name="20% - Accent1 11 5" xfId="123"/>
    <cellStyle name="20% - Accent1 11 6" xfId="124"/>
    <cellStyle name="20% - Accent1 11 7" xfId="125"/>
    <cellStyle name="20% - Accent1 11 8" xfId="126"/>
    <cellStyle name="20% - Accent1 11 9" xfId="127"/>
    <cellStyle name="20% - Accent1 12" xfId="128"/>
    <cellStyle name="20% - Accent1 12 10" xfId="129"/>
    <cellStyle name="20% - Accent1 12 11" xfId="130"/>
    <cellStyle name="20% - Accent1 12 12" xfId="131"/>
    <cellStyle name="20% - Accent1 12 13" xfId="132"/>
    <cellStyle name="20% - Accent1 12 14" xfId="133"/>
    <cellStyle name="20% - Accent1 12 15" xfId="134"/>
    <cellStyle name="20% - Accent1 12 16" xfId="135"/>
    <cellStyle name="20% - Accent1 12 17" xfId="136"/>
    <cellStyle name="20% - Accent1 12 18" xfId="137"/>
    <cellStyle name="20% - Accent1 12 19" xfId="138"/>
    <cellStyle name="20% - Accent1 12 2" xfId="139"/>
    <cellStyle name="20% - Accent1 12 20" xfId="140"/>
    <cellStyle name="20% - Accent1 12 21" xfId="141"/>
    <cellStyle name="20% - Accent1 12 22" xfId="142"/>
    <cellStyle name="20% - Accent1 12 23" xfId="143"/>
    <cellStyle name="20% - Accent1 12 24" xfId="144"/>
    <cellStyle name="20% - Accent1 12 25" xfId="145"/>
    <cellStyle name="20% - Accent1 12 26" xfId="146"/>
    <cellStyle name="20% - Accent1 12 27" xfId="147"/>
    <cellStyle name="20% - Accent1 12 28" xfId="148"/>
    <cellStyle name="20% - Accent1 12 29" xfId="149"/>
    <cellStyle name="20% - Accent1 12 3" xfId="150"/>
    <cellStyle name="20% - Accent1 12 30" xfId="151"/>
    <cellStyle name="20% - Accent1 12 31" xfId="152"/>
    <cellStyle name="20% - Accent1 12 32" xfId="153"/>
    <cellStyle name="20% - Accent1 12 33" xfId="154"/>
    <cellStyle name="20% - Accent1 12 34" xfId="155"/>
    <cellStyle name="20% - Accent1 12 35" xfId="156"/>
    <cellStyle name="20% - Accent1 12 36" xfId="157"/>
    <cellStyle name="20% - Accent1 12 37" xfId="158"/>
    <cellStyle name="20% - Accent1 12 38" xfId="159"/>
    <cellStyle name="20% - Accent1 12 39" xfId="160"/>
    <cellStyle name="20% - Accent1 12 4" xfId="161"/>
    <cellStyle name="20% - Accent1 12 40" xfId="162"/>
    <cellStyle name="20% - Accent1 12 41" xfId="163"/>
    <cellStyle name="20% - Accent1 12 5" xfId="164"/>
    <cellStyle name="20% - Accent1 12 6" xfId="165"/>
    <cellStyle name="20% - Accent1 12 7" xfId="166"/>
    <cellStyle name="20% - Accent1 12 8" xfId="167"/>
    <cellStyle name="20% - Accent1 12 9" xfId="168"/>
    <cellStyle name="20% - Accent1 13" xfId="169"/>
    <cellStyle name="20% - Accent1 14" xfId="170"/>
    <cellStyle name="20% - Accent1 14 2" xfId="171"/>
    <cellStyle name="20% - Accent1 15" xfId="172"/>
    <cellStyle name="20% - Accent1 16" xfId="173"/>
    <cellStyle name="20% - Accent1 2" xfId="174"/>
    <cellStyle name="20% - Accent1 2 10" xfId="175"/>
    <cellStyle name="20% - Accent1 2 11" xfId="176"/>
    <cellStyle name="20% - Accent1 2 12" xfId="177"/>
    <cellStyle name="20% - Accent1 2 13" xfId="178"/>
    <cellStyle name="20% - Accent1 2 14" xfId="179"/>
    <cellStyle name="20% - Accent1 2 15" xfId="180"/>
    <cellStyle name="20% - Accent1 2 16" xfId="181"/>
    <cellStyle name="20% - Accent1 2 17" xfId="182"/>
    <cellStyle name="20% - Accent1 2 18" xfId="183"/>
    <cellStyle name="20% - Accent1 2 19" xfId="184"/>
    <cellStyle name="20% - Accent1 2 2" xfId="185"/>
    <cellStyle name="20% - Accent1 2 2 2" xfId="186"/>
    <cellStyle name="20% - Accent1 2 2 2 2" xfId="187"/>
    <cellStyle name="20% - Accent1 2 2 3" xfId="188"/>
    <cellStyle name="20% - Accent1 2 2 4" xfId="189"/>
    <cellStyle name="20% - Accent1 2 2 5" xfId="190"/>
    <cellStyle name="20% - Accent1 2 20" xfId="191"/>
    <cellStyle name="20% - Accent1 2 21" xfId="192"/>
    <cellStyle name="20% - Accent1 2 22" xfId="193"/>
    <cellStyle name="20% - Accent1 2 23" xfId="194"/>
    <cellStyle name="20% - Accent1 2 24" xfId="195"/>
    <cellStyle name="20% - Accent1 2 25" xfId="196"/>
    <cellStyle name="20% - Accent1 2 26" xfId="197"/>
    <cellStyle name="20% - Accent1 2 27" xfId="198"/>
    <cellStyle name="20% - Accent1 2 28" xfId="199"/>
    <cellStyle name="20% - Accent1 2 29" xfId="200"/>
    <cellStyle name="20% - Accent1 2 3" xfId="201"/>
    <cellStyle name="20% - Accent1 2 3 2" xfId="202"/>
    <cellStyle name="20% - Accent1 2 3 3" xfId="203"/>
    <cellStyle name="20% - Accent1 2 3 4" xfId="204"/>
    <cellStyle name="20% - Accent1 2 3 5" xfId="205"/>
    <cellStyle name="20% - Accent1 2 3 6" xfId="206"/>
    <cellStyle name="20% - Accent1 2 30" xfId="207"/>
    <cellStyle name="20% - Accent1 2 31" xfId="208"/>
    <cellStyle name="20% - Accent1 2 32" xfId="209"/>
    <cellStyle name="20% - Accent1 2 33" xfId="210"/>
    <cellStyle name="20% - Accent1 2 34" xfId="211"/>
    <cellStyle name="20% - Accent1 2 35" xfId="212"/>
    <cellStyle name="20% - Accent1 2 36" xfId="213"/>
    <cellStyle name="20% - Accent1 2 37" xfId="214"/>
    <cellStyle name="20% - Accent1 2 38" xfId="215"/>
    <cellStyle name="20% - Accent1 2 39" xfId="216"/>
    <cellStyle name="20% - Accent1 2 4" xfId="217"/>
    <cellStyle name="20% - Accent1 2 40" xfId="218"/>
    <cellStyle name="20% - Accent1 2 41" xfId="219"/>
    <cellStyle name="20% - Accent1 2 42" xfId="220"/>
    <cellStyle name="20% - Accent1 2 43" xfId="221"/>
    <cellStyle name="20% - Accent1 2 44" xfId="222"/>
    <cellStyle name="20% - Accent1 2 45" xfId="223"/>
    <cellStyle name="20% - Accent1 2 5" xfId="224"/>
    <cellStyle name="20% - Accent1 2 6" xfId="225"/>
    <cellStyle name="20% - Accent1 2 7" xfId="226"/>
    <cellStyle name="20% - Accent1 2 8" xfId="227"/>
    <cellStyle name="20% - Accent1 2 9" xfId="228"/>
    <cellStyle name="20% - Accent1 3" xfId="229"/>
    <cellStyle name="20% - Accent1 3 10" xfId="230"/>
    <cellStyle name="20% - Accent1 3 11" xfId="231"/>
    <cellStyle name="20% - Accent1 3 12" xfId="232"/>
    <cellStyle name="20% - Accent1 3 13" xfId="233"/>
    <cellStyle name="20% - Accent1 3 14" xfId="234"/>
    <cellStyle name="20% - Accent1 3 15" xfId="235"/>
    <cellStyle name="20% - Accent1 3 16" xfId="236"/>
    <cellStyle name="20% - Accent1 3 17" xfId="237"/>
    <cellStyle name="20% - Accent1 3 18" xfId="238"/>
    <cellStyle name="20% - Accent1 3 19" xfId="239"/>
    <cellStyle name="20% - Accent1 3 2" xfId="240"/>
    <cellStyle name="20% - Accent1 3 20" xfId="241"/>
    <cellStyle name="20% - Accent1 3 21" xfId="242"/>
    <cellStyle name="20% - Accent1 3 22" xfId="243"/>
    <cellStyle name="20% - Accent1 3 23" xfId="244"/>
    <cellStyle name="20% - Accent1 3 24" xfId="245"/>
    <cellStyle name="20% - Accent1 3 25" xfId="246"/>
    <cellStyle name="20% - Accent1 3 26" xfId="247"/>
    <cellStyle name="20% - Accent1 3 27" xfId="248"/>
    <cellStyle name="20% - Accent1 3 28" xfId="249"/>
    <cellStyle name="20% - Accent1 3 29" xfId="250"/>
    <cellStyle name="20% - Accent1 3 3" xfId="251"/>
    <cellStyle name="20% - Accent1 3 30" xfId="252"/>
    <cellStyle name="20% - Accent1 3 31" xfId="253"/>
    <cellStyle name="20% - Accent1 3 32" xfId="254"/>
    <cellStyle name="20% - Accent1 3 33" xfId="255"/>
    <cellStyle name="20% - Accent1 3 34" xfId="256"/>
    <cellStyle name="20% - Accent1 3 35" xfId="257"/>
    <cellStyle name="20% - Accent1 3 36" xfId="258"/>
    <cellStyle name="20% - Accent1 3 37" xfId="259"/>
    <cellStyle name="20% - Accent1 3 38" xfId="260"/>
    <cellStyle name="20% - Accent1 3 39" xfId="261"/>
    <cellStyle name="20% - Accent1 3 4" xfId="262"/>
    <cellStyle name="20% - Accent1 3 40" xfId="263"/>
    <cellStyle name="20% - Accent1 3 41" xfId="264"/>
    <cellStyle name="20% - Accent1 3 42" xfId="265"/>
    <cellStyle name="20% - Accent1 3 43" xfId="266"/>
    <cellStyle name="20% - Accent1 3 44" xfId="267"/>
    <cellStyle name="20% - Accent1 3 45" xfId="268"/>
    <cellStyle name="20% - Accent1 3 5" xfId="269"/>
    <cellStyle name="20% - Accent1 3 6" xfId="270"/>
    <cellStyle name="20% - Accent1 3 7" xfId="271"/>
    <cellStyle name="20% - Accent1 3 8" xfId="272"/>
    <cellStyle name="20% - Accent1 3 9" xfId="273"/>
    <cellStyle name="20% - Accent1 4" xfId="274"/>
    <cellStyle name="20% - Accent1 4 10" xfId="275"/>
    <cellStyle name="20% - Accent1 4 11" xfId="276"/>
    <cellStyle name="20% - Accent1 4 12" xfId="277"/>
    <cellStyle name="20% - Accent1 4 13" xfId="278"/>
    <cellStyle name="20% - Accent1 4 14" xfId="279"/>
    <cellStyle name="20% - Accent1 4 15" xfId="280"/>
    <cellStyle name="20% - Accent1 4 16" xfId="281"/>
    <cellStyle name="20% - Accent1 4 17" xfId="282"/>
    <cellStyle name="20% - Accent1 4 18" xfId="283"/>
    <cellStyle name="20% - Accent1 4 19" xfId="284"/>
    <cellStyle name="20% - Accent1 4 2" xfId="285"/>
    <cellStyle name="20% - Accent1 4 20" xfId="286"/>
    <cellStyle name="20% - Accent1 4 21" xfId="287"/>
    <cellStyle name="20% - Accent1 4 22" xfId="288"/>
    <cellStyle name="20% - Accent1 4 23" xfId="289"/>
    <cellStyle name="20% - Accent1 4 24" xfId="290"/>
    <cellStyle name="20% - Accent1 4 25" xfId="291"/>
    <cellStyle name="20% - Accent1 4 26" xfId="292"/>
    <cellStyle name="20% - Accent1 4 27" xfId="293"/>
    <cellStyle name="20% - Accent1 4 28" xfId="294"/>
    <cellStyle name="20% - Accent1 4 29" xfId="295"/>
    <cellStyle name="20% - Accent1 4 3" xfId="296"/>
    <cellStyle name="20% - Accent1 4 30" xfId="297"/>
    <cellStyle name="20% - Accent1 4 31" xfId="298"/>
    <cellStyle name="20% - Accent1 4 32" xfId="299"/>
    <cellStyle name="20% - Accent1 4 33" xfId="300"/>
    <cellStyle name="20% - Accent1 4 34" xfId="301"/>
    <cellStyle name="20% - Accent1 4 35" xfId="302"/>
    <cellStyle name="20% - Accent1 4 36" xfId="303"/>
    <cellStyle name="20% - Accent1 4 37" xfId="304"/>
    <cellStyle name="20% - Accent1 4 38" xfId="305"/>
    <cellStyle name="20% - Accent1 4 39" xfId="306"/>
    <cellStyle name="20% - Accent1 4 4" xfId="307"/>
    <cellStyle name="20% - Accent1 4 40" xfId="308"/>
    <cellStyle name="20% - Accent1 4 41" xfId="309"/>
    <cellStyle name="20% - Accent1 4 5" xfId="310"/>
    <cellStyle name="20% - Accent1 4 6" xfId="311"/>
    <cellStyle name="20% - Accent1 4 7" xfId="312"/>
    <cellStyle name="20% - Accent1 4 8" xfId="313"/>
    <cellStyle name="20% - Accent1 4 9" xfId="314"/>
    <cellStyle name="20% - Accent1 5" xfId="315"/>
    <cellStyle name="20% - Accent1 5 10" xfId="316"/>
    <cellStyle name="20% - Accent1 5 11" xfId="317"/>
    <cellStyle name="20% - Accent1 5 12" xfId="318"/>
    <cellStyle name="20% - Accent1 5 13" xfId="319"/>
    <cellStyle name="20% - Accent1 5 14" xfId="320"/>
    <cellStyle name="20% - Accent1 5 15" xfId="321"/>
    <cellStyle name="20% - Accent1 5 16" xfId="322"/>
    <cellStyle name="20% - Accent1 5 17" xfId="323"/>
    <cellStyle name="20% - Accent1 5 18" xfId="324"/>
    <cellStyle name="20% - Accent1 5 19" xfId="325"/>
    <cellStyle name="20% - Accent1 5 2" xfId="326"/>
    <cellStyle name="20% - Accent1 5 20" xfId="327"/>
    <cellStyle name="20% - Accent1 5 21" xfId="328"/>
    <cellStyle name="20% - Accent1 5 22" xfId="329"/>
    <cellStyle name="20% - Accent1 5 23" xfId="330"/>
    <cellStyle name="20% - Accent1 5 24" xfId="331"/>
    <cellStyle name="20% - Accent1 5 25" xfId="332"/>
    <cellStyle name="20% - Accent1 5 26" xfId="333"/>
    <cellStyle name="20% - Accent1 5 27" xfId="334"/>
    <cellStyle name="20% - Accent1 5 28" xfId="335"/>
    <cellStyle name="20% - Accent1 5 29" xfId="336"/>
    <cellStyle name="20% - Accent1 5 3" xfId="337"/>
    <cellStyle name="20% - Accent1 5 30" xfId="338"/>
    <cellStyle name="20% - Accent1 5 31" xfId="339"/>
    <cellStyle name="20% - Accent1 5 32" xfId="340"/>
    <cellStyle name="20% - Accent1 5 33" xfId="341"/>
    <cellStyle name="20% - Accent1 5 34" xfId="342"/>
    <cellStyle name="20% - Accent1 5 35" xfId="343"/>
    <cellStyle name="20% - Accent1 5 36" xfId="344"/>
    <cellStyle name="20% - Accent1 5 37" xfId="345"/>
    <cellStyle name="20% - Accent1 5 38" xfId="346"/>
    <cellStyle name="20% - Accent1 5 39" xfId="347"/>
    <cellStyle name="20% - Accent1 5 4" xfId="348"/>
    <cellStyle name="20% - Accent1 5 40" xfId="349"/>
    <cellStyle name="20% - Accent1 5 41" xfId="350"/>
    <cellStyle name="20% - Accent1 5 5" xfId="351"/>
    <cellStyle name="20% - Accent1 5 6" xfId="352"/>
    <cellStyle name="20% - Accent1 5 7" xfId="353"/>
    <cellStyle name="20% - Accent1 5 8" xfId="354"/>
    <cellStyle name="20% - Accent1 5 9" xfId="355"/>
    <cellStyle name="20% - Accent1 6" xfId="356"/>
    <cellStyle name="20% - Accent1 6 10" xfId="357"/>
    <cellStyle name="20% - Accent1 6 11" xfId="358"/>
    <cellStyle name="20% - Accent1 6 12" xfId="359"/>
    <cellStyle name="20% - Accent1 6 13" xfId="360"/>
    <cellStyle name="20% - Accent1 6 14" xfId="361"/>
    <cellStyle name="20% - Accent1 6 15" xfId="362"/>
    <cellStyle name="20% - Accent1 6 16" xfId="363"/>
    <cellStyle name="20% - Accent1 6 17" xfId="364"/>
    <cellStyle name="20% - Accent1 6 18" xfId="365"/>
    <cellStyle name="20% - Accent1 6 19" xfId="366"/>
    <cellStyle name="20% - Accent1 6 2" xfId="367"/>
    <cellStyle name="20% - Accent1 6 20" xfId="368"/>
    <cellStyle name="20% - Accent1 6 21" xfId="369"/>
    <cellStyle name="20% - Accent1 6 22" xfId="370"/>
    <cellStyle name="20% - Accent1 6 23" xfId="371"/>
    <cellStyle name="20% - Accent1 6 24" xfId="372"/>
    <cellStyle name="20% - Accent1 6 25" xfId="373"/>
    <cellStyle name="20% - Accent1 6 26" xfId="374"/>
    <cellStyle name="20% - Accent1 6 27" xfId="375"/>
    <cellStyle name="20% - Accent1 6 28" xfId="376"/>
    <cellStyle name="20% - Accent1 6 29" xfId="377"/>
    <cellStyle name="20% - Accent1 6 3" xfId="378"/>
    <cellStyle name="20% - Accent1 6 30" xfId="379"/>
    <cellStyle name="20% - Accent1 6 31" xfId="380"/>
    <cellStyle name="20% - Accent1 6 32" xfId="381"/>
    <cellStyle name="20% - Accent1 6 33" xfId="382"/>
    <cellStyle name="20% - Accent1 6 34" xfId="383"/>
    <cellStyle name="20% - Accent1 6 35" xfId="384"/>
    <cellStyle name="20% - Accent1 6 36" xfId="385"/>
    <cellStyle name="20% - Accent1 6 37" xfId="386"/>
    <cellStyle name="20% - Accent1 6 38" xfId="387"/>
    <cellStyle name="20% - Accent1 6 39" xfId="388"/>
    <cellStyle name="20% - Accent1 6 4" xfId="389"/>
    <cellStyle name="20% - Accent1 6 40" xfId="390"/>
    <cellStyle name="20% - Accent1 6 41" xfId="391"/>
    <cellStyle name="20% - Accent1 6 5" xfId="392"/>
    <cellStyle name="20% - Accent1 6 6" xfId="393"/>
    <cellStyle name="20% - Accent1 6 7" xfId="394"/>
    <cellStyle name="20% - Accent1 6 8" xfId="395"/>
    <cellStyle name="20% - Accent1 6 9" xfId="396"/>
    <cellStyle name="20% - Accent1 7" xfId="397"/>
    <cellStyle name="20% - Accent1 7 10" xfId="398"/>
    <cellStyle name="20% - Accent1 7 11" xfId="399"/>
    <cellStyle name="20% - Accent1 7 12" xfId="400"/>
    <cellStyle name="20% - Accent1 7 13" xfId="401"/>
    <cellStyle name="20% - Accent1 7 14" xfId="402"/>
    <cellStyle name="20% - Accent1 7 15" xfId="403"/>
    <cellStyle name="20% - Accent1 7 16" xfId="404"/>
    <cellStyle name="20% - Accent1 7 17" xfId="405"/>
    <cellStyle name="20% - Accent1 7 18" xfId="406"/>
    <cellStyle name="20% - Accent1 7 19" xfId="407"/>
    <cellStyle name="20% - Accent1 7 2" xfId="408"/>
    <cellStyle name="20% - Accent1 7 20" xfId="409"/>
    <cellStyle name="20% - Accent1 7 21" xfId="410"/>
    <cellStyle name="20% - Accent1 7 22" xfId="411"/>
    <cellStyle name="20% - Accent1 7 23" xfId="412"/>
    <cellStyle name="20% - Accent1 7 24" xfId="413"/>
    <cellStyle name="20% - Accent1 7 25" xfId="414"/>
    <cellStyle name="20% - Accent1 7 26" xfId="415"/>
    <cellStyle name="20% - Accent1 7 27" xfId="416"/>
    <cellStyle name="20% - Accent1 7 28" xfId="417"/>
    <cellStyle name="20% - Accent1 7 29" xfId="418"/>
    <cellStyle name="20% - Accent1 7 3" xfId="419"/>
    <cellStyle name="20% - Accent1 7 30" xfId="420"/>
    <cellStyle name="20% - Accent1 7 31" xfId="421"/>
    <cellStyle name="20% - Accent1 7 32" xfId="422"/>
    <cellStyle name="20% - Accent1 7 33" xfId="423"/>
    <cellStyle name="20% - Accent1 7 34" xfId="424"/>
    <cellStyle name="20% - Accent1 7 35" xfId="425"/>
    <cellStyle name="20% - Accent1 7 36" xfId="426"/>
    <cellStyle name="20% - Accent1 7 37" xfId="427"/>
    <cellStyle name="20% - Accent1 7 38" xfId="428"/>
    <cellStyle name="20% - Accent1 7 39" xfId="429"/>
    <cellStyle name="20% - Accent1 7 4" xfId="430"/>
    <cellStyle name="20% - Accent1 7 40" xfId="431"/>
    <cellStyle name="20% - Accent1 7 41" xfId="432"/>
    <cellStyle name="20% - Accent1 7 5" xfId="433"/>
    <cellStyle name="20% - Accent1 7 6" xfId="434"/>
    <cellStyle name="20% - Accent1 7 7" xfId="435"/>
    <cellStyle name="20% - Accent1 7 8" xfId="436"/>
    <cellStyle name="20% - Accent1 7 9" xfId="437"/>
    <cellStyle name="20% - Accent1 8" xfId="438"/>
    <cellStyle name="20% - Accent1 8 10" xfId="439"/>
    <cellStyle name="20% - Accent1 8 11" xfId="440"/>
    <cellStyle name="20% - Accent1 8 12" xfId="441"/>
    <cellStyle name="20% - Accent1 8 13" xfId="442"/>
    <cellStyle name="20% - Accent1 8 14" xfId="443"/>
    <cellStyle name="20% - Accent1 8 15" xfId="444"/>
    <cellStyle name="20% - Accent1 8 16" xfId="445"/>
    <cellStyle name="20% - Accent1 8 17" xfId="446"/>
    <cellStyle name="20% - Accent1 8 18" xfId="447"/>
    <cellStyle name="20% - Accent1 8 19" xfId="448"/>
    <cellStyle name="20% - Accent1 8 2" xfId="449"/>
    <cellStyle name="20% - Accent1 8 20" xfId="450"/>
    <cellStyle name="20% - Accent1 8 21" xfId="451"/>
    <cellStyle name="20% - Accent1 8 22" xfId="452"/>
    <cellStyle name="20% - Accent1 8 23" xfId="453"/>
    <cellStyle name="20% - Accent1 8 24" xfId="454"/>
    <cellStyle name="20% - Accent1 8 25" xfId="455"/>
    <cellStyle name="20% - Accent1 8 26" xfId="456"/>
    <cellStyle name="20% - Accent1 8 27" xfId="457"/>
    <cellStyle name="20% - Accent1 8 28" xfId="458"/>
    <cellStyle name="20% - Accent1 8 29" xfId="459"/>
    <cellStyle name="20% - Accent1 8 3" xfId="460"/>
    <cellStyle name="20% - Accent1 8 30" xfId="461"/>
    <cellStyle name="20% - Accent1 8 31" xfId="462"/>
    <cellStyle name="20% - Accent1 8 32" xfId="463"/>
    <cellStyle name="20% - Accent1 8 33" xfId="464"/>
    <cellStyle name="20% - Accent1 8 34" xfId="465"/>
    <cellStyle name="20% - Accent1 8 35" xfId="466"/>
    <cellStyle name="20% - Accent1 8 36" xfId="467"/>
    <cellStyle name="20% - Accent1 8 37" xfId="468"/>
    <cellStyle name="20% - Accent1 8 38" xfId="469"/>
    <cellStyle name="20% - Accent1 8 39" xfId="470"/>
    <cellStyle name="20% - Accent1 8 4" xfId="471"/>
    <cellStyle name="20% - Accent1 8 40" xfId="472"/>
    <cellStyle name="20% - Accent1 8 41" xfId="473"/>
    <cellStyle name="20% - Accent1 8 5" xfId="474"/>
    <cellStyle name="20% - Accent1 8 6" xfId="475"/>
    <cellStyle name="20% - Accent1 8 7" xfId="476"/>
    <cellStyle name="20% - Accent1 8 8" xfId="477"/>
    <cellStyle name="20% - Accent1 8 9" xfId="478"/>
    <cellStyle name="20% - Accent1 9" xfId="479"/>
    <cellStyle name="20% - Accent1 9 10" xfId="480"/>
    <cellStyle name="20% - Accent1 9 11" xfId="481"/>
    <cellStyle name="20% - Accent1 9 12" xfId="482"/>
    <cellStyle name="20% - Accent1 9 13" xfId="483"/>
    <cellStyle name="20% - Accent1 9 14" xfId="484"/>
    <cellStyle name="20% - Accent1 9 15" xfId="485"/>
    <cellStyle name="20% - Accent1 9 16" xfId="486"/>
    <cellStyle name="20% - Accent1 9 17" xfId="487"/>
    <cellStyle name="20% - Accent1 9 18" xfId="488"/>
    <cellStyle name="20% - Accent1 9 19" xfId="489"/>
    <cellStyle name="20% - Accent1 9 2" xfId="490"/>
    <cellStyle name="20% - Accent1 9 20" xfId="491"/>
    <cellStyle name="20% - Accent1 9 21" xfId="492"/>
    <cellStyle name="20% - Accent1 9 22" xfId="493"/>
    <cellStyle name="20% - Accent1 9 23" xfId="494"/>
    <cellStyle name="20% - Accent1 9 24" xfId="495"/>
    <cellStyle name="20% - Accent1 9 25" xfId="496"/>
    <cellStyle name="20% - Accent1 9 26" xfId="497"/>
    <cellStyle name="20% - Accent1 9 27" xfId="498"/>
    <cellStyle name="20% - Accent1 9 28" xfId="499"/>
    <cellStyle name="20% - Accent1 9 29" xfId="500"/>
    <cellStyle name="20% - Accent1 9 3" xfId="501"/>
    <cellStyle name="20% - Accent1 9 30" xfId="502"/>
    <cellStyle name="20% - Accent1 9 31" xfId="503"/>
    <cellStyle name="20% - Accent1 9 32" xfId="504"/>
    <cellStyle name="20% - Accent1 9 33" xfId="505"/>
    <cellStyle name="20% - Accent1 9 34" xfId="506"/>
    <cellStyle name="20% - Accent1 9 35" xfId="507"/>
    <cellStyle name="20% - Accent1 9 36" xfId="508"/>
    <cellStyle name="20% - Accent1 9 37" xfId="509"/>
    <cellStyle name="20% - Accent1 9 38" xfId="510"/>
    <cellStyle name="20% - Accent1 9 39" xfId="511"/>
    <cellStyle name="20% - Accent1 9 4" xfId="512"/>
    <cellStyle name="20% - Accent1 9 40" xfId="513"/>
    <cellStyle name="20% - Accent1 9 41" xfId="514"/>
    <cellStyle name="20% - Accent1 9 5" xfId="515"/>
    <cellStyle name="20% - Accent1 9 6" xfId="516"/>
    <cellStyle name="20% - Accent1 9 7" xfId="517"/>
    <cellStyle name="20% - Accent1 9 8" xfId="518"/>
    <cellStyle name="20% - Accent1 9 9" xfId="519"/>
    <cellStyle name="20% - Accent2 10" xfId="520"/>
    <cellStyle name="20% - Accent2 10 10" xfId="521"/>
    <cellStyle name="20% - Accent2 10 11" xfId="522"/>
    <cellStyle name="20% - Accent2 10 12" xfId="523"/>
    <cellStyle name="20% - Accent2 10 13" xfId="524"/>
    <cellStyle name="20% - Accent2 10 14" xfId="525"/>
    <cellStyle name="20% - Accent2 10 15" xfId="526"/>
    <cellStyle name="20% - Accent2 10 16" xfId="527"/>
    <cellStyle name="20% - Accent2 10 17" xfId="528"/>
    <cellStyle name="20% - Accent2 10 18" xfId="529"/>
    <cellStyle name="20% - Accent2 10 19" xfId="530"/>
    <cellStyle name="20% - Accent2 10 2" xfId="531"/>
    <cellStyle name="20% - Accent2 10 20" xfId="532"/>
    <cellStyle name="20% - Accent2 10 21" xfId="533"/>
    <cellStyle name="20% - Accent2 10 22" xfId="534"/>
    <cellStyle name="20% - Accent2 10 23" xfId="535"/>
    <cellStyle name="20% - Accent2 10 24" xfId="536"/>
    <cellStyle name="20% - Accent2 10 25" xfId="537"/>
    <cellStyle name="20% - Accent2 10 26" xfId="538"/>
    <cellStyle name="20% - Accent2 10 27" xfId="539"/>
    <cellStyle name="20% - Accent2 10 28" xfId="540"/>
    <cellStyle name="20% - Accent2 10 29" xfId="541"/>
    <cellStyle name="20% - Accent2 10 3" xfId="542"/>
    <cellStyle name="20% - Accent2 10 30" xfId="543"/>
    <cellStyle name="20% - Accent2 10 31" xfId="544"/>
    <cellStyle name="20% - Accent2 10 32" xfId="545"/>
    <cellStyle name="20% - Accent2 10 33" xfId="546"/>
    <cellStyle name="20% - Accent2 10 34" xfId="547"/>
    <cellStyle name="20% - Accent2 10 35" xfId="548"/>
    <cellStyle name="20% - Accent2 10 36" xfId="549"/>
    <cellStyle name="20% - Accent2 10 37" xfId="550"/>
    <cellStyle name="20% - Accent2 10 38" xfId="551"/>
    <cellStyle name="20% - Accent2 10 39" xfId="552"/>
    <cellStyle name="20% - Accent2 10 4" xfId="553"/>
    <cellStyle name="20% - Accent2 10 40" xfId="554"/>
    <cellStyle name="20% - Accent2 10 41" xfId="555"/>
    <cellStyle name="20% - Accent2 10 5" xfId="556"/>
    <cellStyle name="20% - Accent2 10 6" xfId="557"/>
    <cellStyle name="20% - Accent2 10 7" xfId="558"/>
    <cellStyle name="20% - Accent2 10 8" xfId="559"/>
    <cellStyle name="20% - Accent2 10 9" xfId="560"/>
    <cellStyle name="20% - Accent2 11" xfId="561"/>
    <cellStyle name="20% - Accent2 11 10" xfId="562"/>
    <cellStyle name="20% - Accent2 11 11" xfId="563"/>
    <cellStyle name="20% - Accent2 11 12" xfId="564"/>
    <cellStyle name="20% - Accent2 11 13" xfId="565"/>
    <cellStyle name="20% - Accent2 11 14" xfId="566"/>
    <cellStyle name="20% - Accent2 11 15" xfId="567"/>
    <cellStyle name="20% - Accent2 11 16" xfId="568"/>
    <cellStyle name="20% - Accent2 11 17" xfId="569"/>
    <cellStyle name="20% - Accent2 11 18" xfId="570"/>
    <cellStyle name="20% - Accent2 11 19" xfId="571"/>
    <cellStyle name="20% - Accent2 11 2" xfId="572"/>
    <cellStyle name="20% - Accent2 11 20" xfId="573"/>
    <cellStyle name="20% - Accent2 11 21" xfId="574"/>
    <cellStyle name="20% - Accent2 11 22" xfId="575"/>
    <cellStyle name="20% - Accent2 11 23" xfId="576"/>
    <cellStyle name="20% - Accent2 11 24" xfId="577"/>
    <cellStyle name="20% - Accent2 11 25" xfId="578"/>
    <cellStyle name="20% - Accent2 11 26" xfId="579"/>
    <cellStyle name="20% - Accent2 11 27" xfId="580"/>
    <cellStyle name="20% - Accent2 11 28" xfId="581"/>
    <cellStyle name="20% - Accent2 11 29" xfId="582"/>
    <cellStyle name="20% - Accent2 11 3" xfId="583"/>
    <cellStyle name="20% - Accent2 11 30" xfId="584"/>
    <cellStyle name="20% - Accent2 11 31" xfId="585"/>
    <cellStyle name="20% - Accent2 11 32" xfId="586"/>
    <cellStyle name="20% - Accent2 11 33" xfId="587"/>
    <cellStyle name="20% - Accent2 11 34" xfId="588"/>
    <cellStyle name="20% - Accent2 11 35" xfId="589"/>
    <cellStyle name="20% - Accent2 11 36" xfId="590"/>
    <cellStyle name="20% - Accent2 11 37" xfId="591"/>
    <cellStyle name="20% - Accent2 11 38" xfId="592"/>
    <cellStyle name="20% - Accent2 11 39" xfId="593"/>
    <cellStyle name="20% - Accent2 11 4" xfId="594"/>
    <cellStyle name="20% - Accent2 11 40" xfId="595"/>
    <cellStyle name="20% - Accent2 11 41" xfId="596"/>
    <cellStyle name="20% - Accent2 11 5" xfId="597"/>
    <cellStyle name="20% - Accent2 11 6" xfId="598"/>
    <cellStyle name="20% - Accent2 11 7" xfId="599"/>
    <cellStyle name="20% - Accent2 11 8" xfId="600"/>
    <cellStyle name="20% - Accent2 11 9" xfId="601"/>
    <cellStyle name="20% - Accent2 12" xfId="602"/>
    <cellStyle name="20% - Accent2 12 10" xfId="603"/>
    <cellStyle name="20% - Accent2 12 11" xfId="604"/>
    <cellStyle name="20% - Accent2 12 12" xfId="605"/>
    <cellStyle name="20% - Accent2 12 13" xfId="606"/>
    <cellStyle name="20% - Accent2 12 14" xfId="607"/>
    <cellStyle name="20% - Accent2 12 15" xfId="608"/>
    <cellStyle name="20% - Accent2 12 16" xfId="609"/>
    <cellStyle name="20% - Accent2 12 17" xfId="610"/>
    <cellStyle name="20% - Accent2 12 18" xfId="611"/>
    <cellStyle name="20% - Accent2 12 19" xfId="612"/>
    <cellStyle name="20% - Accent2 12 2" xfId="613"/>
    <cellStyle name="20% - Accent2 12 20" xfId="614"/>
    <cellStyle name="20% - Accent2 12 21" xfId="615"/>
    <cellStyle name="20% - Accent2 12 22" xfId="616"/>
    <cellStyle name="20% - Accent2 12 23" xfId="617"/>
    <cellStyle name="20% - Accent2 12 24" xfId="618"/>
    <cellStyle name="20% - Accent2 12 25" xfId="619"/>
    <cellStyle name="20% - Accent2 12 26" xfId="620"/>
    <cellStyle name="20% - Accent2 12 27" xfId="621"/>
    <cellStyle name="20% - Accent2 12 28" xfId="622"/>
    <cellStyle name="20% - Accent2 12 29" xfId="623"/>
    <cellStyle name="20% - Accent2 12 3" xfId="624"/>
    <cellStyle name="20% - Accent2 12 30" xfId="625"/>
    <cellStyle name="20% - Accent2 12 31" xfId="626"/>
    <cellStyle name="20% - Accent2 12 32" xfId="627"/>
    <cellStyle name="20% - Accent2 12 33" xfId="628"/>
    <cellStyle name="20% - Accent2 12 34" xfId="629"/>
    <cellStyle name="20% - Accent2 12 35" xfId="630"/>
    <cellStyle name="20% - Accent2 12 36" xfId="631"/>
    <cellStyle name="20% - Accent2 12 37" xfId="632"/>
    <cellStyle name="20% - Accent2 12 38" xfId="633"/>
    <cellStyle name="20% - Accent2 12 39" xfId="634"/>
    <cellStyle name="20% - Accent2 12 4" xfId="635"/>
    <cellStyle name="20% - Accent2 12 40" xfId="636"/>
    <cellStyle name="20% - Accent2 12 41" xfId="637"/>
    <cellStyle name="20% - Accent2 12 5" xfId="638"/>
    <cellStyle name="20% - Accent2 12 6" xfId="639"/>
    <cellStyle name="20% - Accent2 12 7" xfId="640"/>
    <cellStyle name="20% - Accent2 12 8" xfId="641"/>
    <cellStyle name="20% - Accent2 12 9" xfId="642"/>
    <cellStyle name="20% - Accent2 13" xfId="643"/>
    <cellStyle name="20% - Accent2 14" xfId="644"/>
    <cellStyle name="20% - Accent2 14 2" xfId="645"/>
    <cellStyle name="20% - Accent2 15" xfId="646"/>
    <cellStyle name="20% - Accent2 16" xfId="647"/>
    <cellStyle name="20% - Accent2 2" xfId="648"/>
    <cellStyle name="20% - Accent2 2 10" xfId="649"/>
    <cellStyle name="20% - Accent2 2 11" xfId="650"/>
    <cellStyle name="20% - Accent2 2 12" xfId="651"/>
    <cellStyle name="20% - Accent2 2 13" xfId="652"/>
    <cellStyle name="20% - Accent2 2 14" xfId="653"/>
    <cellStyle name="20% - Accent2 2 15" xfId="654"/>
    <cellStyle name="20% - Accent2 2 16" xfId="655"/>
    <cellStyle name="20% - Accent2 2 17" xfId="656"/>
    <cellStyle name="20% - Accent2 2 18" xfId="657"/>
    <cellStyle name="20% - Accent2 2 19" xfId="658"/>
    <cellStyle name="20% - Accent2 2 2" xfId="659"/>
    <cellStyle name="20% - Accent2 2 2 2" xfId="660"/>
    <cellStyle name="20% - Accent2 2 2 2 2" xfId="661"/>
    <cellStyle name="20% - Accent2 2 2 3" xfId="662"/>
    <cellStyle name="20% - Accent2 2 2 4" xfId="663"/>
    <cellStyle name="20% - Accent2 2 2 5" xfId="664"/>
    <cellStyle name="20% - Accent2 2 20" xfId="665"/>
    <cellStyle name="20% - Accent2 2 21" xfId="666"/>
    <cellStyle name="20% - Accent2 2 22" xfId="667"/>
    <cellStyle name="20% - Accent2 2 23" xfId="668"/>
    <cellStyle name="20% - Accent2 2 24" xfId="669"/>
    <cellStyle name="20% - Accent2 2 25" xfId="670"/>
    <cellStyle name="20% - Accent2 2 26" xfId="671"/>
    <cellStyle name="20% - Accent2 2 27" xfId="672"/>
    <cellStyle name="20% - Accent2 2 28" xfId="673"/>
    <cellStyle name="20% - Accent2 2 29" xfId="674"/>
    <cellStyle name="20% - Accent2 2 3" xfId="675"/>
    <cellStyle name="20% - Accent2 2 3 2" xfId="676"/>
    <cellStyle name="20% - Accent2 2 3 3" xfId="677"/>
    <cellStyle name="20% - Accent2 2 3 4" xfId="678"/>
    <cellStyle name="20% - Accent2 2 3 5" xfId="679"/>
    <cellStyle name="20% - Accent2 2 3 6" xfId="680"/>
    <cellStyle name="20% - Accent2 2 30" xfId="681"/>
    <cellStyle name="20% - Accent2 2 31" xfId="682"/>
    <cellStyle name="20% - Accent2 2 32" xfId="683"/>
    <cellStyle name="20% - Accent2 2 33" xfId="684"/>
    <cellStyle name="20% - Accent2 2 34" xfId="685"/>
    <cellStyle name="20% - Accent2 2 35" xfId="686"/>
    <cellStyle name="20% - Accent2 2 36" xfId="687"/>
    <cellStyle name="20% - Accent2 2 37" xfId="688"/>
    <cellStyle name="20% - Accent2 2 38" xfId="689"/>
    <cellStyle name="20% - Accent2 2 39" xfId="690"/>
    <cellStyle name="20% - Accent2 2 4" xfId="691"/>
    <cellStyle name="20% - Accent2 2 40" xfId="692"/>
    <cellStyle name="20% - Accent2 2 41" xfId="693"/>
    <cellStyle name="20% - Accent2 2 42" xfId="694"/>
    <cellStyle name="20% - Accent2 2 43" xfId="695"/>
    <cellStyle name="20% - Accent2 2 44" xfId="696"/>
    <cellStyle name="20% - Accent2 2 45" xfId="697"/>
    <cellStyle name="20% - Accent2 2 5" xfId="698"/>
    <cellStyle name="20% - Accent2 2 6" xfId="699"/>
    <cellStyle name="20% - Accent2 2 7" xfId="700"/>
    <cellStyle name="20% - Accent2 2 8" xfId="701"/>
    <cellStyle name="20% - Accent2 2 9" xfId="702"/>
    <cellStyle name="20% - Accent2 3" xfId="703"/>
    <cellStyle name="20% - Accent2 3 10" xfId="704"/>
    <cellStyle name="20% - Accent2 3 11" xfId="705"/>
    <cellStyle name="20% - Accent2 3 12" xfId="706"/>
    <cellStyle name="20% - Accent2 3 13" xfId="707"/>
    <cellStyle name="20% - Accent2 3 14" xfId="708"/>
    <cellStyle name="20% - Accent2 3 15" xfId="709"/>
    <cellStyle name="20% - Accent2 3 16" xfId="710"/>
    <cellStyle name="20% - Accent2 3 17" xfId="711"/>
    <cellStyle name="20% - Accent2 3 18" xfId="712"/>
    <cellStyle name="20% - Accent2 3 19" xfId="713"/>
    <cellStyle name="20% - Accent2 3 2" xfId="714"/>
    <cellStyle name="20% - Accent2 3 20" xfId="715"/>
    <cellStyle name="20% - Accent2 3 21" xfId="716"/>
    <cellStyle name="20% - Accent2 3 22" xfId="717"/>
    <cellStyle name="20% - Accent2 3 23" xfId="718"/>
    <cellStyle name="20% - Accent2 3 24" xfId="719"/>
    <cellStyle name="20% - Accent2 3 25" xfId="720"/>
    <cellStyle name="20% - Accent2 3 26" xfId="721"/>
    <cellStyle name="20% - Accent2 3 27" xfId="722"/>
    <cellStyle name="20% - Accent2 3 28" xfId="723"/>
    <cellStyle name="20% - Accent2 3 29" xfId="724"/>
    <cellStyle name="20% - Accent2 3 3" xfId="725"/>
    <cellStyle name="20% - Accent2 3 30" xfId="726"/>
    <cellStyle name="20% - Accent2 3 31" xfId="727"/>
    <cellStyle name="20% - Accent2 3 32" xfId="728"/>
    <cellStyle name="20% - Accent2 3 33" xfId="729"/>
    <cellStyle name="20% - Accent2 3 34" xfId="730"/>
    <cellStyle name="20% - Accent2 3 35" xfId="731"/>
    <cellStyle name="20% - Accent2 3 36" xfId="732"/>
    <cellStyle name="20% - Accent2 3 37" xfId="733"/>
    <cellStyle name="20% - Accent2 3 38" xfId="734"/>
    <cellStyle name="20% - Accent2 3 39" xfId="735"/>
    <cellStyle name="20% - Accent2 3 4" xfId="736"/>
    <cellStyle name="20% - Accent2 3 40" xfId="737"/>
    <cellStyle name="20% - Accent2 3 41" xfId="738"/>
    <cellStyle name="20% - Accent2 3 42" xfId="739"/>
    <cellStyle name="20% - Accent2 3 43" xfId="740"/>
    <cellStyle name="20% - Accent2 3 44" xfId="741"/>
    <cellStyle name="20% - Accent2 3 45" xfId="742"/>
    <cellStyle name="20% - Accent2 3 5" xfId="743"/>
    <cellStyle name="20% - Accent2 3 6" xfId="744"/>
    <cellStyle name="20% - Accent2 3 7" xfId="745"/>
    <cellStyle name="20% - Accent2 3 8" xfId="746"/>
    <cellStyle name="20% - Accent2 3 9" xfId="747"/>
    <cellStyle name="20% - Accent2 4" xfId="748"/>
    <cellStyle name="20% - Accent2 4 10" xfId="749"/>
    <cellStyle name="20% - Accent2 4 11" xfId="750"/>
    <cellStyle name="20% - Accent2 4 12" xfId="751"/>
    <cellStyle name="20% - Accent2 4 13" xfId="752"/>
    <cellStyle name="20% - Accent2 4 14" xfId="753"/>
    <cellStyle name="20% - Accent2 4 15" xfId="754"/>
    <cellStyle name="20% - Accent2 4 16" xfId="755"/>
    <cellStyle name="20% - Accent2 4 17" xfId="756"/>
    <cellStyle name="20% - Accent2 4 18" xfId="757"/>
    <cellStyle name="20% - Accent2 4 19" xfId="758"/>
    <cellStyle name="20% - Accent2 4 2" xfId="759"/>
    <cellStyle name="20% - Accent2 4 20" xfId="760"/>
    <cellStyle name="20% - Accent2 4 21" xfId="761"/>
    <cellStyle name="20% - Accent2 4 22" xfId="762"/>
    <cellStyle name="20% - Accent2 4 23" xfId="763"/>
    <cellStyle name="20% - Accent2 4 24" xfId="764"/>
    <cellStyle name="20% - Accent2 4 25" xfId="765"/>
    <cellStyle name="20% - Accent2 4 26" xfId="766"/>
    <cellStyle name="20% - Accent2 4 27" xfId="767"/>
    <cellStyle name="20% - Accent2 4 28" xfId="768"/>
    <cellStyle name="20% - Accent2 4 29" xfId="769"/>
    <cellStyle name="20% - Accent2 4 3" xfId="770"/>
    <cellStyle name="20% - Accent2 4 30" xfId="771"/>
    <cellStyle name="20% - Accent2 4 31" xfId="772"/>
    <cellStyle name="20% - Accent2 4 32" xfId="773"/>
    <cellStyle name="20% - Accent2 4 33" xfId="774"/>
    <cellStyle name="20% - Accent2 4 34" xfId="775"/>
    <cellStyle name="20% - Accent2 4 35" xfId="776"/>
    <cellStyle name="20% - Accent2 4 36" xfId="777"/>
    <cellStyle name="20% - Accent2 4 37" xfId="778"/>
    <cellStyle name="20% - Accent2 4 38" xfId="779"/>
    <cellStyle name="20% - Accent2 4 39" xfId="780"/>
    <cellStyle name="20% - Accent2 4 4" xfId="781"/>
    <cellStyle name="20% - Accent2 4 40" xfId="782"/>
    <cellStyle name="20% - Accent2 4 41" xfId="783"/>
    <cellStyle name="20% - Accent2 4 5" xfId="784"/>
    <cellStyle name="20% - Accent2 4 6" xfId="785"/>
    <cellStyle name="20% - Accent2 4 7" xfId="786"/>
    <cellStyle name="20% - Accent2 4 8" xfId="787"/>
    <cellStyle name="20% - Accent2 4 9" xfId="788"/>
    <cellStyle name="20% - Accent2 5" xfId="789"/>
    <cellStyle name="20% - Accent2 5 10" xfId="790"/>
    <cellStyle name="20% - Accent2 5 11" xfId="791"/>
    <cellStyle name="20% - Accent2 5 12" xfId="792"/>
    <cellStyle name="20% - Accent2 5 13" xfId="793"/>
    <cellStyle name="20% - Accent2 5 14" xfId="794"/>
    <cellStyle name="20% - Accent2 5 15" xfId="795"/>
    <cellStyle name="20% - Accent2 5 16" xfId="796"/>
    <cellStyle name="20% - Accent2 5 17" xfId="797"/>
    <cellStyle name="20% - Accent2 5 18" xfId="798"/>
    <cellStyle name="20% - Accent2 5 19" xfId="799"/>
    <cellStyle name="20% - Accent2 5 2" xfId="800"/>
    <cellStyle name="20% - Accent2 5 20" xfId="801"/>
    <cellStyle name="20% - Accent2 5 21" xfId="802"/>
    <cellStyle name="20% - Accent2 5 22" xfId="803"/>
    <cellStyle name="20% - Accent2 5 23" xfId="804"/>
    <cellStyle name="20% - Accent2 5 24" xfId="805"/>
    <cellStyle name="20% - Accent2 5 25" xfId="806"/>
    <cellStyle name="20% - Accent2 5 26" xfId="807"/>
    <cellStyle name="20% - Accent2 5 27" xfId="808"/>
    <cellStyle name="20% - Accent2 5 28" xfId="809"/>
    <cellStyle name="20% - Accent2 5 29" xfId="810"/>
    <cellStyle name="20% - Accent2 5 3" xfId="811"/>
    <cellStyle name="20% - Accent2 5 30" xfId="812"/>
    <cellStyle name="20% - Accent2 5 31" xfId="813"/>
    <cellStyle name="20% - Accent2 5 32" xfId="814"/>
    <cellStyle name="20% - Accent2 5 33" xfId="815"/>
    <cellStyle name="20% - Accent2 5 34" xfId="816"/>
    <cellStyle name="20% - Accent2 5 35" xfId="817"/>
    <cellStyle name="20% - Accent2 5 36" xfId="818"/>
    <cellStyle name="20% - Accent2 5 37" xfId="819"/>
    <cellStyle name="20% - Accent2 5 38" xfId="820"/>
    <cellStyle name="20% - Accent2 5 39" xfId="821"/>
    <cellStyle name="20% - Accent2 5 4" xfId="822"/>
    <cellStyle name="20% - Accent2 5 40" xfId="823"/>
    <cellStyle name="20% - Accent2 5 41" xfId="824"/>
    <cellStyle name="20% - Accent2 5 5" xfId="825"/>
    <cellStyle name="20% - Accent2 5 6" xfId="826"/>
    <cellStyle name="20% - Accent2 5 7" xfId="827"/>
    <cellStyle name="20% - Accent2 5 8" xfId="828"/>
    <cellStyle name="20% - Accent2 5 9" xfId="829"/>
    <cellStyle name="20% - Accent2 6" xfId="830"/>
    <cellStyle name="20% - Accent2 6 10" xfId="831"/>
    <cellStyle name="20% - Accent2 6 11" xfId="832"/>
    <cellStyle name="20% - Accent2 6 12" xfId="833"/>
    <cellStyle name="20% - Accent2 6 13" xfId="834"/>
    <cellStyle name="20% - Accent2 6 14" xfId="835"/>
    <cellStyle name="20% - Accent2 6 15" xfId="836"/>
    <cellStyle name="20% - Accent2 6 16" xfId="837"/>
    <cellStyle name="20% - Accent2 6 17" xfId="838"/>
    <cellStyle name="20% - Accent2 6 18" xfId="839"/>
    <cellStyle name="20% - Accent2 6 19" xfId="840"/>
    <cellStyle name="20% - Accent2 6 2" xfId="841"/>
    <cellStyle name="20% - Accent2 6 20" xfId="842"/>
    <cellStyle name="20% - Accent2 6 21" xfId="843"/>
    <cellStyle name="20% - Accent2 6 22" xfId="844"/>
    <cellStyle name="20% - Accent2 6 23" xfId="845"/>
    <cellStyle name="20% - Accent2 6 24" xfId="846"/>
    <cellStyle name="20% - Accent2 6 25" xfId="847"/>
    <cellStyle name="20% - Accent2 6 26" xfId="848"/>
    <cellStyle name="20% - Accent2 6 27" xfId="849"/>
    <cellStyle name="20% - Accent2 6 28" xfId="850"/>
    <cellStyle name="20% - Accent2 6 29" xfId="851"/>
    <cellStyle name="20% - Accent2 6 3" xfId="852"/>
    <cellStyle name="20% - Accent2 6 30" xfId="853"/>
    <cellStyle name="20% - Accent2 6 31" xfId="854"/>
    <cellStyle name="20% - Accent2 6 32" xfId="855"/>
    <cellStyle name="20% - Accent2 6 33" xfId="856"/>
    <cellStyle name="20% - Accent2 6 34" xfId="857"/>
    <cellStyle name="20% - Accent2 6 35" xfId="858"/>
    <cellStyle name="20% - Accent2 6 36" xfId="859"/>
    <cellStyle name="20% - Accent2 6 37" xfId="860"/>
    <cellStyle name="20% - Accent2 6 38" xfId="861"/>
    <cellStyle name="20% - Accent2 6 39" xfId="862"/>
    <cellStyle name="20% - Accent2 6 4" xfId="863"/>
    <cellStyle name="20% - Accent2 6 40" xfId="864"/>
    <cellStyle name="20% - Accent2 6 41" xfId="865"/>
    <cellStyle name="20% - Accent2 6 5" xfId="866"/>
    <cellStyle name="20% - Accent2 6 6" xfId="867"/>
    <cellStyle name="20% - Accent2 6 7" xfId="868"/>
    <cellStyle name="20% - Accent2 6 8" xfId="869"/>
    <cellStyle name="20% - Accent2 6 9" xfId="870"/>
    <cellStyle name="20% - Accent2 7" xfId="871"/>
    <cellStyle name="20% - Accent2 7 10" xfId="872"/>
    <cellStyle name="20% - Accent2 7 11" xfId="873"/>
    <cellStyle name="20% - Accent2 7 12" xfId="874"/>
    <cellStyle name="20% - Accent2 7 13" xfId="875"/>
    <cellStyle name="20% - Accent2 7 14" xfId="876"/>
    <cellStyle name="20% - Accent2 7 15" xfId="877"/>
    <cellStyle name="20% - Accent2 7 16" xfId="878"/>
    <cellStyle name="20% - Accent2 7 17" xfId="879"/>
    <cellStyle name="20% - Accent2 7 18" xfId="880"/>
    <cellStyle name="20% - Accent2 7 19" xfId="881"/>
    <cellStyle name="20% - Accent2 7 2" xfId="882"/>
    <cellStyle name="20% - Accent2 7 20" xfId="883"/>
    <cellStyle name="20% - Accent2 7 21" xfId="884"/>
    <cellStyle name="20% - Accent2 7 22" xfId="885"/>
    <cellStyle name="20% - Accent2 7 23" xfId="886"/>
    <cellStyle name="20% - Accent2 7 24" xfId="887"/>
    <cellStyle name="20% - Accent2 7 25" xfId="888"/>
    <cellStyle name="20% - Accent2 7 26" xfId="889"/>
    <cellStyle name="20% - Accent2 7 27" xfId="890"/>
    <cellStyle name="20% - Accent2 7 28" xfId="891"/>
    <cellStyle name="20% - Accent2 7 29" xfId="892"/>
    <cellStyle name="20% - Accent2 7 3" xfId="893"/>
    <cellStyle name="20% - Accent2 7 30" xfId="894"/>
    <cellStyle name="20% - Accent2 7 31" xfId="895"/>
    <cellStyle name="20% - Accent2 7 32" xfId="896"/>
    <cellStyle name="20% - Accent2 7 33" xfId="897"/>
    <cellStyle name="20% - Accent2 7 34" xfId="898"/>
    <cellStyle name="20% - Accent2 7 35" xfId="899"/>
    <cellStyle name="20% - Accent2 7 36" xfId="900"/>
    <cellStyle name="20% - Accent2 7 37" xfId="901"/>
    <cellStyle name="20% - Accent2 7 38" xfId="902"/>
    <cellStyle name="20% - Accent2 7 39" xfId="903"/>
    <cellStyle name="20% - Accent2 7 4" xfId="904"/>
    <cellStyle name="20% - Accent2 7 40" xfId="905"/>
    <cellStyle name="20% - Accent2 7 41" xfId="906"/>
    <cellStyle name="20% - Accent2 7 5" xfId="907"/>
    <cellStyle name="20% - Accent2 7 6" xfId="908"/>
    <cellStyle name="20% - Accent2 7 7" xfId="909"/>
    <cellStyle name="20% - Accent2 7 8" xfId="910"/>
    <cellStyle name="20% - Accent2 7 9" xfId="911"/>
    <cellStyle name="20% - Accent2 8" xfId="912"/>
    <cellStyle name="20% - Accent2 8 10" xfId="913"/>
    <cellStyle name="20% - Accent2 8 11" xfId="914"/>
    <cellStyle name="20% - Accent2 8 12" xfId="915"/>
    <cellStyle name="20% - Accent2 8 13" xfId="916"/>
    <cellStyle name="20% - Accent2 8 14" xfId="917"/>
    <cellStyle name="20% - Accent2 8 15" xfId="918"/>
    <cellStyle name="20% - Accent2 8 16" xfId="919"/>
    <cellStyle name="20% - Accent2 8 17" xfId="920"/>
    <cellStyle name="20% - Accent2 8 18" xfId="921"/>
    <cellStyle name="20% - Accent2 8 19" xfId="922"/>
    <cellStyle name="20% - Accent2 8 2" xfId="923"/>
    <cellStyle name="20% - Accent2 8 20" xfId="924"/>
    <cellStyle name="20% - Accent2 8 21" xfId="925"/>
    <cellStyle name="20% - Accent2 8 22" xfId="926"/>
    <cellStyle name="20% - Accent2 8 23" xfId="927"/>
    <cellStyle name="20% - Accent2 8 24" xfId="928"/>
    <cellStyle name="20% - Accent2 8 25" xfId="929"/>
    <cellStyle name="20% - Accent2 8 26" xfId="930"/>
    <cellStyle name="20% - Accent2 8 27" xfId="931"/>
    <cellStyle name="20% - Accent2 8 28" xfId="932"/>
    <cellStyle name="20% - Accent2 8 29" xfId="933"/>
    <cellStyle name="20% - Accent2 8 3" xfId="934"/>
    <cellStyle name="20% - Accent2 8 30" xfId="935"/>
    <cellStyle name="20% - Accent2 8 31" xfId="936"/>
    <cellStyle name="20% - Accent2 8 32" xfId="937"/>
    <cellStyle name="20% - Accent2 8 33" xfId="938"/>
    <cellStyle name="20% - Accent2 8 34" xfId="939"/>
    <cellStyle name="20% - Accent2 8 35" xfId="940"/>
    <cellStyle name="20% - Accent2 8 36" xfId="941"/>
    <cellStyle name="20% - Accent2 8 37" xfId="942"/>
    <cellStyle name="20% - Accent2 8 38" xfId="943"/>
    <cellStyle name="20% - Accent2 8 39" xfId="944"/>
    <cellStyle name="20% - Accent2 8 4" xfId="945"/>
    <cellStyle name="20% - Accent2 8 40" xfId="946"/>
    <cellStyle name="20% - Accent2 8 41" xfId="947"/>
    <cellStyle name="20% - Accent2 8 5" xfId="948"/>
    <cellStyle name="20% - Accent2 8 6" xfId="949"/>
    <cellStyle name="20% - Accent2 8 7" xfId="950"/>
    <cellStyle name="20% - Accent2 8 8" xfId="951"/>
    <cellStyle name="20% - Accent2 8 9" xfId="952"/>
    <cellStyle name="20% - Accent2 9" xfId="953"/>
    <cellStyle name="20% - Accent2 9 10" xfId="954"/>
    <cellStyle name="20% - Accent2 9 11" xfId="955"/>
    <cellStyle name="20% - Accent2 9 12" xfId="956"/>
    <cellStyle name="20% - Accent2 9 13" xfId="957"/>
    <cellStyle name="20% - Accent2 9 14" xfId="958"/>
    <cellStyle name="20% - Accent2 9 15" xfId="959"/>
    <cellStyle name="20% - Accent2 9 16" xfId="960"/>
    <cellStyle name="20% - Accent2 9 17" xfId="961"/>
    <cellStyle name="20% - Accent2 9 18" xfId="962"/>
    <cellStyle name="20% - Accent2 9 19" xfId="963"/>
    <cellStyle name="20% - Accent2 9 2" xfId="964"/>
    <cellStyle name="20% - Accent2 9 20" xfId="965"/>
    <cellStyle name="20% - Accent2 9 21" xfId="966"/>
    <cellStyle name="20% - Accent2 9 22" xfId="967"/>
    <cellStyle name="20% - Accent2 9 23" xfId="968"/>
    <cellStyle name="20% - Accent2 9 24" xfId="969"/>
    <cellStyle name="20% - Accent2 9 25" xfId="970"/>
    <cellStyle name="20% - Accent2 9 26" xfId="971"/>
    <cellStyle name="20% - Accent2 9 27" xfId="972"/>
    <cellStyle name="20% - Accent2 9 28" xfId="973"/>
    <cellStyle name="20% - Accent2 9 29" xfId="974"/>
    <cellStyle name="20% - Accent2 9 3" xfId="975"/>
    <cellStyle name="20% - Accent2 9 30" xfId="976"/>
    <cellStyle name="20% - Accent2 9 31" xfId="977"/>
    <cellStyle name="20% - Accent2 9 32" xfId="978"/>
    <cellStyle name="20% - Accent2 9 33" xfId="979"/>
    <cellStyle name="20% - Accent2 9 34" xfId="980"/>
    <cellStyle name="20% - Accent2 9 35" xfId="981"/>
    <cellStyle name="20% - Accent2 9 36" xfId="982"/>
    <cellStyle name="20% - Accent2 9 37" xfId="983"/>
    <cellStyle name="20% - Accent2 9 38" xfId="984"/>
    <cellStyle name="20% - Accent2 9 39" xfId="985"/>
    <cellStyle name="20% - Accent2 9 4" xfId="986"/>
    <cellStyle name="20% - Accent2 9 40" xfId="987"/>
    <cellStyle name="20% - Accent2 9 41" xfId="988"/>
    <cellStyle name="20% - Accent2 9 5" xfId="989"/>
    <cellStyle name="20% - Accent2 9 6" xfId="990"/>
    <cellStyle name="20% - Accent2 9 7" xfId="991"/>
    <cellStyle name="20% - Accent2 9 8" xfId="992"/>
    <cellStyle name="20% - Accent2 9 9" xfId="993"/>
    <cellStyle name="20% - Accent3 10" xfId="994"/>
    <cellStyle name="20% - Accent3 10 10" xfId="995"/>
    <cellStyle name="20% - Accent3 10 11" xfId="996"/>
    <cellStyle name="20% - Accent3 10 12" xfId="997"/>
    <cellStyle name="20% - Accent3 10 13" xfId="998"/>
    <cellStyle name="20% - Accent3 10 14" xfId="999"/>
    <cellStyle name="20% - Accent3 10 15" xfId="1000"/>
    <cellStyle name="20% - Accent3 10 16" xfId="1001"/>
    <cellStyle name="20% - Accent3 10 17" xfId="1002"/>
    <cellStyle name="20% - Accent3 10 18" xfId="1003"/>
    <cellStyle name="20% - Accent3 10 19" xfId="1004"/>
    <cellStyle name="20% - Accent3 10 2" xfId="1005"/>
    <cellStyle name="20% - Accent3 10 20" xfId="1006"/>
    <cellStyle name="20% - Accent3 10 21" xfId="1007"/>
    <cellStyle name="20% - Accent3 10 22" xfId="1008"/>
    <cellStyle name="20% - Accent3 10 23" xfId="1009"/>
    <cellStyle name="20% - Accent3 10 24" xfId="1010"/>
    <cellStyle name="20% - Accent3 10 25" xfId="1011"/>
    <cellStyle name="20% - Accent3 10 26" xfId="1012"/>
    <cellStyle name="20% - Accent3 10 27" xfId="1013"/>
    <cellStyle name="20% - Accent3 10 28" xfId="1014"/>
    <cellStyle name="20% - Accent3 10 29" xfId="1015"/>
    <cellStyle name="20% - Accent3 10 3" xfId="1016"/>
    <cellStyle name="20% - Accent3 10 30" xfId="1017"/>
    <cellStyle name="20% - Accent3 10 31" xfId="1018"/>
    <cellStyle name="20% - Accent3 10 32" xfId="1019"/>
    <cellStyle name="20% - Accent3 10 33" xfId="1020"/>
    <cellStyle name="20% - Accent3 10 34" xfId="1021"/>
    <cellStyle name="20% - Accent3 10 35" xfId="1022"/>
    <cellStyle name="20% - Accent3 10 36" xfId="1023"/>
    <cellStyle name="20% - Accent3 10 37" xfId="1024"/>
    <cellStyle name="20% - Accent3 10 38" xfId="1025"/>
    <cellStyle name="20% - Accent3 10 39" xfId="1026"/>
    <cellStyle name="20% - Accent3 10 4" xfId="1027"/>
    <cellStyle name="20% - Accent3 10 40" xfId="1028"/>
    <cellStyle name="20% - Accent3 10 41" xfId="1029"/>
    <cellStyle name="20% - Accent3 10 5" xfId="1030"/>
    <cellStyle name="20% - Accent3 10 6" xfId="1031"/>
    <cellStyle name="20% - Accent3 10 7" xfId="1032"/>
    <cellStyle name="20% - Accent3 10 8" xfId="1033"/>
    <cellStyle name="20% - Accent3 10 9" xfId="1034"/>
    <cellStyle name="20% - Accent3 11" xfId="1035"/>
    <cellStyle name="20% - Accent3 11 10" xfId="1036"/>
    <cellStyle name="20% - Accent3 11 11" xfId="1037"/>
    <cellStyle name="20% - Accent3 11 12" xfId="1038"/>
    <cellStyle name="20% - Accent3 11 13" xfId="1039"/>
    <cellStyle name="20% - Accent3 11 14" xfId="1040"/>
    <cellStyle name="20% - Accent3 11 15" xfId="1041"/>
    <cellStyle name="20% - Accent3 11 16" xfId="1042"/>
    <cellStyle name="20% - Accent3 11 17" xfId="1043"/>
    <cellStyle name="20% - Accent3 11 18" xfId="1044"/>
    <cellStyle name="20% - Accent3 11 19" xfId="1045"/>
    <cellStyle name="20% - Accent3 11 2" xfId="1046"/>
    <cellStyle name="20% - Accent3 11 20" xfId="1047"/>
    <cellStyle name="20% - Accent3 11 21" xfId="1048"/>
    <cellStyle name="20% - Accent3 11 22" xfId="1049"/>
    <cellStyle name="20% - Accent3 11 23" xfId="1050"/>
    <cellStyle name="20% - Accent3 11 24" xfId="1051"/>
    <cellStyle name="20% - Accent3 11 25" xfId="1052"/>
    <cellStyle name="20% - Accent3 11 26" xfId="1053"/>
    <cellStyle name="20% - Accent3 11 27" xfId="1054"/>
    <cellStyle name="20% - Accent3 11 28" xfId="1055"/>
    <cellStyle name="20% - Accent3 11 29" xfId="1056"/>
    <cellStyle name="20% - Accent3 11 3" xfId="1057"/>
    <cellStyle name="20% - Accent3 11 30" xfId="1058"/>
    <cellStyle name="20% - Accent3 11 31" xfId="1059"/>
    <cellStyle name="20% - Accent3 11 32" xfId="1060"/>
    <cellStyle name="20% - Accent3 11 33" xfId="1061"/>
    <cellStyle name="20% - Accent3 11 34" xfId="1062"/>
    <cellStyle name="20% - Accent3 11 35" xfId="1063"/>
    <cellStyle name="20% - Accent3 11 36" xfId="1064"/>
    <cellStyle name="20% - Accent3 11 37" xfId="1065"/>
    <cellStyle name="20% - Accent3 11 38" xfId="1066"/>
    <cellStyle name="20% - Accent3 11 39" xfId="1067"/>
    <cellStyle name="20% - Accent3 11 4" xfId="1068"/>
    <cellStyle name="20% - Accent3 11 40" xfId="1069"/>
    <cellStyle name="20% - Accent3 11 41" xfId="1070"/>
    <cellStyle name="20% - Accent3 11 5" xfId="1071"/>
    <cellStyle name="20% - Accent3 11 6" xfId="1072"/>
    <cellStyle name="20% - Accent3 11 7" xfId="1073"/>
    <cellStyle name="20% - Accent3 11 8" xfId="1074"/>
    <cellStyle name="20% - Accent3 11 9" xfId="1075"/>
    <cellStyle name="20% - Accent3 12" xfId="1076"/>
    <cellStyle name="20% - Accent3 12 10" xfId="1077"/>
    <cellStyle name="20% - Accent3 12 11" xfId="1078"/>
    <cellStyle name="20% - Accent3 12 12" xfId="1079"/>
    <cellStyle name="20% - Accent3 12 13" xfId="1080"/>
    <cellStyle name="20% - Accent3 12 14" xfId="1081"/>
    <cellStyle name="20% - Accent3 12 15" xfId="1082"/>
    <cellStyle name="20% - Accent3 12 16" xfId="1083"/>
    <cellStyle name="20% - Accent3 12 17" xfId="1084"/>
    <cellStyle name="20% - Accent3 12 18" xfId="1085"/>
    <cellStyle name="20% - Accent3 12 19" xfId="1086"/>
    <cellStyle name="20% - Accent3 12 2" xfId="1087"/>
    <cellStyle name="20% - Accent3 12 20" xfId="1088"/>
    <cellStyle name="20% - Accent3 12 21" xfId="1089"/>
    <cellStyle name="20% - Accent3 12 22" xfId="1090"/>
    <cellStyle name="20% - Accent3 12 23" xfId="1091"/>
    <cellStyle name="20% - Accent3 12 24" xfId="1092"/>
    <cellStyle name="20% - Accent3 12 25" xfId="1093"/>
    <cellStyle name="20% - Accent3 12 26" xfId="1094"/>
    <cellStyle name="20% - Accent3 12 27" xfId="1095"/>
    <cellStyle name="20% - Accent3 12 28" xfId="1096"/>
    <cellStyle name="20% - Accent3 12 29" xfId="1097"/>
    <cellStyle name="20% - Accent3 12 3" xfId="1098"/>
    <cellStyle name="20% - Accent3 12 30" xfId="1099"/>
    <cellStyle name="20% - Accent3 12 31" xfId="1100"/>
    <cellStyle name="20% - Accent3 12 32" xfId="1101"/>
    <cellStyle name="20% - Accent3 12 33" xfId="1102"/>
    <cellStyle name="20% - Accent3 12 34" xfId="1103"/>
    <cellStyle name="20% - Accent3 12 35" xfId="1104"/>
    <cellStyle name="20% - Accent3 12 36" xfId="1105"/>
    <cellStyle name="20% - Accent3 12 37" xfId="1106"/>
    <cellStyle name="20% - Accent3 12 38" xfId="1107"/>
    <cellStyle name="20% - Accent3 12 39" xfId="1108"/>
    <cellStyle name="20% - Accent3 12 4" xfId="1109"/>
    <cellStyle name="20% - Accent3 12 40" xfId="1110"/>
    <cellStyle name="20% - Accent3 12 41" xfId="1111"/>
    <cellStyle name="20% - Accent3 12 5" xfId="1112"/>
    <cellStyle name="20% - Accent3 12 6" xfId="1113"/>
    <cellStyle name="20% - Accent3 12 7" xfId="1114"/>
    <cellStyle name="20% - Accent3 12 8" xfId="1115"/>
    <cellStyle name="20% - Accent3 12 9" xfId="1116"/>
    <cellStyle name="20% - Accent3 13" xfId="1117"/>
    <cellStyle name="20% - Accent3 14" xfId="1118"/>
    <cellStyle name="20% - Accent3 14 2" xfId="1119"/>
    <cellStyle name="20% - Accent3 15" xfId="1120"/>
    <cellStyle name="20% - Accent3 16" xfId="1121"/>
    <cellStyle name="20% - Accent3 2" xfId="1122"/>
    <cellStyle name="20% - Accent3 2 10" xfId="1123"/>
    <cellStyle name="20% - Accent3 2 11" xfId="1124"/>
    <cellStyle name="20% - Accent3 2 12" xfId="1125"/>
    <cellStyle name="20% - Accent3 2 13" xfId="1126"/>
    <cellStyle name="20% - Accent3 2 14" xfId="1127"/>
    <cellStyle name="20% - Accent3 2 15" xfId="1128"/>
    <cellStyle name="20% - Accent3 2 16" xfId="1129"/>
    <cellStyle name="20% - Accent3 2 17" xfId="1130"/>
    <cellStyle name="20% - Accent3 2 18" xfId="1131"/>
    <cellStyle name="20% - Accent3 2 19" xfId="1132"/>
    <cellStyle name="20% - Accent3 2 2" xfId="1133"/>
    <cellStyle name="20% - Accent3 2 2 2" xfId="1134"/>
    <cellStyle name="20% - Accent3 2 2 2 2" xfId="1135"/>
    <cellStyle name="20% - Accent3 2 2 3" xfId="1136"/>
    <cellStyle name="20% - Accent3 2 2 4" xfId="1137"/>
    <cellStyle name="20% - Accent3 2 2 5" xfId="1138"/>
    <cellStyle name="20% - Accent3 2 20" xfId="1139"/>
    <cellStyle name="20% - Accent3 2 21" xfId="1140"/>
    <cellStyle name="20% - Accent3 2 22" xfId="1141"/>
    <cellStyle name="20% - Accent3 2 23" xfId="1142"/>
    <cellStyle name="20% - Accent3 2 24" xfId="1143"/>
    <cellStyle name="20% - Accent3 2 25" xfId="1144"/>
    <cellStyle name="20% - Accent3 2 26" xfId="1145"/>
    <cellStyle name="20% - Accent3 2 27" xfId="1146"/>
    <cellStyle name="20% - Accent3 2 28" xfId="1147"/>
    <cellStyle name="20% - Accent3 2 29" xfId="1148"/>
    <cellStyle name="20% - Accent3 2 3" xfId="1149"/>
    <cellStyle name="20% - Accent3 2 3 2" xfId="1150"/>
    <cellStyle name="20% - Accent3 2 3 3" xfId="1151"/>
    <cellStyle name="20% - Accent3 2 3 4" xfId="1152"/>
    <cellStyle name="20% - Accent3 2 3 5" xfId="1153"/>
    <cellStyle name="20% - Accent3 2 3 6" xfId="1154"/>
    <cellStyle name="20% - Accent3 2 30" xfId="1155"/>
    <cellStyle name="20% - Accent3 2 31" xfId="1156"/>
    <cellStyle name="20% - Accent3 2 32" xfId="1157"/>
    <cellStyle name="20% - Accent3 2 33" xfId="1158"/>
    <cellStyle name="20% - Accent3 2 34" xfId="1159"/>
    <cellStyle name="20% - Accent3 2 35" xfId="1160"/>
    <cellStyle name="20% - Accent3 2 36" xfId="1161"/>
    <cellStyle name="20% - Accent3 2 37" xfId="1162"/>
    <cellStyle name="20% - Accent3 2 38" xfId="1163"/>
    <cellStyle name="20% - Accent3 2 39" xfId="1164"/>
    <cellStyle name="20% - Accent3 2 4" xfId="1165"/>
    <cellStyle name="20% - Accent3 2 40" xfId="1166"/>
    <cellStyle name="20% - Accent3 2 41" xfId="1167"/>
    <cellStyle name="20% - Accent3 2 42" xfId="1168"/>
    <cellStyle name="20% - Accent3 2 43" xfId="1169"/>
    <cellStyle name="20% - Accent3 2 44" xfId="1170"/>
    <cellStyle name="20% - Accent3 2 45" xfId="1171"/>
    <cellStyle name="20% - Accent3 2 5" xfId="1172"/>
    <cellStyle name="20% - Accent3 2 6" xfId="1173"/>
    <cellStyle name="20% - Accent3 2 7" xfId="1174"/>
    <cellStyle name="20% - Accent3 2 8" xfId="1175"/>
    <cellStyle name="20% - Accent3 2 9" xfId="1176"/>
    <cellStyle name="20% - Accent3 3" xfId="1177"/>
    <cellStyle name="20% - Accent3 3 10" xfId="1178"/>
    <cellStyle name="20% - Accent3 3 11" xfId="1179"/>
    <cellStyle name="20% - Accent3 3 12" xfId="1180"/>
    <cellStyle name="20% - Accent3 3 13" xfId="1181"/>
    <cellStyle name="20% - Accent3 3 14" xfId="1182"/>
    <cellStyle name="20% - Accent3 3 15" xfId="1183"/>
    <cellStyle name="20% - Accent3 3 16" xfId="1184"/>
    <cellStyle name="20% - Accent3 3 17" xfId="1185"/>
    <cellStyle name="20% - Accent3 3 18" xfId="1186"/>
    <cellStyle name="20% - Accent3 3 19" xfId="1187"/>
    <cellStyle name="20% - Accent3 3 2" xfId="1188"/>
    <cellStyle name="20% - Accent3 3 20" xfId="1189"/>
    <cellStyle name="20% - Accent3 3 21" xfId="1190"/>
    <cellStyle name="20% - Accent3 3 22" xfId="1191"/>
    <cellStyle name="20% - Accent3 3 23" xfId="1192"/>
    <cellStyle name="20% - Accent3 3 24" xfId="1193"/>
    <cellStyle name="20% - Accent3 3 25" xfId="1194"/>
    <cellStyle name="20% - Accent3 3 26" xfId="1195"/>
    <cellStyle name="20% - Accent3 3 27" xfId="1196"/>
    <cellStyle name="20% - Accent3 3 28" xfId="1197"/>
    <cellStyle name="20% - Accent3 3 29" xfId="1198"/>
    <cellStyle name="20% - Accent3 3 3" xfId="1199"/>
    <cellStyle name="20% - Accent3 3 30" xfId="1200"/>
    <cellStyle name="20% - Accent3 3 31" xfId="1201"/>
    <cellStyle name="20% - Accent3 3 32" xfId="1202"/>
    <cellStyle name="20% - Accent3 3 33" xfId="1203"/>
    <cellStyle name="20% - Accent3 3 34" xfId="1204"/>
    <cellStyle name="20% - Accent3 3 35" xfId="1205"/>
    <cellStyle name="20% - Accent3 3 36" xfId="1206"/>
    <cellStyle name="20% - Accent3 3 37" xfId="1207"/>
    <cellStyle name="20% - Accent3 3 38" xfId="1208"/>
    <cellStyle name="20% - Accent3 3 39" xfId="1209"/>
    <cellStyle name="20% - Accent3 3 4" xfId="1210"/>
    <cellStyle name="20% - Accent3 3 40" xfId="1211"/>
    <cellStyle name="20% - Accent3 3 41" xfId="1212"/>
    <cellStyle name="20% - Accent3 3 42" xfId="1213"/>
    <cellStyle name="20% - Accent3 3 43" xfId="1214"/>
    <cellStyle name="20% - Accent3 3 44" xfId="1215"/>
    <cellStyle name="20% - Accent3 3 45" xfId="1216"/>
    <cellStyle name="20% - Accent3 3 5" xfId="1217"/>
    <cellStyle name="20% - Accent3 3 6" xfId="1218"/>
    <cellStyle name="20% - Accent3 3 7" xfId="1219"/>
    <cellStyle name="20% - Accent3 3 8" xfId="1220"/>
    <cellStyle name="20% - Accent3 3 9" xfId="1221"/>
    <cellStyle name="20% - Accent3 4" xfId="1222"/>
    <cellStyle name="20% - Accent3 4 10" xfId="1223"/>
    <cellStyle name="20% - Accent3 4 11" xfId="1224"/>
    <cellStyle name="20% - Accent3 4 12" xfId="1225"/>
    <cellStyle name="20% - Accent3 4 13" xfId="1226"/>
    <cellStyle name="20% - Accent3 4 14" xfId="1227"/>
    <cellStyle name="20% - Accent3 4 15" xfId="1228"/>
    <cellStyle name="20% - Accent3 4 16" xfId="1229"/>
    <cellStyle name="20% - Accent3 4 17" xfId="1230"/>
    <cellStyle name="20% - Accent3 4 18" xfId="1231"/>
    <cellStyle name="20% - Accent3 4 19" xfId="1232"/>
    <cellStyle name="20% - Accent3 4 2" xfId="1233"/>
    <cellStyle name="20% - Accent3 4 20" xfId="1234"/>
    <cellStyle name="20% - Accent3 4 21" xfId="1235"/>
    <cellStyle name="20% - Accent3 4 22" xfId="1236"/>
    <cellStyle name="20% - Accent3 4 23" xfId="1237"/>
    <cellStyle name="20% - Accent3 4 24" xfId="1238"/>
    <cellStyle name="20% - Accent3 4 25" xfId="1239"/>
    <cellStyle name="20% - Accent3 4 26" xfId="1240"/>
    <cellStyle name="20% - Accent3 4 27" xfId="1241"/>
    <cellStyle name="20% - Accent3 4 28" xfId="1242"/>
    <cellStyle name="20% - Accent3 4 29" xfId="1243"/>
    <cellStyle name="20% - Accent3 4 3" xfId="1244"/>
    <cellStyle name="20% - Accent3 4 30" xfId="1245"/>
    <cellStyle name="20% - Accent3 4 31" xfId="1246"/>
    <cellStyle name="20% - Accent3 4 32" xfId="1247"/>
    <cellStyle name="20% - Accent3 4 33" xfId="1248"/>
    <cellStyle name="20% - Accent3 4 34" xfId="1249"/>
    <cellStyle name="20% - Accent3 4 35" xfId="1250"/>
    <cellStyle name="20% - Accent3 4 36" xfId="1251"/>
    <cellStyle name="20% - Accent3 4 37" xfId="1252"/>
    <cellStyle name="20% - Accent3 4 38" xfId="1253"/>
    <cellStyle name="20% - Accent3 4 39" xfId="1254"/>
    <cellStyle name="20% - Accent3 4 4" xfId="1255"/>
    <cellStyle name="20% - Accent3 4 40" xfId="1256"/>
    <cellStyle name="20% - Accent3 4 41" xfId="1257"/>
    <cellStyle name="20% - Accent3 4 5" xfId="1258"/>
    <cellStyle name="20% - Accent3 4 6" xfId="1259"/>
    <cellStyle name="20% - Accent3 4 7" xfId="1260"/>
    <cellStyle name="20% - Accent3 4 8" xfId="1261"/>
    <cellStyle name="20% - Accent3 4 9" xfId="1262"/>
    <cellStyle name="20% - Accent3 5" xfId="1263"/>
    <cellStyle name="20% - Accent3 5 10" xfId="1264"/>
    <cellStyle name="20% - Accent3 5 11" xfId="1265"/>
    <cellStyle name="20% - Accent3 5 12" xfId="1266"/>
    <cellStyle name="20% - Accent3 5 13" xfId="1267"/>
    <cellStyle name="20% - Accent3 5 14" xfId="1268"/>
    <cellStyle name="20% - Accent3 5 15" xfId="1269"/>
    <cellStyle name="20% - Accent3 5 16" xfId="1270"/>
    <cellStyle name="20% - Accent3 5 17" xfId="1271"/>
    <cellStyle name="20% - Accent3 5 18" xfId="1272"/>
    <cellStyle name="20% - Accent3 5 19" xfId="1273"/>
    <cellStyle name="20% - Accent3 5 2" xfId="1274"/>
    <cellStyle name="20% - Accent3 5 20" xfId="1275"/>
    <cellStyle name="20% - Accent3 5 21" xfId="1276"/>
    <cellStyle name="20% - Accent3 5 22" xfId="1277"/>
    <cellStyle name="20% - Accent3 5 23" xfId="1278"/>
    <cellStyle name="20% - Accent3 5 24" xfId="1279"/>
    <cellStyle name="20% - Accent3 5 25" xfId="1280"/>
    <cellStyle name="20% - Accent3 5 26" xfId="1281"/>
    <cellStyle name="20% - Accent3 5 27" xfId="1282"/>
    <cellStyle name="20% - Accent3 5 28" xfId="1283"/>
    <cellStyle name="20% - Accent3 5 29" xfId="1284"/>
    <cellStyle name="20% - Accent3 5 3" xfId="1285"/>
    <cellStyle name="20% - Accent3 5 30" xfId="1286"/>
    <cellStyle name="20% - Accent3 5 31" xfId="1287"/>
    <cellStyle name="20% - Accent3 5 32" xfId="1288"/>
    <cellStyle name="20% - Accent3 5 33" xfId="1289"/>
    <cellStyle name="20% - Accent3 5 34" xfId="1290"/>
    <cellStyle name="20% - Accent3 5 35" xfId="1291"/>
    <cellStyle name="20% - Accent3 5 36" xfId="1292"/>
    <cellStyle name="20% - Accent3 5 37" xfId="1293"/>
    <cellStyle name="20% - Accent3 5 38" xfId="1294"/>
    <cellStyle name="20% - Accent3 5 39" xfId="1295"/>
    <cellStyle name="20% - Accent3 5 4" xfId="1296"/>
    <cellStyle name="20% - Accent3 5 40" xfId="1297"/>
    <cellStyle name="20% - Accent3 5 41" xfId="1298"/>
    <cellStyle name="20% - Accent3 5 5" xfId="1299"/>
    <cellStyle name="20% - Accent3 5 6" xfId="1300"/>
    <cellStyle name="20% - Accent3 5 7" xfId="1301"/>
    <cellStyle name="20% - Accent3 5 8" xfId="1302"/>
    <cellStyle name="20% - Accent3 5 9" xfId="1303"/>
    <cellStyle name="20% - Accent3 6" xfId="1304"/>
    <cellStyle name="20% - Accent3 6 10" xfId="1305"/>
    <cellStyle name="20% - Accent3 6 11" xfId="1306"/>
    <cellStyle name="20% - Accent3 6 12" xfId="1307"/>
    <cellStyle name="20% - Accent3 6 13" xfId="1308"/>
    <cellStyle name="20% - Accent3 6 14" xfId="1309"/>
    <cellStyle name="20% - Accent3 6 15" xfId="1310"/>
    <cellStyle name="20% - Accent3 6 16" xfId="1311"/>
    <cellStyle name="20% - Accent3 6 17" xfId="1312"/>
    <cellStyle name="20% - Accent3 6 18" xfId="1313"/>
    <cellStyle name="20% - Accent3 6 19" xfId="1314"/>
    <cellStyle name="20% - Accent3 6 2" xfId="1315"/>
    <cellStyle name="20% - Accent3 6 20" xfId="1316"/>
    <cellStyle name="20% - Accent3 6 21" xfId="1317"/>
    <cellStyle name="20% - Accent3 6 22" xfId="1318"/>
    <cellStyle name="20% - Accent3 6 23" xfId="1319"/>
    <cellStyle name="20% - Accent3 6 24" xfId="1320"/>
    <cellStyle name="20% - Accent3 6 25" xfId="1321"/>
    <cellStyle name="20% - Accent3 6 26" xfId="1322"/>
    <cellStyle name="20% - Accent3 6 27" xfId="1323"/>
    <cellStyle name="20% - Accent3 6 28" xfId="1324"/>
    <cellStyle name="20% - Accent3 6 29" xfId="1325"/>
    <cellStyle name="20% - Accent3 6 3" xfId="1326"/>
    <cellStyle name="20% - Accent3 6 30" xfId="1327"/>
    <cellStyle name="20% - Accent3 6 31" xfId="1328"/>
    <cellStyle name="20% - Accent3 6 32" xfId="1329"/>
    <cellStyle name="20% - Accent3 6 33" xfId="1330"/>
    <cellStyle name="20% - Accent3 6 34" xfId="1331"/>
    <cellStyle name="20% - Accent3 6 35" xfId="1332"/>
    <cellStyle name="20% - Accent3 6 36" xfId="1333"/>
    <cellStyle name="20% - Accent3 6 37" xfId="1334"/>
    <cellStyle name="20% - Accent3 6 38" xfId="1335"/>
    <cellStyle name="20% - Accent3 6 39" xfId="1336"/>
    <cellStyle name="20% - Accent3 6 4" xfId="1337"/>
    <cellStyle name="20% - Accent3 6 40" xfId="1338"/>
    <cellStyle name="20% - Accent3 6 41" xfId="1339"/>
    <cellStyle name="20% - Accent3 6 5" xfId="1340"/>
    <cellStyle name="20% - Accent3 6 6" xfId="1341"/>
    <cellStyle name="20% - Accent3 6 7" xfId="1342"/>
    <cellStyle name="20% - Accent3 6 8" xfId="1343"/>
    <cellStyle name="20% - Accent3 6 9" xfId="1344"/>
    <cellStyle name="20% - Accent3 7" xfId="1345"/>
    <cellStyle name="20% - Accent3 7 10" xfId="1346"/>
    <cellStyle name="20% - Accent3 7 11" xfId="1347"/>
    <cellStyle name="20% - Accent3 7 12" xfId="1348"/>
    <cellStyle name="20% - Accent3 7 13" xfId="1349"/>
    <cellStyle name="20% - Accent3 7 14" xfId="1350"/>
    <cellStyle name="20% - Accent3 7 15" xfId="1351"/>
    <cellStyle name="20% - Accent3 7 16" xfId="1352"/>
    <cellStyle name="20% - Accent3 7 17" xfId="1353"/>
    <cellStyle name="20% - Accent3 7 18" xfId="1354"/>
    <cellStyle name="20% - Accent3 7 19" xfId="1355"/>
    <cellStyle name="20% - Accent3 7 2" xfId="1356"/>
    <cellStyle name="20% - Accent3 7 20" xfId="1357"/>
    <cellStyle name="20% - Accent3 7 21" xfId="1358"/>
    <cellStyle name="20% - Accent3 7 22" xfId="1359"/>
    <cellStyle name="20% - Accent3 7 23" xfId="1360"/>
    <cellStyle name="20% - Accent3 7 24" xfId="1361"/>
    <cellStyle name="20% - Accent3 7 25" xfId="1362"/>
    <cellStyle name="20% - Accent3 7 26" xfId="1363"/>
    <cellStyle name="20% - Accent3 7 27" xfId="1364"/>
    <cellStyle name="20% - Accent3 7 28" xfId="1365"/>
    <cellStyle name="20% - Accent3 7 29" xfId="1366"/>
    <cellStyle name="20% - Accent3 7 3" xfId="1367"/>
    <cellStyle name="20% - Accent3 7 30" xfId="1368"/>
    <cellStyle name="20% - Accent3 7 31" xfId="1369"/>
    <cellStyle name="20% - Accent3 7 32" xfId="1370"/>
    <cellStyle name="20% - Accent3 7 33" xfId="1371"/>
    <cellStyle name="20% - Accent3 7 34" xfId="1372"/>
    <cellStyle name="20% - Accent3 7 35" xfId="1373"/>
    <cellStyle name="20% - Accent3 7 36" xfId="1374"/>
    <cellStyle name="20% - Accent3 7 37" xfId="1375"/>
    <cellStyle name="20% - Accent3 7 38" xfId="1376"/>
    <cellStyle name="20% - Accent3 7 39" xfId="1377"/>
    <cellStyle name="20% - Accent3 7 4" xfId="1378"/>
    <cellStyle name="20% - Accent3 7 40" xfId="1379"/>
    <cellStyle name="20% - Accent3 7 41" xfId="1380"/>
    <cellStyle name="20% - Accent3 7 5" xfId="1381"/>
    <cellStyle name="20% - Accent3 7 6" xfId="1382"/>
    <cellStyle name="20% - Accent3 7 7" xfId="1383"/>
    <cellStyle name="20% - Accent3 7 8" xfId="1384"/>
    <cellStyle name="20% - Accent3 7 9" xfId="1385"/>
    <cellStyle name="20% - Accent3 8" xfId="1386"/>
    <cellStyle name="20% - Accent3 8 10" xfId="1387"/>
    <cellStyle name="20% - Accent3 8 11" xfId="1388"/>
    <cellStyle name="20% - Accent3 8 12" xfId="1389"/>
    <cellStyle name="20% - Accent3 8 13" xfId="1390"/>
    <cellStyle name="20% - Accent3 8 14" xfId="1391"/>
    <cellStyle name="20% - Accent3 8 15" xfId="1392"/>
    <cellStyle name="20% - Accent3 8 16" xfId="1393"/>
    <cellStyle name="20% - Accent3 8 17" xfId="1394"/>
    <cellStyle name="20% - Accent3 8 18" xfId="1395"/>
    <cellStyle name="20% - Accent3 8 19" xfId="1396"/>
    <cellStyle name="20% - Accent3 8 2" xfId="1397"/>
    <cellStyle name="20% - Accent3 8 20" xfId="1398"/>
    <cellStyle name="20% - Accent3 8 21" xfId="1399"/>
    <cellStyle name="20% - Accent3 8 22" xfId="1400"/>
    <cellStyle name="20% - Accent3 8 23" xfId="1401"/>
    <cellStyle name="20% - Accent3 8 24" xfId="1402"/>
    <cellStyle name="20% - Accent3 8 25" xfId="1403"/>
    <cellStyle name="20% - Accent3 8 26" xfId="1404"/>
    <cellStyle name="20% - Accent3 8 27" xfId="1405"/>
    <cellStyle name="20% - Accent3 8 28" xfId="1406"/>
    <cellStyle name="20% - Accent3 8 29" xfId="1407"/>
    <cellStyle name="20% - Accent3 8 3" xfId="1408"/>
    <cellStyle name="20% - Accent3 8 30" xfId="1409"/>
    <cellStyle name="20% - Accent3 8 31" xfId="1410"/>
    <cellStyle name="20% - Accent3 8 32" xfId="1411"/>
    <cellStyle name="20% - Accent3 8 33" xfId="1412"/>
    <cellStyle name="20% - Accent3 8 34" xfId="1413"/>
    <cellStyle name="20% - Accent3 8 35" xfId="1414"/>
    <cellStyle name="20% - Accent3 8 36" xfId="1415"/>
    <cellStyle name="20% - Accent3 8 37" xfId="1416"/>
    <cellStyle name="20% - Accent3 8 38" xfId="1417"/>
    <cellStyle name="20% - Accent3 8 39" xfId="1418"/>
    <cellStyle name="20% - Accent3 8 4" xfId="1419"/>
    <cellStyle name="20% - Accent3 8 40" xfId="1420"/>
    <cellStyle name="20% - Accent3 8 41" xfId="1421"/>
    <cellStyle name="20% - Accent3 8 5" xfId="1422"/>
    <cellStyle name="20% - Accent3 8 6" xfId="1423"/>
    <cellStyle name="20% - Accent3 8 7" xfId="1424"/>
    <cellStyle name="20% - Accent3 8 8" xfId="1425"/>
    <cellStyle name="20% - Accent3 8 9" xfId="1426"/>
    <cellStyle name="20% - Accent3 9" xfId="1427"/>
    <cellStyle name="20% - Accent3 9 10" xfId="1428"/>
    <cellStyle name="20% - Accent3 9 11" xfId="1429"/>
    <cellStyle name="20% - Accent3 9 12" xfId="1430"/>
    <cellStyle name="20% - Accent3 9 13" xfId="1431"/>
    <cellStyle name="20% - Accent3 9 14" xfId="1432"/>
    <cellStyle name="20% - Accent3 9 15" xfId="1433"/>
    <cellStyle name="20% - Accent3 9 16" xfId="1434"/>
    <cellStyle name="20% - Accent3 9 17" xfId="1435"/>
    <cellStyle name="20% - Accent3 9 18" xfId="1436"/>
    <cellStyle name="20% - Accent3 9 19" xfId="1437"/>
    <cellStyle name="20% - Accent3 9 2" xfId="1438"/>
    <cellStyle name="20% - Accent3 9 20" xfId="1439"/>
    <cellStyle name="20% - Accent3 9 21" xfId="1440"/>
    <cellStyle name="20% - Accent3 9 22" xfId="1441"/>
    <cellStyle name="20% - Accent3 9 23" xfId="1442"/>
    <cellStyle name="20% - Accent3 9 24" xfId="1443"/>
    <cellStyle name="20% - Accent3 9 25" xfId="1444"/>
    <cellStyle name="20% - Accent3 9 26" xfId="1445"/>
    <cellStyle name="20% - Accent3 9 27" xfId="1446"/>
    <cellStyle name="20% - Accent3 9 28" xfId="1447"/>
    <cellStyle name="20% - Accent3 9 29" xfId="1448"/>
    <cellStyle name="20% - Accent3 9 3" xfId="1449"/>
    <cellStyle name="20% - Accent3 9 30" xfId="1450"/>
    <cellStyle name="20% - Accent3 9 31" xfId="1451"/>
    <cellStyle name="20% - Accent3 9 32" xfId="1452"/>
    <cellStyle name="20% - Accent3 9 33" xfId="1453"/>
    <cellStyle name="20% - Accent3 9 34" xfId="1454"/>
    <cellStyle name="20% - Accent3 9 35" xfId="1455"/>
    <cellStyle name="20% - Accent3 9 36" xfId="1456"/>
    <cellStyle name="20% - Accent3 9 37" xfId="1457"/>
    <cellStyle name="20% - Accent3 9 38" xfId="1458"/>
    <cellStyle name="20% - Accent3 9 39" xfId="1459"/>
    <cellStyle name="20% - Accent3 9 4" xfId="1460"/>
    <cellStyle name="20% - Accent3 9 40" xfId="1461"/>
    <cellStyle name="20% - Accent3 9 41" xfId="1462"/>
    <cellStyle name="20% - Accent3 9 5" xfId="1463"/>
    <cellStyle name="20% - Accent3 9 6" xfId="1464"/>
    <cellStyle name="20% - Accent3 9 7" xfId="1465"/>
    <cellStyle name="20% - Accent3 9 8" xfId="1466"/>
    <cellStyle name="20% - Accent3 9 9" xfId="1467"/>
    <cellStyle name="20% - Accent4 10" xfId="1468"/>
    <cellStyle name="20% - Accent4 10 10" xfId="1469"/>
    <cellStyle name="20% - Accent4 10 11" xfId="1470"/>
    <cellStyle name="20% - Accent4 10 12" xfId="1471"/>
    <cellStyle name="20% - Accent4 10 13" xfId="1472"/>
    <cellStyle name="20% - Accent4 10 14" xfId="1473"/>
    <cellStyle name="20% - Accent4 10 15" xfId="1474"/>
    <cellStyle name="20% - Accent4 10 16" xfId="1475"/>
    <cellStyle name="20% - Accent4 10 17" xfId="1476"/>
    <cellStyle name="20% - Accent4 10 18" xfId="1477"/>
    <cellStyle name="20% - Accent4 10 19" xfId="1478"/>
    <cellStyle name="20% - Accent4 10 2" xfId="1479"/>
    <cellStyle name="20% - Accent4 10 20" xfId="1480"/>
    <cellStyle name="20% - Accent4 10 21" xfId="1481"/>
    <cellStyle name="20% - Accent4 10 22" xfId="1482"/>
    <cellStyle name="20% - Accent4 10 23" xfId="1483"/>
    <cellStyle name="20% - Accent4 10 24" xfId="1484"/>
    <cellStyle name="20% - Accent4 10 25" xfId="1485"/>
    <cellStyle name="20% - Accent4 10 26" xfId="1486"/>
    <cellStyle name="20% - Accent4 10 27" xfId="1487"/>
    <cellStyle name="20% - Accent4 10 28" xfId="1488"/>
    <cellStyle name="20% - Accent4 10 29" xfId="1489"/>
    <cellStyle name="20% - Accent4 10 3" xfId="1490"/>
    <cellStyle name="20% - Accent4 10 30" xfId="1491"/>
    <cellStyle name="20% - Accent4 10 31" xfId="1492"/>
    <cellStyle name="20% - Accent4 10 32" xfId="1493"/>
    <cellStyle name="20% - Accent4 10 33" xfId="1494"/>
    <cellStyle name="20% - Accent4 10 34" xfId="1495"/>
    <cellStyle name="20% - Accent4 10 35" xfId="1496"/>
    <cellStyle name="20% - Accent4 10 36" xfId="1497"/>
    <cellStyle name="20% - Accent4 10 37" xfId="1498"/>
    <cellStyle name="20% - Accent4 10 38" xfId="1499"/>
    <cellStyle name="20% - Accent4 10 39" xfId="1500"/>
    <cellStyle name="20% - Accent4 10 4" xfId="1501"/>
    <cellStyle name="20% - Accent4 10 40" xfId="1502"/>
    <cellStyle name="20% - Accent4 10 41" xfId="1503"/>
    <cellStyle name="20% - Accent4 10 5" xfId="1504"/>
    <cellStyle name="20% - Accent4 10 6" xfId="1505"/>
    <cellStyle name="20% - Accent4 10 7" xfId="1506"/>
    <cellStyle name="20% - Accent4 10 8" xfId="1507"/>
    <cellStyle name="20% - Accent4 10 9" xfId="1508"/>
    <cellStyle name="20% - Accent4 11" xfId="1509"/>
    <cellStyle name="20% - Accent4 11 10" xfId="1510"/>
    <cellStyle name="20% - Accent4 11 11" xfId="1511"/>
    <cellStyle name="20% - Accent4 11 12" xfId="1512"/>
    <cellStyle name="20% - Accent4 11 13" xfId="1513"/>
    <cellStyle name="20% - Accent4 11 14" xfId="1514"/>
    <cellStyle name="20% - Accent4 11 15" xfId="1515"/>
    <cellStyle name="20% - Accent4 11 16" xfId="1516"/>
    <cellStyle name="20% - Accent4 11 17" xfId="1517"/>
    <cellStyle name="20% - Accent4 11 18" xfId="1518"/>
    <cellStyle name="20% - Accent4 11 19" xfId="1519"/>
    <cellStyle name="20% - Accent4 11 2" xfId="1520"/>
    <cellStyle name="20% - Accent4 11 20" xfId="1521"/>
    <cellStyle name="20% - Accent4 11 21" xfId="1522"/>
    <cellStyle name="20% - Accent4 11 22" xfId="1523"/>
    <cellStyle name="20% - Accent4 11 23" xfId="1524"/>
    <cellStyle name="20% - Accent4 11 24" xfId="1525"/>
    <cellStyle name="20% - Accent4 11 25" xfId="1526"/>
    <cellStyle name="20% - Accent4 11 26" xfId="1527"/>
    <cellStyle name="20% - Accent4 11 27" xfId="1528"/>
    <cellStyle name="20% - Accent4 11 28" xfId="1529"/>
    <cellStyle name="20% - Accent4 11 29" xfId="1530"/>
    <cellStyle name="20% - Accent4 11 3" xfId="1531"/>
    <cellStyle name="20% - Accent4 11 30" xfId="1532"/>
    <cellStyle name="20% - Accent4 11 31" xfId="1533"/>
    <cellStyle name="20% - Accent4 11 32" xfId="1534"/>
    <cellStyle name="20% - Accent4 11 33" xfId="1535"/>
    <cellStyle name="20% - Accent4 11 34" xfId="1536"/>
    <cellStyle name="20% - Accent4 11 35" xfId="1537"/>
    <cellStyle name="20% - Accent4 11 36" xfId="1538"/>
    <cellStyle name="20% - Accent4 11 37" xfId="1539"/>
    <cellStyle name="20% - Accent4 11 38" xfId="1540"/>
    <cellStyle name="20% - Accent4 11 39" xfId="1541"/>
    <cellStyle name="20% - Accent4 11 4" xfId="1542"/>
    <cellStyle name="20% - Accent4 11 40" xfId="1543"/>
    <cellStyle name="20% - Accent4 11 41" xfId="1544"/>
    <cellStyle name="20% - Accent4 11 5" xfId="1545"/>
    <cellStyle name="20% - Accent4 11 6" xfId="1546"/>
    <cellStyle name="20% - Accent4 11 7" xfId="1547"/>
    <cellStyle name="20% - Accent4 11 8" xfId="1548"/>
    <cellStyle name="20% - Accent4 11 9" xfId="1549"/>
    <cellStyle name="20% - Accent4 12" xfId="1550"/>
    <cellStyle name="20% - Accent4 12 10" xfId="1551"/>
    <cellStyle name="20% - Accent4 12 11" xfId="1552"/>
    <cellStyle name="20% - Accent4 12 12" xfId="1553"/>
    <cellStyle name="20% - Accent4 12 13" xfId="1554"/>
    <cellStyle name="20% - Accent4 12 14" xfId="1555"/>
    <cellStyle name="20% - Accent4 12 15" xfId="1556"/>
    <cellStyle name="20% - Accent4 12 16" xfId="1557"/>
    <cellStyle name="20% - Accent4 12 17" xfId="1558"/>
    <cellStyle name="20% - Accent4 12 18" xfId="1559"/>
    <cellStyle name="20% - Accent4 12 19" xfId="1560"/>
    <cellStyle name="20% - Accent4 12 2" xfId="1561"/>
    <cellStyle name="20% - Accent4 12 20" xfId="1562"/>
    <cellStyle name="20% - Accent4 12 21" xfId="1563"/>
    <cellStyle name="20% - Accent4 12 22" xfId="1564"/>
    <cellStyle name="20% - Accent4 12 23" xfId="1565"/>
    <cellStyle name="20% - Accent4 12 24" xfId="1566"/>
    <cellStyle name="20% - Accent4 12 25" xfId="1567"/>
    <cellStyle name="20% - Accent4 12 26" xfId="1568"/>
    <cellStyle name="20% - Accent4 12 27" xfId="1569"/>
    <cellStyle name="20% - Accent4 12 28" xfId="1570"/>
    <cellStyle name="20% - Accent4 12 29" xfId="1571"/>
    <cellStyle name="20% - Accent4 12 3" xfId="1572"/>
    <cellStyle name="20% - Accent4 12 30" xfId="1573"/>
    <cellStyle name="20% - Accent4 12 31" xfId="1574"/>
    <cellStyle name="20% - Accent4 12 32" xfId="1575"/>
    <cellStyle name="20% - Accent4 12 33" xfId="1576"/>
    <cellStyle name="20% - Accent4 12 34" xfId="1577"/>
    <cellStyle name="20% - Accent4 12 35" xfId="1578"/>
    <cellStyle name="20% - Accent4 12 36" xfId="1579"/>
    <cellStyle name="20% - Accent4 12 37" xfId="1580"/>
    <cellStyle name="20% - Accent4 12 38" xfId="1581"/>
    <cellStyle name="20% - Accent4 12 39" xfId="1582"/>
    <cellStyle name="20% - Accent4 12 4" xfId="1583"/>
    <cellStyle name="20% - Accent4 12 40" xfId="1584"/>
    <cellStyle name="20% - Accent4 12 41" xfId="1585"/>
    <cellStyle name="20% - Accent4 12 5" xfId="1586"/>
    <cellStyle name="20% - Accent4 12 6" xfId="1587"/>
    <cellStyle name="20% - Accent4 12 7" xfId="1588"/>
    <cellStyle name="20% - Accent4 12 8" xfId="1589"/>
    <cellStyle name="20% - Accent4 12 9" xfId="1590"/>
    <cellStyle name="20% - Accent4 13" xfId="1591"/>
    <cellStyle name="20% - Accent4 14" xfId="1592"/>
    <cellStyle name="20% - Accent4 14 2" xfId="1593"/>
    <cellStyle name="20% - Accent4 15" xfId="1594"/>
    <cellStyle name="20% - Accent4 16" xfId="1595"/>
    <cellStyle name="20% - Accent4 2" xfId="1596"/>
    <cellStyle name="20% - Accent4 2 10" xfId="1597"/>
    <cellStyle name="20% - Accent4 2 11" xfId="1598"/>
    <cellStyle name="20% - Accent4 2 12" xfId="1599"/>
    <cellStyle name="20% - Accent4 2 13" xfId="1600"/>
    <cellStyle name="20% - Accent4 2 14" xfId="1601"/>
    <cellStyle name="20% - Accent4 2 15" xfId="1602"/>
    <cellStyle name="20% - Accent4 2 16" xfId="1603"/>
    <cellStyle name="20% - Accent4 2 17" xfId="1604"/>
    <cellStyle name="20% - Accent4 2 18" xfId="1605"/>
    <cellStyle name="20% - Accent4 2 19" xfId="1606"/>
    <cellStyle name="20% - Accent4 2 2" xfId="1607"/>
    <cellStyle name="20% - Accent4 2 2 2" xfId="1608"/>
    <cellStyle name="20% - Accent4 2 2 2 2" xfId="1609"/>
    <cellStyle name="20% - Accent4 2 2 3" xfId="1610"/>
    <cellStyle name="20% - Accent4 2 2 4" xfId="1611"/>
    <cellStyle name="20% - Accent4 2 2 5" xfId="1612"/>
    <cellStyle name="20% - Accent4 2 20" xfId="1613"/>
    <cellStyle name="20% - Accent4 2 21" xfId="1614"/>
    <cellStyle name="20% - Accent4 2 22" xfId="1615"/>
    <cellStyle name="20% - Accent4 2 23" xfId="1616"/>
    <cellStyle name="20% - Accent4 2 24" xfId="1617"/>
    <cellStyle name="20% - Accent4 2 25" xfId="1618"/>
    <cellStyle name="20% - Accent4 2 26" xfId="1619"/>
    <cellStyle name="20% - Accent4 2 27" xfId="1620"/>
    <cellStyle name="20% - Accent4 2 28" xfId="1621"/>
    <cellStyle name="20% - Accent4 2 29" xfId="1622"/>
    <cellStyle name="20% - Accent4 2 3" xfId="1623"/>
    <cellStyle name="20% - Accent4 2 3 2" xfId="1624"/>
    <cellStyle name="20% - Accent4 2 3 3" xfId="1625"/>
    <cellStyle name="20% - Accent4 2 3 4" xfId="1626"/>
    <cellStyle name="20% - Accent4 2 3 5" xfId="1627"/>
    <cellStyle name="20% - Accent4 2 3 6" xfId="1628"/>
    <cellStyle name="20% - Accent4 2 30" xfId="1629"/>
    <cellStyle name="20% - Accent4 2 31" xfId="1630"/>
    <cellStyle name="20% - Accent4 2 32" xfId="1631"/>
    <cellStyle name="20% - Accent4 2 33" xfId="1632"/>
    <cellStyle name="20% - Accent4 2 34" xfId="1633"/>
    <cellStyle name="20% - Accent4 2 35" xfId="1634"/>
    <cellStyle name="20% - Accent4 2 36" xfId="1635"/>
    <cellStyle name="20% - Accent4 2 37" xfId="1636"/>
    <cellStyle name="20% - Accent4 2 38" xfId="1637"/>
    <cellStyle name="20% - Accent4 2 39" xfId="1638"/>
    <cellStyle name="20% - Accent4 2 4" xfId="1639"/>
    <cellStyle name="20% - Accent4 2 40" xfId="1640"/>
    <cellStyle name="20% - Accent4 2 41" xfId="1641"/>
    <cellStyle name="20% - Accent4 2 42" xfId="1642"/>
    <cellStyle name="20% - Accent4 2 43" xfId="1643"/>
    <cellStyle name="20% - Accent4 2 44" xfId="1644"/>
    <cellStyle name="20% - Accent4 2 45" xfId="1645"/>
    <cellStyle name="20% - Accent4 2 5" xfId="1646"/>
    <cellStyle name="20% - Accent4 2 6" xfId="1647"/>
    <cellStyle name="20% - Accent4 2 7" xfId="1648"/>
    <cellStyle name="20% - Accent4 2 8" xfId="1649"/>
    <cellStyle name="20% - Accent4 2 9" xfId="1650"/>
    <cellStyle name="20% - Accent4 3" xfId="1651"/>
    <cellStyle name="20% - Accent4 3 10" xfId="1652"/>
    <cellStyle name="20% - Accent4 3 11" xfId="1653"/>
    <cellStyle name="20% - Accent4 3 12" xfId="1654"/>
    <cellStyle name="20% - Accent4 3 13" xfId="1655"/>
    <cellStyle name="20% - Accent4 3 14" xfId="1656"/>
    <cellStyle name="20% - Accent4 3 15" xfId="1657"/>
    <cellStyle name="20% - Accent4 3 16" xfId="1658"/>
    <cellStyle name="20% - Accent4 3 17" xfId="1659"/>
    <cellStyle name="20% - Accent4 3 18" xfId="1660"/>
    <cellStyle name="20% - Accent4 3 19" xfId="1661"/>
    <cellStyle name="20% - Accent4 3 2" xfId="1662"/>
    <cellStyle name="20% - Accent4 3 20" xfId="1663"/>
    <cellStyle name="20% - Accent4 3 21" xfId="1664"/>
    <cellStyle name="20% - Accent4 3 22" xfId="1665"/>
    <cellStyle name="20% - Accent4 3 23" xfId="1666"/>
    <cellStyle name="20% - Accent4 3 24" xfId="1667"/>
    <cellStyle name="20% - Accent4 3 25" xfId="1668"/>
    <cellStyle name="20% - Accent4 3 26" xfId="1669"/>
    <cellStyle name="20% - Accent4 3 27" xfId="1670"/>
    <cellStyle name="20% - Accent4 3 28" xfId="1671"/>
    <cellStyle name="20% - Accent4 3 29" xfId="1672"/>
    <cellStyle name="20% - Accent4 3 3" xfId="1673"/>
    <cellStyle name="20% - Accent4 3 30" xfId="1674"/>
    <cellStyle name="20% - Accent4 3 31" xfId="1675"/>
    <cellStyle name="20% - Accent4 3 32" xfId="1676"/>
    <cellStyle name="20% - Accent4 3 33" xfId="1677"/>
    <cellStyle name="20% - Accent4 3 34" xfId="1678"/>
    <cellStyle name="20% - Accent4 3 35" xfId="1679"/>
    <cellStyle name="20% - Accent4 3 36" xfId="1680"/>
    <cellStyle name="20% - Accent4 3 37" xfId="1681"/>
    <cellStyle name="20% - Accent4 3 38" xfId="1682"/>
    <cellStyle name="20% - Accent4 3 39" xfId="1683"/>
    <cellStyle name="20% - Accent4 3 4" xfId="1684"/>
    <cellStyle name="20% - Accent4 3 40" xfId="1685"/>
    <cellStyle name="20% - Accent4 3 41" xfId="1686"/>
    <cellStyle name="20% - Accent4 3 42" xfId="1687"/>
    <cellStyle name="20% - Accent4 3 43" xfId="1688"/>
    <cellStyle name="20% - Accent4 3 44" xfId="1689"/>
    <cellStyle name="20% - Accent4 3 45" xfId="1690"/>
    <cellStyle name="20% - Accent4 3 5" xfId="1691"/>
    <cellStyle name="20% - Accent4 3 6" xfId="1692"/>
    <cellStyle name="20% - Accent4 3 7" xfId="1693"/>
    <cellStyle name="20% - Accent4 3 8" xfId="1694"/>
    <cellStyle name="20% - Accent4 3 9" xfId="1695"/>
    <cellStyle name="20% - Accent4 4" xfId="1696"/>
    <cellStyle name="20% - Accent4 4 10" xfId="1697"/>
    <cellStyle name="20% - Accent4 4 11" xfId="1698"/>
    <cellStyle name="20% - Accent4 4 12" xfId="1699"/>
    <cellStyle name="20% - Accent4 4 13" xfId="1700"/>
    <cellStyle name="20% - Accent4 4 14" xfId="1701"/>
    <cellStyle name="20% - Accent4 4 15" xfId="1702"/>
    <cellStyle name="20% - Accent4 4 16" xfId="1703"/>
    <cellStyle name="20% - Accent4 4 17" xfId="1704"/>
    <cellStyle name="20% - Accent4 4 18" xfId="1705"/>
    <cellStyle name="20% - Accent4 4 19" xfId="1706"/>
    <cellStyle name="20% - Accent4 4 2" xfId="1707"/>
    <cellStyle name="20% - Accent4 4 20" xfId="1708"/>
    <cellStyle name="20% - Accent4 4 21" xfId="1709"/>
    <cellStyle name="20% - Accent4 4 22" xfId="1710"/>
    <cellStyle name="20% - Accent4 4 23" xfId="1711"/>
    <cellStyle name="20% - Accent4 4 24" xfId="1712"/>
    <cellStyle name="20% - Accent4 4 25" xfId="1713"/>
    <cellStyle name="20% - Accent4 4 26" xfId="1714"/>
    <cellStyle name="20% - Accent4 4 27" xfId="1715"/>
    <cellStyle name="20% - Accent4 4 28" xfId="1716"/>
    <cellStyle name="20% - Accent4 4 29" xfId="1717"/>
    <cellStyle name="20% - Accent4 4 3" xfId="1718"/>
    <cellStyle name="20% - Accent4 4 30" xfId="1719"/>
    <cellStyle name="20% - Accent4 4 31" xfId="1720"/>
    <cellStyle name="20% - Accent4 4 32" xfId="1721"/>
    <cellStyle name="20% - Accent4 4 33" xfId="1722"/>
    <cellStyle name="20% - Accent4 4 34" xfId="1723"/>
    <cellStyle name="20% - Accent4 4 35" xfId="1724"/>
    <cellStyle name="20% - Accent4 4 36" xfId="1725"/>
    <cellStyle name="20% - Accent4 4 37" xfId="1726"/>
    <cellStyle name="20% - Accent4 4 38" xfId="1727"/>
    <cellStyle name="20% - Accent4 4 39" xfId="1728"/>
    <cellStyle name="20% - Accent4 4 4" xfId="1729"/>
    <cellStyle name="20% - Accent4 4 40" xfId="1730"/>
    <cellStyle name="20% - Accent4 4 41" xfId="1731"/>
    <cellStyle name="20% - Accent4 4 5" xfId="1732"/>
    <cellStyle name="20% - Accent4 4 6" xfId="1733"/>
    <cellStyle name="20% - Accent4 4 7" xfId="1734"/>
    <cellStyle name="20% - Accent4 4 8" xfId="1735"/>
    <cellStyle name="20% - Accent4 4 9" xfId="1736"/>
    <cellStyle name="20% - Accent4 5" xfId="1737"/>
    <cellStyle name="20% - Accent4 5 10" xfId="1738"/>
    <cellStyle name="20% - Accent4 5 11" xfId="1739"/>
    <cellStyle name="20% - Accent4 5 12" xfId="1740"/>
    <cellStyle name="20% - Accent4 5 13" xfId="1741"/>
    <cellStyle name="20% - Accent4 5 14" xfId="1742"/>
    <cellStyle name="20% - Accent4 5 15" xfId="1743"/>
    <cellStyle name="20% - Accent4 5 16" xfId="1744"/>
    <cellStyle name="20% - Accent4 5 17" xfId="1745"/>
    <cellStyle name="20% - Accent4 5 18" xfId="1746"/>
    <cellStyle name="20% - Accent4 5 19" xfId="1747"/>
    <cellStyle name="20% - Accent4 5 2" xfId="1748"/>
    <cellStyle name="20% - Accent4 5 20" xfId="1749"/>
    <cellStyle name="20% - Accent4 5 21" xfId="1750"/>
    <cellStyle name="20% - Accent4 5 22" xfId="1751"/>
    <cellStyle name="20% - Accent4 5 23" xfId="1752"/>
    <cellStyle name="20% - Accent4 5 24" xfId="1753"/>
    <cellStyle name="20% - Accent4 5 25" xfId="1754"/>
    <cellStyle name="20% - Accent4 5 26" xfId="1755"/>
    <cellStyle name="20% - Accent4 5 27" xfId="1756"/>
    <cellStyle name="20% - Accent4 5 28" xfId="1757"/>
    <cellStyle name="20% - Accent4 5 29" xfId="1758"/>
    <cellStyle name="20% - Accent4 5 3" xfId="1759"/>
    <cellStyle name="20% - Accent4 5 30" xfId="1760"/>
    <cellStyle name="20% - Accent4 5 31" xfId="1761"/>
    <cellStyle name="20% - Accent4 5 32" xfId="1762"/>
    <cellStyle name="20% - Accent4 5 33" xfId="1763"/>
    <cellStyle name="20% - Accent4 5 34" xfId="1764"/>
    <cellStyle name="20% - Accent4 5 35" xfId="1765"/>
    <cellStyle name="20% - Accent4 5 36" xfId="1766"/>
    <cellStyle name="20% - Accent4 5 37" xfId="1767"/>
    <cellStyle name="20% - Accent4 5 38" xfId="1768"/>
    <cellStyle name="20% - Accent4 5 39" xfId="1769"/>
    <cellStyle name="20% - Accent4 5 4" xfId="1770"/>
    <cellStyle name="20% - Accent4 5 40" xfId="1771"/>
    <cellStyle name="20% - Accent4 5 41" xfId="1772"/>
    <cellStyle name="20% - Accent4 5 5" xfId="1773"/>
    <cellStyle name="20% - Accent4 5 6" xfId="1774"/>
    <cellStyle name="20% - Accent4 5 7" xfId="1775"/>
    <cellStyle name="20% - Accent4 5 8" xfId="1776"/>
    <cellStyle name="20% - Accent4 5 9" xfId="1777"/>
    <cellStyle name="20% - Accent4 6" xfId="1778"/>
    <cellStyle name="20% - Accent4 6 10" xfId="1779"/>
    <cellStyle name="20% - Accent4 6 11" xfId="1780"/>
    <cellStyle name="20% - Accent4 6 12" xfId="1781"/>
    <cellStyle name="20% - Accent4 6 13" xfId="1782"/>
    <cellStyle name="20% - Accent4 6 14" xfId="1783"/>
    <cellStyle name="20% - Accent4 6 15" xfId="1784"/>
    <cellStyle name="20% - Accent4 6 16" xfId="1785"/>
    <cellStyle name="20% - Accent4 6 17" xfId="1786"/>
    <cellStyle name="20% - Accent4 6 18" xfId="1787"/>
    <cellStyle name="20% - Accent4 6 19" xfId="1788"/>
    <cellStyle name="20% - Accent4 6 2" xfId="1789"/>
    <cellStyle name="20% - Accent4 6 20" xfId="1790"/>
    <cellStyle name="20% - Accent4 6 21" xfId="1791"/>
    <cellStyle name="20% - Accent4 6 22" xfId="1792"/>
    <cellStyle name="20% - Accent4 6 23" xfId="1793"/>
    <cellStyle name="20% - Accent4 6 24" xfId="1794"/>
    <cellStyle name="20% - Accent4 6 25" xfId="1795"/>
    <cellStyle name="20% - Accent4 6 26" xfId="1796"/>
    <cellStyle name="20% - Accent4 6 27" xfId="1797"/>
    <cellStyle name="20% - Accent4 6 28" xfId="1798"/>
    <cellStyle name="20% - Accent4 6 29" xfId="1799"/>
    <cellStyle name="20% - Accent4 6 3" xfId="1800"/>
    <cellStyle name="20% - Accent4 6 30" xfId="1801"/>
    <cellStyle name="20% - Accent4 6 31" xfId="1802"/>
    <cellStyle name="20% - Accent4 6 32" xfId="1803"/>
    <cellStyle name="20% - Accent4 6 33" xfId="1804"/>
    <cellStyle name="20% - Accent4 6 34" xfId="1805"/>
    <cellStyle name="20% - Accent4 6 35" xfId="1806"/>
    <cellStyle name="20% - Accent4 6 36" xfId="1807"/>
    <cellStyle name="20% - Accent4 6 37" xfId="1808"/>
    <cellStyle name="20% - Accent4 6 38" xfId="1809"/>
    <cellStyle name="20% - Accent4 6 39" xfId="1810"/>
    <cellStyle name="20% - Accent4 6 4" xfId="1811"/>
    <cellStyle name="20% - Accent4 6 40" xfId="1812"/>
    <cellStyle name="20% - Accent4 6 41" xfId="1813"/>
    <cellStyle name="20% - Accent4 6 5" xfId="1814"/>
    <cellStyle name="20% - Accent4 6 6" xfId="1815"/>
    <cellStyle name="20% - Accent4 6 7" xfId="1816"/>
    <cellStyle name="20% - Accent4 6 8" xfId="1817"/>
    <cellStyle name="20% - Accent4 6 9" xfId="1818"/>
    <cellStyle name="20% - Accent4 7" xfId="1819"/>
    <cellStyle name="20% - Accent4 7 10" xfId="1820"/>
    <cellStyle name="20% - Accent4 7 11" xfId="1821"/>
    <cellStyle name="20% - Accent4 7 12" xfId="1822"/>
    <cellStyle name="20% - Accent4 7 13" xfId="1823"/>
    <cellStyle name="20% - Accent4 7 14" xfId="1824"/>
    <cellStyle name="20% - Accent4 7 15" xfId="1825"/>
    <cellStyle name="20% - Accent4 7 16" xfId="1826"/>
    <cellStyle name="20% - Accent4 7 17" xfId="1827"/>
    <cellStyle name="20% - Accent4 7 18" xfId="1828"/>
    <cellStyle name="20% - Accent4 7 19" xfId="1829"/>
    <cellStyle name="20% - Accent4 7 2" xfId="1830"/>
    <cellStyle name="20% - Accent4 7 20" xfId="1831"/>
    <cellStyle name="20% - Accent4 7 21" xfId="1832"/>
    <cellStyle name="20% - Accent4 7 22" xfId="1833"/>
    <cellStyle name="20% - Accent4 7 23" xfId="1834"/>
    <cellStyle name="20% - Accent4 7 24" xfId="1835"/>
    <cellStyle name="20% - Accent4 7 25" xfId="1836"/>
    <cellStyle name="20% - Accent4 7 26" xfId="1837"/>
    <cellStyle name="20% - Accent4 7 27" xfId="1838"/>
    <cellStyle name="20% - Accent4 7 28" xfId="1839"/>
    <cellStyle name="20% - Accent4 7 29" xfId="1840"/>
    <cellStyle name="20% - Accent4 7 3" xfId="1841"/>
    <cellStyle name="20% - Accent4 7 30" xfId="1842"/>
    <cellStyle name="20% - Accent4 7 31" xfId="1843"/>
    <cellStyle name="20% - Accent4 7 32" xfId="1844"/>
    <cellStyle name="20% - Accent4 7 33" xfId="1845"/>
    <cellStyle name="20% - Accent4 7 34" xfId="1846"/>
    <cellStyle name="20% - Accent4 7 35" xfId="1847"/>
    <cellStyle name="20% - Accent4 7 36" xfId="1848"/>
    <cellStyle name="20% - Accent4 7 37" xfId="1849"/>
    <cellStyle name="20% - Accent4 7 38" xfId="1850"/>
    <cellStyle name="20% - Accent4 7 39" xfId="1851"/>
    <cellStyle name="20% - Accent4 7 4" xfId="1852"/>
    <cellStyle name="20% - Accent4 7 40" xfId="1853"/>
    <cellStyle name="20% - Accent4 7 41" xfId="1854"/>
    <cellStyle name="20% - Accent4 7 5" xfId="1855"/>
    <cellStyle name="20% - Accent4 7 6" xfId="1856"/>
    <cellStyle name="20% - Accent4 7 7" xfId="1857"/>
    <cellStyle name="20% - Accent4 7 8" xfId="1858"/>
    <cellStyle name="20% - Accent4 7 9" xfId="1859"/>
    <cellStyle name="20% - Accent4 8" xfId="1860"/>
    <cellStyle name="20% - Accent4 8 10" xfId="1861"/>
    <cellStyle name="20% - Accent4 8 11" xfId="1862"/>
    <cellStyle name="20% - Accent4 8 12" xfId="1863"/>
    <cellStyle name="20% - Accent4 8 13" xfId="1864"/>
    <cellStyle name="20% - Accent4 8 14" xfId="1865"/>
    <cellStyle name="20% - Accent4 8 15" xfId="1866"/>
    <cellStyle name="20% - Accent4 8 16" xfId="1867"/>
    <cellStyle name="20% - Accent4 8 17" xfId="1868"/>
    <cellStyle name="20% - Accent4 8 18" xfId="1869"/>
    <cellStyle name="20% - Accent4 8 19" xfId="1870"/>
    <cellStyle name="20% - Accent4 8 2" xfId="1871"/>
    <cellStyle name="20% - Accent4 8 20" xfId="1872"/>
    <cellStyle name="20% - Accent4 8 21" xfId="1873"/>
    <cellStyle name="20% - Accent4 8 22" xfId="1874"/>
    <cellStyle name="20% - Accent4 8 23" xfId="1875"/>
    <cellStyle name="20% - Accent4 8 24" xfId="1876"/>
    <cellStyle name="20% - Accent4 8 25" xfId="1877"/>
    <cellStyle name="20% - Accent4 8 26" xfId="1878"/>
    <cellStyle name="20% - Accent4 8 27" xfId="1879"/>
    <cellStyle name="20% - Accent4 8 28" xfId="1880"/>
    <cellStyle name="20% - Accent4 8 29" xfId="1881"/>
    <cellStyle name="20% - Accent4 8 3" xfId="1882"/>
    <cellStyle name="20% - Accent4 8 30" xfId="1883"/>
    <cellStyle name="20% - Accent4 8 31" xfId="1884"/>
    <cellStyle name="20% - Accent4 8 32" xfId="1885"/>
    <cellStyle name="20% - Accent4 8 33" xfId="1886"/>
    <cellStyle name="20% - Accent4 8 34" xfId="1887"/>
    <cellStyle name="20% - Accent4 8 35" xfId="1888"/>
    <cellStyle name="20% - Accent4 8 36" xfId="1889"/>
    <cellStyle name="20% - Accent4 8 37" xfId="1890"/>
    <cellStyle name="20% - Accent4 8 38" xfId="1891"/>
    <cellStyle name="20% - Accent4 8 39" xfId="1892"/>
    <cellStyle name="20% - Accent4 8 4" xfId="1893"/>
    <cellStyle name="20% - Accent4 8 40" xfId="1894"/>
    <cellStyle name="20% - Accent4 8 41" xfId="1895"/>
    <cellStyle name="20% - Accent4 8 5" xfId="1896"/>
    <cellStyle name="20% - Accent4 8 6" xfId="1897"/>
    <cellStyle name="20% - Accent4 8 7" xfId="1898"/>
    <cellStyle name="20% - Accent4 8 8" xfId="1899"/>
    <cellStyle name="20% - Accent4 8 9" xfId="1900"/>
    <cellStyle name="20% - Accent4 9" xfId="1901"/>
    <cellStyle name="20% - Accent4 9 10" xfId="1902"/>
    <cellStyle name="20% - Accent4 9 11" xfId="1903"/>
    <cellStyle name="20% - Accent4 9 12" xfId="1904"/>
    <cellStyle name="20% - Accent4 9 13" xfId="1905"/>
    <cellStyle name="20% - Accent4 9 14" xfId="1906"/>
    <cellStyle name="20% - Accent4 9 15" xfId="1907"/>
    <cellStyle name="20% - Accent4 9 16" xfId="1908"/>
    <cellStyle name="20% - Accent4 9 17" xfId="1909"/>
    <cellStyle name="20% - Accent4 9 18" xfId="1910"/>
    <cellStyle name="20% - Accent4 9 19" xfId="1911"/>
    <cellStyle name="20% - Accent4 9 2" xfId="1912"/>
    <cellStyle name="20% - Accent4 9 20" xfId="1913"/>
    <cellStyle name="20% - Accent4 9 21" xfId="1914"/>
    <cellStyle name="20% - Accent4 9 22" xfId="1915"/>
    <cellStyle name="20% - Accent4 9 23" xfId="1916"/>
    <cellStyle name="20% - Accent4 9 24" xfId="1917"/>
    <cellStyle name="20% - Accent4 9 25" xfId="1918"/>
    <cellStyle name="20% - Accent4 9 26" xfId="1919"/>
    <cellStyle name="20% - Accent4 9 27" xfId="1920"/>
    <cellStyle name="20% - Accent4 9 28" xfId="1921"/>
    <cellStyle name="20% - Accent4 9 29" xfId="1922"/>
    <cellStyle name="20% - Accent4 9 3" xfId="1923"/>
    <cellStyle name="20% - Accent4 9 30" xfId="1924"/>
    <cellStyle name="20% - Accent4 9 31" xfId="1925"/>
    <cellStyle name="20% - Accent4 9 32" xfId="1926"/>
    <cellStyle name="20% - Accent4 9 33" xfId="1927"/>
    <cellStyle name="20% - Accent4 9 34" xfId="1928"/>
    <cellStyle name="20% - Accent4 9 35" xfId="1929"/>
    <cellStyle name="20% - Accent4 9 36" xfId="1930"/>
    <cellStyle name="20% - Accent4 9 37" xfId="1931"/>
    <cellStyle name="20% - Accent4 9 38" xfId="1932"/>
    <cellStyle name="20% - Accent4 9 39" xfId="1933"/>
    <cellStyle name="20% - Accent4 9 4" xfId="1934"/>
    <cellStyle name="20% - Accent4 9 40" xfId="1935"/>
    <cellStyle name="20% - Accent4 9 41" xfId="1936"/>
    <cellStyle name="20% - Accent4 9 5" xfId="1937"/>
    <cellStyle name="20% - Accent4 9 6" xfId="1938"/>
    <cellStyle name="20% - Accent4 9 7" xfId="1939"/>
    <cellStyle name="20% - Accent4 9 8" xfId="1940"/>
    <cellStyle name="20% - Accent4 9 9" xfId="1941"/>
    <cellStyle name="20% - Accent5 10" xfId="1942"/>
    <cellStyle name="20% - Accent5 10 10" xfId="1943"/>
    <cellStyle name="20% - Accent5 10 11" xfId="1944"/>
    <cellStyle name="20% - Accent5 10 12" xfId="1945"/>
    <cellStyle name="20% - Accent5 10 13" xfId="1946"/>
    <cellStyle name="20% - Accent5 10 14" xfId="1947"/>
    <cellStyle name="20% - Accent5 10 15" xfId="1948"/>
    <cellStyle name="20% - Accent5 10 16" xfId="1949"/>
    <cellStyle name="20% - Accent5 10 17" xfId="1950"/>
    <cellStyle name="20% - Accent5 10 18" xfId="1951"/>
    <cellStyle name="20% - Accent5 10 19" xfId="1952"/>
    <cellStyle name="20% - Accent5 10 2" xfId="1953"/>
    <cellStyle name="20% - Accent5 10 20" xfId="1954"/>
    <cellStyle name="20% - Accent5 10 21" xfId="1955"/>
    <cellStyle name="20% - Accent5 10 22" xfId="1956"/>
    <cellStyle name="20% - Accent5 10 23" xfId="1957"/>
    <cellStyle name="20% - Accent5 10 24" xfId="1958"/>
    <cellStyle name="20% - Accent5 10 25" xfId="1959"/>
    <cellStyle name="20% - Accent5 10 26" xfId="1960"/>
    <cellStyle name="20% - Accent5 10 27" xfId="1961"/>
    <cellStyle name="20% - Accent5 10 28" xfId="1962"/>
    <cellStyle name="20% - Accent5 10 29" xfId="1963"/>
    <cellStyle name="20% - Accent5 10 3" xfId="1964"/>
    <cellStyle name="20% - Accent5 10 30" xfId="1965"/>
    <cellStyle name="20% - Accent5 10 31" xfId="1966"/>
    <cellStyle name="20% - Accent5 10 32" xfId="1967"/>
    <cellStyle name="20% - Accent5 10 33" xfId="1968"/>
    <cellStyle name="20% - Accent5 10 34" xfId="1969"/>
    <cellStyle name="20% - Accent5 10 35" xfId="1970"/>
    <cellStyle name="20% - Accent5 10 36" xfId="1971"/>
    <cellStyle name="20% - Accent5 10 37" xfId="1972"/>
    <cellStyle name="20% - Accent5 10 38" xfId="1973"/>
    <cellStyle name="20% - Accent5 10 39" xfId="1974"/>
    <cellStyle name="20% - Accent5 10 4" xfId="1975"/>
    <cellStyle name="20% - Accent5 10 40" xfId="1976"/>
    <cellStyle name="20% - Accent5 10 41" xfId="1977"/>
    <cellStyle name="20% - Accent5 10 5" xfId="1978"/>
    <cellStyle name="20% - Accent5 10 6" xfId="1979"/>
    <cellStyle name="20% - Accent5 10 7" xfId="1980"/>
    <cellStyle name="20% - Accent5 10 8" xfId="1981"/>
    <cellStyle name="20% - Accent5 10 9" xfId="1982"/>
    <cellStyle name="20% - Accent5 11" xfId="1983"/>
    <cellStyle name="20% - Accent5 11 10" xfId="1984"/>
    <cellStyle name="20% - Accent5 11 11" xfId="1985"/>
    <cellStyle name="20% - Accent5 11 12" xfId="1986"/>
    <cellStyle name="20% - Accent5 11 13" xfId="1987"/>
    <cellStyle name="20% - Accent5 11 14" xfId="1988"/>
    <cellStyle name="20% - Accent5 11 15" xfId="1989"/>
    <cellStyle name="20% - Accent5 11 16" xfId="1990"/>
    <cellStyle name="20% - Accent5 11 17" xfId="1991"/>
    <cellStyle name="20% - Accent5 11 18" xfId="1992"/>
    <cellStyle name="20% - Accent5 11 19" xfId="1993"/>
    <cellStyle name="20% - Accent5 11 2" xfId="1994"/>
    <cellStyle name="20% - Accent5 11 20" xfId="1995"/>
    <cellStyle name="20% - Accent5 11 21" xfId="1996"/>
    <cellStyle name="20% - Accent5 11 22" xfId="1997"/>
    <cellStyle name="20% - Accent5 11 23" xfId="1998"/>
    <cellStyle name="20% - Accent5 11 24" xfId="1999"/>
    <cellStyle name="20% - Accent5 11 25" xfId="2000"/>
    <cellStyle name="20% - Accent5 11 26" xfId="2001"/>
    <cellStyle name="20% - Accent5 11 27" xfId="2002"/>
    <cellStyle name="20% - Accent5 11 28" xfId="2003"/>
    <cellStyle name="20% - Accent5 11 29" xfId="2004"/>
    <cellStyle name="20% - Accent5 11 3" xfId="2005"/>
    <cellStyle name="20% - Accent5 11 30" xfId="2006"/>
    <cellStyle name="20% - Accent5 11 31" xfId="2007"/>
    <cellStyle name="20% - Accent5 11 32" xfId="2008"/>
    <cellStyle name="20% - Accent5 11 33" xfId="2009"/>
    <cellStyle name="20% - Accent5 11 34" xfId="2010"/>
    <cellStyle name="20% - Accent5 11 35" xfId="2011"/>
    <cellStyle name="20% - Accent5 11 36" xfId="2012"/>
    <cellStyle name="20% - Accent5 11 37" xfId="2013"/>
    <cellStyle name="20% - Accent5 11 38" xfId="2014"/>
    <cellStyle name="20% - Accent5 11 39" xfId="2015"/>
    <cellStyle name="20% - Accent5 11 4" xfId="2016"/>
    <cellStyle name="20% - Accent5 11 40" xfId="2017"/>
    <cellStyle name="20% - Accent5 11 41" xfId="2018"/>
    <cellStyle name="20% - Accent5 11 5" xfId="2019"/>
    <cellStyle name="20% - Accent5 11 6" xfId="2020"/>
    <cellStyle name="20% - Accent5 11 7" xfId="2021"/>
    <cellStyle name="20% - Accent5 11 8" xfId="2022"/>
    <cellStyle name="20% - Accent5 11 9" xfId="2023"/>
    <cellStyle name="20% - Accent5 12" xfId="2024"/>
    <cellStyle name="20% - Accent5 12 10" xfId="2025"/>
    <cellStyle name="20% - Accent5 12 11" xfId="2026"/>
    <cellStyle name="20% - Accent5 12 12" xfId="2027"/>
    <cellStyle name="20% - Accent5 12 13" xfId="2028"/>
    <cellStyle name="20% - Accent5 12 14" xfId="2029"/>
    <cellStyle name="20% - Accent5 12 15" xfId="2030"/>
    <cellStyle name="20% - Accent5 12 16" xfId="2031"/>
    <cellStyle name="20% - Accent5 12 17" xfId="2032"/>
    <cellStyle name="20% - Accent5 12 18" xfId="2033"/>
    <cellStyle name="20% - Accent5 12 19" xfId="2034"/>
    <cellStyle name="20% - Accent5 12 2" xfId="2035"/>
    <cellStyle name="20% - Accent5 12 20" xfId="2036"/>
    <cellStyle name="20% - Accent5 12 21" xfId="2037"/>
    <cellStyle name="20% - Accent5 12 22" xfId="2038"/>
    <cellStyle name="20% - Accent5 12 23" xfId="2039"/>
    <cellStyle name="20% - Accent5 12 24" xfId="2040"/>
    <cellStyle name="20% - Accent5 12 25" xfId="2041"/>
    <cellStyle name="20% - Accent5 12 26" xfId="2042"/>
    <cellStyle name="20% - Accent5 12 27" xfId="2043"/>
    <cellStyle name="20% - Accent5 12 28" xfId="2044"/>
    <cellStyle name="20% - Accent5 12 29" xfId="2045"/>
    <cellStyle name="20% - Accent5 12 3" xfId="2046"/>
    <cellStyle name="20% - Accent5 12 30" xfId="2047"/>
    <cellStyle name="20% - Accent5 12 31" xfId="2048"/>
    <cellStyle name="20% - Accent5 12 32" xfId="2049"/>
    <cellStyle name="20% - Accent5 12 33" xfId="2050"/>
    <cellStyle name="20% - Accent5 12 34" xfId="2051"/>
    <cellStyle name="20% - Accent5 12 35" xfId="2052"/>
    <cellStyle name="20% - Accent5 12 36" xfId="2053"/>
    <cellStyle name="20% - Accent5 12 37" xfId="2054"/>
    <cellStyle name="20% - Accent5 12 38" xfId="2055"/>
    <cellStyle name="20% - Accent5 12 39" xfId="2056"/>
    <cellStyle name="20% - Accent5 12 4" xfId="2057"/>
    <cellStyle name="20% - Accent5 12 40" xfId="2058"/>
    <cellStyle name="20% - Accent5 12 41" xfId="2059"/>
    <cellStyle name="20% - Accent5 12 5" xfId="2060"/>
    <cellStyle name="20% - Accent5 12 6" xfId="2061"/>
    <cellStyle name="20% - Accent5 12 7" xfId="2062"/>
    <cellStyle name="20% - Accent5 12 8" xfId="2063"/>
    <cellStyle name="20% - Accent5 12 9" xfId="2064"/>
    <cellStyle name="20% - Accent5 13" xfId="2065"/>
    <cellStyle name="20% - Accent5 14" xfId="2066"/>
    <cellStyle name="20% - Accent5 14 2" xfId="2067"/>
    <cellStyle name="20% - Accent5 15" xfId="2068"/>
    <cellStyle name="20% - Accent5 16" xfId="2069"/>
    <cellStyle name="20% - Accent5 2" xfId="2070"/>
    <cellStyle name="20% - Accent5 2 10" xfId="2071"/>
    <cellStyle name="20% - Accent5 2 11" xfId="2072"/>
    <cellStyle name="20% - Accent5 2 12" xfId="2073"/>
    <cellStyle name="20% - Accent5 2 13" xfId="2074"/>
    <cellStyle name="20% - Accent5 2 14" xfId="2075"/>
    <cellStyle name="20% - Accent5 2 15" xfId="2076"/>
    <cellStyle name="20% - Accent5 2 16" xfId="2077"/>
    <cellStyle name="20% - Accent5 2 17" xfId="2078"/>
    <cellStyle name="20% - Accent5 2 18" xfId="2079"/>
    <cellStyle name="20% - Accent5 2 19" xfId="2080"/>
    <cellStyle name="20% - Accent5 2 2" xfId="2081"/>
    <cellStyle name="20% - Accent5 2 2 2" xfId="2082"/>
    <cellStyle name="20% - Accent5 2 2 2 2" xfId="2083"/>
    <cellStyle name="20% - Accent5 2 2 3" xfId="2084"/>
    <cellStyle name="20% - Accent5 2 2 4" xfId="2085"/>
    <cellStyle name="20% - Accent5 2 2 5" xfId="2086"/>
    <cellStyle name="20% - Accent5 2 20" xfId="2087"/>
    <cellStyle name="20% - Accent5 2 21" xfId="2088"/>
    <cellStyle name="20% - Accent5 2 22" xfId="2089"/>
    <cellStyle name="20% - Accent5 2 23" xfId="2090"/>
    <cellStyle name="20% - Accent5 2 24" xfId="2091"/>
    <cellStyle name="20% - Accent5 2 25" xfId="2092"/>
    <cellStyle name="20% - Accent5 2 26" xfId="2093"/>
    <cellStyle name="20% - Accent5 2 27" xfId="2094"/>
    <cellStyle name="20% - Accent5 2 28" xfId="2095"/>
    <cellStyle name="20% - Accent5 2 29" xfId="2096"/>
    <cellStyle name="20% - Accent5 2 3" xfId="2097"/>
    <cellStyle name="20% - Accent5 2 3 2" xfId="2098"/>
    <cellStyle name="20% - Accent5 2 3 3" xfId="2099"/>
    <cellStyle name="20% - Accent5 2 3 4" xfId="2100"/>
    <cellStyle name="20% - Accent5 2 3 5" xfId="2101"/>
    <cellStyle name="20% - Accent5 2 3 6" xfId="2102"/>
    <cellStyle name="20% - Accent5 2 30" xfId="2103"/>
    <cellStyle name="20% - Accent5 2 31" xfId="2104"/>
    <cellStyle name="20% - Accent5 2 32" xfId="2105"/>
    <cellStyle name="20% - Accent5 2 33" xfId="2106"/>
    <cellStyle name="20% - Accent5 2 34" xfId="2107"/>
    <cellStyle name="20% - Accent5 2 35" xfId="2108"/>
    <cellStyle name="20% - Accent5 2 36" xfId="2109"/>
    <cellStyle name="20% - Accent5 2 37" xfId="2110"/>
    <cellStyle name="20% - Accent5 2 38" xfId="2111"/>
    <cellStyle name="20% - Accent5 2 39" xfId="2112"/>
    <cellStyle name="20% - Accent5 2 4" xfId="2113"/>
    <cellStyle name="20% - Accent5 2 40" xfId="2114"/>
    <cellStyle name="20% - Accent5 2 41" xfId="2115"/>
    <cellStyle name="20% - Accent5 2 42" xfId="2116"/>
    <cellStyle name="20% - Accent5 2 43" xfId="2117"/>
    <cellStyle name="20% - Accent5 2 44" xfId="2118"/>
    <cellStyle name="20% - Accent5 2 45" xfId="2119"/>
    <cellStyle name="20% - Accent5 2 5" xfId="2120"/>
    <cellStyle name="20% - Accent5 2 6" xfId="2121"/>
    <cellStyle name="20% - Accent5 2 7" xfId="2122"/>
    <cellStyle name="20% - Accent5 2 8" xfId="2123"/>
    <cellStyle name="20% - Accent5 2 9" xfId="2124"/>
    <cellStyle name="20% - Accent5 3" xfId="2125"/>
    <cellStyle name="20% - Accent5 3 10" xfId="2126"/>
    <cellStyle name="20% - Accent5 3 11" xfId="2127"/>
    <cellStyle name="20% - Accent5 3 12" xfId="2128"/>
    <cellStyle name="20% - Accent5 3 13" xfId="2129"/>
    <cellStyle name="20% - Accent5 3 14" xfId="2130"/>
    <cellStyle name="20% - Accent5 3 15" xfId="2131"/>
    <cellStyle name="20% - Accent5 3 16" xfId="2132"/>
    <cellStyle name="20% - Accent5 3 17" xfId="2133"/>
    <cellStyle name="20% - Accent5 3 18" xfId="2134"/>
    <cellStyle name="20% - Accent5 3 19" xfId="2135"/>
    <cellStyle name="20% - Accent5 3 2" xfId="2136"/>
    <cellStyle name="20% - Accent5 3 20" xfId="2137"/>
    <cellStyle name="20% - Accent5 3 21" xfId="2138"/>
    <cellStyle name="20% - Accent5 3 22" xfId="2139"/>
    <cellStyle name="20% - Accent5 3 23" xfId="2140"/>
    <cellStyle name="20% - Accent5 3 24" xfId="2141"/>
    <cellStyle name="20% - Accent5 3 25" xfId="2142"/>
    <cellStyle name="20% - Accent5 3 26" xfId="2143"/>
    <cellStyle name="20% - Accent5 3 27" xfId="2144"/>
    <cellStyle name="20% - Accent5 3 28" xfId="2145"/>
    <cellStyle name="20% - Accent5 3 29" xfId="2146"/>
    <cellStyle name="20% - Accent5 3 3" xfId="2147"/>
    <cellStyle name="20% - Accent5 3 30" xfId="2148"/>
    <cellStyle name="20% - Accent5 3 31" xfId="2149"/>
    <cellStyle name="20% - Accent5 3 32" xfId="2150"/>
    <cellStyle name="20% - Accent5 3 33" xfId="2151"/>
    <cellStyle name="20% - Accent5 3 34" xfId="2152"/>
    <cellStyle name="20% - Accent5 3 35" xfId="2153"/>
    <cellStyle name="20% - Accent5 3 36" xfId="2154"/>
    <cellStyle name="20% - Accent5 3 37" xfId="2155"/>
    <cellStyle name="20% - Accent5 3 38" xfId="2156"/>
    <cellStyle name="20% - Accent5 3 39" xfId="2157"/>
    <cellStyle name="20% - Accent5 3 4" xfId="2158"/>
    <cellStyle name="20% - Accent5 3 40" xfId="2159"/>
    <cellStyle name="20% - Accent5 3 41" xfId="2160"/>
    <cellStyle name="20% - Accent5 3 42" xfId="2161"/>
    <cellStyle name="20% - Accent5 3 43" xfId="2162"/>
    <cellStyle name="20% - Accent5 3 44" xfId="2163"/>
    <cellStyle name="20% - Accent5 3 45" xfId="2164"/>
    <cellStyle name="20% - Accent5 3 5" xfId="2165"/>
    <cellStyle name="20% - Accent5 3 6" xfId="2166"/>
    <cellStyle name="20% - Accent5 3 7" xfId="2167"/>
    <cellStyle name="20% - Accent5 3 8" xfId="2168"/>
    <cellStyle name="20% - Accent5 3 9" xfId="2169"/>
    <cellStyle name="20% - Accent5 4" xfId="2170"/>
    <cellStyle name="20% - Accent5 4 10" xfId="2171"/>
    <cellStyle name="20% - Accent5 4 11" xfId="2172"/>
    <cellStyle name="20% - Accent5 4 12" xfId="2173"/>
    <cellStyle name="20% - Accent5 4 13" xfId="2174"/>
    <cellStyle name="20% - Accent5 4 14" xfId="2175"/>
    <cellStyle name="20% - Accent5 4 15" xfId="2176"/>
    <cellStyle name="20% - Accent5 4 16" xfId="2177"/>
    <cellStyle name="20% - Accent5 4 17" xfId="2178"/>
    <cellStyle name="20% - Accent5 4 18" xfId="2179"/>
    <cellStyle name="20% - Accent5 4 19" xfId="2180"/>
    <cellStyle name="20% - Accent5 4 2" xfId="2181"/>
    <cellStyle name="20% - Accent5 4 20" xfId="2182"/>
    <cellStyle name="20% - Accent5 4 21" xfId="2183"/>
    <cellStyle name="20% - Accent5 4 22" xfId="2184"/>
    <cellStyle name="20% - Accent5 4 23" xfId="2185"/>
    <cellStyle name="20% - Accent5 4 24" xfId="2186"/>
    <cellStyle name="20% - Accent5 4 25" xfId="2187"/>
    <cellStyle name="20% - Accent5 4 26" xfId="2188"/>
    <cellStyle name="20% - Accent5 4 27" xfId="2189"/>
    <cellStyle name="20% - Accent5 4 28" xfId="2190"/>
    <cellStyle name="20% - Accent5 4 29" xfId="2191"/>
    <cellStyle name="20% - Accent5 4 3" xfId="2192"/>
    <cellStyle name="20% - Accent5 4 30" xfId="2193"/>
    <cellStyle name="20% - Accent5 4 31" xfId="2194"/>
    <cellStyle name="20% - Accent5 4 32" xfId="2195"/>
    <cellStyle name="20% - Accent5 4 33" xfId="2196"/>
    <cellStyle name="20% - Accent5 4 34" xfId="2197"/>
    <cellStyle name="20% - Accent5 4 35" xfId="2198"/>
    <cellStyle name="20% - Accent5 4 36" xfId="2199"/>
    <cellStyle name="20% - Accent5 4 37" xfId="2200"/>
    <cellStyle name="20% - Accent5 4 38" xfId="2201"/>
    <cellStyle name="20% - Accent5 4 39" xfId="2202"/>
    <cellStyle name="20% - Accent5 4 4" xfId="2203"/>
    <cellStyle name="20% - Accent5 4 40" xfId="2204"/>
    <cellStyle name="20% - Accent5 4 41" xfId="2205"/>
    <cellStyle name="20% - Accent5 4 5" xfId="2206"/>
    <cellStyle name="20% - Accent5 4 6" xfId="2207"/>
    <cellStyle name="20% - Accent5 4 7" xfId="2208"/>
    <cellStyle name="20% - Accent5 4 8" xfId="2209"/>
    <cellStyle name="20% - Accent5 4 9" xfId="2210"/>
    <cellStyle name="20% - Accent5 5" xfId="2211"/>
    <cellStyle name="20% - Accent5 5 10" xfId="2212"/>
    <cellStyle name="20% - Accent5 5 11" xfId="2213"/>
    <cellStyle name="20% - Accent5 5 12" xfId="2214"/>
    <cellStyle name="20% - Accent5 5 13" xfId="2215"/>
    <cellStyle name="20% - Accent5 5 14" xfId="2216"/>
    <cellStyle name="20% - Accent5 5 15" xfId="2217"/>
    <cellStyle name="20% - Accent5 5 16" xfId="2218"/>
    <cellStyle name="20% - Accent5 5 17" xfId="2219"/>
    <cellStyle name="20% - Accent5 5 18" xfId="2220"/>
    <cellStyle name="20% - Accent5 5 19" xfId="2221"/>
    <cellStyle name="20% - Accent5 5 2" xfId="2222"/>
    <cellStyle name="20% - Accent5 5 20" xfId="2223"/>
    <cellStyle name="20% - Accent5 5 21" xfId="2224"/>
    <cellStyle name="20% - Accent5 5 22" xfId="2225"/>
    <cellStyle name="20% - Accent5 5 23" xfId="2226"/>
    <cellStyle name="20% - Accent5 5 24" xfId="2227"/>
    <cellStyle name="20% - Accent5 5 25" xfId="2228"/>
    <cellStyle name="20% - Accent5 5 26" xfId="2229"/>
    <cellStyle name="20% - Accent5 5 27" xfId="2230"/>
    <cellStyle name="20% - Accent5 5 28" xfId="2231"/>
    <cellStyle name="20% - Accent5 5 29" xfId="2232"/>
    <cellStyle name="20% - Accent5 5 3" xfId="2233"/>
    <cellStyle name="20% - Accent5 5 30" xfId="2234"/>
    <cellStyle name="20% - Accent5 5 31" xfId="2235"/>
    <cellStyle name="20% - Accent5 5 32" xfId="2236"/>
    <cellStyle name="20% - Accent5 5 33" xfId="2237"/>
    <cellStyle name="20% - Accent5 5 34" xfId="2238"/>
    <cellStyle name="20% - Accent5 5 35" xfId="2239"/>
    <cellStyle name="20% - Accent5 5 36" xfId="2240"/>
    <cellStyle name="20% - Accent5 5 37" xfId="2241"/>
    <cellStyle name="20% - Accent5 5 38" xfId="2242"/>
    <cellStyle name="20% - Accent5 5 39" xfId="2243"/>
    <cellStyle name="20% - Accent5 5 4" xfId="2244"/>
    <cellStyle name="20% - Accent5 5 40" xfId="2245"/>
    <cellStyle name="20% - Accent5 5 41" xfId="2246"/>
    <cellStyle name="20% - Accent5 5 5" xfId="2247"/>
    <cellStyle name="20% - Accent5 5 6" xfId="2248"/>
    <cellStyle name="20% - Accent5 5 7" xfId="2249"/>
    <cellStyle name="20% - Accent5 5 8" xfId="2250"/>
    <cellStyle name="20% - Accent5 5 9" xfId="2251"/>
    <cellStyle name="20% - Accent5 6" xfId="2252"/>
    <cellStyle name="20% - Accent5 6 10" xfId="2253"/>
    <cellStyle name="20% - Accent5 6 11" xfId="2254"/>
    <cellStyle name="20% - Accent5 6 12" xfId="2255"/>
    <cellStyle name="20% - Accent5 6 13" xfId="2256"/>
    <cellStyle name="20% - Accent5 6 14" xfId="2257"/>
    <cellStyle name="20% - Accent5 6 15" xfId="2258"/>
    <cellStyle name="20% - Accent5 6 16" xfId="2259"/>
    <cellStyle name="20% - Accent5 6 17" xfId="2260"/>
    <cellStyle name="20% - Accent5 6 18" xfId="2261"/>
    <cellStyle name="20% - Accent5 6 19" xfId="2262"/>
    <cellStyle name="20% - Accent5 6 2" xfId="2263"/>
    <cellStyle name="20% - Accent5 6 20" xfId="2264"/>
    <cellStyle name="20% - Accent5 6 21" xfId="2265"/>
    <cellStyle name="20% - Accent5 6 22" xfId="2266"/>
    <cellStyle name="20% - Accent5 6 23" xfId="2267"/>
    <cellStyle name="20% - Accent5 6 24" xfId="2268"/>
    <cellStyle name="20% - Accent5 6 25" xfId="2269"/>
    <cellStyle name="20% - Accent5 6 26" xfId="2270"/>
    <cellStyle name="20% - Accent5 6 27" xfId="2271"/>
    <cellStyle name="20% - Accent5 6 28" xfId="2272"/>
    <cellStyle name="20% - Accent5 6 29" xfId="2273"/>
    <cellStyle name="20% - Accent5 6 3" xfId="2274"/>
    <cellStyle name="20% - Accent5 6 30" xfId="2275"/>
    <cellStyle name="20% - Accent5 6 31" xfId="2276"/>
    <cellStyle name="20% - Accent5 6 32" xfId="2277"/>
    <cellStyle name="20% - Accent5 6 33" xfId="2278"/>
    <cellStyle name="20% - Accent5 6 34" xfId="2279"/>
    <cellStyle name="20% - Accent5 6 35" xfId="2280"/>
    <cellStyle name="20% - Accent5 6 36" xfId="2281"/>
    <cellStyle name="20% - Accent5 6 37" xfId="2282"/>
    <cellStyle name="20% - Accent5 6 38" xfId="2283"/>
    <cellStyle name="20% - Accent5 6 39" xfId="2284"/>
    <cellStyle name="20% - Accent5 6 4" xfId="2285"/>
    <cellStyle name="20% - Accent5 6 40" xfId="2286"/>
    <cellStyle name="20% - Accent5 6 41" xfId="2287"/>
    <cellStyle name="20% - Accent5 6 5" xfId="2288"/>
    <cellStyle name="20% - Accent5 6 6" xfId="2289"/>
    <cellStyle name="20% - Accent5 6 7" xfId="2290"/>
    <cellStyle name="20% - Accent5 6 8" xfId="2291"/>
    <cellStyle name="20% - Accent5 6 9" xfId="2292"/>
    <cellStyle name="20% - Accent5 7" xfId="2293"/>
    <cellStyle name="20% - Accent5 7 10" xfId="2294"/>
    <cellStyle name="20% - Accent5 7 11" xfId="2295"/>
    <cellStyle name="20% - Accent5 7 12" xfId="2296"/>
    <cellStyle name="20% - Accent5 7 13" xfId="2297"/>
    <cellStyle name="20% - Accent5 7 14" xfId="2298"/>
    <cellStyle name="20% - Accent5 7 15" xfId="2299"/>
    <cellStyle name="20% - Accent5 7 16" xfId="2300"/>
    <cellStyle name="20% - Accent5 7 17" xfId="2301"/>
    <cellStyle name="20% - Accent5 7 18" xfId="2302"/>
    <cellStyle name="20% - Accent5 7 19" xfId="2303"/>
    <cellStyle name="20% - Accent5 7 2" xfId="2304"/>
    <cellStyle name="20% - Accent5 7 20" xfId="2305"/>
    <cellStyle name="20% - Accent5 7 21" xfId="2306"/>
    <cellStyle name="20% - Accent5 7 22" xfId="2307"/>
    <cellStyle name="20% - Accent5 7 23" xfId="2308"/>
    <cellStyle name="20% - Accent5 7 24" xfId="2309"/>
    <cellStyle name="20% - Accent5 7 25" xfId="2310"/>
    <cellStyle name="20% - Accent5 7 26" xfId="2311"/>
    <cellStyle name="20% - Accent5 7 27" xfId="2312"/>
    <cellStyle name="20% - Accent5 7 28" xfId="2313"/>
    <cellStyle name="20% - Accent5 7 29" xfId="2314"/>
    <cellStyle name="20% - Accent5 7 3" xfId="2315"/>
    <cellStyle name="20% - Accent5 7 30" xfId="2316"/>
    <cellStyle name="20% - Accent5 7 31" xfId="2317"/>
    <cellStyle name="20% - Accent5 7 32" xfId="2318"/>
    <cellStyle name="20% - Accent5 7 33" xfId="2319"/>
    <cellStyle name="20% - Accent5 7 34" xfId="2320"/>
    <cellStyle name="20% - Accent5 7 35" xfId="2321"/>
    <cellStyle name="20% - Accent5 7 36" xfId="2322"/>
    <cellStyle name="20% - Accent5 7 37" xfId="2323"/>
    <cellStyle name="20% - Accent5 7 38" xfId="2324"/>
    <cellStyle name="20% - Accent5 7 39" xfId="2325"/>
    <cellStyle name="20% - Accent5 7 4" xfId="2326"/>
    <cellStyle name="20% - Accent5 7 40" xfId="2327"/>
    <cellStyle name="20% - Accent5 7 41" xfId="2328"/>
    <cellStyle name="20% - Accent5 7 5" xfId="2329"/>
    <cellStyle name="20% - Accent5 7 6" xfId="2330"/>
    <cellStyle name="20% - Accent5 7 7" xfId="2331"/>
    <cellStyle name="20% - Accent5 7 8" xfId="2332"/>
    <cellStyle name="20% - Accent5 7 9" xfId="2333"/>
    <cellStyle name="20% - Accent5 8" xfId="2334"/>
    <cellStyle name="20% - Accent5 8 10" xfId="2335"/>
    <cellStyle name="20% - Accent5 8 11" xfId="2336"/>
    <cellStyle name="20% - Accent5 8 12" xfId="2337"/>
    <cellStyle name="20% - Accent5 8 13" xfId="2338"/>
    <cellStyle name="20% - Accent5 8 14" xfId="2339"/>
    <cellStyle name="20% - Accent5 8 15" xfId="2340"/>
    <cellStyle name="20% - Accent5 8 16" xfId="2341"/>
    <cellStyle name="20% - Accent5 8 17" xfId="2342"/>
    <cellStyle name="20% - Accent5 8 18" xfId="2343"/>
    <cellStyle name="20% - Accent5 8 19" xfId="2344"/>
    <cellStyle name="20% - Accent5 8 2" xfId="2345"/>
    <cellStyle name="20% - Accent5 8 20" xfId="2346"/>
    <cellStyle name="20% - Accent5 8 21" xfId="2347"/>
    <cellStyle name="20% - Accent5 8 22" xfId="2348"/>
    <cellStyle name="20% - Accent5 8 23" xfId="2349"/>
    <cellStyle name="20% - Accent5 8 24" xfId="2350"/>
    <cellStyle name="20% - Accent5 8 25" xfId="2351"/>
    <cellStyle name="20% - Accent5 8 26" xfId="2352"/>
    <cellStyle name="20% - Accent5 8 27" xfId="2353"/>
    <cellStyle name="20% - Accent5 8 28" xfId="2354"/>
    <cellStyle name="20% - Accent5 8 29" xfId="2355"/>
    <cellStyle name="20% - Accent5 8 3" xfId="2356"/>
    <cellStyle name="20% - Accent5 8 30" xfId="2357"/>
    <cellStyle name="20% - Accent5 8 31" xfId="2358"/>
    <cellStyle name="20% - Accent5 8 32" xfId="2359"/>
    <cellStyle name="20% - Accent5 8 33" xfId="2360"/>
    <cellStyle name="20% - Accent5 8 34" xfId="2361"/>
    <cellStyle name="20% - Accent5 8 35" xfId="2362"/>
    <cellStyle name="20% - Accent5 8 36" xfId="2363"/>
    <cellStyle name="20% - Accent5 8 37" xfId="2364"/>
    <cellStyle name="20% - Accent5 8 38" xfId="2365"/>
    <cellStyle name="20% - Accent5 8 39" xfId="2366"/>
    <cellStyle name="20% - Accent5 8 4" xfId="2367"/>
    <cellStyle name="20% - Accent5 8 40" xfId="2368"/>
    <cellStyle name="20% - Accent5 8 41" xfId="2369"/>
    <cellStyle name="20% - Accent5 8 5" xfId="2370"/>
    <cellStyle name="20% - Accent5 8 6" xfId="2371"/>
    <cellStyle name="20% - Accent5 8 7" xfId="2372"/>
    <cellStyle name="20% - Accent5 8 8" xfId="2373"/>
    <cellStyle name="20% - Accent5 8 9" xfId="2374"/>
    <cellStyle name="20% - Accent5 9" xfId="2375"/>
    <cellStyle name="20% - Accent5 9 10" xfId="2376"/>
    <cellStyle name="20% - Accent5 9 11" xfId="2377"/>
    <cellStyle name="20% - Accent5 9 12" xfId="2378"/>
    <cellStyle name="20% - Accent5 9 13" xfId="2379"/>
    <cellStyle name="20% - Accent5 9 14" xfId="2380"/>
    <cellStyle name="20% - Accent5 9 15" xfId="2381"/>
    <cellStyle name="20% - Accent5 9 16" xfId="2382"/>
    <cellStyle name="20% - Accent5 9 17" xfId="2383"/>
    <cellStyle name="20% - Accent5 9 18" xfId="2384"/>
    <cellStyle name="20% - Accent5 9 19" xfId="2385"/>
    <cellStyle name="20% - Accent5 9 2" xfId="2386"/>
    <cellStyle name="20% - Accent5 9 20" xfId="2387"/>
    <cellStyle name="20% - Accent5 9 21" xfId="2388"/>
    <cellStyle name="20% - Accent5 9 22" xfId="2389"/>
    <cellStyle name="20% - Accent5 9 23" xfId="2390"/>
    <cellStyle name="20% - Accent5 9 24" xfId="2391"/>
    <cellStyle name="20% - Accent5 9 25" xfId="2392"/>
    <cellStyle name="20% - Accent5 9 26" xfId="2393"/>
    <cellStyle name="20% - Accent5 9 27" xfId="2394"/>
    <cellStyle name="20% - Accent5 9 28" xfId="2395"/>
    <cellStyle name="20% - Accent5 9 29" xfId="2396"/>
    <cellStyle name="20% - Accent5 9 3" xfId="2397"/>
    <cellStyle name="20% - Accent5 9 30" xfId="2398"/>
    <cellStyle name="20% - Accent5 9 31" xfId="2399"/>
    <cellStyle name="20% - Accent5 9 32" xfId="2400"/>
    <cellStyle name="20% - Accent5 9 33" xfId="2401"/>
    <cellStyle name="20% - Accent5 9 34" xfId="2402"/>
    <cellStyle name="20% - Accent5 9 35" xfId="2403"/>
    <cellStyle name="20% - Accent5 9 36" xfId="2404"/>
    <cellStyle name="20% - Accent5 9 37" xfId="2405"/>
    <cellStyle name="20% - Accent5 9 38" xfId="2406"/>
    <cellStyle name="20% - Accent5 9 39" xfId="2407"/>
    <cellStyle name="20% - Accent5 9 4" xfId="2408"/>
    <cellStyle name="20% - Accent5 9 40" xfId="2409"/>
    <cellStyle name="20% - Accent5 9 41" xfId="2410"/>
    <cellStyle name="20% - Accent5 9 5" xfId="2411"/>
    <cellStyle name="20% - Accent5 9 6" xfId="2412"/>
    <cellStyle name="20% - Accent5 9 7" xfId="2413"/>
    <cellStyle name="20% - Accent5 9 8" xfId="2414"/>
    <cellStyle name="20% - Accent5 9 9" xfId="2415"/>
    <cellStyle name="20% - Accent6 10" xfId="2416"/>
    <cellStyle name="20% - Accent6 10 10" xfId="2417"/>
    <cellStyle name="20% - Accent6 10 11" xfId="2418"/>
    <cellStyle name="20% - Accent6 10 12" xfId="2419"/>
    <cellStyle name="20% - Accent6 10 13" xfId="2420"/>
    <cellStyle name="20% - Accent6 10 14" xfId="2421"/>
    <cellStyle name="20% - Accent6 10 15" xfId="2422"/>
    <cellStyle name="20% - Accent6 10 16" xfId="2423"/>
    <cellStyle name="20% - Accent6 10 17" xfId="2424"/>
    <cellStyle name="20% - Accent6 10 18" xfId="2425"/>
    <cellStyle name="20% - Accent6 10 19" xfId="2426"/>
    <cellStyle name="20% - Accent6 10 2" xfId="2427"/>
    <cellStyle name="20% - Accent6 10 20" xfId="2428"/>
    <cellStyle name="20% - Accent6 10 21" xfId="2429"/>
    <cellStyle name="20% - Accent6 10 22" xfId="2430"/>
    <cellStyle name="20% - Accent6 10 23" xfId="2431"/>
    <cellStyle name="20% - Accent6 10 24" xfId="2432"/>
    <cellStyle name="20% - Accent6 10 25" xfId="2433"/>
    <cellStyle name="20% - Accent6 10 26" xfId="2434"/>
    <cellStyle name="20% - Accent6 10 27" xfId="2435"/>
    <cellStyle name="20% - Accent6 10 28" xfId="2436"/>
    <cellStyle name="20% - Accent6 10 29" xfId="2437"/>
    <cellStyle name="20% - Accent6 10 3" xfId="2438"/>
    <cellStyle name="20% - Accent6 10 30" xfId="2439"/>
    <cellStyle name="20% - Accent6 10 31" xfId="2440"/>
    <cellStyle name="20% - Accent6 10 32" xfId="2441"/>
    <cellStyle name="20% - Accent6 10 33" xfId="2442"/>
    <cellStyle name="20% - Accent6 10 34" xfId="2443"/>
    <cellStyle name="20% - Accent6 10 35" xfId="2444"/>
    <cellStyle name="20% - Accent6 10 36" xfId="2445"/>
    <cellStyle name="20% - Accent6 10 37" xfId="2446"/>
    <cellStyle name="20% - Accent6 10 38" xfId="2447"/>
    <cellStyle name="20% - Accent6 10 39" xfId="2448"/>
    <cellStyle name="20% - Accent6 10 4" xfId="2449"/>
    <cellStyle name="20% - Accent6 10 40" xfId="2450"/>
    <cellStyle name="20% - Accent6 10 41" xfId="2451"/>
    <cellStyle name="20% - Accent6 10 5" xfId="2452"/>
    <cellStyle name="20% - Accent6 10 6" xfId="2453"/>
    <cellStyle name="20% - Accent6 10 7" xfId="2454"/>
    <cellStyle name="20% - Accent6 10 8" xfId="2455"/>
    <cellStyle name="20% - Accent6 10 9" xfId="2456"/>
    <cellStyle name="20% - Accent6 11" xfId="2457"/>
    <cellStyle name="20% - Accent6 11 10" xfId="2458"/>
    <cellStyle name="20% - Accent6 11 11" xfId="2459"/>
    <cellStyle name="20% - Accent6 11 12" xfId="2460"/>
    <cellStyle name="20% - Accent6 11 13" xfId="2461"/>
    <cellStyle name="20% - Accent6 11 14" xfId="2462"/>
    <cellStyle name="20% - Accent6 11 15" xfId="2463"/>
    <cellStyle name="20% - Accent6 11 16" xfId="2464"/>
    <cellStyle name="20% - Accent6 11 17" xfId="2465"/>
    <cellStyle name="20% - Accent6 11 18" xfId="2466"/>
    <cellStyle name="20% - Accent6 11 19" xfId="2467"/>
    <cellStyle name="20% - Accent6 11 2" xfId="2468"/>
    <cellStyle name="20% - Accent6 11 20" xfId="2469"/>
    <cellStyle name="20% - Accent6 11 21" xfId="2470"/>
    <cellStyle name="20% - Accent6 11 22" xfId="2471"/>
    <cellStyle name="20% - Accent6 11 23" xfId="2472"/>
    <cellStyle name="20% - Accent6 11 24" xfId="2473"/>
    <cellStyle name="20% - Accent6 11 25" xfId="2474"/>
    <cellStyle name="20% - Accent6 11 26" xfId="2475"/>
    <cellStyle name="20% - Accent6 11 27" xfId="2476"/>
    <cellStyle name="20% - Accent6 11 28" xfId="2477"/>
    <cellStyle name="20% - Accent6 11 29" xfId="2478"/>
    <cellStyle name="20% - Accent6 11 3" xfId="2479"/>
    <cellStyle name="20% - Accent6 11 30" xfId="2480"/>
    <cellStyle name="20% - Accent6 11 31" xfId="2481"/>
    <cellStyle name="20% - Accent6 11 32" xfId="2482"/>
    <cellStyle name="20% - Accent6 11 33" xfId="2483"/>
    <cellStyle name="20% - Accent6 11 34" xfId="2484"/>
    <cellStyle name="20% - Accent6 11 35" xfId="2485"/>
    <cellStyle name="20% - Accent6 11 36" xfId="2486"/>
    <cellStyle name="20% - Accent6 11 37" xfId="2487"/>
    <cellStyle name="20% - Accent6 11 38" xfId="2488"/>
    <cellStyle name="20% - Accent6 11 39" xfId="2489"/>
    <cellStyle name="20% - Accent6 11 4" xfId="2490"/>
    <cellStyle name="20% - Accent6 11 40" xfId="2491"/>
    <cellStyle name="20% - Accent6 11 41" xfId="2492"/>
    <cellStyle name="20% - Accent6 11 5" xfId="2493"/>
    <cellStyle name="20% - Accent6 11 6" xfId="2494"/>
    <cellStyle name="20% - Accent6 11 7" xfId="2495"/>
    <cellStyle name="20% - Accent6 11 8" xfId="2496"/>
    <cellStyle name="20% - Accent6 11 9" xfId="2497"/>
    <cellStyle name="20% - Accent6 12" xfId="2498"/>
    <cellStyle name="20% - Accent6 12 10" xfId="2499"/>
    <cellStyle name="20% - Accent6 12 11" xfId="2500"/>
    <cellStyle name="20% - Accent6 12 12" xfId="2501"/>
    <cellStyle name="20% - Accent6 12 13" xfId="2502"/>
    <cellStyle name="20% - Accent6 12 14" xfId="2503"/>
    <cellStyle name="20% - Accent6 12 15" xfId="2504"/>
    <cellStyle name="20% - Accent6 12 16" xfId="2505"/>
    <cellStyle name="20% - Accent6 12 17" xfId="2506"/>
    <cellStyle name="20% - Accent6 12 18" xfId="2507"/>
    <cellStyle name="20% - Accent6 12 19" xfId="2508"/>
    <cellStyle name="20% - Accent6 12 2" xfId="2509"/>
    <cellStyle name="20% - Accent6 12 20" xfId="2510"/>
    <cellStyle name="20% - Accent6 12 21" xfId="2511"/>
    <cellStyle name="20% - Accent6 12 22" xfId="2512"/>
    <cellStyle name="20% - Accent6 12 23" xfId="2513"/>
    <cellStyle name="20% - Accent6 12 24" xfId="2514"/>
    <cellStyle name="20% - Accent6 12 25" xfId="2515"/>
    <cellStyle name="20% - Accent6 12 26" xfId="2516"/>
    <cellStyle name="20% - Accent6 12 27" xfId="2517"/>
    <cellStyle name="20% - Accent6 12 28" xfId="2518"/>
    <cellStyle name="20% - Accent6 12 29" xfId="2519"/>
    <cellStyle name="20% - Accent6 12 3" xfId="2520"/>
    <cellStyle name="20% - Accent6 12 30" xfId="2521"/>
    <cellStyle name="20% - Accent6 12 31" xfId="2522"/>
    <cellStyle name="20% - Accent6 12 32" xfId="2523"/>
    <cellStyle name="20% - Accent6 12 33" xfId="2524"/>
    <cellStyle name="20% - Accent6 12 34" xfId="2525"/>
    <cellStyle name="20% - Accent6 12 35" xfId="2526"/>
    <cellStyle name="20% - Accent6 12 36" xfId="2527"/>
    <cellStyle name="20% - Accent6 12 37" xfId="2528"/>
    <cellStyle name="20% - Accent6 12 38" xfId="2529"/>
    <cellStyle name="20% - Accent6 12 39" xfId="2530"/>
    <cellStyle name="20% - Accent6 12 4" xfId="2531"/>
    <cellStyle name="20% - Accent6 12 40" xfId="2532"/>
    <cellStyle name="20% - Accent6 12 41" xfId="2533"/>
    <cellStyle name="20% - Accent6 12 5" xfId="2534"/>
    <cellStyle name="20% - Accent6 12 6" xfId="2535"/>
    <cellStyle name="20% - Accent6 12 7" xfId="2536"/>
    <cellStyle name="20% - Accent6 12 8" xfId="2537"/>
    <cellStyle name="20% - Accent6 12 9" xfId="2538"/>
    <cellStyle name="20% - Accent6 13" xfId="2539"/>
    <cellStyle name="20% - Accent6 14" xfId="2540"/>
    <cellStyle name="20% - Accent6 14 2" xfId="2541"/>
    <cellStyle name="20% - Accent6 15" xfId="2542"/>
    <cellStyle name="20% - Accent6 16" xfId="2543"/>
    <cellStyle name="20% - Accent6 2" xfId="2544"/>
    <cellStyle name="20% - Accent6 2 10" xfId="2545"/>
    <cellStyle name="20% - Accent6 2 11" xfId="2546"/>
    <cellStyle name="20% - Accent6 2 12" xfId="2547"/>
    <cellStyle name="20% - Accent6 2 13" xfId="2548"/>
    <cellStyle name="20% - Accent6 2 14" xfId="2549"/>
    <cellStyle name="20% - Accent6 2 15" xfId="2550"/>
    <cellStyle name="20% - Accent6 2 16" xfId="2551"/>
    <cellStyle name="20% - Accent6 2 17" xfId="2552"/>
    <cellStyle name="20% - Accent6 2 18" xfId="2553"/>
    <cellStyle name="20% - Accent6 2 19" xfId="2554"/>
    <cellStyle name="20% - Accent6 2 2" xfId="2555"/>
    <cellStyle name="20% - Accent6 2 2 2" xfId="2556"/>
    <cellStyle name="20% - Accent6 2 2 2 2" xfId="2557"/>
    <cellStyle name="20% - Accent6 2 2 3" xfId="2558"/>
    <cellStyle name="20% - Accent6 2 2 4" xfId="2559"/>
    <cellStyle name="20% - Accent6 2 2 5" xfId="2560"/>
    <cellStyle name="20% - Accent6 2 20" xfId="2561"/>
    <cellStyle name="20% - Accent6 2 21" xfId="2562"/>
    <cellStyle name="20% - Accent6 2 22" xfId="2563"/>
    <cellStyle name="20% - Accent6 2 23" xfId="2564"/>
    <cellStyle name="20% - Accent6 2 24" xfId="2565"/>
    <cellStyle name="20% - Accent6 2 25" xfId="2566"/>
    <cellStyle name="20% - Accent6 2 26" xfId="2567"/>
    <cellStyle name="20% - Accent6 2 27" xfId="2568"/>
    <cellStyle name="20% - Accent6 2 28" xfId="2569"/>
    <cellStyle name="20% - Accent6 2 29" xfId="2570"/>
    <cellStyle name="20% - Accent6 2 3" xfId="2571"/>
    <cellStyle name="20% - Accent6 2 3 2" xfId="2572"/>
    <cellStyle name="20% - Accent6 2 3 3" xfId="2573"/>
    <cellStyle name="20% - Accent6 2 3 4" xfId="2574"/>
    <cellStyle name="20% - Accent6 2 3 5" xfId="2575"/>
    <cellStyle name="20% - Accent6 2 3 6" xfId="2576"/>
    <cellStyle name="20% - Accent6 2 30" xfId="2577"/>
    <cellStyle name="20% - Accent6 2 31" xfId="2578"/>
    <cellStyle name="20% - Accent6 2 32" xfId="2579"/>
    <cellStyle name="20% - Accent6 2 33" xfId="2580"/>
    <cellStyle name="20% - Accent6 2 34" xfId="2581"/>
    <cellStyle name="20% - Accent6 2 35" xfId="2582"/>
    <cellStyle name="20% - Accent6 2 36" xfId="2583"/>
    <cellStyle name="20% - Accent6 2 37" xfId="2584"/>
    <cellStyle name="20% - Accent6 2 38" xfId="2585"/>
    <cellStyle name="20% - Accent6 2 39" xfId="2586"/>
    <cellStyle name="20% - Accent6 2 4" xfId="2587"/>
    <cellStyle name="20% - Accent6 2 40" xfId="2588"/>
    <cellStyle name="20% - Accent6 2 41" xfId="2589"/>
    <cellStyle name="20% - Accent6 2 42" xfId="2590"/>
    <cellStyle name="20% - Accent6 2 43" xfId="2591"/>
    <cellStyle name="20% - Accent6 2 44" xfId="2592"/>
    <cellStyle name="20% - Accent6 2 45" xfId="2593"/>
    <cellStyle name="20% - Accent6 2 5" xfId="2594"/>
    <cellStyle name="20% - Accent6 2 6" xfId="2595"/>
    <cellStyle name="20% - Accent6 2 7" xfId="2596"/>
    <cellStyle name="20% - Accent6 2 8" xfId="2597"/>
    <cellStyle name="20% - Accent6 2 9" xfId="2598"/>
    <cellStyle name="20% - Accent6 3" xfId="2599"/>
    <cellStyle name="20% - Accent6 3 10" xfId="2600"/>
    <cellStyle name="20% - Accent6 3 11" xfId="2601"/>
    <cellStyle name="20% - Accent6 3 12" xfId="2602"/>
    <cellStyle name="20% - Accent6 3 13" xfId="2603"/>
    <cellStyle name="20% - Accent6 3 14" xfId="2604"/>
    <cellStyle name="20% - Accent6 3 15" xfId="2605"/>
    <cellStyle name="20% - Accent6 3 16" xfId="2606"/>
    <cellStyle name="20% - Accent6 3 17" xfId="2607"/>
    <cellStyle name="20% - Accent6 3 18" xfId="2608"/>
    <cellStyle name="20% - Accent6 3 19" xfId="2609"/>
    <cellStyle name="20% - Accent6 3 2" xfId="2610"/>
    <cellStyle name="20% - Accent6 3 20" xfId="2611"/>
    <cellStyle name="20% - Accent6 3 21" xfId="2612"/>
    <cellStyle name="20% - Accent6 3 22" xfId="2613"/>
    <cellStyle name="20% - Accent6 3 23" xfId="2614"/>
    <cellStyle name="20% - Accent6 3 24" xfId="2615"/>
    <cellStyle name="20% - Accent6 3 25" xfId="2616"/>
    <cellStyle name="20% - Accent6 3 26" xfId="2617"/>
    <cellStyle name="20% - Accent6 3 27" xfId="2618"/>
    <cellStyle name="20% - Accent6 3 28" xfId="2619"/>
    <cellStyle name="20% - Accent6 3 29" xfId="2620"/>
    <cellStyle name="20% - Accent6 3 3" xfId="2621"/>
    <cellStyle name="20% - Accent6 3 30" xfId="2622"/>
    <cellStyle name="20% - Accent6 3 31" xfId="2623"/>
    <cellStyle name="20% - Accent6 3 32" xfId="2624"/>
    <cellStyle name="20% - Accent6 3 33" xfId="2625"/>
    <cellStyle name="20% - Accent6 3 34" xfId="2626"/>
    <cellStyle name="20% - Accent6 3 35" xfId="2627"/>
    <cellStyle name="20% - Accent6 3 36" xfId="2628"/>
    <cellStyle name="20% - Accent6 3 37" xfId="2629"/>
    <cellStyle name="20% - Accent6 3 38" xfId="2630"/>
    <cellStyle name="20% - Accent6 3 39" xfId="2631"/>
    <cellStyle name="20% - Accent6 3 4" xfId="2632"/>
    <cellStyle name="20% - Accent6 3 40" xfId="2633"/>
    <cellStyle name="20% - Accent6 3 41" xfId="2634"/>
    <cellStyle name="20% - Accent6 3 42" xfId="2635"/>
    <cellStyle name="20% - Accent6 3 43" xfId="2636"/>
    <cellStyle name="20% - Accent6 3 44" xfId="2637"/>
    <cellStyle name="20% - Accent6 3 45" xfId="2638"/>
    <cellStyle name="20% - Accent6 3 5" xfId="2639"/>
    <cellStyle name="20% - Accent6 3 6" xfId="2640"/>
    <cellStyle name="20% - Accent6 3 7" xfId="2641"/>
    <cellStyle name="20% - Accent6 3 8" xfId="2642"/>
    <cellStyle name="20% - Accent6 3 9" xfId="2643"/>
    <cellStyle name="20% - Accent6 4" xfId="2644"/>
    <cellStyle name="20% - Accent6 4 10" xfId="2645"/>
    <cellStyle name="20% - Accent6 4 11" xfId="2646"/>
    <cellStyle name="20% - Accent6 4 12" xfId="2647"/>
    <cellStyle name="20% - Accent6 4 13" xfId="2648"/>
    <cellStyle name="20% - Accent6 4 14" xfId="2649"/>
    <cellStyle name="20% - Accent6 4 15" xfId="2650"/>
    <cellStyle name="20% - Accent6 4 16" xfId="2651"/>
    <cellStyle name="20% - Accent6 4 17" xfId="2652"/>
    <cellStyle name="20% - Accent6 4 18" xfId="2653"/>
    <cellStyle name="20% - Accent6 4 19" xfId="2654"/>
    <cellStyle name="20% - Accent6 4 2" xfId="2655"/>
    <cellStyle name="20% - Accent6 4 20" xfId="2656"/>
    <cellStyle name="20% - Accent6 4 21" xfId="2657"/>
    <cellStyle name="20% - Accent6 4 22" xfId="2658"/>
    <cellStyle name="20% - Accent6 4 23" xfId="2659"/>
    <cellStyle name="20% - Accent6 4 24" xfId="2660"/>
    <cellStyle name="20% - Accent6 4 25" xfId="2661"/>
    <cellStyle name="20% - Accent6 4 26" xfId="2662"/>
    <cellStyle name="20% - Accent6 4 27" xfId="2663"/>
    <cellStyle name="20% - Accent6 4 28" xfId="2664"/>
    <cellStyle name="20% - Accent6 4 29" xfId="2665"/>
    <cellStyle name="20% - Accent6 4 3" xfId="2666"/>
    <cellStyle name="20% - Accent6 4 30" xfId="2667"/>
    <cellStyle name="20% - Accent6 4 31" xfId="2668"/>
    <cellStyle name="20% - Accent6 4 32" xfId="2669"/>
    <cellStyle name="20% - Accent6 4 33" xfId="2670"/>
    <cellStyle name="20% - Accent6 4 34" xfId="2671"/>
    <cellStyle name="20% - Accent6 4 35" xfId="2672"/>
    <cellStyle name="20% - Accent6 4 36" xfId="2673"/>
    <cellStyle name="20% - Accent6 4 37" xfId="2674"/>
    <cellStyle name="20% - Accent6 4 38" xfId="2675"/>
    <cellStyle name="20% - Accent6 4 39" xfId="2676"/>
    <cellStyle name="20% - Accent6 4 4" xfId="2677"/>
    <cellStyle name="20% - Accent6 4 40" xfId="2678"/>
    <cellStyle name="20% - Accent6 4 41" xfId="2679"/>
    <cellStyle name="20% - Accent6 4 5" xfId="2680"/>
    <cellStyle name="20% - Accent6 4 6" xfId="2681"/>
    <cellStyle name="20% - Accent6 4 7" xfId="2682"/>
    <cellStyle name="20% - Accent6 4 8" xfId="2683"/>
    <cellStyle name="20% - Accent6 4 9" xfId="2684"/>
    <cellStyle name="20% - Accent6 5" xfId="2685"/>
    <cellStyle name="20% - Accent6 5 10" xfId="2686"/>
    <cellStyle name="20% - Accent6 5 11" xfId="2687"/>
    <cellStyle name="20% - Accent6 5 12" xfId="2688"/>
    <cellStyle name="20% - Accent6 5 13" xfId="2689"/>
    <cellStyle name="20% - Accent6 5 14" xfId="2690"/>
    <cellStyle name="20% - Accent6 5 15" xfId="2691"/>
    <cellStyle name="20% - Accent6 5 16" xfId="2692"/>
    <cellStyle name="20% - Accent6 5 17" xfId="2693"/>
    <cellStyle name="20% - Accent6 5 18" xfId="2694"/>
    <cellStyle name="20% - Accent6 5 19" xfId="2695"/>
    <cellStyle name="20% - Accent6 5 2" xfId="2696"/>
    <cellStyle name="20% - Accent6 5 20" xfId="2697"/>
    <cellStyle name="20% - Accent6 5 21" xfId="2698"/>
    <cellStyle name="20% - Accent6 5 22" xfId="2699"/>
    <cellStyle name="20% - Accent6 5 23" xfId="2700"/>
    <cellStyle name="20% - Accent6 5 24" xfId="2701"/>
    <cellStyle name="20% - Accent6 5 25" xfId="2702"/>
    <cellStyle name="20% - Accent6 5 26" xfId="2703"/>
    <cellStyle name="20% - Accent6 5 27" xfId="2704"/>
    <cellStyle name="20% - Accent6 5 28" xfId="2705"/>
    <cellStyle name="20% - Accent6 5 29" xfId="2706"/>
    <cellStyle name="20% - Accent6 5 3" xfId="2707"/>
    <cellStyle name="20% - Accent6 5 30" xfId="2708"/>
    <cellStyle name="20% - Accent6 5 31" xfId="2709"/>
    <cellStyle name="20% - Accent6 5 32" xfId="2710"/>
    <cellStyle name="20% - Accent6 5 33" xfId="2711"/>
    <cellStyle name="20% - Accent6 5 34" xfId="2712"/>
    <cellStyle name="20% - Accent6 5 35" xfId="2713"/>
    <cellStyle name="20% - Accent6 5 36" xfId="2714"/>
    <cellStyle name="20% - Accent6 5 37" xfId="2715"/>
    <cellStyle name="20% - Accent6 5 38" xfId="2716"/>
    <cellStyle name="20% - Accent6 5 39" xfId="2717"/>
    <cellStyle name="20% - Accent6 5 4" xfId="2718"/>
    <cellStyle name="20% - Accent6 5 40" xfId="2719"/>
    <cellStyle name="20% - Accent6 5 41" xfId="2720"/>
    <cellStyle name="20% - Accent6 5 5" xfId="2721"/>
    <cellStyle name="20% - Accent6 5 6" xfId="2722"/>
    <cellStyle name="20% - Accent6 5 7" xfId="2723"/>
    <cellStyle name="20% - Accent6 5 8" xfId="2724"/>
    <cellStyle name="20% - Accent6 5 9" xfId="2725"/>
    <cellStyle name="20% - Accent6 6" xfId="2726"/>
    <cellStyle name="20% - Accent6 6 10" xfId="2727"/>
    <cellStyle name="20% - Accent6 6 11" xfId="2728"/>
    <cellStyle name="20% - Accent6 6 12" xfId="2729"/>
    <cellStyle name="20% - Accent6 6 13" xfId="2730"/>
    <cellStyle name="20% - Accent6 6 14" xfId="2731"/>
    <cellStyle name="20% - Accent6 6 15" xfId="2732"/>
    <cellStyle name="20% - Accent6 6 16" xfId="2733"/>
    <cellStyle name="20% - Accent6 6 17" xfId="2734"/>
    <cellStyle name="20% - Accent6 6 18" xfId="2735"/>
    <cellStyle name="20% - Accent6 6 19" xfId="2736"/>
    <cellStyle name="20% - Accent6 6 2" xfId="2737"/>
    <cellStyle name="20% - Accent6 6 20" xfId="2738"/>
    <cellStyle name="20% - Accent6 6 21" xfId="2739"/>
    <cellStyle name="20% - Accent6 6 22" xfId="2740"/>
    <cellStyle name="20% - Accent6 6 23" xfId="2741"/>
    <cellStyle name="20% - Accent6 6 24" xfId="2742"/>
    <cellStyle name="20% - Accent6 6 25" xfId="2743"/>
    <cellStyle name="20% - Accent6 6 26" xfId="2744"/>
    <cellStyle name="20% - Accent6 6 27" xfId="2745"/>
    <cellStyle name="20% - Accent6 6 28" xfId="2746"/>
    <cellStyle name="20% - Accent6 6 29" xfId="2747"/>
    <cellStyle name="20% - Accent6 6 3" xfId="2748"/>
    <cellStyle name="20% - Accent6 6 30" xfId="2749"/>
    <cellStyle name="20% - Accent6 6 31" xfId="2750"/>
    <cellStyle name="20% - Accent6 6 32" xfId="2751"/>
    <cellStyle name="20% - Accent6 6 33" xfId="2752"/>
    <cellStyle name="20% - Accent6 6 34" xfId="2753"/>
    <cellStyle name="20% - Accent6 6 35" xfId="2754"/>
    <cellStyle name="20% - Accent6 6 36" xfId="2755"/>
    <cellStyle name="20% - Accent6 6 37" xfId="2756"/>
    <cellStyle name="20% - Accent6 6 38" xfId="2757"/>
    <cellStyle name="20% - Accent6 6 39" xfId="2758"/>
    <cellStyle name="20% - Accent6 6 4" xfId="2759"/>
    <cellStyle name="20% - Accent6 6 40" xfId="2760"/>
    <cellStyle name="20% - Accent6 6 41" xfId="2761"/>
    <cellStyle name="20% - Accent6 6 5" xfId="2762"/>
    <cellStyle name="20% - Accent6 6 6" xfId="2763"/>
    <cellStyle name="20% - Accent6 6 7" xfId="2764"/>
    <cellStyle name="20% - Accent6 6 8" xfId="2765"/>
    <cellStyle name="20% - Accent6 6 9" xfId="2766"/>
    <cellStyle name="20% - Accent6 7" xfId="2767"/>
    <cellStyle name="20% - Accent6 7 10" xfId="2768"/>
    <cellStyle name="20% - Accent6 7 11" xfId="2769"/>
    <cellStyle name="20% - Accent6 7 12" xfId="2770"/>
    <cellStyle name="20% - Accent6 7 13" xfId="2771"/>
    <cellStyle name="20% - Accent6 7 14" xfId="2772"/>
    <cellStyle name="20% - Accent6 7 15" xfId="2773"/>
    <cellStyle name="20% - Accent6 7 16" xfId="2774"/>
    <cellStyle name="20% - Accent6 7 17" xfId="2775"/>
    <cellStyle name="20% - Accent6 7 18" xfId="2776"/>
    <cellStyle name="20% - Accent6 7 19" xfId="2777"/>
    <cellStyle name="20% - Accent6 7 2" xfId="2778"/>
    <cellStyle name="20% - Accent6 7 20" xfId="2779"/>
    <cellStyle name="20% - Accent6 7 21" xfId="2780"/>
    <cellStyle name="20% - Accent6 7 22" xfId="2781"/>
    <cellStyle name="20% - Accent6 7 23" xfId="2782"/>
    <cellStyle name="20% - Accent6 7 24" xfId="2783"/>
    <cellStyle name="20% - Accent6 7 25" xfId="2784"/>
    <cellStyle name="20% - Accent6 7 26" xfId="2785"/>
    <cellStyle name="20% - Accent6 7 27" xfId="2786"/>
    <cellStyle name="20% - Accent6 7 28" xfId="2787"/>
    <cellStyle name="20% - Accent6 7 29" xfId="2788"/>
    <cellStyle name="20% - Accent6 7 3" xfId="2789"/>
    <cellStyle name="20% - Accent6 7 30" xfId="2790"/>
    <cellStyle name="20% - Accent6 7 31" xfId="2791"/>
    <cellStyle name="20% - Accent6 7 32" xfId="2792"/>
    <cellStyle name="20% - Accent6 7 33" xfId="2793"/>
    <cellStyle name="20% - Accent6 7 34" xfId="2794"/>
    <cellStyle name="20% - Accent6 7 35" xfId="2795"/>
    <cellStyle name="20% - Accent6 7 36" xfId="2796"/>
    <cellStyle name="20% - Accent6 7 37" xfId="2797"/>
    <cellStyle name="20% - Accent6 7 38" xfId="2798"/>
    <cellStyle name="20% - Accent6 7 39" xfId="2799"/>
    <cellStyle name="20% - Accent6 7 4" xfId="2800"/>
    <cellStyle name="20% - Accent6 7 40" xfId="2801"/>
    <cellStyle name="20% - Accent6 7 41" xfId="2802"/>
    <cellStyle name="20% - Accent6 7 5" xfId="2803"/>
    <cellStyle name="20% - Accent6 7 6" xfId="2804"/>
    <cellStyle name="20% - Accent6 7 7" xfId="2805"/>
    <cellStyle name="20% - Accent6 7 8" xfId="2806"/>
    <cellStyle name="20% - Accent6 7 9" xfId="2807"/>
    <cellStyle name="20% - Accent6 8" xfId="2808"/>
    <cellStyle name="20% - Accent6 8 10" xfId="2809"/>
    <cellStyle name="20% - Accent6 8 11" xfId="2810"/>
    <cellStyle name="20% - Accent6 8 12" xfId="2811"/>
    <cellStyle name="20% - Accent6 8 13" xfId="2812"/>
    <cellStyle name="20% - Accent6 8 14" xfId="2813"/>
    <cellStyle name="20% - Accent6 8 15" xfId="2814"/>
    <cellStyle name="20% - Accent6 8 16" xfId="2815"/>
    <cellStyle name="20% - Accent6 8 17" xfId="2816"/>
    <cellStyle name="20% - Accent6 8 18" xfId="2817"/>
    <cellStyle name="20% - Accent6 8 19" xfId="2818"/>
    <cellStyle name="20% - Accent6 8 2" xfId="2819"/>
    <cellStyle name="20% - Accent6 8 20" xfId="2820"/>
    <cellStyle name="20% - Accent6 8 21" xfId="2821"/>
    <cellStyle name="20% - Accent6 8 22" xfId="2822"/>
    <cellStyle name="20% - Accent6 8 23" xfId="2823"/>
    <cellStyle name="20% - Accent6 8 24" xfId="2824"/>
    <cellStyle name="20% - Accent6 8 25" xfId="2825"/>
    <cellStyle name="20% - Accent6 8 26" xfId="2826"/>
    <cellStyle name="20% - Accent6 8 27" xfId="2827"/>
    <cellStyle name="20% - Accent6 8 28" xfId="2828"/>
    <cellStyle name="20% - Accent6 8 29" xfId="2829"/>
    <cellStyle name="20% - Accent6 8 3" xfId="2830"/>
    <cellStyle name="20% - Accent6 8 30" xfId="2831"/>
    <cellStyle name="20% - Accent6 8 31" xfId="2832"/>
    <cellStyle name="20% - Accent6 8 32" xfId="2833"/>
    <cellStyle name="20% - Accent6 8 33" xfId="2834"/>
    <cellStyle name="20% - Accent6 8 34" xfId="2835"/>
    <cellStyle name="20% - Accent6 8 35" xfId="2836"/>
    <cellStyle name="20% - Accent6 8 36" xfId="2837"/>
    <cellStyle name="20% - Accent6 8 37" xfId="2838"/>
    <cellStyle name="20% - Accent6 8 38" xfId="2839"/>
    <cellStyle name="20% - Accent6 8 39" xfId="2840"/>
    <cellStyle name="20% - Accent6 8 4" xfId="2841"/>
    <cellStyle name="20% - Accent6 8 40" xfId="2842"/>
    <cellStyle name="20% - Accent6 8 41" xfId="2843"/>
    <cellStyle name="20% - Accent6 8 5" xfId="2844"/>
    <cellStyle name="20% - Accent6 8 6" xfId="2845"/>
    <cellStyle name="20% - Accent6 8 7" xfId="2846"/>
    <cellStyle name="20% - Accent6 8 8" xfId="2847"/>
    <cellStyle name="20% - Accent6 8 9" xfId="2848"/>
    <cellStyle name="20% - Accent6 9" xfId="2849"/>
    <cellStyle name="20% - Accent6 9 10" xfId="2850"/>
    <cellStyle name="20% - Accent6 9 11" xfId="2851"/>
    <cellStyle name="20% - Accent6 9 12" xfId="2852"/>
    <cellStyle name="20% - Accent6 9 13" xfId="2853"/>
    <cellStyle name="20% - Accent6 9 14" xfId="2854"/>
    <cellStyle name="20% - Accent6 9 15" xfId="2855"/>
    <cellStyle name="20% - Accent6 9 16" xfId="2856"/>
    <cellStyle name="20% - Accent6 9 17" xfId="2857"/>
    <cellStyle name="20% - Accent6 9 18" xfId="2858"/>
    <cellStyle name="20% - Accent6 9 19" xfId="2859"/>
    <cellStyle name="20% - Accent6 9 2" xfId="2860"/>
    <cellStyle name="20% - Accent6 9 20" xfId="2861"/>
    <cellStyle name="20% - Accent6 9 21" xfId="2862"/>
    <cellStyle name="20% - Accent6 9 22" xfId="2863"/>
    <cellStyle name="20% - Accent6 9 23" xfId="2864"/>
    <cellStyle name="20% - Accent6 9 24" xfId="2865"/>
    <cellStyle name="20% - Accent6 9 25" xfId="2866"/>
    <cellStyle name="20% - Accent6 9 26" xfId="2867"/>
    <cellStyle name="20% - Accent6 9 27" xfId="2868"/>
    <cellStyle name="20% - Accent6 9 28" xfId="2869"/>
    <cellStyle name="20% - Accent6 9 29" xfId="2870"/>
    <cellStyle name="20% - Accent6 9 3" xfId="2871"/>
    <cellStyle name="20% - Accent6 9 30" xfId="2872"/>
    <cellStyle name="20% - Accent6 9 31" xfId="2873"/>
    <cellStyle name="20% - Accent6 9 32" xfId="2874"/>
    <cellStyle name="20% - Accent6 9 33" xfId="2875"/>
    <cellStyle name="20% - Accent6 9 34" xfId="2876"/>
    <cellStyle name="20% - Accent6 9 35" xfId="2877"/>
    <cellStyle name="20% - Accent6 9 36" xfId="2878"/>
    <cellStyle name="20% - Accent6 9 37" xfId="2879"/>
    <cellStyle name="20% - Accent6 9 38" xfId="2880"/>
    <cellStyle name="20% - Accent6 9 39" xfId="2881"/>
    <cellStyle name="20% - Accent6 9 4" xfId="2882"/>
    <cellStyle name="20% - Accent6 9 40" xfId="2883"/>
    <cellStyle name="20% - Accent6 9 41" xfId="2884"/>
    <cellStyle name="20% - Accent6 9 5" xfId="2885"/>
    <cellStyle name="20% - Accent6 9 6" xfId="2886"/>
    <cellStyle name="20% - Accent6 9 7" xfId="2887"/>
    <cellStyle name="20% - Accent6 9 8" xfId="2888"/>
    <cellStyle name="20% - Accent6 9 9" xfId="2889"/>
    <cellStyle name="40% - Accent1 10" xfId="2890"/>
    <cellStyle name="40% - Accent1 10 10" xfId="2891"/>
    <cellStyle name="40% - Accent1 10 11" xfId="2892"/>
    <cellStyle name="40% - Accent1 10 12" xfId="2893"/>
    <cellStyle name="40% - Accent1 10 13" xfId="2894"/>
    <cellStyle name="40% - Accent1 10 14" xfId="2895"/>
    <cellStyle name="40% - Accent1 10 15" xfId="2896"/>
    <cellStyle name="40% - Accent1 10 16" xfId="2897"/>
    <cellStyle name="40% - Accent1 10 17" xfId="2898"/>
    <cellStyle name="40% - Accent1 10 18" xfId="2899"/>
    <cellStyle name="40% - Accent1 10 19" xfId="2900"/>
    <cellStyle name="40% - Accent1 10 2" xfId="2901"/>
    <cellStyle name="40% - Accent1 10 20" xfId="2902"/>
    <cellStyle name="40% - Accent1 10 21" xfId="2903"/>
    <cellStyle name="40% - Accent1 10 22" xfId="2904"/>
    <cellStyle name="40% - Accent1 10 23" xfId="2905"/>
    <cellStyle name="40% - Accent1 10 24" xfId="2906"/>
    <cellStyle name="40% - Accent1 10 25" xfId="2907"/>
    <cellStyle name="40% - Accent1 10 26" xfId="2908"/>
    <cellStyle name="40% - Accent1 10 27" xfId="2909"/>
    <cellStyle name="40% - Accent1 10 28" xfId="2910"/>
    <cellStyle name="40% - Accent1 10 29" xfId="2911"/>
    <cellStyle name="40% - Accent1 10 3" xfId="2912"/>
    <cellStyle name="40% - Accent1 10 30" xfId="2913"/>
    <cellStyle name="40% - Accent1 10 31" xfId="2914"/>
    <cellStyle name="40% - Accent1 10 32" xfId="2915"/>
    <cellStyle name="40% - Accent1 10 33" xfId="2916"/>
    <cellStyle name="40% - Accent1 10 34" xfId="2917"/>
    <cellStyle name="40% - Accent1 10 35" xfId="2918"/>
    <cellStyle name="40% - Accent1 10 36" xfId="2919"/>
    <cellStyle name="40% - Accent1 10 37" xfId="2920"/>
    <cellStyle name="40% - Accent1 10 38" xfId="2921"/>
    <cellStyle name="40% - Accent1 10 39" xfId="2922"/>
    <cellStyle name="40% - Accent1 10 4" xfId="2923"/>
    <cellStyle name="40% - Accent1 10 40" xfId="2924"/>
    <cellStyle name="40% - Accent1 10 41" xfId="2925"/>
    <cellStyle name="40% - Accent1 10 5" xfId="2926"/>
    <cellStyle name="40% - Accent1 10 6" xfId="2927"/>
    <cellStyle name="40% - Accent1 10 7" xfId="2928"/>
    <cellStyle name="40% - Accent1 10 8" xfId="2929"/>
    <cellStyle name="40% - Accent1 10 9" xfId="2930"/>
    <cellStyle name="40% - Accent1 11" xfId="2931"/>
    <cellStyle name="40% - Accent1 11 10" xfId="2932"/>
    <cellStyle name="40% - Accent1 11 11" xfId="2933"/>
    <cellStyle name="40% - Accent1 11 12" xfId="2934"/>
    <cellStyle name="40% - Accent1 11 13" xfId="2935"/>
    <cellStyle name="40% - Accent1 11 14" xfId="2936"/>
    <cellStyle name="40% - Accent1 11 15" xfId="2937"/>
    <cellStyle name="40% - Accent1 11 16" xfId="2938"/>
    <cellStyle name="40% - Accent1 11 17" xfId="2939"/>
    <cellStyle name="40% - Accent1 11 18" xfId="2940"/>
    <cellStyle name="40% - Accent1 11 19" xfId="2941"/>
    <cellStyle name="40% - Accent1 11 2" xfId="2942"/>
    <cellStyle name="40% - Accent1 11 20" xfId="2943"/>
    <cellStyle name="40% - Accent1 11 21" xfId="2944"/>
    <cellStyle name="40% - Accent1 11 22" xfId="2945"/>
    <cellStyle name="40% - Accent1 11 23" xfId="2946"/>
    <cellStyle name="40% - Accent1 11 24" xfId="2947"/>
    <cellStyle name="40% - Accent1 11 25" xfId="2948"/>
    <cellStyle name="40% - Accent1 11 26" xfId="2949"/>
    <cellStyle name="40% - Accent1 11 27" xfId="2950"/>
    <cellStyle name="40% - Accent1 11 28" xfId="2951"/>
    <cellStyle name="40% - Accent1 11 29" xfId="2952"/>
    <cellStyle name="40% - Accent1 11 3" xfId="2953"/>
    <cellStyle name="40% - Accent1 11 30" xfId="2954"/>
    <cellStyle name="40% - Accent1 11 31" xfId="2955"/>
    <cellStyle name="40% - Accent1 11 32" xfId="2956"/>
    <cellStyle name="40% - Accent1 11 33" xfId="2957"/>
    <cellStyle name="40% - Accent1 11 34" xfId="2958"/>
    <cellStyle name="40% - Accent1 11 35" xfId="2959"/>
    <cellStyle name="40% - Accent1 11 36" xfId="2960"/>
    <cellStyle name="40% - Accent1 11 37" xfId="2961"/>
    <cellStyle name="40% - Accent1 11 38" xfId="2962"/>
    <cellStyle name="40% - Accent1 11 39" xfId="2963"/>
    <cellStyle name="40% - Accent1 11 4" xfId="2964"/>
    <cellStyle name="40% - Accent1 11 40" xfId="2965"/>
    <cellStyle name="40% - Accent1 11 41" xfId="2966"/>
    <cellStyle name="40% - Accent1 11 5" xfId="2967"/>
    <cellStyle name="40% - Accent1 11 6" xfId="2968"/>
    <cellStyle name="40% - Accent1 11 7" xfId="2969"/>
    <cellStyle name="40% - Accent1 11 8" xfId="2970"/>
    <cellStyle name="40% - Accent1 11 9" xfId="2971"/>
    <cellStyle name="40% - Accent1 12" xfId="2972"/>
    <cellStyle name="40% - Accent1 12 10" xfId="2973"/>
    <cellStyle name="40% - Accent1 12 11" xfId="2974"/>
    <cellStyle name="40% - Accent1 12 12" xfId="2975"/>
    <cellStyle name="40% - Accent1 12 13" xfId="2976"/>
    <cellStyle name="40% - Accent1 12 14" xfId="2977"/>
    <cellStyle name="40% - Accent1 12 15" xfId="2978"/>
    <cellStyle name="40% - Accent1 12 16" xfId="2979"/>
    <cellStyle name="40% - Accent1 12 17" xfId="2980"/>
    <cellStyle name="40% - Accent1 12 18" xfId="2981"/>
    <cellStyle name="40% - Accent1 12 19" xfId="2982"/>
    <cellStyle name="40% - Accent1 12 2" xfId="2983"/>
    <cellStyle name="40% - Accent1 12 20" xfId="2984"/>
    <cellStyle name="40% - Accent1 12 21" xfId="2985"/>
    <cellStyle name="40% - Accent1 12 22" xfId="2986"/>
    <cellStyle name="40% - Accent1 12 23" xfId="2987"/>
    <cellStyle name="40% - Accent1 12 24" xfId="2988"/>
    <cellStyle name="40% - Accent1 12 25" xfId="2989"/>
    <cellStyle name="40% - Accent1 12 26" xfId="2990"/>
    <cellStyle name="40% - Accent1 12 27" xfId="2991"/>
    <cellStyle name="40% - Accent1 12 28" xfId="2992"/>
    <cellStyle name="40% - Accent1 12 29" xfId="2993"/>
    <cellStyle name="40% - Accent1 12 3" xfId="2994"/>
    <cellStyle name="40% - Accent1 12 30" xfId="2995"/>
    <cellStyle name="40% - Accent1 12 31" xfId="2996"/>
    <cellStyle name="40% - Accent1 12 32" xfId="2997"/>
    <cellStyle name="40% - Accent1 12 33" xfId="2998"/>
    <cellStyle name="40% - Accent1 12 34" xfId="2999"/>
    <cellStyle name="40% - Accent1 12 35" xfId="3000"/>
    <cellStyle name="40% - Accent1 12 36" xfId="3001"/>
    <cellStyle name="40% - Accent1 12 37" xfId="3002"/>
    <cellStyle name="40% - Accent1 12 38" xfId="3003"/>
    <cellStyle name="40% - Accent1 12 39" xfId="3004"/>
    <cellStyle name="40% - Accent1 12 4" xfId="3005"/>
    <cellStyle name="40% - Accent1 12 40" xfId="3006"/>
    <cellStyle name="40% - Accent1 12 41" xfId="3007"/>
    <cellStyle name="40% - Accent1 12 5" xfId="3008"/>
    <cellStyle name="40% - Accent1 12 6" xfId="3009"/>
    <cellStyle name="40% - Accent1 12 7" xfId="3010"/>
    <cellStyle name="40% - Accent1 12 8" xfId="3011"/>
    <cellStyle name="40% - Accent1 12 9" xfId="3012"/>
    <cellStyle name="40% - Accent1 13" xfId="3013"/>
    <cellStyle name="40% - Accent1 14" xfId="3014"/>
    <cellStyle name="40% - Accent1 14 2" xfId="3015"/>
    <cellStyle name="40% - Accent1 15" xfId="3016"/>
    <cellStyle name="40% - Accent1 2" xfId="3017"/>
    <cellStyle name="40% - Accent1 2 10" xfId="3018"/>
    <cellStyle name="40% - Accent1 2 11" xfId="3019"/>
    <cellStyle name="40% - Accent1 2 12" xfId="3020"/>
    <cellStyle name="40% - Accent1 2 13" xfId="3021"/>
    <cellStyle name="40% - Accent1 2 14" xfId="3022"/>
    <cellStyle name="40% - Accent1 2 15" xfId="3023"/>
    <cellStyle name="40% - Accent1 2 16" xfId="3024"/>
    <cellStyle name="40% - Accent1 2 17" xfId="3025"/>
    <cellStyle name="40% - Accent1 2 18" xfId="3026"/>
    <cellStyle name="40% - Accent1 2 19" xfId="3027"/>
    <cellStyle name="40% - Accent1 2 2" xfId="3028"/>
    <cellStyle name="40% - Accent1 2 2 2" xfId="3029"/>
    <cellStyle name="40% - Accent1 2 2 2 2" xfId="3030"/>
    <cellStyle name="40% - Accent1 2 2 3" xfId="3031"/>
    <cellStyle name="40% - Accent1 2 2 4" xfId="3032"/>
    <cellStyle name="40% - Accent1 2 2 5" xfId="3033"/>
    <cellStyle name="40% - Accent1 2 20" xfId="3034"/>
    <cellStyle name="40% - Accent1 2 21" xfId="3035"/>
    <cellStyle name="40% - Accent1 2 22" xfId="3036"/>
    <cellStyle name="40% - Accent1 2 23" xfId="3037"/>
    <cellStyle name="40% - Accent1 2 24" xfId="3038"/>
    <cellStyle name="40% - Accent1 2 25" xfId="3039"/>
    <cellStyle name="40% - Accent1 2 26" xfId="3040"/>
    <cellStyle name="40% - Accent1 2 27" xfId="3041"/>
    <cellStyle name="40% - Accent1 2 28" xfId="3042"/>
    <cellStyle name="40% - Accent1 2 29" xfId="3043"/>
    <cellStyle name="40% - Accent1 2 3" xfId="3044"/>
    <cellStyle name="40% - Accent1 2 3 2" xfId="3045"/>
    <cellStyle name="40% - Accent1 2 3 3" xfId="3046"/>
    <cellStyle name="40% - Accent1 2 3 4" xfId="3047"/>
    <cellStyle name="40% - Accent1 2 3 5" xfId="3048"/>
    <cellStyle name="40% - Accent1 2 3 6" xfId="3049"/>
    <cellStyle name="40% - Accent1 2 30" xfId="3050"/>
    <cellStyle name="40% - Accent1 2 31" xfId="3051"/>
    <cellStyle name="40% - Accent1 2 32" xfId="3052"/>
    <cellStyle name="40% - Accent1 2 33" xfId="3053"/>
    <cellStyle name="40% - Accent1 2 34" xfId="3054"/>
    <cellStyle name="40% - Accent1 2 35" xfId="3055"/>
    <cellStyle name="40% - Accent1 2 36" xfId="3056"/>
    <cellStyle name="40% - Accent1 2 37" xfId="3057"/>
    <cellStyle name="40% - Accent1 2 38" xfId="3058"/>
    <cellStyle name="40% - Accent1 2 39" xfId="3059"/>
    <cellStyle name="40% - Accent1 2 4" xfId="3060"/>
    <cellStyle name="40% - Accent1 2 40" xfId="3061"/>
    <cellStyle name="40% - Accent1 2 41" xfId="3062"/>
    <cellStyle name="40% - Accent1 2 42" xfId="3063"/>
    <cellStyle name="40% - Accent1 2 43" xfId="3064"/>
    <cellStyle name="40% - Accent1 2 44" xfId="3065"/>
    <cellStyle name="40% - Accent1 2 45" xfId="3066"/>
    <cellStyle name="40% - Accent1 2 5" xfId="3067"/>
    <cellStyle name="40% - Accent1 2 6" xfId="3068"/>
    <cellStyle name="40% - Accent1 2 7" xfId="3069"/>
    <cellStyle name="40% - Accent1 2 8" xfId="3070"/>
    <cellStyle name="40% - Accent1 2 9" xfId="3071"/>
    <cellStyle name="40% - Accent1 3" xfId="3072"/>
    <cellStyle name="40% - Accent1 3 10" xfId="3073"/>
    <cellStyle name="40% - Accent1 3 11" xfId="3074"/>
    <cellStyle name="40% - Accent1 3 12" xfId="3075"/>
    <cellStyle name="40% - Accent1 3 13" xfId="3076"/>
    <cellStyle name="40% - Accent1 3 14" xfId="3077"/>
    <cellStyle name="40% - Accent1 3 15" xfId="3078"/>
    <cellStyle name="40% - Accent1 3 16" xfId="3079"/>
    <cellStyle name="40% - Accent1 3 17" xfId="3080"/>
    <cellStyle name="40% - Accent1 3 18" xfId="3081"/>
    <cellStyle name="40% - Accent1 3 19" xfId="3082"/>
    <cellStyle name="40% - Accent1 3 2" xfId="3083"/>
    <cellStyle name="40% - Accent1 3 20" xfId="3084"/>
    <cellStyle name="40% - Accent1 3 21" xfId="3085"/>
    <cellStyle name="40% - Accent1 3 22" xfId="3086"/>
    <cellStyle name="40% - Accent1 3 23" xfId="3087"/>
    <cellStyle name="40% - Accent1 3 24" xfId="3088"/>
    <cellStyle name="40% - Accent1 3 25" xfId="3089"/>
    <cellStyle name="40% - Accent1 3 26" xfId="3090"/>
    <cellStyle name="40% - Accent1 3 27" xfId="3091"/>
    <cellStyle name="40% - Accent1 3 28" xfId="3092"/>
    <cellStyle name="40% - Accent1 3 29" xfId="3093"/>
    <cellStyle name="40% - Accent1 3 3" xfId="3094"/>
    <cellStyle name="40% - Accent1 3 30" xfId="3095"/>
    <cellStyle name="40% - Accent1 3 31" xfId="3096"/>
    <cellStyle name="40% - Accent1 3 32" xfId="3097"/>
    <cellStyle name="40% - Accent1 3 33" xfId="3098"/>
    <cellStyle name="40% - Accent1 3 34" xfId="3099"/>
    <cellStyle name="40% - Accent1 3 35" xfId="3100"/>
    <cellStyle name="40% - Accent1 3 36" xfId="3101"/>
    <cellStyle name="40% - Accent1 3 37" xfId="3102"/>
    <cellStyle name="40% - Accent1 3 38" xfId="3103"/>
    <cellStyle name="40% - Accent1 3 39" xfId="3104"/>
    <cellStyle name="40% - Accent1 3 4" xfId="3105"/>
    <cellStyle name="40% - Accent1 3 40" xfId="3106"/>
    <cellStyle name="40% - Accent1 3 41" xfId="3107"/>
    <cellStyle name="40% - Accent1 3 42" xfId="3108"/>
    <cellStyle name="40% - Accent1 3 43" xfId="3109"/>
    <cellStyle name="40% - Accent1 3 44" xfId="3110"/>
    <cellStyle name="40% - Accent1 3 45" xfId="3111"/>
    <cellStyle name="40% - Accent1 3 5" xfId="3112"/>
    <cellStyle name="40% - Accent1 3 6" xfId="3113"/>
    <cellStyle name="40% - Accent1 3 7" xfId="3114"/>
    <cellStyle name="40% - Accent1 3 8" xfId="3115"/>
    <cellStyle name="40% - Accent1 3 9" xfId="3116"/>
    <cellStyle name="40% - Accent1 4" xfId="3117"/>
    <cellStyle name="40% - Accent1 4 10" xfId="3118"/>
    <cellStyle name="40% - Accent1 4 11" xfId="3119"/>
    <cellStyle name="40% - Accent1 4 12" xfId="3120"/>
    <cellStyle name="40% - Accent1 4 13" xfId="3121"/>
    <cellStyle name="40% - Accent1 4 14" xfId="3122"/>
    <cellStyle name="40% - Accent1 4 15" xfId="3123"/>
    <cellStyle name="40% - Accent1 4 16" xfId="3124"/>
    <cellStyle name="40% - Accent1 4 17" xfId="3125"/>
    <cellStyle name="40% - Accent1 4 18" xfId="3126"/>
    <cellStyle name="40% - Accent1 4 19" xfId="3127"/>
    <cellStyle name="40% - Accent1 4 2" xfId="3128"/>
    <cellStyle name="40% - Accent1 4 20" xfId="3129"/>
    <cellStyle name="40% - Accent1 4 21" xfId="3130"/>
    <cellStyle name="40% - Accent1 4 22" xfId="3131"/>
    <cellStyle name="40% - Accent1 4 23" xfId="3132"/>
    <cellStyle name="40% - Accent1 4 24" xfId="3133"/>
    <cellStyle name="40% - Accent1 4 25" xfId="3134"/>
    <cellStyle name="40% - Accent1 4 26" xfId="3135"/>
    <cellStyle name="40% - Accent1 4 27" xfId="3136"/>
    <cellStyle name="40% - Accent1 4 28" xfId="3137"/>
    <cellStyle name="40% - Accent1 4 29" xfId="3138"/>
    <cellStyle name="40% - Accent1 4 3" xfId="3139"/>
    <cellStyle name="40% - Accent1 4 30" xfId="3140"/>
    <cellStyle name="40% - Accent1 4 31" xfId="3141"/>
    <cellStyle name="40% - Accent1 4 32" xfId="3142"/>
    <cellStyle name="40% - Accent1 4 33" xfId="3143"/>
    <cellStyle name="40% - Accent1 4 34" xfId="3144"/>
    <cellStyle name="40% - Accent1 4 35" xfId="3145"/>
    <cellStyle name="40% - Accent1 4 36" xfId="3146"/>
    <cellStyle name="40% - Accent1 4 37" xfId="3147"/>
    <cellStyle name="40% - Accent1 4 38" xfId="3148"/>
    <cellStyle name="40% - Accent1 4 39" xfId="3149"/>
    <cellStyle name="40% - Accent1 4 4" xfId="3150"/>
    <cellStyle name="40% - Accent1 4 40" xfId="3151"/>
    <cellStyle name="40% - Accent1 4 41" xfId="3152"/>
    <cellStyle name="40% - Accent1 4 5" xfId="3153"/>
    <cellStyle name="40% - Accent1 4 6" xfId="3154"/>
    <cellStyle name="40% - Accent1 4 7" xfId="3155"/>
    <cellStyle name="40% - Accent1 4 8" xfId="3156"/>
    <cellStyle name="40% - Accent1 4 9" xfId="3157"/>
    <cellStyle name="40% - Accent1 5" xfId="3158"/>
    <cellStyle name="40% - Accent1 5 10" xfId="3159"/>
    <cellStyle name="40% - Accent1 5 11" xfId="3160"/>
    <cellStyle name="40% - Accent1 5 12" xfId="3161"/>
    <cellStyle name="40% - Accent1 5 13" xfId="3162"/>
    <cellStyle name="40% - Accent1 5 14" xfId="3163"/>
    <cellStyle name="40% - Accent1 5 15" xfId="3164"/>
    <cellStyle name="40% - Accent1 5 16" xfId="3165"/>
    <cellStyle name="40% - Accent1 5 17" xfId="3166"/>
    <cellStyle name="40% - Accent1 5 18" xfId="3167"/>
    <cellStyle name="40% - Accent1 5 19" xfId="3168"/>
    <cellStyle name="40% - Accent1 5 2" xfId="3169"/>
    <cellStyle name="40% - Accent1 5 20" xfId="3170"/>
    <cellStyle name="40% - Accent1 5 21" xfId="3171"/>
    <cellStyle name="40% - Accent1 5 22" xfId="3172"/>
    <cellStyle name="40% - Accent1 5 23" xfId="3173"/>
    <cellStyle name="40% - Accent1 5 24" xfId="3174"/>
    <cellStyle name="40% - Accent1 5 25" xfId="3175"/>
    <cellStyle name="40% - Accent1 5 26" xfId="3176"/>
    <cellStyle name="40% - Accent1 5 27" xfId="3177"/>
    <cellStyle name="40% - Accent1 5 28" xfId="3178"/>
    <cellStyle name="40% - Accent1 5 29" xfId="3179"/>
    <cellStyle name="40% - Accent1 5 3" xfId="3180"/>
    <cellStyle name="40% - Accent1 5 30" xfId="3181"/>
    <cellStyle name="40% - Accent1 5 31" xfId="3182"/>
    <cellStyle name="40% - Accent1 5 32" xfId="3183"/>
    <cellStyle name="40% - Accent1 5 33" xfId="3184"/>
    <cellStyle name="40% - Accent1 5 34" xfId="3185"/>
    <cellStyle name="40% - Accent1 5 35" xfId="3186"/>
    <cellStyle name="40% - Accent1 5 36" xfId="3187"/>
    <cellStyle name="40% - Accent1 5 37" xfId="3188"/>
    <cellStyle name="40% - Accent1 5 38" xfId="3189"/>
    <cellStyle name="40% - Accent1 5 39" xfId="3190"/>
    <cellStyle name="40% - Accent1 5 4" xfId="3191"/>
    <cellStyle name="40% - Accent1 5 40" xfId="3192"/>
    <cellStyle name="40% - Accent1 5 41" xfId="3193"/>
    <cellStyle name="40% - Accent1 5 5" xfId="3194"/>
    <cellStyle name="40% - Accent1 5 6" xfId="3195"/>
    <cellStyle name="40% - Accent1 5 7" xfId="3196"/>
    <cellStyle name="40% - Accent1 5 8" xfId="3197"/>
    <cellStyle name="40% - Accent1 5 9" xfId="3198"/>
    <cellStyle name="40% - Accent1 6" xfId="3199"/>
    <cellStyle name="40% - Accent1 6 10" xfId="3200"/>
    <cellStyle name="40% - Accent1 6 11" xfId="3201"/>
    <cellStyle name="40% - Accent1 6 12" xfId="3202"/>
    <cellStyle name="40% - Accent1 6 13" xfId="3203"/>
    <cellStyle name="40% - Accent1 6 14" xfId="3204"/>
    <cellStyle name="40% - Accent1 6 15" xfId="3205"/>
    <cellStyle name="40% - Accent1 6 16" xfId="3206"/>
    <cellStyle name="40% - Accent1 6 17" xfId="3207"/>
    <cellStyle name="40% - Accent1 6 18" xfId="3208"/>
    <cellStyle name="40% - Accent1 7" xfId="3209"/>
    <cellStyle name="40% - Accent2 2" xfId="3210"/>
    <cellStyle name="40% - Accent2 3" xfId="3211"/>
    <cellStyle name="40% - Accent2 4" xfId="3212"/>
    <cellStyle name="40% - Accent2 5" xfId="3213"/>
    <cellStyle name="40% - Accent2 6" xfId="3214"/>
    <cellStyle name="40% - Accent3 2" xfId="3215"/>
    <cellStyle name="40% - Accent3 3" xfId="3216"/>
    <cellStyle name="40% - Accent3 4" xfId="3217"/>
    <cellStyle name="40% - Accent3 5" xfId="3218"/>
    <cellStyle name="40% - Accent3 6" xfId="3219"/>
    <cellStyle name="40% - Accent4 2" xfId="3220"/>
    <cellStyle name="40% - Accent4 3" xfId="3221"/>
    <cellStyle name="40% - Accent4 4" xfId="3222"/>
    <cellStyle name="40% - Accent4 5" xfId="3223"/>
    <cellStyle name="40% - Accent4 6" xfId="3224"/>
    <cellStyle name="40% - Accent5 2" xfId="3225"/>
    <cellStyle name="40% - Accent5 3" xfId="3226"/>
    <cellStyle name="40% - Accent5 4" xfId="3227"/>
    <cellStyle name="40% - Accent5 5" xfId="3228"/>
    <cellStyle name="40% - Accent5 6" xfId="3229"/>
    <cellStyle name="40% - Accent6 2" xfId="3230"/>
    <cellStyle name="40% - Accent6 3" xfId="3231"/>
    <cellStyle name="40% - Accent6 4" xfId="3232"/>
    <cellStyle name="40% - Accent6 5" xfId="3233"/>
    <cellStyle name="40% - Accent6 6" xfId="3234"/>
    <cellStyle name="60% - Accent1 2" xfId="3235"/>
    <cellStyle name="60% - Accent1 3" xfId="3236"/>
    <cellStyle name="60% - Accent1 4" xfId="3237"/>
    <cellStyle name="60% - Accent1 5" xfId="3238"/>
    <cellStyle name="60% - Accent1 6" xfId="3239"/>
    <cellStyle name="60% - Accent2 2" xfId="3240"/>
    <cellStyle name="60% - Accent2 3" xfId="3241"/>
    <cellStyle name="60% - Accent2 4" xfId="3242"/>
    <cellStyle name="60% - Accent2 5" xfId="3243"/>
    <cellStyle name="60% - Accent2 6" xfId="3244"/>
    <cellStyle name="60% - Accent3 2" xfId="3245"/>
    <cellStyle name="60% - Accent3 3" xfId="3246"/>
    <cellStyle name="60% - Accent3 4" xfId="3247"/>
    <cellStyle name="60% - Accent3 5" xfId="3248"/>
    <cellStyle name="60% - Accent3 6" xfId="3249"/>
    <cellStyle name="60% - Accent4 2" xfId="3250"/>
    <cellStyle name="60% - Accent4 3" xfId="3251"/>
    <cellStyle name="60% - Accent4 4" xfId="3252"/>
    <cellStyle name="60% - Accent4 5" xfId="3253"/>
    <cellStyle name="60% - Accent4 6" xfId="3254"/>
    <cellStyle name="60% - Accent5 2" xfId="3255"/>
    <cellStyle name="60% - Accent5 3" xfId="3256"/>
    <cellStyle name="60% - Accent5 4" xfId="3257"/>
    <cellStyle name="60% - Accent5 5" xfId="3258"/>
    <cellStyle name="60% - Accent5 6" xfId="3259"/>
    <cellStyle name="60% - Accent6 2" xfId="3260"/>
    <cellStyle name="60% - Accent6 3" xfId="3261"/>
    <cellStyle name="60% - Accent6 4" xfId="3262"/>
    <cellStyle name="60% - Accent6 5" xfId="3263"/>
    <cellStyle name="60% - Accent6 6" xfId="3264"/>
    <cellStyle name="Accent1 2" xfId="3265"/>
    <cellStyle name="Accent1 3" xfId="3266"/>
    <cellStyle name="Accent1 4" xfId="3267"/>
    <cellStyle name="Accent1 5" xfId="3268"/>
    <cellStyle name="Accent1 6" xfId="3269"/>
    <cellStyle name="Accent2 2" xfId="3270"/>
    <cellStyle name="Accent2 3" xfId="3271"/>
    <cellStyle name="Accent2 4" xfId="3272"/>
    <cellStyle name="Accent2 5" xfId="3273"/>
    <cellStyle name="Accent2 6" xfId="3274"/>
    <cellStyle name="Accent3 2" xfId="3275"/>
    <cellStyle name="Accent3 3" xfId="3276"/>
    <cellStyle name="Accent3 4" xfId="3277"/>
    <cellStyle name="Accent3 5" xfId="3278"/>
    <cellStyle name="Accent3 6" xfId="3279"/>
    <cellStyle name="Accent4 2" xfId="3280"/>
    <cellStyle name="Accent4 3" xfId="3281"/>
    <cellStyle name="Accent4 4" xfId="3282"/>
    <cellStyle name="Accent4 5" xfId="3283"/>
    <cellStyle name="Accent4 6" xfId="3284"/>
    <cellStyle name="Accent5 2" xfId="3285"/>
    <cellStyle name="Accent5 3" xfId="3286"/>
    <cellStyle name="Accent5 4" xfId="3287"/>
    <cellStyle name="Accent5 5" xfId="3288"/>
    <cellStyle name="Accent5 6" xfId="3289"/>
    <cellStyle name="Accent6 2" xfId="3290"/>
    <cellStyle name="Accent6 3" xfId="3291"/>
    <cellStyle name="Accent6 4" xfId="3292"/>
    <cellStyle name="Accent6 5" xfId="3293"/>
    <cellStyle name="Accent6 6" xfId="3294"/>
    <cellStyle name="alternate1" xfId="3295"/>
    <cellStyle name="Bad 2" xfId="3296"/>
    <cellStyle name="Bad 3" xfId="3297"/>
    <cellStyle name="Bad 4" xfId="3298"/>
    <cellStyle name="Bad 5" xfId="3299"/>
    <cellStyle name="Bad 6" xfId="3300"/>
    <cellStyle name="Body: normal cell" xfId="3301"/>
    <cellStyle name="Body: normal cell 2" xfId="3302"/>
    <cellStyle name="BuffetDate162" xfId="3303"/>
    <cellStyle name="BuffetValue2" xfId="3304"/>
    <cellStyle name="Calculation 2" xfId="3305"/>
    <cellStyle name="Calculation 2 2" xfId="3306"/>
    <cellStyle name="Calculation 2 3" xfId="3307"/>
    <cellStyle name="Calculation 3" xfId="3308"/>
    <cellStyle name="Calculation 3 2" xfId="3309"/>
    <cellStyle name="Calculation 3 3" xfId="3310"/>
    <cellStyle name="Calculation 4" xfId="3311"/>
    <cellStyle name="Calculation 4 2" xfId="3312"/>
    <cellStyle name="Calculation 4 3" xfId="3313"/>
    <cellStyle name="Calculation 5" xfId="3314"/>
    <cellStyle name="Calculation 5 2" xfId="3315"/>
    <cellStyle name="Calculation 5 3" xfId="3316"/>
    <cellStyle name="Calculation 6" xfId="3317"/>
    <cellStyle name="Calculation 6 2" xfId="3318"/>
    <cellStyle name="Calculation 6 3" xfId="3319"/>
    <cellStyle name="Check Cell 2" xfId="3320"/>
    <cellStyle name="Check Cell 3" xfId="3321"/>
    <cellStyle name="Check Cell 4" xfId="3322"/>
    <cellStyle name="Check Cell 5" xfId="3323"/>
    <cellStyle name="Check Cell 6" xfId="3324"/>
    <cellStyle name="Comma" xfId="4119" builtinId="3"/>
    <cellStyle name="Comma 10" xfId="3325"/>
    <cellStyle name="Comma 11" xfId="3326"/>
    <cellStyle name="Comma 2" xfId="3327"/>
    <cellStyle name="Comma 2 2" xfId="3328"/>
    <cellStyle name="Comma 2 3" xfId="3329"/>
    <cellStyle name="Comma 2 4" xfId="3330"/>
    <cellStyle name="Comma 2 5" xfId="3331"/>
    <cellStyle name="Comma 2 6" xfId="3332"/>
    <cellStyle name="Comma 3" xfId="3333"/>
    <cellStyle name="Comma 3 2" xfId="3334"/>
    <cellStyle name="Comma 3 3" xfId="3335"/>
    <cellStyle name="Comma 3 4" xfId="3336"/>
    <cellStyle name="Comma 3 5" xfId="3337"/>
    <cellStyle name="Comma 3 6" xfId="3338"/>
    <cellStyle name="Comma 4" xfId="3339"/>
    <cellStyle name="Comma 4 2" xfId="3340"/>
    <cellStyle name="Comma 4 3" xfId="3341"/>
    <cellStyle name="Comma 4 4" xfId="3342"/>
    <cellStyle name="Comma 4 5" xfId="3343"/>
    <cellStyle name="Comma 5" xfId="3344"/>
    <cellStyle name="Comma 6" xfId="3345"/>
    <cellStyle name="Comma 7" xfId="3346"/>
    <cellStyle name="Comma 7 2" xfId="3347"/>
    <cellStyle name="Comma 8" xfId="3348"/>
    <cellStyle name="Comma 9" xfId="3349"/>
    <cellStyle name="Comma0" xfId="3350"/>
    <cellStyle name="Currency 10" xfId="3351"/>
    <cellStyle name="Currency 11" xfId="3352"/>
    <cellStyle name="Currency 2" xfId="3353"/>
    <cellStyle name="Currency 2 2" xfId="3354"/>
    <cellStyle name="Currency 2 2 2" xfId="3355"/>
    <cellStyle name="Currency 2 3" xfId="3356"/>
    <cellStyle name="Currency 2 4" xfId="3357"/>
    <cellStyle name="Currency 2 5" xfId="3358"/>
    <cellStyle name="Currency 2 6" xfId="3359"/>
    <cellStyle name="Currency 3" xfId="3360"/>
    <cellStyle name="Currency 3 2" xfId="3361"/>
    <cellStyle name="Currency 4" xfId="3362"/>
    <cellStyle name="Currency 4 2" xfId="3363"/>
    <cellStyle name="Currency 5" xfId="3364"/>
    <cellStyle name="Currency 6" xfId="3365"/>
    <cellStyle name="Currency 7" xfId="3366"/>
    <cellStyle name="Currency 8" xfId="3367"/>
    <cellStyle name="Currency 9" xfId="3368"/>
    <cellStyle name="Currency0" xfId="3369"/>
    <cellStyle name="Custom - Style8" xfId="3370"/>
    <cellStyle name="Data   - Style2" xfId="3371"/>
    <cellStyle name="Data   - Style2 2" xfId="3372"/>
    <cellStyle name="Date" xfId="3373"/>
    <cellStyle name="Euro" xfId="3374"/>
    <cellStyle name="Exhibits" xfId="3375"/>
    <cellStyle name="Explanatory Text 2" xfId="3376"/>
    <cellStyle name="Explanatory Text 3" xfId="3377"/>
    <cellStyle name="Explanatory Text 4" xfId="3378"/>
    <cellStyle name="Explanatory Text 5" xfId="3379"/>
    <cellStyle name="Explanatory Text 6" xfId="3380"/>
    <cellStyle name="F2" xfId="3381"/>
    <cellStyle name="F3" xfId="3382"/>
    <cellStyle name="F4" xfId="3383"/>
    <cellStyle name="F5" xfId="3384"/>
    <cellStyle name="F6" xfId="3385"/>
    <cellStyle name="F7" xfId="3386"/>
    <cellStyle name="F8" xfId="3387"/>
    <cellStyle name="Fixed" xfId="3388"/>
    <cellStyle name="Font: Calibri, 9pt regular" xfId="3389"/>
    <cellStyle name="Footnotes: top row" xfId="3390"/>
    <cellStyle name="Good 2" xfId="3391"/>
    <cellStyle name="Good 3" xfId="3392"/>
    <cellStyle name="Good 4" xfId="3393"/>
    <cellStyle name="Good 5" xfId="3394"/>
    <cellStyle name="Good 6" xfId="3395"/>
    <cellStyle name="Header: bottom row" xfId="3396"/>
    <cellStyle name="HeaderText" xfId="3397"/>
    <cellStyle name="Heading 1 2" xfId="3398"/>
    <cellStyle name="Heading 1 3" xfId="3399"/>
    <cellStyle name="Heading 1 4" xfId="3400"/>
    <cellStyle name="Heading 1 5" xfId="3401"/>
    <cellStyle name="Heading 1 6" xfId="3402"/>
    <cellStyle name="Heading 2 2" xfId="3403"/>
    <cellStyle name="Heading 2 3" xfId="3404"/>
    <cellStyle name="Heading 2 4" xfId="3405"/>
    <cellStyle name="Heading 2 5" xfId="3406"/>
    <cellStyle name="Heading 2 6" xfId="3407"/>
    <cellStyle name="Heading 3 2" xfId="3408"/>
    <cellStyle name="Heading 3 3" xfId="3409"/>
    <cellStyle name="Heading 3 4" xfId="3410"/>
    <cellStyle name="Heading 3 5" xfId="3411"/>
    <cellStyle name="Heading 3 6" xfId="3412"/>
    <cellStyle name="Heading 4 2" xfId="3413"/>
    <cellStyle name="Heading 4 3" xfId="3414"/>
    <cellStyle name="Heading 4 4" xfId="3415"/>
    <cellStyle name="Heading 4 5" xfId="3416"/>
    <cellStyle name="Heading 4 6" xfId="3417"/>
    <cellStyle name="HEADING1" xfId="3418"/>
    <cellStyle name="HEADING2" xfId="3419"/>
    <cellStyle name="HeadlineStyle" xfId="3420"/>
    <cellStyle name="HeadlineStyle 2" xfId="3421"/>
    <cellStyle name="HeadlineStyleJustified" xfId="3422"/>
    <cellStyle name="Hyperlink" xfId="4118" builtinId="8"/>
    <cellStyle name="Hyperlink 2" xfId="3423"/>
    <cellStyle name="Hyperlink 3" xfId="3424"/>
    <cellStyle name="Hyperlink 4" xfId="3425"/>
    <cellStyle name="Hyperlink 5" xfId="3426"/>
    <cellStyle name="Input 2" xfId="3427"/>
    <cellStyle name="Input 2 2" xfId="3428"/>
    <cellStyle name="Input 2 3" xfId="3429"/>
    <cellStyle name="Input 3" xfId="3430"/>
    <cellStyle name="Input 3 2" xfId="3431"/>
    <cellStyle name="Input 3 3" xfId="3432"/>
    <cellStyle name="Input 4" xfId="3433"/>
    <cellStyle name="Input 4 2" xfId="3434"/>
    <cellStyle name="Input 4 3" xfId="3435"/>
    <cellStyle name="Input 5" xfId="3436"/>
    <cellStyle name="Input 5 2" xfId="3437"/>
    <cellStyle name="Input 5 3" xfId="3438"/>
    <cellStyle name="Input 6" xfId="3439"/>
    <cellStyle name="Input 6 2" xfId="3440"/>
    <cellStyle name="Input 6 3" xfId="3441"/>
    <cellStyle name="Lines" xfId="3442"/>
    <cellStyle name="Linked Cell 2" xfId="3443"/>
    <cellStyle name="Linked Cell 3" xfId="3444"/>
    <cellStyle name="Linked Cell 4" xfId="3445"/>
    <cellStyle name="Linked Cell 5" xfId="3446"/>
    <cellStyle name="Linked Cell 6" xfId="3447"/>
    <cellStyle name="Neutral 2" xfId="3448"/>
    <cellStyle name="Neutral 3" xfId="3449"/>
    <cellStyle name="Neutral 4" xfId="3450"/>
    <cellStyle name="Neutral 5" xfId="3451"/>
    <cellStyle name="Neutral 6" xfId="3452"/>
    <cellStyle name="NewStyle" xfId="3453"/>
    <cellStyle name="Normal" xfId="0" builtinId="0"/>
    <cellStyle name="Normal - Style1" xfId="3454"/>
    <cellStyle name="Normal - Style2" xfId="3455"/>
    <cellStyle name="Normal - Style3" xfId="3456"/>
    <cellStyle name="Normal - Style4" xfId="3457"/>
    <cellStyle name="Normal - Style5" xfId="3458"/>
    <cellStyle name="Normal - Style6" xfId="3459"/>
    <cellStyle name="Normal - Style7" xfId="3460"/>
    <cellStyle name="Normal - Style8" xfId="3461"/>
    <cellStyle name="Normal 10" xfId="2"/>
    <cellStyle name="Normal 10 2" xfId="3462"/>
    <cellStyle name="Normal 10 3" xfId="3463"/>
    <cellStyle name="Normal 10 70" xfId="3464"/>
    <cellStyle name="Normal 10_Avera Rebuttal Analyses" xfId="3465"/>
    <cellStyle name="Normal 11" xfId="3466"/>
    <cellStyle name="Normal 11 2" xfId="3467"/>
    <cellStyle name="Normal 11 3" xfId="3468"/>
    <cellStyle name="Normal 11_Avera Rebuttal Analyses" xfId="3469"/>
    <cellStyle name="Normal 12" xfId="3470"/>
    <cellStyle name="Normal 12 2" xfId="3471"/>
    <cellStyle name="Normal 12_Avera Rebuttal Analyses" xfId="3472"/>
    <cellStyle name="Normal 13" xfId="3473"/>
    <cellStyle name="Normal 13 2" xfId="3474"/>
    <cellStyle name="Normal 13_Avera Rebuttal Analyses" xfId="3475"/>
    <cellStyle name="Normal 14" xfId="3476"/>
    <cellStyle name="Normal 14 2" xfId="3477"/>
    <cellStyle name="Normal 14 2 2" xfId="3478"/>
    <cellStyle name="Normal 15" xfId="3479"/>
    <cellStyle name="Normal 16" xfId="3480"/>
    <cellStyle name="Normal 16 2" xfId="3481"/>
    <cellStyle name="Normal 17" xfId="3482"/>
    <cellStyle name="Normal 18" xfId="3483"/>
    <cellStyle name="Normal 19" xfId="3484"/>
    <cellStyle name="Normal 2" xfId="3485"/>
    <cellStyle name="Normal 2 10" xfId="3486"/>
    <cellStyle name="Normal 2 10 2" xfId="3487"/>
    <cellStyle name="Normal 2 11" xfId="3488"/>
    <cellStyle name="Normal 2 12" xfId="3489"/>
    <cellStyle name="Normal 2 13" xfId="3490"/>
    <cellStyle name="Normal 2 2" xfId="3491"/>
    <cellStyle name="Normal 2 2 2" xfId="3492"/>
    <cellStyle name="Normal 2 2 2 2" xfId="3493"/>
    <cellStyle name="Normal 2 2 2 2 2" xfId="3494"/>
    <cellStyle name="Normal 2 2 2 3" xfId="3495"/>
    <cellStyle name="Normal 2 2 2 4" xfId="3496"/>
    <cellStyle name="Normal 2 2 3" xfId="3497"/>
    <cellStyle name="Normal 2 2 3 2" xfId="3498"/>
    <cellStyle name="Normal 2 2 3 2 2" xfId="3499"/>
    <cellStyle name="Normal 2 2 3 3" xfId="3500"/>
    <cellStyle name="Normal 2 2 4" xfId="3501"/>
    <cellStyle name="Normal 2 2 4 2" xfId="3502"/>
    <cellStyle name="Normal 2 2 4 2 2" xfId="3503"/>
    <cellStyle name="Normal 2 2 4 3" xfId="3504"/>
    <cellStyle name="Normal 2 2 5" xfId="3505"/>
    <cellStyle name="Normal 2 2 5 2" xfId="3506"/>
    <cellStyle name="Normal 2 2 5 2 2" xfId="3507"/>
    <cellStyle name="Normal 2 2 5 3" xfId="3508"/>
    <cellStyle name="Normal 2 2 6" xfId="3509"/>
    <cellStyle name="Normal 2 2 6 2" xfId="3510"/>
    <cellStyle name="Normal 2 2 7" xfId="3511"/>
    <cellStyle name="Normal 2 2 7 2" xfId="3512"/>
    <cellStyle name="Normal 2 2 8" xfId="3513"/>
    <cellStyle name="Normal 2 2 9" xfId="3514"/>
    <cellStyle name="Normal 2 3" xfId="3515"/>
    <cellStyle name="Normal 2 3 2" xfId="3516"/>
    <cellStyle name="Normal 2 3 2 2" xfId="3517"/>
    <cellStyle name="Normal 2 3 2 2 2" xfId="3518"/>
    <cellStyle name="Normal 2 3 2 3" xfId="3519"/>
    <cellStyle name="Normal 2 3 2 4" xfId="3520"/>
    <cellStyle name="Normal 2 3 3" xfId="3521"/>
    <cellStyle name="Normal 2 3 4" xfId="3522"/>
    <cellStyle name="Normal 2 3 4 2" xfId="3523"/>
    <cellStyle name="Normal 2 3 5" xfId="3524"/>
    <cellStyle name="Normal 2 4" xfId="3525"/>
    <cellStyle name="Normal 2 4 2" xfId="3526"/>
    <cellStyle name="Normal 2 4 2 2" xfId="3527"/>
    <cellStyle name="Normal 2 4 2_Avera Analyses - Black Hills CO" xfId="3528"/>
    <cellStyle name="Normal 2 4 3" xfId="3529"/>
    <cellStyle name="Normal 2 4 4" xfId="3530"/>
    <cellStyle name="Normal 2 4_Avera Analyses - Black Hills CO" xfId="3531"/>
    <cellStyle name="Normal 2 5" xfId="3532"/>
    <cellStyle name="Normal 2 5 2" xfId="3533"/>
    <cellStyle name="Normal 2 5 2 2" xfId="3534"/>
    <cellStyle name="Normal 2 5 3" xfId="3535"/>
    <cellStyle name="Normal 2 5_Avera Analyses - Black Hills CO" xfId="3536"/>
    <cellStyle name="Normal 2 6" xfId="3537"/>
    <cellStyle name="Normal 2 6 2" xfId="3538"/>
    <cellStyle name="Normal 2 6 2 2" xfId="3539"/>
    <cellStyle name="Normal 2 6 3" xfId="3540"/>
    <cellStyle name="Normal 2 7" xfId="3541"/>
    <cellStyle name="Normal 2 7 2" xfId="3542"/>
    <cellStyle name="Normal 2 7 2 2" xfId="3543"/>
    <cellStyle name="Normal 2 7 3" xfId="3544"/>
    <cellStyle name="Normal 2 8" xfId="3545"/>
    <cellStyle name="Normal 2 8 2" xfId="3546"/>
    <cellStyle name="Normal 2 8 2 2" xfId="3547"/>
    <cellStyle name="Normal 2 8 3" xfId="3548"/>
    <cellStyle name="Normal 2 9" xfId="3549"/>
    <cellStyle name="Normal 2 9 2" xfId="3550"/>
    <cellStyle name="Normal 2_Atmos Rebuttal Analyses" xfId="3551"/>
    <cellStyle name="Normal 20" xfId="3552"/>
    <cellStyle name="Normal 21" xfId="3553"/>
    <cellStyle name="Normal 22" xfId="3554"/>
    <cellStyle name="Normal 22 2" xfId="3555"/>
    <cellStyle name="Normal 22 2 2" xfId="3556"/>
    <cellStyle name="Normal 23" xfId="3557"/>
    <cellStyle name="Normal 24" xfId="3558"/>
    <cellStyle name="Normal 24 2" xfId="3559"/>
    <cellStyle name="Normal 25" xfId="4120"/>
    <cellStyle name="Normal 26" xfId="4121"/>
    <cellStyle name="Normal 27" xfId="4122"/>
    <cellStyle name="Normal 28" xfId="4123"/>
    <cellStyle name="Normal 29" xfId="4124"/>
    <cellStyle name="Normal 3" xfId="4"/>
    <cellStyle name="Normal 3 10" xfId="3560"/>
    <cellStyle name="Normal 3 2" xfId="3561"/>
    <cellStyle name="Normal 3 2 10" xfId="3562"/>
    <cellStyle name="Normal 3 2 2" xfId="3563"/>
    <cellStyle name="Normal 3 2 2 2" xfId="3564"/>
    <cellStyle name="Normal 3 2 2 3" xfId="3565"/>
    <cellStyle name="Normal 3 2 3" xfId="3566"/>
    <cellStyle name="Normal 3 2 3 2" xfId="3567"/>
    <cellStyle name="Normal 3 2 4" xfId="3568"/>
    <cellStyle name="Normal 3 2 5" xfId="3569"/>
    <cellStyle name="Normal 3 2_Avera Rebuttal Analyses" xfId="3570"/>
    <cellStyle name="Normal 3 3" xfId="3571"/>
    <cellStyle name="Normal 3 3 2" xfId="3572"/>
    <cellStyle name="Normal 3 3 2 2" xfId="3573"/>
    <cellStyle name="Normal 3 3 3" xfId="3574"/>
    <cellStyle name="Normal 3 3 4" xfId="3575"/>
    <cellStyle name="Normal 3 4" xfId="3576"/>
    <cellStyle name="Normal 3 4 2" xfId="3577"/>
    <cellStyle name="Normal 3 4 2 2" xfId="3578"/>
    <cellStyle name="Normal 3 4 3" xfId="3579"/>
    <cellStyle name="Normal 3 5" xfId="3580"/>
    <cellStyle name="Normal 3 5 2" xfId="3581"/>
    <cellStyle name="Normal 3 5 2 2" xfId="3582"/>
    <cellStyle name="Normal 3 5 3" xfId="3583"/>
    <cellStyle name="Normal 3 6" xfId="3584"/>
    <cellStyle name="Normal 3 6 2" xfId="3585"/>
    <cellStyle name="Normal 3 6 2 2" xfId="3586"/>
    <cellStyle name="Normal 3 6 3" xfId="3587"/>
    <cellStyle name="Normal 3 7" xfId="3588"/>
    <cellStyle name="Normal 3 7 2" xfId="3589"/>
    <cellStyle name="Normal 3 8" xfId="3590"/>
    <cellStyle name="Normal 3 8 2" xfId="3591"/>
    <cellStyle name="Normal 3 9" xfId="3592"/>
    <cellStyle name="Normal 3_Atmos Rebuttal Analyses" xfId="3593"/>
    <cellStyle name="Normal 30" xfId="4125"/>
    <cellStyle name="Normal 31" xfId="4126"/>
    <cellStyle name="Normal 32" xfId="4127"/>
    <cellStyle name="Normal 4" xfId="3594"/>
    <cellStyle name="Normal 4 10" xfId="3595"/>
    <cellStyle name="Normal 4 10 2" xfId="3596"/>
    <cellStyle name="Normal 4 11" xfId="3597"/>
    <cellStyle name="Normal 4 2" xfId="3598"/>
    <cellStyle name="Normal 4 2 2" xfId="3599"/>
    <cellStyle name="Normal 4 2 2 2" xfId="3600"/>
    <cellStyle name="Normal 4 2 2 3" xfId="3601"/>
    <cellStyle name="Normal 4 2 3" xfId="3602"/>
    <cellStyle name="Normal 4 2 3 2" xfId="3603"/>
    <cellStyle name="Normal 4 2 4" xfId="3604"/>
    <cellStyle name="Normal 4 2 5" xfId="3605"/>
    <cellStyle name="Normal 4 2 6" xfId="3606"/>
    <cellStyle name="Normal 4 3" xfId="3607"/>
    <cellStyle name="Normal 4 3 2" xfId="3608"/>
    <cellStyle name="Normal 4 3 2 2" xfId="3609"/>
    <cellStyle name="Normal 4 3 3" xfId="3610"/>
    <cellStyle name="Normal 4 3 4" xfId="3611"/>
    <cellStyle name="Normal 4 3 5" xfId="3612"/>
    <cellStyle name="Normal 4 4" xfId="3613"/>
    <cellStyle name="Normal 4 4 2" xfId="3614"/>
    <cellStyle name="Normal 4 4 2 2" xfId="3615"/>
    <cellStyle name="Normal 4 4 3" xfId="3616"/>
    <cellStyle name="Normal 4 5" xfId="3617"/>
    <cellStyle name="Normal 4 5 2" xfId="3618"/>
    <cellStyle name="Normal 4 5 2 2" xfId="3619"/>
    <cellStyle name="Normal 4 5 3" xfId="3620"/>
    <cellStyle name="Normal 4 6" xfId="3621"/>
    <cellStyle name="Normal 4 6 2" xfId="3622"/>
    <cellStyle name="Normal 4 6 2 2" xfId="3623"/>
    <cellStyle name="Normal 4 6 3" xfId="3624"/>
    <cellStyle name="Normal 4 7" xfId="3625"/>
    <cellStyle name="Normal 4 7 2" xfId="3626"/>
    <cellStyle name="Normal 4 8" xfId="3627"/>
    <cellStyle name="Normal 4 8 2" xfId="3628"/>
    <cellStyle name="Normal 4 9" xfId="3629"/>
    <cellStyle name="Normal 4_Exhibits MPG-5 thru 18, 22" xfId="3630"/>
    <cellStyle name="Normal 5" xfId="3631"/>
    <cellStyle name="Normal 5 10" xfId="3632"/>
    <cellStyle name="Normal 5 2" xfId="3633"/>
    <cellStyle name="Normal 5 2 2" xfId="3634"/>
    <cellStyle name="Normal 5 2 2 2" xfId="3635"/>
    <cellStyle name="Normal 5 2 2 3" xfId="3636"/>
    <cellStyle name="Normal 5 2 3" xfId="3637"/>
    <cellStyle name="Normal 5 2 3 2" xfId="3638"/>
    <cellStyle name="Normal 5 2 4" xfId="3639"/>
    <cellStyle name="Normal 5 2 5" xfId="3640"/>
    <cellStyle name="Normal 5 3" xfId="3641"/>
    <cellStyle name="Normal 5 3 2" xfId="3642"/>
    <cellStyle name="Normal 5 3 2 2" xfId="3643"/>
    <cellStyle name="Normal 5 3 3" xfId="3644"/>
    <cellStyle name="Normal 5 3 4" xfId="3645"/>
    <cellStyle name="Normal 5 4" xfId="3646"/>
    <cellStyle name="Normal 5 4 2" xfId="3647"/>
    <cellStyle name="Normal 5 4 2 2" xfId="3648"/>
    <cellStyle name="Normal 5 4 3" xfId="3649"/>
    <cellStyle name="Normal 5 5" xfId="3650"/>
    <cellStyle name="Normal 5 5 2" xfId="3651"/>
    <cellStyle name="Normal 5 5 2 2" xfId="3652"/>
    <cellStyle name="Normal 5 5 3" xfId="3653"/>
    <cellStyle name="Normal 5 6" xfId="3654"/>
    <cellStyle name="Normal 5 6 2" xfId="3655"/>
    <cellStyle name="Normal 5 6 2 2" xfId="3656"/>
    <cellStyle name="Normal 5 6 3" xfId="3657"/>
    <cellStyle name="Normal 5 7" xfId="3658"/>
    <cellStyle name="Normal 5 7 2" xfId="3659"/>
    <cellStyle name="Normal 5 8" xfId="3660"/>
    <cellStyle name="Normal 5 8 2" xfId="3661"/>
    <cellStyle name="Normal 5 9" xfId="3662"/>
    <cellStyle name="Normal 5_Atmos Rebuttal Analyses" xfId="3663"/>
    <cellStyle name="Normal 6" xfId="3664"/>
    <cellStyle name="Normal 6 2" xfId="3665"/>
    <cellStyle name="Normal 6 3" xfId="3666"/>
    <cellStyle name="Normal 6 4" xfId="3667"/>
    <cellStyle name="Normal 6 5" xfId="3668"/>
    <cellStyle name="Normal 6 6" xfId="3669"/>
    <cellStyle name="Normal 6_Atmos Rebuttal Analyses" xfId="3670"/>
    <cellStyle name="Normal 7" xfId="3671"/>
    <cellStyle name="Normal 7 2" xfId="3672"/>
    <cellStyle name="Normal 7 2 2" xfId="3673"/>
    <cellStyle name="Normal 7 2 2 2" xfId="3674"/>
    <cellStyle name="Normal 7 2 3" xfId="3675"/>
    <cellStyle name="Normal 7 2 4" xfId="3676"/>
    <cellStyle name="Normal 7 3" xfId="3677"/>
    <cellStyle name="Normal 7 3 2" xfId="3678"/>
    <cellStyle name="Normal 7 3 2 2" xfId="3679"/>
    <cellStyle name="Normal 7 3 3" xfId="3680"/>
    <cellStyle name="Normal 7 4" xfId="3681"/>
    <cellStyle name="Normal 7 4 2" xfId="3682"/>
    <cellStyle name="Normal 7 4 2 2" xfId="3683"/>
    <cellStyle name="Normal 7 4 3" xfId="3684"/>
    <cellStyle name="Normal 7 5" xfId="3685"/>
    <cellStyle name="Normal 7 5 2" xfId="3686"/>
    <cellStyle name="Normal 7 5 2 2" xfId="3687"/>
    <cellStyle name="Normal 7 5 3" xfId="3688"/>
    <cellStyle name="Normal 7 6" xfId="3689"/>
    <cellStyle name="Normal 7 6 2" xfId="3690"/>
    <cellStyle name="Normal 7 7" xfId="3691"/>
    <cellStyle name="Normal 7 7 2" xfId="3692"/>
    <cellStyle name="Normal 7 8" xfId="3693"/>
    <cellStyle name="Normal 7 9" xfId="3694"/>
    <cellStyle name="Normal 7_Avera Rebuttal Analyses" xfId="3695"/>
    <cellStyle name="Normal 8" xfId="3696"/>
    <cellStyle name="Normal 8 2" xfId="3697"/>
    <cellStyle name="Normal 8 2 2" xfId="3698"/>
    <cellStyle name="Normal 8 2 2 2" xfId="3699"/>
    <cellStyle name="Normal 8 2 3" xfId="3700"/>
    <cellStyle name="Normal 8 3" xfId="3701"/>
    <cellStyle name="Normal 8 3 2" xfId="3702"/>
    <cellStyle name="Normal 8 3 2 2" xfId="3703"/>
    <cellStyle name="Normal 8 3 3" xfId="3704"/>
    <cellStyle name="Normal 8 4" xfId="3705"/>
    <cellStyle name="Normal 8 4 2" xfId="3706"/>
    <cellStyle name="Normal 8 4 2 2" xfId="3707"/>
    <cellStyle name="Normal 8 4 3" xfId="3708"/>
    <cellStyle name="Normal 8 5" xfId="3709"/>
    <cellStyle name="Normal 8 5 2" xfId="3710"/>
    <cellStyle name="Normal 8 6" xfId="3711"/>
    <cellStyle name="Normal 8_Avera Rebuttal Analyses" xfId="3712"/>
    <cellStyle name="Normal 9" xfId="3713"/>
    <cellStyle name="Normal 9 2" xfId="3714"/>
    <cellStyle name="Normal 9 3" xfId="3715"/>
    <cellStyle name="Normal 9 4" xfId="3716"/>
    <cellStyle name="Normal 9_Avera Rebuttal Analyses" xfId="3717"/>
    <cellStyle name="Note 2" xfId="3718"/>
    <cellStyle name="Note 2 2" xfId="3719"/>
    <cellStyle name="Note 2 3" xfId="3720"/>
    <cellStyle name="Note 3" xfId="3721"/>
    <cellStyle name="Note 3 2" xfId="3722"/>
    <cellStyle name="Note 3 3" xfId="3723"/>
    <cellStyle name="Note 4" xfId="3724"/>
    <cellStyle name="Note 4 2" xfId="3725"/>
    <cellStyle name="Note 4 3" xfId="3726"/>
    <cellStyle name="Note 5" xfId="3727"/>
    <cellStyle name="Note 5 2" xfId="3728"/>
    <cellStyle name="Note 5 3" xfId="3729"/>
    <cellStyle name="Note 6" xfId="3730"/>
    <cellStyle name="Note 6 2" xfId="3731"/>
    <cellStyle name="Note 6 3" xfId="3732"/>
    <cellStyle name="Output 2" xfId="3733"/>
    <cellStyle name="Output 2 2" xfId="3734"/>
    <cellStyle name="Output 2 3" xfId="3735"/>
    <cellStyle name="Output 3" xfId="3736"/>
    <cellStyle name="Output 3 2" xfId="3737"/>
    <cellStyle name="Output 3 3" xfId="3738"/>
    <cellStyle name="Output 4" xfId="3739"/>
    <cellStyle name="Output 4 2" xfId="3740"/>
    <cellStyle name="Output 4 3" xfId="3741"/>
    <cellStyle name="Output 5" xfId="3742"/>
    <cellStyle name="Output 5 2" xfId="3743"/>
    <cellStyle name="Output 5 3" xfId="3744"/>
    <cellStyle name="Output 6" xfId="3745"/>
    <cellStyle name="Output 6 2" xfId="3746"/>
    <cellStyle name="Output 6 3" xfId="3747"/>
    <cellStyle name="Output Amounts" xfId="3748"/>
    <cellStyle name="Output Column Headings" xfId="3749"/>
    <cellStyle name="Output Line Items" xfId="3750"/>
    <cellStyle name="Output Report Heading" xfId="3751"/>
    <cellStyle name="Output Report Title" xfId="3752"/>
    <cellStyle name="Parent row" xfId="3753"/>
    <cellStyle name="Percent" xfId="1" builtinId="5"/>
    <cellStyle name="Percent 10" xfId="3754"/>
    <cellStyle name="Percent 11" xfId="3755"/>
    <cellStyle name="Percent 12" xfId="3756"/>
    <cellStyle name="Percent 13" xfId="3757"/>
    <cellStyle name="Percent 2" xfId="3"/>
    <cellStyle name="Percent 2 10" xfId="3758"/>
    <cellStyle name="Percent 2 2" xfId="3759"/>
    <cellStyle name="Percent 2 2 2" xfId="3760"/>
    <cellStyle name="Percent 2 2 2 2" xfId="3761"/>
    <cellStyle name="Percent 2 2 2 3" xfId="3762"/>
    <cellStyle name="Percent 2 2 3" xfId="3763"/>
    <cellStyle name="Percent 2 2 3 2" xfId="3764"/>
    <cellStyle name="Percent 2 2 4" xfId="3765"/>
    <cellStyle name="Percent 2 2 5" xfId="3766"/>
    <cellStyle name="Percent 2 3" xfId="3767"/>
    <cellStyle name="Percent 2 3 2" xfId="3768"/>
    <cellStyle name="Percent 2 3 2 2" xfId="3769"/>
    <cellStyle name="Percent 2 3 3" xfId="3770"/>
    <cellStyle name="Percent 2 3 4" xfId="3771"/>
    <cellStyle name="Percent 2 4" xfId="3772"/>
    <cellStyle name="Percent 2 4 2" xfId="3773"/>
    <cellStyle name="Percent 2 4 2 2" xfId="3774"/>
    <cellStyle name="Percent 2 4 3" xfId="3775"/>
    <cellStyle name="Percent 2 5" xfId="3776"/>
    <cellStyle name="Percent 2 5 2" xfId="3777"/>
    <cellStyle name="Percent 2 5 2 2" xfId="3778"/>
    <cellStyle name="Percent 2 5 3" xfId="3779"/>
    <cellStyle name="Percent 2 6" xfId="3780"/>
    <cellStyle name="Percent 2 6 2" xfId="3781"/>
    <cellStyle name="Percent 2 6 2 2" xfId="3782"/>
    <cellStyle name="Percent 2 6 3" xfId="3783"/>
    <cellStyle name="Percent 2 7" xfId="3784"/>
    <cellStyle name="Percent 2 7 2" xfId="3785"/>
    <cellStyle name="Percent 2 8" xfId="3786"/>
    <cellStyle name="Percent 2 8 2" xfId="3787"/>
    <cellStyle name="Percent 2 9" xfId="3788"/>
    <cellStyle name="Percent 2_Atmos Rebuttal Analyses" xfId="3789"/>
    <cellStyle name="Percent 3" xfId="3790"/>
    <cellStyle name="Percent 3 10" xfId="3791"/>
    <cellStyle name="Percent 3 2" xfId="3792"/>
    <cellStyle name="Percent 3 2 2" xfId="3793"/>
    <cellStyle name="Percent 3 2 2 2" xfId="3794"/>
    <cellStyle name="Percent 3 2 2 3" xfId="3795"/>
    <cellStyle name="Percent 3 2 3" xfId="3796"/>
    <cellStyle name="Percent 3 2 3 2" xfId="3797"/>
    <cellStyle name="Percent 3 2 4" xfId="3798"/>
    <cellStyle name="Percent 3 2 5" xfId="3799"/>
    <cellStyle name="Percent 3 3" xfId="3800"/>
    <cellStyle name="Percent 3 3 2" xfId="3801"/>
    <cellStyle name="Percent 3 3 2 2" xfId="3802"/>
    <cellStyle name="Percent 3 3 3" xfId="3803"/>
    <cellStyle name="Percent 3 3 4" xfId="3804"/>
    <cellStyle name="Percent 3 4" xfId="3805"/>
    <cellStyle name="Percent 3 4 2" xfId="3806"/>
    <cellStyle name="Percent 3 4 2 2" xfId="3807"/>
    <cellStyle name="Percent 3 4 3" xfId="3808"/>
    <cellStyle name="Percent 3 5" xfId="3809"/>
    <cellStyle name="Percent 3 5 2" xfId="3810"/>
    <cellStyle name="Percent 3 5 2 2" xfId="3811"/>
    <cellStyle name="Percent 3 5 3" xfId="3812"/>
    <cellStyle name="Percent 3 6" xfId="3813"/>
    <cellStyle name="Percent 3 6 2" xfId="3814"/>
    <cellStyle name="Percent 3 6 2 2" xfId="3815"/>
    <cellStyle name="Percent 3 6 3" xfId="3816"/>
    <cellStyle name="Percent 3 7" xfId="3817"/>
    <cellStyle name="Percent 3 7 2" xfId="3818"/>
    <cellStyle name="Percent 3 8" xfId="3819"/>
    <cellStyle name="Percent 3 8 2" xfId="3820"/>
    <cellStyle name="Percent 3 9" xfId="3821"/>
    <cellStyle name="Percent 4" xfId="3822"/>
    <cellStyle name="Percent 4 10" xfId="3823"/>
    <cellStyle name="Percent 4 2" xfId="3824"/>
    <cellStyle name="Percent 4 2 2" xfId="3825"/>
    <cellStyle name="Percent 4 2 2 2" xfId="3826"/>
    <cellStyle name="Percent 4 2 2 3" xfId="3827"/>
    <cellStyle name="Percent 4 2 3" xfId="3828"/>
    <cellStyle name="Percent 4 2 3 2" xfId="3829"/>
    <cellStyle name="Percent 4 2 4" xfId="3830"/>
    <cellStyle name="Percent 4 2 5" xfId="3831"/>
    <cellStyle name="Percent 4 3" xfId="3832"/>
    <cellStyle name="Percent 4 3 2" xfId="3833"/>
    <cellStyle name="Percent 4 3 2 2" xfId="3834"/>
    <cellStyle name="Percent 4 3 3" xfId="3835"/>
    <cellStyle name="Percent 4 3 4" xfId="3836"/>
    <cellStyle name="Percent 4 4" xfId="3837"/>
    <cellStyle name="Percent 4 4 2" xfId="3838"/>
    <cellStyle name="Percent 4 4 2 2" xfId="3839"/>
    <cellStyle name="Percent 4 4 3" xfId="3840"/>
    <cellStyle name="Percent 4 5" xfId="3841"/>
    <cellStyle name="Percent 4 5 2" xfId="3842"/>
    <cellStyle name="Percent 4 5 2 2" xfId="3843"/>
    <cellStyle name="Percent 4 5 3" xfId="3844"/>
    <cellStyle name="Percent 4 6" xfId="3845"/>
    <cellStyle name="Percent 4 6 2" xfId="3846"/>
    <cellStyle name="Percent 4 6 2 2" xfId="3847"/>
    <cellStyle name="Percent 4 6 3" xfId="3848"/>
    <cellStyle name="Percent 4 7" xfId="3849"/>
    <cellStyle name="Percent 4 7 2" xfId="3850"/>
    <cellStyle name="Percent 4 8" xfId="3851"/>
    <cellStyle name="Percent 4 8 2" xfId="3852"/>
    <cellStyle name="Percent 4 9" xfId="3853"/>
    <cellStyle name="Percent 5" xfId="3854"/>
    <cellStyle name="Percent 5 2" xfId="3855"/>
    <cellStyle name="Percent 5 2 2" xfId="3856"/>
    <cellStyle name="Percent 5 2 2 2" xfId="3857"/>
    <cellStyle name="Percent 5 2 3" xfId="3858"/>
    <cellStyle name="Percent 5 2 4" xfId="3859"/>
    <cellStyle name="Percent 5 3" xfId="3860"/>
    <cellStyle name="Percent 5 3 2" xfId="3861"/>
    <cellStyle name="Percent 5 3 2 2" xfId="3862"/>
    <cellStyle name="Percent 5 3 3" xfId="3863"/>
    <cellStyle name="Percent 5 4" xfId="3864"/>
    <cellStyle name="Percent 5 4 2" xfId="3865"/>
    <cellStyle name="Percent 5 4 2 2" xfId="3866"/>
    <cellStyle name="Percent 5 4 3" xfId="3867"/>
    <cellStyle name="Percent 5 5" xfId="3868"/>
    <cellStyle name="Percent 5 5 2" xfId="3869"/>
    <cellStyle name="Percent 5 5 2 2" xfId="3870"/>
    <cellStyle name="Percent 5 5 3" xfId="3871"/>
    <cellStyle name="Percent 5 6" xfId="3872"/>
    <cellStyle name="Percent 5 6 2" xfId="3873"/>
    <cellStyle name="Percent 5 7" xfId="3874"/>
    <cellStyle name="Percent 5 7 2" xfId="3875"/>
    <cellStyle name="Percent 5 8" xfId="3876"/>
    <cellStyle name="Percent 5 9" xfId="3877"/>
    <cellStyle name="Percent 6" xfId="3878"/>
    <cellStyle name="Percent 7" xfId="3879"/>
    <cellStyle name="Percent 8" xfId="3880"/>
    <cellStyle name="Percent 8 2" xfId="3881"/>
    <cellStyle name="Percent 9" xfId="3882"/>
    <cellStyle name="PSChar" xfId="3883"/>
    <cellStyle name="PSDate" xfId="3884"/>
    <cellStyle name="PSDec" xfId="3885"/>
    <cellStyle name="PSHeading" xfId="3886"/>
    <cellStyle name="PSInt" xfId="3887"/>
    <cellStyle name="PSSpacer" xfId="3888"/>
    <cellStyle name="Reset  - Style7" xfId="3889"/>
    <cellStyle name="SAPBEXaggData" xfId="3890"/>
    <cellStyle name="SAPBEXaggData 2" xfId="3891"/>
    <cellStyle name="SAPBEXaggData 3" xfId="3892"/>
    <cellStyle name="SAPBEXaggData 4" xfId="3893"/>
    <cellStyle name="SAPBEXaggDataEmph" xfId="3894"/>
    <cellStyle name="SAPBEXaggDataEmph 2" xfId="3895"/>
    <cellStyle name="SAPBEXaggDataEmph 3" xfId="3896"/>
    <cellStyle name="SAPBEXaggDataEmph 4" xfId="3897"/>
    <cellStyle name="SAPBEXaggItem" xfId="3898"/>
    <cellStyle name="SAPBEXaggItem 2" xfId="3899"/>
    <cellStyle name="SAPBEXaggItem 3" xfId="3900"/>
    <cellStyle name="SAPBEXaggItem 4" xfId="3901"/>
    <cellStyle name="SAPBEXaggItemX" xfId="3902"/>
    <cellStyle name="SAPBEXaggItemX 2" xfId="3903"/>
    <cellStyle name="SAPBEXaggItemX 3" xfId="3904"/>
    <cellStyle name="SAPBEXaggItemX 4" xfId="3905"/>
    <cellStyle name="SAPBEXchaText" xfId="3906"/>
    <cellStyle name="SAPBEXexcBad7" xfId="3907"/>
    <cellStyle name="SAPBEXexcBad7 2" xfId="3908"/>
    <cellStyle name="SAPBEXexcBad7 3" xfId="3909"/>
    <cellStyle name="SAPBEXexcBad7 4" xfId="3910"/>
    <cellStyle name="SAPBEXexcBad8" xfId="3911"/>
    <cellStyle name="SAPBEXexcBad8 2" xfId="3912"/>
    <cellStyle name="SAPBEXexcBad8 3" xfId="3913"/>
    <cellStyle name="SAPBEXexcBad8 4" xfId="3914"/>
    <cellStyle name="SAPBEXexcBad9" xfId="3915"/>
    <cellStyle name="SAPBEXexcBad9 2" xfId="3916"/>
    <cellStyle name="SAPBEXexcBad9 3" xfId="3917"/>
    <cellStyle name="SAPBEXexcBad9 4" xfId="3918"/>
    <cellStyle name="SAPBEXexcCritical4" xfId="3919"/>
    <cellStyle name="SAPBEXexcCritical4 2" xfId="3920"/>
    <cellStyle name="SAPBEXexcCritical4 3" xfId="3921"/>
    <cellStyle name="SAPBEXexcCritical4 4" xfId="3922"/>
    <cellStyle name="SAPBEXexcCritical5" xfId="3923"/>
    <cellStyle name="SAPBEXexcCritical5 2" xfId="3924"/>
    <cellStyle name="SAPBEXexcCritical5 3" xfId="3925"/>
    <cellStyle name="SAPBEXexcCritical5 4" xfId="3926"/>
    <cellStyle name="SAPBEXexcCritical6" xfId="3927"/>
    <cellStyle name="SAPBEXexcCritical6 2" xfId="3928"/>
    <cellStyle name="SAPBEXexcCritical6 3" xfId="3929"/>
    <cellStyle name="SAPBEXexcCritical6 4" xfId="3930"/>
    <cellStyle name="SAPBEXexcGood1" xfId="3931"/>
    <cellStyle name="SAPBEXexcGood1 2" xfId="3932"/>
    <cellStyle name="SAPBEXexcGood1 3" xfId="3933"/>
    <cellStyle name="SAPBEXexcGood1 4" xfId="3934"/>
    <cellStyle name="SAPBEXexcGood2" xfId="3935"/>
    <cellStyle name="SAPBEXexcGood2 2" xfId="3936"/>
    <cellStyle name="SAPBEXexcGood2 3" xfId="3937"/>
    <cellStyle name="SAPBEXexcGood2 4" xfId="3938"/>
    <cellStyle name="SAPBEXexcGood3" xfId="3939"/>
    <cellStyle name="SAPBEXexcGood3 2" xfId="3940"/>
    <cellStyle name="SAPBEXexcGood3 3" xfId="3941"/>
    <cellStyle name="SAPBEXexcGood3 4" xfId="3942"/>
    <cellStyle name="SAPBEXfilterDrill" xfId="3943"/>
    <cellStyle name="SAPBEXfilterItem" xfId="3944"/>
    <cellStyle name="SAPBEXfilterText" xfId="3945"/>
    <cellStyle name="SAPBEXformats" xfId="3946"/>
    <cellStyle name="SAPBEXformats 2" xfId="3947"/>
    <cellStyle name="SAPBEXformats 3" xfId="3948"/>
    <cellStyle name="SAPBEXformats 4" xfId="3949"/>
    <cellStyle name="SAPBEXheaderItem" xfId="3950"/>
    <cellStyle name="SAPBEXheaderText" xfId="3951"/>
    <cellStyle name="SAPBEXHLevel0" xfId="3952"/>
    <cellStyle name="SAPBEXHLevel0 2" xfId="3953"/>
    <cellStyle name="SAPBEXHLevel0 3" xfId="3954"/>
    <cellStyle name="SAPBEXHLevel0 4" xfId="3955"/>
    <cellStyle name="SAPBEXHLevel0X" xfId="3956"/>
    <cellStyle name="SAPBEXHLevel0X 2" xfId="3957"/>
    <cellStyle name="SAPBEXHLevel0X 3" xfId="3958"/>
    <cellStyle name="SAPBEXHLevel0X 4" xfId="3959"/>
    <cellStyle name="SAPBEXHLevel1" xfId="3960"/>
    <cellStyle name="SAPBEXHLevel1 2" xfId="3961"/>
    <cellStyle name="SAPBEXHLevel1 3" xfId="3962"/>
    <cellStyle name="SAPBEXHLevel1 4" xfId="3963"/>
    <cellStyle name="SAPBEXHLevel1X" xfId="3964"/>
    <cellStyle name="SAPBEXHLevel1X 2" xfId="3965"/>
    <cellStyle name="SAPBEXHLevel1X 3" xfId="3966"/>
    <cellStyle name="SAPBEXHLevel1X 4" xfId="3967"/>
    <cellStyle name="SAPBEXHLevel2" xfId="3968"/>
    <cellStyle name="SAPBEXHLevel2 2" xfId="3969"/>
    <cellStyle name="SAPBEXHLevel2 3" xfId="3970"/>
    <cellStyle name="SAPBEXHLevel2 4" xfId="3971"/>
    <cellStyle name="SAPBEXHLevel2X" xfId="3972"/>
    <cellStyle name="SAPBEXHLevel2X 2" xfId="3973"/>
    <cellStyle name="SAPBEXHLevel2X 3" xfId="3974"/>
    <cellStyle name="SAPBEXHLevel2X 4" xfId="3975"/>
    <cellStyle name="SAPBEXHLevel3" xfId="3976"/>
    <cellStyle name="SAPBEXHLevel3 2" xfId="3977"/>
    <cellStyle name="SAPBEXHLevel3 3" xfId="3978"/>
    <cellStyle name="SAPBEXHLevel3 4" xfId="3979"/>
    <cellStyle name="SAPBEXHLevel3X" xfId="3980"/>
    <cellStyle name="SAPBEXHLevel3X 2" xfId="3981"/>
    <cellStyle name="SAPBEXHLevel3X 3" xfId="3982"/>
    <cellStyle name="SAPBEXHLevel3X 4" xfId="3983"/>
    <cellStyle name="SAPBEXresData" xfId="3984"/>
    <cellStyle name="SAPBEXresData 2" xfId="3985"/>
    <cellStyle name="SAPBEXresData 3" xfId="3986"/>
    <cellStyle name="SAPBEXresData 4" xfId="3987"/>
    <cellStyle name="SAPBEXresDataEmph" xfId="3988"/>
    <cellStyle name="SAPBEXresDataEmph 2" xfId="3989"/>
    <cellStyle name="SAPBEXresDataEmph 3" xfId="3990"/>
    <cellStyle name="SAPBEXresDataEmph 4" xfId="3991"/>
    <cellStyle name="SAPBEXresItem" xfId="3992"/>
    <cellStyle name="SAPBEXresItem 2" xfId="3993"/>
    <cellStyle name="SAPBEXresItem 3" xfId="3994"/>
    <cellStyle name="SAPBEXresItem 4" xfId="3995"/>
    <cellStyle name="SAPBEXresItemX" xfId="3996"/>
    <cellStyle name="SAPBEXresItemX 2" xfId="3997"/>
    <cellStyle name="SAPBEXresItemX 3" xfId="3998"/>
    <cellStyle name="SAPBEXresItemX 4" xfId="3999"/>
    <cellStyle name="SAPBEXstdData" xfId="4000"/>
    <cellStyle name="SAPBEXstdData 2" xfId="4001"/>
    <cellStyle name="SAPBEXstdData 3" xfId="4002"/>
    <cellStyle name="SAPBEXstdData 4" xfId="4003"/>
    <cellStyle name="SAPBEXstdDataEmph" xfId="4004"/>
    <cellStyle name="SAPBEXstdDataEmph 2" xfId="4005"/>
    <cellStyle name="SAPBEXstdDataEmph 3" xfId="4006"/>
    <cellStyle name="SAPBEXstdDataEmph 4" xfId="4007"/>
    <cellStyle name="SAPBEXstdItem" xfId="4008"/>
    <cellStyle name="SAPBEXstdItem 2" xfId="4009"/>
    <cellStyle name="SAPBEXstdItem 3" xfId="4010"/>
    <cellStyle name="SAPBEXstdItem 4" xfId="4011"/>
    <cellStyle name="SAPBEXstdItemX" xfId="4012"/>
    <cellStyle name="SAPBEXstdItemX 2" xfId="4013"/>
    <cellStyle name="SAPBEXstdItemX 3" xfId="4014"/>
    <cellStyle name="SAPBEXstdItemX 4" xfId="4015"/>
    <cellStyle name="SAPBEXtitle" xfId="4016"/>
    <cellStyle name="SAPBEXundefined" xfId="4017"/>
    <cellStyle name="SAPBEXundefined 2" xfId="4018"/>
    <cellStyle name="SAPBEXundefined 3" xfId="4019"/>
    <cellStyle name="SAPBEXundefined 4" xfId="4020"/>
    <cellStyle name="Style 1" xfId="4021"/>
    <cellStyle name="Style 105" xfId="4022"/>
    <cellStyle name="Style 109" xfId="4023"/>
    <cellStyle name="Style 113" xfId="4024"/>
    <cellStyle name="Style 117" xfId="4025"/>
    <cellStyle name="Style 121" xfId="4026"/>
    <cellStyle name="Style 129" xfId="4027"/>
    <cellStyle name="Style 133" xfId="4028"/>
    <cellStyle name="Style 136" xfId="4029"/>
    <cellStyle name="Style 137" xfId="4030"/>
    <cellStyle name="Style 140" xfId="4031"/>
    <cellStyle name="Style 141" xfId="4032"/>
    <cellStyle name="Style 144" xfId="4033"/>
    <cellStyle name="Style 148" xfId="4034"/>
    <cellStyle name="Style 152" xfId="4035"/>
    <cellStyle name="Style 153" xfId="4036"/>
    <cellStyle name="Style 156" xfId="4037"/>
    <cellStyle name="Style 160" xfId="4038"/>
    <cellStyle name="Style 161" xfId="4039"/>
    <cellStyle name="Style 165" xfId="4040"/>
    <cellStyle name="Style 168" xfId="4041"/>
    <cellStyle name="Style 172" xfId="4042"/>
    <cellStyle name="Style 173" xfId="4043"/>
    <cellStyle name="Style 177" xfId="4044"/>
    <cellStyle name="Style 180" xfId="4045"/>
    <cellStyle name="Style 181" xfId="4046"/>
    <cellStyle name="Style 182" xfId="4047"/>
    <cellStyle name="Style 189" xfId="4048"/>
    <cellStyle name="Style 191" xfId="4049"/>
    <cellStyle name="Style 21" xfId="4050"/>
    <cellStyle name="Style 21 2" xfId="4051"/>
    <cellStyle name="Style 22" xfId="4052"/>
    <cellStyle name="Style 22 2" xfId="4053"/>
    <cellStyle name="Style 22 2 2" xfId="4054"/>
    <cellStyle name="Style 22 2_Avera Rebuttal Analyses" xfId="4055"/>
    <cellStyle name="Style 23" xfId="4056"/>
    <cellStyle name="Style 24" xfId="4057"/>
    <cellStyle name="Style 24 2" xfId="4058"/>
    <cellStyle name="Style 24 2 2" xfId="4059"/>
    <cellStyle name="Style 24 2_Avera Rebuttal Analyses" xfId="4060"/>
    <cellStyle name="Style 25" xfId="4061"/>
    <cellStyle name="Style 26" xfId="4062"/>
    <cellStyle name="Style 26 2" xfId="4063"/>
    <cellStyle name="Style 26 2 2" xfId="4064"/>
    <cellStyle name="Style 26 2_Avera Rebuttal Analyses" xfId="4065"/>
    <cellStyle name="Style 26 3" xfId="4066"/>
    <cellStyle name="Style 26 4" xfId="4067"/>
    <cellStyle name="Style 27" xfId="4068"/>
    <cellStyle name="Style 28" xfId="4069"/>
    <cellStyle name="Style 29" xfId="4070"/>
    <cellStyle name="Style 30" xfId="4071"/>
    <cellStyle name="Style 31" xfId="4072"/>
    <cellStyle name="Style 32" xfId="4073"/>
    <cellStyle name="Style 33" xfId="4074"/>
    <cellStyle name="Style 34" xfId="4075"/>
    <cellStyle name="Style 35" xfId="4076"/>
    <cellStyle name="Style 36" xfId="4077"/>
    <cellStyle name="Style 37" xfId="4078"/>
    <cellStyle name="Style 38" xfId="4079"/>
    <cellStyle name="Style 39" xfId="4080"/>
    <cellStyle name="STYLE1" xfId="4081"/>
    <cellStyle name="STYLE2" xfId="4082"/>
    <cellStyle name="STYLE3" xfId="4083"/>
    <cellStyle name="STYLE4" xfId="4084"/>
    <cellStyle name="Table  - Style6" xfId="4085"/>
    <cellStyle name="Table  - Style6 2" xfId="4086"/>
    <cellStyle name="Table title" xfId="4087"/>
    <cellStyle name="Title  - Style1" xfId="4088"/>
    <cellStyle name="Title 2" xfId="4089"/>
    <cellStyle name="Title 3" xfId="4090"/>
    <cellStyle name="Title 4" xfId="4091"/>
    <cellStyle name="Title 5" xfId="4092"/>
    <cellStyle name="Title 6" xfId="4093"/>
    <cellStyle name="Total 2" xfId="4094"/>
    <cellStyle name="Total 2 2" xfId="4095"/>
    <cellStyle name="Total 2 3" xfId="4096"/>
    <cellStyle name="Total 3" xfId="4097"/>
    <cellStyle name="Total 3 2" xfId="4098"/>
    <cellStyle name="Total 3 3" xfId="4099"/>
    <cellStyle name="Total 4" xfId="4100"/>
    <cellStyle name="Total 4 2" xfId="4101"/>
    <cellStyle name="Total 4 3" xfId="4102"/>
    <cellStyle name="Total 5" xfId="4103"/>
    <cellStyle name="Total 5 2" xfId="4104"/>
    <cellStyle name="Total 5 3" xfId="4105"/>
    <cellStyle name="Total 6" xfId="4106"/>
    <cellStyle name="Total 6 2" xfId="4107"/>
    <cellStyle name="Total 6 3" xfId="4108"/>
    <cellStyle name="TotCol - Style5" xfId="4109"/>
    <cellStyle name="TotRow - Style4" xfId="4110"/>
    <cellStyle name="TotRow - Style4 2" xfId="4111"/>
    <cellStyle name="Warning Text 2" xfId="4112"/>
    <cellStyle name="Warning Text 3" xfId="4113"/>
    <cellStyle name="Warning Text 4" xfId="4114"/>
    <cellStyle name="Warning Text 5" xfId="4115"/>
    <cellStyle name="Warning Text 6" xfId="4116"/>
    <cellStyle name="Обычный_RTS_select_issues" xfId="4117"/>
  </cellStyles>
  <dxfs count="2">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itchFamily="34" charset="0"/>
                <a:cs typeface="Arial" pitchFamily="34" charset="0"/>
              </a:defRPr>
            </a:pPr>
            <a:r>
              <a:rPr lang="en-US" sz="1600">
                <a:latin typeface="Arial" pitchFamily="34" charset="0"/>
                <a:cs typeface="Arial" pitchFamily="34" charset="0"/>
              </a:rPr>
              <a:t>Authorized Returns on Equity*</a:t>
            </a:r>
          </a:p>
          <a:p>
            <a:pPr>
              <a:defRPr sz="1600">
                <a:latin typeface="Arial" pitchFamily="34" charset="0"/>
                <a:cs typeface="Arial" pitchFamily="34" charset="0"/>
              </a:defRPr>
            </a:pPr>
            <a:r>
              <a:rPr lang="en-US" sz="1400">
                <a:latin typeface="Arial" pitchFamily="34" charset="0"/>
                <a:cs typeface="Arial" pitchFamily="34" charset="0"/>
              </a:rPr>
              <a:t>(Exclude</a:t>
            </a:r>
            <a:r>
              <a:rPr lang="en-US" sz="1400" baseline="0">
                <a:latin typeface="Arial" pitchFamily="34" charset="0"/>
                <a:cs typeface="Arial" pitchFamily="34" charset="0"/>
              </a:rPr>
              <a:t> Limited Issue Riders)</a:t>
            </a:r>
            <a:endParaRPr lang="en-US" sz="1400">
              <a:latin typeface="Arial" pitchFamily="34" charset="0"/>
              <a:cs typeface="Arial" pitchFamily="34" charset="0"/>
            </a:endParaRPr>
          </a:p>
        </c:rich>
      </c:tx>
      <c:layout/>
      <c:overlay val="0"/>
    </c:title>
    <c:autoTitleDeleted val="0"/>
    <c:plotArea>
      <c:layout>
        <c:manualLayout>
          <c:layoutTarget val="inner"/>
          <c:xMode val="edge"/>
          <c:yMode val="edge"/>
          <c:x val="8.8661018638493724E-2"/>
          <c:y val="0.19707232119547646"/>
          <c:w val="0.8522167081197628"/>
          <c:h val="0.63726213229506301"/>
        </c:manualLayout>
      </c:layout>
      <c:lineChart>
        <c:grouping val="standard"/>
        <c:varyColors val="0"/>
        <c:ser>
          <c:idx val="2"/>
          <c:order val="0"/>
          <c:tx>
            <c:v>Electric</c:v>
          </c:tx>
          <c:spPr>
            <a:ln>
              <a:solidFill>
                <a:schemeClr val="tx1"/>
              </a:solidFill>
            </a:ln>
          </c:spPr>
          <c:marker>
            <c:symbol val="circle"/>
            <c:size val="5"/>
            <c:spPr>
              <a:solidFill>
                <a:schemeClr val="tx1"/>
              </a:solidFill>
            </c:spPr>
          </c:marker>
          <c:dLbls>
            <c:dLbl>
              <c:idx val="0"/>
              <c:layout>
                <c:manualLayout>
                  <c:x val="-4.4147778995979915E-2"/>
                  <c:y val="3.34059117213820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87-43E9-9512-2F1D33BEEDCD}"/>
                </c:ext>
              </c:extLst>
            </c:dLbl>
            <c:dLbl>
              <c:idx val="1"/>
              <c:layout>
                <c:manualLayout>
                  <c:x val="-4.5915595803450913E-2"/>
                  <c:y val="-2.2999775370744231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96404692298178E-2"/>
                      <c:h val="4.5239686277897269E-2"/>
                    </c:manualLayout>
                  </c15:layout>
                </c:ext>
                <c:ext xmlns:c16="http://schemas.microsoft.com/office/drawing/2014/chart" uri="{C3380CC4-5D6E-409C-BE32-E72D297353CC}">
                  <c16:uniqueId val="{00000001-4487-43E9-9512-2F1D33BEEDCD}"/>
                </c:ext>
              </c:extLst>
            </c:dLbl>
            <c:dLbl>
              <c:idx val="2"/>
              <c:layout>
                <c:manualLayout>
                  <c:x val="8.8284104240490182E-3"/>
                  <c:y val="1.007299744431242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487-43E9-9512-2F1D33BEEDCD}"/>
                </c:ext>
              </c:extLst>
            </c:dLbl>
            <c:dLbl>
              <c:idx val="4"/>
              <c:layout>
                <c:manualLayout>
                  <c:x val="-3.9317993046599845E-2"/>
                  <c:y val="-4.80591568107973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37F-4F9D-8F03-DEF183FAB9C5}"/>
                </c:ext>
              </c:extLst>
            </c:dLbl>
            <c:dLbl>
              <c:idx val="5"/>
              <c:layout>
                <c:manualLayout>
                  <c:x val="-3.4494693547678625E-2"/>
                  <c:y val="-5.06223118407065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37F-4F9D-8F03-DEF183FAB9C5}"/>
                </c:ext>
              </c:extLst>
            </c:dLbl>
            <c:dLbl>
              <c:idx val="6"/>
              <c:layout>
                <c:manualLayout>
                  <c:x val="-3.1279160548397758E-2"/>
                  <c:y val="-5.06223118407066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37F-4F9D-8F03-DEF183FAB9C5}"/>
                </c:ext>
              </c:extLst>
            </c:dLbl>
            <c:dLbl>
              <c:idx val="7"/>
              <c:layout>
                <c:manualLayout>
                  <c:x val="-2.8417336179037838E-2"/>
                  <c:y val="-3.524338166125141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1657845261209522E-2"/>
                      <c:h val="3.716574793368331E-2"/>
                    </c:manualLayout>
                  </c15:layout>
                </c:ext>
                <c:ext xmlns:c16="http://schemas.microsoft.com/office/drawing/2014/chart" uri="{C3380CC4-5D6E-409C-BE32-E72D297353CC}">
                  <c16:uniqueId val="{0000000C-537F-4F9D-8F03-DEF183FAB9C5}"/>
                </c:ext>
              </c:extLst>
            </c:dLbl>
            <c:dLbl>
              <c:idx val="8"/>
              <c:layout>
                <c:manualLayout>
                  <c:x val="-2.9492134413836937E-2"/>
                  <c:y val="9.09015867544221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487-43E9-9512-2F1D33BEEDCD}"/>
                </c:ext>
              </c:extLst>
            </c:dLbl>
            <c:dLbl>
              <c:idx val="9"/>
              <c:layout>
                <c:manualLayout>
                  <c:x val="-3.8851232979941037E-2"/>
                  <c:y val="-7.44169814376977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57D-4DE0-BF38-FB070D7FDB60}"/>
                </c:ext>
              </c:extLst>
            </c:dLbl>
            <c:dLbl>
              <c:idx val="10"/>
              <c:layout>
                <c:manualLayout>
                  <c:x val="-3.4018946578729857E-2"/>
                  <c:y val="-9.73571046116406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57D-4DE0-BF38-FB070D7FDB60}"/>
                </c:ext>
              </c:extLst>
            </c:dLbl>
            <c:dLbl>
              <c:idx val="11"/>
              <c:layout>
                <c:manualLayout>
                  <c:x val="-3.1049579189293217E-2"/>
                  <c:y val="9.11308939276617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487-43E9-9512-2F1D33BEEDCD}"/>
                </c:ext>
              </c:extLst>
            </c:dLbl>
            <c:dLbl>
              <c:idx val="12"/>
              <c:layout>
                <c:manualLayout>
                  <c:x val="-2.9200204528154198E-2"/>
                  <c:y val="6.15593145356521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F9-4E92-860A-BC8F3E6B819E}"/>
                </c:ext>
              </c:extLst>
            </c:dLbl>
            <c:dLbl>
              <c:idx val="13"/>
              <c:layout>
                <c:manualLayout>
                  <c:x val="-3.6197109217821211E-2"/>
                  <c:y val="3.59278575620658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240-4BBD-BE90-5D337286DA7D}"/>
                </c:ext>
              </c:extLst>
            </c:dLbl>
            <c:dLbl>
              <c:idx val="14"/>
              <c:layout>
                <c:manualLayout>
                  <c:x val="-2.4499069964048062E-2"/>
                  <c:y val="2.83024789341957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B9-4C0F-B7E7-4092E6D17486}"/>
                </c:ext>
              </c:extLst>
            </c:dLbl>
            <c:dLbl>
              <c:idx val="15"/>
              <c:layout>
                <c:manualLayout>
                  <c:x val="-2.2618258116868278E-2"/>
                  <c:y val="4.2010169063744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C20-4A31-B819-25F521220B4A}"/>
                </c:ext>
              </c:extLst>
            </c:dLbl>
            <c:dLbl>
              <c:idx val="16"/>
              <c:layout>
                <c:manualLayout>
                  <c:x val="-2.5772893382732129E-2"/>
                  <c:y val="4.31287386673990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A4-46CC-BEC9-2F968DD4E2D9}"/>
                </c:ext>
              </c:extLst>
            </c:dLbl>
            <c:dLbl>
              <c:idx val="17"/>
              <c:layout>
                <c:manualLayout>
                  <c:x val="-1.8712291746831099E-2"/>
                  <c:y val="5.14786126806630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74-4F4D-B9B6-CDA76F7F6DB7}"/>
                </c:ext>
              </c:extLst>
            </c:dLbl>
            <c:dLbl>
              <c:idx val="18"/>
              <c:layout>
                <c:manualLayout>
                  <c:x val="-7.4929683616342556E-3"/>
                  <c:y val="2.85992292670350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5F-44A0-A598-C56009DF7108}"/>
                </c:ext>
              </c:extLst>
            </c:dLbl>
            <c:spPr>
              <a:noFill/>
              <a:ln>
                <a:noFill/>
              </a:ln>
              <a:effectLst/>
            </c:spPr>
            <c:txPr>
              <a:bodyPr/>
              <a:lstStyle/>
              <a:p>
                <a:pPr>
                  <a:defRPr sz="1000">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'Figure 1'!$W$4:$W$22</c:f>
              <c:strCach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strCache>
            </c:strRef>
          </c:cat>
          <c:val>
            <c:numRef>
              <c:f>'Figure 1'!$R$4:$R$22</c:f>
              <c:numCache>
                <c:formatCode>0.00%</c:formatCode>
                <c:ptCount val="19"/>
                <c:pt idx="0">
                  <c:v>0.10340000000000001</c:v>
                </c:pt>
                <c:pt idx="1">
                  <c:v>0.1031</c:v>
                </c:pt>
                <c:pt idx="2">
                  <c:v>0.1037</c:v>
                </c:pt>
                <c:pt idx="3">
                  <c:v>0.1052</c:v>
                </c:pt>
                <c:pt idx="4">
                  <c:v>0.10290000000000001</c:v>
                </c:pt>
                <c:pt idx="5">
                  <c:v>0.1019</c:v>
                </c:pt>
                <c:pt idx="6">
                  <c:v>0.10009999999999999</c:v>
                </c:pt>
                <c:pt idx="7">
                  <c:v>9.8100000000000007E-2</c:v>
                </c:pt>
                <c:pt idx="8">
                  <c:v>9.7500000000000003E-2</c:v>
                </c:pt>
                <c:pt idx="9">
                  <c:v>9.6000000000000002E-2</c:v>
                </c:pt>
                <c:pt idx="10">
                  <c:v>9.6000000000000002E-2</c:v>
                </c:pt>
                <c:pt idx="11">
                  <c:v>9.6799999999999997E-2</c:v>
                </c:pt>
                <c:pt idx="12">
                  <c:v>9.5500000000000002E-2</c:v>
                </c:pt>
                <c:pt idx="13">
                  <c:v>9.64E-2</c:v>
                </c:pt>
                <c:pt idx="14">
                  <c:v>9.3899999999999997E-2</c:v>
                </c:pt>
                <c:pt idx="15">
                  <c:v>9.3899999999999997E-2</c:v>
                </c:pt>
                <c:pt idx="16">
                  <c:v>9.5200000000000007E-2</c:v>
                </c:pt>
                <c:pt idx="17">
                  <c:v>9.6600000000000005E-2</c:v>
                </c:pt>
                <c:pt idx="18">
                  <c:v>9.6600000000000005E-2</c:v>
                </c:pt>
              </c:numCache>
            </c:numRef>
          </c:val>
          <c:smooth val="0"/>
          <c:extLst>
            <c:ext xmlns:c16="http://schemas.microsoft.com/office/drawing/2014/chart" uri="{C3380CC4-5D6E-409C-BE32-E72D297353CC}">
              <c16:uniqueId val="{00000005-4487-43E9-9512-2F1D33BEEDCD}"/>
            </c:ext>
          </c:extLst>
        </c:ser>
        <c:ser>
          <c:idx val="0"/>
          <c:order val="1"/>
          <c:tx>
            <c:v>Gas</c:v>
          </c:tx>
          <c:spPr>
            <a:ln>
              <a:prstDash val="sysDash"/>
            </a:ln>
          </c:spPr>
          <c:dLbls>
            <c:dLbl>
              <c:idx val="0"/>
              <c:layout>
                <c:manualLayout>
                  <c:x val="-4.7523306422140303E-2"/>
                  <c:y val="-2.28634373849535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487-43E9-9512-2F1D33BEEDCD}"/>
                </c:ext>
              </c:extLst>
            </c:dLbl>
            <c:dLbl>
              <c:idx val="1"/>
              <c:layout>
                <c:manualLayout>
                  <c:x val="-5.8795514508700103E-2"/>
                  <c:y val="4.25047796786611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487-43E9-9512-2F1D33BEEDCD}"/>
                </c:ext>
              </c:extLst>
            </c:dLbl>
            <c:dLbl>
              <c:idx val="2"/>
              <c:layout>
                <c:manualLayout>
                  <c:x val="-5.0898833848301073E-2"/>
                  <c:y val="-3.07701374935720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487-43E9-9512-2F1D33BEEDCD}"/>
                </c:ext>
              </c:extLst>
            </c:dLbl>
            <c:dLbl>
              <c:idx val="3"/>
              <c:layout>
                <c:manualLayout>
                  <c:x val="-4.3663013660824847E-2"/>
                  <c:y val="4.18436067748828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37F-4F9D-8F03-DEF183FAB9C5}"/>
                </c:ext>
              </c:extLst>
            </c:dLbl>
            <c:dLbl>
              <c:idx val="4"/>
              <c:layout>
                <c:manualLayout>
                  <c:x val="-3.9317993046599845E-2"/>
                  <c:y val="4.03696917210697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37F-4F9D-8F03-DEF183FAB9C5}"/>
                </c:ext>
              </c:extLst>
            </c:dLbl>
            <c:dLbl>
              <c:idx val="6"/>
              <c:layout>
                <c:manualLayout>
                  <c:x val="-3.8063935176880268E-2"/>
                  <c:y val="5.0622311840706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37F-4F9D-8F03-DEF183FAB9C5}"/>
                </c:ext>
              </c:extLst>
            </c:dLbl>
            <c:dLbl>
              <c:idx val="7"/>
              <c:layout>
                <c:manualLayout>
                  <c:x val="-5.4141600173284253E-2"/>
                  <c:y val="1.98644514817961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37F-4F9D-8F03-DEF183FAB9C5}"/>
                </c:ext>
              </c:extLst>
            </c:dLbl>
            <c:dLbl>
              <c:idx val="8"/>
              <c:layout>
                <c:manualLayout>
                  <c:x val="-4.404651317319512E-2"/>
                  <c:y val="-2.02278706820806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487-43E9-9512-2F1D33BEEDCD}"/>
                </c:ext>
              </c:extLst>
            </c:dLbl>
            <c:dLbl>
              <c:idx val="9"/>
              <c:layout>
                <c:manualLayout>
                  <c:x val="-3.0025102678678244E-2"/>
                  <c:y val="4.80591568107973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37F-4F9D-8F03-DEF183FAB9C5}"/>
                </c:ext>
              </c:extLst>
            </c:dLbl>
            <c:dLbl>
              <c:idx val="10"/>
              <c:layout>
                <c:manualLayout>
                  <c:x val="-2.520180317975703E-2"/>
                  <c:y val="3.01170716014330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37F-4F9D-8F03-DEF183FAB9C5}"/>
                </c:ext>
              </c:extLst>
            </c:dLbl>
            <c:dLbl>
              <c:idx val="11"/>
              <c:layout>
                <c:manualLayout>
                  <c:x val="-2.9211091765868179E-2"/>
                  <c:y val="-6.1695343393144995E-2"/>
                </c:manualLayout>
              </c:layout>
              <c:tx>
                <c:rich>
                  <a:bodyPr/>
                  <a:lstStyle/>
                  <a:p>
                    <a:r>
                      <a:rPr lang="en-US"/>
                      <a:t>9.72%</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487-43E9-9512-2F1D33BEEDCD}"/>
                </c:ext>
              </c:extLst>
            </c:dLbl>
            <c:dLbl>
              <c:idx val="12"/>
              <c:layout>
                <c:manualLayout>
                  <c:x val="-4.3437140416819425E-2"/>
                  <c:y val="-4.90639410484662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F9-4E92-860A-BC8F3E6B819E}"/>
                </c:ext>
              </c:extLst>
            </c:dLbl>
            <c:dLbl>
              <c:idx val="13"/>
              <c:layout>
                <c:manualLayout>
                  <c:x val="-3.6197109217821211E-2"/>
                  <c:y val="-3.067313454850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240-4BBD-BE90-5D337286DA7D}"/>
                </c:ext>
              </c:extLst>
            </c:dLbl>
            <c:dLbl>
              <c:idx val="14"/>
              <c:layout>
                <c:manualLayout>
                  <c:x val="-2.6052991579723496E-2"/>
                  <c:y val="-4.11821668341974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FB9-4C0F-B7E7-4092E6D17486}"/>
                </c:ext>
              </c:extLst>
            </c:dLbl>
            <c:dLbl>
              <c:idx val="15"/>
              <c:layout>
                <c:manualLayout>
                  <c:x val="-3.0584582277078536E-2"/>
                  <c:y val="-3.87782529358872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C20-4A31-B819-25F521220B4A}"/>
                </c:ext>
              </c:extLst>
            </c:dLbl>
            <c:dLbl>
              <c:idx val="16"/>
              <c:layout>
                <c:manualLayout>
                  <c:x val="-3.0582689252885306E-2"/>
                  <c:y val="-5.8867872861888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A4-46CC-BEC9-2F968DD4E2D9}"/>
                </c:ext>
              </c:extLst>
            </c:dLbl>
            <c:dLbl>
              <c:idx val="17"/>
              <c:layout>
                <c:manualLayout>
                  <c:x val="-2.8328854648428294E-2"/>
                  <c:y val="-3.11413829796603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74-4F4D-B9B6-CDA76F7F6DB7}"/>
                </c:ext>
              </c:extLst>
            </c:dLbl>
            <c:dLbl>
              <c:idx val="18"/>
              <c:layout>
                <c:manualLayout>
                  <c:x val="-1.2301249812432852E-2"/>
                  <c:y val="-2.6057075554409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AB-4144-8BD2-227B68C848FB}"/>
                </c:ext>
              </c:extLst>
            </c:dLbl>
            <c:spPr>
              <a:noFill/>
              <a:ln>
                <a:noFill/>
              </a:ln>
              <a:effectLst/>
            </c:spPr>
            <c:txPr>
              <a:bodyPr/>
              <a:lstStyle/>
              <a:p>
                <a:pPr>
                  <a:defRPr sz="1000">
                    <a:solidFill>
                      <a:srgbClr val="0070C0"/>
                    </a:solidFill>
                    <a:latin typeface="Arial" pitchFamily="34" charset="0"/>
                    <a:cs typeface="Arial"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'Figure 1'!$W$4:$W$22</c:f>
              <c:strCach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strCache>
            </c:strRef>
          </c:cat>
          <c:val>
            <c:numRef>
              <c:f>'Figure 1'!$V$4:$V$22</c:f>
              <c:numCache>
                <c:formatCode>0.00%</c:formatCode>
                <c:ptCount val="19"/>
                <c:pt idx="0">
                  <c:v>0.104</c:v>
                </c:pt>
                <c:pt idx="1">
                  <c:v>0.1022</c:v>
                </c:pt>
                <c:pt idx="2">
                  <c:v>0.10390000000000001</c:v>
                </c:pt>
                <c:pt idx="3">
                  <c:v>0.1022</c:v>
                </c:pt>
                <c:pt idx="4">
                  <c:v>0.10150000000000001</c:v>
                </c:pt>
                <c:pt idx="5">
                  <c:v>9.9199999999999997E-2</c:v>
                </c:pt>
                <c:pt idx="6">
                  <c:v>9.9400000000000002E-2</c:v>
                </c:pt>
                <c:pt idx="7">
                  <c:v>9.6799999999999997E-2</c:v>
                </c:pt>
                <c:pt idx="8">
                  <c:v>9.7799999999999998E-2</c:v>
                </c:pt>
                <c:pt idx="9">
                  <c:v>9.6000000000000002E-2</c:v>
                </c:pt>
                <c:pt idx="10">
                  <c:v>9.5399999999999999E-2</c:v>
                </c:pt>
                <c:pt idx="11">
                  <c:v>9.7199999999999995E-2</c:v>
                </c:pt>
                <c:pt idx="12">
                  <c:v>9.5899999999999999E-2</c:v>
                </c:pt>
                <c:pt idx="13">
                  <c:v>9.7100000000000006E-2</c:v>
                </c:pt>
                <c:pt idx="14">
                  <c:v>9.4588235294117654E-2</c:v>
                </c:pt>
                <c:pt idx="15">
                  <c:v>9.5600000000000004E-2</c:v>
                </c:pt>
                <c:pt idx="16">
                  <c:v>9.5299999999999996E-2</c:v>
                </c:pt>
                <c:pt idx="17">
                  <c:v>9.6000000000000002E-2</c:v>
                </c:pt>
                <c:pt idx="18">
                  <c:v>9.7799999999999998E-2</c:v>
                </c:pt>
              </c:numCache>
            </c:numRef>
          </c:val>
          <c:smooth val="0"/>
          <c:extLst>
            <c:ext xmlns:c16="http://schemas.microsoft.com/office/drawing/2014/chart" uri="{C3380CC4-5D6E-409C-BE32-E72D297353CC}">
              <c16:uniqueId val="{0000000B-4487-43E9-9512-2F1D33BEEDCD}"/>
            </c:ext>
          </c:extLst>
        </c:ser>
        <c:dLbls>
          <c:showLegendKey val="0"/>
          <c:showVal val="0"/>
          <c:showCatName val="0"/>
          <c:showSerName val="0"/>
          <c:showPercent val="0"/>
          <c:showBubbleSize val="0"/>
        </c:dLbls>
        <c:marker val="1"/>
        <c:smooth val="0"/>
        <c:axId val="594283904"/>
        <c:axId val="594331136"/>
        <c:extLst>
          <c:ext xmlns:c15="http://schemas.microsoft.com/office/drawing/2012/chart" uri="{02D57815-91ED-43cb-92C2-25804820EDAC}">
            <c15:filteredLineSeries>
              <c15:ser>
                <c:idx val="1"/>
                <c:order val="2"/>
                <c:spPr>
                  <a:ln>
                    <a:solidFill>
                      <a:srgbClr val="00B0F0"/>
                    </a:solidFill>
                    <a:prstDash val="sysDash"/>
                    <a:headEnd type="none"/>
                  </a:ln>
                  <a:effectLst/>
                </c:spPr>
                <c:marker>
                  <c:symbol val="triangle"/>
                  <c:size val="7"/>
                  <c:spPr>
                    <a:solidFill>
                      <a:schemeClr val="accent1"/>
                    </a:solidFill>
                    <a:ln>
                      <a:solidFill>
                        <a:srgbClr val="00B0F0"/>
                      </a:solidFill>
                    </a:ln>
                    <a:effectLst/>
                  </c:spPr>
                </c:marker>
                <c:cat>
                  <c:strRef>
                    <c:extLst>
                      <c:ext uri="{02D57815-91ED-43cb-92C2-25804820EDAC}">
                        <c15:formulaRef>
                          <c15:sqref>'Figure 1'!$W$4:$W$22</c15:sqref>
                        </c15:formulaRef>
                      </c:ext>
                    </c:extLst>
                    <c:strCach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strCache>
                  </c:strRef>
                </c:cat>
                <c:val>
                  <c:numRef>
                    <c:extLst>
                      <c:ext uri="{02D57815-91ED-43cb-92C2-25804820EDAC}">
                        <c15:formulaRef>
                          <c15:sqref>'Figure 1'!$Z$4:$Z$17</c15:sqref>
                        </c15:formulaRef>
                      </c:ext>
                    </c:extLst>
                    <c:numCache>
                      <c:formatCode>0.00%</c:formatCode>
                      <c:ptCount val="14"/>
                      <c:pt idx="0">
                        <c:v>0.104</c:v>
                      </c:pt>
                      <c:pt idx="1">
                        <c:v>0.1022</c:v>
                      </c:pt>
                      <c:pt idx="2">
                        <c:v>0.10390000000000001</c:v>
                      </c:pt>
                      <c:pt idx="3">
                        <c:v>0.1022</c:v>
                      </c:pt>
                      <c:pt idx="4">
                        <c:v>0.10150000000000001</c:v>
                      </c:pt>
                      <c:pt idx="5">
                        <c:v>9.9199999999999997E-2</c:v>
                      </c:pt>
                      <c:pt idx="6">
                        <c:v>9.9400000000000002E-2</c:v>
                      </c:pt>
                      <c:pt idx="7">
                        <c:v>9.6799999999999997E-2</c:v>
                      </c:pt>
                      <c:pt idx="8">
                        <c:v>9.7799999999999998E-2</c:v>
                      </c:pt>
                      <c:pt idx="9">
                        <c:v>9.6000000000000002E-2</c:v>
                      </c:pt>
                      <c:pt idx="10">
                        <c:v>9.5399999999999999E-2</c:v>
                      </c:pt>
                      <c:pt idx="11">
                        <c:v>9.6299999999999997E-2</c:v>
                      </c:pt>
                      <c:pt idx="12">
                        <c:v>9.5899999999999999E-2</c:v>
                      </c:pt>
                      <c:pt idx="13">
                        <c:v>9.7100000000000006E-2</c:v>
                      </c:pt>
                    </c:numCache>
                  </c:numRef>
                </c:val>
                <c:smooth val="0"/>
                <c:extLst>
                  <c:ext xmlns:c16="http://schemas.microsoft.com/office/drawing/2014/chart" uri="{C3380CC4-5D6E-409C-BE32-E72D297353CC}">
                    <c16:uniqueId val="{0000000C-4487-43E9-9512-2F1D33BEEDCD}"/>
                  </c:ext>
                </c:extLst>
              </c15:ser>
            </c15:filteredLineSeries>
            <c15:filteredLineSeries>
              <c15:ser>
                <c:idx val="3"/>
                <c:order val="3"/>
                <c:tx>
                  <c:v>Water</c:v>
                </c:tx>
                <c:dLbls>
                  <c:spPr>
                    <a:noFill/>
                    <a:ln>
                      <a:noFill/>
                    </a:ln>
                    <a:effectLst/>
                  </c:spPr>
                  <c:txPr>
                    <a:bodyPr wrap="square" lIns="38100" tIns="19050" rIns="38100" bIns="19050" anchor="ctr">
                      <a:spAutoFit/>
                    </a:bodyPr>
                    <a:lstStyle/>
                    <a:p>
                      <a:pPr>
                        <a:defRPr>
                          <a:solidFill>
                            <a:srgbClr val="7030A0"/>
                          </a:solidFill>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'Figure 1'!$W$4:$W$22</c15:sqref>
                        </c15:formulaRef>
                      </c:ext>
                    </c:extLst>
                    <c:strCach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strCache>
                  </c:strRef>
                </c:cat>
                <c:val>
                  <c:numRef>
                    <c:extLst xmlns:c15="http://schemas.microsoft.com/office/drawing/2012/chart">
                      <c:ext xmlns:c15="http://schemas.microsoft.com/office/drawing/2012/chart" uri="{02D57815-91ED-43cb-92C2-25804820EDAC}">
                        <c15:formulaRef>
                          <c15:sqref>'Figure 1'!$AE$4:$AE$21</c15:sqref>
                        </c15:formulaRef>
                      </c:ext>
                    </c:extLst>
                    <c:numCache>
                      <c:formatCode>0.00%</c:formatCode>
                      <c:ptCount val="18"/>
                      <c:pt idx="1">
                        <c:v>0.1007</c:v>
                      </c:pt>
                      <c:pt idx="2">
                        <c:v>0.1024</c:v>
                      </c:pt>
                      <c:pt idx="3">
                        <c:v>0.1018</c:v>
                      </c:pt>
                      <c:pt idx="4">
                        <c:v>0.10181249999999999</c:v>
                      </c:pt>
                      <c:pt idx="5">
                        <c:v>0.10014285714285714</c:v>
                      </c:pt>
                      <c:pt idx="6">
                        <c:v>9.8971428571428599E-2</c:v>
                      </c:pt>
                      <c:pt idx="7">
                        <c:v>9.7210000000000005E-2</c:v>
                      </c:pt>
                      <c:pt idx="8">
                        <c:v>9.5923076923076916E-2</c:v>
                      </c:pt>
                      <c:pt idx="9">
                        <c:v>9.7627272727272729E-2</c:v>
                      </c:pt>
                      <c:pt idx="10">
                        <c:v>9.7362499999999977E-2</c:v>
                      </c:pt>
                      <c:pt idx="11">
                        <c:v>9.563333333333332E-2</c:v>
                      </c:pt>
                      <c:pt idx="12">
                        <c:v>9.4566666666666674E-2</c:v>
                      </c:pt>
                      <c:pt idx="13">
                        <c:v>9.6333333333333326E-2</c:v>
                      </c:pt>
                      <c:pt idx="14">
                        <c:v>9.0433333333333352E-2</c:v>
                      </c:pt>
                      <c:pt idx="15">
                        <c:v>9.4640000000000002E-2</c:v>
                      </c:pt>
                      <c:pt idx="16">
                        <c:v>9.6099999999999991E-2</c:v>
                      </c:pt>
                      <c:pt idx="17">
                        <c:v>9.6386666666666676E-2</c:v>
                      </c:pt>
                    </c:numCache>
                  </c:numRef>
                </c:val>
                <c:smooth val="0"/>
                <c:extLst xmlns:c15="http://schemas.microsoft.com/office/drawing/2012/chart">
                  <c:ext xmlns:c16="http://schemas.microsoft.com/office/drawing/2014/chart" uri="{C3380CC4-5D6E-409C-BE32-E72D297353CC}">
                    <c16:uniqueId val="{00000001-C4CF-4DB7-AD1A-E90739BD618D}"/>
                  </c:ext>
                </c:extLst>
              </c15:ser>
            </c15:filteredLineSeries>
          </c:ext>
        </c:extLst>
      </c:lineChart>
      <c:catAx>
        <c:axId val="594283904"/>
        <c:scaling>
          <c:orientation val="minMax"/>
        </c:scaling>
        <c:delete val="0"/>
        <c:axPos val="b"/>
        <c:numFmt formatCode="General" sourceLinked="1"/>
        <c:majorTickMark val="out"/>
        <c:minorTickMark val="none"/>
        <c:tickLblPos val="nextTo"/>
        <c:txPr>
          <a:bodyPr/>
          <a:lstStyle/>
          <a:p>
            <a:pPr>
              <a:defRPr sz="1200">
                <a:latin typeface="Arial" pitchFamily="34" charset="0"/>
                <a:cs typeface="Arial" pitchFamily="34" charset="0"/>
              </a:defRPr>
            </a:pPr>
            <a:endParaRPr lang="en-US"/>
          </a:p>
        </c:txPr>
        <c:crossAx val="594331136"/>
        <c:crosses val="autoZero"/>
        <c:auto val="1"/>
        <c:lblAlgn val="ctr"/>
        <c:lblOffset val="100"/>
        <c:noMultiLvlLbl val="0"/>
      </c:catAx>
      <c:valAx>
        <c:axId val="594331136"/>
        <c:scaling>
          <c:orientation val="minMax"/>
          <c:max val="0.11"/>
          <c:min val="8.500000000000002E-2"/>
        </c:scaling>
        <c:delete val="0"/>
        <c:axPos val="l"/>
        <c:majorGridlines>
          <c:spPr>
            <a:ln>
              <a:solidFill>
                <a:schemeClr val="bg1">
                  <a:lumMod val="75000"/>
                </a:schemeClr>
              </a:solidFill>
            </a:ln>
          </c:spPr>
        </c:majorGridlines>
        <c:numFmt formatCode="0.00%" sourceLinked="1"/>
        <c:majorTickMark val="out"/>
        <c:minorTickMark val="none"/>
        <c:tickLblPos val="nextTo"/>
        <c:txPr>
          <a:bodyPr/>
          <a:lstStyle/>
          <a:p>
            <a:pPr>
              <a:defRPr sz="1200">
                <a:latin typeface="Arial" pitchFamily="34" charset="0"/>
                <a:cs typeface="Arial" pitchFamily="34" charset="0"/>
              </a:defRPr>
            </a:pPr>
            <a:endParaRPr lang="en-US"/>
          </a:p>
        </c:txPr>
        <c:crossAx val="594283904"/>
        <c:crosses val="autoZero"/>
        <c:crossBetween val="between"/>
      </c:valAx>
    </c:plotArea>
    <c:legend>
      <c:legendPos val="b"/>
      <c:layout/>
      <c:overlay val="0"/>
      <c:txPr>
        <a:bodyPr/>
        <a:lstStyle/>
        <a:p>
          <a:pPr>
            <a:defRPr sz="1100">
              <a:latin typeface="Arial" pitchFamily="34" charset="0"/>
              <a:cs typeface="Arial" pitchFamily="34" charset="0"/>
            </a:defRPr>
          </a:pPr>
          <a:endParaRPr lang="en-US"/>
        </a:p>
      </c:txPr>
    </c:legend>
    <c:plotVisOnly val="1"/>
    <c:dispBlanksAs val="gap"/>
    <c:showDLblsOverMax val="0"/>
  </c:chart>
  <c:spPr>
    <a:ln>
      <a:solidFill>
        <a:sysClr val="windowText" lastClr="000000"/>
      </a:solidFill>
    </a:ln>
  </c:spPr>
  <c:printSettings>
    <c:headerFooter/>
    <c:pageMargins b="0.75000000000001465" l="0.70000000000000062" r="0.70000000000000062" t="0.75000000000001465"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cat>
            <c:strRef>
              <c:f>'CCW-9'!$B$11:$B$54</c:f>
              <c:strCach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strCache>
            </c:strRef>
          </c:cat>
          <c:val>
            <c:numRef>
              <c:f>'CCW-9'!$E$11:$E$54</c:f>
              <c:numCache>
                <c:formatCode>0.000</c:formatCode>
                <c:ptCount val="44"/>
                <c:pt idx="0">
                  <c:v>0.64924838940586982</c:v>
                </c:pt>
                <c:pt idx="1">
                  <c:v>0.69832743254791851</c:v>
                </c:pt>
                <c:pt idx="2">
                  <c:v>0.84885828198622704</c:v>
                </c:pt>
                <c:pt idx="3">
                  <c:v>0.86887816646562122</c:v>
                </c:pt>
                <c:pt idx="4">
                  <c:v>0.94217207334273623</c:v>
                </c:pt>
                <c:pt idx="5">
                  <c:v>1.0822698268003645</c:v>
                </c:pt>
                <c:pt idx="6">
                  <c:v>1.2579966795794135</c:v>
                </c:pt>
                <c:pt idx="7">
                  <c:v>1.045716822015091</c:v>
                </c:pt>
                <c:pt idx="8">
                  <c:v>1.1465243071331213</c:v>
                </c:pt>
                <c:pt idx="9">
                  <c:v>1.3703165194049882</c:v>
                </c:pt>
                <c:pt idx="10">
                  <c:v>1.3945529899348725</c:v>
                </c:pt>
                <c:pt idx="11">
                  <c:v>1.581420885033491</c:v>
                </c:pt>
                <c:pt idx="12">
                  <c:v>1.5057643040136635</c:v>
                </c:pt>
                <c:pt idx="13">
                  <c:v>1.5873187621726896</c:v>
                </c:pt>
                <c:pt idx="14">
                  <c:v>1.2313432835820897</c:v>
                </c:pt>
                <c:pt idx="15">
                  <c:v>1.524917298047167</c:v>
                </c:pt>
                <c:pt idx="16">
                  <c:v>1.3788908040150056</c:v>
                </c:pt>
                <c:pt idx="17">
                  <c:v>1.5110615175625848</c:v>
                </c:pt>
                <c:pt idx="18">
                  <c:v>1.9741613288459452</c:v>
                </c:pt>
                <c:pt idx="19">
                  <c:v>1.0705653021442496</c:v>
                </c:pt>
                <c:pt idx="20">
                  <c:v>1.3647235576923076</c:v>
                </c:pt>
                <c:pt idx="21">
                  <c:v>1.73</c:v>
                </c:pt>
                <c:pt idx="22">
                  <c:v>1.35</c:v>
                </c:pt>
                <c:pt idx="23">
                  <c:v>1.57</c:v>
                </c:pt>
                <c:pt idx="24">
                  <c:v>1.63</c:v>
                </c:pt>
                <c:pt idx="25">
                  <c:v>1.7</c:v>
                </c:pt>
                <c:pt idx="26">
                  <c:v>2.06</c:v>
                </c:pt>
                <c:pt idx="27">
                  <c:v>1.74</c:v>
                </c:pt>
                <c:pt idx="28">
                  <c:v>1.18</c:v>
                </c:pt>
                <c:pt idx="29">
                  <c:v>1.36</c:v>
                </c:pt>
                <c:pt idx="30">
                  <c:v>1.4259999999999999</c:v>
                </c:pt>
                <c:pt idx="31">
                  <c:v>1.498</c:v>
                </c:pt>
                <c:pt idx="32">
                  <c:v>1.7150000000000001</c:v>
                </c:pt>
                <c:pt idx="33">
                  <c:v>1.982</c:v>
                </c:pt>
                <c:pt idx="34">
                  <c:v>1.7270000000000001</c:v>
                </c:pt>
                <c:pt idx="35">
                  <c:v>1.92</c:v>
                </c:pt>
                <c:pt idx="36">
                  <c:v>1.833</c:v>
                </c:pt>
                <c:pt idx="37">
                  <c:v>2.0185759784830597</c:v>
                </c:pt>
                <c:pt idx="38">
                  <c:v>1.9266041286346371</c:v>
                </c:pt>
                <c:pt idx="39">
                  <c:v>2.0735086426556655</c:v>
                </c:pt>
                <c:pt idx="40">
                  <c:v>2.0746480099240827</c:v>
                </c:pt>
                <c:pt idx="41">
                  <c:v>1.879076042027535</c:v>
                </c:pt>
                <c:pt idx="42">
                  <c:v>1.9405089278721843</c:v>
                </c:pt>
                <c:pt idx="43">
                  <c:v>1.6896908168858267</c:v>
                </c:pt>
              </c:numCache>
            </c:numRef>
          </c:val>
          <c:smooth val="0"/>
          <c:extLst>
            <c:ext xmlns:c16="http://schemas.microsoft.com/office/drawing/2014/chart" uri="{C3380CC4-5D6E-409C-BE32-E72D297353CC}">
              <c16:uniqueId val="{00000000-2AE1-4AB8-A0C9-4FAD848CEF8C}"/>
            </c:ext>
          </c:extLst>
        </c:ser>
        <c:dLbls>
          <c:showLegendKey val="0"/>
          <c:showVal val="0"/>
          <c:showCatName val="0"/>
          <c:showSerName val="0"/>
          <c:showPercent val="0"/>
          <c:showBubbleSize val="0"/>
        </c:dLbls>
        <c:marker val="1"/>
        <c:smooth val="0"/>
        <c:axId val="781036928"/>
        <c:axId val="598979712"/>
      </c:lineChart>
      <c:catAx>
        <c:axId val="781036928"/>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598979712"/>
        <c:crosses val="autoZero"/>
        <c:auto val="1"/>
        <c:lblAlgn val="ctr"/>
        <c:lblOffset val="100"/>
        <c:tickLblSkip val="1"/>
        <c:tickMarkSkip val="2"/>
        <c:noMultiLvlLbl val="0"/>
      </c:catAx>
      <c:valAx>
        <c:axId val="598979712"/>
        <c:scaling>
          <c:orientation val="minMax"/>
        </c:scaling>
        <c:delete val="0"/>
        <c:axPos val="l"/>
        <c:majorGridlines/>
        <c:numFmt formatCode="0.00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1036928"/>
        <c:crossesAt val="1"/>
        <c:crossBetween val="between"/>
      </c:valAx>
      <c:spPr>
        <a:ln>
          <a:solidFill>
            <a:sysClr val="windowText" lastClr="000000"/>
          </a:solid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665" l="0.70000000000000095" r="0.70000000000000095" t="0.75000000000001665"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09570029231628E-2"/>
          <c:y val="0.19867549668874168"/>
          <c:w val="0.89598876299333308"/>
          <c:h val="0.57284768211922465"/>
        </c:manualLayout>
      </c:layout>
      <c:lineChart>
        <c:grouping val="standard"/>
        <c:varyColors val="0"/>
        <c:ser>
          <c:idx val="0"/>
          <c:order val="0"/>
          <c:tx>
            <c:strRef>
              <c:f>'CCW-12'!$R$13</c:f>
              <c:strCache>
                <c:ptCount val="1"/>
                <c:pt idx="0">
                  <c:v>Utility A - T-Bond Spread</c:v>
                </c:pt>
              </c:strCache>
            </c:strRef>
          </c:tx>
          <c:spPr>
            <a:ln w="12700">
              <a:solidFill>
                <a:srgbClr val="3311FF"/>
              </a:solidFill>
              <a:prstDash val="solid"/>
            </a:ln>
          </c:spPr>
          <c:marker>
            <c:symbol val="plus"/>
            <c:size val="7"/>
            <c:spPr>
              <a:ln>
                <a:solidFill>
                  <a:srgbClr val="3311FF"/>
                </a:solidFill>
              </a:ln>
            </c:spPr>
          </c:marker>
          <c:cat>
            <c:numRef>
              <c:f>'CCW-12'!$B$13:$B$57</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'CCW-12'!$G$13:$G$57</c:f>
              <c:numCache>
                <c:formatCode>0.00%</c:formatCode>
                <c:ptCount val="45"/>
                <c:pt idx="0">
                  <c:v>2.0416666666666666E-2</c:v>
                </c:pt>
                <c:pt idx="1">
                  <c:v>2.5083333333333319E-2</c:v>
                </c:pt>
                <c:pt idx="2">
                  <c:v>3.0983333333333363E-2</c:v>
                </c:pt>
                <c:pt idx="3">
                  <c:v>2.4816666666666695E-2</c:v>
                </c:pt>
                <c:pt idx="4">
                  <c:v>1.6383333333333347E-2</c:v>
                </c:pt>
                <c:pt idx="5">
                  <c:v>1.6808333333333328E-2</c:v>
                </c:pt>
                <c:pt idx="6">
                  <c:v>1.7816666666666661E-2</c:v>
                </c:pt>
                <c:pt idx="7">
                  <c:v>1.5200000000000005E-2</c:v>
                </c:pt>
                <c:pt idx="8">
                  <c:v>1.5308333333333313E-2</c:v>
                </c:pt>
                <c:pt idx="9">
                  <c:v>1.320833333333335E-2</c:v>
                </c:pt>
                <c:pt idx="10">
                  <c:v>1.2516666666666662E-2</c:v>
                </c:pt>
                <c:pt idx="11">
                  <c:v>1.2241666666666678E-2</c:v>
                </c:pt>
                <c:pt idx="12">
                  <c:v>1.0233333333333344E-2</c:v>
                </c:pt>
                <c:pt idx="13">
                  <c:v>9.9166666666666708E-3</c:v>
                </c:pt>
                <c:pt idx="14">
                  <c:v>9.3999999999999917E-3</c:v>
                </c:pt>
                <c:pt idx="15">
                  <c:v>1.0058333333333322E-2</c:v>
                </c:pt>
                <c:pt idx="16">
                  <c:v>1.0491666666666649E-2</c:v>
                </c:pt>
                <c:pt idx="17">
                  <c:v>9.9416666666666542E-3</c:v>
                </c:pt>
                <c:pt idx="18">
                  <c:v>1.4616666666666674E-2</c:v>
                </c:pt>
                <c:pt idx="19">
                  <c:v>1.7541666666666671E-2</c:v>
                </c:pt>
                <c:pt idx="20">
                  <c:v>2.3016666666666658E-2</c:v>
                </c:pt>
                <c:pt idx="21">
                  <c:v>2.2691666666666666E-2</c:v>
                </c:pt>
                <c:pt idx="22">
                  <c:v>1.9424999999999991E-2</c:v>
                </c:pt>
                <c:pt idx="23">
                  <c:v>1.6233333333333329E-2</c:v>
                </c:pt>
                <c:pt idx="24">
                  <c:v>1.1133333333333335E-2</c:v>
                </c:pt>
                <c:pt idx="25">
                  <c:v>1.0033333333333332E-2</c:v>
                </c:pt>
                <c:pt idx="26">
                  <c:v>1.1950000000000002E-2</c:v>
                </c:pt>
                <c:pt idx="27">
                  <c:v>1.2391666666666662E-2</c:v>
                </c:pt>
                <c:pt idx="28">
                  <c:v>2.2491666666666667E-2</c:v>
                </c:pt>
                <c:pt idx="29">
                  <c:v>1.9699999999999988E-2</c:v>
                </c:pt>
                <c:pt idx="30">
                  <c:v>1.2180586453879795E-2</c:v>
                </c:pt>
                <c:pt idx="31">
                  <c:v>1.1281740599144552E-2</c:v>
                </c:pt>
                <c:pt idx="32">
                  <c:v>1.210023088767671E-2</c:v>
                </c:pt>
                <c:pt idx="33">
                  <c:v>1.0276374146149687E-2</c:v>
                </c:pt>
                <c:pt idx="34">
                  <c:v>9.3740940214469617E-3</c:v>
                </c:pt>
                <c:pt idx="35">
                  <c:v>1.2745634256094786E-2</c:v>
                </c:pt>
                <c:pt idx="36">
                  <c:v>1.3326991271822509E-2</c:v>
                </c:pt>
                <c:pt idx="37">
                  <c:v>1.1037543339574223E-2</c:v>
                </c:pt>
                <c:pt idx="38">
                  <c:v>1.1377293815071281E-2</c:v>
                </c:pt>
                <c:pt idx="39">
                  <c:v>1.1849047524113317E-2</c:v>
                </c:pt>
                <c:pt idx="40">
                  <c:v>1.4908596823498136E-2</c:v>
                </c:pt>
                <c:pt idx="41">
                  <c:v>1.0508702068815243E-2</c:v>
                </c:pt>
                <c:pt idx="42">
                  <c:v>1.6064271762627438E-2</c:v>
                </c:pt>
                <c:pt idx="43">
                  <c:v>1.4537291380655168E-2</c:v>
                </c:pt>
                <c:pt idx="44">
                  <c:v>1.1981825130158726E-2</c:v>
                </c:pt>
              </c:numCache>
            </c:numRef>
          </c:val>
          <c:smooth val="0"/>
          <c:extLst>
            <c:ext xmlns:c16="http://schemas.microsoft.com/office/drawing/2014/chart" uri="{C3380CC4-5D6E-409C-BE32-E72D297353CC}">
              <c16:uniqueId val="{00000000-2114-496F-AB2C-8070E06A6D58}"/>
            </c:ext>
          </c:extLst>
        </c:ser>
        <c:ser>
          <c:idx val="1"/>
          <c:order val="1"/>
          <c:tx>
            <c:strRef>
              <c:f>'CCW-12'!$R$14</c:f>
              <c:strCache>
                <c:ptCount val="1"/>
                <c:pt idx="0">
                  <c:v>Utility Baa - T-Bond Spread</c:v>
                </c:pt>
              </c:strCache>
            </c:strRef>
          </c:tx>
          <c:spPr>
            <a:ln>
              <a:solidFill>
                <a:schemeClr val="accent2">
                  <a:lumMod val="75000"/>
                </a:schemeClr>
              </a:solidFill>
            </a:ln>
          </c:spPr>
          <c:marker>
            <c:symbol val="square"/>
            <c:size val="7"/>
            <c:spPr>
              <a:noFill/>
              <a:ln>
                <a:solidFill>
                  <a:schemeClr val="accent2">
                    <a:lumMod val="75000"/>
                  </a:schemeClr>
                </a:solidFill>
              </a:ln>
            </c:spPr>
          </c:marker>
          <c:cat>
            <c:numRef>
              <c:f>'CCW-12'!$B$13:$B$57</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'CCW-12'!$H$13:$H$57</c:f>
              <c:numCache>
                <c:formatCode>0.00%</c:formatCode>
                <c:ptCount val="45"/>
                <c:pt idx="0">
                  <c:v>2.6516666666666688E-2</c:v>
                </c:pt>
                <c:pt idx="1">
                  <c:v>3.1583333333333324E-2</c:v>
                </c:pt>
                <c:pt idx="2">
                  <c:v>3.6883333333333379E-2</c:v>
                </c:pt>
                <c:pt idx="3">
                  <c:v>3.0216666666666683E-2</c:v>
                </c:pt>
                <c:pt idx="4">
                  <c:v>2.1383333333333351E-2</c:v>
                </c:pt>
                <c:pt idx="5">
                  <c:v>2.1708333333333316E-2</c:v>
                </c:pt>
                <c:pt idx="6">
                  <c:v>2.201666666666667E-2</c:v>
                </c:pt>
                <c:pt idx="7">
                  <c:v>1.9500000000000003E-2</c:v>
                </c:pt>
                <c:pt idx="8">
                  <c:v>2.040833333333332E-2</c:v>
                </c:pt>
                <c:pt idx="9">
                  <c:v>1.5208333333333351E-2</c:v>
                </c:pt>
                <c:pt idx="10">
                  <c:v>1.4516666666666664E-2</c:v>
                </c:pt>
                <c:pt idx="11">
                  <c:v>1.4141666666666677E-2</c:v>
                </c:pt>
                <c:pt idx="12">
                  <c:v>1.1933333333333337E-2</c:v>
                </c:pt>
                <c:pt idx="13">
                  <c:v>1.3116666666666679E-2</c:v>
                </c:pt>
                <c:pt idx="14">
                  <c:v>1.26E-2</c:v>
                </c:pt>
                <c:pt idx="15">
                  <c:v>1.4058333333333325E-2</c:v>
                </c:pt>
                <c:pt idx="16">
                  <c:v>1.4691666666666645E-2</c:v>
                </c:pt>
                <c:pt idx="17">
                  <c:v>1.3441666666666657E-2</c:v>
                </c:pt>
                <c:pt idx="18">
                  <c:v>1.6816666666666667E-2</c:v>
                </c:pt>
                <c:pt idx="19">
                  <c:v>2.0141666666666662E-2</c:v>
                </c:pt>
                <c:pt idx="20">
                  <c:v>2.4166666666666642E-2</c:v>
                </c:pt>
                <c:pt idx="21">
                  <c:v>2.5350000000000011E-2</c:v>
                </c:pt>
                <c:pt idx="22">
                  <c:v>2.5933333333333329E-2</c:v>
                </c:pt>
                <c:pt idx="23">
                  <c:v>1.8849999999999999E-2</c:v>
                </c:pt>
                <c:pt idx="24">
                  <c:v>1.3483333333333333E-2</c:v>
                </c:pt>
                <c:pt idx="25">
                  <c:v>1.2791666666666666E-2</c:v>
                </c:pt>
                <c:pt idx="26">
                  <c:v>1.4433333333333333E-2</c:v>
                </c:pt>
                <c:pt idx="27">
                  <c:v>1.4958333333333337E-2</c:v>
                </c:pt>
                <c:pt idx="28">
                  <c:v>2.9666666666666668E-2</c:v>
                </c:pt>
                <c:pt idx="29">
                  <c:v>2.9858333333333334E-2</c:v>
                </c:pt>
                <c:pt idx="30">
                  <c:v>1.7136732578996505E-2</c:v>
                </c:pt>
                <c:pt idx="31">
                  <c:v>1.6553480638759437E-2</c:v>
                </c:pt>
                <c:pt idx="32">
                  <c:v>1.9048560514849214E-2</c:v>
                </c:pt>
                <c:pt idx="33">
                  <c:v>1.5338010243970003E-2</c:v>
                </c:pt>
                <c:pt idx="34">
                  <c:v>1.4583787029963505E-2</c:v>
                </c:pt>
                <c:pt idx="35">
                  <c:v>2.1872408356750455E-2</c:v>
                </c:pt>
                <c:pt idx="36">
                  <c:v>2.0771381356058129E-2</c:v>
                </c:pt>
                <c:pt idx="37">
                  <c:v>1.4824266867762292E-2</c:v>
                </c:pt>
                <c:pt idx="38">
                  <c:v>1.5562507594744441E-2</c:v>
                </c:pt>
                <c:pt idx="39">
                  <c:v>1.6117679046100099E-2</c:v>
                </c:pt>
                <c:pt idx="40">
                  <c:v>1.873440072719678E-2</c:v>
                </c:pt>
                <c:pt idx="41">
                  <c:v>1.3032898552570608E-2</c:v>
                </c:pt>
                <c:pt idx="42">
                  <c:v>1.9149707491382541E-2</c:v>
                </c:pt>
                <c:pt idx="43">
                  <c:v>1.7487514948082365E-2</c:v>
                </c:pt>
                <c:pt idx="44">
                  <c:v>1.4345714211111117E-2</c:v>
                </c:pt>
              </c:numCache>
            </c:numRef>
          </c:val>
          <c:smooth val="0"/>
          <c:extLst>
            <c:ext xmlns:c16="http://schemas.microsoft.com/office/drawing/2014/chart" uri="{C3380CC4-5D6E-409C-BE32-E72D297353CC}">
              <c16:uniqueId val="{00000001-2114-496F-AB2C-8070E06A6D58}"/>
            </c:ext>
          </c:extLst>
        </c:ser>
        <c:ser>
          <c:idx val="2"/>
          <c:order val="2"/>
          <c:tx>
            <c:strRef>
              <c:f>'CCW-12'!$R$15</c:f>
              <c:strCache>
                <c:ptCount val="1"/>
                <c:pt idx="0">
                  <c:v>Corporate Aaa - T-Bond Spread</c:v>
                </c:pt>
              </c:strCache>
            </c:strRef>
          </c:tx>
          <c:spPr>
            <a:ln w="12700">
              <a:solidFill>
                <a:schemeClr val="accent3">
                  <a:lumMod val="50000"/>
                </a:schemeClr>
              </a:solidFill>
              <a:prstDash val="solid"/>
            </a:ln>
          </c:spPr>
          <c:marker>
            <c:symbol val="triangle"/>
            <c:size val="7"/>
            <c:spPr>
              <a:solidFill>
                <a:schemeClr val="accent3">
                  <a:lumMod val="50000"/>
                </a:schemeClr>
              </a:solidFill>
              <a:ln>
                <a:noFill/>
              </a:ln>
            </c:spPr>
          </c:marker>
          <c:cat>
            <c:numRef>
              <c:f>'CCW-12'!$B$13:$B$57</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'CCW-12'!$L$13:$L$57</c:f>
              <c:numCache>
                <c:formatCode>0.00%</c:formatCode>
                <c:ptCount val="45"/>
                <c:pt idx="0">
                  <c:v>6.4000000000000029E-3</c:v>
                </c:pt>
                <c:pt idx="1">
                  <c:v>7.2916666666666408E-3</c:v>
                </c:pt>
                <c:pt idx="2">
                  <c:v>1.0258333333333369E-2</c:v>
                </c:pt>
                <c:pt idx="3">
                  <c:v>8.633333333333354E-3</c:v>
                </c:pt>
                <c:pt idx="4">
                  <c:v>3.175000000000025E-3</c:v>
                </c:pt>
                <c:pt idx="5">
                  <c:v>5.8416666666666617E-3</c:v>
                </c:pt>
                <c:pt idx="6">
                  <c:v>1.2225E-2</c:v>
                </c:pt>
                <c:pt idx="7">
                  <c:v>7.9583333333333311E-3</c:v>
                </c:pt>
                <c:pt idx="8">
                  <c:v>7.5083333333333252E-3</c:v>
                </c:pt>
                <c:pt idx="9">
                  <c:v>8.0833333333333313E-3</c:v>
                </c:pt>
                <c:pt idx="10">
                  <c:v>7.1333333333333387E-3</c:v>
                </c:pt>
                <c:pt idx="11">
                  <c:v>6.3333333333333436E-3</c:v>
                </c:pt>
                <c:pt idx="12">
                  <c:v>4.7333333333333255E-3</c:v>
                </c:pt>
                <c:pt idx="13">
                  <c:v>6.2083333333333435E-3</c:v>
                </c:pt>
                <c:pt idx="14">
                  <c:v>5.9249999999999997E-3</c:v>
                </c:pt>
                <c:pt idx="15">
                  <c:v>7.0583333333333331E-3</c:v>
                </c:pt>
                <c:pt idx="16">
                  <c:v>6.6916666666666375E-3</c:v>
                </c:pt>
                <c:pt idx="17">
                  <c:v>6.5583333333333327E-3</c:v>
                </c:pt>
                <c:pt idx="18">
                  <c:v>9.533333333333345E-3</c:v>
                </c:pt>
                <c:pt idx="19">
                  <c:v>1.1758333333333336E-2</c:v>
                </c:pt>
                <c:pt idx="20">
                  <c:v>1.6799999999999995E-2</c:v>
                </c:pt>
                <c:pt idx="21">
                  <c:v>1.5891666666666679E-2</c:v>
                </c:pt>
                <c:pt idx="22">
                  <c:v>1.061666666666667E-2</c:v>
                </c:pt>
                <c:pt idx="23">
                  <c:v>7.0916666666666697E-3</c:v>
                </c:pt>
                <c:pt idx="24">
                  <c:v>5.8166666666666714E-3</c:v>
                </c:pt>
                <c:pt idx="25">
                  <c:v>5.89166666666667E-3</c:v>
                </c:pt>
                <c:pt idx="26">
                  <c:v>7.1416666666666781E-3</c:v>
                </c:pt>
                <c:pt idx="27">
                  <c:v>7.2166666666666698E-3</c:v>
                </c:pt>
                <c:pt idx="28">
                  <c:v>1.3525000000000009E-2</c:v>
                </c:pt>
                <c:pt idx="29">
                  <c:v>1.2441666666666663E-2</c:v>
                </c:pt>
                <c:pt idx="30">
                  <c:v>6.9778085532458678E-3</c:v>
                </c:pt>
                <c:pt idx="31">
                  <c:v>7.290878455819147E-3</c:v>
                </c:pt>
                <c:pt idx="32">
                  <c:v>7.5234038937212235E-3</c:v>
                </c:pt>
                <c:pt idx="33">
                  <c:v>7.8701238390092854E-3</c:v>
                </c:pt>
                <c:pt idx="34">
                  <c:v>8.2235658051099322E-3</c:v>
                </c:pt>
                <c:pt idx="35">
                  <c:v>1.0457228646110223E-2</c:v>
                </c:pt>
                <c:pt idx="36">
                  <c:v>1.0666758732305066E-2</c:v>
                </c:pt>
                <c:pt idx="37">
                  <c:v>8.4833482421468771E-3</c:v>
                </c:pt>
                <c:pt idx="38">
                  <c:v>8.1818797900548614E-3</c:v>
                </c:pt>
                <c:pt idx="39">
                  <c:v>8.0591183451051915E-3</c:v>
                </c:pt>
                <c:pt idx="40">
                  <c:v>9.6433907211209893E-3</c:v>
                </c:pt>
                <c:pt idx="41">
                  <c:v>6.4981614693441249E-3</c:v>
                </c:pt>
                <c:pt idx="42">
                  <c:v>9.6044485399173693E-3</c:v>
                </c:pt>
                <c:pt idx="43">
                  <c:v>7.1770897465482653E-3</c:v>
                </c:pt>
                <c:pt idx="44">
                  <c:v>6.3369844002382561E-3</c:v>
                </c:pt>
              </c:numCache>
            </c:numRef>
          </c:val>
          <c:smooth val="0"/>
          <c:extLst>
            <c:ext xmlns:c16="http://schemas.microsoft.com/office/drawing/2014/chart" uri="{C3380CC4-5D6E-409C-BE32-E72D297353CC}">
              <c16:uniqueId val="{00000002-2114-496F-AB2C-8070E06A6D58}"/>
            </c:ext>
          </c:extLst>
        </c:ser>
        <c:ser>
          <c:idx val="3"/>
          <c:order val="3"/>
          <c:tx>
            <c:strRef>
              <c:f>'CCW-12'!$R$16</c:f>
              <c:strCache>
                <c:ptCount val="1"/>
                <c:pt idx="0">
                  <c:v>Corporate Baa - T-Bond Spread</c:v>
                </c:pt>
              </c:strCache>
            </c:strRef>
          </c:tx>
          <c:spPr>
            <a:ln w="12700">
              <a:solidFill>
                <a:schemeClr val="accent5">
                  <a:lumMod val="75000"/>
                </a:schemeClr>
              </a:solidFill>
              <a:prstDash val="solid"/>
            </a:ln>
          </c:spPr>
          <c:marker>
            <c:symbol val="diamond"/>
            <c:size val="7"/>
            <c:spPr>
              <a:solidFill>
                <a:schemeClr val="accent5">
                  <a:lumMod val="75000"/>
                </a:schemeClr>
              </a:solidFill>
              <a:ln>
                <a:noFill/>
              </a:ln>
            </c:spPr>
          </c:marker>
          <c:cat>
            <c:numRef>
              <c:f>'CCW-12'!$B$13:$B$57</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'CCW-12'!$M$13:$M$57</c:f>
              <c:numCache>
                <c:formatCode>0.00%</c:formatCode>
                <c:ptCount val="45"/>
                <c:pt idx="0">
                  <c:v>2.3700000000000027E-2</c:v>
                </c:pt>
                <c:pt idx="1">
                  <c:v>2.6024999999999993E-2</c:v>
                </c:pt>
                <c:pt idx="2">
                  <c:v>3.3516666666666695E-2</c:v>
                </c:pt>
                <c:pt idx="3">
                  <c:v>2.375833333333334E-2</c:v>
                </c:pt>
                <c:pt idx="4">
                  <c:v>1.7983333333333337E-2</c:v>
                </c:pt>
                <c:pt idx="5">
                  <c:v>1.9258333333333336E-2</c:v>
                </c:pt>
                <c:pt idx="6">
                  <c:v>2.5924999999999976E-2</c:v>
                </c:pt>
                <c:pt idx="7">
                  <c:v>1.9958333333333328E-2</c:v>
                </c:pt>
                <c:pt idx="8">
                  <c:v>1.8708333333333327E-2</c:v>
                </c:pt>
                <c:pt idx="9">
                  <c:v>1.7283333333333373E-2</c:v>
                </c:pt>
                <c:pt idx="10">
                  <c:v>1.7466666666666686E-2</c:v>
                </c:pt>
                <c:pt idx="11">
                  <c:v>1.6658333333333331E-2</c:v>
                </c:pt>
                <c:pt idx="12">
                  <c:v>1.3100000000000014E-2</c:v>
                </c:pt>
                <c:pt idx="13">
                  <c:v>1.3316666666666671E-2</c:v>
                </c:pt>
                <c:pt idx="14">
                  <c:v>1.2524999999999994E-2</c:v>
                </c:pt>
                <c:pt idx="15">
                  <c:v>1.3166666666666646E-2</c:v>
                </c:pt>
                <c:pt idx="16">
                  <c:v>1.3533333333333314E-2</c:v>
                </c:pt>
                <c:pt idx="17">
                  <c:v>1.2566666666666657E-2</c:v>
                </c:pt>
                <c:pt idx="18">
                  <c:v>1.6425000000000002E-2</c:v>
                </c:pt>
                <c:pt idx="19">
                  <c:v>2.0049999999999991E-2</c:v>
                </c:pt>
                <c:pt idx="20">
                  <c:v>2.4216666666666664E-2</c:v>
                </c:pt>
                <c:pt idx="21">
                  <c:v>2.454166666666667E-2</c:v>
                </c:pt>
                <c:pt idx="22">
                  <c:v>2.3716666666666657E-2</c:v>
                </c:pt>
                <c:pt idx="23">
                  <c:v>1.8083333333333333E-2</c:v>
                </c:pt>
                <c:pt idx="24">
                  <c:v>1.3466666666666668E-2</c:v>
                </c:pt>
                <c:pt idx="25">
                  <c:v>1.4183333333333339E-2</c:v>
                </c:pt>
                <c:pt idx="26">
                  <c:v>1.6058333333333348E-2</c:v>
                </c:pt>
                <c:pt idx="27">
                  <c:v>1.6483333333333336E-2</c:v>
                </c:pt>
                <c:pt idx="28">
                  <c:v>3.1675000000000016E-2</c:v>
                </c:pt>
                <c:pt idx="29">
                  <c:v>3.2266666666666666E-2</c:v>
                </c:pt>
                <c:pt idx="30">
                  <c:v>1.791431759545923E-2</c:v>
                </c:pt>
                <c:pt idx="31">
                  <c:v>1.7555815726621196E-2</c:v>
                </c:pt>
                <c:pt idx="32">
                  <c:v>2.0167715448752604E-2</c:v>
                </c:pt>
                <c:pt idx="33">
                  <c:v>1.6531957232653827E-2</c:v>
                </c:pt>
                <c:pt idx="34">
                  <c:v>1.515468416659594E-2</c:v>
                </c:pt>
                <c:pt idx="35">
                  <c:v>2.1575484702918913E-2</c:v>
                </c:pt>
                <c:pt idx="36">
                  <c:v>2.1170330800651161E-2</c:v>
                </c:pt>
                <c:pt idx="37">
                  <c:v>1.5451927744261847E-2</c:v>
                </c:pt>
                <c:pt idx="38">
                  <c:v>1.68548940161669E-2</c:v>
                </c:pt>
                <c:pt idx="39">
                  <c:v>1.7930731468823576E-2</c:v>
                </c:pt>
                <c:pt idx="40">
                  <c:v>2.0968271198830414E-2</c:v>
                </c:pt>
                <c:pt idx="41">
                  <c:v>1.3412655416218999E-2</c:v>
                </c:pt>
                <c:pt idx="42">
                  <c:v>1.9558256992326488E-2</c:v>
                </c:pt>
                <c:pt idx="43">
                  <c:v>1.7696635228198102E-2</c:v>
                </c:pt>
                <c:pt idx="44">
                  <c:v>1.3988809402380953E-2</c:v>
                </c:pt>
              </c:numCache>
            </c:numRef>
          </c:val>
          <c:smooth val="0"/>
          <c:extLst>
            <c:ext xmlns:c16="http://schemas.microsoft.com/office/drawing/2014/chart" uri="{C3380CC4-5D6E-409C-BE32-E72D297353CC}">
              <c16:uniqueId val="{00000003-2114-496F-AB2C-8070E06A6D58}"/>
            </c:ext>
          </c:extLst>
        </c:ser>
        <c:dLbls>
          <c:showLegendKey val="0"/>
          <c:showVal val="0"/>
          <c:showCatName val="0"/>
          <c:showSerName val="0"/>
          <c:showPercent val="0"/>
          <c:showBubbleSize val="0"/>
        </c:dLbls>
        <c:marker val="1"/>
        <c:smooth val="0"/>
        <c:axId val="780376320"/>
        <c:axId val="780382592"/>
      </c:lineChart>
      <c:catAx>
        <c:axId val="780376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80382592"/>
        <c:crosses val="autoZero"/>
        <c:auto val="1"/>
        <c:lblAlgn val="ctr"/>
        <c:lblOffset val="100"/>
        <c:tickLblSkip val="2"/>
        <c:tickMarkSkip val="1"/>
        <c:noMultiLvlLbl val="0"/>
      </c:catAx>
      <c:valAx>
        <c:axId val="78038259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80376320"/>
        <c:crosses val="autoZero"/>
        <c:crossBetween val="between"/>
      </c:valAx>
      <c:spPr>
        <a:solidFill>
          <a:srgbClr val="FFFFFF"/>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egendEntry>
        <c:idx val="1"/>
        <c:txPr>
          <a:bodyPr/>
          <a:lstStyle/>
          <a:p>
            <a:pPr>
              <a:defRPr sz="1000" b="0" i="0" u="none" strike="noStrike" baseline="0">
                <a:solidFill>
                  <a:srgbClr val="000000"/>
                </a:solidFill>
                <a:latin typeface="Arial"/>
                <a:ea typeface="Arial"/>
                <a:cs typeface="Arial"/>
              </a:defRPr>
            </a:pPr>
            <a:endParaRPr lang="en-US"/>
          </a:p>
        </c:txPr>
      </c:legendEntry>
      <c:legendEntry>
        <c:idx val="2"/>
        <c:txPr>
          <a:bodyPr/>
          <a:lstStyle/>
          <a:p>
            <a:pPr>
              <a:defRPr sz="1000" b="0" i="0" u="none" strike="noStrike" baseline="0">
                <a:solidFill>
                  <a:srgbClr val="000000"/>
                </a:solidFill>
                <a:latin typeface="Arial"/>
                <a:ea typeface="Arial"/>
                <a:cs typeface="Arial"/>
              </a:defRPr>
            </a:pPr>
            <a:endParaRPr lang="en-US"/>
          </a:p>
        </c:txPr>
      </c:legendEntry>
      <c:legendEntry>
        <c:idx val="3"/>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4413081839346353"/>
          <c:y val="0.84202083288774165"/>
          <c:w val="0.71768257781336653"/>
          <c:h val="0.13055906934344502"/>
        </c:manualLayout>
      </c:layout>
      <c:overlay val="0"/>
      <c:spPr>
        <a:solidFill>
          <a:srgbClr val="FFFFFF"/>
        </a:solidFill>
        <a:ln w="3175">
          <a:noFill/>
          <a:prstDash val="solid"/>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5" l="0.25" r="0.25" t="0.5" header="0.5" footer="0.5"/>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1468175853461E-2"/>
          <c:y val="2.1248849129461251E-2"/>
          <c:w val="0.89966345515258062"/>
          <c:h val="0.8487962237704586"/>
        </c:manualLayout>
      </c:layout>
      <c:lineChart>
        <c:grouping val="standard"/>
        <c:varyColors val="0"/>
        <c:ser>
          <c:idx val="1"/>
          <c:order val="0"/>
          <c:tx>
            <c:strRef>
              <c:f>'Monthly Yields (WP)'!$Q$1</c:f>
              <c:strCache>
                <c:ptCount val="1"/>
                <c:pt idx="0">
                  <c:v>"Baa" Rated Utility Bond Yield</c:v>
                </c:pt>
              </c:strCache>
            </c:strRef>
          </c:tx>
          <c:spPr>
            <a:ln w="12700"/>
          </c:spPr>
          <c:marker>
            <c:symbol val="circle"/>
            <c:size val="3"/>
          </c:marker>
          <c:cat>
            <c:numRef>
              <c:f>'Monthly Yields (WP)'!$AC$321:$AC$538</c:f>
              <c:numCache>
                <c:formatCode>[$-409]yyyy\-m;@</c:formatCode>
                <c:ptCount val="218"/>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numCache>
            </c:numRef>
          </c:cat>
          <c:val>
            <c:numRef>
              <c:f>'Monthly Yields (WP)'!$Q$321:$Q$538</c:f>
              <c:numCache>
                <c:formatCode>0.000%</c:formatCode>
                <c:ptCount val="218"/>
                <c:pt idx="0">
                  <c:v>6.1100000000000002E-2</c:v>
                </c:pt>
                <c:pt idx="1">
                  <c:v>6.2600000000000003E-2</c:v>
                </c:pt>
                <c:pt idx="2">
                  <c:v>6.54E-2</c:v>
                </c:pt>
                <c:pt idx="3">
                  <c:v>6.59E-2</c:v>
                </c:pt>
                <c:pt idx="4">
                  <c:v>6.6100000000000006E-2</c:v>
                </c:pt>
                <c:pt idx="5">
                  <c:v>6.6100000000000006E-2</c:v>
                </c:pt>
                <c:pt idx="6">
                  <c:v>6.4299999999999996E-2</c:v>
                </c:pt>
                <c:pt idx="7">
                  <c:v>6.2600000000000003E-2</c:v>
                </c:pt>
                <c:pt idx="8">
                  <c:v>6.2400000000000004E-2</c:v>
                </c:pt>
                <c:pt idx="9">
                  <c:v>6.0400000000000002E-2</c:v>
                </c:pt>
                <c:pt idx="10">
                  <c:v>6.0499999999999998E-2</c:v>
                </c:pt>
                <c:pt idx="11">
                  <c:v>6.1600000000000002E-2</c:v>
                </c:pt>
                <c:pt idx="12">
                  <c:v>6.0999999999999999E-2</c:v>
                </c:pt>
                <c:pt idx="13">
                  <c:v>6.0999999999999999E-2</c:v>
                </c:pt>
                <c:pt idx="14">
                  <c:v>6.2400000000000004E-2</c:v>
                </c:pt>
                <c:pt idx="15">
                  <c:v>6.2300000000000001E-2</c:v>
                </c:pt>
                <c:pt idx="16">
                  <c:v>6.54E-2</c:v>
                </c:pt>
                <c:pt idx="17">
                  <c:v>6.4899999999999999E-2</c:v>
                </c:pt>
                <c:pt idx="18">
                  <c:v>6.5099999999999991E-2</c:v>
                </c:pt>
                <c:pt idx="19">
                  <c:v>6.4500000000000002E-2</c:v>
                </c:pt>
                <c:pt idx="20">
                  <c:v>6.3600000000000004E-2</c:v>
                </c:pt>
                <c:pt idx="21">
                  <c:v>6.2699999999999992E-2</c:v>
                </c:pt>
                <c:pt idx="22">
                  <c:v>6.5099999999999991E-2</c:v>
                </c:pt>
                <c:pt idx="23">
                  <c:v>6.3500000000000001E-2</c:v>
                </c:pt>
                <c:pt idx="24">
                  <c:v>6.6000000000000003E-2</c:v>
                </c:pt>
                <c:pt idx="25">
                  <c:v>6.6799999999999998E-2</c:v>
                </c:pt>
                <c:pt idx="26">
                  <c:v>6.8099999999999994E-2</c:v>
                </c:pt>
                <c:pt idx="27">
                  <c:v>6.7900000000000002E-2</c:v>
                </c:pt>
                <c:pt idx="28">
                  <c:v>6.93E-2</c:v>
                </c:pt>
                <c:pt idx="29">
                  <c:v>6.9699999999999998E-2</c:v>
                </c:pt>
                <c:pt idx="30">
                  <c:v>6.9800000000000001E-2</c:v>
                </c:pt>
                <c:pt idx="31">
                  <c:v>7.1500000000000008E-2</c:v>
                </c:pt>
                <c:pt idx="32">
                  <c:v>8.5800000000000001E-2</c:v>
                </c:pt>
                <c:pt idx="33">
                  <c:v>8.9800000000000005E-2</c:v>
                </c:pt>
                <c:pt idx="34">
                  <c:v>8.1300000000000011E-2</c:v>
                </c:pt>
                <c:pt idx="35">
                  <c:v>7.9000000000000001E-2</c:v>
                </c:pt>
                <c:pt idx="36">
                  <c:v>7.7399999999999997E-2</c:v>
                </c:pt>
                <c:pt idx="37">
                  <c:v>0.08</c:v>
                </c:pt>
                <c:pt idx="38">
                  <c:v>8.0299999999999996E-2</c:v>
                </c:pt>
                <c:pt idx="39">
                  <c:v>7.7600000000000002E-2</c:v>
                </c:pt>
                <c:pt idx="40">
                  <c:v>7.2999999999999995E-2</c:v>
                </c:pt>
                <c:pt idx="41">
                  <c:v>6.8699999999999997E-2</c:v>
                </c:pt>
                <c:pt idx="42">
                  <c:v>6.3600000000000004E-2</c:v>
                </c:pt>
                <c:pt idx="43">
                  <c:v>6.1200000000000004E-2</c:v>
                </c:pt>
                <c:pt idx="44">
                  <c:v>6.1399999999999996E-2</c:v>
                </c:pt>
                <c:pt idx="45">
                  <c:v>6.1799999999999994E-2</c:v>
                </c:pt>
                <c:pt idx="46">
                  <c:v>6.2600000000000003E-2</c:v>
                </c:pt>
                <c:pt idx="47">
                  <c:v>6.1557894736842089E-2</c:v>
                </c:pt>
                <c:pt idx="48">
                  <c:v>6.2463157894736859E-2</c:v>
                </c:pt>
                <c:pt idx="49">
                  <c:v>6.2204761904761895E-2</c:v>
                </c:pt>
                <c:pt idx="50">
                  <c:v>6.1960000000000001E-2</c:v>
                </c:pt>
                <c:pt idx="51">
                  <c:v>5.9736842105263172E-2</c:v>
                </c:pt>
                <c:pt idx="52">
                  <c:v>6.197894736842105E-2</c:v>
                </c:pt>
                <c:pt idx="53">
                  <c:v>5.9736842105263158E-2</c:v>
                </c:pt>
                <c:pt idx="54">
                  <c:v>5.5794117647058827E-2</c:v>
                </c:pt>
                <c:pt idx="55">
                  <c:v>5.5319047619047615E-2</c:v>
                </c:pt>
                <c:pt idx="56">
                  <c:v>5.6064705882352947E-2</c:v>
                </c:pt>
                <c:pt idx="57">
                  <c:v>5.8489473684210536E-2</c:v>
                </c:pt>
                <c:pt idx="58">
                  <c:v>6.0434999999999996E-2</c:v>
                </c:pt>
                <c:pt idx="59">
                  <c:v>6.0584210526315789E-2</c:v>
                </c:pt>
                <c:pt idx="60">
                  <c:v>6.094999999999999E-2</c:v>
                </c:pt>
                <c:pt idx="61">
                  <c:v>5.9752380952380967E-2</c:v>
                </c:pt>
                <c:pt idx="62">
                  <c:v>5.9805555555555556E-2</c:v>
                </c:pt>
                <c:pt idx="63">
                  <c:v>5.737222222222222E-2</c:v>
                </c:pt>
                <c:pt idx="64">
                  <c:v>5.6660000000000009E-2</c:v>
                </c:pt>
                <c:pt idx="65">
                  <c:v>5.6944444444444436E-2</c:v>
                </c:pt>
                <c:pt idx="66">
                  <c:v>5.2239130434782607E-2</c:v>
                </c:pt>
                <c:pt idx="67">
                  <c:v>5.10764705882353E-2</c:v>
                </c:pt>
                <c:pt idx="68">
                  <c:v>5.2482352941176473E-2</c:v>
                </c:pt>
                <c:pt idx="69">
                  <c:v>4.9374999999999995E-2</c:v>
                </c:pt>
                <c:pt idx="70">
                  <c:v>5.0700000000000009E-2</c:v>
                </c:pt>
                <c:pt idx="71">
                  <c:v>5.0582352941176467E-2</c:v>
                </c:pt>
                <c:pt idx="72">
                  <c:v>5.0258823529411766E-2</c:v>
                </c:pt>
                <c:pt idx="73">
                  <c:v>5.1342105263157904E-2</c:v>
                </c:pt>
                <c:pt idx="74">
                  <c:v>5.1114285714285702E-2</c:v>
                </c:pt>
                <c:pt idx="75">
                  <c:v>4.9685714285714291E-2</c:v>
                </c:pt>
                <c:pt idx="76">
                  <c:v>4.9080000000000013E-2</c:v>
                </c:pt>
                <c:pt idx="77">
                  <c:v>4.8564999999999997E-2</c:v>
                </c:pt>
                <c:pt idx="78">
                  <c:v>4.5209999999999993E-2</c:v>
                </c:pt>
                <c:pt idx="79">
                  <c:v>4.7955555555555557E-2</c:v>
                </c:pt>
                <c:pt idx="80">
                  <c:v>4.5611111111111116E-2</c:v>
                </c:pt>
                <c:pt idx="81">
                  <c:v>4.4116666666666658E-2</c:v>
                </c:pt>
                <c:pt idx="82">
                  <c:v>4.5561111111111108E-2</c:v>
                </c:pt>
                <c:pt idx="83">
                  <c:v>4.6585714285714293E-2</c:v>
                </c:pt>
                <c:pt idx="84">
                  <c:v>4.7447368421052627E-2</c:v>
                </c:pt>
                <c:pt idx="85">
                  <c:v>4.7205263157894729E-2</c:v>
                </c:pt>
                <c:pt idx="86">
                  <c:v>4.4826315789473693E-2</c:v>
                </c:pt>
                <c:pt idx="87">
                  <c:v>4.6400000000000011E-2</c:v>
                </c:pt>
                <c:pt idx="88">
                  <c:v>5.0768421052631581E-2</c:v>
                </c:pt>
                <c:pt idx="89">
                  <c:v>5.2090476190476194E-2</c:v>
                </c:pt>
                <c:pt idx="90">
                  <c:v>5.2754545454545471E-2</c:v>
                </c:pt>
                <c:pt idx="91">
                  <c:v>5.3099999999999994E-2</c:v>
                </c:pt>
                <c:pt idx="92">
                  <c:v>5.1699999999999989E-2</c:v>
                </c:pt>
                <c:pt idx="93">
                  <c:v>5.2441176470588248E-2</c:v>
                </c:pt>
                <c:pt idx="94">
                  <c:v>5.253684210526316E-2</c:v>
                </c:pt>
                <c:pt idx="95">
                  <c:v>5.0964999999999996E-2</c:v>
                </c:pt>
                <c:pt idx="96">
                  <c:v>5.0066666666666676E-2</c:v>
                </c:pt>
                <c:pt idx="97">
                  <c:v>4.9952380952380949E-2</c:v>
                </c:pt>
                <c:pt idx="98">
                  <c:v>4.8504999999999986E-2</c:v>
                </c:pt>
                <c:pt idx="99">
                  <c:v>4.6850000000000003E-2</c:v>
                </c:pt>
                <c:pt idx="100">
                  <c:v>4.7261904761904762E-2</c:v>
                </c:pt>
                <c:pt idx="101">
                  <c:v>4.6627272727272739E-2</c:v>
                </c:pt>
                <c:pt idx="102">
                  <c:v>4.6542857142857143E-2</c:v>
                </c:pt>
                <c:pt idx="103">
                  <c:v>4.7857142857142862E-2</c:v>
                </c:pt>
                <c:pt idx="104">
                  <c:v>4.6695454545454547E-2</c:v>
                </c:pt>
                <c:pt idx="105">
                  <c:v>4.7511764705882358E-2</c:v>
                </c:pt>
                <c:pt idx="106">
                  <c:v>4.6969999999999998E-2</c:v>
                </c:pt>
                <c:pt idx="107">
                  <c:v>4.3934999999999995E-2</c:v>
                </c:pt>
                <c:pt idx="108">
                  <c:v>4.4384210526315783E-2</c:v>
                </c:pt>
                <c:pt idx="109">
                  <c:v>4.5109090909090911E-2</c:v>
                </c:pt>
                <c:pt idx="110">
                  <c:v>4.510454545454546E-2</c:v>
                </c:pt>
                <c:pt idx="111">
                  <c:v>4.9069999999999989E-2</c:v>
                </c:pt>
                <c:pt idx="112">
                  <c:v>5.1254545454545448E-2</c:v>
                </c:pt>
                <c:pt idx="113">
                  <c:v>5.216190476190477E-2</c:v>
                </c:pt>
                <c:pt idx="114">
                  <c:v>5.2257142857142856E-2</c:v>
                </c:pt>
                <c:pt idx="115">
                  <c:v>5.4225000000000002E-2</c:v>
                </c:pt>
                <c:pt idx="116">
                  <c:v>5.4661904761904759E-2</c:v>
                </c:pt>
                <c:pt idx="117">
                  <c:v>5.570555555555555E-2</c:v>
                </c:pt>
                <c:pt idx="118">
                  <c:v>5.5500000000000001E-2</c:v>
                </c:pt>
                <c:pt idx="119">
                  <c:v>5.4889473684210523E-2</c:v>
                </c:pt>
                <c:pt idx="120">
                  <c:v>5.2785000000000006E-2</c:v>
                </c:pt>
                <c:pt idx="121">
                  <c:v>5.123181818181817E-2</c:v>
                </c:pt>
                <c:pt idx="122">
                  <c:v>4.7452380952380954E-2</c:v>
                </c:pt>
                <c:pt idx="123">
                  <c:v>4.595500000000001E-2</c:v>
                </c:pt>
                <c:pt idx="124">
                  <c:v>4.4585714285714284E-2</c:v>
                </c:pt>
                <c:pt idx="125">
                  <c:v>4.1590000000000002E-2</c:v>
                </c:pt>
                <c:pt idx="126">
                  <c:v>4.2030434782608692E-2</c:v>
                </c:pt>
                <c:pt idx="127">
                  <c:v>4.2695238095238092E-2</c:v>
                </c:pt>
                <c:pt idx="128">
                  <c:v>4.3435000000000008E-2</c:v>
                </c:pt>
                <c:pt idx="129">
                  <c:v>4.6368421052631573E-2</c:v>
                </c:pt>
                <c:pt idx="130">
                  <c:v>4.7938095238095224E-2</c:v>
                </c:pt>
                <c:pt idx="131">
                  <c:v>4.6189999999999995E-2</c:v>
                </c:pt>
                <c:pt idx="132">
                  <c:v>4.5742105263157896E-2</c:v>
                </c:pt>
                <c:pt idx="133">
                  <c:v>4.6160869565217387E-2</c:v>
                </c:pt>
                <c:pt idx="134">
                  <c:v>4.5121052631578951E-2</c:v>
                </c:pt>
                <c:pt idx="135">
                  <c:v>4.4972727272727268E-2</c:v>
                </c:pt>
                <c:pt idx="136">
                  <c:v>4.324090909090908E-2</c:v>
                </c:pt>
                <c:pt idx="137">
                  <c:v>4.3605000000000005E-2</c:v>
                </c:pt>
                <c:pt idx="138">
                  <c:v>4.2334782608695665E-2</c:v>
                </c:pt>
                <c:pt idx="139">
                  <c:v>4.2349999999999992E-2</c:v>
                </c:pt>
                <c:pt idx="140">
                  <c:v>4.2554545454545449E-2</c:v>
                </c:pt>
                <c:pt idx="141">
                  <c:v>4.1634999999999998E-2</c:v>
                </c:pt>
                <c:pt idx="142">
                  <c:v>4.1384210526315794E-2</c:v>
                </c:pt>
                <c:pt idx="143">
                  <c:v>4.1800000000000004E-2</c:v>
                </c:pt>
                <c:pt idx="144">
                  <c:v>4.4173684210526316E-2</c:v>
                </c:pt>
                <c:pt idx="145">
                  <c:v>4.522857142857143E-2</c:v>
                </c:pt>
                <c:pt idx="146">
                  <c:v>4.5752380952380954E-2</c:v>
                </c:pt>
                <c:pt idx="147">
                  <c:v>4.7095454545454538E-2</c:v>
                </c:pt>
                <c:pt idx="148">
                  <c:v>4.7109999999999999E-2</c:v>
                </c:pt>
                <c:pt idx="149">
                  <c:v>4.6700000000000005E-2</c:v>
                </c:pt>
                <c:pt idx="150">
                  <c:v>4.6434782608695664E-2</c:v>
                </c:pt>
                <c:pt idx="151">
                  <c:v>4.7426315789473678E-2</c:v>
                </c:pt>
                <c:pt idx="152">
                  <c:v>4.9065217391304351E-2</c:v>
                </c:pt>
                <c:pt idx="153">
                  <c:v>5.0290000000000001E-2</c:v>
                </c:pt>
                <c:pt idx="154">
                  <c:v>4.9173684210526314E-2</c:v>
                </c:pt>
                <c:pt idx="155">
                  <c:v>4.9138095238095238E-2</c:v>
                </c:pt>
                <c:pt idx="156">
                  <c:v>4.7568421052631586E-2</c:v>
                </c:pt>
                <c:pt idx="157">
                  <c:v>4.647619047619047E-2</c:v>
                </c:pt>
                <c:pt idx="158">
                  <c:v>4.5466666666666669E-2</c:v>
                </c:pt>
                <c:pt idx="159">
                  <c:v>4.4699999999999997E-2</c:v>
                </c:pt>
                <c:pt idx="160">
                  <c:v>4.314500000000001E-2</c:v>
                </c:pt>
                <c:pt idx="161">
                  <c:v>4.1331818181818185E-2</c:v>
                </c:pt>
                <c:pt idx="162">
                  <c:v>3.6290909090909089E-2</c:v>
                </c:pt>
                <c:pt idx="163">
                  <c:v>3.7114999999999995E-2</c:v>
                </c:pt>
                <c:pt idx="164">
                  <c:v>3.723636363636363E-2</c:v>
                </c:pt>
                <c:pt idx="165">
                  <c:v>3.7573684210526322E-2</c:v>
                </c:pt>
                <c:pt idx="166">
                  <c:v>3.7269999999999998E-2</c:v>
                </c:pt>
                <c:pt idx="167">
                  <c:v>3.6019047619047617E-2</c:v>
                </c:pt>
                <c:pt idx="168">
                  <c:v>3.4199999999999994E-2</c:v>
                </c:pt>
                <c:pt idx="169">
                  <c:v>3.9618181818181816E-2</c:v>
                </c:pt>
                <c:pt idx="170">
                  <c:v>3.9618181818181816E-2</c:v>
                </c:pt>
                <c:pt idx="171">
                  <c:v>3.8190476190476198E-2</c:v>
                </c:pt>
                <c:pt idx="172">
                  <c:v>3.6357499999999994E-2</c:v>
                </c:pt>
                <c:pt idx="173">
                  <c:v>3.0920454545454543E-2</c:v>
                </c:pt>
                <c:pt idx="174">
                  <c:v>3.0635000000000003E-2</c:v>
                </c:pt>
                <c:pt idx="175">
                  <c:v>3.1680952380952379E-2</c:v>
                </c:pt>
                <c:pt idx="176">
                  <c:v>3.2740000000000005E-2</c:v>
                </c:pt>
                <c:pt idx="177">
                  <c:v>3.1742105263157898E-2</c:v>
                </c:pt>
                <c:pt idx="178">
                  <c:v>3.0490909090909082E-2</c:v>
                </c:pt>
                <c:pt idx="179">
                  <c:v>3.1836842105263156E-2</c:v>
                </c:pt>
                <c:pt idx="180">
                  <c:v>3.3735000000000001E-2</c:v>
                </c:pt>
                <c:pt idx="181">
                  <c:v>3.7156521739130435E-2</c:v>
                </c:pt>
                <c:pt idx="182">
                  <c:v>3.5652380952380956E-2</c:v>
                </c:pt>
                <c:pt idx="183">
                  <c:v>3.5834999999999992E-2</c:v>
                </c:pt>
                <c:pt idx="184">
                  <c:v>3.413181818181818E-2</c:v>
                </c:pt>
                <c:pt idx="185">
                  <c:v>3.2042857384965526E-2</c:v>
                </c:pt>
                <c:pt idx="186">
                  <c:v>3.1945454718714371E-2</c:v>
                </c:pt>
                <c:pt idx="187">
                  <c:v>3.1866666727832324E-2</c:v>
                </c:pt>
                <c:pt idx="188">
                  <c:v>3.3157894093739315E-2</c:v>
                </c:pt>
                <c:pt idx="189">
                  <c:v>3.2529999638199747E-2</c:v>
                </c:pt>
                <c:pt idx="190">
                  <c:v>3.2804347088803379E-2</c:v>
                </c:pt>
                <c:pt idx="191">
                  <c:v>3.5739999450743166E-2</c:v>
                </c:pt>
                <c:pt idx="192">
                  <c:v>3.9156250011920885E-2</c:v>
                </c:pt>
                <c:pt idx="193">
                  <c:v>4.275909062109208E-2</c:v>
                </c:pt>
                <c:pt idx="194">
                  <c:v>4.6133333493982E-2</c:v>
                </c:pt>
                <c:pt idx="195">
                  <c:v>5.0899999837080594E-2</c:v>
                </c:pt>
                <c:pt idx="196">
                  <c:v>5.2200000480115395E-2</c:v>
                </c:pt>
                <c:pt idx="197">
                  <c:v>5.1545000249999993E-2</c:v>
                </c:pt>
                <c:pt idx="198">
                  <c:v>5.0930434782608697E-2</c:v>
                </c:pt>
                <c:pt idx="199">
                  <c:v>5.6133332904761905E-2</c:v>
                </c:pt>
                <c:pt idx="200">
                  <c:v>6.1800000095238082E-2</c:v>
                </c:pt>
                <c:pt idx="201">
                  <c:v>6.0480000349999993E-2</c:v>
                </c:pt>
                <c:pt idx="202">
                  <c:v>5.5819047619047622E-2</c:v>
                </c:pt>
                <c:pt idx="203">
                  <c:v>5.4900000100000013E-2</c:v>
                </c:pt>
                <c:pt idx="204">
                  <c:v>5.5447369315789474E-2</c:v>
                </c:pt>
                <c:pt idx="205">
                  <c:v>5.6759091045454541E-2</c:v>
                </c:pt>
                <c:pt idx="206">
                  <c:v>5.4590000000000007E-2</c:v>
                </c:pt>
                <c:pt idx="207">
                  <c:v>5.7081818545454549E-2</c:v>
                </c:pt>
                <c:pt idx="208">
                  <c:v>5.7338095285714284E-2</c:v>
                </c:pt>
                <c:pt idx="209">
                  <c:v>5.7350000499999998E-2</c:v>
                </c:pt>
                <c:pt idx="210">
                  <c:v>6.0091304086956523E-2</c:v>
                </c:pt>
                <c:pt idx="211">
                  <c:v>6.1467500800000005E-2</c:v>
                </c:pt>
                <c:pt idx="212">
                  <c:v>6.6100000142857135E-2</c:v>
                </c:pt>
                <c:pt idx="213">
                  <c:v>6.2949999904761911E-2</c:v>
                </c:pt>
                <c:pt idx="214">
                  <c:v>5.6774999650000005E-2</c:v>
                </c:pt>
                <c:pt idx="215">
                  <c:v>5.725714233333333E-2</c:v>
                </c:pt>
                <c:pt idx="216">
                  <c:v>5.7929999850000004E-2</c:v>
                </c:pt>
                <c:pt idx="217">
                  <c:v>5.7850000450000008E-2</c:v>
                </c:pt>
              </c:numCache>
            </c:numRef>
          </c:val>
          <c:smooth val="0"/>
          <c:extLst>
            <c:ext xmlns:c16="http://schemas.microsoft.com/office/drawing/2014/chart" uri="{C3380CC4-5D6E-409C-BE32-E72D297353CC}">
              <c16:uniqueId val="{00000000-321F-4D26-8828-08BB8569A9C4}"/>
            </c:ext>
          </c:extLst>
        </c:ser>
        <c:ser>
          <c:idx val="0"/>
          <c:order val="1"/>
          <c:tx>
            <c:strRef>
              <c:f>'Monthly Yields (WP)'!$P$1</c:f>
              <c:strCache>
                <c:ptCount val="1"/>
                <c:pt idx="0">
                  <c:v>"A" Rated Utility Bond Yield</c:v>
                </c:pt>
              </c:strCache>
            </c:strRef>
          </c:tx>
          <c:spPr>
            <a:ln w="12700"/>
          </c:spPr>
          <c:marker>
            <c:symbol val="triangle"/>
            <c:size val="3"/>
            <c:spPr>
              <a:noFill/>
            </c:spPr>
          </c:marker>
          <c:cat>
            <c:numRef>
              <c:f>'Monthly Yields (WP)'!$AC$321:$AC$538</c:f>
              <c:numCache>
                <c:formatCode>[$-409]yyyy\-m;@</c:formatCode>
                <c:ptCount val="218"/>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numCache>
            </c:numRef>
          </c:cat>
          <c:val>
            <c:numRef>
              <c:f>'Monthly Yields (WP)'!$P$321:$P$538</c:f>
              <c:numCache>
                <c:formatCode>0.000%</c:formatCode>
                <c:ptCount val="218"/>
                <c:pt idx="0">
                  <c:v>5.8200000000000002E-2</c:v>
                </c:pt>
                <c:pt idx="1">
                  <c:v>5.9800000000000006E-2</c:v>
                </c:pt>
                <c:pt idx="2">
                  <c:v>6.2899999999999998E-2</c:v>
                </c:pt>
                <c:pt idx="3">
                  <c:v>6.4199999999999993E-2</c:v>
                </c:pt>
                <c:pt idx="4">
                  <c:v>6.4000000000000001E-2</c:v>
                </c:pt>
                <c:pt idx="5">
                  <c:v>6.3700000000000007E-2</c:v>
                </c:pt>
                <c:pt idx="6">
                  <c:v>6.2E-2</c:v>
                </c:pt>
                <c:pt idx="7">
                  <c:v>0.06</c:v>
                </c:pt>
                <c:pt idx="8">
                  <c:v>5.9800000000000006E-2</c:v>
                </c:pt>
                <c:pt idx="9">
                  <c:v>5.7999999999999996E-2</c:v>
                </c:pt>
                <c:pt idx="10">
                  <c:v>5.8099999999999999E-2</c:v>
                </c:pt>
                <c:pt idx="11">
                  <c:v>5.96E-2</c:v>
                </c:pt>
                <c:pt idx="12">
                  <c:v>5.9000000000000004E-2</c:v>
                </c:pt>
                <c:pt idx="13">
                  <c:v>5.8499999999999996E-2</c:v>
                </c:pt>
                <c:pt idx="14">
                  <c:v>5.9699999999999996E-2</c:v>
                </c:pt>
                <c:pt idx="15">
                  <c:v>5.9900000000000002E-2</c:v>
                </c:pt>
                <c:pt idx="16">
                  <c:v>6.3E-2</c:v>
                </c:pt>
                <c:pt idx="17">
                  <c:v>6.25E-2</c:v>
                </c:pt>
                <c:pt idx="18">
                  <c:v>6.2400000000000004E-2</c:v>
                </c:pt>
                <c:pt idx="19">
                  <c:v>6.1799999999999994E-2</c:v>
                </c:pt>
                <c:pt idx="20">
                  <c:v>6.1100000000000002E-2</c:v>
                </c:pt>
                <c:pt idx="21">
                  <c:v>5.9699999999999996E-2</c:v>
                </c:pt>
                <c:pt idx="22">
                  <c:v>6.1600000000000002E-2</c:v>
                </c:pt>
                <c:pt idx="23">
                  <c:v>6.0199999999999997E-2</c:v>
                </c:pt>
                <c:pt idx="24">
                  <c:v>6.2100000000000002E-2</c:v>
                </c:pt>
                <c:pt idx="25">
                  <c:v>6.2100000000000002E-2</c:v>
                </c:pt>
                <c:pt idx="26">
                  <c:v>6.2899999999999998E-2</c:v>
                </c:pt>
                <c:pt idx="27">
                  <c:v>6.2699999999999992E-2</c:v>
                </c:pt>
                <c:pt idx="28">
                  <c:v>6.3799999999999996E-2</c:v>
                </c:pt>
                <c:pt idx="29">
                  <c:v>6.4000000000000001E-2</c:v>
                </c:pt>
                <c:pt idx="30">
                  <c:v>6.3700000000000007E-2</c:v>
                </c:pt>
                <c:pt idx="31">
                  <c:v>6.4899999999999999E-2</c:v>
                </c:pt>
                <c:pt idx="32">
                  <c:v>7.5600000000000001E-2</c:v>
                </c:pt>
                <c:pt idx="33">
                  <c:v>7.5999999999999998E-2</c:v>
                </c:pt>
                <c:pt idx="34">
                  <c:v>6.54E-2</c:v>
                </c:pt>
                <c:pt idx="35">
                  <c:v>6.3899999999999998E-2</c:v>
                </c:pt>
                <c:pt idx="36">
                  <c:v>6.3E-2</c:v>
                </c:pt>
                <c:pt idx="37">
                  <c:v>6.4199999999999993E-2</c:v>
                </c:pt>
                <c:pt idx="38">
                  <c:v>6.480000000000001E-2</c:v>
                </c:pt>
                <c:pt idx="39">
                  <c:v>6.4899999999999999E-2</c:v>
                </c:pt>
                <c:pt idx="40">
                  <c:v>6.2E-2</c:v>
                </c:pt>
                <c:pt idx="41">
                  <c:v>5.9699999999999996E-2</c:v>
                </c:pt>
                <c:pt idx="42">
                  <c:v>5.7099999999999998E-2</c:v>
                </c:pt>
                <c:pt idx="43">
                  <c:v>5.5300000000000002E-2</c:v>
                </c:pt>
                <c:pt idx="44">
                  <c:v>5.5500000000000001E-2</c:v>
                </c:pt>
                <c:pt idx="45">
                  <c:v>5.6399999999999999E-2</c:v>
                </c:pt>
                <c:pt idx="46">
                  <c:v>5.79E-2</c:v>
                </c:pt>
                <c:pt idx="47">
                  <c:v>5.7726315789473674E-2</c:v>
                </c:pt>
                <c:pt idx="48">
                  <c:v>5.8705263157894733E-2</c:v>
                </c:pt>
                <c:pt idx="49">
                  <c:v>5.8409523809523793E-2</c:v>
                </c:pt>
                <c:pt idx="50">
                  <c:v>5.8245000000000005E-2</c:v>
                </c:pt>
                <c:pt idx="51">
                  <c:v>5.5031578947368411E-2</c:v>
                </c:pt>
                <c:pt idx="52">
                  <c:v>5.4905263157894735E-2</c:v>
                </c:pt>
                <c:pt idx="53">
                  <c:v>5.2584210526315789E-2</c:v>
                </c:pt>
                <c:pt idx="54">
                  <c:v>5.0405882352941168E-2</c:v>
                </c:pt>
                <c:pt idx="55">
                  <c:v>5.0095238095238089E-2</c:v>
                </c:pt>
                <c:pt idx="56">
                  <c:v>5.0888235294117644E-2</c:v>
                </c:pt>
                <c:pt idx="57">
                  <c:v>5.361052631578947E-2</c:v>
                </c:pt>
                <c:pt idx="58">
                  <c:v>5.5660000000000001E-2</c:v>
                </c:pt>
                <c:pt idx="59">
                  <c:v>5.5684210526315794E-2</c:v>
                </c:pt>
                <c:pt idx="60">
                  <c:v>5.6706250000000007E-2</c:v>
                </c:pt>
                <c:pt idx="61">
                  <c:v>5.56809523809524E-2</c:v>
                </c:pt>
                <c:pt idx="62">
                  <c:v>5.552222222222223E-2</c:v>
                </c:pt>
                <c:pt idx="63">
                  <c:v>5.3161111111111124E-2</c:v>
                </c:pt>
                <c:pt idx="64">
                  <c:v>5.2560000000000009E-2</c:v>
                </c:pt>
                <c:pt idx="65">
                  <c:v>5.2594444444444451E-2</c:v>
                </c:pt>
                <c:pt idx="66">
                  <c:v>4.6891304347826089E-2</c:v>
                </c:pt>
                <c:pt idx="67">
                  <c:v>4.4835294117647057E-2</c:v>
                </c:pt>
                <c:pt idx="68">
                  <c:v>4.5176470588235297E-2</c:v>
                </c:pt>
                <c:pt idx="69">
                  <c:v>4.2533333333333333E-2</c:v>
                </c:pt>
                <c:pt idx="70">
                  <c:v>4.3335294117647055E-2</c:v>
                </c:pt>
                <c:pt idx="71">
                  <c:v>4.3335294117647055E-2</c:v>
                </c:pt>
                <c:pt idx="72">
                  <c:v>4.3647058823529407E-2</c:v>
                </c:pt>
                <c:pt idx="73">
                  <c:v>4.4821052631578949E-2</c:v>
                </c:pt>
                <c:pt idx="74">
                  <c:v>4.3980952380952378E-2</c:v>
                </c:pt>
                <c:pt idx="75">
                  <c:v>4.2076190476190482E-2</c:v>
                </c:pt>
                <c:pt idx="76">
                  <c:v>4.0814999999999997E-2</c:v>
                </c:pt>
                <c:pt idx="77">
                  <c:v>3.9345000000000005E-2</c:v>
                </c:pt>
                <c:pt idx="78">
                  <c:v>4.0010000000000004E-2</c:v>
                </c:pt>
                <c:pt idx="79">
                  <c:v>4.0116666666666662E-2</c:v>
                </c:pt>
                <c:pt idx="80">
                  <c:v>3.9250000000000007E-2</c:v>
                </c:pt>
                <c:pt idx="81">
                  <c:v>3.8316666666666672E-2</c:v>
                </c:pt>
                <c:pt idx="82">
                  <c:v>3.9988888888888886E-2</c:v>
                </c:pt>
                <c:pt idx="83">
                  <c:v>4.1476190476190479E-2</c:v>
                </c:pt>
                <c:pt idx="84">
                  <c:v>4.1847368421052633E-2</c:v>
                </c:pt>
                <c:pt idx="85">
                  <c:v>4.2005263157894733E-2</c:v>
                </c:pt>
                <c:pt idx="86">
                  <c:v>3.9989473684210519E-2</c:v>
                </c:pt>
                <c:pt idx="87">
                  <c:v>4.1590476190476192E-2</c:v>
                </c:pt>
                <c:pt idx="88">
                  <c:v>4.5231578947368421E-2</c:v>
                </c:pt>
                <c:pt idx="89">
                  <c:v>4.6842857142857144E-2</c:v>
                </c:pt>
                <c:pt idx="90">
                  <c:v>4.7290909090909092E-2</c:v>
                </c:pt>
                <c:pt idx="91">
                  <c:v>4.8063157894736835E-2</c:v>
                </c:pt>
                <c:pt idx="92">
                  <c:v>4.6959090909090916E-2</c:v>
                </c:pt>
                <c:pt idx="93">
                  <c:v>4.7741176470588231E-2</c:v>
                </c:pt>
                <c:pt idx="94">
                  <c:v>4.8078947368421054E-2</c:v>
                </c:pt>
                <c:pt idx="95">
                  <c:v>4.6355000000000007E-2</c:v>
                </c:pt>
                <c:pt idx="96">
                  <c:v>4.5322222222222222E-2</c:v>
                </c:pt>
                <c:pt idx="97">
                  <c:v>4.5090476190476188E-2</c:v>
                </c:pt>
                <c:pt idx="98">
                  <c:v>4.4100000000000007E-2</c:v>
                </c:pt>
                <c:pt idx="99">
                  <c:v>4.2524999999999993E-2</c:v>
                </c:pt>
                <c:pt idx="100">
                  <c:v>4.293809523809524E-2</c:v>
                </c:pt>
                <c:pt idx="101">
                  <c:v>4.2263636363636364E-2</c:v>
                </c:pt>
                <c:pt idx="102">
                  <c:v>4.130952380952381E-2</c:v>
                </c:pt>
                <c:pt idx="103">
                  <c:v>4.237619047619047E-2</c:v>
                </c:pt>
                <c:pt idx="104">
                  <c:v>4.059545454545456E-2</c:v>
                </c:pt>
                <c:pt idx="105">
                  <c:v>4.0923529411764713E-2</c:v>
                </c:pt>
                <c:pt idx="106">
                  <c:v>3.9490000000000004E-2</c:v>
                </c:pt>
                <c:pt idx="107">
                  <c:v>3.5800000000000012E-2</c:v>
                </c:pt>
                <c:pt idx="108">
                  <c:v>3.6721052631578946E-2</c:v>
                </c:pt>
                <c:pt idx="109">
                  <c:v>3.7445454545454553E-2</c:v>
                </c:pt>
                <c:pt idx="110">
                  <c:v>3.7504545454545464E-2</c:v>
                </c:pt>
                <c:pt idx="111">
                  <c:v>4.1715000000000002E-2</c:v>
                </c:pt>
                <c:pt idx="112">
                  <c:v>4.3890909090909092E-2</c:v>
                </c:pt>
                <c:pt idx="113">
                  <c:v>4.3919047619047621E-2</c:v>
                </c:pt>
                <c:pt idx="114">
                  <c:v>4.2476190476190473E-2</c:v>
                </c:pt>
                <c:pt idx="115">
                  <c:v>4.3869999999999999E-2</c:v>
                </c:pt>
                <c:pt idx="116">
                  <c:v>4.2919047619047614E-2</c:v>
                </c:pt>
                <c:pt idx="117">
                  <c:v>4.4049999999999992E-2</c:v>
                </c:pt>
                <c:pt idx="118">
                  <c:v>4.3536363636363644E-2</c:v>
                </c:pt>
                <c:pt idx="119">
                  <c:v>4.2689473684210527E-2</c:v>
                </c:pt>
                <c:pt idx="120">
                  <c:v>4.1085000000000003E-2</c:v>
                </c:pt>
                <c:pt idx="121">
                  <c:v>4.1577272727272734E-2</c:v>
                </c:pt>
                <c:pt idx="122">
                  <c:v>3.9980952380952374E-2</c:v>
                </c:pt>
                <c:pt idx="123">
                  <c:v>3.9265000000000001E-2</c:v>
                </c:pt>
                <c:pt idx="124">
                  <c:v>3.7695238095238087E-2</c:v>
                </c:pt>
                <c:pt idx="125">
                  <c:v>3.5729999999999998E-2</c:v>
                </c:pt>
                <c:pt idx="126">
                  <c:v>3.5852173913043475E-2</c:v>
                </c:pt>
                <c:pt idx="127">
                  <c:v>3.6590476190476187E-2</c:v>
                </c:pt>
                <c:pt idx="128">
                  <c:v>3.7734999999999998E-2</c:v>
                </c:pt>
                <c:pt idx="129">
                  <c:v>4.0694736842105263E-2</c:v>
                </c:pt>
                <c:pt idx="130">
                  <c:v>4.2728571428571428E-2</c:v>
                </c:pt>
                <c:pt idx="131">
                  <c:v>4.1400000000000006E-2</c:v>
                </c:pt>
                <c:pt idx="132">
                  <c:v>4.1757894736842091E-2</c:v>
                </c:pt>
                <c:pt idx="133">
                  <c:v>4.2282608695652167E-2</c:v>
                </c:pt>
                <c:pt idx="134">
                  <c:v>4.1184210526315781E-2</c:v>
                </c:pt>
                <c:pt idx="135">
                  <c:v>4.1227272727272717E-2</c:v>
                </c:pt>
                <c:pt idx="136">
                  <c:v>3.9413636363636352E-2</c:v>
                </c:pt>
                <c:pt idx="137">
                  <c:v>3.9945000000000008E-2</c:v>
                </c:pt>
                <c:pt idx="138">
                  <c:v>3.8621739130434783E-2</c:v>
                </c:pt>
                <c:pt idx="139">
                  <c:v>3.8650000000000004E-2</c:v>
                </c:pt>
                <c:pt idx="140">
                  <c:v>3.9099999999999996E-2</c:v>
                </c:pt>
                <c:pt idx="141">
                  <c:v>3.8304999999999999E-2</c:v>
                </c:pt>
                <c:pt idx="142">
                  <c:v>3.7963157894736838E-2</c:v>
                </c:pt>
                <c:pt idx="143">
                  <c:v>3.8604761904761906E-2</c:v>
                </c:pt>
                <c:pt idx="144">
                  <c:v>4.0863157894736844E-2</c:v>
                </c:pt>
                <c:pt idx="145">
                  <c:v>4.1314285714285706E-2</c:v>
                </c:pt>
                <c:pt idx="146">
                  <c:v>4.1666666666666671E-2</c:v>
                </c:pt>
                <c:pt idx="147">
                  <c:v>4.2786363636363629E-2</c:v>
                </c:pt>
                <c:pt idx="148">
                  <c:v>4.2749999999999996E-2</c:v>
                </c:pt>
                <c:pt idx="149">
                  <c:v>4.2728571428571435E-2</c:v>
                </c:pt>
                <c:pt idx="150">
                  <c:v>4.2595652173913041E-2</c:v>
                </c:pt>
                <c:pt idx="151">
                  <c:v>4.3226315789473675E-2</c:v>
                </c:pt>
                <c:pt idx="152">
                  <c:v>4.4530434782608687E-2</c:v>
                </c:pt>
                <c:pt idx="153">
                  <c:v>4.5235000000000004E-2</c:v>
                </c:pt>
                <c:pt idx="154">
                  <c:v>4.372631578947369E-2</c:v>
                </c:pt>
                <c:pt idx="155">
                  <c:v>4.35047619047619E-2</c:v>
                </c:pt>
                <c:pt idx="156">
                  <c:v>4.2478947368421054E-2</c:v>
                </c:pt>
                <c:pt idx="157">
                  <c:v>4.1609523809523818E-2</c:v>
                </c:pt>
                <c:pt idx="158">
                  <c:v>4.0809523809523796E-2</c:v>
                </c:pt>
                <c:pt idx="159">
                  <c:v>3.9809090909090912E-2</c:v>
                </c:pt>
                <c:pt idx="160">
                  <c:v>3.8184999999999997E-2</c:v>
                </c:pt>
                <c:pt idx="161">
                  <c:v>3.6940909090909087E-2</c:v>
                </c:pt>
                <c:pt idx="162">
                  <c:v>3.2918181818181826E-2</c:v>
                </c:pt>
                <c:pt idx="163">
                  <c:v>3.3729999999999996E-2</c:v>
                </c:pt>
                <c:pt idx="164">
                  <c:v>3.3849999999999998E-2</c:v>
                </c:pt>
                <c:pt idx="165">
                  <c:v>3.4252631578947368E-2</c:v>
                </c:pt>
                <c:pt idx="166">
                  <c:v>3.4000000000000009E-2</c:v>
                </c:pt>
                <c:pt idx="167">
                  <c:v>3.2880952380952379E-2</c:v>
                </c:pt>
                <c:pt idx="168">
                  <c:v>3.1115789473684208E-2</c:v>
                </c:pt>
                <c:pt idx="169">
                  <c:v>3.5022727272727275E-2</c:v>
                </c:pt>
                <c:pt idx="170">
                  <c:v>3.5022727272727275E-2</c:v>
                </c:pt>
                <c:pt idx="171">
                  <c:v>3.1866666666666668E-2</c:v>
                </c:pt>
                <c:pt idx="172">
                  <c:v>3.1407499999999998E-2</c:v>
                </c:pt>
                <c:pt idx="173">
                  <c:v>2.7429545454545453E-2</c:v>
                </c:pt>
                <c:pt idx="174">
                  <c:v>2.7379999999999998E-2</c:v>
                </c:pt>
                <c:pt idx="175">
                  <c:v>2.8419047619047615E-2</c:v>
                </c:pt>
                <c:pt idx="176">
                  <c:v>2.9485000000000004E-2</c:v>
                </c:pt>
                <c:pt idx="177">
                  <c:v>2.8536842105263152E-2</c:v>
                </c:pt>
                <c:pt idx="178">
                  <c:v>2.7736363636363628E-2</c:v>
                </c:pt>
                <c:pt idx="179">
                  <c:v>2.9089473684210526E-2</c:v>
                </c:pt>
                <c:pt idx="180">
                  <c:v>3.0849999999999999E-2</c:v>
                </c:pt>
                <c:pt idx="181">
                  <c:v>3.4369565217391304E-2</c:v>
                </c:pt>
                <c:pt idx="182">
                  <c:v>3.2990476190476195E-2</c:v>
                </c:pt>
                <c:pt idx="183">
                  <c:v>3.3309999999999992E-2</c:v>
                </c:pt>
                <c:pt idx="184">
                  <c:v>3.1618181818181823E-2</c:v>
                </c:pt>
                <c:pt idx="185">
                  <c:v>2.9528571593051861E-2</c:v>
                </c:pt>
                <c:pt idx="186">
                  <c:v>2.9504545540972149E-2</c:v>
                </c:pt>
                <c:pt idx="187">
                  <c:v>2.9614285876353535E-2</c:v>
                </c:pt>
                <c:pt idx="188">
                  <c:v>3.0847368565829123E-2</c:v>
                </c:pt>
                <c:pt idx="189">
                  <c:v>3.0194999776631547E-2</c:v>
                </c:pt>
                <c:pt idx="190">
                  <c:v>3.0486956562684873E-2</c:v>
                </c:pt>
                <c:pt idx="191">
                  <c:v>3.3254999853670558E-2</c:v>
                </c:pt>
                <c:pt idx="192">
                  <c:v>3.6481249750405523E-2</c:v>
                </c:pt>
                <c:pt idx="193">
                  <c:v>3.9809091108495509E-2</c:v>
                </c:pt>
                <c:pt idx="194">
                  <c:v>4.3190476172027099E-2</c:v>
                </c:pt>
                <c:pt idx="195">
                  <c:v>4.7746666272481267E-2</c:v>
                </c:pt>
                <c:pt idx="196">
                  <c:v>4.8604999809563149E-2</c:v>
                </c:pt>
                <c:pt idx="197">
                  <c:v>4.7814999849999998E-2</c:v>
                </c:pt>
                <c:pt idx="198">
                  <c:v>4.7647825608695647E-2</c:v>
                </c:pt>
                <c:pt idx="199">
                  <c:v>5.2804761380952393E-2</c:v>
                </c:pt>
                <c:pt idx="200">
                  <c:v>5.8761905238095248E-2</c:v>
                </c:pt>
                <c:pt idx="201">
                  <c:v>5.7540000249999987E-2</c:v>
                </c:pt>
                <c:pt idx="202">
                  <c:v>5.2914285857142855E-2</c:v>
                </c:pt>
                <c:pt idx="203">
                  <c:v>5.2005000200000005E-2</c:v>
                </c:pt>
                <c:pt idx="204">
                  <c:v>5.2852631000000011E-2</c:v>
                </c:pt>
                <c:pt idx="205">
                  <c:v>5.394090931818183E-2</c:v>
                </c:pt>
                <c:pt idx="206">
                  <c:v>5.1269999600000005E-2</c:v>
                </c:pt>
                <c:pt idx="207">
                  <c:v>5.3599999454545459E-2</c:v>
                </c:pt>
                <c:pt idx="208">
                  <c:v>5.3819047904761913E-2</c:v>
                </c:pt>
                <c:pt idx="209">
                  <c:v>5.4140000199999996E-2</c:v>
                </c:pt>
                <c:pt idx="210">
                  <c:v>5.7143477826086954E-2</c:v>
                </c:pt>
                <c:pt idx="211">
                  <c:v>5.8620000849999999E-2</c:v>
                </c:pt>
                <c:pt idx="212">
                  <c:v>6.3357143142857161E-2</c:v>
                </c:pt>
                <c:pt idx="213">
                  <c:v>6.0464286071428577E-2</c:v>
                </c:pt>
                <c:pt idx="214">
                  <c:v>5.4235000999999991E-2</c:v>
                </c:pt>
                <c:pt idx="215">
                  <c:v>5.4790476190476195E-2</c:v>
                </c:pt>
                <c:pt idx="216">
                  <c:v>5.5644999600000002E-2</c:v>
                </c:pt>
                <c:pt idx="217">
                  <c:v>5.5509999599999992E-2</c:v>
                </c:pt>
              </c:numCache>
            </c:numRef>
          </c:val>
          <c:smooth val="0"/>
          <c:extLst>
            <c:ext xmlns:c16="http://schemas.microsoft.com/office/drawing/2014/chart" uri="{C3380CC4-5D6E-409C-BE32-E72D297353CC}">
              <c16:uniqueId val="{00000001-321F-4D26-8828-08BB8569A9C4}"/>
            </c:ext>
          </c:extLst>
        </c:ser>
        <c:ser>
          <c:idx val="2"/>
          <c:order val="2"/>
          <c:tx>
            <c:strRef>
              <c:f>'Monthly Yields (WP)'!$E$1</c:f>
              <c:strCache>
                <c:ptCount val="1"/>
                <c:pt idx="0">
                  <c:v>30-Year Treasury Bond</c:v>
                </c:pt>
              </c:strCache>
            </c:strRef>
          </c:tx>
          <c:spPr>
            <a:ln w="12700"/>
          </c:spPr>
          <c:cat>
            <c:numRef>
              <c:f>'Monthly Yields (WP)'!$AC$321:$AC$538</c:f>
              <c:numCache>
                <c:formatCode>[$-409]yyyy\-m;@</c:formatCode>
                <c:ptCount val="218"/>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numCache>
            </c:numRef>
          </c:cat>
          <c:val>
            <c:numRef>
              <c:f>'Monthly Yields (WP)'!$D$321:$D$538</c:f>
              <c:numCache>
                <c:formatCode>0.00%</c:formatCode>
                <c:ptCount val="218"/>
                <c:pt idx="0">
                  <c:v>4.5700000000000005E-2</c:v>
                </c:pt>
                <c:pt idx="1">
                  <c:v>4.7300000000000002E-2</c:v>
                </c:pt>
                <c:pt idx="2">
                  <c:v>5.0599999999999999E-2</c:v>
                </c:pt>
                <c:pt idx="3">
                  <c:v>5.2000000000000005E-2</c:v>
                </c:pt>
                <c:pt idx="4">
                  <c:v>5.1500000000000004E-2</c:v>
                </c:pt>
                <c:pt idx="5">
                  <c:v>5.1299999999999998E-2</c:v>
                </c:pt>
                <c:pt idx="6">
                  <c:v>0.05</c:v>
                </c:pt>
                <c:pt idx="7">
                  <c:v>4.8499999999999995E-2</c:v>
                </c:pt>
                <c:pt idx="8">
                  <c:v>4.8499999999999995E-2</c:v>
                </c:pt>
                <c:pt idx="9">
                  <c:v>4.6900000000000004E-2</c:v>
                </c:pt>
                <c:pt idx="10">
                  <c:v>4.6799999999999994E-2</c:v>
                </c:pt>
                <c:pt idx="11">
                  <c:v>4.8499999999999995E-2</c:v>
                </c:pt>
                <c:pt idx="12">
                  <c:v>4.82E-2</c:v>
                </c:pt>
                <c:pt idx="13">
                  <c:v>4.7199999999999999E-2</c:v>
                </c:pt>
                <c:pt idx="14">
                  <c:v>4.87E-2</c:v>
                </c:pt>
                <c:pt idx="15">
                  <c:v>4.9000000000000002E-2</c:v>
                </c:pt>
                <c:pt idx="16">
                  <c:v>5.2000000000000005E-2</c:v>
                </c:pt>
                <c:pt idx="17">
                  <c:v>5.1100000000000007E-2</c:v>
                </c:pt>
                <c:pt idx="18">
                  <c:v>4.9299999999999997E-2</c:v>
                </c:pt>
                <c:pt idx="19">
                  <c:v>4.7899999999999998E-2</c:v>
                </c:pt>
                <c:pt idx="20">
                  <c:v>4.7699999999999992E-2</c:v>
                </c:pt>
                <c:pt idx="21">
                  <c:v>4.5199999999999997E-2</c:v>
                </c:pt>
                <c:pt idx="22">
                  <c:v>4.53E-2</c:v>
                </c:pt>
                <c:pt idx="23">
                  <c:v>4.3299999999999998E-2</c:v>
                </c:pt>
                <c:pt idx="24">
                  <c:v>4.5199999999999997E-2</c:v>
                </c:pt>
                <c:pt idx="25">
                  <c:v>4.3899999999999995E-2</c:v>
                </c:pt>
                <c:pt idx="26">
                  <c:v>4.4400000000000002E-2</c:v>
                </c:pt>
                <c:pt idx="27">
                  <c:v>4.5999999999999999E-2</c:v>
                </c:pt>
                <c:pt idx="28">
                  <c:v>4.6900000000000004E-2</c:v>
                </c:pt>
                <c:pt idx="29">
                  <c:v>4.5700000000000005E-2</c:v>
                </c:pt>
                <c:pt idx="30">
                  <c:v>4.4999999999999998E-2</c:v>
                </c:pt>
                <c:pt idx="31">
                  <c:v>4.2699999999999995E-2</c:v>
                </c:pt>
                <c:pt idx="32">
                  <c:v>4.1700000000000001E-2</c:v>
                </c:pt>
                <c:pt idx="33">
                  <c:v>0.04</c:v>
                </c:pt>
                <c:pt idx="34">
                  <c:v>2.87E-2</c:v>
                </c:pt>
                <c:pt idx="35">
                  <c:v>3.1300000000000001E-2</c:v>
                </c:pt>
                <c:pt idx="36">
                  <c:v>3.5900000000000001E-2</c:v>
                </c:pt>
                <c:pt idx="37">
                  <c:v>3.6400000000000002E-2</c:v>
                </c:pt>
                <c:pt idx="38">
                  <c:v>3.7599999999999995E-2</c:v>
                </c:pt>
                <c:pt idx="39">
                  <c:v>4.2300000000000004E-2</c:v>
                </c:pt>
                <c:pt idx="40">
                  <c:v>4.5199999999999997E-2</c:v>
                </c:pt>
                <c:pt idx="41">
                  <c:v>4.41E-2</c:v>
                </c:pt>
                <c:pt idx="42">
                  <c:v>4.3700000000000003E-2</c:v>
                </c:pt>
                <c:pt idx="43">
                  <c:v>4.1900000000000007E-2</c:v>
                </c:pt>
                <c:pt idx="44">
                  <c:v>4.1900000000000007E-2</c:v>
                </c:pt>
                <c:pt idx="45">
                  <c:v>4.3099999999999999E-2</c:v>
                </c:pt>
                <c:pt idx="46">
                  <c:v>4.4900000000000002E-2</c:v>
                </c:pt>
                <c:pt idx="47">
                  <c:v>4.5999999999999999E-2</c:v>
                </c:pt>
                <c:pt idx="48">
                  <c:v>4.6199999999999998E-2</c:v>
                </c:pt>
                <c:pt idx="49">
                  <c:v>4.6399999999999997E-2</c:v>
                </c:pt>
                <c:pt idx="50">
                  <c:v>4.6900000000000004E-2</c:v>
                </c:pt>
                <c:pt idx="51">
                  <c:v>4.2900000000000001E-2</c:v>
                </c:pt>
                <c:pt idx="52">
                  <c:v>4.1299999999999996E-2</c:v>
                </c:pt>
                <c:pt idx="53">
                  <c:v>3.9900000000000005E-2</c:v>
                </c:pt>
                <c:pt idx="54">
                  <c:v>3.7999999999999999E-2</c:v>
                </c:pt>
                <c:pt idx="55">
                  <c:v>3.7699999999999997E-2</c:v>
                </c:pt>
                <c:pt idx="56">
                  <c:v>3.8699999999999998E-2</c:v>
                </c:pt>
                <c:pt idx="57">
                  <c:v>4.1900000000000007E-2</c:v>
                </c:pt>
                <c:pt idx="58">
                  <c:v>4.4199999999999996E-2</c:v>
                </c:pt>
                <c:pt idx="59">
                  <c:v>4.5199999999999997E-2</c:v>
                </c:pt>
                <c:pt idx="60">
                  <c:v>4.6500000000000007E-2</c:v>
                </c:pt>
                <c:pt idx="61">
                  <c:v>4.5100000000000001E-2</c:v>
                </c:pt>
                <c:pt idx="62">
                  <c:v>4.4999999999999998E-2</c:v>
                </c:pt>
                <c:pt idx="63">
                  <c:v>4.2900000000000001E-2</c:v>
                </c:pt>
                <c:pt idx="64">
                  <c:v>4.2300000000000004E-2</c:v>
                </c:pt>
                <c:pt idx="65">
                  <c:v>4.2699999999999995E-2</c:v>
                </c:pt>
                <c:pt idx="66">
                  <c:v>3.6499999999999998E-2</c:v>
                </c:pt>
                <c:pt idx="67">
                  <c:v>3.1800000000000002E-2</c:v>
                </c:pt>
                <c:pt idx="68">
                  <c:v>3.1300000000000001E-2</c:v>
                </c:pt>
                <c:pt idx="69">
                  <c:v>3.0200000000000001E-2</c:v>
                </c:pt>
                <c:pt idx="70">
                  <c:v>2.98E-2</c:v>
                </c:pt>
                <c:pt idx="71">
                  <c:v>3.0299999999999997E-2</c:v>
                </c:pt>
                <c:pt idx="72">
                  <c:v>3.1099999999999999E-2</c:v>
                </c:pt>
                <c:pt idx="73">
                  <c:v>3.2799999999999996E-2</c:v>
                </c:pt>
                <c:pt idx="74">
                  <c:v>3.1800000000000002E-2</c:v>
                </c:pt>
                <c:pt idx="75">
                  <c:v>2.9300000000000003E-2</c:v>
                </c:pt>
                <c:pt idx="76">
                  <c:v>2.7000000000000003E-2</c:v>
                </c:pt>
                <c:pt idx="77">
                  <c:v>2.5899999999999999E-2</c:v>
                </c:pt>
                <c:pt idx="78">
                  <c:v>2.7699999999999999E-2</c:v>
                </c:pt>
                <c:pt idx="79">
                  <c:v>2.8799999999999999E-2</c:v>
                </c:pt>
                <c:pt idx="80">
                  <c:v>2.8999999999999998E-2</c:v>
                </c:pt>
                <c:pt idx="81">
                  <c:v>2.7999999999999997E-2</c:v>
                </c:pt>
                <c:pt idx="82">
                  <c:v>2.8799999999999999E-2</c:v>
                </c:pt>
                <c:pt idx="83">
                  <c:v>3.0800000000000001E-2</c:v>
                </c:pt>
                <c:pt idx="84">
                  <c:v>3.1699999999999999E-2</c:v>
                </c:pt>
                <c:pt idx="85">
                  <c:v>3.1600000000000003E-2</c:v>
                </c:pt>
                <c:pt idx="86">
                  <c:v>2.9300000000000003E-2</c:v>
                </c:pt>
                <c:pt idx="87">
                  <c:v>3.1099999999999999E-2</c:v>
                </c:pt>
                <c:pt idx="88">
                  <c:v>3.4000000000000002E-2</c:v>
                </c:pt>
                <c:pt idx="89">
                  <c:v>3.61E-2</c:v>
                </c:pt>
                <c:pt idx="90">
                  <c:v>3.7599999999999995E-2</c:v>
                </c:pt>
                <c:pt idx="91">
                  <c:v>3.7900000000000003E-2</c:v>
                </c:pt>
                <c:pt idx="92">
                  <c:v>3.6799999999999999E-2</c:v>
                </c:pt>
                <c:pt idx="93">
                  <c:v>3.7999999999999999E-2</c:v>
                </c:pt>
                <c:pt idx="94">
                  <c:v>3.8900000000000004E-2</c:v>
                </c:pt>
                <c:pt idx="95">
                  <c:v>3.7699999999999997E-2</c:v>
                </c:pt>
                <c:pt idx="96">
                  <c:v>3.6600000000000001E-2</c:v>
                </c:pt>
                <c:pt idx="97">
                  <c:v>3.6200000000000003E-2</c:v>
                </c:pt>
                <c:pt idx="98">
                  <c:v>3.5200000000000002E-2</c:v>
                </c:pt>
                <c:pt idx="99">
                  <c:v>3.39E-2</c:v>
                </c:pt>
                <c:pt idx="100">
                  <c:v>3.4200000000000001E-2</c:v>
                </c:pt>
                <c:pt idx="101">
                  <c:v>3.3300000000000003E-2</c:v>
                </c:pt>
                <c:pt idx="102">
                  <c:v>3.2000000000000001E-2</c:v>
                </c:pt>
                <c:pt idx="103">
                  <c:v>3.2599999999999997E-2</c:v>
                </c:pt>
                <c:pt idx="104">
                  <c:v>3.04E-2</c:v>
                </c:pt>
                <c:pt idx="105">
                  <c:v>3.04E-2</c:v>
                </c:pt>
                <c:pt idx="106">
                  <c:v>2.8300000000000002E-2</c:v>
                </c:pt>
                <c:pt idx="107">
                  <c:v>2.46E-2</c:v>
                </c:pt>
                <c:pt idx="108">
                  <c:v>2.5699999999999997E-2</c:v>
                </c:pt>
                <c:pt idx="109">
                  <c:v>2.63E-2</c:v>
                </c:pt>
                <c:pt idx="110">
                  <c:v>2.5899999999999999E-2</c:v>
                </c:pt>
                <c:pt idx="111">
                  <c:v>2.9600000000000001E-2</c:v>
                </c:pt>
                <c:pt idx="112">
                  <c:v>3.1099999999999999E-2</c:v>
                </c:pt>
                <c:pt idx="113">
                  <c:v>3.0699999999999998E-2</c:v>
                </c:pt>
                <c:pt idx="114">
                  <c:v>2.86E-2</c:v>
                </c:pt>
                <c:pt idx="115">
                  <c:v>2.9500000000000002E-2</c:v>
                </c:pt>
                <c:pt idx="116">
                  <c:v>2.8900000000000002E-2</c:v>
                </c:pt>
                <c:pt idx="117">
                  <c:v>3.0299999999999997E-2</c:v>
                </c:pt>
                <c:pt idx="118">
                  <c:v>2.9700000000000001E-2</c:v>
                </c:pt>
                <c:pt idx="119">
                  <c:v>2.86E-2</c:v>
                </c:pt>
                <c:pt idx="120">
                  <c:v>2.6200000000000001E-2</c:v>
                </c:pt>
                <c:pt idx="121">
                  <c:v>2.6800000000000001E-2</c:v>
                </c:pt>
                <c:pt idx="122">
                  <c:v>2.6200000000000001E-2</c:v>
                </c:pt>
                <c:pt idx="123">
                  <c:v>2.63E-2</c:v>
                </c:pt>
                <c:pt idx="124">
                  <c:v>2.4500000000000001E-2</c:v>
                </c:pt>
                <c:pt idx="125">
                  <c:v>2.23E-2</c:v>
                </c:pt>
                <c:pt idx="126">
                  <c:v>2.2599999999999999E-2</c:v>
                </c:pt>
                <c:pt idx="127">
                  <c:v>2.35E-2</c:v>
                </c:pt>
                <c:pt idx="128">
                  <c:v>2.5000000000000001E-2</c:v>
                </c:pt>
                <c:pt idx="129">
                  <c:v>2.86E-2</c:v>
                </c:pt>
                <c:pt idx="130">
                  <c:v>3.1099999999999999E-2</c:v>
                </c:pt>
                <c:pt idx="131">
                  <c:v>3.0200000000000001E-2</c:v>
                </c:pt>
                <c:pt idx="132">
                  <c:v>3.0299999999999997E-2</c:v>
                </c:pt>
                <c:pt idx="133">
                  <c:v>3.0800000000000001E-2</c:v>
                </c:pt>
                <c:pt idx="134">
                  <c:v>2.9399999999999999E-2</c:v>
                </c:pt>
                <c:pt idx="135">
                  <c:v>2.9600000000000001E-2</c:v>
                </c:pt>
                <c:pt idx="136">
                  <c:v>2.7999999999999997E-2</c:v>
                </c:pt>
                <c:pt idx="137">
                  <c:v>2.8799999999999999E-2</c:v>
                </c:pt>
                <c:pt idx="138">
                  <c:v>2.7999999999999997E-2</c:v>
                </c:pt>
                <c:pt idx="139">
                  <c:v>2.7799999999999998E-2</c:v>
                </c:pt>
                <c:pt idx="140">
                  <c:v>2.8799999999999999E-2</c:v>
                </c:pt>
                <c:pt idx="141">
                  <c:v>2.7999999999999997E-2</c:v>
                </c:pt>
                <c:pt idx="142">
                  <c:v>2.7699999999999999E-2</c:v>
                </c:pt>
                <c:pt idx="143">
                  <c:v>2.8799999999999999E-2</c:v>
                </c:pt>
                <c:pt idx="144">
                  <c:v>3.1300000000000001E-2</c:v>
                </c:pt>
                <c:pt idx="145">
                  <c:v>3.0899999999999997E-2</c:v>
                </c:pt>
                <c:pt idx="146">
                  <c:v>3.0699999999999998E-2</c:v>
                </c:pt>
                <c:pt idx="147">
                  <c:v>3.1300000000000001E-2</c:v>
                </c:pt>
                <c:pt idx="148">
                  <c:v>3.0499999999999999E-2</c:v>
                </c:pt>
                <c:pt idx="149">
                  <c:v>3.0099999999999998E-2</c:v>
                </c:pt>
                <c:pt idx="150">
                  <c:v>3.04E-2</c:v>
                </c:pt>
                <c:pt idx="151">
                  <c:v>3.15E-2</c:v>
                </c:pt>
                <c:pt idx="152">
                  <c:v>3.3399999999999999E-2</c:v>
                </c:pt>
                <c:pt idx="153">
                  <c:v>3.3599999999999998E-2</c:v>
                </c:pt>
                <c:pt idx="154">
                  <c:v>3.1E-2</c:v>
                </c:pt>
                <c:pt idx="155">
                  <c:v>3.04E-2</c:v>
                </c:pt>
                <c:pt idx="156">
                  <c:v>3.0200000000000001E-2</c:v>
                </c:pt>
                <c:pt idx="157">
                  <c:v>2.98E-2</c:v>
                </c:pt>
                <c:pt idx="158">
                  <c:v>2.9399999999999999E-2</c:v>
                </c:pt>
                <c:pt idx="159">
                  <c:v>2.8199999999999999E-2</c:v>
                </c:pt>
                <c:pt idx="160">
                  <c:v>2.5699999999999997E-2</c:v>
                </c:pt>
                <c:pt idx="161">
                  <c:v>2.5699999999999997E-2</c:v>
                </c:pt>
                <c:pt idx="162">
                  <c:v>2.12E-2</c:v>
                </c:pt>
                <c:pt idx="163">
                  <c:v>2.1600000000000001E-2</c:v>
                </c:pt>
                <c:pt idx="164">
                  <c:v>2.1899999999999999E-2</c:v>
                </c:pt>
                <c:pt idx="165">
                  <c:v>2.2799999999999997E-2</c:v>
                </c:pt>
                <c:pt idx="166">
                  <c:v>2.3E-2</c:v>
                </c:pt>
                <c:pt idx="167">
                  <c:v>2.2200000000000001E-2</c:v>
                </c:pt>
                <c:pt idx="168">
                  <c:v>1.9699999999999999E-2</c:v>
                </c:pt>
                <c:pt idx="169">
                  <c:v>1.46E-2</c:v>
                </c:pt>
                <c:pt idx="170">
                  <c:v>1.2699999999999999E-2</c:v>
                </c:pt>
                <c:pt idx="171">
                  <c:v>1.38E-2</c:v>
                </c:pt>
                <c:pt idx="172">
                  <c:v>1.49E-2</c:v>
                </c:pt>
                <c:pt idx="173">
                  <c:v>1.3100000000000001E-2</c:v>
                </c:pt>
                <c:pt idx="174">
                  <c:v>1.3600000000000001E-2</c:v>
                </c:pt>
                <c:pt idx="175">
                  <c:v>1.4199999999999999E-2</c:v>
                </c:pt>
                <c:pt idx="176">
                  <c:v>1.5700000000000002E-2</c:v>
                </c:pt>
                <c:pt idx="177">
                  <c:v>1.6200000000000003E-2</c:v>
                </c:pt>
                <c:pt idx="178">
                  <c:v>1.67E-2</c:v>
                </c:pt>
                <c:pt idx="179">
                  <c:v>1.8200000000000001E-2</c:v>
                </c:pt>
                <c:pt idx="180">
                  <c:v>2.0400000000000001E-2</c:v>
                </c:pt>
                <c:pt idx="181">
                  <c:v>2.3399999999999997E-2</c:v>
                </c:pt>
                <c:pt idx="182">
                  <c:v>2.3E-2</c:v>
                </c:pt>
                <c:pt idx="183">
                  <c:v>2.3199999999999998E-2</c:v>
                </c:pt>
                <c:pt idx="184">
                  <c:v>2.1600000000000001E-2</c:v>
                </c:pt>
                <c:pt idx="185">
                  <c:v>1.9400000000000001E-2</c:v>
                </c:pt>
                <c:pt idx="186">
                  <c:v>1.9199999999999998E-2</c:v>
                </c:pt>
                <c:pt idx="187">
                  <c:v>1.9400000000000001E-2</c:v>
                </c:pt>
                <c:pt idx="188">
                  <c:v>2.06E-2</c:v>
                </c:pt>
                <c:pt idx="189">
                  <c:v>1.9400000000000001E-2</c:v>
                </c:pt>
                <c:pt idx="190">
                  <c:v>1.8500000000000003E-2</c:v>
                </c:pt>
                <c:pt idx="191">
                  <c:v>2.1000000000000001E-2</c:v>
                </c:pt>
                <c:pt idx="192">
                  <c:v>2.2499999999999999E-2</c:v>
                </c:pt>
                <c:pt idx="193">
                  <c:v>2.41E-2</c:v>
                </c:pt>
                <c:pt idx="194">
                  <c:v>2.81E-2</c:v>
                </c:pt>
                <c:pt idx="195">
                  <c:v>3.0699999999999998E-2</c:v>
                </c:pt>
                <c:pt idx="196">
                  <c:v>3.2500000000000001E-2</c:v>
                </c:pt>
                <c:pt idx="197">
                  <c:v>3.1E-2</c:v>
                </c:pt>
                <c:pt idx="198">
                  <c:v>3.1300000000000001E-2</c:v>
                </c:pt>
                <c:pt idx="199">
                  <c:v>3.56E-2</c:v>
                </c:pt>
                <c:pt idx="200">
                  <c:v>4.0399999999999998E-2</c:v>
                </c:pt>
                <c:pt idx="201">
                  <c:v>0.04</c:v>
                </c:pt>
                <c:pt idx="202">
                  <c:v>3.6600000000000001E-2</c:v>
                </c:pt>
                <c:pt idx="203">
                  <c:v>3.6600000000000001E-2</c:v>
                </c:pt>
                <c:pt idx="204">
                  <c:v>3.7999999999999999E-2</c:v>
                </c:pt>
                <c:pt idx="205">
                  <c:v>3.7699999999999997E-2</c:v>
                </c:pt>
                <c:pt idx="206">
                  <c:v>3.6799999999999999E-2</c:v>
                </c:pt>
                <c:pt idx="207">
                  <c:v>3.8599999999999995E-2</c:v>
                </c:pt>
                <c:pt idx="208">
                  <c:v>3.8699999999999998E-2</c:v>
                </c:pt>
                <c:pt idx="209">
                  <c:v>3.9599999999999996E-2</c:v>
                </c:pt>
                <c:pt idx="210">
                  <c:v>4.2800000000000005E-2</c:v>
                </c:pt>
                <c:pt idx="211">
                  <c:v>4.4699999999999997E-2</c:v>
                </c:pt>
                <c:pt idx="212">
                  <c:v>4.9500000000000002E-2</c:v>
                </c:pt>
                <c:pt idx="213">
                  <c:v>4.6600000000000003E-2</c:v>
                </c:pt>
                <c:pt idx="214">
                  <c:v>4.1399999999999999E-2</c:v>
                </c:pt>
                <c:pt idx="215">
                  <c:v>4.2599999999999999E-2</c:v>
                </c:pt>
                <c:pt idx="216">
                  <c:v>4.3799999999999999E-2</c:v>
                </c:pt>
                <c:pt idx="217">
                  <c:v>4.36E-2</c:v>
                </c:pt>
              </c:numCache>
            </c:numRef>
          </c:val>
          <c:smooth val="0"/>
          <c:extLst>
            <c:ext xmlns:c16="http://schemas.microsoft.com/office/drawing/2014/chart" uri="{C3380CC4-5D6E-409C-BE32-E72D297353CC}">
              <c16:uniqueId val="{00000002-321F-4D26-8828-08BB8569A9C4}"/>
            </c:ext>
          </c:extLst>
        </c:ser>
        <c:dLbls>
          <c:showLegendKey val="0"/>
          <c:showVal val="0"/>
          <c:showCatName val="0"/>
          <c:showSerName val="0"/>
          <c:showPercent val="0"/>
          <c:showBubbleSize val="0"/>
        </c:dLbls>
        <c:marker val="1"/>
        <c:smooth val="0"/>
        <c:axId val="539511808"/>
        <c:axId val="539525888"/>
      </c:lineChart>
      <c:dateAx>
        <c:axId val="539511808"/>
        <c:scaling>
          <c:orientation val="minMax"/>
          <c:min val="38718"/>
        </c:scaling>
        <c:delete val="0"/>
        <c:axPos val="b"/>
        <c:numFmt formatCode="[$-409]yyyy\-m;@" sourceLinked="1"/>
        <c:majorTickMark val="out"/>
        <c:minorTickMark val="cross"/>
        <c:tickLblPos val="nextTo"/>
        <c:txPr>
          <a:bodyPr rot="-2700000" vert="horz"/>
          <a:lstStyle/>
          <a:p>
            <a:pPr>
              <a:defRPr sz="1050"/>
            </a:pPr>
            <a:endParaRPr lang="en-US"/>
          </a:p>
        </c:txPr>
        <c:crossAx val="539525888"/>
        <c:crosses val="autoZero"/>
        <c:auto val="1"/>
        <c:lblOffset val="100"/>
        <c:baseTimeUnit val="months"/>
        <c:majorUnit val="6"/>
        <c:majorTimeUnit val="months"/>
        <c:minorUnit val="3"/>
        <c:minorTimeUnit val="months"/>
      </c:dateAx>
      <c:valAx>
        <c:axId val="539525888"/>
        <c:scaling>
          <c:orientation val="minMax"/>
          <c:max val="0.1"/>
        </c:scaling>
        <c:delete val="0"/>
        <c:axPos val="l"/>
        <c:majorGridlines/>
        <c:numFmt formatCode="0.00%" sourceLinked="0"/>
        <c:majorTickMark val="out"/>
        <c:minorTickMark val="none"/>
        <c:tickLblPos val="nextTo"/>
        <c:txPr>
          <a:bodyPr/>
          <a:lstStyle/>
          <a:p>
            <a:pPr>
              <a:defRPr sz="1050"/>
            </a:pPr>
            <a:endParaRPr lang="en-US"/>
          </a:p>
        </c:txPr>
        <c:crossAx val="539511808"/>
        <c:crosses val="autoZero"/>
        <c:crossBetween val="between"/>
        <c:majorUnit val="1.0000000000000005E-2"/>
      </c:valAx>
      <c:spPr>
        <a:ln>
          <a:solidFill>
            <a:sysClr val="windowText" lastClr="000000"/>
          </a:solidFill>
        </a:ln>
      </c:spPr>
    </c:plotArea>
    <c:legend>
      <c:legendPos val="r"/>
      <c:legendEntry>
        <c:idx val="0"/>
        <c:txPr>
          <a:bodyPr/>
          <a:lstStyle/>
          <a:p>
            <a:pPr>
              <a:defRPr sz="1100"/>
            </a:pPr>
            <a:endParaRPr lang="en-US"/>
          </a:p>
        </c:txPr>
      </c:legendEntry>
      <c:legendEntry>
        <c:idx val="1"/>
        <c:txPr>
          <a:bodyPr/>
          <a:lstStyle/>
          <a:p>
            <a:pPr>
              <a:defRPr sz="1100"/>
            </a:pPr>
            <a:endParaRPr lang="en-US"/>
          </a:p>
        </c:txPr>
      </c:legendEntry>
      <c:legendEntry>
        <c:idx val="2"/>
        <c:txPr>
          <a:bodyPr/>
          <a:lstStyle/>
          <a:p>
            <a:pPr>
              <a:defRPr sz="1100"/>
            </a:pPr>
            <a:endParaRPr lang="en-US"/>
          </a:p>
        </c:txPr>
      </c:legendEntry>
      <c:layout>
        <c:manualLayout>
          <c:xMode val="edge"/>
          <c:yMode val="edge"/>
          <c:x val="0.56091209832684619"/>
          <c:y val="0.10561099876862594"/>
          <c:w val="0.38327513888437637"/>
          <c:h val="0.22165115362097187"/>
        </c:manualLayout>
      </c:layout>
      <c:overlay val="1"/>
      <c:txPr>
        <a:bodyPr/>
        <a:lstStyle/>
        <a:p>
          <a:pPr>
            <a:defRPr sz="1100"/>
          </a:pPr>
          <a:endParaRPr lang="en-US"/>
        </a:p>
      </c:txPr>
    </c:legend>
    <c:plotVisOnly val="0"/>
    <c:dispBlanksAs val="gap"/>
    <c:showDLblsOverMax val="0"/>
  </c:chart>
  <c:spPr>
    <a:noFill/>
    <a:ln>
      <a:noFill/>
    </a:ln>
  </c:spPr>
  <c:printSettings>
    <c:headerFooter>
      <c:oddHeader>&amp;R&amp;"Arial,Bold"&amp;9FEA Direct Exhibit CCW-15
Docket No. 16-036-FR
Page 3 of 4</c:oddHeader>
      <c:oddFooter>&amp;R&amp;10Schedule MPG-15
Page 2 of 3</c:oddFooter>
    </c:headerFooter>
    <c:pageMargins b="0.75000000000001465" l="0.70000000000000062" r="0.70000000000000062" t="1" header="0.5" footer="0.51"/>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en-US"/>
          </a:p>
          <a:p>
            <a:pPr>
              <a:defRPr/>
            </a:pPr>
            <a:endParaRPr lang="en-US"/>
          </a:p>
        </c:rich>
      </c:tx>
      <c:overlay val="0"/>
    </c:title>
    <c:autoTitleDeleted val="0"/>
    <c:plotArea>
      <c:layout>
        <c:manualLayout>
          <c:layoutTarget val="inner"/>
          <c:xMode val="edge"/>
          <c:yMode val="edge"/>
          <c:x val="6.6811246247378955E-2"/>
          <c:y val="1.7776697590107443E-2"/>
          <c:w val="0.90622401053252799"/>
          <c:h val="0.65849054814679964"/>
        </c:manualLayout>
      </c:layout>
      <c:lineChart>
        <c:grouping val="standard"/>
        <c:varyColors val="0"/>
        <c:ser>
          <c:idx val="0"/>
          <c:order val="0"/>
          <c:tx>
            <c:strRef>
              <c:f>'Monthly Yields (WP)'!$AD$6</c:f>
              <c:strCache>
                <c:ptCount val="1"/>
                <c:pt idx="0">
                  <c:v>A Spread</c:v>
                </c:pt>
              </c:strCache>
            </c:strRef>
          </c:tx>
          <c:spPr>
            <a:ln w="19050"/>
          </c:spPr>
          <c:marker>
            <c:symbol val="diamond"/>
            <c:size val="8"/>
          </c:marker>
          <c:cat>
            <c:numRef>
              <c:f>'Monthly Yields (WP)'!$AC$321:$AC$538</c:f>
              <c:numCache>
                <c:formatCode>[$-409]yyyy\-m;@</c:formatCode>
                <c:ptCount val="218"/>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numCache>
            </c:numRef>
          </c:cat>
          <c:val>
            <c:numRef>
              <c:f>'Monthly Yields (WP)'!$AD$321:$AD$538</c:f>
              <c:numCache>
                <c:formatCode>0.00%</c:formatCode>
                <c:ptCount val="218"/>
                <c:pt idx="0">
                  <c:v>1.2499999999999997E-2</c:v>
                </c:pt>
                <c:pt idx="1">
                  <c:v>1.2500000000000004E-2</c:v>
                </c:pt>
                <c:pt idx="2">
                  <c:v>1.2299999999999998E-2</c:v>
                </c:pt>
                <c:pt idx="3">
                  <c:v>1.2199999999999989E-2</c:v>
                </c:pt>
                <c:pt idx="4">
                  <c:v>1.2499999999999997E-2</c:v>
                </c:pt>
                <c:pt idx="5">
                  <c:v>1.2400000000000008E-2</c:v>
                </c:pt>
                <c:pt idx="6">
                  <c:v>1.1999999999999997E-2</c:v>
                </c:pt>
                <c:pt idx="7">
                  <c:v>1.1500000000000003E-2</c:v>
                </c:pt>
                <c:pt idx="8">
                  <c:v>1.1300000000000011E-2</c:v>
                </c:pt>
                <c:pt idx="9">
                  <c:v>1.1099999999999992E-2</c:v>
                </c:pt>
                <c:pt idx="10">
                  <c:v>1.1300000000000004E-2</c:v>
                </c:pt>
                <c:pt idx="11">
                  <c:v>1.1100000000000006E-2</c:v>
                </c:pt>
                <c:pt idx="12">
                  <c:v>1.0800000000000004E-2</c:v>
                </c:pt>
                <c:pt idx="13">
                  <c:v>1.1299999999999998E-2</c:v>
                </c:pt>
                <c:pt idx="14">
                  <c:v>1.0999999999999996E-2</c:v>
                </c:pt>
                <c:pt idx="15">
                  <c:v>1.09E-2</c:v>
                </c:pt>
                <c:pt idx="16">
                  <c:v>1.0999999999999996E-2</c:v>
                </c:pt>
                <c:pt idx="17">
                  <c:v>1.1399999999999993E-2</c:v>
                </c:pt>
                <c:pt idx="18">
                  <c:v>1.3100000000000007E-2</c:v>
                </c:pt>
                <c:pt idx="19">
                  <c:v>1.3899999999999996E-2</c:v>
                </c:pt>
                <c:pt idx="20">
                  <c:v>1.3400000000000009E-2</c:v>
                </c:pt>
                <c:pt idx="21">
                  <c:v>1.4499999999999999E-2</c:v>
                </c:pt>
                <c:pt idx="22">
                  <c:v>1.6300000000000002E-2</c:v>
                </c:pt>
                <c:pt idx="23">
                  <c:v>1.6899999999999998E-2</c:v>
                </c:pt>
                <c:pt idx="24">
                  <c:v>1.6900000000000005E-2</c:v>
                </c:pt>
                <c:pt idx="25">
                  <c:v>1.8200000000000008E-2</c:v>
                </c:pt>
                <c:pt idx="26">
                  <c:v>1.8499999999999996E-2</c:v>
                </c:pt>
                <c:pt idx="27">
                  <c:v>1.6699999999999993E-2</c:v>
                </c:pt>
                <c:pt idx="28">
                  <c:v>1.6899999999999991E-2</c:v>
                </c:pt>
                <c:pt idx="29">
                  <c:v>1.8299999999999997E-2</c:v>
                </c:pt>
                <c:pt idx="30">
                  <c:v>1.8700000000000008E-2</c:v>
                </c:pt>
                <c:pt idx="31">
                  <c:v>2.2200000000000004E-2</c:v>
                </c:pt>
                <c:pt idx="32">
                  <c:v>3.39E-2</c:v>
                </c:pt>
                <c:pt idx="33">
                  <c:v>3.5999999999999997E-2</c:v>
                </c:pt>
                <c:pt idx="34">
                  <c:v>3.6699999999999997E-2</c:v>
                </c:pt>
                <c:pt idx="35">
                  <c:v>3.2599999999999997E-2</c:v>
                </c:pt>
                <c:pt idx="36">
                  <c:v>2.7099999999999999E-2</c:v>
                </c:pt>
                <c:pt idx="37">
                  <c:v>2.7799999999999991E-2</c:v>
                </c:pt>
                <c:pt idx="38">
                  <c:v>2.7200000000000016E-2</c:v>
                </c:pt>
                <c:pt idx="39">
                  <c:v>2.2599999999999995E-2</c:v>
                </c:pt>
                <c:pt idx="40">
                  <c:v>1.6800000000000002E-2</c:v>
                </c:pt>
                <c:pt idx="41">
                  <c:v>1.5599999999999996E-2</c:v>
                </c:pt>
                <c:pt idx="42">
                  <c:v>1.3399999999999995E-2</c:v>
                </c:pt>
                <c:pt idx="43">
                  <c:v>1.3399999999999995E-2</c:v>
                </c:pt>
                <c:pt idx="44">
                  <c:v>1.3599999999999994E-2</c:v>
                </c:pt>
                <c:pt idx="45">
                  <c:v>1.3299999999999999E-2</c:v>
                </c:pt>
                <c:pt idx="46">
                  <c:v>1.2999999999999998E-2</c:v>
                </c:pt>
                <c:pt idx="47">
                  <c:v>1.1726315789473675E-2</c:v>
                </c:pt>
                <c:pt idx="48">
                  <c:v>1.2505263157894735E-2</c:v>
                </c:pt>
                <c:pt idx="49">
                  <c:v>1.2009523809523796E-2</c:v>
                </c:pt>
                <c:pt idx="50">
                  <c:v>1.1345000000000001E-2</c:v>
                </c:pt>
                <c:pt idx="51">
                  <c:v>1.213157894736841E-2</c:v>
                </c:pt>
                <c:pt idx="52">
                  <c:v>1.3605263157894738E-2</c:v>
                </c:pt>
                <c:pt idx="53">
                  <c:v>1.2684210526315784E-2</c:v>
                </c:pt>
                <c:pt idx="54">
                  <c:v>1.2405882352941169E-2</c:v>
                </c:pt>
                <c:pt idx="55">
                  <c:v>1.2395238095238091E-2</c:v>
                </c:pt>
                <c:pt idx="56">
                  <c:v>1.2188235294117646E-2</c:v>
                </c:pt>
                <c:pt idx="57">
                  <c:v>1.1710526315789463E-2</c:v>
                </c:pt>
                <c:pt idx="58">
                  <c:v>1.1460000000000005E-2</c:v>
                </c:pt>
                <c:pt idx="59">
                  <c:v>1.0484210526315797E-2</c:v>
                </c:pt>
                <c:pt idx="60">
                  <c:v>1.020625E-2</c:v>
                </c:pt>
                <c:pt idx="61">
                  <c:v>1.0580952380952399E-2</c:v>
                </c:pt>
                <c:pt idx="62">
                  <c:v>1.0522222222222231E-2</c:v>
                </c:pt>
                <c:pt idx="63">
                  <c:v>1.0261111111111124E-2</c:v>
                </c:pt>
                <c:pt idx="64">
                  <c:v>1.0260000000000005E-2</c:v>
                </c:pt>
                <c:pt idx="65">
                  <c:v>9.8944444444444557E-3</c:v>
                </c:pt>
                <c:pt idx="66">
                  <c:v>1.0391304347826091E-2</c:v>
                </c:pt>
                <c:pt idx="67">
                  <c:v>1.3035294117647055E-2</c:v>
                </c:pt>
                <c:pt idx="68">
                  <c:v>1.3876470588235296E-2</c:v>
                </c:pt>
                <c:pt idx="69">
                  <c:v>1.2333333333333332E-2</c:v>
                </c:pt>
                <c:pt idx="70">
                  <c:v>1.3535294117647055E-2</c:v>
                </c:pt>
                <c:pt idx="71">
                  <c:v>1.3035294117647058E-2</c:v>
                </c:pt>
                <c:pt idx="72">
                  <c:v>1.2547058823529408E-2</c:v>
                </c:pt>
                <c:pt idx="73">
                  <c:v>1.2021052631578953E-2</c:v>
                </c:pt>
                <c:pt idx="74">
                  <c:v>1.2180952380952376E-2</c:v>
                </c:pt>
                <c:pt idx="75">
                  <c:v>1.2776190476190479E-2</c:v>
                </c:pt>
                <c:pt idx="76">
                  <c:v>1.3814999999999994E-2</c:v>
                </c:pt>
                <c:pt idx="77">
                  <c:v>1.3445000000000006E-2</c:v>
                </c:pt>
                <c:pt idx="78">
                  <c:v>1.2310000000000005E-2</c:v>
                </c:pt>
                <c:pt idx="79">
                  <c:v>1.1316666666666662E-2</c:v>
                </c:pt>
                <c:pt idx="80">
                  <c:v>1.0250000000000009E-2</c:v>
                </c:pt>
                <c:pt idx="81">
                  <c:v>1.0316666666666675E-2</c:v>
                </c:pt>
                <c:pt idx="82">
                  <c:v>1.1188888888888887E-2</c:v>
                </c:pt>
                <c:pt idx="83">
                  <c:v>1.0676190476190478E-2</c:v>
                </c:pt>
                <c:pt idx="84">
                  <c:v>1.0147368421052634E-2</c:v>
                </c:pt>
                <c:pt idx="85">
                  <c:v>1.040526315789473E-2</c:v>
                </c:pt>
                <c:pt idx="86">
                  <c:v>1.0689473684210516E-2</c:v>
                </c:pt>
                <c:pt idx="87">
                  <c:v>1.0490476190476192E-2</c:v>
                </c:pt>
                <c:pt idx="88">
                  <c:v>1.1231578947368419E-2</c:v>
                </c:pt>
                <c:pt idx="89">
                  <c:v>1.0742857142857144E-2</c:v>
                </c:pt>
                <c:pt idx="90">
                  <c:v>9.6909090909090972E-3</c:v>
                </c:pt>
                <c:pt idx="91">
                  <c:v>1.0163157894736832E-2</c:v>
                </c:pt>
                <c:pt idx="92">
                  <c:v>1.0159090909090916E-2</c:v>
                </c:pt>
                <c:pt idx="93">
                  <c:v>9.7411764705882323E-3</c:v>
                </c:pt>
                <c:pt idx="94">
                  <c:v>9.1789473684210504E-3</c:v>
                </c:pt>
                <c:pt idx="95">
                  <c:v>8.6550000000000099E-3</c:v>
                </c:pt>
                <c:pt idx="96">
                  <c:v>8.7222222222222215E-3</c:v>
                </c:pt>
                <c:pt idx="97">
                  <c:v>8.8904761904761848E-3</c:v>
                </c:pt>
                <c:pt idx="98">
                  <c:v>8.9000000000000051E-3</c:v>
                </c:pt>
                <c:pt idx="99">
                  <c:v>8.6249999999999938E-3</c:v>
                </c:pt>
                <c:pt idx="100">
                  <c:v>8.7380952380952392E-3</c:v>
                </c:pt>
                <c:pt idx="101">
                  <c:v>8.9636363636363611E-3</c:v>
                </c:pt>
                <c:pt idx="102">
                  <c:v>9.3095238095238092E-3</c:v>
                </c:pt>
                <c:pt idx="103">
                  <c:v>9.776190476190473E-3</c:v>
                </c:pt>
                <c:pt idx="104">
                  <c:v>1.019545454545456E-2</c:v>
                </c:pt>
                <c:pt idx="105">
                  <c:v>1.0523529411764713E-2</c:v>
                </c:pt>
                <c:pt idx="106">
                  <c:v>1.1190000000000002E-2</c:v>
                </c:pt>
                <c:pt idx="107">
                  <c:v>1.1200000000000012E-2</c:v>
                </c:pt>
                <c:pt idx="108">
                  <c:v>1.1021052631578949E-2</c:v>
                </c:pt>
                <c:pt idx="109">
                  <c:v>1.1145454545454552E-2</c:v>
                </c:pt>
                <c:pt idx="110">
                  <c:v>1.1604545454545465E-2</c:v>
                </c:pt>
                <c:pt idx="111">
                  <c:v>1.2115000000000001E-2</c:v>
                </c:pt>
                <c:pt idx="112">
                  <c:v>1.2790909090909092E-2</c:v>
                </c:pt>
                <c:pt idx="113">
                  <c:v>1.3219047619047623E-2</c:v>
                </c:pt>
                <c:pt idx="114">
                  <c:v>1.3876190476190473E-2</c:v>
                </c:pt>
                <c:pt idx="115">
                  <c:v>1.4369999999999997E-2</c:v>
                </c:pt>
                <c:pt idx="116">
                  <c:v>1.4019047619047612E-2</c:v>
                </c:pt>
                <c:pt idx="117">
                  <c:v>1.3749999999999995E-2</c:v>
                </c:pt>
                <c:pt idx="118">
                  <c:v>1.3836363636363643E-2</c:v>
                </c:pt>
                <c:pt idx="119">
                  <c:v>1.4089473684210527E-2</c:v>
                </c:pt>
                <c:pt idx="120">
                  <c:v>1.4885000000000002E-2</c:v>
                </c:pt>
                <c:pt idx="121">
                  <c:v>1.4777272727272733E-2</c:v>
                </c:pt>
                <c:pt idx="122">
                  <c:v>1.3780952380952373E-2</c:v>
                </c:pt>
                <c:pt idx="123">
                  <c:v>1.2965000000000001E-2</c:v>
                </c:pt>
                <c:pt idx="124">
                  <c:v>1.3195238095238086E-2</c:v>
                </c:pt>
                <c:pt idx="125">
                  <c:v>1.3429999999999997E-2</c:v>
                </c:pt>
                <c:pt idx="126">
                  <c:v>1.3252173913043477E-2</c:v>
                </c:pt>
                <c:pt idx="127">
                  <c:v>1.3090476190476187E-2</c:v>
                </c:pt>
                <c:pt idx="128">
                  <c:v>1.2734999999999996E-2</c:v>
                </c:pt>
                <c:pt idx="129">
                  <c:v>1.2094736842105262E-2</c:v>
                </c:pt>
                <c:pt idx="130">
                  <c:v>1.1628571428571429E-2</c:v>
                </c:pt>
                <c:pt idx="131">
                  <c:v>1.1200000000000005E-2</c:v>
                </c:pt>
                <c:pt idx="132">
                  <c:v>1.1457894736842094E-2</c:v>
                </c:pt>
                <c:pt idx="133">
                  <c:v>1.1482608695652166E-2</c:v>
                </c:pt>
                <c:pt idx="134">
                  <c:v>1.1784210526315782E-2</c:v>
                </c:pt>
                <c:pt idx="135">
                  <c:v>1.1627272727272715E-2</c:v>
                </c:pt>
                <c:pt idx="136">
                  <c:v>1.1413636363636355E-2</c:v>
                </c:pt>
                <c:pt idx="137">
                  <c:v>1.1145000000000009E-2</c:v>
                </c:pt>
                <c:pt idx="138">
                  <c:v>1.0621739130434786E-2</c:v>
                </c:pt>
                <c:pt idx="139">
                  <c:v>1.0850000000000005E-2</c:v>
                </c:pt>
                <c:pt idx="140">
                  <c:v>1.0299999999999997E-2</c:v>
                </c:pt>
                <c:pt idx="141">
                  <c:v>1.0305000000000002E-2</c:v>
                </c:pt>
                <c:pt idx="142">
                  <c:v>1.0263157894736839E-2</c:v>
                </c:pt>
                <c:pt idx="143">
                  <c:v>9.8047619047619064E-3</c:v>
                </c:pt>
                <c:pt idx="144">
                  <c:v>9.5631578947368429E-3</c:v>
                </c:pt>
                <c:pt idx="145">
                  <c:v>1.0414285714285709E-2</c:v>
                </c:pt>
                <c:pt idx="146">
                  <c:v>1.0966666666666673E-2</c:v>
                </c:pt>
                <c:pt idx="147">
                  <c:v>1.1486363636363628E-2</c:v>
                </c:pt>
                <c:pt idx="148">
                  <c:v>1.2249999999999997E-2</c:v>
                </c:pt>
                <c:pt idx="149">
                  <c:v>1.2628571428571437E-2</c:v>
                </c:pt>
                <c:pt idx="150">
                  <c:v>1.2195652173913041E-2</c:v>
                </c:pt>
                <c:pt idx="151">
                  <c:v>1.1726315789473675E-2</c:v>
                </c:pt>
                <c:pt idx="152">
                  <c:v>1.1130434782608688E-2</c:v>
                </c:pt>
                <c:pt idx="153">
                  <c:v>1.1635000000000006E-2</c:v>
                </c:pt>
                <c:pt idx="154">
                  <c:v>1.272631578947369E-2</c:v>
                </c:pt>
                <c:pt idx="155">
                  <c:v>1.31047619047619E-2</c:v>
                </c:pt>
                <c:pt idx="156">
                  <c:v>1.2278947368421052E-2</c:v>
                </c:pt>
                <c:pt idx="157">
                  <c:v>1.1809523809523818E-2</c:v>
                </c:pt>
                <c:pt idx="158">
                  <c:v>1.1409523809523796E-2</c:v>
                </c:pt>
                <c:pt idx="159">
                  <c:v>1.1609090909090913E-2</c:v>
                </c:pt>
                <c:pt idx="160">
                  <c:v>1.2485E-2</c:v>
                </c:pt>
                <c:pt idx="161">
                  <c:v>1.124090909090909E-2</c:v>
                </c:pt>
                <c:pt idx="162">
                  <c:v>1.1718181818181825E-2</c:v>
                </c:pt>
                <c:pt idx="163">
                  <c:v>1.2129999999999995E-2</c:v>
                </c:pt>
                <c:pt idx="164">
                  <c:v>1.1949999999999999E-2</c:v>
                </c:pt>
                <c:pt idx="165">
                  <c:v>1.1452631578947371E-2</c:v>
                </c:pt>
                <c:pt idx="166">
                  <c:v>1.100000000000001E-2</c:v>
                </c:pt>
                <c:pt idx="167">
                  <c:v>1.0680952380952378E-2</c:v>
                </c:pt>
                <c:pt idx="168">
                  <c:v>1.1415789473684209E-2</c:v>
                </c:pt>
                <c:pt idx="169">
                  <c:v>2.0422727272727273E-2</c:v>
                </c:pt>
                <c:pt idx="170">
                  <c:v>2.2322727272727275E-2</c:v>
                </c:pt>
                <c:pt idx="171">
                  <c:v>1.8066666666666668E-2</c:v>
                </c:pt>
                <c:pt idx="172">
                  <c:v>1.6507499999999998E-2</c:v>
                </c:pt>
                <c:pt idx="173">
                  <c:v>1.4329545454545452E-2</c:v>
                </c:pt>
                <c:pt idx="174">
                  <c:v>1.3779999999999997E-2</c:v>
                </c:pt>
                <c:pt idx="175">
                  <c:v>1.4219047619047616E-2</c:v>
                </c:pt>
                <c:pt idx="176">
                  <c:v>1.3785000000000002E-2</c:v>
                </c:pt>
                <c:pt idx="177">
                  <c:v>1.233684210526315E-2</c:v>
                </c:pt>
                <c:pt idx="178">
                  <c:v>1.1036363636363629E-2</c:v>
                </c:pt>
                <c:pt idx="179">
                  <c:v>1.0889473684210525E-2</c:v>
                </c:pt>
                <c:pt idx="180">
                  <c:v>1.0449999999999997E-2</c:v>
                </c:pt>
                <c:pt idx="181">
                  <c:v>1.0969565217391307E-2</c:v>
                </c:pt>
                <c:pt idx="182">
                  <c:v>9.9904761904761955E-3</c:v>
                </c:pt>
                <c:pt idx="183">
                  <c:v>1.0109999999999994E-2</c:v>
                </c:pt>
                <c:pt idx="184">
                  <c:v>1.0018181818181822E-2</c:v>
                </c:pt>
                <c:pt idx="185">
                  <c:v>1.012857159305186E-2</c:v>
                </c:pt>
                <c:pt idx="186">
                  <c:v>1.0304545540972151E-2</c:v>
                </c:pt>
                <c:pt idx="187">
                  <c:v>1.0214285876353535E-2</c:v>
                </c:pt>
                <c:pt idx="188">
                  <c:v>1.0247368565829123E-2</c:v>
                </c:pt>
                <c:pt idx="189">
                  <c:v>1.0794999776631547E-2</c:v>
                </c:pt>
                <c:pt idx="190">
                  <c:v>1.1986956562684871E-2</c:v>
                </c:pt>
                <c:pt idx="191">
                  <c:v>1.2254999853670557E-2</c:v>
                </c:pt>
                <c:pt idx="192">
                  <c:v>1.3981249750405524E-2</c:v>
                </c:pt>
                <c:pt idx="193">
                  <c:v>1.5709091108495509E-2</c:v>
                </c:pt>
                <c:pt idx="194">
                  <c:v>1.5090476172027099E-2</c:v>
                </c:pt>
                <c:pt idx="195">
                  <c:v>1.7046666272481269E-2</c:v>
                </c:pt>
                <c:pt idx="196">
                  <c:v>1.6104999809563147E-2</c:v>
                </c:pt>
                <c:pt idx="197">
                  <c:v>1.6814999849999998E-2</c:v>
                </c:pt>
                <c:pt idx="198">
                  <c:v>1.6347825608695646E-2</c:v>
                </c:pt>
                <c:pt idx="199">
                  <c:v>1.7204761380952394E-2</c:v>
                </c:pt>
                <c:pt idx="200">
                  <c:v>1.836190523809525E-2</c:v>
                </c:pt>
                <c:pt idx="201">
                  <c:v>1.7540000249999986E-2</c:v>
                </c:pt>
                <c:pt idx="202">
                  <c:v>1.6314285857142855E-2</c:v>
                </c:pt>
                <c:pt idx="203">
                  <c:v>1.5405000200000005E-2</c:v>
                </c:pt>
                <c:pt idx="204">
                  <c:v>1.4852631000000012E-2</c:v>
                </c:pt>
                <c:pt idx="205">
                  <c:v>1.6240909318181833E-2</c:v>
                </c:pt>
                <c:pt idx="206">
                  <c:v>1.4469999600000005E-2</c:v>
                </c:pt>
                <c:pt idx="207">
                  <c:v>1.4999999454545464E-2</c:v>
                </c:pt>
                <c:pt idx="208">
                  <c:v>1.5119047904761915E-2</c:v>
                </c:pt>
                <c:pt idx="209">
                  <c:v>1.45400002E-2</c:v>
                </c:pt>
                <c:pt idx="210">
                  <c:v>1.4343477826086949E-2</c:v>
                </c:pt>
                <c:pt idx="211">
                  <c:v>1.3920000850000003E-2</c:v>
                </c:pt>
                <c:pt idx="212">
                  <c:v>1.3857143142857159E-2</c:v>
                </c:pt>
                <c:pt idx="213">
                  <c:v>1.3864286071428575E-2</c:v>
                </c:pt>
                <c:pt idx="214">
                  <c:v>1.2835000999999992E-2</c:v>
                </c:pt>
                <c:pt idx="215">
                  <c:v>1.2190476190476196E-2</c:v>
                </c:pt>
                <c:pt idx="216">
                  <c:v>1.1844999600000003E-2</c:v>
                </c:pt>
                <c:pt idx="217">
                  <c:v>1.1909999599999992E-2</c:v>
                </c:pt>
              </c:numCache>
            </c:numRef>
          </c:val>
          <c:smooth val="0"/>
          <c:extLst>
            <c:ext xmlns:c16="http://schemas.microsoft.com/office/drawing/2014/chart" uri="{C3380CC4-5D6E-409C-BE32-E72D297353CC}">
              <c16:uniqueId val="{00000000-7F9E-46C6-93E8-962ECB8460F8}"/>
            </c:ext>
          </c:extLst>
        </c:ser>
        <c:ser>
          <c:idx val="1"/>
          <c:order val="1"/>
          <c:tx>
            <c:strRef>
              <c:f>'Monthly Yields (WP)'!$AE$6</c:f>
              <c:strCache>
                <c:ptCount val="1"/>
                <c:pt idx="0">
                  <c:v>Baa Spread</c:v>
                </c:pt>
              </c:strCache>
            </c:strRef>
          </c:tx>
          <c:spPr>
            <a:ln w="19050"/>
          </c:spPr>
          <c:marker>
            <c:symbol val="square"/>
            <c:size val="4"/>
          </c:marker>
          <c:cat>
            <c:numRef>
              <c:f>'Monthly Yields (WP)'!$AC$321:$AC$538</c:f>
              <c:numCache>
                <c:formatCode>[$-409]yyyy\-m;@</c:formatCode>
                <c:ptCount val="218"/>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numCache>
            </c:numRef>
          </c:cat>
          <c:val>
            <c:numRef>
              <c:f>'Monthly Yields (WP)'!$AE$321:$AE$538</c:f>
              <c:numCache>
                <c:formatCode>0.00%</c:formatCode>
                <c:ptCount val="218"/>
                <c:pt idx="0">
                  <c:v>1.5399999999999997E-2</c:v>
                </c:pt>
                <c:pt idx="1">
                  <c:v>1.5300000000000001E-2</c:v>
                </c:pt>
                <c:pt idx="2">
                  <c:v>1.4800000000000001E-2</c:v>
                </c:pt>
                <c:pt idx="3">
                  <c:v>1.3899999999999996E-2</c:v>
                </c:pt>
                <c:pt idx="4">
                  <c:v>1.4600000000000002E-2</c:v>
                </c:pt>
                <c:pt idx="5">
                  <c:v>1.4800000000000008E-2</c:v>
                </c:pt>
                <c:pt idx="6">
                  <c:v>1.4299999999999993E-2</c:v>
                </c:pt>
                <c:pt idx="7">
                  <c:v>1.4100000000000008E-2</c:v>
                </c:pt>
                <c:pt idx="8">
                  <c:v>1.390000000000001E-2</c:v>
                </c:pt>
                <c:pt idx="9">
                  <c:v>1.3499999999999998E-2</c:v>
                </c:pt>
                <c:pt idx="10">
                  <c:v>1.3700000000000004E-2</c:v>
                </c:pt>
                <c:pt idx="11">
                  <c:v>1.3100000000000007E-2</c:v>
                </c:pt>
                <c:pt idx="12">
                  <c:v>1.2799999999999999E-2</c:v>
                </c:pt>
                <c:pt idx="13">
                  <c:v>1.38E-2</c:v>
                </c:pt>
                <c:pt idx="14">
                  <c:v>1.3700000000000004E-2</c:v>
                </c:pt>
                <c:pt idx="15">
                  <c:v>1.3299999999999999E-2</c:v>
                </c:pt>
                <c:pt idx="16">
                  <c:v>1.3399999999999995E-2</c:v>
                </c:pt>
                <c:pt idx="17">
                  <c:v>1.3799999999999993E-2</c:v>
                </c:pt>
                <c:pt idx="18">
                  <c:v>1.5799999999999995E-2</c:v>
                </c:pt>
                <c:pt idx="19">
                  <c:v>1.6600000000000004E-2</c:v>
                </c:pt>
                <c:pt idx="20">
                  <c:v>1.5900000000000011E-2</c:v>
                </c:pt>
                <c:pt idx="21">
                  <c:v>1.7499999999999995E-2</c:v>
                </c:pt>
                <c:pt idx="22">
                  <c:v>1.9799999999999991E-2</c:v>
                </c:pt>
                <c:pt idx="23">
                  <c:v>2.0200000000000003E-2</c:v>
                </c:pt>
                <c:pt idx="24">
                  <c:v>2.0800000000000006E-2</c:v>
                </c:pt>
                <c:pt idx="25">
                  <c:v>2.2900000000000004E-2</c:v>
                </c:pt>
                <c:pt idx="26">
                  <c:v>2.3699999999999992E-2</c:v>
                </c:pt>
                <c:pt idx="27">
                  <c:v>2.1900000000000003E-2</c:v>
                </c:pt>
                <c:pt idx="28">
                  <c:v>2.2399999999999996E-2</c:v>
                </c:pt>
                <c:pt idx="29">
                  <c:v>2.3999999999999994E-2</c:v>
                </c:pt>
                <c:pt idx="30">
                  <c:v>2.4800000000000003E-2</c:v>
                </c:pt>
                <c:pt idx="31">
                  <c:v>2.8800000000000013E-2</c:v>
                </c:pt>
                <c:pt idx="32">
                  <c:v>4.41E-2</c:v>
                </c:pt>
                <c:pt idx="33">
                  <c:v>4.9800000000000004E-2</c:v>
                </c:pt>
                <c:pt idx="34">
                  <c:v>5.2600000000000008E-2</c:v>
                </c:pt>
                <c:pt idx="35">
                  <c:v>4.7699999999999999E-2</c:v>
                </c:pt>
                <c:pt idx="36">
                  <c:v>4.1499999999999995E-2</c:v>
                </c:pt>
                <c:pt idx="37">
                  <c:v>4.36E-2</c:v>
                </c:pt>
                <c:pt idx="38">
                  <c:v>4.2700000000000002E-2</c:v>
                </c:pt>
                <c:pt idx="39">
                  <c:v>3.5299999999999998E-2</c:v>
                </c:pt>
                <c:pt idx="40">
                  <c:v>2.7799999999999998E-2</c:v>
                </c:pt>
                <c:pt idx="41">
                  <c:v>2.4599999999999997E-2</c:v>
                </c:pt>
                <c:pt idx="42">
                  <c:v>1.9900000000000001E-2</c:v>
                </c:pt>
                <c:pt idx="43">
                  <c:v>1.9299999999999998E-2</c:v>
                </c:pt>
                <c:pt idx="44">
                  <c:v>1.949999999999999E-2</c:v>
                </c:pt>
                <c:pt idx="45">
                  <c:v>1.8699999999999994E-2</c:v>
                </c:pt>
                <c:pt idx="46">
                  <c:v>1.77E-2</c:v>
                </c:pt>
                <c:pt idx="47">
                  <c:v>1.555789473684209E-2</c:v>
                </c:pt>
                <c:pt idx="48">
                  <c:v>1.6263157894736861E-2</c:v>
                </c:pt>
                <c:pt idx="49">
                  <c:v>1.5804761904761898E-2</c:v>
                </c:pt>
                <c:pt idx="50">
                  <c:v>1.5059999999999997E-2</c:v>
                </c:pt>
                <c:pt idx="51">
                  <c:v>1.6836842105263171E-2</c:v>
                </c:pt>
                <c:pt idx="52">
                  <c:v>2.0678947368421054E-2</c:v>
                </c:pt>
                <c:pt idx="53">
                  <c:v>1.9836842105263153E-2</c:v>
                </c:pt>
                <c:pt idx="54">
                  <c:v>1.7794117647058828E-2</c:v>
                </c:pt>
                <c:pt idx="55">
                  <c:v>1.7619047619047618E-2</c:v>
                </c:pt>
                <c:pt idx="56">
                  <c:v>1.7364705882352949E-2</c:v>
                </c:pt>
                <c:pt idx="57">
                  <c:v>1.6589473684210529E-2</c:v>
                </c:pt>
                <c:pt idx="58">
                  <c:v>1.6234999999999999E-2</c:v>
                </c:pt>
                <c:pt idx="59">
                  <c:v>1.5384210526315792E-2</c:v>
                </c:pt>
                <c:pt idx="60">
                  <c:v>1.4449999999999984E-2</c:v>
                </c:pt>
                <c:pt idx="61">
                  <c:v>1.4652380952380965E-2</c:v>
                </c:pt>
                <c:pt idx="62">
                  <c:v>1.4805555555555558E-2</c:v>
                </c:pt>
                <c:pt idx="63">
                  <c:v>1.447222222222222E-2</c:v>
                </c:pt>
                <c:pt idx="64">
                  <c:v>1.4360000000000005E-2</c:v>
                </c:pt>
                <c:pt idx="65">
                  <c:v>1.4244444444444442E-2</c:v>
                </c:pt>
                <c:pt idx="66">
                  <c:v>1.573913043478261E-2</c:v>
                </c:pt>
                <c:pt idx="67">
                  <c:v>1.9276470588235298E-2</c:v>
                </c:pt>
                <c:pt idx="68">
                  <c:v>2.1182352941176472E-2</c:v>
                </c:pt>
                <c:pt idx="69">
                  <c:v>1.9174999999999994E-2</c:v>
                </c:pt>
                <c:pt idx="70">
                  <c:v>2.0900000000000009E-2</c:v>
                </c:pt>
                <c:pt idx="71">
                  <c:v>2.028235294117647E-2</c:v>
                </c:pt>
                <c:pt idx="72">
                  <c:v>1.9158823529411766E-2</c:v>
                </c:pt>
                <c:pt idx="73">
                  <c:v>1.8542105263157908E-2</c:v>
                </c:pt>
                <c:pt idx="74">
                  <c:v>1.9314285714285701E-2</c:v>
                </c:pt>
                <c:pt idx="75">
                  <c:v>2.0385714285714288E-2</c:v>
                </c:pt>
                <c:pt idx="76">
                  <c:v>2.2080000000000009E-2</c:v>
                </c:pt>
                <c:pt idx="77">
                  <c:v>2.2664999999999998E-2</c:v>
                </c:pt>
                <c:pt idx="78">
                  <c:v>1.7509999999999994E-2</c:v>
                </c:pt>
                <c:pt idx="79">
                  <c:v>1.9155555555555558E-2</c:v>
                </c:pt>
                <c:pt idx="80">
                  <c:v>1.6611111111111118E-2</c:v>
                </c:pt>
                <c:pt idx="81">
                  <c:v>1.6116666666666661E-2</c:v>
                </c:pt>
                <c:pt idx="82">
                  <c:v>1.6761111111111109E-2</c:v>
                </c:pt>
                <c:pt idx="83">
                  <c:v>1.5785714285714292E-2</c:v>
                </c:pt>
                <c:pt idx="84">
                  <c:v>1.5747368421052628E-2</c:v>
                </c:pt>
                <c:pt idx="85">
                  <c:v>1.5605263157894726E-2</c:v>
                </c:pt>
                <c:pt idx="86">
                  <c:v>1.552631578947369E-2</c:v>
                </c:pt>
                <c:pt idx="87">
                  <c:v>1.5300000000000012E-2</c:v>
                </c:pt>
                <c:pt idx="88">
                  <c:v>1.6768421052631578E-2</c:v>
                </c:pt>
                <c:pt idx="89">
                  <c:v>1.5990476190476194E-2</c:v>
                </c:pt>
                <c:pt idx="90">
                  <c:v>1.5154545454545476E-2</c:v>
                </c:pt>
                <c:pt idx="91">
                  <c:v>1.5199999999999991E-2</c:v>
                </c:pt>
                <c:pt idx="92">
                  <c:v>1.489999999999999E-2</c:v>
                </c:pt>
                <c:pt idx="93">
                  <c:v>1.4441176470588249E-2</c:v>
                </c:pt>
                <c:pt idx="94">
                  <c:v>1.3636842105263156E-2</c:v>
                </c:pt>
                <c:pt idx="95">
                  <c:v>1.3264999999999999E-2</c:v>
                </c:pt>
                <c:pt idx="96">
                  <c:v>1.3466666666666675E-2</c:v>
                </c:pt>
                <c:pt idx="97">
                  <c:v>1.3752380952380946E-2</c:v>
                </c:pt>
                <c:pt idx="98">
                  <c:v>1.3304999999999984E-2</c:v>
                </c:pt>
                <c:pt idx="99">
                  <c:v>1.2950000000000003E-2</c:v>
                </c:pt>
                <c:pt idx="100">
                  <c:v>1.3061904761904761E-2</c:v>
                </c:pt>
                <c:pt idx="101">
                  <c:v>1.3327272727272736E-2</c:v>
                </c:pt>
                <c:pt idx="102">
                  <c:v>1.4542857142857142E-2</c:v>
                </c:pt>
                <c:pt idx="103">
                  <c:v>1.5257142857142865E-2</c:v>
                </c:pt>
                <c:pt idx="104">
                  <c:v>1.6295454545454547E-2</c:v>
                </c:pt>
                <c:pt idx="105">
                  <c:v>1.7111764705882358E-2</c:v>
                </c:pt>
                <c:pt idx="106">
                  <c:v>1.8669999999999996E-2</c:v>
                </c:pt>
                <c:pt idx="107">
                  <c:v>1.9334999999999995E-2</c:v>
                </c:pt>
                <c:pt idx="108">
                  <c:v>1.8684210526315786E-2</c:v>
                </c:pt>
                <c:pt idx="109">
                  <c:v>1.8809090909090911E-2</c:v>
                </c:pt>
                <c:pt idx="110">
                  <c:v>1.920454545454546E-2</c:v>
                </c:pt>
                <c:pt idx="111">
                  <c:v>1.9469999999999987E-2</c:v>
                </c:pt>
                <c:pt idx="112">
                  <c:v>2.0154545454545449E-2</c:v>
                </c:pt>
                <c:pt idx="113">
                  <c:v>2.1461904761904772E-2</c:v>
                </c:pt>
                <c:pt idx="114">
                  <c:v>2.3657142857142856E-2</c:v>
                </c:pt>
                <c:pt idx="115">
                  <c:v>2.4725E-2</c:v>
                </c:pt>
                <c:pt idx="116">
                  <c:v>2.5761904761904757E-2</c:v>
                </c:pt>
                <c:pt idx="117">
                  <c:v>2.5405555555555553E-2</c:v>
                </c:pt>
                <c:pt idx="118">
                  <c:v>2.58E-2</c:v>
                </c:pt>
                <c:pt idx="119">
                  <c:v>2.6289473684210522E-2</c:v>
                </c:pt>
                <c:pt idx="120">
                  <c:v>2.6585000000000004E-2</c:v>
                </c:pt>
                <c:pt idx="121">
                  <c:v>2.4431818181818169E-2</c:v>
                </c:pt>
                <c:pt idx="122">
                  <c:v>2.1252380952380953E-2</c:v>
                </c:pt>
                <c:pt idx="123">
                  <c:v>1.9655000000000009E-2</c:v>
                </c:pt>
                <c:pt idx="124">
                  <c:v>2.0085714285714283E-2</c:v>
                </c:pt>
                <c:pt idx="125">
                  <c:v>1.9290000000000002E-2</c:v>
                </c:pt>
                <c:pt idx="126">
                  <c:v>1.9430434782608693E-2</c:v>
                </c:pt>
                <c:pt idx="127">
                  <c:v>1.9195238095238092E-2</c:v>
                </c:pt>
                <c:pt idx="128">
                  <c:v>1.8435000000000007E-2</c:v>
                </c:pt>
                <c:pt idx="129">
                  <c:v>1.7768421052631572E-2</c:v>
                </c:pt>
                <c:pt idx="130">
                  <c:v>1.6838095238095225E-2</c:v>
                </c:pt>
                <c:pt idx="131">
                  <c:v>1.5989999999999994E-2</c:v>
                </c:pt>
                <c:pt idx="132">
                  <c:v>1.5442105263157899E-2</c:v>
                </c:pt>
                <c:pt idx="133">
                  <c:v>1.5360869565217386E-2</c:v>
                </c:pt>
                <c:pt idx="134">
                  <c:v>1.5721052631578952E-2</c:v>
                </c:pt>
                <c:pt idx="135">
                  <c:v>1.5372727272727267E-2</c:v>
                </c:pt>
                <c:pt idx="136">
                  <c:v>1.5240909090909083E-2</c:v>
                </c:pt>
                <c:pt idx="137">
                  <c:v>1.4805000000000006E-2</c:v>
                </c:pt>
                <c:pt idx="138">
                  <c:v>1.4334782608695668E-2</c:v>
                </c:pt>
                <c:pt idx="139">
                  <c:v>1.4549999999999993E-2</c:v>
                </c:pt>
                <c:pt idx="140">
                  <c:v>1.375454545454545E-2</c:v>
                </c:pt>
                <c:pt idx="141">
                  <c:v>1.3635000000000001E-2</c:v>
                </c:pt>
                <c:pt idx="142">
                  <c:v>1.3684210526315795E-2</c:v>
                </c:pt>
                <c:pt idx="143">
                  <c:v>1.3000000000000005E-2</c:v>
                </c:pt>
                <c:pt idx="144">
                  <c:v>1.2873684210526315E-2</c:v>
                </c:pt>
                <c:pt idx="145">
                  <c:v>1.4328571428571434E-2</c:v>
                </c:pt>
                <c:pt idx="146">
                  <c:v>1.5052380952380956E-2</c:v>
                </c:pt>
                <c:pt idx="147">
                  <c:v>1.5795454545454536E-2</c:v>
                </c:pt>
                <c:pt idx="148">
                  <c:v>1.661E-2</c:v>
                </c:pt>
                <c:pt idx="149">
                  <c:v>1.6600000000000007E-2</c:v>
                </c:pt>
                <c:pt idx="150">
                  <c:v>1.6034782608695664E-2</c:v>
                </c:pt>
                <c:pt idx="151">
                  <c:v>1.5926315789473677E-2</c:v>
                </c:pt>
                <c:pt idx="152">
                  <c:v>1.5665217391304352E-2</c:v>
                </c:pt>
                <c:pt idx="153">
                  <c:v>1.6690000000000003E-2</c:v>
                </c:pt>
                <c:pt idx="154">
                  <c:v>1.8173684210526314E-2</c:v>
                </c:pt>
                <c:pt idx="155">
                  <c:v>1.8738095238095238E-2</c:v>
                </c:pt>
                <c:pt idx="156">
                  <c:v>1.7368421052631585E-2</c:v>
                </c:pt>
                <c:pt idx="157">
                  <c:v>1.6676190476190469E-2</c:v>
                </c:pt>
                <c:pt idx="158">
                  <c:v>1.606666666666667E-2</c:v>
                </c:pt>
                <c:pt idx="159">
                  <c:v>1.6499999999999997E-2</c:v>
                </c:pt>
                <c:pt idx="160">
                  <c:v>1.7445000000000013E-2</c:v>
                </c:pt>
                <c:pt idx="161">
                  <c:v>1.5631818181818188E-2</c:v>
                </c:pt>
                <c:pt idx="162">
                  <c:v>1.5090909090909089E-2</c:v>
                </c:pt>
                <c:pt idx="163">
                  <c:v>1.5514999999999994E-2</c:v>
                </c:pt>
                <c:pt idx="164">
                  <c:v>1.5336363636363631E-2</c:v>
                </c:pt>
                <c:pt idx="165">
                  <c:v>1.4773684210526324E-2</c:v>
                </c:pt>
                <c:pt idx="166">
                  <c:v>1.4269999999999998E-2</c:v>
                </c:pt>
                <c:pt idx="167">
                  <c:v>1.3819047619047616E-2</c:v>
                </c:pt>
                <c:pt idx="168">
                  <c:v>1.4499999999999996E-2</c:v>
                </c:pt>
                <c:pt idx="169">
                  <c:v>2.5018181818181814E-2</c:v>
                </c:pt>
                <c:pt idx="170">
                  <c:v>2.6918181818181817E-2</c:v>
                </c:pt>
                <c:pt idx="171">
                  <c:v>2.4390476190476199E-2</c:v>
                </c:pt>
                <c:pt idx="172">
                  <c:v>2.1457499999999994E-2</c:v>
                </c:pt>
                <c:pt idx="173">
                  <c:v>1.7820454545454542E-2</c:v>
                </c:pt>
                <c:pt idx="174">
                  <c:v>1.7035000000000002E-2</c:v>
                </c:pt>
                <c:pt idx="175">
                  <c:v>1.7480952380952382E-2</c:v>
                </c:pt>
                <c:pt idx="176">
                  <c:v>1.7040000000000003E-2</c:v>
                </c:pt>
                <c:pt idx="177">
                  <c:v>1.5542105263157895E-2</c:v>
                </c:pt>
                <c:pt idx="178">
                  <c:v>1.3790909090909083E-2</c:v>
                </c:pt>
                <c:pt idx="179">
                  <c:v>1.3636842105263156E-2</c:v>
                </c:pt>
                <c:pt idx="180">
                  <c:v>1.3335E-2</c:v>
                </c:pt>
                <c:pt idx="181">
                  <c:v>1.3756521739130438E-2</c:v>
                </c:pt>
                <c:pt idx="182">
                  <c:v>1.2652380952380957E-2</c:v>
                </c:pt>
                <c:pt idx="183">
                  <c:v>1.2634999999999993E-2</c:v>
                </c:pt>
                <c:pt idx="184">
                  <c:v>1.2531818181818179E-2</c:v>
                </c:pt>
                <c:pt idx="185">
                  <c:v>1.2642857384965525E-2</c:v>
                </c:pt>
                <c:pt idx="186">
                  <c:v>1.2745454718714373E-2</c:v>
                </c:pt>
                <c:pt idx="187">
                  <c:v>1.2466666727832323E-2</c:v>
                </c:pt>
                <c:pt idx="188">
                  <c:v>1.2557894093739315E-2</c:v>
                </c:pt>
                <c:pt idx="189">
                  <c:v>1.3129999638199746E-2</c:v>
                </c:pt>
                <c:pt idx="190">
                  <c:v>1.4304347088803376E-2</c:v>
                </c:pt>
                <c:pt idx="191">
                  <c:v>1.4739999450743165E-2</c:v>
                </c:pt>
                <c:pt idx="192">
                  <c:v>1.6656250011920885E-2</c:v>
                </c:pt>
                <c:pt idx="193">
                  <c:v>1.865909062109208E-2</c:v>
                </c:pt>
                <c:pt idx="194">
                  <c:v>1.8033333493982E-2</c:v>
                </c:pt>
                <c:pt idx="195">
                  <c:v>2.0199999837080596E-2</c:v>
                </c:pt>
                <c:pt idx="196">
                  <c:v>1.9700000480115394E-2</c:v>
                </c:pt>
                <c:pt idx="197">
                  <c:v>2.0545000249999994E-2</c:v>
                </c:pt>
                <c:pt idx="198">
                  <c:v>1.9630434782608695E-2</c:v>
                </c:pt>
                <c:pt idx="199">
                  <c:v>2.0533332904761906E-2</c:v>
                </c:pt>
                <c:pt idx="200">
                  <c:v>2.1400000095238084E-2</c:v>
                </c:pt>
                <c:pt idx="201">
                  <c:v>2.0480000349999992E-2</c:v>
                </c:pt>
                <c:pt idx="202">
                  <c:v>1.9219047619047622E-2</c:v>
                </c:pt>
                <c:pt idx="203">
                  <c:v>1.8300000100000012E-2</c:v>
                </c:pt>
                <c:pt idx="204">
                  <c:v>1.7447369315789475E-2</c:v>
                </c:pt>
                <c:pt idx="205">
                  <c:v>1.9059091045454543E-2</c:v>
                </c:pt>
                <c:pt idx="206">
                  <c:v>1.7790000000000007E-2</c:v>
                </c:pt>
                <c:pt idx="207">
                  <c:v>1.8481818545454554E-2</c:v>
                </c:pt>
                <c:pt idx="208">
                  <c:v>1.8638095285714286E-2</c:v>
                </c:pt>
                <c:pt idx="209">
                  <c:v>1.7750000500000002E-2</c:v>
                </c:pt>
                <c:pt idx="210">
                  <c:v>1.7291304086956519E-2</c:v>
                </c:pt>
                <c:pt idx="211">
                  <c:v>1.6767500800000008E-2</c:v>
                </c:pt>
                <c:pt idx="212">
                  <c:v>1.6600000142857133E-2</c:v>
                </c:pt>
                <c:pt idx="213">
                  <c:v>1.6349999904761908E-2</c:v>
                </c:pt>
                <c:pt idx="214">
                  <c:v>1.5374999650000006E-2</c:v>
                </c:pt>
                <c:pt idx="215">
                  <c:v>1.4657142333333331E-2</c:v>
                </c:pt>
                <c:pt idx="216">
                  <c:v>1.4129999850000005E-2</c:v>
                </c:pt>
                <c:pt idx="217">
                  <c:v>1.4250000450000008E-2</c:v>
                </c:pt>
              </c:numCache>
            </c:numRef>
          </c:val>
          <c:smooth val="0"/>
          <c:extLst>
            <c:ext xmlns:c16="http://schemas.microsoft.com/office/drawing/2014/chart" uri="{C3380CC4-5D6E-409C-BE32-E72D297353CC}">
              <c16:uniqueId val="{00000001-7F9E-46C6-93E8-962ECB8460F8}"/>
            </c:ext>
          </c:extLst>
        </c:ser>
        <c:dLbls>
          <c:showLegendKey val="0"/>
          <c:showVal val="0"/>
          <c:showCatName val="0"/>
          <c:showSerName val="0"/>
          <c:showPercent val="0"/>
          <c:showBubbleSize val="0"/>
        </c:dLbls>
        <c:marker val="1"/>
        <c:smooth val="0"/>
        <c:axId val="539543808"/>
        <c:axId val="539553792"/>
      </c:lineChart>
      <c:dateAx>
        <c:axId val="539543808"/>
        <c:scaling>
          <c:orientation val="minMax"/>
          <c:min val="38718"/>
        </c:scaling>
        <c:delete val="0"/>
        <c:axPos val="b"/>
        <c:numFmt formatCode="[$-409]yyyy\-m;@" sourceLinked="1"/>
        <c:majorTickMark val="out"/>
        <c:minorTickMark val="cross"/>
        <c:tickLblPos val="low"/>
        <c:txPr>
          <a:bodyPr rot="-2700000"/>
          <a:lstStyle/>
          <a:p>
            <a:pPr>
              <a:defRPr sz="1050"/>
            </a:pPr>
            <a:endParaRPr lang="en-US"/>
          </a:p>
        </c:txPr>
        <c:crossAx val="539553792"/>
        <c:crosses val="autoZero"/>
        <c:auto val="1"/>
        <c:lblOffset val="100"/>
        <c:baseTimeUnit val="months"/>
        <c:majorUnit val="6"/>
        <c:majorTimeUnit val="months"/>
        <c:minorUnit val="3"/>
        <c:minorTimeUnit val="months"/>
      </c:dateAx>
      <c:valAx>
        <c:axId val="539553792"/>
        <c:scaling>
          <c:orientation val="minMax"/>
        </c:scaling>
        <c:delete val="0"/>
        <c:axPos val="l"/>
        <c:majorGridlines/>
        <c:numFmt formatCode="0.00%" sourceLinked="1"/>
        <c:majorTickMark val="out"/>
        <c:minorTickMark val="none"/>
        <c:tickLblPos val="nextTo"/>
        <c:txPr>
          <a:bodyPr/>
          <a:lstStyle/>
          <a:p>
            <a:pPr>
              <a:defRPr sz="1050"/>
            </a:pPr>
            <a:endParaRPr lang="en-US"/>
          </a:p>
        </c:txPr>
        <c:crossAx val="539543808"/>
        <c:crosses val="autoZero"/>
        <c:crossBetween val="between"/>
      </c:valAx>
      <c:spPr>
        <a:ln>
          <a:solidFill>
            <a:sysClr val="windowText" lastClr="000000"/>
          </a:solidFill>
        </a:ln>
      </c:spPr>
    </c:plotArea>
    <c:legend>
      <c:legendPos val="b"/>
      <c:layout>
        <c:manualLayout>
          <c:xMode val="edge"/>
          <c:yMode val="edge"/>
          <c:x val="0.377639002831413"/>
          <c:y val="0.7836881571162001"/>
          <c:w val="0.24919746873746398"/>
          <c:h val="6.3851023318616973E-2"/>
        </c:manualLayout>
      </c:layout>
      <c:overlay val="0"/>
      <c:txPr>
        <a:bodyPr/>
        <a:lstStyle/>
        <a:p>
          <a:pPr>
            <a:defRPr sz="1200"/>
          </a:pPr>
          <a:endParaRPr lang="en-US"/>
        </a:p>
      </c:txPr>
    </c:legend>
    <c:plotVisOnly val="0"/>
    <c:dispBlanksAs val="gap"/>
    <c:showDLblsOverMax val="0"/>
  </c:chart>
  <c:spPr>
    <a:noFill/>
    <a:ln>
      <a:noFill/>
    </a:ln>
  </c:spPr>
  <c:printSettings>
    <c:headerFooter>
      <c:oddHeader>&amp;R&amp;9Case No.: U-20963
Exhibit No.: AB-24
Page: 4 of 4
Witness: Christopher C. Walters
Date: June 22, 2021</c:oddHeader>
      <c:oddFooter>&amp;RSchedule CCW-15
Page 4 of 4</c:oddFooter>
    </c:headerFooter>
    <c:pageMargins b="0.75000000000001499" l="0.70000000000000095" r="0.70000000000000095" t="0.75000000000001499" header="0.3" footer="0.3"/>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en-US" sz="800"/>
          </a:p>
          <a:p>
            <a:pPr>
              <a:defRPr/>
            </a:pPr>
            <a:r>
              <a:rPr lang="en-US" sz="1200"/>
              <a:t>FIGURE</a:t>
            </a:r>
            <a:r>
              <a:rPr lang="en-US" sz="1200" baseline="0"/>
              <a:t> </a:t>
            </a:r>
            <a:endParaRPr lang="en-US" sz="1200"/>
          </a:p>
          <a:p>
            <a:pPr>
              <a:defRPr/>
            </a:pPr>
            <a:endParaRPr lang="en-US" sz="1200"/>
          </a:p>
          <a:p>
            <a:pPr>
              <a:defRPr/>
            </a:pPr>
            <a:r>
              <a:rPr lang="en-US" sz="1400"/>
              <a:t>'A' Rated </a:t>
            </a:r>
            <a:r>
              <a:rPr lang="en-US" sz="1400" baseline="0"/>
              <a:t>Bond </a:t>
            </a:r>
            <a:r>
              <a:rPr lang="en-US" sz="1400"/>
              <a:t>Yiel</a:t>
            </a:r>
            <a:r>
              <a:rPr lang="en-US" sz="1400" baseline="0"/>
              <a:t>d Spread</a:t>
            </a:r>
          </a:p>
          <a:p>
            <a:pPr>
              <a:defRPr/>
            </a:pPr>
            <a:r>
              <a:rPr lang="en-US" sz="1400" baseline="0"/>
              <a:t>(Corporate vs. Utility)</a:t>
            </a:r>
            <a:endParaRPr lang="en-US" sz="1400"/>
          </a:p>
        </c:rich>
      </c:tx>
      <c:overlay val="0"/>
    </c:title>
    <c:autoTitleDeleted val="0"/>
    <c:plotArea>
      <c:layout>
        <c:manualLayout>
          <c:layoutTarget val="inner"/>
          <c:xMode val="edge"/>
          <c:yMode val="edge"/>
          <c:x val="0.11204205133664399"/>
          <c:y val="0.34239393534196932"/>
          <c:w val="0.85401137357830903"/>
          <c:h val="0.53638822107184858"/>
        </c:manualLayout>
      </c:layout>
      <c:lineChart>
        <c:grouping val="standard"/>
        <c:varyColors val="0"/>
        <c:ser>
          <c:idx val="1"/>
          <c:order val="0"/>
          <c:spPr>
            <a:ln w="12700" cap="rnd">
              <a:solidFill>
                <a:schemeClr val="tx1"/>
              </a:solidFill>
              <a:round/>
            </a:ln>
            <a:effectLst/>
          </c:spPr>
          <c:marker>
            <c:symbol val="none"/>
          </c:marker>
          <c:cat>
            <c:numRef>
              <c:f>[0]!spreadDates</c:f>
              <c:numCache>
                <c:formatCode>m/d/yyyy</c:formatCode>
                <c:ptCount val="4351"/>
                <c:pt idx="0">
                  <c:v>38720</c:v>
                </c:pt>
                <c:pt idx="1">
                  <c:v>38721</c:v>
                </c:pt>
                <c:pt idx="2">
                  <c:v>38722</c:v>
                </c:pt>
                <c:pt idx="3">
                  <c:v>38723</c:v>
                </c:pt>
                <c:pt idx="4">
                  <c:v>38726</c:v>
                </c:pt>
                <c:pt idx="5">
                  <c:v>38727</c:v>
                </c:pt>
                <c:pt idx="6">
                  <c:v>38728</c:v>
                </c:pt>
                <c:pt idx="7">
                  <c:v>38729</c:v>
                </c:pt>
                <c:pt idx="8">
                  <c:v>38730</c:v>
                </c:pt>
                <c:pt idx="9">
                  <c:v>38734</c:v>
                </c:pt>
                <c:pt idx="10">
                  <c:v>38735</c:v>
                </c:pt>
                <c:pt idx="11">
                  <c:v>38736</c:v>
                </c:pt>
                <c:pt idx="12">
                  <c:v>38737</c:v>
                </c:pt>
                <c:pt idx="13">
                  <c:v>38740</c:v>
                </c:pt>
                <c:pt idx="14">
                  <c:v>38741</c:v>
                </c:pt>
                <c:pt idx="15">
                  <c:v>38742</c:v>
                </c:pt>
                <c:pt idx="16">
                  <c:v>38743</c:v>
                </c:pt>
                <c:pt idx="17">
                  <c:v>38744</c:v>
                </c:pt>
                <c:pt idx="18">
                  <c:v>38747</c:v>
                </c:pt>
                <c:pt idx="19">
                  <c:v>38748</c:v>
                </c:pt>
                <c:pt idx="20">
                  <c:v>38749</c:v>
                </c:pt>
                <c:pt idx="21">
                  <c:v>38750</c:v>
                </c:pt>
                <c:pt idx="22">
                  <c:v>38751</c:v>
                </c:pt>
                <c:pt idx="23">
                  <c:v>38754</c:v>
                </c:pt>
                <c:pt idx="24">
                  <c:v>38755</c:v>
                </c:pt>
                <c:pt idx="25">
                  <c:v>38756</c:v>
                </c:pt>
                <c:pt idx="26">
                  <c:v>38757</c:v>
                </c:pt>
                <c:pt idx="27">
                  <c:v>38758</c:v>
                </c:pt>
                <c:pt idx="28">
                  <c:v>38761</c:v>
                </c:pt>
                <c:pt idx="29">
                  <c:v>38762</c:v>
                </c:pt>
                <c:pt idx="30">
                  <c:v>38763</c:v>
                </c:pt>
                <c:pt idx="31">
                  <c:v>38764</c:v>
                </c:pt>
                <c:pt idx="32">
                  <c:v>38765</c:v>
                </c:pt>
                <c:pt idx="33">
                  <c:v>38769</c:v>
                </c:pt>
                <c:pt idx="34">
                  <c:v>38770</c:v>
                </c:pt>
                <c:pt idx="35">
                  <c:v>38771</c:v>
                </c:pt>
                <c:pt idx="36">
                  <c:v>38775</c:v>
                </c:pt>
                <c:pt idx="37">
                  <c:v>38776</c:v>
                </c:pt>
                <c:pt idx="38">
                  <c:v>38777</c:v>
                </c:pt>
                <c:pt idx="39">
                  <c:v>38778</c:v>
                </c:pt>
                <c:pt idx="40">
                  <c:v>38779</c:v>
                </c:pt>
                <c:pt idx="41">
                  <c:v>38782</c:v>
                </c:pt>
                <c:pt idx="42">
                  <c:v>38783</c:v>
                </c:pt>
                <c:pt idx="43">
                  <c:v>38784</c:v>
                </c:pt>
                <c:pt idx="44">
                  <c:v>38785</c:v>
                </c:pt>
                <c:pt idx="45">
                  <c:v>38786</c:v>
                </c:pt>
                <c:pt idx="46">
                  <c:v>38789</c:v>
                </c:pt>
                <c:pt idx="47">
                  <c:v>38790</c:v>
                </c:pt>
                <c:pt idx="48">
                  <c:v>38792</c:v>
                </c:pt>
                <c:pt idx="49">
                  <c:v>38793</c:v>
                </c:pt>
                <c:pt idx="50">
                  <c:v>38796</c:v>
                </c:pt>
                <c:pt idx="51">
                  <c:v>38797</c:v>
                </c:pt>
                <c:pt idx="52">
                  <c:v>38798</c:v>
                </c:pt>
                <c:pt idx="53">
                  <c:v>38799</c:v>
                </c:pt>
                <c:pt idx="54">
                  <c:v>38800</c:v>
                </c:pt>
                <c:pt idx="55">
                  <c:v>38803</c:v>
                </c:pt>
                <c:pt idx="56">
                  <c:v>38804</c:v>
                </c:pt>
                <c:pt idx="57">
                  <c:v>38806</c:v>
                </c:pt>
                <c:pt idx="58">
                  <c:v>38807</c:v>
                </c:pt>
                <c:pt idx="59">
                  <c:v>38810</c:v>
                </c:pt>
                <c:pt idx="60">
                  <c:v>38811</c:v>
                </c:pt>
                <c:pt idx="61">
                  <c:v>38812</c:v>
                </c:pt>
                <c:pt idx="62">
                  <c:v>38813</c:v>
                </c:pt>
                <c:pt idx="63">
                  <c:v>38817</c:v>
                </c:pt>
                <c:pt idx="64">
                  <c:v>38818</c:v>
                </c:pt>
                <c:pt idx="65">
                  <c:v>38819</c:v>
                </c:pt>
                <c:pt idx="66">
                  <c:v>38820</c:v>
                </c:pt>
                <c:pt idx="67">
                  <c:v>38824</c:v>
                </c:pt>
                <c:pt idx="68">
                  <c:v>38826</c:v>
                </c:pt>
                <c:pt idx="69">
                  <c:v>38828</c:v>
                </c:pt>
                <c:pt idx="70">
                  <c:v>38831</c:v>
                </c:pt>
                <c:pt idx="71">
                  <c:v>38832</c:v>
                </c:pt>
                <c:pt idx="72">
                  <c:v>38833</c:v>
                </c:pt>
                <c:pt idx="73">
                  <c:v>38834</c:v>
                </c:pt>
                <c:pt idx="74">
                  <c:v>38835</c:v>
                </c:pt>
                <c:pt idx="75">
                  <c:v>38838</c:v>
                </c:pt>
                <c:pt idx="76">
                  <c:v>38839</c:v>
                </c:pt>
                <c:pt idx="77">
                  <c:v>38840</c:v>
                </c:pt>
                <c:pt idx="78">
                  <c:v>38841</c:v>
                </c:pt>
                <c:pt idx="79">
                  <c:v>38842</c:v>
                </c:pt>
                <c:pt idx="80">
                  <c:v>38845</c:v>
                </c:pt>
                <c:pt idx="81">
                  <c:v>38846</c:v>
                </c:pt>
                <c:pt idx="82">
                  <c:v>38847</c:v>
                </c:pt>
                <c:pt idx="83">
                  <c:v>38848</c:v>
                </c:pt>
                <c:pt idx="84">
                  <c:v>38849</c:v>
                </c:pt>
                <c:pt idx="85">
                  <c:v>38852</c:v>
                </c:pt>
                <c:pt idx="86">
                  <c:v>38853</c:v>
                </c:pt>
                <c:pt idx="87">
                  <c:v>38854</c:v>
                </c:pt>
                <c:pt idx="88">
                  <c:v>38855</c:v>
                </c:pt>
                <c:pt idx="89">
                  <c:v>38856</c:v>
                </c:pt>
                <c:pt idx="90">
                  <c:v>38859</c:v>
                </c:pt>
                <c:pt idx="91">
                  <c:v>38861</c:v>
                </c:pt>
                <c:pt idx="92">
                  <c:v>38862</c:v>
                </c:pt>
                <c:pt idx="93">
                  <c:v>38863</c:v>
                </c:pt>
                <c:pt idx="94">
                  <c:v>38867</c:v>
                </c:pt>
                <c:pt idx="95">
                  <c:v>38868</c:v>
                </c:pt>
                <c:pt idx="96">
                  <c:v>38869</c:v>
                </c:pt>
                <c:pt idx="97">
                  <c:v>38870</c:v>
                </c:pt>
                <c:pt idx="98">
                  <c:v>38873</c:v>
                </c:pt>
                <c:pt idx="99">
                  <c:v>38874</c:v>
                </c:pt>
                <c:pt idx="100">
                  <c:v>38875</c:v>
                </c:pt>
                <c:pt idx="101">
                  <c:v>38877</c:v>
                </c:pt>
                <c:pt idx="102">
                  <c:v>38880</c:v>
                </c:pt>
                <c:pt idx="103">
                  <c:v>38881</c:v>
                </c:pt>
                <c:pt idx="104">
                  <c:v>38882</c:v>
                </c:pt>
                <c:pt idx="105">
                  <c:v>38883</c:v>
                </c:pt>
                <c:pt idx="106">
                  <c:v>38884</c:v>
                </c:pt>
                <c:pt idx="107">
                  <c:v>38887</c:v>
                </c:pt>
                <c:pt idx="108">
                  <c:v>38888</c:v>
                </c:pt>
                <c:pt idx="109">
                  <c:v>38889</c:v>
                </c:pt>
                <c:pt idx="110">
                  <c:v>38890</c:v>
                </c:pt>
                <c:pt idx="111">
                  <c:v>38891</c:v>
                </c:pt>
                <c:pt idx="112">
                  <c:v>38894</c:v>
                </c:pt>
                <c:pt idx="113">
                  <c:v>38896</c:v>
                </c:pt>
                <c:pt idx="114">
                  <c:v>38897</c:v>
                </c:pt>
                <c:pt idx="115">
                  <c:v>38901</c:v>
                </c:pt>
                <c:pt idx="116">
                  <c:v>38903</c:v>
                </c:pt>
                <c:pt idx="117">
                  <c:v>38904</c:v>
                </c:pt>
                <c:pt idx="118">
                  <c:v>38905</c:v>
                </c:pt>
                <c:pt idx="119">
                  <c:v>38908</c:v>
                </c:pt>
                <c:pt idx="120">
                  <c:v>38909</c:v>
                </c:pt>
                <c:pt idx="121">
                  <c:v>38910</c:v>
                </c:pt>
                <c:pt idx="122">
                  <c:v>38912</c:v>
                </c:pt>
                <c:pt idx="123">
                  <c:v>38915</c:v>
                </c:pt>
                <c:pt idx="124">
                  <c:v>38916</c:v>
                </c:pt>
                <c:pt idx="125">
                  <c:v>38917</c:v>
                </c:pt>
                <c:pt idx="126">
                  <c:v>38918</c:v>
                </c:pt>
                <c:pt idx="127">
                  <c:v>38919</c:v>
                </c:pt>
                <c:pt idx="128">
                  <c:v>38922</c:v>
                </c:pt>
                <c:pt idx="129">
                  <c:v>38923</c:v>
                </c:pt>
                <c:pt idx="130">
                  <c:v>38924</c:v>
                </c:pt>
                <c:pt idx="131">
                  <c:v>38925</c:v>
                </c:pt>
                <c:pt idx="132">
                  <c:v>38926</c:v>
                </c:pt>
                <c:pt idx="133">
                  <c:v>38929</c:v>
                </c:pt>
                <c:pt idx="134">
                  <c:v>38930</c:v>
                </c:pt>
                <c:pt idx="135">
                  <c:v>38931</c:v>
                </c:pt>
                <c:pt idx="136">
                  <c:v>38932</c:v>
                </c:pt>
                <c:pt idx="137">
                  <c:v>38933</c:v>
                </c:pt>
                <c:pt idx="138">
                  <c:v>38936</c:v>
                </c:pt>
                <c:pt idx="139">
                  <c:v>38937</c:v>
                </c:pt>
                <c:pt idx="140">
                  <c:v>38938</c:v>
                </c:pt>
                <c:pt idx="141">
                  <c:v>38940</c:v>
                </c:pt>
                <c:pt idx="142">
                  <c:v>38943</c:v>
                </c:pt>
                <c:pt idx="143">
                  <c:v>38944</c:v>
                </c:pt>
                <c:pt idx="144">
                  <c:v>38945</c:v>
                </c:pt>
                <c:pt idx="145">
                  <c:v>38946</c:v>
                </c:pt>
                <c:pt idx="146">
                  <c:v>38950</c:v>
                </c:pt>
                <c:pt idx="147">
                  <c:v>38952</c:v>
                </c:pt>
                <c:pt idx="148">
                  <c:v>38953</c:v>
                </c:pt>
                <c:pt idx="149">
                  <c:v>38957</c:v>
                </c:pt>
                <c:pt idx="150">
                  <c:v>38958</c:v>
                </c:pt>
                <c:pt idx="151">
                  <c:v>38959</c:v>
                </c:pt>
                <c:pt idx="152">
                  <c:v>38961</c:v>
                </c:pt>
                <c:pt idx="153">
                  <c:v>38965</c:v>
                </c:pt>
                <c:pt idx="154">
                  <c:v>38966</c:v>
                </c:pt>
                <c:pt idx="155">
                  <c:v>38967</c:v>
                </c:pt>
                <c:pt idx="156">
                  <c:v>38968</c:v>
                </c:pt>
                <c:pt idx="157">
                  <c:v>38971</c:v>
                </c:pt>
                <c:pt idx="158">
                  <c:v>38972</c:v>
                </c:pt>
                <c:pt idx="159">
                  <c:v>38974</c:v>
                </c:pt>
                <c:pt idx="160">
                  <c:v>38975</c:v>
                </c:pt>
                <c:pt idx="161">
                  <c:v>38978</c:v>
                </c:pt>
                <c:pt idx="162">
                  <c:v>38979</c:v>
                </c:pt>
                <c:pt idx="163">
                  <c:v>38980</c:v>
                </c:pt>
                <c:pt idx="164">
                  <c:v>38981</c:v>
                </c:pt>
                <c:pt idx="165">
                  <c:v>38985</c:v>
                </c:pt>
                <c:pt idx="166">
                  <c:v>38986</c:v>
                </c:pt>
                <c:pt idx="167">
                  <c:v>38988</c:v>
                </c:pt>
                <c:pt idx="168">
                  <c:v>38989</c:v>
                </c:pt>
                <c:pt idx="169">
                  <c:v>38992</c:v>
                </c:pt>
                <c:pt idx="170">
                  <c:v>38993</c:v>
                </c:pt>
                <c:pt idx="171">
                  <c:v>38994</c:v>
                </c:pt>
                <c:pt idx="172">
                  <c:v>38995</c:v>
                </c:pt>
                <c:pt idx="173">
                  <c:v>38996</c:v>
                </c:pt>
                <c:pt idx="174">
                  <c:v>39000</c:v>
                </c:pt>
                <c:pt idx="175">
                  <c:v>39001</c:v>
                </c:pt>
                <c:pt idx="176">
                  <c:v>39003</c:v>
                </c:pt>
                <c:pt idx="177">
                  <c:v>39007</c:v>
                </c:pt>
                <c:pt idx="178">
                  <c:v>39008</c:v>
                </c:pt>
                <c:pt idx="179">
                  <c:v>39009</c:v>
                </c:pt>
                <c:pt idx="180">
                  <c:v>39013</c:v>
                </c:pt>
                <c:pt idx="181">
                  <c:v>39014</c:v>
                </c:pt>
                <c:pt idx="182">
                  <c:v>39016</c:v>
                </c:pt>
                <c:pt idx="183">
                  <c:v>39017</c:v>
                </c:pt>
                <c:pt idx="184">
                  <c:v>39020</c:v>
                </c:pt>
                <c:pt idx="185">
                  <c:v>39021</c:v>
                </c:pt>
                <c:pt idx="186">
                  <c:v>39022</c:v>
                </c:pt>
                <c:pt idx="187">
                  <c:v>39024</c:v>
                </c:pt>
                <c:pt idx="188">
                  <c:v>39027</c:v>
                </c:pt>
                <c:pt idx="189">
                  <c:v>39028</c:v>
                </c:pt>
                <c:pt idx="190">
                  <c:v>39030</c:v>
                </c:pt>
                <c:pt idx="191">
                  <c:v>39031</c:v>
                </c:pt>
                <c:pt idx="192">
                  <c:v>39034</c:v>
                </c:pt>
                <c:pt idx="193">
                  <c:v>39036</c:v>
                </c:pt>
                <c:pt idx="194">
                  <c:v>39037</c:v>
                </c:pt>
                <c:pt idx="195">
                  <c:v>39038</c:v>
                </c:pt>
                <c:pt idx="196">
                  <c:v>39041</c:v>
                </c:pt>
                <c:pt idx="197">
                  <c:v>39042</c:v>
                </c:pt>
                <c:pt idx="198">
                  <c:v>39045</c:v>
                </c:pt>
                <c:pt idx="199">
                  <c:v>39048</c:v>
                </c:pt>
                <c:pt idx="200">
                  <c:v>39049</c:v>
                </c:pt>
                <c:pt idx="201">
                  <c:v>39051</c:v>
                </c:pt>
                <c:pt idx="202">
                  <c:v>39055</c:v>
                </c:pt>
                <c:pt idx="203">
                  <c:v>39056</c:v>
                </c:pt>
                <c:pt idx="204">
                  <c:v>39058</c:v>
                </c:pt>
                <c:pt idx="205">
                  <c:v>39059</c:v>
                </c:pt>
                <c:pt idx="206">
                  <c:v>39062</c:v>
                </c:pt>
                <c:pt idx="207">
                  <c:v>39063</c:v>
                </c:pt>
                <c:pt idx="208">
                  <c:v>39065</c:v>
                </c:pt>
                <c:pt idx="209">
                  <c:v>39066</c:v>
                </c:pt>
                <c:pt idx="210">
                  <c:v>39069</c:v>
                </c:pt>
                <c:pt idx="211">
                  <c:v>39070</c:v>
                </c:pt>
                <c:pt idx="212">
                  <c:v>39071</c:v>
                </c:pt>
                <c:pt idx="213">
                  <c:v>39072</c:v>
                </c:pt>
                <c:pt idx="214">
                  <c:v>39077</c:v>
                </c:pt>
                <c:pt idx="215">
                  <c:v>39079</c:v>
                </c:pt>
                <c:pt idx="216">
                  <c:v>39080</c:v>
                </c:pt>
                <c:pt idx="217">
                  <c:v>39084</c:v>
                </c:pt>
                <c:pt idx="218">
                  <c:v>39085</c:v>
                </c:pt>
                <c:pt idx="219">
                  <c:v>39086</c:v>
                </c:pt>
                <c:pt idx="220">
                  <c:v>39087</c:v>
                </c:pt>
                <c:pt idx="221">
                  <c:v>39090</c:v>
                </c:pt>
                <c:pt idx="222">
                  <c:v>39091</c:v>
                </c:pt>
                <c:pt idx="223">
                  <c:v>39093</c:v>
                </c:pt>
                <c:pt idx="224">
                  <c:v>39094</c:v>
                </c:pt>
                <c:pt idx="225">
                  <c:v>39099</c:v>
                </c:pt>
                <c:pt idx="226">
                  <c:v>39100</c:v>
                </c:pt>
                <c:pt idx="227">
                  <c:v>39101</c:v>
                </c:pt>
                <c:pt idx="228">
                  <c:v>39104</c:v>
                </c:pt>
                <c:pt idx="229">
                  <c:v>39105</c:v>
                </c:pt>
                <c:pt idx="230">
                  <c:v>39106</c:v>
                </c:pt>
                <c:pt idx="231">
                  <c:v>39108</c:v>
                </c:pt>
                <c:pt idx="232">
                  <c:v>39112</c:v>
                </c:pt>
                <c:pt idx="233">
                  <c:v>39113</c:v>
                </c:pt>
                <c:pt idx="234">
                  <c:v>39114</c:v>
                </c:pt>
                <c:pt idx="235">
                  <c:v>39115</c:v>
                </c:pt>
                <c:pt idx="236">
                  <c:v>39119</c:v>
                </c:pt>
                <c:pt idx="237">
                  <c:v>39120</c:v>
                </c:pt>
                <c:pt idx="238">
                  <c:v>39121</c:v>
                </c:pt>
                <c:pt idx="239">
                  <c:v>39122</c:v>
                </c:pt>
                <c:pt idx="240">
                  <c:v>39125</c:v>
                </c:pt>
                <c:pt idx="241">
                  <c:v>39126</c:v>
                </c:pt>
                <c:pt idx="242">
                  <c:v>39127</c:v>
                </c:pt>
                <c:pt idx="243">
                  <c:v>39128</c:v>
                </c:pt>
                <c:pt idx="244">
                  <c:v>39129</c:v>
                </c:pt>
                <c:pt idx="245">
                  <c:v>39133</c:v>
                </c:pt>
                <c:pt idx="246">
                  <c:v>39134</c:v>
                </c:pt>
                <c:pt idx="247">
                  <c:v>39135</c:v>
                </c:pt>
                <c:pt idx="248">
                  <c:v>39139</c:v>
                </c:pt>
                <c:pt idx="249">
                  <c:v>39140</c:v>
                </c:pt>
                <c:pt idx="250">
                  <c:v>39141</c:v>
                </c:pt>
                <c:pt idx="251">
                  <c:v>39142</c:v>
                </c:pt>
                <c:pt idx="252">
                  <c:v>39143</c:v>
                </c:pt>
                <c:pt idx="253">
                  <c:v>39146</c:v>
                </c:pt>
                <c:pt idx="254">
                  <c:v>39148</c:v>
                </c:pt>
                <c:pt idx="255">
                  <c:v>39149</c:v>
                </c:pt>
                <c:pt idx="256">
                  <c:v>39150</c:v>
                </c:pt>
                <c:pt idx="257">
                  <c:v>39153</c:v>
                </c:pt>
                <c:pt idx="258">
                  <c:v>39154</c:v>
                </c:pt>
                <c:pt idx="259">
                  <c:v>39156</c:v>
                </c:pt>
                <c:pt idx="260">
                  <c:v>39157</c:v>
                </c:pt>
                <c:pt idx="261">
                  <c:v>39160</c:v>
                </c:pt>
                <c:pt idx="262">
                  <c:v>39162</c:v>
                </c:pt>
                <c:pt idx="263">
                  <c:v>39163</c:v>
                </c:pt>
                <c:pt idx="264">
                  <c:v>39167</c:v>
                </c:pt>
                <c:pt idx="265">
                  <c:v>39169</c:v>
                </c:pt>
                <c:pt idx="266">
                  <c:v>39170</c:v>
                </c:pt>
                <c:pt idx="267">
                  <c:v>39171</c:v>
                </c:pt>
                <c:pt idx="268">
                  <c:v>39175</c:v>
                </c:pt>
                <c:pt idx="269">
                  <c:v>39176</c:v>
                </c:pt>
                <c:pt idx="270">
                  <c:v>39177</c:v>
                </c:pt>
                <c:pt idx="271">
                  <c:v>39181</c:v>
                </c:pt>
                <c:pt idx="272">
                  <c:v>39182</c:v>
                </c:pt>
                <c:pt idx="273">
                  <c:v>39184</c:v>
                </c:pt>
                <c:pt idx="274">
                  <c:v>39188</c:v>
                </c:pt>
                <c:pt idx="275">
                  <c:v>39189</c:v>
                </c:pt>
                <c:pt idx="276">
                  <c:v>39190</c:v>
                </c:pt>
                <c:pt idx="277">
                  <c:v>39191</c:v>
                </c:pt>
                <c:pt idx="278">
                  <c:v>39192</c:v>
                </c:pt>
                <c:pt idx="279">
                  <c:v>39195</c:v>
                </c:pt>
                <c:pt idx="280">
                  <c:v>39197</c:v>
                </c:pt>
                <c:pt idx="281">
                  <c:v>39199</c:v>
                </c:pt>
                <c:pt idx="282">
                  <c:v>39203</c:v>
                </c:pt>
                <c:pt idx="283">
                  <c:v>39204</c:v>
                </c:pt>
                <c:pt idx="284">
                  <c:v>39205</c:v>
                </c:pt>
                <c:pt idx="285">
                  <c:v>39206</c:v>
                </c:pt>
                <c:pt idx="286">
                  <c:v>39210</c:v>
                </c:pt>
                <c:pt idx="287">
                  <c:v>39211</c:v>
                </c:pt>
                <c:pt idx="288">
                  <c:v>39212</c:v>
                </c:pt>
                <c:pt idx="289">
                  <c:v>39216</c:v>
                </c:pt>
                <c:pt idx="290">
                  <c:v>39217</c:v>
                </c:pt>
                <c:pt idx="291">
                  <c:v>39218</c:v>
                </c:pt>
                <c:pt idx="292">
                  <c:v>39219</c:v>
                </c:pt>
                <c:pt idx="293">
                  <c:v>39220</c:v>
                </c:pt>
                <c:pt idx="294">
                  <c:v>39223</c:v>
                </c:pt>
                <c:pt idx="295">
                  <c:v>39224</c:v>
                </c:pt>
                <c:pt idx="296">
                  <c:v>39226</c:v>
                </c:pt>
                <c:pt idx="297">
                  <c:v>39227</c:v>
                </c:pt>
                <c:pt idx="298">
                  <c:v>39231</c:v>
                </c:pt>
                <c:pt idx="299">
                  <c:v>39233</c:v>
                </c:pt>
                <c:pt idx="300">
                  <c:v>39234</c:v>
                </c:pt>
                <c:pt idx="301">
                  <c:v>39237</c:v>
                </c:pt>
                <c:pt idx="302">
                  <c:v>39238</c:v>
                </c:pt>
                <c:pt idx="303">
                  <c:v>39239</c:v>
                </c:pt>
                <c:pt idx="304">
                  <c:v>39241</c:v>
                </c:pt>
                <c:pt idx="305">
                  <c:v>39244</c:v>
                </c:pt>
                <c:pt idx="306">
                  <c:v>39245</c:v>
                </c:pt>
                <c:pt idx="307">
                  <c:v>39246</c:v>
                </c:pt>
                <c:pt idx="308">
                  <c:v>39247</c:v>
                </c:pt>
                <c:pt idx="309">
                  <c:v>39251</c:v>
                </c:pt>
                <c:pt idx="310">
                  <c:v>39253</c:v>
                </c:pt>
                <c:pt idx="311">
                  <c:v>39254</c:v>
                </c:pt>
                <c:pt idx="312">
                  <c:v>39255</c:v>
                </c:pt>
                <c:pt idx="313">
                  <c:v>39259</c:v>
                </c:pt>
                <c:pt idx="314">
                  <c:v>39260</c:v>
                </c:pt>
                <c:pt idx="315">
                  <c:v>39261</c:v>
                </c:pt>
                <c:pt idx="316">
                  <c:v>39262</c:v>
                </c:pt>
                <c:pt idx="317">
                  <c:v>39265</c:v>
                </c:pt>
                <c:pt idx="318">
                  <c:v>39266</c:v>
                </c:pt>
                <c:pt idx="319">
                  <c:v>39268</c:v>
                </c:pt>
                <c:pt idx="320">
                  <c:v>39269</c:v>
                </c:pt>
                <c:pt idx="321">
                  <c:v>39272</c:v>
                </c:pt>
                <c:pt idx="322">
                  <c:v>39273</c:v>
                </c:pt>
                <c:pt idx="323">
                  <c:v>39274</c:v>
                </c:pt>
                <c:pt idx="324">
                  <c:v>39275</c:v>
                </c:pt>
                <c:pt idx="325">
                  <c:v>39276</c:v>
                </c:pt>
                <c:pt idx="326">
                  <c:v>39279</c:v>
                </c:pt>
                <c:pt idx="327">
                  <c:v>39280</c:v>
                </c:pt>
                <c:pt idx="328">
                  <c:v>39281</c:v>
                </c:pt>
                <c:pt idx="329">
                  <c:v>39282</c:v>
                </c:pt>
                <c:pt idx="330">
                  <c:v>39283</c:v>
                </c:pt>
                <c:pt idx="331">
                  <c:v>39286</c:v>
                </c:pt>
                <c:pt idx="332">
                  <c:v>39287</c:v>
                </c:pt>
                <c:pt idx="333">
                  <c:v>39289</c:v>
                </c:pt>
                <c:pt idx="334">
                  <c:v>39290</c:v>
                </c:pt>
                <c:pt idx="335">
                  <c:v>39293</c:v>
                </c:pt>
                <c:pt idx="336">
                  <c:v>39295</c:v>
                </c:pt>
                <c:pt idx="337">
                  <c:v>39296</c:v>
                </c:pt>
                <c:pt idx="338">
                  <c:v>39297</c:v>
                </c:pt>
                <c:pt idx="339">
                  <c:v>39300</c:v>
                </c:pt>
                <c:pt idx="340">
                  <c:v>39301</c:v>
                </c:pt>
                <c:pt idx="341">
                  <c:v>39303</c:v>
                </c:pt>
                <c:pt idx="342">
                  <c:v>39304</c:v>
                </c:pt>
                <c:pt idx="343">
                  <c:v>39307</c:v>
                </c:pt>
                <c:pt idx="344">
                  <c:v>39308</c:v>
                </c:pt>
                <c:pt idx="345">
                  <c:v>39309</c:v>
                </c:pt>
                <c:pt idx="346">
                  <c:v>39310</c:v>
                </c:pt>
                <c:pt idx="347">
                  <c:v>39311</c:v>
                </c:pt>
                <c:pt idx="348">
                  <c:v>39314</c:v>
                </c:pt>
                <c:pt idx="349">
                  <c:v>39315</c:v>
                </c:pt>
                <c:pt idx="350">
                  <c:v>39316</c:v>
                </c:pt>
                <c:pt idx="351">
                  <c:v>39317</c:v>
                </c:pt>
                <c:pt idx="352">
                  <c:v>39318</c:v>
                </c:pt>
                <c:pt idx="353">
                  <c:v>39322</c:v>
                </c:pt>
                <c:pt idx="354">
                  <c:v>39324</c:v>
                </c:pt>
                <c:pt idx="355">
                  <c:v>39325</c:v>
                </c:pt>
                <c:pt idx="356">
                  <c:v>39330</c:v>
                </c:pt>
                <c:pt idx="357">
                  <c:v>39331</c:v>
                </c:pt>
                <c:pt idx="358">
                  <c:v>39332</c:v>
                </c:pt>
                <c:pt idx="359">
                  <c:v>39335</c:v>
                </c:pt>
                <c:pt idx="360">
                  <c:v>39336</c:v>
                </c:pt>
                <c:pt idx="361">
                  <c:v>39337</c:v>
                </c:pt>
                <c:pt idx="362">
                  <c:v>39338</c:v>
                </c:pt>
                <c:pt idx="363">
                  <c:v>39342</c:v>
                </c:pt>
                <c:pt idx="364">
                  <c:v>39343</c:v>
                </c:pt>
                <c:pt idx="365">
                  <c:v>39344</c:v>
                </c:pt>
                <c:pt idx="366">
                  <c:v>39345</c:v>
                </c:pt>
                <c:pt idx="367">
                  <c:v>39346</c:v>
                </c:pt>
                <c:pt idx="368">
                  <c:v>39350</c:v>
                </c:pt>
                <c:pt idx="369">
                  <c:v>39351</c:v>
                </c:pt>
                <c:pt idx="370">
                  <c:v>39352</c:v>
                </c:pt>
                <c:pt idx="371">
                  <c:v>39353</c:v>
                </c:pt>
                <c:pt idx="372">
                  <c:v>39356</c:v>
                </c:pt>
                <c:pt idx="373">
                  <c:v>39358</c:v>
                </c:pt>
                <c:pt idx="374">
                  <c:v>39359</c:v>
                </c:pt>
                <c:pt idx="375">
                  <c:v>39360</c:v>
                </c:pt>
                <c:pt idx="376">
                  <c:v>39365</c:v>
                </c:pt>
                <c:pt idx="377">
                  <c:v>39366</c:v>
                </c:pt>
                <c:pt idx="378">
                  <c:v>39367</c:v>
                </c:pt>
                <c:pt idx="379">
                  <c:v>39370</c:v>
                </c:pt>
                <c:pt idx="380">
                  <c:v>39371</c:v>
                </c:pt>
                <c:pt idx="381">
                  <c:v>39373</c:v>
                </c:pt>
                <c:pt idx="382">
                  <c:v>39374</c:v>
                </c:pt>
                <c:pt idx="383">
                  <c:v>39378</c:v>
                </c:pt>
                <c:pt idx="384">
                  <c:v>39380</c:v>
                </c:pt>
                <c:pt idx="385">
                  <c:v>39381</c:v>
                </c:pt>
                <c:pt idx="386">
                  <c:v>39384</c:v>
                </c:pt>
                <c:pt idx="387">
                  <c:v>39385</c:v>
                </c:pt>
                <c:pt idx="388">
                  <c:v>39386</c:v>
                </c:pt>
                <c:pt idx="389">
                  <c:v>39387</c:v>
                </c:pt>
                <c:pt idx="390">
                  <c:v>39388</c:v>
                </c:pt>
                <c:pt idx="391">
                  <c:v>39391</c:v>
                </c:pt>
                <c:pt idx="392">
                  <c:v>39392</c:v>
                </c:pt>
                <c:pt idx="393">
                  <c:v>39394</c:v>
                </c:pt>
                <c:pt idx="394">
                  <c:v>39395</c:v>
                </c:pt>
                <c:pt idx="395">
                  <c:v>39399</c:v>
                </c:pt>
                <c:pt idx="396">
                  <c:v>39402</c:v>
                </c:pt>
                <c:pt idx="397">
                  <c:v>39405</c:v>
                </c:pt>
                <c:pt idx="398">
                  <c:v>39409</c:v>
                </c:pt>
                <c:pt idx="399">
                  <c:v>39412</c:v>
                </c:pt>
                <c:pt idx="400">
                  <c:v>39413</c:v>
                </c:pt>
                <c:pt idx="401">
                  <c:v>39414</c:v>
                </c:pt>
                <c:pt idx="402">
                  <c:v>39416</c:v>
                </c:pt>
                <c:pt idx="403">
                  <c:v>39419</c:v>
                </c:pt>
                <c:pt idx="404">
                  <c:v>39421</c:v>
                </c:pt>
                <c:pt idx="405">
                  <c:v>39423</c:v>
                </c:pt>
                <c:pt idx="406">
                  <c:v>39426</c:v>
                </c:pt>
                <c:pt idx="407">
                  <c:v>39427</c:v>
                </c:pt>
                <c:pt idx="408">
                  <c:v>39428</c:v>
                </c:pt>
                <c:pt idx="409">
                  <c:v>39429</c:v>
                </c:pt>
                <c:pt idx="410">
                  <c:v>39430</c:v>
                </c:pt>
                <c:pt idx="411">
                  <c:v>39433</c:v>
                </c:pt>
                <c:pt idx="412">
                  <c:v>39434</c:v>
                </c:pt>
                <c:pt idx="413">
                  <c:v>39435</c:v>
                </c:pt>
                <c:pt idx="414">
                  <c:v>39436</c:v>
                </c:pt>
                <c:pt idx="415">
                  <c:v>39440</c:v>
                </c:pt>
                <c:pt idx="416">
                  <c:v>39443</c:v>
                </c:pt>
                <c:pt idx="417">
                  <c:v>39447</c:v>
                </c:pt>
                <c:pt idx="418">
                  <c:v>39449</c:v>
                </c:pt>
                <c:pt idx="419">
                  <c:v>39451</c:v>
                </c:pt>
                <c:pt idx="420">
                  <c:v>39454</c:v>
                </c:pt>
                <c:pt idx="421">
                  <c:v>39455</c:v>
                </c:pt>
                <c:pt idx="422">
                  <c:v>39456</c:v>
                </c:pt>
                <c:pt idx="423">
                  <c:v>39457</c:v>
                </c:pt>
                <c:pt idx="424">
                  <c:v>39461</c:v>
                </c:pt>
                <c:pt idx="425">
                  <c:v>39462</c:v>
                </c:pt>
                <c:pt idx="426">
                  <c:v>39463</c:v>
                </c:pt>
                <c:pt idx="427">
                  <c:v>39464</c:v>
                </c:pt>
                <c:pt idx="428">
                  <c:v>39465</c:v>
                </c:pt>
                <c:pt idx="429">
                  <c:v>39469</c:v>
                </c:pt>
                <c:pt idx="430">
                  <c:v>39471</c:v>
                </c:pt>
                <c:pt idx="431">
                  <c:v>39472</c:v>
                </c:pt>
                <c:pt idx="432">
                  <c:v>39476</c:v>
                </c:pt>
                <c:pt idx="433">
                  <c:v>39477</c:v>
                </c:pt>
                <c:pt idx="434">
                  <c:v>39479</c:v>
                </c:pt>
                <c:pt idx="435">
                  <c:v>39482</c:v>
                </c:pt>
                <c:pt idx="436">
                  <c:v>39483</c:v>
                </c:pt>
                <c:pt idx="437">
                  <c:v>39484</c:v>
                </c:pt>
                <c:pt idx="438">
                  <c:v>39485</c:v>
                </c:pt>
                <c:pt idx="439">
                  <c:v>39486</c:v>
                </c:pt>
                <c:pt idx="440">
                  <c:v>39489</c:v>
                </c:pt>
                <c:pt idx="441">
                  <c:v>39490</c:v>
                </c:pt>
                <c:pt idx="442">
                  <c:v>39492</c:v>
                </c:pt>
                <c:pt idx="443">
                  <c:v>39493</c:v>
                </c:pt>
                <c:pt idx="444">
                  <c:v>39498</c:v>
                </c:pt>
                <c:pt idx="445">
                  <c:v>39499</c:v>
                </c:pt>
                <c:pt idx="446">
                  <c:v>39500</c:v>
                </c:pt>
                <c:pt idx="447">
                  <c:v>39503</c:v>
                </c:pt>
                <c:pt idx="448">
                  <c:v>39504</c:v>
                </c:pt>
                <c:pt idx="449">
                  <c:v>39505</c:v>
                </c:pt>
                <c:pt idx="450">
                  <c:v>39506</c:v>
                </c:pt>
                <c:pt idx="451">
                  <c:v>39507</c:v>
                </c:pt>
                <c:pt idx="452">
                  <c:v>39510</c:v>
                </c:pt>
                <c:pt idx="453">
                  <c:v>39511</c:v>
                </c:pt>
                <c:pt idx="454">
                  <c:v>39512</c:v>
                </c:pt>
                <c:pt idx="455">
                  <c:v>39513</c:v>
                </c:pt>
                <c:pt idx="456">
                  <c:v>39514</c:v>
                </c:pt>
                <c:pt idx="457">
                  <c:v>39517</c:v>
                </c:pt>
                <c:pt idx="458">
                  <c:v>39518</c:v>
                </c:pt>
                <c:pt idx="459">
                  <c:v>39519</c:v>
                </c:pt>
                <c:pt idx="460">
                  <c:v>39520</c:v>
                </c:pt>
                <c:pt idx="461">
                  <c:v>39521</c:v>
                </c:pt>
                <c:pt idx="462">
                  <c:v>39524</c:v>
                </c:pt>
                <c:pt idx="463">
                  <c:v>39525</c:v>
                </c:pt>
                <c:pt idx="464">
                  <c:v>39526</c:v>
                </c:pt>
                <c:pt idx="465">
                  <c:v>39527</c:v>
                </c:pt>
                <c:pt idx="466">
                  <c:v>39531</c:v>
                </c:pt>
                <c:pt idx="467">
                  <c:v>39532</c:v>
                </c:pt>
                <c:pt idx="468">
                  <c:v>39533</c:v>
                </c:pt>
                <c:pt idx="469">
                  <c:v>39534</c:v>
                </c:pt>
                <c:pt idx="470">
                  <c:v>39535</c:v>
                </c:pt>
                <c:pt idx="471">
                  <c:v>39538</c:v>
                </c:pt>
                <c:pt idx="472">
                  <c:v>39539</c:v>
                </c:pt>
                <c:pt idx="473">
                  <c:v>39540</c:v>
                </c:pt>
                <c:pt idx="474">
                  <c:v>39541</c:v>
                </c:pt>
                <c:pt idx="475">
                  <c:v>39542</c:v>
                </c:pt>
                <c:pt idx="476">
                  <c:v>39545</c:v>
                </c:pt>
                <c:pt idx="477">
                  <c:v>39546</c:v>
                </c:pt>
                <c:pt idx="478">
                  <c:v>39547</c:v>
                </c:pt>
                <c:pt idx="479">
                  <c:v>39548</c:v>
                </c:pt>
                <c:pt idx="480">
                  <c:v>39549</c:v>
                </c:pt>
                <c:pt idx="481">
                  <c:v>39553</c:v>
                </c:pt>
                <c:pt idx="482">
                  <c:v>39554</c:v>
                </c:pt>
                <c:pt idx="483">
                  <c:v>39555</c:v>
                </c:pt>
                <c:pt idx="484">
                  <c:v>39556</c:v>
                </c:pt>
                <c:pt idx="485">
                  <c:v>39559</c:v>
                </c:pt>
                <c:pt idx="486">
                  <c:v>39560</c:v>
                </c:pt>
                <c:pt idx="487">
                  <c:v>39561</c:v>
                </c:pt>
                <c:pt idx="488">
                  <c:v>39562</c:v>
                </c:pt>
                <c:pt idx="489">
                  <c:v>39563</c:v>
                </c:pt>
                <c:pt idx="490">
                  <c:v>39566</c:v>
                </c:pt>
                <c:pt idx="491">
                  <c:v>39567</c:v>
                </c:pt>
                <c:pt idx="492">
                  <c:v>39568</c:v>
                </c:pt>
                <c:pt idx="493">
                  <c:v>39569</c:v>
                </c:pt>
                <c:pt idx="494">
                  <c:v>39570</c:v>
                </c:pt>
                <c:pt idx="495">
                  <c:v>39573</c:v>
                </c:pt>
                <c:pt idx="496">
                  <c:v>39574</c:v>
                </c:pt>
                <c:pt idx="497">
                  <c:v>39575</c:v>
                </c:pt>
                <c:pt idx="498">
                  <c:v>39576</c:v>
                </c:pt>
                <c:pt idx="499">
                  <c:v>39577</c:v>
                </c:pt>
                <c:pt idx="500">
                  <c:v>39580</c:v>
                </c:pt>
                <c:pt idx="501">
                  <c:v>39581</c:v>
                </c:pt>
                <c:pt idx="502">
                  <c:v>39583</c:v>
                </c:pt>
                <c:pt idx="503">
                  <c:v>39584</c:v>
                </c:pt>
                <c:pt idx="504">
                  <c:v>39587</c:v>
                </c:pt>
                <c:pt idx="505">
                  <c:v>39588</c:v>
                </c:pt>
                <c:pt idx="506">
                  <c:v>39589</c:v>
                </c:pt>
                <c:pt idx="507">
                  <c:v>39590</c:v>
                </c:pt>
                <c:pt idx="508">
                  <c:v>39591</c:v>
                </c:pt>
                <c:pt idx="509">
                  <c:v>39595</c:v>
                </c:pt>
                <c:pt idx="510">
                  <c:v>39596</c:v>
                </c:pt>
                <c:pt idx="511">
                  <c:v>39597</c:v>
                </c:pt>
                <c:pt idx="512">
                  <c:v>39598</c:v>
                </c:pt>
                <c:pt idx="513">
                  <c:v>39601</c:v>
                </c:pt>
                <c:pt idx="514">
                  <c:v>39602</c:v>
                </c:pt>
                <c:pt idx="515">
                  <c:v>39603</c:v>
                </c:pt>
                <c:pt idx="516">
                  <c:v>39604</c:v>
                </c:pt>
                <c:pt idx="517">
                  <c:v>39605</c:v>
                </c:pt>
                <c:pt idx="518">
                  <c:v>39608</c:v>
                </c:pt>
                <c:pt idx="519">
                  <c:v>39609</c:v>
                </c:pt>
                <c:pt idx="520">
                  <c:v>39610</c:v>
                </c:pt>
                <c:pt idx="521">
                  <c:v>39612</c:v>
                </c:pt>
                <c:pt idx="522">
                  <c:v>39615</c:v>
                </c:pt>
                <c:pt idx="523">
                  <c:v>39616</c:v>
                </c:pt>
                <c:pt idx="524">
                  <c:v>39617</c:v>
                </c:pt>
                <c:pt idx="525">
                  <c:v>39618</c:v>
                </c:pt>
                <c:pt idx="526">
                  <c:v>39619</c:v>
                </c:pt>
                <c:pt idx="527">
                  <c:v>39622</c:v>
                </c:pt>
                <c:pt idx="528">
                  <c:v>39623</c:v>
                </c:pt>
                <c:pt idx="529">
                  <c:v>39624</c:v>
                </c:pt>
                <c:pt idx="530">
                  <c:v>39625</c:v>
                </c:pt>
                <c:pt idx="531">
                  <c:v>39626</c:v>
                </c:pt>
                <c:pt idx="532">
                  <c:v>39629</c:v>
                </c:pt>
                <c:pt idx="533">
                  <c:v>39630</c:v>
                </c:pt>
                <c:pt idx="534">
                  <c:v>39631</c:v>
                </c:pt>
                <c:pt idx="535">
                  <c:v>39632</c:v>
                </c:pt>
                <c:pt idx="536">
                  <c:v>39636</c:v>
                </c:pt>
                <c:pt idx="537">
                  <c:v>39637</c:v>
                </c:pt>
                <c:pt idx="538">
                  <c:v>39638</c:v>
                </c:pt>
                <c:pt idx="539">
                  <c:v>39639</c:v>
                </c:pt>
                <c:pt idx="540">
                  <c:v>39640</c:v>
                </c:pt>
                <c:pt idx="541">
                  <c:v>39643</c:v>
                </c:pt>
                <c:pt idx="542">
                  <c:v>39644</c:v>
                </c:pt>
                <c:pt idx="543">
                  <c:v>39645</c:v>
                </c:pt>
                <c:pt idx="544">
                  <c:v>39646</c:v>
                </c:pt>
                <c:pt idx="545">
                  <c:v>39647</c:v>
                </c:pt>
                <c:pt idx="546">
                  <c:v>39650</c:v>
                </c:pt>
                <c:pt idx="547">
                  <c:v>39651</c:v>
                </c:pt>
                <c:pt idx="548">
                  <c:v>39652</c:v>
                </c:pt>
                <c:pt idx="549">
                  <c:v>39653</c:v>
                </c:pt>
                <c:pt idx="550">
                  <c:v>39654</c:v>
                </c:pt>
                <c:pt idx="551">
                  <c:v>39657</c:v>
                </c:pt>
                <c:pt idx="552">
                  <c:v>39658</c:v>
                </c:pt>
                <c:pt idx="553">
                  <c:v>39659</c:v>
                </c:pt>
                <c:pt idx="554">
                  <c:v>39660</c:v>
                </c:pt>
                <c:pt idx="555">
                  <c:v>39661</c:v>
                </c:pt>
                <c:pt idx="556">
                  <c:v>39664</c:v>
                </c:pt>
                <c:pt idx="557">
                  <c:v>39665</c:v>
                </c:pt>
                <c:pt idx="558">
                  <c:v>39666</c:v>
                </c:pt>
                <c:pt idx="559">
                  <c:v>39667</c:v>
                </c:pt>
                <c:pt idx="560">
                  <c:v>39671</c:v>
                </c:pt>
                <c:pt idx="561">
                  <c:v>39672</c:v>
                </c:pt>
                <c:pt idx="562">
                  <c:v>39673</c:v>
                </c:pt>
                <c:pt idx="563">
                  <c:v>39674</c:v>
                </c:pt>
                <c:pt idx="564">
                  <c:v>39675</c:v>
                </c:pt>
                <c:pt idx="565">
                  <c:v>39678</c:v>
                </c:pt>
                <c:pt idx="566">
                  <c:v>39679</c:v>
                </c:pt>
                <c:pt idx="567">
                  <c:v>39680</c:v>
                </c:pt>
                <c:pt idx="568">
                  <c:v>39681</c:v>
                </c:pt>
                <c:pt idx="569">
                  <c:v>39682</c:v>
                </c:pt>
                <c:pt idx="570">
                  <c:v>39685</c:v>
                </c:pt>
                <c:pt idx="571">
                  <c:v>39686</c:v>
                </c:pt>
                <c:pt idx="572">
                  <c:v>39687</c:v>
                </c:pt>
                <c:pt idx="573">
                  <c:v>39688</c:v>
                </c:pt>
                <c:pt idx="574">
                  <c:v>39689</c:v>
                </c:pt>
                <c:pt idx="575">
                  <c:v>39693</c:v>
                </c:pt>
                <c:pt idx="576">
                  <c:v>39694</c:v>
                </c:pt>
                <c:pt idx="577">
                  <c:v>39695</c:v>
                </c:pt>
                <c:pt idx="578">
                  <c:v>39696</c:v>
                </c:pt>
                <c:pt idx="579">
                  <c:v>39699</c:v>
                </c:pt>
                <c:pt idx="580">
                  <c:v>39700</c:v>
                </c:pt>
                <c:pt idx="581">
                  <c:v>39701</c:v>
                </c:pt>
                <c:pt idx="582">
                  <c:v>39702</c:v>
                </c:pt>
                <c:pt idx="583">
                  <c:v>39703</c:v>
                </c:pt>
                <c:pt idx="584">
                  <c:v>39706</c:v>
                </c:pt>
                <c:pt idx="585">
                  <c:v>39708</c:v>
                </c:pt>
                <c:pt idx="586">
                  <c:v>39709</c:v>
                </c:pt>
                <c:pt idx="587">
                  <c:v>39710</c:v>
                </c:pt>
                <c:pt idx="588">
                  <c:v>39713</c:v>
                </c:pt>
                <c:pt idx="589">
                  <c:v>39714</c:v>
                </c:pt>
                <c:pt idx="590">
                  <c:v>39716</c:v>
                </c:pt>
                <c:pt idx="591">
                  <c:v>39720</c:v>
                </c:pt>
                <c:pt idx="592">
                  <c:v>39721</c:v>
                </c:pt>
                <c:pt idx="593">
                  <c:v>39722</c:v>
                </c:pt>
                <c:pt idx="594">
                  <c:v>39724</c:v>
                </c:pt>
                <c:pt idx="595">
                  <c:v>39727</c:v>
                </c:pt>
                <c:pt idx="596">
                  <c:v>39728</c:v>
                </c:pt>
                <c:pt idx="597">
                  <c:v>39729</c:v>
                </c:pt>
                <c:pt idx="598">
                  <c:v>39730</c:v>
                </c:pt>
                <c:pt idx="599">
                  <c:v>39731</c:v>
                </c:pt>
                <c:pt idx="600">
                  <c:v>39735</c:v>
                </c:pt>
                <c:pt idx="601">
                  <c:v>39736</c:v>
                </c:pt>
                <c:pt idx="602">
                  <c:v>39737</c:v>
                </c:pt>
                <c:pt idx="603">
                  <c:v>39738</c:v>
                </c:pt>
                <c:pt idx="604">
                  <c:v>39741</c:v>
                </c:pt>
                <c:pt idx="605">
                  <c:v>39742</c:v>
                </c:pt>
                <c:pt idx="606">
                  <c:v>39743</c:v>
                </c:pt>
                <c:pt idx="607">
                  <c:v>39744</c:v>
                </c:pt>
                <c:pt idx="608">
                  <c:v>39745</c:v>
                </c:pt>
                <c:pt idx="609">
                  <c:v>39748</c:v>
                </c:pt>
                <c:pt idx="610">
                  <c:v>39749</c:v>
                </c:pt>
                <c:pt idx="611">
                  <c:v>39750</c:v>
                </c:pt>
                <c:pt idx="612">
                  <c:v>39751</c:v>
                </c:pt>
                <c:pt idx="613">
                  <c:v>39752</c:v>
                </c:pt>
                <c:pt idx="614">
                  <c:v>39755</c:v>
                </c:pt>
                <c:pt idx="615">
                  <c:v>39756</c:v>
                </c:pt>
                <c:pt idx="616">
                  <c:v>39757</c:v>
                </c:pt>
                <c:pt idx="617">
                  <c:v>39758</c:v>
                </c:pt>
                <c:pt idx="618">
                  <c:v>39759</c:v>
                </c:pt>
                <c:pt idx="619">
                  <c:v>39762</c:v>
                </c:pt>
                <c:pt idx="620">
                  <c:v>39764</c:v>
                </c:pt>
                <c:pt idx="621">
                  <c:v>39765</c:v>
                </c:pt>
                <c:pt idx="622">
                  <c:v>39766</c:v>
                </c:pt>
                <c:pt idx="623">
                  <c:v>39769</c:v>
                </c:pt>
                <c:pt idx="624">
                  <c:v>39770</c:v>
                </c:pt>
                <c:pt idx="625">
                  <c:v>39771</c:v>
                </c:pt>
                <c:pt idx="626">
                  <c:v>39772</c:v>
                </c:pt>
                <c:pt idx="627">
                  <c:v>39773</c:v>
                </c:pt>
                <c:pt idx="628">
                  <c:v>39776</c:v>
                </c:pt>
                <c:pt idx="629">
                  <c:v>39777</c:v>
                </c:pt>
                <c:pt idx="630">
                  <c:v>39780</c:v>
                </c:pt>
                <c:pt idx="631">
                  <c:v>39783</c:v>
                </c:pt>
                <c:pt idx="632">
                  <c:v>39784</c:v>
                </c:pt>
                <c:pt idx="633">
                  <c:v>39785</c:v>
                </c:pt>
                <c:pt idx="634">
                  <c:v>39786</c:v>
                </c:pt>
                <c:pt idx="635">
                  <c:v>39787</c:v>
                </c:pt>
                <c:pt idx="636">
                  <c:v>39790</c:v>
                </c:pt>
                <c:pt idx="637">
                  <c:v>39791</c:v>
                </c:pt>
                <c:pt idx="638">
                  <c:v>39792</c:v>
                </c:pt>
                <c:pt idx="639">
                  <c:v>39793</c:v>
                </c:pt>
                <c:pt idx="640">
                  <c:v>39794</c:v>
                </c:pt>
                <c:pt idx="641">
                  <c:v>39797</c:v>
                </c:pt>
                <c:pt idx="642">
                  <c:v>39798</c:v>
                </c:pt>
                <c:pt idx="643">
                  <c:v>39799</c:v>
                </c:pt>
                <c:pt idx="644">
                  <c:v>39800</c:v>
                </c:pt>
                <c:pt idx="645">
                  <c:v>39801</c:v>
                </c:pt>
                <c:pt idx="646">
                  <c:v>39805</c:v>
                </c:pt>
                <c:pt idx="647">
                  <c:v>39812</c:v>
                </c:pt>
                <c:pt idx="648">
                  <c:v>39815</c:v>
                </c:pt>
                <c:pt idx="649">
                  <c:v>39818</c:v>
                </c:pt>
                <c:pt idx="650">
                  <c:v>39819</c:v>
                </c:pt>
                <c:pt idx="651">
                  <c:v>39820</c:v>
                </c:pt>
                <c:pt idx="652">
                  <c:v>39821</c:v>
                </c:pt>
                <c:pt idx="653">
                  <c:v>39822</c:v>
                </c:pt>
                <c:pt idx="654">
                  <c:v>39825</c:v>
                </c:pt>
                <c:pt idx="655">
                  <c:v>39826</c:v>
                </c:pt>
                <c:pt idx="656">
                  <c:v>39827</c:v>
                </c:pt>
                <c:pt idx="657">
                  <c:v>39828</c:v>
                </c:pt>
                <c:pt idx="658">
                  <c:v>39829</c:v>
                </c:pt>
                <c:pt idx="659">
                  <c:v>39836</c:v>
                </c:pt>
                <c:pt idx="660">
                  <c:v>39839</c:v>
                </c:pt>
                <c:pt idx="661">
                  <c:v>39841</c:v>
                </c:pt>
                <c:pt idx="662">
                  <c:v>39842</c:v>
                </c:pt>
                <c:pt idx="663">
                  <c:v>39843</c:v>
                </c:pt>
                <c:pt idx="664">
                  <c:v>39846</c:v>
                </c:pt>
                <c:pt idx="665">
                  <c:v>39847</c:v>
                </c:pt>
                <c:pt idx="666">
                  <c:v>39848</c:v>
                </c:pt>
                <c:pt idx="667">
                  <c:v>39849</c:v>
                </c:pt>
                <c:pt idx="668">
                  <c:v>39850</c:v>
                </c:pt>
                <c:pt idx="669">
                  <c:v>39853</c:v>
                </c:pt>
                <c:pt idx="670">
                  <c:v>39854</c:v>
                </c:pt>
                <c:pt idx="671">
                  <c:v>39855</c:v>
                </c:pt>
                <c:pt idx="672">
                  <c:v>39856</c:v>
                </c:pt>
                <c:pt idx="673">
                  <c:v>39857</c:v>
                </c:pt>
                <c:pt idx="674">
                  <c:v>39861</c:v>
                </c:pt>
                <c:pt idx="675">
                  <c:v>39862</c:v>
                </c:pt>
                <c:pt idx="676">
                  <c:v>39863</c:v>
                </c:pt>
                <c:pt idx="677">
                  <c:v>39864</c:v>
                </c:pt>
                <c:pt idx="678">
                  <c:v>39867</c:v>
                </c:pt>
                <c:pt idx="679">
                  <c:v>39868</c:v>
                </c:pt>
                <c:pt idx="680">
                  <c:v>39869</c:v>
                </c:pt>
                <c:pt idx="681">
                  <c:v>39870</c:v>
                </c:pt>
                <c:pt idx="682">
                  <c:v>39871</c:v>
                </c:pt>
                <c:pt idx="683">
                  <c:v>39874</c:v>
                </c:pt>
                <c:pt idx="684">
                  <c:v>39875</c:v>
                </c:pt>
                <c:pt idx="685">
                  <c:v>39876</c:v>
                </c:pt>
                <c:pt idx="686">
                  <c:v>39877</c:v>
                </c:pt>
                <c:pt idx="687">
                  <c:v>39878</c:v>
                </c:pt>
                <c:pt idx="688">
                  <c:v>39881</c:v>
                </c:pt>
                <c:pt idx="689">
                  <c:v>39882</c:v>
                </c:pt>
                <c:pt idx="690">
                  <c:v>39883</c:v>
                </c:pt>
                <c:pt idx="691">
                  <c:v>39884</c:v>
                </c:pt>
                <c:pt idx="692">
                  <c:v>39885</c:v>
                </c:pt>
                <c:pt idx="693">
                  <c:v>39888</c:v>
                </c:pt>
                <c:pt idx="694">
                  <c:v>39889</c:v>
                </c:pt>
                <c:pt idx="695">
                  <c:v>39890</c:v>
                </c:pt>
                <c:pt idx="696">
                  <c:v>39891</c:v>
                </c:pt>
                <c:pt idx="697">
                  <c:v>39892</c:v>
                </c:pt>
                <c:pt idx="698">
                  <c:v>39895</c:v>
                </c:pt>
                <c:pt idx="699">
                  <c:v>39896</c:v>
                </c:pt>
                <c:pt idx="700">
                  <c:v>39897</c:v>
                </c:pt>
                <c:pt idx="701">
                  <c:v>39902</c:v>
                </c:pt>
                <c:pt idx="702">
                  <c:v>39903</c:v>
                </c:pt>
                <c:pt idx="703">
                  <c:v>39904</c:v>
                </c:pt>
                <c:pt idx="704">
                  <c:v>39905</c:v>
                </c:pt>
                <c:pt idx="705">
                  <c:v>39906</c:v>
                </c:pt>
                <c:pt idx="706">
                  <c:v>39909</c:v>
                </c:pt>
                <c:pt idx="707">
                  <c:v>39910</c:v>
                </c:pt>
                <c:pt idx="708">
                  <c:v>39911</c:v>
                </c:pt>
                <c:pt idx="709">
                  <c:v>39912</c:v>
                </c:pt>
                <c:pt idx="710">
                  <c:v>39916</c:v>
                </c:pt>
                <c:pt idx="711">
                  <c:v>39917</c:v>
                </c:pt>
                <c:pt idx="712">
                  <c:v>39918</c:v>
                </c:pt>
                <c:pt idx="713">
                  <c:v>39919</c:v>
                </c:pt>
                <c:pt idx="714">
                  <c:v>39920</c:v>
                </c:pt>
                <c:pt idx="715">
                  <c:v>39923</c:v>
                </c:pt>
                <c:pt idx="716">
                  <c:v>39924</c:v>
                </c:pt>
                <c:pt idx="717">
                  <c:v>39925</c:v>
                </c:pt>
                <c:pt idx="718">
                  <c:v>39926</c:v>
                </c:pt>
                <c:pt idx="719">
                  <c:v>39927</c:v>
                </c:pt>
                <c:pt idx="720">
                  <c:v>39930</c:v>
                </c:pt>
                <c:pt idx="721">
                  <c:v>39931</c:v>
                </c:pt>
                <c:pt idx="722">
                  <c:v>39932</c:v>
                </c:pt>
                <c:pt idx="723">
                  <c:v>39933</c:v>
                </c:pt>
                <c:pt idx="724">
                  <c:v>39934</c:v>
                </c:pt>
                <c:pt idx="725">
                  <c:v>39937</c:v>
                </c:pt>
                <c:pt idx="726">
                  <c:v>39938</c:v>
                </c:pt>
                <c:pt idx="727">
                  <c:v>39939</c:v>
                </c:pt>
                <c:pt idx="728">
                  <c:v>39940</c:v>
                </c:pt>
                <c:pt idx="729">
                  <c:v>39941</c:v>
                </c:pt>
                <c:pt idx="730">
                  <c:v>39944</c:v>
                </c:pt>
                <c:pt idx="731">
                  <c:v>39945</c:v>
                </c:pt>
                <c:pt idx="732">
                  <c:v>39946</c:v>
                </c:pt>
                <c:pt idx="733">
                  <c:v>39947</c:v>
                </c:pt>
                <c:pt idx="734">
                  <c:v>39948</c:v>
                </c:pt>
                <c:pt idx="735">
                  <c:v>39951</c:v>
                </c:pt>
                <c:pt idx="736">
                  <c:v>39952</c:v>
                </c:pt>
                <c:pt idx="737">
                  <c:v>39953</c:v>
                </c:pt>
                <c:pt idx="738">
                  <c:v>39954</c:v>
                </c:pt>
                <c:pt idx="739">
                  <c:v>39955</c:v>
                </c:pt>
                <c:pt idx="740">
                  <c:v>39959</c:v>
                </c:pt>
                <c:pt idx="741">
                  <c:v>39960</c:v>
                </c:pt>
                <c:pt idx="742">
                  <c:v>39961</c:v>
                </c:pt>
                <c:pt idx="743">
                  <c:v>39962</c:v>
                </c:pt>
                <c:pt idx="744">
                  <c:v>39965</c:v>
                </c:pt>
                <c:pt idx="745">
                  <c:v>39966</c:v>
                </c:pt>
                <c:pt idx="746">
                  <c:v>39967</c:v>
                </c:pt>
                <c:pt idx="747">
                  <c:v>39968</c:v>
                </c:pt>
                <c:pt idx="748">
                  <c:v>39969</c:v>
                </c:pt>
                <c:pt idx="749">
                  <c:v>39973</c:v>
                </c:pt>
                <c:pt idx="750">
                  <c:v>39974</c:v>
                </c:pt>
                <c:pt idx="751">
                  <c:v>39975</c:v>
                </c:pt>
                <c:pt idx="752">
                  <c:v>39976</c:v>
                </c:pt>
                <c:pt idx="753">
                  <c:v>39979</c:v>
                </c:pt>
                <c:pt idx="754">
                  <c:v>39980</c:v>
                </c:pt>
                <c:pt idx="755">
                  <c:v>39981</c:v>
                </c:pt>
                <c:pt idx="756">
                  <c:v>39982</c:v>
                </c:pt>
                <c:pt idx="757">
                  <c:v>39983</c:v>
                </c:pt>
                <c:pt idx="758">
                  <c:v>39986</c:v>
                </c:pt>
                <c:pt idx="759">
                  <c:v>39987</c:v>
                </c:pt>
                <c:pt idx="760">
                  <c:v>39988</c:v>
                </c:pt>
                <c:pt idx="761">
                  <c:v>39989</c:v>
                </c:pt>
                <c:pt idx="762">
                  <c:v>39990</c:v>
                </c:pt>
                <c:pt idx="763">
                  <c:v>39993</c:v>
                </c:pt>
                <c:pt idx="764">
                  <c:v>39994</c:v>
                </c:pt>
                <c:pt idx="765">
                  <c:v>39995</c:v>
                </c:pt>
                <c:pt idx="766">
                  <c:v>39996</c:v>
                </c:pt>
                <c:pt idx="767">
                  <c:v>40000</c:v>
                </c:pt>
                <c:pt idx="768">
                  <c:v>40001</c:v>
                </c:pt>
                <c:pt idx="769">
                  <c:v>40002</c:v>
                </c:pt>
                <c:pt idx="770">
                  <c:v>40003</c:v>
                </c:pt>
                <c:pt idx="771">
                  <c:v>40004</c:v>
                </c:pt>
                <c:pt idx="772">
                  <c:v>40007</c:v>
                </c:pt>
                <c:pt idx="773">
                  <c:v>40008</c:v>
                </c:pt>
                <c:pt idx="774">
                  <c:v>40010</c:v>
                </c:pt>
                <c:pt idx="775">
                  <c:v>40011</c:v>
                </c:pt>
                <c:pt idx="776">
                  <c:v>40014</c:v>
                </c:pt>
                <c:pt idx="777">
                  <c:v>40015</c:v>
                </c:pt>
                <c:pt idx="778">
                  <c:v>40016</c:v>
                </c:pt>
                <c:pt idx="779">
                  <c:v>40017</c:v>
                </c:pt>
                <c:pt idx="780">
                  <c:v>40018</c:v>
                </c:pt>
                <c:pt idx="781">
                  <c:v>40021</c:v>
                </c:pt>
                <c:pt idx="782">
                  <c:v>40022</c:v>
                </c:pt>
                <c:pt idx="783">
                  <c:v>40023</c:v>
                </c:pt>
                <c:pt idx="784">
                  <c:v>40024</c:v>
                </c:pt>
                <c:pt idx="785">
                  <c:v>40025</c:v>
                </c:pt>
                <c:pt idx="786">
                  <c:v>40028</c:v>
                </c:pt>
                <c:pt idx="787">
                  <c:v>40029</c:v>
                </c:pt>
                <c:pt idx="788">
                  <c:v>40030</c:v>
                </c:pt>
                <c:pt idx="789">
                  <c:v>40031</c:v>
                </c:pt>
                <c:pt idx="790">
                  <c:v>40032</c:v>
                </c:pt>
                <c:pt idx="791">
                  <c:v>40035</c:v>
                </c:pt>
                <c:pt idx="792">
                  <c:v>40036</c:v>
                </c:pt>
                <c:pt idx="793">
                  <c:v>40037</c:v>
                </c:pt>
                <c:pt idx="794">
                  <c:v>40038</c:v>
                </c:pt>
                <c:pt idx="795">
                  <c:v>40039</c:v>
                </c:pt>
                <c:pt idx="796">
                  <c:v>40042</c:v>
                </c:pt>
                <c:pt idx="797">
                  <c:v>40043</c:v>
                </c:pt>
                <c:pt idx="798">
                  <c:v>40044</c:v>
                </c:pt>
                <c:pt idx="799">
                  <c:v>40045</c:v>
                </c:pt>
                <c:pt idx="800">
                  <c:v>40046</c:v>
                </c:pt>
                <c:pt idx="801">
                  <c:v>40049</c:v>
                </c:pt>
                <c:pt idx="802">
                  <c:v>40050</c:v>
                </c:pt>
                <c:pt idx="803">
                  <c:v>40051</c:v>
                </c:pt>
                <c:pt idx="804">
                  <c:v>40052</c:v>
                </c:pt>
                <c:pt idx="805">
                  <c:v>40053</c:v>
                </c:pt>
                <c:pt idx="806">
                  <c:v>40056</c:v>
                </c:pt>
                <c:pt idx="807">
                  <c:v>40057</c:v>
                </c:pt>
                <c:pt idx="808">
                  <c:v>40058</c:v>
                </c:pt>
                <c:pt idx="809">
                  <c:v>40059</c:v>
                </c:pt>
                <c:pt idx="810">
                  <c:v>40060</c:v>
                </c:pt>
                <c:pt idx="811">
                  <c:v>40064</c:v>
                </c:pt>
                <c:pt idx="812">
                  <c:v>40065</c:v>
                </c:pt>
                <c:pt idx="813">
                  <c:v>40066</c:v>
                </c:pt>
                <c:pt idx="814">
                  <c:v>40067</c:v>
                </c:pt>
                <c:pt idx="815">
                  <c:v>40070</c:v>
                </c:pt>
                <c:pt idx="816">
                  <c:v>40071</c:v>
                </c:pt>
                <c:pt idx="817">
                  <c:v>40072</c:v>
                </c:pt>
                <c:pt idx="818">
                  <c:v>40073</c:v>
                </c:pt>
                <c:pt idx="819">
                  <c:v>40074</c:v>
                </c:pt>
                <c:pt idx="820">
                  <c:v>40077</c:v>
                </c:pt>
                <c:pt idx="821">
                  <c:v>40078</c:v>
                </c:pt>
                <c:pt idx="822">
                  <c:v>40079</c:v>
                </c:pt>
                <c:pt idx="823">
                  <c:v>40080</c:v>
                </c:pt>
                <c:pt idx="824">
                  <c:v>40081</c:v>
                </c:pt>
                <c:pt idx="825">
                  <c:v>40084</c:v>
                </c:pt>
                <c:pt idx="826">
                  <c:v>40085</c:v>
                </c:pt>
                <c:pt idx="827">
                  <c:v>40086</c:v>
                </c:pt>
                <c:pt idx="828">
                  <c:v>40087</c:v>
                </c:pt>
                <c:pt idx="829">
                  <c:v>40088</c:v>
                </c:pt>
                <c:pt idx="830">
                  <c:v>40091</c:v>
                </c:pt>
                <c:pt idx="831">
                  <c:v>40092</c:v>
                </c:pt>
                <c:pt idx="832">
                  <c:v>40093</c:v>
                </c:pt>
                <c:pt idx="833">
                  <c:v>40094</c:v>
                </c:pt>
                <c:pt idx="834">
                  <c:v>40095</c:v>
                </c:pt>
                <c:pt idx="835">
                  <c:v>40099</c:v>
                </c:pt>
                <c:pt idx="836">
                  <c:v>40100</c:v>
                </c:pt>
                <c:pt idx="837">
                  <c:v>40101</c:v>
                </c:pt>
                <c:pt idx="838">
                  <c:v>40102</c:v>
                </c:pt>
                <c:pt idx="839">
                  <c:v>40105</c:v>
                </c:pt>
                <c:pt idx="840">
                  <c:v>40106</c:v>
                </c:pt>
                <c:pt idx="841">
                  <c:v>40107</c:v>
                </c:pt>
                <c:pt idx="842">
                  <c:v>40108</c:v>
                </c:pt>
                <c:pt idx="843">
                  <c:v>40109</c:v>
                </c:pt>
                <c:pt idx="844">
                  <c:v>40115</c:v>
                </c:pt>
                <c:pt idx="845">
                  <c:v>40116</c:v>
                </c:pt>
                <c:pt idx="846">
                  <c:v>40119</c:v>
                </c:pt>
                <c:pt idx="847">
                  <c:v>40120</c:v>
                </c:pt>
                <c:pt idx="848">
                  <c:v>40121</c:v>
                </c:pt>
                <c:pt idx="849">
                  <c:v>40122</c:v>
                </c:pt>
                <c:pt idx="850">
                  <c:v>40123</c:v>
                </c:pt>
                <c:pt idx="851">
                  <c:v>40126</c:v>
                </c:pt>
                <c:pt idx="852">
                  <c:v>40127</c:v>
                </c:pt>
                <c:pt idx="853">
                  <c:v>40129</c:v>
                </c:pt>
                <c:pt idx="854">
                  <c:v>40130</c:v>
                </c:pt>
                <c:pt idx="855">
                  <c:v>40133</c:v>
                </c:pt>
                <c:pt idx="856">
                  <c:v>40134</c:v>
                </c:pt>
                <c:pt idx="857">
                  <c:v>40135</c:v>
                </c:pt>
                <c:pt idx="858">
                  <c:v>40136</c:v>
                </c:pt>
                <c:pt idx="859">
                  <c:v>40137</c:v>
                </c:pt>
                <c:pt idx="860">
                  <c:v>40144</c:v>
                </c:pt>
                <c:pt idx="861">
                  <c:v>40147</c:v>
                </c:pt>
                <c:pt idx="862">
                  <c:v>40148</c:v>
                </c:pt>
                <c:pt idx="863">
                  <c:v>40149</c:v>
                </c:pt>
                <c:pt idx="864">
                  <c:v>40150</c:v>
                </c:pt>
                <c:pt idx="865">
                  <c:v>40155</c:v>
                </c:pt>
                <c:pt idx="866">
                  <c:v>40156</c:v>
                </c:pt>
                <c:pt idx="867">
                  <c:v>40157</c:v>
                </c:pt>
                <c:pt idx="868">
                  <c:v>40158</c:v>
                </c:pt>
                <c:pt idx="869">
                  <c:v>40161</c:v>
                </c:pt>
                <c:pt idx="870">
                  <c:v>40162</c:v>
                </c:pt>
                <c:pt idx="871">
                  <c:v>40163</c:v>
                </c:pt>
                <c:pt idx="872">
                  <c:v>40164</c:v>
                </c:pt>
                <c:pt idx="873">
                  <c:v>40165</c:v>
                </c:pt>
                <c:pt idx="874">
                  <c:v>40168</c:v>
                </c:pt>
                <c:pt idx="875">
                  <c:v>40169</c:v>
                </c:pt>
                <c:pt idx="876">
                  <c:v>40171</c:v>
                </c:pt>
                <c:pt idx="877">
                  <c:v>40175</c:v>
                </c:pt>
                <c:pt idx="878">
                  <c:v>40176</c:v>
                </c:pt>
                <c:pt idx="879">
                  <c:v>40177</c:v>
                </c:pt>
                <c:pt idx="880">
                  <c:v>40178</c:v>
                </c:pt>
                <c:pt idx="881">
                  <c:v>40182</c:v>
                </c:pt>
                <c:pt idx="882">
                  <c:v>40183</c:v>
                </c:pt>
                <c:pt idx="883">
                  <c:v>40184</c:v>
                </c:pt>
                <c:pt idx="884">
                  <c:v>40185</c:v>
                </c:pt>
                <c:pt idx="885">
                  <c:v>40186</c:v>
                </c:pt>
                <c:pt idx="886">
                  <c:v>40189</c:v>
                </c:pt>
                <c:pt idx="887">
                  <c:v>40190</c:v>
                </c:pt>
                <c:pt idx="888">
                  <c:v>40191</c:v>
                </c:pt>
                <c:pt idx="889">
                  <c:v>40192</c:v>
                </c:pt>
                <c:pt idx="890">
                  <c:v>40193</c:v>
                </c:pt>
                <c:pt idx="891">
                  <c:v>40197</c:v>
                </c:pt>
                <c:pt idx="892">
                  <c:v>40198</c:v>
                </c:pt>
                <c:pt idx="893">
                  <c:v>40199</c:v>
                </c:pt>
                <c:pt idx="894">
                  <c:v>40200</c:v>
                </c:pt>
                <c:pt idx="895">
                  <c:v>40203</c:v>
                </c:pt>
                <c:pt idx="896">
                  <c:v>40204</c:v>
                </c:pt>
                <c:pt idx="897">
                  <c:v>40205</c:v>
                </c:pt>
                <c:pt idx="898">
                  <c:v>40206</c:v>
                </c:pt>
                <c:pt idx="899">
                  <c:v>40207</c:v>
                </c:pt>
                <c:pt idx="900">
                  <c:v>40210</c:v>
                </c:pt>
                <c:pt idx="901">
                  <c:v>40211</c:v>
                </c:pt>
                <c:pt idx="902">
                  <c:v>40212</c:v>
                </c:pt>
                <c:pt idx="903">
                  <c:v>40213</c:v>
                </c:pt>
                <c:pt idx="904">
                  <c:v>40214</c:v>
                </c:pt>
                <c:pt idx="905">
                  <c:v>40217</c:v>
                </c:pt>
                <c:pt idx="906">
                  <c:v>40218</c:v>
                </c:pt>
                <c:pt idx="907">
                  <c:v>40219</c:v>
                </c:pt>
                <c:pt idx="908">
                  <c:v>40220</c:v>
                </c:pt>
                <c:pt idx="909">
                  <c:v>40221</c:v>
                </c:pt>
                <c:pt idx="910">
                  <c:v>40225</c:v>
                </c:pt>
                <c:pt idx="911">
                  <c:v>40226</c:v>
                </c:pt>
                <c:pt idx="912">
                  <c:v>40227</c:v>
                </c:pt>
                <c:pt idx="913">
                  <c:v>40228</c:v>
                </c:pt>
                <c:pt idx="914">
                  <c:v>40231</c:v>
                </c:pt>
                <c:pt idx="915">
                  <c:v>40232</c:v>
                </c:pt>
                <c:pt idx="916">
                  <c:v>40233</c:v>
                </c:pt>
                <c:pt idx="917">
                  <c:v>40234</c:v>
                </c:pt>
                <c:pt idx="918">
                  <c:v>40235</c:v>
                </c:pt>
                <c:pt idx="919">
                  <c:v>40238</c:v>
                </c:pt>
                <c:pt idx="920">
                  <c:v>40239</c:v>
                </c:pt>
                <c:pt idx="921">
                  <c:v>40240</c:v>
                </c:pt>
                <c:pt idx="922">
                  <c:v>40241</c:v>
                </c:pt>
                <c:pt idx="923">
                  <c:v>40242</c:v>
                </c:pt>
                <c:pt idx="924">
                  <c:v>40245</c:v>
                </c:pt>
                <c:pt idx="925">
                  <c:v>40246</c:v>
                </c:pt>
                <c:pt idx="926">
                  <c:v>40249</c:v>
                </c:pt>
                <c:pt idx="927">
                  <c:v>40252</c:v>
                </c:pt>
                <c:pt idx="928">
                  <c:v>40253</c:v>
                </c:pt>
                <c:pt idx="929">
                  <c:v>40254</c:v>
                </c:pt>
                <c:pt idx="930">
                  <c:v>40255</c:v>
                </c:pt>
                <c:pt idx="931">
                  <c:v>40256</c:v>
                </c:pt>
                <c:pt idx="932">
                  <c:v>40259</c:v>
                </c:pt>
                <c:pt idx="933">
                  <c:v>40260</c:v>
                </c:pt>
                <c:pt idx="934">
                  <c:v>40261</c:v>
                </c:pt>
                <c:pt idx="935">
                  <c:v>40262</c:v>
                </c:pt>
                <c:pt idx="936">
                  <c:v>40263</c:v>
                </c:pt>
                <c:pt idx="937">
                  <c:v>40266</c:v>
                </c:pt>
                <c:pt idx="938">
                  <c:v>40267</c:v>
                </c:pt>
                <c:pt idx="939">
                  <c:v>40268</c:v>
                </c:pt>
                <c:pt idx="940">
                  <c:v>40269</c:v>
                </c:pt>
                <c:pt idx="941">
                  <c:v>40270</c:v>
                </c:pt>
                <c:pt idx="942">
                  <c:v>40273</c:v>
                </c:pt>
                <c:pt idx="943">
                  <c:v>40274</c:v>
                </c:pt>
                <c:pt idx="944">
                  <c:v>40275</c:v>
                </c:pt>
                <c:pt idx="945">
                  <c:v>40276</c:v>
                </c:pt>
                <c:pt idx="946">
                  <c:v>40277</c:v>
                </c:pt>
                <c:pt idx="947">
                  <c:v>40280</c:v>
                </c:pt>
                <c:pt idx="948">
                  <c:v>40281</c:v>
                </c:pt>
                <c:pt idx="949">
                  <c:v>40282</c:v>
                </c:pt>
                <c:pt idx="950">
                  <c:v>40283</c:v>
                </c:pt>
                <c:pt idx="951">
                  <c:v>40284</c:v>
                </c:pt>
                <c:pt idx="952">
                  <c:v>40287</c:v>
                </c:pt>
                <c:pt idx="953">
                  <c:v>40289</c:v>
                </c:pt>
                <c:pt idx="954">
                  <c:v>40290</c:v>
                </c:pt>
                <c:pt idx="955">
                  <c:v>40291</c:v>
                </c:pt>
                <c:pt idx="956">
                  <c:v>40294</c:v>
                </c:pt>
                <c:pt idx="957">
                  <c:v>40296</c:v>
                </c:pt>
                <c:pt idx="958">
                  <c:v>40297</c:v>
                </c:pt>
                <c:pt idx="959">
                  <c:v>40298</c:v>
                </c:pt>
                <c:pt idx="960">
                  <c:v>40301</c:v>
                </c:pt>
                <c:pt idx="961">
                  <c:v>40302</c:v>
                </c:pt>
                <c:pt idx="962">
                  <c:v>40303</c:v>
                </c:pt>
                <c:pt idx="963">
                  <c:v>40304</c:v>
                </c:pt>
                <c:pt idx="964">
                  <c:v>40305</c:v>
                </c:pt>
                <c:pt idx="965">
                  <c:v>40308</c:v>
                </c:pt>
                <c:pt idx="966">
                  <c:v>40309</c:v>
                </c:pt>
                <c:pt idx="967">
                  <c:v>40310</c:v>
                </c:pt>
                <c:pt idx="968">
                  <c:v>40311</c:v>
                </c:pt>
                <c:pt idx="969">
                  <c:v>40312</c:v>
                </c:pt>
                <c:pt idx="970">
                  <c:v>40315</c:v>
                </c:pt>
                <c:pt idx="971">
                  <c:v>40316</c:v>
                </c:pt>
                <c:pt idx="972">
                  <c:v>40317</c:v>
                </c:pt>
                <c:pt idx="973">
                  <c:v>40319</c:v>
                </c:pt>
                <c:pt idx="974">
                  <c:v>40322</c:v>
                </c:pt>
                <c:pt idx="975">
                  <c:v>40323</c:v>
                </c:pt>
                <c:pt idx="976">
                  <c:v>40324</c:v>
                </c:pt>
                <c:pt idx="977">
                  <c:v>40325</c:v>
                </c:pt>
                <c:pt idx="978">
                  <c:v>40326</c:v>
                </c:pt>
                <c:pt idx="979">
                  <c:v>40330</c:v>
                </c:pt>
                <c:pt idx="980">
                  <c:v>40331</c:v>
                </c:pt>
                <c:pt idx="981">
                  <c:v>40332</c:v>
                </c:pt>
                <c:pt idx="982">
                  <c:v>40333</c:v>
                </c:pt>
                <c:pt idx="983">
                  <c:v>40336</c:v>
                </c:pt>
                <c:pt idx="984">
                  <c:v>40337</c:v>
                </c:pt>
                <c:pt idx="985">
                  <c:v>40338</c:v>
                </c:pt>
                <c:pt idx="986">
                  <c:v>40339</c:v>
                </c:pt>
                <c:pt idx="987">
                  <c:v>40340</c:v>
                </c:pt>
                <c:pt idx="988">
                  <c:v>40343</c:v>
                </c:pt>
                <c:pt idx="989">
                  <c:v>40344</c:v>
                </c:pt>
                <c:pt idx="990">
                  <c:v>40345</c:v>
                </c:pt>
                <c:pt idx="991">
                  <c:v>40346</c:v>
                </c:pt>
                <c:pt idx="992">
                  <c:v>40347</c:v>
                </c:pt>
                <c:pt idx="993">
                  <c:v>40350</c:v>
                </c:pt>
                <c:pt idx="994">
                  <c:v>40351</c:v>
                </c:pt>
                <c:pt idx="995">
                  <c:v>40352</c:v>
                </c:pt>
                <c:pt idx="996">
                  <c:v>40354</c:v>
                </c:pt>
                <c:pt idx="997">
                  <c:v>40357</c:v>
                </c:pt>
                <c:pt idx="998">
                  <c:v>40360</c:v>
                </c:pt>
                <c:pt idx="999">
                  <c:v>40361</c:v>
                </c:pt>
                <c:pt idx="1000">
                  <c:v>40365</c:v>
                </c:pt>
                <c:pt idx="1001">
                  <c:v>40366</c:v>
                </c:pt>
                <c:pt idx="1002">
                  <c:v>40368</c:v>
                </c:pt>
                <c:pt idx="1003">
                  <c:v>40371</c:v>
                </c:pt>
                <c:pt idx="1004">
                  <c:v>40372</c:v>
                </c:pt>
                <c:pt idx="1005">
                  <c:v>40373</c:v>
                </c:pt>
                <c:pt idx="1006">
                  <c:v>40374</c:v>
                </c:pt>
                <c:pt idx="1007">
                  <c:v>40378</c:v>
                </c:pt>
                <c:pt idx="1008">
                  <c:v>40379</c:v>
                </c:pt>
                <c:pt idx="1009">
                  <c:v>40380</c:v>
                </c:pt>
                <c:pt idx="1010">
                  <c:v>40381</c:v>
                </c:pt>
                <c:pt idx="1011">
                  <c:v>40382</c:v>
                </c:pt>
                <c:pt idx="1012">
                  <c:v>40385</c:v>
                </c:pt>
                <c:pt idx="1013">
                  <c:v>40386</c:v>
                </c:pt>
                <c:pt idx="1014">
                  <c:v>40387</c:v>
                </c:pt>
                <c:pt idx="1015">
                  <c:v>40388</c:v>
                </c:pt>
                <c:pt idx="1016">
                  <c:v>40389</c:v>
                </c:pt>
                <c:pt idx="1017">
                  <c:v>40392</c:v>
                </c:pt>
                <c:pt idx="1018">
                  <c:v>40393</c:v>
                </c:pt>
                <c:pt idx="1019">
                  <c:v>40394</c:v>
                </c:pt>
                <c:pt idx="1020">
                  <c:v>40395</c:v>
                </c:pt>
                <c:pt idx="1021">
                  <c:v>40396</c:v>
                </c:pt>
                <c:pt idx="1022">
                  <c:v>40399</c:v>
                </c:pt>
                <c:pt idx="1023">
                  <c:v>40400</c:v>
                </c:pt>
                <c:pt idx="1024">
                  <c:v>40402</c:v>
                </c:pt>
                <c:pt idx="1025">
                  <c:v>40403</c:v>
                </c:pt>
                <c:pt idx="1026">
                  <c:v>40406</c:v>
                </c:pt>
                <c:pt idx="1027">
                  <c:v>40407</c:v>
                </c:pt>
                <c:pt idx="1028">
                  <c:v>40409</c:v>
                </c:pt>
                <c:pt idx="1029">
                  <c:v>40410</c:v>
                </c:pt>
                <c:pt idx="1030">
                  <c:v>40413</c:v>
                </c:pt>
                <c:pt idx="1031">
                  <c:v>40414</c:v>
                </c:pt>
                <c:pt idx="1032">
                  <c:v>40417</c:v>
                </c:pt>
                <c:pt idx="1033">
                  <c:v>40421</c:v>
                </c:pt>
                <c:pt idx="1034">
                  <c:v>40422</c:v>
                </c:pt>
                <c:pt idx="1035">
                  <c:v>40423</c:v>
                </c:pt>
                <c:pt idx="1036">
                  <c:v>40424</c:v>
                </c:pt>
                <c:pt idx="1037">
                  <c:v>40428</c:v>
                </c:pt>
                <c:pt idx="1038">
                  <c:v>40429</c:v>
                </c:pt>
                <c:pt idx="1039">
                  <c:v>40430</c:v>
                </c:pt>
                <c:pt idx="1040">
                  <c:v>40431</c:v>
                </c:pt>
                <c:pt idx="1041">
                  <c:v>40434</c:v>
                </c:pt>
                <c:pt idx="1042">
                  <c:v>40435</c:v>
                </c:pt>
                <c:pt idx="1043">
                  <c:v>40436</c:v>
                </c:pt>
                <c:pt idx="1044">
                  <c:v>40437</c:v>
                </c:pt>
                <c:pt idx="1045">
                  <c:v>40438</c:v>
                </c:pt>
                <c:pt idx="1046">
                  <c:v>40441</c:v>
                </c:pt>
                <c:pt idx="1047">
                  <c:v>40442</c:v>
                </c:pt>
                <c:pt idx="1048">
                  <c:v>40443</c:v>
                </c:pt>
                <c:pt idx="1049">
                  <c:v>40444</c:v>
                </c:pt>
                <c:pt idx="1050">
                  <c:v>40445</c:v>
                </c:pt>
                <c:pt idx="1051">
                  <c:v>40448</c:v>
                </c:pt>
                <c:pt idx="1052">
                  <c:v>40449</c:v>
                </c:pt>
                <c:pt idx="1053">
                  <c:v>40450</c:v>
                </c:pt>
                <c:pt idx="1054">
                  <c:v>40451</c:v>
                </c:pt>
                <c:pt idx="1055">
                  <c:v>40452</c:v>
                </c:pt>
                <c:pt idx="1056">
                  <c:v>40455</c:v>
                </c:pt>
                <c:pt idx="1057">
                  <c:v>40456</c:v>
                </c:pt>
                <c:pt idx="1058">
                  <c:v>40457</c:v>
                </c:pt>
                <c:pt idx="1059">
                  <c:v>40458</c:v>
                </c:pt>
                <c:pt idx="1060">
                  <c:v>40459</c:v>
                </c:pt>
                <c:pt idx="1061">
                  <c:v>40463</c:v>
                </c:pt>
                <c:pt idx="1062">
                  <c:v>40464</c:v>
                </c:pt>
                <c:pt idx="1063">
                  <c:v>40465</c:v>
                </c:pt>
                <c:pt idx="1064">
                  <c:v>40466</c:v>
                </c:pt>
                <c:pt idx="1065">
                  <c:v>40469</c:v>
                </c:pt>
                <c:pt idx="1066">
                  <c:v>40470</c:v>
                </c:pt>
                <c:pt idx="1067">
                  <c:v>40472</c:v>
                </c:pt>
                <c:pt idx="1068">
                  <c:v>40476</c:v>
                </c:pt>
                <c:pt idx="1069">
                  <c:v>40477</c:v>
                </c:pt>
                <c:pt idx="1070">
                  <c:v>40478</c:v>
                </c:pt>
                <c:pt idx="1071">
                  <c:v>40480</c:v>
                </c:pt>
                <c:pt idx="1072">
                  <c:v>40483</c:v>
                </c:pt>
                <c:pt idx="1073">
                  <c:v>40484</c:v>
                </c:pt>
                <c:pt idx="1074">
                  <c:v>40485</c:v>
                </c:pt>
                <c:pt idx="1075">
                  <c:v>40486</c:v>
                </c:pt>
                <c:pt idx="1076">
                  <c:v>40487</c:v>
                </c:pt>
                <c:pt idx="1077">
                  <c:v>40490</c:v>
                </c:pt>
                <c:pt idx="1078">
                  <c:v>40491</c:v>
                </c:pt>
                <c:pt idx="1079">
                  <c:v>40492</c:v>
                </c:pt>
                <c:pt idx="1080">
                  <c:v>40493</c:v>
                </c:pt>
                <c:pt idx="1081">
                  <c:v>40494</c:v>
                </c:pt>
                <c:pt idx="1082">
                  <c:v>40497</c:v>
                </c:pt>
                <c:pt idx="1083">
                  <c:v>40498</c:v>
                </c:pt>
                <c:pt idx="1084">
                  <c:v>40499</c:v>
                </c:pt>
                <c:pt idx="1085">
                  <c:v>40500</c:v>
                </c:pt>
                <c:pt idx="1086">
                  <c:v>40501</c:v>
                </c:pt>
                <c:pt idx="1087">
                  <c:v>40505</c:v>
                </c:pt>
                <c:pt idx="1088">
                  <c:v>40508</c:v>
                </c:pt>
                <c:pt idx="1089">
                  <c:v>40511</c:v>
                </c:pt>
                <c:pt idx="1090">
                  <c:v>40512</c:v>
                </c:pt>
                <c:pt idx="1091">
                  <c:v>40513</c:v>
                </c:pt>
                <c:pt idx="1092">
                  <c:v>40515</c:v>
                </c:pt>
                <c:pt idx="1093">
                  <c:v>40518</c:v>
                </c:pt>
                <c:pt idx="1094">
                  <c:v>40519</c:v>
                </c:pt>
                <c:pt idx="1095">
                  <c:v>40520</c:v>
                </c:pt>
                <c:pt idx="1096">
                  <c:v>40521</c:v>
                </c:pt>
                <c:pt idx="1097">
                  <c:v>40522</c:v>
                </c:pt>
                <c:pt idx="1098">
                  <c:v>40525</c:v>
                </c:pt>
                <c:pt idx="1099">
                  <c:v>40526</c:v>
                </c:pt>
                <c:pt idx="1100">
                  <c:v>40527</c:v>
                </c:pt>
                <c:pt idx="1101">
                  <c:v>40528</c:v>
                </c:pt>
                <c:pt idx="1102">
                  <c:v>40529</c:v>
                </c:pt>
                <c:pt idx="1103">
                  <c:v>40532</c:v>
                </c:pt>
                <c:pt idx="1104">
                  <c:v>40533</c:v>
                </c:pt>
                <c:pt idx="1105">
                  <c:v>40534</c:v>
                </c:pt>
                <c:pt idx="1106">
                  <c:v>40535</c:v>
                </c:pt>
                <c:pt idx="1107">
                  <c:v>40539</c:v>
                </c:pt>
                <c:pt idx="1108">
                  <c:v>40540</c:v>
                </c:pt>
                <c:pt idx="1109">
                  <c:v>40541</c:v>
                </c:pt>
                <c:pt idx="1110">
                  <c:v>40543</c:v>
                </c:pt>
                <c:pt idx="1111">
                  <c:v>40546</c:v>
                </c:pt>
                <c:pt idx="1112">
                  <c:v>40547</c:v>
                </c:pt>
                <c:pt idx="1113">
                  <c:v>40548</c:v>
                </c:pt>
                <c:pt idx="1114">
                  <c:v>40549</c:v>
                </c:pt>
                <c:pt idx="1115">
                  <c:v>40550</c:v>
                </c:pt>
                <c:pt idx="1116">
                  <c:v>40553</c:v>
                </c:pt>
                <c:pt idx="1117">
                  <c:v>40554</c:v>
                </c:pt>
                <c:pt idx="1118">
                  <c:v>40555</c:v>
                </c:pt>
                <c:pt idx="1119">
                  <c:v>40556</c:v>
                </c:pt>
                <c:pt idx="1120">
                  <c:v>40557</c:v>
                </c:pt>
                <c:pt idx="1121">
                  <c:v>40561</c:v>
                </c:pt>
                <c:pt idx="1122">
                  <c:v>40562</c:v>
                </c:pt>
                <c:pt idx="1123">
                  <c:v>40563</c:v>
                </c:pt>
                <c:pt idx="1124">
                  <c:v>40564</c:v>
                </c:pt>
                <c:pt idx="1125">
                  <c:v>40567</c:v>
                </c:pt>
                <c:pt idx="1126">
                  <c:v>40568</c:v>
                </c:pt>
                <c:pt idx="1127">
                  <c:v>40569</c:v>
                </c:pt>
                <c:pt idx="1128">
                  <c:v>40571</c:v>
                </c:pt>
                <c:pt idx="1129">
                  <c:v>40574</c:v>
                </c:pt>
                <c:pt idx="1130">
                  <c:v>40576</c:v>
                </c:pt>
                <c:pt idx="1131">
                  <c:v>40577</c:v>
                </c:pt>
                <c:pt idx="1132">
                  <c:v>40578</c:v>
                </c:pt>
                <c:pt idx="1133">
                  <c:v>40581</c:v>
                </c:pt>
                <c:pt idx="1134">
                  <c:v>40582</c:v>
                </c:pt>
                <c:pt idx="1135">
                  <c:v>40585</c:v>
                </c:pt>
                <c:pt idx="1136">
                  <c:v>40588</c:v>
                </c:pt>
                <c:pt idx="1137">
                  <c:v>40589</c:v>
                </c:pt>
                <c:pt idx="1138">
                  <c:v>40590</c:v>
                </c:pt>
                <c:pt idx="1139">
                  <c:v>40591</c:v>
                </c:pt>
                <c:pt idx="1140">
                  <c:v>40592</c:v>
                </c:pt>
                <c:pt idx="1141">
                  <c:v>40596</c:v>
                </c:pt>
                <c:pt idx="1142">
                  <c:v>40597</c:v>
                </c:pt>
                <c:pt idx="1143">
                  <c:v>40598</c:v>
                </c:pt>
                <c:pt idx="1144">
                  <c:v>40599</c:v>
                </c:pt>
                <c:pt idx="1145">
                  <c:v>40602</c:v>
                </c:pt>
                <c:pt idx="1146">
                  <c:v>40603</c:v>
                </c:pt>
                <c:pt idx="1147">
                  <c:v>40604</c:v>
                </c:pt>
                <c:pt idx="1148">
                  <c:v>40605</c:v>
                </c:pt>
                <c:pt idx="1149">
                  <c:v>40606</c:v>
                </c:pt>
                <c:pt idx="1150">
                  <c:v>40609</c:v>
                </c:pt>
                <c:pt idx="1151">
                  <c:v>40610</c:v>
                </c:pt>
                <c:pt idx="1152">
                  <c:v>40611</c:v>
                </c:pt>
                <c:pt idx="1153">
                  <c:v>40612</c:v>
                </c:pt>
                <c:pt idx="1154">
                  <c:v>40613</c:v>
                </c:pt>
                <c:pt idx="1155">
                  <c:v>40617</c:v>
                </c:pt>
                <c:pt idx="1156">
                  <c:v>40618</c:v>
                </c:pt>
                <c:pt idx="1157">
                  <c:v>40620</c:v>
                </c:pt>
                <c:pt idx="1158">
                  <c:v>40623</c:v>
                </c:pt>
                <c:pt idx="1159">
                  <c:v>40624</c:v>
                </c:pt>
                <c:pt idx="1160">
                  <c:v>40625</c:v>
                </c:pt>
                <c:pt idx="1161">
                  <c:v>40626</c:v>
                </c:pt>
                <c:pt idx="1162">
                  <c:v>40627</c:v>
                </c:pt>
                <c:pt idx="1163">
                  <c:v>40630</c:v>
                </c:pt>
                <c:pt idx="1164">
                  <c:v>40631</c:v>
                </c:pt>
                <c:pt idx="1165">
                  <c:v>40632</c:v>
                </c:pt>
                <c:pt idx="1166">
                  <c:v>40633</c:v>
                </c:pt>
                <c:pt idx="1167">
                  <c:v>40634</c:v>
                </c:pt>
                <c:pt idx="1168">
                  <c:v>40637</c:v>
                </c:pt>
                <c:pt idx="1169">
                  <c:v>40638</c:v>
                </c:pt>
                <c:pt idx="1170">
                  <c:v>40639</c:v>
                </c:pt>
                <c:pt idx="1171">
                  <c:v>40640</c:v>
                </c:pt>
                <c:pt idx="1172">
                  <c:v>40641</c:v>
                </c:pt>
                <c:pt idx="1173">
                  <c:v>40645</c:v>
                </c:pt>
                <c:pt idx="1174">
                  <c:v>40646</c:v>
                </c:pt>
                <c:pt idx="1175">
                  <c:v>40647</c:v>
                </c:pt>
                <c:pt idx="1176">
                  <c:v>40648</c:v>
                </c:pt>
                <c:pt idx="1177">
                  <c:v>40651</c:v>
                </c:pt>
                <c:pt idx="1178">
                  <c:v>40652</c:v>
                </c:pt>
                <c:pt idx="1179">
                  <c:v>40653</c:v>
                </c:pt>
                <c:pt idx="1180">
                  <c:v>40654</c:v>
                </c:pt>
                <c:pt idx="1181">
                  <c:v>40658</c:v>
                </c:pt>
                <c:pt idx="1182">
                  <c:v>40659</c:v>
                </c:pt>
                <c:pt idx="1183">
                  <c:v>40660</c:v>
                </c:pt>
                <c:pt idx="1184">
                  <c:v>40661</c:v>
                </c:pt>
                <c:pt idx="1185">
                  <c:v>40665</c:v>
                </c:pt>
                <c:pt idx="1186">
                  <c:v>40667</c:v>
                </c:pt>
                <c:pt idx="1187">
                  <c:v>40668</c:v>
                </c:pt>
                <c:pt idx="1188">
                  <c:v>40669</c:v>
                </c:pt>
                <c:pt idx="1189">
                  <c:v>40672</c:v>
                </c:pt>
                <c:pt idx="1190">
                  <c:v>40673</c:v>
                </c:pt>
                <c:pt idx="1191">
                  <c:v>40674</c:v>
                </c:pt>
                <c:pt idx="1192">
                  <c:v>40676</c:v>
                </c:pt>
                <c:pt idx="1193">
                  <c:v>40679</c:v>
                </c:pt>
                <c:pt idx="1194">
                  <c:v>40680</c:v>
                </c:pt>
                <c:pt idx="1195">
                  <c:v>40681</c:v>
                </c:pt>
                <c:pt idx="1196">
                  <c:v>40682</c:v>
                </c:pt>
                <c:pt idx="1197">
                  <c:v>40683</c:v>
                </c:pt>
                <c:pt idx="1198">
                  <c:v>40686</c:v>
                </c:pt>
                <c:pt idx="1199">
                  <c:v>40687</c:v>
                </c:pt>
                <c:pt idx="1200">
                  <c:v>40688</c:v>
                </c:pt>
                <c:pt idx="1201">
                  <c:v>40689</c:v>
                </c:pt>
                <c:pt idx="1202">
                  <c:v>40694</c:v>
                </c:pt>
                <c:pt idx="1203">
                  <c:v>40695</c:v>
                </c:pt>
                <c:pt idx="1204">
                  <c:v>40696</c:v>
                </c:pt>
                <c:pt idx="1205">
                  <c:v>40697</c:v>
                </c:pt>
                <c:pt idx="1206">
                  <c:v>40700</c:v>
                </c:pt>
                <c:pt idx="1207">
                  <c:v>40701</c:v>
                </c:pt>
                <c:pt idx="1208">
                  <c:v>40702</c:v>
                </c:pt>
                <c:pt idx="1209">
                  <c:v>40703</c:v>
                </c:pt>
                <c:pt idx="1210">
                  <c:v>40704</c:v>
                </c:pt>
                <c:pt idx="1211">
                  <c:v>40707</c:v>
                </c:pt>
                <c:pt idx="1212">
                  <c:v>40708</c:v>
                </c:pt>
                <c:pt idx="1213">
                  <c:v>40709</c:v>
                </c:pt>
                <c:pt idx="1214">
                  <c:v>40710</c:v>
                </c:pt>
                <c:pt idx="1215">
                  <c:v>40711</c:v>
                </c:pt>
                <c:pt idx="1216">
                  <c:v>40714</c:v>
                </c:pt>
                <c:pt idx="1217">
                  <c:v>40715</c:v>
                </c:pt>
                <c:pt idx="1218">
                  <c:v>40717</c:v>
                </c:pt>
                <c:pt idx="1219">
                  <c:v>40718</c:v>
                </c:pt>
                <c:pt idx="1220">
                  <c:v>40721</c:v>
                </c:pt>
                <c:pt idx="1221">
                  <c:v>40722</c:v>
                </c:pt>
                <c:pt idx="1222">
                  <c:v>40723</c:v>
                </c:pt>
                <c:pt idx="1223">
                  <c:v>40729</c:v>
                </c:pt>
                <c:pt idx="1224">
                  <c:v>40730</c:v>
                </c:pt>
                <c:pt idx="1225">
                  <c:v>40731</c:v>
                </c:pt>
                <c:pt idx="1226">
                  <c:v>40732</c:v>
                </c:pt>
                <c:pt idx="1227">
                  <c:v>40736</c:v>
                </c:pt>
                <c:pt idx="1228">
                  <c:v>40737</c:v>
                </c:pt>
                <c:pt idx="1229">
                  <c:v>40738</c:v>
                </c:pt>
                <c:pt idx="1230">
                  <c:v>40739</c:v>
                </c:pt>
                <c:pt idx="1231">
                  <c:v>40742</c:v>
                </c:pt>
                <c:pt idx="1232">
                  <c:v>40743</c:v>
                </c:pt>
                <c:pt idx="1233">
                  <c:v>40744</c:v>
                </c:pt>
                <c:pt idx="1234">
                  <c:v>40745</c:v>
                </c:pt>
                <c:pt idx="1235">
                  <c:v>40746</c:v>
                </c:pt>
                <c:pt idx="1236">
                  <c:v>40749</c:v>
                </c:pt>
                <c:pt idx="1237">
                  <c:v>40750</c:v>
                </c:pt>
                <c:pt idx="1238">
                  <c:v>40751</c:v>
                </c:pt>
                <c:pt idx="1239">
                  <c:v>40752</c:v>
                </c:pt>
                <c:pt idx="1240">
                  <c:v>40753</c:v>
                </c:pt>
                <c:pt idx="1241">
                  <c:v>40756</c:v>
                </c:pt>
                <c:pt idx="1242">
                  <c:v>40757</c:v>
                </c:pt>
                <c:pt idx="1243">
                  <c:v>40758</c:v>
                </c:pt>
                <c:pt idx="1244">
                  <c:v>40759</c:v>
                </c:pt>
                <c:pt idx="1245">
                  <c:v>40760</c:v>
                </c:pt>
                <c:pt idx="1246">
                  <c:v>40763</c:v>
                </c:pt>
                <c:pt idx="1247">
                  <c:v>40764</c:v>
                </c:pt>
                <c:pt idx="1248">
                  <c:v>40765</c:v>
                </c:pt>
                <c:pt idx="1249">
                  <c:v>40766</c:v>
                </c:pt>
                <c:pt idx="1250">
                  <c:v>40767</c:v>
                </c:pt>
                <c:pt idx="1251">
                  <c:v>40770</c:v>
                </c:pt>
                <c:pt idx="1252">
                  <c:v>40771</c:v>
                </c:pt>
                <c:pt idx="1253">
                  <c:v>40772</c:v>
                </c:pt>
                <c:pt idx="1254">
                  <c:v>40773</c:v>
                </c:pt>
                <c:pt idx="1255">
                  <c:v>40774</c:v>
                </c:pt>
                <c:pt idx="1256">
                  <c:v>40777</c:v>
                </c:pt>
                <c:pt idx="1257">
                  <c:v>40778</c:v>
                </c:pt>
                <c:pt idx="1258">
                  <c:v>40779</c:v>
                </c:pt>
                <c:pt idx="1259">
                  <c:v>40780</c:v>
                </c:pt>
                <c:pt idx="1260">
                  <c:v>40781</c:v>
                </c:pt>
                <c:pt idx="1261">
                  <c:v>40784</c:v>
                </c:pt>
                <c:pt idx="1262">
                  <c:v>40785</c:v>
                </c:pt>
                <c:pt idx="1263">
                  <c:v>40786</c:v>
                </c:pt>
                <c:pt idx="1264">
                  <c:v>40787</c:v>
                </c:pt>
                <c:pt idx="1265">
                  <c:v>40788</c:v>
                </c:pt>
                <c:pt idx="1266">
                  <c:v>40792</c:v>
                </c:pt>
                <c:pt idx="1267">
                  <c:v>40793</c:v>
                </c:pt>
                <c:pt idx="1268">
                  <c:v>40795</c:v>
                </c:pt>
                <c:pt idx="1269">
                  <c:v>40798</c:v>
                </c:pt>
                <c:pt idx="1270">
                  <c:v>40799</c:v>
                </c:pt>
                <c:pt idx="1271">
                  <c:v>40800</c:v>
                </c:pt>
                <c:pt idx="1272">
                  <c:v>40801</c:v>
                </c:pt>
                <c:pt idx="1273">
                  <c:v>40802</c:v>
                </c:pt>
                <c:pt idx="1274">
                  <c:v>40805</c:v>
                </c:pt>
                <c:pt idx="1275">
                  <c:v>40807</c:v>
                </c:pt>
                <c:pt idx="1276">
                  <c:v>40808</c:v>
                </c:pt>
                <c:pt idx="1277">
                  <c:v>40809</c:v>
                </c:pt>
                <c:pt idx="1278">
                  <c:v>40813</c:v>
                </c:pt>
                <c:pt idx="1279">
                  <c:v>40814</c:v>
                </c:pt>
                <c:pt idx="1280">
                  <c:v>40816</c:v>
                </c:pt>
                <c:pt idx="1281">
                  <c:v>40819</c:v>
                </c:pt>
                <c:pt idx="1282">
                  <c:v>40820</c:v>
                </c:pt>
                <c:pt idx="1283">
                  <c:v>40821</c:v>
                </c:pt>
                <c:pt idx="1284">
                  <c:v>40822</c:v>
                </c:pt>
                <c:pt idx="1285">
                  <c:v>40823</c:v>
                </c:pt>
                <c:pt idx="1286">
                  <c:v>40827</c:v>
                </c:pt>
                <c:pt idx="1287">
                  <c:v>40828</c:v>
                </c:pt>
                <c:pt idx="1288">
                  <c:v>40829</c:v>
                </c:pt>
                <c:pt idx="1289">
                  <c:v>40830</c:v>
                </c:pt>
                <c:pt idx="1290">
                  <c:v>40833</c:v>
                </c:pt>
                <c:pt idx="1291">
                  <c:v>40834</c:v>
                </c:pt>
                <c:pt idx="1292">
                  <c:v>40835</c:v>
                </c:pt>
                <c:pt idx="1293">
                  <c:v>40837</c:v>
                </c:pt>
                <c:pt idx="1294">
                  <c:v>40840</c:v>
                </c:pt>
                <c:pt idx="1295">
                  <c:v>40841</c:v>
                </c:pt>
                <c:pt idx="1296">
                  <c:v>40842</c:v>
                </c:pt>
                <c:pt idx="1297">
                  <c:v>40843</c:v>
                </c:pt>
                <c:pt idx="1298">
                  <c:v>40856</c:v>
                </c:pt>
                <c:pt idx="1299">
                  <c:v>40857</c:v>
                </c:pt>
                <c:pt idx="1300">
                  <c:v>40861</c:v>
                </c:pt>
                <c:pt idx="1301">
                  <c:v>40862</c:v>
                </c:pt>
                <c:pt idx="1302">
                  <c:v>40863</c:v>
                </c:pt>
                <c:pt idx="1303">
                  <c:v>40864</c:v>
                </c:pt>
                <c:pt idx="1304">
                  <c:v>40868</c:v>
                </c:pt>
                <c:pt idx="1305">
                  <c:v>40869</c:v>
                </c:pt>
                <c:pt idx="1306">
                  <c:v>40872</c:v>
                </c:pt>
                <c:pt idx="1307">
                  <c:v>40875</c:v>
                </c:pt>
                <c:pt idx="1308">
                  <c:v>40876</c:v>
                </c:pt>
                <c:pt idx="1309">
                  <c:v>40877</c:v>
                </c:pt>
                <c:pt idx="1310">
                  <c:v>40878</c:v>
                </c:pt>
                <c:pt idx="1311">
                  <c:v>40879</c:v>
                </c:pt>
                <c:pt idx="1312">
                  <c:v>40882</c:v>
                </c:pt>
                <c:pt idx="1313">
                  <c:v>40883</c:v>
                </c:pt>
                <c:pt idx="1314">
                  <c:v>40885</c:v>
                </c:pt>
                <c:pt idx="1315">
                  <c:v>40886</c:v>
                </c:pt>
                <c:pt idx="1316">
                  <c:v>40889</c:v>
                </c:pt>
                <c:pt idx="1317">
                  <c:v>40891</c:v>
                </c:pt>
                <c:pt idx="1318">
                  <c:v>40892</c:v>
                </c:pt>
                <c:pt idx="1319">
                  <c:v>40893</c:v>
                </c:pt>
                <c:pt idx="1320">
                  <c:v>40896</c:v>
                </c:pt>
                <c:pt idx="1321">
                  <c:v>40897</c:v>
                </c:pt>
                <c:pt idx="1322">
                  <c:v>40898</c:v>
                </c:pt>
                <c:pt idx="1323">
                  <c:v>40900</c:v>
                </c:pt>
                <c:pt idx="1324">
                  <c:v>40904</c:v>
                </c:pt>
                <c:pt idx="1325">
                  <c:v>40905</c:v>
                </c:pt>
                <c:pt idx="1326">
                  <c:v>40907</c:v>
                </c:pt>
                <c:pt idx="1327">
                  <c:v>40911</c:v>
                </c:pt>
                <c:pt idx="1328">
                  <c:v>40912</c:v>
                </c:pt>
                <c:pt idx="1329">
                  <c:v>40913</c:v>
                </c:pt>
                <c:pt idx="1330">
                  <c:v>40914</c:v>
                </c:pt>
                <c:pt idx="1331">
                  <c:v>40918</c:v>
                </c:pt>
                <c:pt idx="1332">
                  <c:v>40919</c:v>
                </c:pt>
                <c:pt idx="1333">
                  <c:v>40920</c:v>
                </c:pt>
                <c:pt idx="1334">
                  <c:v>40921</c:v>
                </c:pt>
                <c:pt idx="1335">
                  <c:v>40925</c:v>
                </c:pt>
                <c:pt idx="1336">
                  <c:v>40926</c:v>
                </c:pt>
                <c:pt idx="1337">
                  <c:v>40927</c:v>
                </c:pt>
                <c:pt idx="1338">
                  <c:v>40928</c:v>
                </c:pt>
                <c:pt idx="1339">
                  <c:v>40931</c:v>
                </c:pt>
                <c:pt idx="1340">
                  <c:v>40933</c:v>
                </c:pt>
                <c:pt idx="1341">
                  <c:v>40934</c:v>
                </c:pt>
                <c:pt idx="1342">
                  <c:v>40935</c:v>
                </c:pt>
                <c:pt idx="1343">
                  <c:v>40939</c:v>
                </c:pt>
                <c:pt idx="1344">
                  <c:v>40940</c:v>
                </c:pt>
                <c:pt idx="1345">
                  <c:v>40942</c:v>
                </c:pt>
                <c:pt idx="1346">
                  <c:v>40945</c:v>
                </c:pt>
                <c:pt idx="1347">
                  <c:v>40946</c:v>
                </c:pt>
                <c:pt idx="1348">
                  <c:v>40947</c:v>
                </c:pt>
                <c:pt idx="1349">
                  <c:v>40948</c:v>
                </c:pt>
                <c:pt idx="1350">
                  <c:v>40949</c:v>
                </c:pt>
                <c:pt idx="1351">
                  <c:v>40953</c:v>
                </c:pt>
                <c:pt idx="1352">
                  <c:v>40954</c:v>
                </c:pt>
                <c:pt idx="1353">
                  <c:v>40955</c:v>
                </c:pt>
                <c:pt idx="1354">
                  <c:v>40956</c:v>
                </c:pt>
                <c:pt idx="1355">
                  <c:v>40960</c:v>
                </c:pt>
                <c:pt idx="1356">
                  <c:v>40961</c:v>
                </c:pt>
                <c:pt idx="1357">
                  <c:v>40962</c:v>
                </c:pt>
                <c:pt idx="1358">
                  <c:v>40963</c:v>
                </c:pt>
                <c:pt idx="1359">
                  <c:v>40966</c:v>
                </c:pt>
                <c:pt idx="1360">
                  <c:v>40967</c:v>
                </c:pt>
                <c:pt idx="1361">
                  <c:v>40969</c:v>
                </c:pt>
                <c:pt idx="1362">
                  <c:v>40970</c:v>
                </c:pt>
                <c:pt idx="1363">
                  <c:v>40973</c:v>
                </c:pt>
                <c:pt idx="1364">
                  <c:v>40975</c:v>
                </c:pt>
                <c:pt idx="1365">
                  <c:v>40976</c:v>
                </c:pt>
                <c:pt idx="1366">
                  <c:v>40977</c:v>
                </c:pt>
                <c:pt idx="1367">
                  <c:v>40980</c:v>
                </c:pt>
                <c:pt idx="1368">
                  <c:v>40982</c:v>
                </c:pt>
                <c:pt idx="1369">
                  <c:v>40983</c:v>
                </c:pt>
                <c:pt idx="1370">
                  <c:v>40987</c:v>
                </c:pt>
                <c:pt idx="1371">
                  <c:v>40988</c:v>
                </c:pt>
                <c:pt idx="1372">
                  <c:v>40989</c:v>
                </c:pt>
                <c:pt idx="1373">
                  <c:v>40990</c:v>
                </c:pt>
                <c:pt idx="1374">
                  <c:v>40991</c:v>
                </c:pt>
                <c:pt idx="1375">
                  <c:v>40994</c:v>
                </c:pt>
                <c:pt idx="1376">
                  <c:v>40995</c:v>
                </c:pt>
                <c:pt idx="1377">
                  <c:v>40996</c:v>
                </c:pt>
                <c:pt idx="1378">
                  <c:v>40997</c:v>
                </c:pt>
                <c:pt idx="1379">
                  <c:v>40998</c:v>
                </c:pt>
                <c:pt idx="1380">
                  <c:v>41001</c:v>
                </c:pt>
                <c:pt idx="1381">
                  <c:v>41002</c:v>
                </c:pt>
                <c:pt idx="1382">
                  <c:v>41003</c:v>
                </c:pt>
                <c:pt idx="1383">
                  <c:v>41004</c:v>
                </c:pt>
                <c:pt idx="1384">
                  <c:v>41005</c:v>
                </c:pt>
                <c:pt idx="1385">
                  <c:v>41008</c:v>
                </c:pt>
                <c:pt idx="1386">
                  <c:v>41009</c:v>
                </c:pt>
                <c:pt idx="1387">
                  <c:v>41010</c:v>
                </c:pt>
                <c:pt idx="1388">
                  <c:v>41011</c:v>
                </c:pt>
                <c:pt idx="1389">
                  <c:v>41012</c:v>
                </c:pt>
                <c:pt idx="1390">
                  <c:v>41015</c:v>
                </c:pt>
                <c:pt idx="1391">
                  <c:v>41016</c:v>
                </c:pt>
                <c:pt idx="1392">
                  <c:v>41017</c:v>
                </c:pt>
                <c:pt idx="1393">
                  <c:v>41018</c:v>
                </c:pt>
                <c:pt idx="1394">
                  <c:v>41019</c:v>
                </c:pt>
                <c:pt idx="1395">
                  <c:v>41022</c:v>
                </c:pt>
                <c:pt idx="1396">
                  <c:v>41023</c:v>
                </c:pt>
                <c:pt idx="1397">
                  <c:v>41024</c:v>
                </c:pt>
                <c:pt idx="1398">
                  <c:v>41025</c:v>
                </c:pt>
                <c:pt idx="1399">
                  <c:v>41026</c:v>
                </c:pt>
                <c:pt idx="1400">
                  <c:v>41029</c:v>
                </c:pt>
                <c:pt idx="1401">
                  <c:v>41030</c:v>
                </c:pt>
                <c:pt idx="1402">
                  <c:v>41031</c:v>
                </c:pt>
                <c:pt idx="1403">
                  <c:v>41032</c:v>
                </c:pt>
                <c:pt idx="1404">
                  <c:v>41033</c:v>
                </c:pt>
                <c:pt idx="1405">
                  <c:v>41036</c:v>
                </c:pt>
                <c:pt idx="1406">
                  <c:v>41037</c:v>
                </c:pt>
                <c:pt idx="1407">
                  <c:v>41038</c:v>
                </c:pt>
                <c:pt idx="1408">
                  <c:v>41039</c:v>
                </c:pt>
                <c:pt idx="1409">
                  <c:v>41040</c:v>
                </c:pt>
                <c:pt idx="1410">
                  <c:v>41043</c:v>
                </c:pt>
                <c:pt idx="1411">
                  <c:v>41044</c:v>
                </c:pt>
                <c:pt idx="1412">
                  <c:v>41045</c:v>
                </c:pt>
                <c:pt idx="1413">
                  <c:v>41046</c:v>
                </c:pt>
                <c:pt idx="1414">
                  <c:v>41047</c:v>
                </c:pt>
                <c:pt idx="1415">
                  <c:v>41050</c:v>
                </c:pt>
                <c:pt idx="1416">
                  <c:v>41051</c:v>
                </c:pt>
                <c:pt idx="1417">
                  <c:v>41052</c:v>
                </c:pt>
                <c:pt idx="1418">
                  <c:v>41053</c:v>
                </c:pt>
                <c:pt idx="1419">
                  <c:v>41054</c:v>
                </c:pt>
                <c:pt idx="1420">
                  <c:v>41058</c:v>
                </c:pt>
                <c:pt idx="1421">
                  <c:v>41060</c:v>
                </c:pt>
                <c:pt idx="1422">
                  <c:v>41061</c:v>
                </c:pt>
                <c:pt idx="1423">
                  <c:v>41064</c:v>
                </c:pt>
                <c:pt idx="1424">
                  <c:v>41065</c:v>
                </c:pt>
                <c:pt idx="1425">
                  <c:v>41066</c:v>
                </c:pt>
                <c:pt idx="1426">
                  <c:v>41067</c:v>
                </c:pt>
                <c:pt idx="1427">
                  <c:v>41068</c:v>
                </c:pt>
                <c:pt idx="1428">
                  <c:v>41071</c:v>
                </c:pt>
                <c:pt idx="1429">
                  <c:v>41072</c:v>
                </c:pt>
                <c:pt idx="1430">
                  <c:v>41073</c:v>
                </c:pt>
                <c:pt idx="1431">
                  <c:v>41074</c:v>
                </c:pt>
                <c:pt idx="1432">
                  <c:v>41075</c:v>
                </c:pt>
                <c:pt idx="1433">
                  <c:v>41078</c:v>
                </c:pt>
                <c:pt idx="1434">
                  <c:v>41079</c:v>
                </c:pt>
                <c:pt idx="1435">
                  <c:v>41081</c:v>
                </c:pt>
                <c:pt idx="1436">
                  <c:v>41082</c:v>
                </c:pt>
                <c:pt idx="1437">
                  <c:v>41085</c:v>
                </c:pt>
                <c:pt idx="1438">
                  <c:v>41086</c:v>
                </c:pt>
                <c:pt idx="1439">
                  <c:v>41087</c:v>
                </c:pt>
                <c:pt idx="1440">
                  <c:v>41088</c:v>
                </c:pt>
                <c:pt idx="1441">
                  <c:v>41089</c:v>
                </c:pt>
                <c:pt idx="1442">
                  <c:v>41092</c:v>
                </c:pt>
                <c:pt idx="1443">
                  <c:v>41093</c:v>
                </c:pt>
                <c:pt idx="1444">
                  <c:v>41095</c:v>
                </c:pt>
                <c:pt idx="1445">
                  <c:v>41096</c:v>
                </c:pt>
                <c:pt idx="1446">
                  <c:v>41099</c:v>
                </c:pt>
                <c:pt idx="1447">
                  <c:v>41100</c:v>
                </c:pt>
                <c:pt idx="1448">
                  <c:v>41101</c:v>
                </c:pt>
                <c:pt idx="1449">
                  <c:v>41102</c:v>
                </c:pt>
                <c:pt idx="1450">
                  <c:v>41103</c:v>
                </c:pt>
                <c:pt idx="1451">
                  <c:v>41106</c:v>
                </c:pt>
                <c:pt idx="1452">
                  <c:v>41107</c:v>
                </c:pt>
                <c:pt idx="1453">
                  <c:v>41108</c:v>
                </c:pt>
                <c:pt idx="1454">
                  <c:v>41109</c:v>
                </c:pt>
                <c:pt idx="1455">
                  <c:v>41110</c:v>
                </c:pt>
                <c:pt idx="1456">
                  <c:v>41113</c:v>
                </c:pt>
                <c:pt idx="1457">
                  <c:v>41114</c:v>
                </c:pt>
                <c:pt idx="1458">
                  <c:v>41115</c:v>
                </c:pt>
                <c:pt idx="1459">
                  <c:v>41117</c:v>
                </c:pt>
                <c:pt idx="1460">
                  <c:v>41120</c:v>
                </c:pt>
                <c:pt idx="1461">
                  <c:v>41121</c:v>
                </c:pt>
                <c:pt idx="1462">
                  <c:v>41122</c:v>
                </c:pt>
                <c:pt idx="1463">
                  <c:v>41124</c:v>
                </c:pt>
                <c:pt idx="1464">
                  <c:v>41127</c:v>
                </c:pt>
                <c:pt idx="1465">
                  <c:v>41129</c:v>
                </c:pt>
                <c:pt idx="1466">
                  <c:v>41130</c:v>
                </c:pt>
                <c:pt idx="1467">
                  <c:v>41131</c:v>
                </c:pt>
                <c:pt idx="1468">
                  <c:v>41134</c:v>
                </c:pt>
                <c:pt idx="1469">
                  <c:v>41136</c:v>
                </c:pt>
                <c:pt idx="1470">
                  <c:v>41137</c:v>
                </c:pt>
                <c:pt idx="1471">
                  <c:v>41138</c:v>
                </c:pt>
                <c:pt idx="1472">
                  <c:v>41141</c:v>
                </c:pt>
                <c:pt idx="1473">
                  <c:v>41142</c:v>
                </c:pt>
                <c:pt idx="1474">
                  <c:v>41143</c:v>
                </c:pt>
                <c:pt idx="1475">
                  <c:v>41144</c:v>
                </c:pt>
                <c:pt idx="1476">
                  <c:v>41145</c:v>
                </c:pt>
                <c:pt idx="1477">
                  <c:v>41148</c:v>
                </c:pt>
                <c:pt idx="1478">
                  <c:v>41149</c:v>
                </c:pt>
                <c:pt idx="1479">
                  <c:v>41150</c:v>
                </c:pt>
                <c:pt idx="1480">
                  <c:v>41151</c:v>
                </c:pt>
                <c:pt idx="1481">
                  <c:v>41152</c:v>
                </c:pt>
                <c:pt idx="1482">
                  <c:v>41156</c:v>
                </c:pt>
                <c:pt idx="1483">
                  <c:v>41157</c:v>
                </c:pt>
                <c:pt idx="1484">
                  <c:v>41158</c:v>
                </c:pt>
                <c:pt idx="1485">
                  <c:v>41159</c:v>
                </c:pt>
                <c:pt idx="1486">
                  <c:v>41162</c:v>
                </c:pt>
                <c:pt idx="1487">
                  <c:v>41163</c:v>
                </c:pt>
                <c:pt idx="1488">
                  <c:v>41164</c:v>
                </c:pt>
                <c:pt idx="1489">
                  <c:v>41165</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41191</c:v>
                </c:pt>
                <c:pt idx="1506">
                  <c:v>41192</c:v>
                </c:pt>
                <c:pt idx="1507">
                  <c:v>41193</c:v>
                </c:pt>
                <c:pt idx="1508">
                  <c:v>41194</c:v>
                </c:pt>
                <c:pt idx="1509">
                  <c:v>41197</c:v>
                </c:pt>
                <c:pt idx="1510">
                  <c:v>41198</c:v>
                </c:pt>
                <c:pt idx="1511">
                  <c:v>41199</c:v>
                </c:pt>
                <c:pt idx="1512">
                  <c:v>41200</c:v>
                </c:pt>
                <c:pt idx="1513">
                  <c:v>41201</c:v>
                </c:pt>
                <c:pt idx="1514">
                  <c:v>41204</c:v>
                </c:pt>
                <c:pt idx="1515">
                  <c:v>41205</c:v>
                </c:pt>
                <c:pt idx="1516">
                  <c:v>41206</c:v>
                </c:pt>
                <c:pt idx="1517">
                  <c:v>41207</c:v>
                </c:pt>
                <c:pt idx="1518">
                  <c:v>41215</c:v>
                </c:pt>
                <c:pt idx="1519">
                  <c:v>41218</c:v>
                </c:pt>
                <c:pt idx="1520">
                  <c:v>41219</c:v>
                </c:pt>
                <c:pt idx="1521">
                  <c:v>41220</c:v>
                </c:pt>
                <c:pt idx="1522">
                  <c:v>41221</c:v>
                </c:pt>
                <c:pt idx="1523">
                  <c:v>41222</c:v>
                </c:pt>
                <c:pt idx="1524">
                  <c:v>41226</c:v>
                </c:pt>
                <c:pt idx="1525">
                  <c:v>41227</c:v>
                </c:pt>
                <c:pt idx="1526">
                  <c:v>41228</c:v>
                </c:pt>
                <c:pt idx="1527">
                  <c:v>41229</c:v>
                </c:pt>
                <c:pt idx="1528">
                  <c:v>41232</c:v>
                </c:pt>
                <c:pt idx="1529">
                  <c:v>41233</c:v>
                </c:pt>
                <c:pt idx="1530">
                  <c:v>41236</c:v>
                </c:pt>
                <c:pt idx="1531">
                  <c:v>41239</c:v>
                </c:pt>
                <c:pt idx="1532">
                  <c:v>41240</c:v>
                </c:pt>
                <c:pt idx="1533">
                  <c:v>41241</c:v>
                </c:pt>
                <c:pt idx="1534">
                  <c:v>41242</c:v>
                </c:pt>
                <c:pt idx="1535">
                  <c:v>41243</c:v>
                </c:pt>
                <c:pt idx="1536">
                  <c:v>41246</c:v>
                </c:pt>
                <c:pt idx="1537">
                  <c:v>41247</c:v>
                </c:pt>
                <c:pt idx="1538">
                  <c:v>41248</c:v>
                </c:pt>
                <c:pt idx="1539">
                  <c:v>41249</c:v>
                </c:pt>
                <c:pt idx="1540">
                  <c:v>41250</c:v>
                </c:pt>
                <c:pt idx="1541">
                  <c:v>41253</c:v>
                </c:pt>
                <c:pt idx="1542">
                  <c:v>41254</c:v>
                </c:pt>
                <c:pt idx="1543">
                  <c:v>41255</c:v>
                </c:pt>
                <c:pt idx="1544">
                  <c:v>41256</c:v>
                </c:pt>
                <c:pt idx="1545">
                  <c:v>41257</c:v>
                </c:pt>
                <c:pt idx="1546">
                  <c:v>41260</c:v>
                </c:pt>
                <c:pt idx="1547">
                  <c:v>41261</c:v>
                </c:pt>
                <c:pt idx="1548">
                  <c:v>41262</c:v>
                </c:pt>
                <c:pt idx="1549">
                  <c:v>41263</c:v>
                </c:pt>
                <c:pt idx="1550">
                  <c:v>41267</c:v>
                </c:pt>
                <c:pt idx="1551">
                  <c:v>41269</c:v>
                </c:pt>
                <c:pt idx="1552">
                  <c:v>41270</c:v>
                </c:pt>
                <c:pt idx="1553">
                  <c:v>41274</c:v>
                </c:pt>
                <c:pt idx="1554">
                  <c:v>41276</c:v>
                </c:pt>
                <c:pt idx="1555">
                  <c:v>41277</c:v>
                </c:pt>
                <c:pt idx="1556">
                  <c:v>41278</c:v>
                </c:pt>
                <c:pt idx="1557">
                  <c:v>41281</c:v>
                </c:pt>
                <c:pt idx="1558">
                  <c:v>41282</c:v>
                </c:pt>
                <c:pt idx="1559">
                  <c:v>41283</c:v>
                </c:pt>
                <c:pt idx="1560">
                  <c:v>41284</c:v>
                </c:pt>
                <c:pt idx="1561">
                  <c:v>41285</c:v>
                </c:pt>
                <c:pt idx="1562">
                  <c:v>41288</c:v>
                </c:pt>
                <c:pt idx="1563">
                  <c:v>41289</c:v>
                </c:pt>
                <c:pt idx="1564">
                  <c:v>41290</c:v>
                </c:pt>
                <c:pt idx="1565">
                  <c:v>41291</c:v>
                </c:pt>
                <c:pt idx="1566">
                  <c:v>41292</c:v>
                </c:pt>
                <c:pt idx="1567">
                  <c:v>41296</c:v>
                </c:pt>
                <c:pt idx="1568">
                  <c:v>41297</c:v>
                </c:pt>
                <c:pt idx="1569">
                  <c:v>41298</c:v>
                </c:pt>
                <c:pt idx="1570">
                  <c:v>41299</c:v>
                </c:pt>
                <c:pt idx="1571">
                  <c:v>41302</c:v>
                </c:pt>
                <c:pt idx="1572">
                  <c:v>41303</c:v>
                </c:pt>
                <c:pt idx="1573">
                  <c:v>41304</c:v>
                </c:pt>
                <c:pt idx="1574">
                  <c:v>41305</c:v>
                </c:pt>
                <c:pt idx="1575">
                  <c:v>41306</c:v>
                </c:pt>
                <c:pt idx="1576">
                  <c:v>41309</c:v>
                </c:pt>
                <c:pt idx="1577">
                  <c:v>41310</c:v>
                </c:pt>
                <c:pt idx="1578">
                  <c:v>41311</c:v>
                </c:pt>
                <c:pt idx="1579">
                  <c:v>41312</c:v>
                </c:pt>
                <c:pt idx="1580">
                  <c:v>41313</c:v>
                </c:pt>
                <c:pt idx="1581">
                  <c:v>41316</c:v>
                </c:pt>
                <c:pt idx="1582">
                  <c:v>41317</c:v>
                </c:pt>
                <c:pt idx="1583">
                  <c:v>41318</c:v>
                </c:pt>
                <c:pt idx="1584">
                  <c:v>41319</c:v>
                </c:pt>
                <c:pt idx="1585">
                  <c:v>41320</c:v>
                </c:pt>
                <c:pt idx="1586">
                  <c:v>41324</c:v>
                </c:pt>
                <c:pt idx="1587">
                  <c:v>41325</c:v>
                </c:pt>
                <c:pt idx="1588">
                  <c:v>41326</c:v>
                </c:pt>
                <c:pt idx="1589">
                  <c:v>41327</c:v>
                </c:pt>
                <c:pt idx="1590">
                  <c:v>41330</c:v>
                </c:pt>
                <c:pt idx="1591">
                  <c:v>41331</c:v>
                </c:pt>
                <c:pt idx="1592">
                  <c:v>41332</c:v>
                </c:pt>
                <c:pt idx="1593">
                  <c:v>41333</c:v>
                </c:pt>
                <c:pt idx="1594">
                  <c:v>41334</c:v>
                </c:pt>
                <c:pt idx="1595">
                  <c:v>41337</c:v>
                </c:pt>
                <c:pt idx="1596">
                  <c:v>41338</c:v>
                </c:pt>
                <c:pt idx="1597">
                  <c:v>41339</c:v>
                </c:pt>
                <c:pt idx="1598">
                  <c:v>41340</c:v>
                </c:pt>
                <c:pt idx="1599">
                  <c:v>41341</c:v>
                </c:pt>
                <c:pt idx="1600">
                  <c:v>41344</c:v>
                </c:pt>
                <c:pt idx="1601">
                  <c:v>41345</c:v>
                </c:pt>
                <c:pt idx="1602">
                  <c:v>41346</c:v>
                </c:pt>
                <c:pt idx="1603">
                  <c:v>41347</c:v>
                </c:pt>
                <c:pt idx="1604">
                  <c:v>41348</c:v>
                </c:pt>
                <c:pt idx="1605">
                  <c:v>41351</c:v>
                </c:pt>
                <c:pt idx="1606">
                  <c:v>41352</c:v>
                </c:pt>
                <c:pt idx="1607">
                  <c:v>41353</c:v>
                </c:pt>
                <c:pt idx="1608">
                  <c:v>41354</c:v>
                </c:pt>
                <c:pt idx="1609">
                  <c:v>41355</c:v>
                </c:pt>
                <c:pt idx="1610">
                  <c:v>41358</c:v>
                </c:pt>
                <c:pt idx="1611">
                  <c:v>41360</c:v>
                </c:pt>
                <c:pt idx="1612">
                  <c:v>41361</c:v>
                </c:pt>
                <c:pt idx="1613">
                  <c:v>41365</c:v>
                </c:pt>
                <c:pt idx="1614">
                  <c:v>41366</c:v>
                </c:pt>
                <c:pt idx="1615">
                  <c:v>41367</c:v>
                </c:pt>
                <c:pt idx="1616">
                  <c:v>41368</c:v>
                </c:pt>
                <c:pt idx="1617">
                  <c:v>41369</c:v>
                </c:pt>
                <c:pt idx="1618">
                  <c:v>41372</c:v>
                </c:pt>
                <c:pt idx="1619">
                  <c:v>41374</c:v>
                </c:pt>
                <c:pt idx="1620">
                  <c:v>41379</c:v>
                </c:pt>
                <c:pt idx="1621">
                  <c:v>41380</c:v>
                </c:pt>
                <c:pt idx="1622">
                  <c:v>41381</c:v>
                </c:pt>
                <c:pt idx="1623">
                  <c:v>41382</c:v>
                </c:pt>
                <c:pt idx="1624">
                  <c:v>41383</c:v>
                </c:pt>
                <c:pt idx="1625">
                  <c:v>41386</c:v>
                </c:pt>
                <c:pt idx="1626">
                  <c:v>41387</c:v>
                </c:pt>
                <c:pt idx="1627">
                  <c:v>41388</c:v>
                </c:pt>
                <c:pt idx="1628">
                  <c:v>41389</c:v>
                </c:pt>
                <c:pt idx="1629">
                  <c:v>41390</c:v>
                </c:pt>
                <c:pt idx="1630">
                  <c:v>41393</c:v>
                </c:pt>
                <c:pt idx="1631">
                  <c:v>41394</c:v>
                </c:pt>
                <c:pt idx="1632">
                  <c:v>41395</c:v>
                </c:pt>
                <c:pt idx="1633">
                  <c:v>41396</c:v>
                </c:pt>
                <c:pt idx="1634">
                  <c:v>41397</c:v>
                </c:pt>
                <c:pt idx="1635">
                  <c:v>41400</c:v>
                </c:pt>
                <c:pt idx="1636">
                  <c:v>41401</c:v>
                </c:pt>
                <c:pt idx="1637">
                  <c:v>41402</c:v>
                </c:pt>
                <c:pt idx="1638">
                  <c:v>41403</c:v>
                </c:pt>
                <c:pt idx="1639">
                  <c:v>41404</c:v>
                </c:pt>
                <c:pt idx="1640">
                  <c:v>41407</c:v>
                </c:pt>
                <c:pt idx="1641">
                  <c:v>41408</c:v>
                </c:pt>
                <c:pt idx="1642">
                  <c:v>41409</c:v>
                </c:pt>
                <c:pt idx="1643">
                  <c:v>41410</c:v>
                </c:pt>
                <c:pt idx="1644">
                  <c:v>41411</c:v>
                </c:pt>
                <c:pt idx="1645">
                  <c:v>41414</c:v>
                </c:pt>
                <c:pt idx="1646">
                  <c:v>41415</c:v>
                </c:pt>
                <c:pt idx="1647">
                  <c:v>41416</c:v>
                </c:pt>
                <c:pt idx="1648">
                  <c:v>41417</c:v>
                </c:pt>
                <c:pt idx="1649">
                  <c:v>41418</c:v>
                </c:pt>
                <c:pt idx="1650">
                  <c:v>41423</c:v>
                </c:pt>
                <c:pt idx="1651">
                  <c:v>41424</c:v>
                </c:pt>
                <c:pt idx="1652">
                  <c:v>41425</c:v>
                </c:pt>
                <c:pt idx="1653">
                  <c:v>41428</c:v>
                </c:pt>
                <c:pt idx="1654">
                  <c:v>41429</c:v>
                </c:pt>
                <c:pt idx="1655">
                  <c:v>41430</c:v>
                </c:pt>
                <c:pt idx="1656">
                  <c:v>41431</c:v>
                </c:pt>
                <c:pt idx="1657">
                  <c:v>41432</c:v>
                </c:pt>
                <c:pt idx="1658">
                  <c:v>41435</c:v>
                </c:pt>
                <c:pt idx="1659">
                  <c:v>41436</c:v>
                </c:pt>
                <c:pt idx="1660">
                  <c:v>41437</c:v>
                </c:pt>
                <c:pt idx="1661">
                  <c:v>41438</c:v>
                </c:pt>
                <c:pt idx="1662">
                  <c:v>41439</c:v>
                </c:pt>
                <c:pt idx="1663">
                  <c:v>41442</c:v>
                </c:pt>
                <c:pt idx="1664">
                  <c:v>41443</c:v>
                </c:pt>
                <c:pt idx="1665">
                  <c:v>41444</c:v>
                </c:pt>
                <c:pt idx="1666">
                  <c:v>41446</c:v>
                </c:pt>
                <c:pt idx="1667">
                  <c:v>41449</c:v>
                </c:pt>
                <c:pt idx="1668">
                  <c:v>41450</c:v>
                </c:pt>
                <c:pt idx="1669">
                  <c:v>41451</c:v>
                </c:pt>
                <c:pt idx="1670">
                  <c:v>41452</c:v>
                </c:pt>
                <c:pt idx="1671">
                  <c:v>41453</c:v>
                </c:pt>
                <c:pt idx="1672">
                  <c:v>41456</c:v>
                </c:pt>
                <c:pt idx="1673">
                  <c:v>41457</c:v>
                </c:pt>
                <c:pt idx="1674">
                  <c:v>41460</c:v>
                </c:pt>
                <c:pt idx="1675">
                  <c:v>41463</c:v>
                </c:pt>
                <c:pt idx="1676">
                  <c:v>41464</c:v>
                </c:pt>
                <c:pt idx="1677">
                  <c:v>41465</c:v>
                </c:pt>
                <c:pt idx="1678">
                  <c:v>41466</c:v>
                </c:pt>
                <c:pt idx="1679">
                  <c:v>41467</c:v>
                </c:pt>
                <c:pt idx="1680">
                  <c:v>41470</c:v>
                </c:pt>
                <c:pt idx="1681">
                  <c:v>41471</c:v>
                </c:pt>
                <c:pt idx="1682">
                  <c:v>41472</c:v>
                </c:pt>
                <c:pt idx="1683">
                  <c:v>41473</c:v>
                </c:pt>
                <c:pt idx="1684">
                  <c:v>41474</c:v>
                </c:pt>
                <c:pt idx="1685">
                  <c:v>41477</c:v>
                </c:pt>
                <c:pt idx="1686">
                  <c:v>41478</c:v>
                </c:pt>
                <c:pt idx="1687">
                  <c:v>41479</c:v>
                </c:pt>
                <c:pt idx="1688">
                  <c:v>41480</c:v>
                </c:pt>
                <c:pt idx="1689">
                  <c:v>41481</c:v>
                </c:pt>
                <c:pt idx="1690">
                  <c:v>41484</c:v>
                </c:pt>
                <c:pt idx="1691">
                  <c:v>41485</c:v>
                </c:pt>
                <c:pt idx="1692">
                  <c:v>41486</c:v>
                </c:pt>
                <c:pt idx="1693">
                  <c:v>41487</c:v>
                </c:pt>
                <c:pt idx="1694">
                  <c:v>41488</c:v>
                </c:pt>
                <c:pt idx="1695">
                  <c:v>41491</c:v>
                </c:pt>
                <c:pt idx="1696">
                  <c:v>41492</c:v>
                </c:pt>
                <c:pt idx="1697">
                  <c:v>41493</c:v>
                </c:pt>
                <c:pt idx="1698">
                  <c:v>41494</c:v>
                </c:pt>
                <c:pt idx="1699">
                  <c:v>41495</c:v>
                </c:pt>
                <c:pt idx="1700">
                  <c:v>41498</c:v>
                </c:pt>
                <c:pt idx="1701">
                  <c:v>41499</c:v>
                </c:pt>
                <c:pt idx="1702">
                  <c:v>41500</c:v>
                </c:pt>
                <c:pt idx="1703">
                  <c:v>41501</c:v>
                </c:pt>
                <c:pt idx="1704">
                  <c:v>41502</c:v>
                </c:pt>
                <c:pt idx="1705">
                  <c:v>41505</c:v>
                </c:pt>
                <c:pt idx="1706">
                  <c:v>41506</c:v>
                </c:pt>
                <c:pt idx="1707">
                  <c:v>41507</c:v>
                </c:pt>
                <c:pt idx="1708">
                  <c:v>41508</c:v>
                </c:pt>
                <c:pt idx="1709">
                  <c:v>41509</c:v>
                </c:pt>
                <c:pt idx="1710">
                  <c:v>41512</c:v>
                </c:pt>
                <c:pt idx="1711">
                  <c:v>41513</c:v>
                </c:pt>
                <c:pt idx="1712">
                  <c:v>41514</c:v>
                </c:pt>
                <c:pt idx="1713">
                  <c:v>41515</c:v>
                </c:pt>
                <c:pt idx="1714">
                  <c:v>41516</c:v>
                </c:pt>
                <c:pt idx="1715">
                  <c:v>41521</c:v>
                </c:pt>
                <c:pt idx="1716">
                  <c:v>41522</c:v>
                </c:pt>
                <c:pt idx="1717">
                  <c:v>41523</c:v>
                </c:pt>
                <c:pt idx="1718">
                  <c:v>41526</c:v>
                </c:pt>
                <c:pt idx="1719">
                  <c:v>41527</c:v>
                </c:pt>
                <c:pt idx="1720">
                  <c:v>41528</c:v>
                </c:pt>
                <c:pt idx="1721">
                  <c:v>41529</c:v>
                </c:pt>
                <c:pt idx="1722">
                  <c:v>41530</c:v>
                </c:pt>
                <c:pt idx="1723">
                  <c:v>41533</c:v>
                </c:pt>
                <c:pt idx="1724">
                  <c:v>41534</c:v>
                </c:pt>
                <c:pt idx="1725">
                  <c:v>41535</c:v>
                </c:pt>
                <c:pt idx="1726">
                  <c:v>41536</c:v>
                </c:pt>
                <c:pt idx="1727">
                  <c:v>41537</c:v>
                </c:pt>
                <c:pt idx="1728">
                  <c:v>41540</c:v>
                </c:pt>
                <c:pt idx="1729">
                  <c:v>41541</c:v>
                </c:pt>
                <c:pt idx="1730">
                  <c:v>41542</c:v>
                </c:pt>
                <c:pt idx="1731">
                  <c:v>41543</c:v>
                </c:pt>
                <c:pt idx="1732">
                  <c:v>41544</c:v>
                </c:pt>
                <c:pt idx="1733">
                  <c:v>41547</c:v>
                </c:pt>
                <c:pt idx="1734">
                  <c:v>41548</c:v>
                </c:pt>
                <c:pt idx="1735">
                  <c:v>41549</c:v>
                </c:pt>
                <c:pt idx="1736">
                  <c:v>41550</c:v>
                </c:pt>
                <c:pt idx="1737">
                  <c:v>41551</c:v>
                </c:pt>
                <c:pt idx="1738">
                  <c:v>41554</c:v>
                </c:pt>
                <c:pt idx="1739">
                  <c:v>41555</c:v>
                </c:pt>
                <c:pt idx="1740">
                  <c:v>41556</c:v>
                </c:pt>
                <c:pt idx="1741">
                  <c:v>41557</c:v>
                </c:pt>
                <c:pt idx="1742">
                  <c:v>41558</c:v>
                </c:pt>
                <c:pt idx="1743">
                  <c:v>41562</c:v>
                </c:pt>
                <c:pt idx="1744">
                  <c:v>41563</c:v>
                </c:pt>
                <c:pt idx="1745">
                  <c:v>41564</c:v>
                </c:pt>
                <c:pt idx="1746">
                  <c:v>41565</c:v>
                </c:pt>
                <c:pt idx="1747">
                  <c:v>41568</c:v>
                </c:pt>
                <c:pt idx="1748">
                  <c:v>41569</c:v>
                </c:pt>
                <c:pt idx="1749">
                  <c:v>41570</c:v>
                </c:pt>
                <c:pt idx="1750">
                  <c:v>41571</c:v>
                </c:pt>
                <c:pt idx="1751">
                  <c:v>41572</c:v>
                </c:pt>
                <c:pt idx="1752">
                  <c:v>41575</c:v>
                </c:pt>
                <c:pt idx="1753">
                  <c:v>41576</c:v>
                </c:pt>
                <c:pt idx="1754">
                  <c:v>41577</c:v>
                </c:pt>
                <c:pt idx="1755">
                  <c:v>41578</c:v>
                </c:pt>
                <c:pt idx="1756">
                  <c:v>41579</c:v>
                </c:pt>
                <c:pt idx="1757">
                  <c:v>41582</c:v>
                </c:pt>
                <c:pt idx="1758">
                  <c:v>41583</c:v>
                </c:pt>
                <c:pt idx="1759">
                  <c:v>41584</c:v>
                </c:pt>
                <c:pt idx="1760">
                  <c:v>41585</c:v>
                </c:pt>
                <c:pt idx="1761">
                  <c:v>41586</c:v>
                </c:pt>
                <c:pt idx="1762">
                  <c:v>41590</c:v>
                </c:pt>
                <c:pt idx="1763">
                  <c:v>41591</c:v>
                </c:pt>
                <c:pt idx="1764">
                  <c:v>41592</c:v>
                </c:pt>
                <c:pt idx="1765">
                  <c:v>41593</c:v>
                </c:pt>
                <c:pt idx="1766">
                  <c:v>41596</c:v>
                </c:pt>
                <c:pt idx="1767">
                  <c:v>41597</c:v>
                </c:pt>
                <c:pt idx="1768">
                  <c:v>41598</c:v>
                </c:pt>
                <c:pt idx="1769">
                  <c:v>41599</c:v>
                </c:pt>
                <c:pt idx="1770">
                  <c:v>41600</c:v>
                </c:pt>
                <c:pt idx="1771">
                  <c:v>41604</c:v>
                </c:pt>
                <c:pt idx="1772">
                  <c:v>41607</c:v>
                </c:pt>
                <c:pt idx="1773">
                  <c:v>41610</c:v>
                </c:pt>
                <c:pt idx="1774">
                  <c:v>41611</c:v>
                </c:pt>
                <c:pt idx="1775">
                  <c:v>41612</c:v>
                </c:pt>
                <c:pt idx="1776">
                  <c:v>41613</c:v>
                </c:pt>
                <c:pt idx="1777">
                  <c:v>41614</c:v>
                </c:pt>
                <c:pt idx="1778">
                  <c:v>41617</c:v>
                </c:pt>
                <c:pt idx="1779">
                  <c:v>41618</c:v>
                </c:pt>
                <c:pt idx="1780">
                  <c:v>41619</c:v>
                </c:pt>
                <c:pt idx="1781">
                  <c:v>41620</c:v>
                </c:pt>
                <c:pt idx="1782">
                  <c:v>41621</c:v>
                </c:pt>
                <c:pt idx="1783">
                  <c:v>41624</c:v>
                </c:pt>
                <c:pt idx="1784">
                  <c:v>41625</c:v>
                </c:pt>
                <c:pt idx="1785">
                  <c:v>41626</c:v>
                </c:pt>
                <c:pt idx="1786">
                  <c:v>41627</c:v>
                </c:pt>
                <c:pt idx="1787">
                  <c:v>41628</c:v>
                </c:pt>
                <c:pt idx="1788">
                  <c:v>41631</c:v>
                </c:pt>
                <c:pt idx="1789">
                  <c:v>41632</c:v>
                </c:pt>
                <c:pt idx="1790">
                  <c:v>41634</c:v>
                </c:pt>
                <c:pt idx="1791">
                  <c:v>41639</c:v>
                </c:pt>
                <c:pt idx="1792">
                  <c:v>41641</c:v>
                </c:pt>
                <c:pt idx="1793">
                  <c:v>41642</c:v>
                </c:pt>
                <c:pt idx="1794">
                  <c:v>41645</c:v>
                </c:pt>
                <c:pt idx="1795">
                  <c:v>41646</c:v>
                </c:pt>
                <c:pt idx="1796">
                  <c:v>41647</c:v>
                </c:pt>
                <c:pt idx="1797">
                  <c:v>41648</c:v>
                </c:pt>
                <c:pt idx="1798">
                  <c:v>41649</c:v>
                </c:pt>
                <c:pt idx="1799">
                  <c:v>41652</c:v>
                </c:pt>
                <c:pt idx="1800">
                  <c:v>41653</c:v>
                </c:pt>
                <c:pt idx="1801">
                  <c:v>41654</c:v>
                </c:pt>
                <c:pt idx="1802">
                  <c:v>41655</c:v>
                </c:pt>
                <c:pt idx="1803">
                  <c:v>41656</c:v>
                </c:pt>
                <c:pt idx="1804">
                  <c:v>41660</c:v>
                </c:pt>
                <c:pt idx="1805">
                  <c:v>41661</c:v>
                </c:pt>
                <c:pt idx="1806">
                  <c:v>41662</c:v>
                </c:pt>
                <c:pt idx="1807">
                  <c:v>41663</c:v>
                </c:pt>
                <c:pt idx="1808">
                  <c:v>41667</c:v>
                </c:pt>
                <c:pt idx="1809">
                  <c:v>41668</c:v>
                </c:pt>
                <c:pt idx="1810">
                  <c:v>41669</c:v>
                </c:pt>
                <c:pt idx="1811">
                  <c:v>41670</c:v>
                </c:pt>
                <c:pt idx="1812">
                  <c:v>41673</c:v>
                </c:pt>
                <c:pt idx="1813">
                  <c:v>41674</c:v>
                </c:pt>
                <c:pt idx="1814">
                  <c:v>41675</c:v>
                </c:pt>
                <c:pt idx="1815">
                  <c:v>41676</c:v>
                </c:pt>
                <c:pt idx="1816">
                  <c:v>41677</c:v>
                </c:pt>
                <c:pt idx="1817">
                  <c:v>41680</c:v>
                </c:pt>
                <c:pt idx="1818">
                  <c:v>41681</c:v>
                </c:pt>
                <c:pt idx="1819">
                  <c:v>41682</c:v>
                </c:pt>
                <c:pt idx="1820">
                  <c:v>41683</c:v>
                </c:pt>
                <c:pt idx="1821">
                  <c:v>41684</c:v>
                </c:pt>
                <c:pt idx="1822">
                  <c:v>41688</c:v>
                </c:pt>
                <c:pt idx="1823">
                  <c:v>41690</c:v>
                </c:pt>
                <c:pt idx="1824">
                  <c:v>41691</c:v>
                </c:pt>
                <c:pt idx="1825">
                  <c:v>41694</c:v>
                </c:pt>
                <c:pt idx="1826">
                  <c:v>41695</c:v>
                </c:pt>
                <c:pt idx="1827">
                  <c:v>41696</c:v>
                </c:pt>
                <c:pt idx="1828">
                  <c:v>41697</c:v>
                </c:pt>
                <c:pt idx="1829">
                  <c:v>41698</c:v>
                </c:pt>
                <c:pt idx="1830">
                  <c:v>41701</c:v>
                </c:pt>
                <c:pt idx="1831">
                  <c:v>41702</c:v>
                </c:pt>
                <c:pt idx="1832">
                  <c:v>41703</c:v>
                </c:pt>
                <c:pt idx="1833">
                  <c:v>41704</c:v>
                </c:pt>
                <c:pt idx="1834">
                  <c:v>41705</c:v>
                </c:pt>
                <c:pt idx="1835">
                  <c:v>41708</c:v>
                </c:pt>
                <c:pt idx="1836">
                  <c:v>41709</c:v>
                </c:pt>
                <c:pt idx="1837">
                  <c:v>41710</c:v>
                </c:pt>
                <c:pt idx="1838">
                  <c:v>41711</c:v>
                </c:pt>
                <c:pt idx="1839">
                  <c:v>41712</c:v>
                </c:pt>
                <c:pt idx="1840">
                  <c:v>41715</c:v>
                </c:pt>
                <c:pt idx="1841">
                  <c:v>41716</c:v>
                </c:pt>
                <c:pt idx="1842">
                  <c:v>41717</c:v>
                </c:pt>
                <c:pt idx="1843">
                  <c:v>41718</c:v>
                </c:pt>
                <c:pt idx="1844">
                  <c:v>41719</c:v>
                </c:pt>
                <c:pt idx="1845">
                  <c:v>41722</c:v>
                </c:pt>
                <c:pt idx="1846">
                  <c:v>41723</c:v>
                </c:pt>
                <c:pt idx="1847">
                  <c:v>41724</c:v>
                </c:pt>
                <c:pt idx="1848">
                  <c:v>41725</c:v>
                </c:pt>
                <c:pt idx="1849">
                  <c:v>41726</c:v>
                </c:pt>
                <c:pt idx="1850">
                  <c:v>41729</c:v>
                </c:pt>
                <c:pt idx="1851">
                  <c:v>41730</c:v>
                </c:pt>
                <c:pt idx="1852">
                  <c:v>41731</c:v>
                </c:pt>
                <c:pt idx="1853">
                  <c:v>41732</c:v>
                </c:pt>
                <c:pt idx="1854">
                  <c:v>41733</c:v>
                </c:pt>
                <c:pt idx="1855">
                  <c:v>41736</c:v>
                </c:pt>
                <c:pt idx="1856">
                  <c:v>41737</c:v>
                </c:pt>
                <c:pt idx="1857">
                  <c:v>41738</c:v>
                </c:pt>
                <c:pt idx="1858">
                  <c:v>41739</c:v>
                </c:pt>
                <c:pt idx="1859">
                  <c:v>41740</c:v>
                </c:pt>
                <c:pt idx="1860">
                  <c:v>41743</c:v>
                </c:pt>
                <c:pt idx="1861">
                  <c:v>41744</c:v>
                </c:pt>
                <c:pt idx="1862">
                  <c:v>41745</c:v>
                </c:pt>
                <c:pt idx="1863">
                  <c:v>41746</c:v>
                </c:pt>
                <c:pt idx="1864">
                  <c:v>41750</c:v>
                </c:pt>
                <c:pt idx="1865">
                  <c:v>41751</c:v>
                </c:pt>
                <c:pt idx="1866">
                  <c:v>41752</c:v>
                </c:pt>
                <c:pt idx="1867">
                  <c:v>41753</c:v>
                </c:pt>
                <c:pt idx="1868">
                  <c:v>41754</c:v>
                </c:pt>
                <c:pt idx="1869">
                  <c:v>41757</c:v>
                </c:pt>
                <c:pt idx="1870">
                  <c:v>41759</c:v>
                </c:pt>
                <c:pt idx="1871">
                  <c:v>41760</c:v>
                </c:pt>
                <c:pt idx="1872">
                  <c:v>41761</c:v>
                </c:pt>
                <c:pt idx="1873">
                  <c:v>41764</c:v>
                </c:pt>
                <c:pt idx="1874">
                  <c:v>41765</c:v>
                </c:pt>
                <c:pt idx="1875">
                  <c:v>41766</c:v>
                </c:pt>
                <c:pt idx="1876">
                  <c:v>41767</c:v>
                </c:pt>
                <c:pt idx="1877">
                  <c:v>41768</c:v>
                </c:pt>
                <c:pt idx="1878">
                  <c:v>41771</c:v>
                </c:pt>
                <c:pt idx="1879">
                  <c:v>41773</c:v>
                </c:pt>
                <c:pt idx="1880">
                  <c:v>41774</c:v>
                </c:pt>
                <c:pt idx="1881">
                  <c:v>41775</c:v>
                </c:pt>
                <c:pt idx="1882">
                  <c:v>41778</c:v>
                </c:pt>
                <c:pt idx="1883">
                  <c:v>41779</c:v>
                </c:pt>
                <c:pt idx="1884">
                  <c:v>41780</c:v>
                </c:pt>
                <c:pt idx="1885">
                  <c:v>41781</c:v>
                </c:pt>
                <c:pt idx="1886">
                  <c:v>41782</c:v>
                </c:pt>
                <c:pt idx="1887">
                  <c:v>41786</c:v>
                </c:pt>
                <c:pt idx="1888">
                  <c:v>41787</c:v>
                </c:pt>
                <c:pt idx="1889">
                  <c:v>41788</c:v>
                </c:pt>
                <c:pt idx="1890">
                  <c:v>41789</c:v>
                </c:pt>
                <c:pt idx="1891">
                  <c:v>41792</c:v>
                </c:pt>
                <c:pt idx="1892">
                  <c:v>41793</c:v>
                </c:pt>
                <c:pt idx="1893">
                  <c:v>41794</c:v>
                </c:pt>
                <c:pt idx="1894">
                  <c:v>41795</c:v>
                </c:pt>
                <c:pt idx="1895">
                  <c:v>41796</c:v>
                </c:pt>
                <c:pt idx="1896">
                  <c:v>41799</c:v>
                </c:pt>
                <c:pt idx="1897">
                  <c:v>41800</c:v>
                </c:pt>
                <c:pt idx="1898">
                  <c:v>41801</c:v>
                </c:pt>
                <c:pt idx="1899">
                  <c:v>41802</c:v>
                </c:pt>
                <c:pt idx="1900">
                  <c:v>41803</c:v>
                </c:pt>
                <c:pt idx="1901">
                  <c:v>41806</c:v>
                </c:pt>
                <c:pt idx="1902">
                  <c:v>41807</c:v>
                </c:pt>
                <c:pt idx="1903">
                  <c:v>41808</c:v>
                </c:pt>
                <c:pt idx="1904">
                  <c:v>41809</c:v>
                </c:pt>
                <c:pt idx="1905">
                  <c:v>41810</c:v>
                </c:pt>
                <c:pt idx="1906">
                  <c:v>41813</c:v>
                </c:pt>
                <c:pt idx="1907">
                  <c:v>41814</c:v>
                </c:pt>
                <c:pt idx="1908">
                  <c:v>41815</c:v>
                </c:pt>
                <c:pt idx="1909">
                  <c:v>41816</c:v>
                </c:pt>
                <c:pt idx="1910">
                  <c:v>41817</c:v>
                </c:pt>
                <c:pt idx="1911">
                  <c:v>41820</c:v>
                </c:pt>
                <c:pt idx="1912">
                  <c:v>41821</c:v>
                </c:pt>
                <c:pt idx="1913">
                  <c:v>41822</c:v>
                </c:pt>
                <c:pt idx="1914">
                  <c:v>41823</c:v>
                </c:pt>
                <c:pt idx="1915">
                  <c:v>41827</c:v>
                </c:pt>
                <c:pt idx="1916">
                  <c:v>41828</c:v>
                </c:pt>
                <c:pt idx="1917">
                  <c:v>41829</c:v>
                </c:pt>
                <c:pt idx="1918">
                  <c:v>41830</c:v>
                </c:pt>
                <c:pt idx="1919">
                  <c:v>41831</c:v>
                </c:pt>
                <c:pt idx="1920">
                  <c:v>41834</c:v>
                </c:pt>
                <c:pt idx="1921">
                  <c:v>41835</c:v>
                </c:pt>
                <c:pt idx="1922">
                  <c:v>41836</c:v>
                </c:pt>
                <c:pt idx="1923">
                  <c:v>41837</c:v>
                </c:pt>
                <c:pt idx="1924">
                  <c:v>41838</c:v>
                </c:pt>
                <c:pt idx="1925">
                  <c:v>41841</c:v>
                </c:pt>
                <c:pt idx="1926">
                  <c:v>41842</c:v>
                </c:pt>
                <c:pt idx="1927">
                  <c:v>41843</c:v>
                </c:pt>
                <c:pt idx="1928">
                  <c:v>41844</c:v>
                </c:pt>
                <c:pt idx="1929">
                  <c:v>41845</c:v>
                </c:pt>
                <c:pt idx="1930">
                  <c:v>41848</c:v>
                </c:pt>
                <c:pt idx="1931">
                  <c:v>41849</c:v>
                </c:pt>
                <c:pt idx="1932">
                  <c:v>41850</c:v>
                </c:pt>
                <c:pt idx="1933">
                  <c:v>41851</c:v>
                </c:pt>
                <c:pt idx="1934">
                  <c:v>41852</c:v>
                </c:pt>
                <c:pt idx="1935">
                  <c:v>41855</c:v>
                </c:pt>
                <c:pt idx="1936">
                  <c:v>41856</c:v>
                </c:pt>
                <c:pt idx="1937">
                  <c:v>41857</c:v>
                </c:pt>
                <c:pt idx="1938">
                  <c:v>41858</c:v>
                </c:pt>
                <c:pt idx="1939">
                  <c:v>41859</c:v>
                </c:pt>
                <c:pt idx="1940">
                  <c:v>41862</c:v>
                </c:pt>
                <c:pt idx="1941">
                  <c:v>41863</c:v>
                </c:pt>
                <c:pt idx="1942">
                  <c:v>41864</c:v>
                </c:pt>
                <c:pt idx="1943">
                  <c:v>41865</c:v>
                </c:pt>
                <c:pt idx="1944">
                  <c:v>41866</c:v>
                </c:pt>
                <c:pt idx="1945">
                  <c:v>41869</c:v>
                </c:pt>
                <c:pt idx="1946">
                  <c:v>41870</c:v>
                </c:pt>
                <c:pt idx="1947">
                  <c:v>41871</c:v>
                </c:pt>
                <c:pt idx="1948">
                  <c:v>41872</c:v>
                </c:pt>
                <c:pt idx="1949">
                  <c:v>41873</c:v>
                </c:pt>
                <c:pt idx="1950">
                  <c:v>41876</c:v>
                </c:pt>
                <c:pt idx="1951">
                  <c:v>41877</c:v>
                </c:pt>
                <c:pt idx="1952">
                  <c:v>41878</c:v>
                </c:pt>
                <c:pt idx="1953">
                  <c:v>41879</c:v>
                </c:pt>
                <c:pt idx="1954">
                  <c:v>41880</c:v>
                </c:pt>
                <c:pt idx="1955">
                  <c:v>41884</c:v>
                </c:pt>
                <c:pt idx="1956">
                  <c:v>41885</c:v>
                </c:pt>
                <c:pt idx="1957">
                  <c:v>41886</c:v>
                </c:pt>
                <c:pt idx="1958">
                  <c:v>41887</c:v>
                </c:pt>
                <c:pt idx="1959">
                  <c:v>41890</c:v>
                </c:pt>
                <c:pt idx="1960">
                  <c:v>41891</c:v>
                </c:pt>
                <c:pt idx="1961">
                  <c:v>41892</c:v>
                </c:pt>
                <c:pt idx="1962">
                  <c:v>41893</c:v>
                </c:pt>
                <c:pt idx="1963">
                  <c:v>41894</c:v>
                </c:pt>
                <c:pt idx="1964">
                  <c:v>41897</c:v>
                </c:pt>
                <c:pt idx="1965">
                  <c:v>41898</c:v>
                </c:pt>
                <c:pt idx="1966">
                  <c:v>41899</c:v>
                </c:pt>
                <c:pt idx="1967">
                  <c:v>41900</c:v>
                </c:pt>
                <c:pt idx="1968">
                  <c:v>41901</c:v>
                </c:pt>
                <c:pt idx="1969">
                  <c:v>41904</c:v>
                </c:pt>
                <c:pt idx="1970">
                  <c:v>41905</c:v>
                </c:pt>
                <c:pt idx="1971">
                  <c:v>41906</c:v>
                </c:pt>
                <c:pt idx="1972">
                  <c:v>41907</c:v>
                </c:pt>
                <c:pt idx="1973">
                  <c:v>41908</c:v>
                </c:pt>
                <c:pt idx="1974">
                  <c:v>41911</c:v>
                </c:pt>
                <c:pt idx="1975">
                  <c:v>41912</c:v>
                </c:pt>
                <c:pt idx="1976">
                  <c:v>41913</c:v>
                </c:pt>
                <c:pt idx="1977">
                  <c:v>41914</c:v>
                </c:pt>
                <c:pt idx="1978">
                  <c:v>41915</c:v>
                </c:pt>
                <c:pt idx="1979">
                  <c:v>41918</c:v>
                </c:pt>
                <c:pt idx="1980">
                  <c:v>41919</c:v>
                </c:pt>
                <c:pt idx="1981">
                  <c:v>41920</c:v>
                </c:pt>
                <c:pt idx="1982">
                  <c:v>41921</c:v>
                </c:pt>
                <c:pt idx="1983">
                  <c:v>41922</c:v>
                </c:pt>
                <c:pt idx="1984">
                  <c:v>41926</c:v>
                </c:pt>
                <c:pt idx="1985">
                  <c:v>41927</c:v>
                </c:pt>
                <c:pt idx="1986">
                  <c:v>41928</c:v>
                </c:pt>
                <c:pt idx="1987">
                  <c:v>41929</c:v>
                </c:pt>
                <c:pt idx="1988">
                  <c:v>41932</c:v>
                </c:pt>
                <c:pt idx="1989">
                  <c:v>41933</c:v>
                </c:pt>
                <c:pt idx="1990">
                  <c:v>41934</c:v>
                </c:pt>
                <c:pt idx="1991">
                  <c:v>41935</c:v>
                </c:pt>
                <c:pt idx="1992">
                  <c:v>41936</c:v>
                </c:pt>
                <c:pt idx="1993">
                  <c:v>41939</c:v>
                </c:pt>
                <c:pt idx="1994">
                  <c:v>41940</c:v>
                </c:pt>
                <c:pt idx="1995">
                  <c:v>41941</c:v>
                </c:pt>
                <c:pt idx="1996">
                  <c:v>41942</c:v>
                </c:pt>
                <c:pt idx="1997">
                  <c:v>41943</c:v>
                </c:pt>
                <c:pt idx="1998">
                  <c:v>41946</c:v>
                </c:pt>
                <c:pt idx="1999">
                  <c:v>41947</c:v>
                </c:pt>
                <c:pt idx="2000">
                  <c:v>41948</c:v>
                </c:pt>
                <c:pt idx="2001">
                  <c:v>41949</c:v>
                </c:pt>
                <c:pt idx="2002">
                  <c:v>41950</c:v>
                </c:pt>
                <c:pt idx="2003">
                  <c:v>41953</c:v>
                </c:pt>
                <c:pt idx="2004">
                  <c:v>41955</c:v>
                </c:pt>
                <c:pt idx="2005">
                  <c:v>41956</c:v>
                </c:pt>
                <c:pt idx="2006">
                  <c:v>41957</c:v>
                </c:pt>
                <c:pt idx="2007">
                  <c:v>41960</c:v>
                </c:pt>
                <c:pt idx="2008">
                  <c:v>41961</c:v>
                </c:pt>
                <c:pt idx="2009">
                  <c:v>41962</c:v>
                </c:pt>
                <c:pt idx="2010">
                  <c:v>41963</c:v>
                </c:pt>
                <c:pt idx="2011">
                  <c:v>41964</c:v>
                </c:pt>
                <c:pt idx="2012">
                  <c:v>41967</c:v>
                </c:pt>
                <c:pt idx="2013">
                  <c:v>41968</c:v>
                </c:pt>
                <c:pt idx="2014">
                  <c:v>41971</c:v>
                </c:pt>
                <c:pt idx="2015">
                  <c:v>41974</c:v>
                </c:pt>
                <c:pt idx="2016">
                  <c:v>41975</c:v>
                </c:pt>
                <c:pt idx="2017">
                  <c:v>41976</c:v>
                </c:pt>
                <c:pt idx="2018">
                  <c:v>41977</c:v>
                </c:pt>
                <c:pt idx="2019">
                  <c:v>41978</c:v>
                </c:pt>
                <c:pt idx="2020">
                  <c:v>41981</c:v>
                </c:pt>
                <c:pt idx="2021">
                  <c:v>41982</c:v>
                </c:pt>
                <c:pt idx="2022">
                  <c:v>41983</c:v>
                </c:pt>
                <c:pt idx="2023">
                  <c:v>41984</c:v>
                </c:pt>
                <c:pt idx="2024">
                  <c:v>41985</c:v>
                </c:pt>
                <c:pt idx="2025">
                  <c:v>41988</c:v>
                </c:pt>
                <c:pt idx="2026">
                  <c:v>41989</c:v>
                </c:pt>
                <c:pt idx="2027">
                  <c:v>41990</c:v>
                </c:pt>
                <c:pt idx="2028">
                  <c:v>41991</c:v>
                </c:pt>
                <c:pt idx="2029">
                  <c:v>41992</c:v>
                </c:pt>
                <c:pt idx="2030">
                  <c:v>41995</c:v>
                </c:pt>
                <c:pt idx="2031">
                  <c:v>41996</c:v>
                </c:pt>
                <c:pt idx="2032">
                  <c:v>41999</c:v>
                </c:pt>
                <c:pt idx="2033">
                  <c:v>42002</c:v>
                </c:pt>
                <c:pt idx="2034">
                  <c:v>42003</c:v>
                </c:pt>
                <c:pt idx="2035">
                  <c:v>42006</c:v>
                </c:pt>
                <c:pt idx="2036">
                  <c:v>42009</c:v>
                </c:pt>
                <c:pt idx="2037">
                  <c:v>42010</c:v>
                </c:pt>
                <c:pt idx="2038">
                  <c:v>42011</c:v>
                </c:pt>
                <c:pt idx="2039">
                  <c:v>42012</c:v>
                </c:pt>
                <c:pt idx="2040">
                  <c:v>42013</c:v>
                </c:pt>
                <c:pt idx="2041">
                  <c:v>42016</c:v>
                </c:pt>
                <c:pt idx="2042">
                  <c:v>42017</c:v>
                </c:pt>
                <c:pt idx="2043">
                  <c:v>42018</c:v>
                </c:pt>
                <c:pt idx="2044">
                  <c:v>42019</c:v>
                </c:pt>
                <c:pt idx="2045">
                  <c:v>42020</c:v>
                </c:pt>
                <c:pt idx="2046">
                  <c:v>42024</c:v>
                </c:pt>
                <c:pt idx="2047">
                  <c:v>42025</c:v>
                </c:pt>
                <c:pt idx="2048">
                  <c:v>42026</c:v>
                </c:pt>
                <c:pt idx="2049">
                  <c:v>42027</c:v>
                </c:pt>
                <c:pt idx="2050">
                  <c:v>42030</c:v>
                </c:pt>
                <c:pt idx="2051">
                  <c:v>42031</c:v>
                </c:pt>
                <c:pt idx="2052">
                  <c:v>42032</c:v>
                </c:pt>
                <c:pt idx="2053">
                  <c:v>42033</c:v>
                </c:pt>
                <c:pt idx="2054">
                  <c:v>42034</c:v>
                </c:pt>
                <c:pt idx="2055">
                  <c:v>42037</c:v>
                </c:pt>
                <c:pt idx="2056">
                  <c:v>42038</c:v>
                </c:pt>
                <c:pt idx="2057">
                  <c:v>42039</c:v>
                </c:pt>
                <c:pt idx="2058">
                  <c:v>42040</c:v>
                </c:pt>
                <c:pt idx="2059">
                  <c:v>42041</c:v>
                </c:pt>
                <c:pt idx="2060">
                  <c:v>42044</c:v>
                </c:pt>
                <c:pt idx="2061">
                  <c:v>42045</c:v>
                </c:pt>
                <c:pt idx="2062">
                  <c:v>42046</c:v>
                </c:pt>
                <c:pt idx="2063">
                  <c:v>42047</c:v>
                </c:pt>
                <c:pt idx="2064">
                  <c:v>42048</c:v>
                </c:pt>
                <c:pt idx="2065">
                  <c:v>42052</c:v>
                </c:pt>
                <c:pt idx="2066">
                  <c:v>42053</c:v>
                </c:pt>
                <c:pt idx="2067">
                  <c:v>42054</c:v>
                </c:pt>
                <c:pt idx="2068">
                  <c:v>42055</c:v>
                </c:pt>
                <c:pt idx="2069">
                  <c:v>42058</c:v>
                </c:pt>
                <c:pt idx="2070">
                  <c:v>42059</c:v>
                </c:pt>
                <c:pt idx="2071">
                  <c:v>42060</c:v>
                </c:pt>
                <c:pt idx="2072">
                  <c:v>42061</c:v>
                </c:pt>
                <c:pt idx="2073">
                  <c:v>42062</c:v>
                </c:pt>
                <c:pt idx="2074">
                  <c:v>42065</c:v>
                </c:pt>
                <c:pt idx="2075">
                  <c:v>42066</c:v>
                </c:pt>
                <c:pt idx="2076">
                  <c:v>42067</c:v>
                </c:pt>
                <c:pt idx="2077">
                  <c:v>42068</c:v>
                </c:pt>
                <c:pt idx="2078">
                  <c:v>42069</c:v>
                </c:pt>
                <c:pt idx="2079">
                  <c:v>42072</c:v>
                </c:pt>
                <c:pt idx="2080">
                  <c:v>42073</c:v>
                </c:pt>
                <c:pt idx="2081">
                  <c:v>42074</c:v>
                </c:pt>
                <c:pt idx="2082">
                  <c:v>42075</c:v>
                </c:pt>
                <c:pt idx="2083">
                  <c:v>42076</c:v>
                </c:pt>
                <c:pt idx="2084">
                  <c:v>42079</c:v>
                </c:pt>
                <c:pt idx="2085">
                  <c:v>42080</c:v>
                </c:pt>
                <c:pt idx="2086">
                  <c:v>42081</c:v>
                </c:pt>
                <c:pt idx="2087">
                  <c:v>42082</c:v>
                </c:pt>
                <c:pt idx="2088">
                  <c:v>42083</c:v>
                </c:pt>
                <c:pt idx="2089">
                  <c:v>42086</c:v>
                </c:pt>
                <c:pt idx="2090">
                  <c:v>42087</c:v>
                </c:pt>
                <c:pt idx="2091">
                  <c:v>42088</c:v>
                </c:pt>
                <c:pt idx="2092">
                  <c:v>42089</c:v>
                </c:pt>
                <c:pt idx="2093">
                  <c:v>42090</c:v>
                </c:pt>
                <c:pt idx="2094">
                  <c:v>42093</c:v>
                </c:pt>
                <c:pt idx="2095">
                  <c:v>42094</c:v>
                </c:pt>
                <c:pt idx="2096">
                  <c:v>42095</c:v>
                </c:pt>
                <c:pt idx="2097">
                  <c:v>42096</c:v>
                </c:pt>
                <c:pt idx="2098">
                  <c:v>42097</c:v>
                </c:pt>
                <c:pt idx="2099">
                  <c:v>42100</c:v>
                </c:pt>
                <c:pt idx="2100">
                  <c:v>42101</c:v>
                </c:pt>
                <c:pt idx="2101">
                  <c:v>42102</c:v>
                </c:pt>
                <c:pt idx="2102">
                  <c:v>42103</c:v>
                </c:pt>
                <c:pt idx="2103">
                  <c:v>42104</c:v>
                </c:pt>
                <c:pt idx="2104">
                  <c:v>42107</c:v>
                </c:pt>
                <c:pt idx="2105">
                  <c:v>42108</c:v>
                </c:pt>
                <c:pt idx="2106">
                  <c:v>42109</c:v>
                </c:pt>
                <c:pt idx="2107">
                  <c:v>42110</c:v>
                </c:pt>
                <c:pt idx="2108">
                  <c:v>42111</c:v>
                </c:pt>
                <c:pt idx="2109">
                  <c:v>42114</c:v>
                </c:pt>
                <c:pt idx="2110">
                  <c:v>42115</c:v>
                </c:pt>
                <c:pt idx="2111">
                  <c:v>42116</c:v>
                </c:pt>
                <c:pt idx="2112">
                  <c:v>42117</c:v>
                </c:pt>
                <c:pt idx="2113">
                  <c:v>42118</c:v>
                </c:pt>
                <c:pt idx="2114">
                  <c:v>42121</c:v>
                </c:pt>
                <c:pt idx="2115">
                  <c:v>42122</c:v>
                </c:pt>
                <c:pt idx="2116">
                  <c:v>42123</c:v>
                </c:pt>
                <c:pt idx="2117">
                  <c:v>42124</c:v>
                </c:pt>
                <c:pt idx="2118">
                  <c:v>42125</c:v>
                </c:pt>
                <c:pt idx="2119">
                  <c:v>42128</c:v>
                </c:pt>
                <c:pt idx="2120">
                  <c:v>42129</c:v>
                </c:pt>
                <c:pt idx="2121">
                  <c:v>42130</c:v>
                </c:pt>
                <c:pt idx="2122">
                  <c:v>42131</c:v>
                </c:pt>
                <c:pt idx="2123">
                  <c:v>42132</c:v>
                </c:pt>
                <c:pt idx="2124">
                  <c:v>42135</c:v>
                </c:pt>
                <c:pt idx="2125">
                  <c:v>42136</c:v>
                </c:pt>
                <c:pt idx="2126">
                  <c:v>42137</c:v>
                </c:pt>
                <c:pt idx="2127">
                  <c:v>42138</c:v>
                </c:pt>
                <c:pt idx="2128">
                  <c:v>42139</c:v>
                </c:pt>
                <c:pt idx="2129">
                  <c:v>42142</c:v>
                </c:pt>
                <c:pt idx="2130">
                  <c:v>42143</c:v>
                </c:pt>
                <c:pt idx="2131">
                  <c:v>42144</c:v>
                </c:pt>
                <c:pt idx="2132">
                  <c:v>42145</c:v>
                </c:pt>
                <c:pt idx="2133">
                  <c:v>42146</c:v>
                </c:pt>
                <c:pt idx="2134">
                  <c:v>42150</c:v>
                </c:pt>
                <c:pt idx="2135">
                  <c:v>42151</c:v>
                </c:pt>
                <c:pt idx="2136">
                  <c:v>42152</c:v>
                </c:pt>
                <c:pt idx="2137">
                  <c:v>42153</c:v>
                </c:pt>
                <c:pt idx="2138">
                  <c:v>42156</c:v>
                </c:pt>
                <c:pt idx="2139">
                  <c:v>42157</c:v>
                </c:pt>
                <c:pt idx="2140">
                  <c:v>42158</c:v>
                </c:pt>
                <c:pt idx="2141">
                  <c:v>42159</c:v>
                </c:pt>
                <c:pt idx="2142">
                  <c:v>42160</c:v>
                </c:pt>
                <c:pt idx="2143">
                  <c:v>42163</c:v>
                </c:pt>
                <c:pt idx="2144">
                  <c:v>42164</c:v>
                </c:pt>
                <c:pt idx="2145">
                  <c:v>42165</c:v>
                </c:pt>
                <c:pt idx="2146">
                  <c:v>42166</c:v>
                </c:pt>
                <c:pt idx="2147">
                  <c:v>42167</c:v>
                </c:pt>
                <c:pt idx="2148">
                  <c:v>42170</c:v>
                </c:pt>
                <c:pt idx="2149">
                  <c:v>42171</c:v>
                </c:pt>
                <c:pt idx="2150">
                  <c:v>42172</c:v>
                </c:pt>
                <c:pt idx="2151">
                  <c:v>42173</c:v>
                </c:pt>
                <c:pt idx="2152">
                  <c:v>42174</c:v>
                </c:pt>
                <c:pt idx="2153">
                  <c:v>42177</c:v>
                </c:pt>
                <c:pt idx="2154">
                  <c:v>42178</c:v>
                </c:pt>
                <c:pt idx="2155">
                  <c:v>42179</c:v>
                </c:pt>
                <c:pt idx="2156">
                  <c:v>42180</c:v>
                </c:pt>
                <c:pt idx="2157">
                  <c:v>42181</c:v>
                </c:pt>
                <c:pt idx="2158">
                  <c:v>42184</c:v>
                </c:pt>
                <c:pt idx="2159">
                  <c:v>42185</c:v>
                </c:pt>
                <c:pt idx="2160">
                  <c:v>42186</c:v>
                </c:pt>
                <c:pt idx="2161">
                  <c:v>42187</c:v>
                </c:pt>
                <c:pt idx="2162">
                  <c:v>42191</c:v>
                </c:pt>
                <c:pt idx="2163">
                  <c:v>42192</c:v>
                </c:pt>
                <c:pt idx="2164">
                  <c:v>42193</c:v>
                </c:pt>
                <c:pt idx="2165">
                  <c:v>42194</c:v>
                </c:pt>
                <c:pt idx="2166">
                  <c:v>42195</c:v>
                </c:pt>
                <c:pt idx="2167">
                  <c:v>42198</c:v>
                </c:pt>
                <c:pt idx="2168">
                  <c:v>42200</c:v>
                </c:pt>
                <c:pt idx="2169">
                  <c:v>42201</c:v>
                </c:pt>
                <c:pt idx="2170">
                  <c:v>42202</c:v>
                </c:pt>
                <c:pt idx="2171">
                  <c:v>42205</c:v>
                </c:pt>
                <c:pt idx="2172">
                  <c:v>42206</c:v>
                </c:pt>
                <c:pt idx="2173">
                  <c:v>42207</c:v>
                </c:pt>
                <c:pt idx="2174">
                  <c:v>42208</c:v>
                </c:pt>
                <c:pt idx="2175">
                  <c:v>42209</c:v>
                </c:pt>
                <c:pt idx="2176">
                  <c:v>42212</c:v>
                </c:pt>
                <c:pt idx="2177">
                  <c:v>42213</c:v>
                </c:pt>
                <c:pt idx="2178">
                  <c:v>42214</c:v>
                </c:pt>
                <c:pt idx="2179">
                  <c:v>42215</c:v>
                </c:pt>
                <c:pt idx="2180">
                  <c:v>42216</c:v>
                </c:pt>
                <c:pt idx="2181">
                  <c:v>42219</c:v>
                </c:pt>
                <c:pt idx="2182">
                  <c:v>42220</c:v>
                </c:pt>
                <c:pt idx="2183">
                  <c:v>42221</c:v>
                </c:pt>
                <c:pt idx="2184">
                  <c:v>42222</c:v>
                </c:pt>
                <c:pt idx="2185">
                  <c:v>42223</c:v>
                </c:pt>
                <c:pt idx="2186">
                  <c:v>42226</c:v>
                </c:pt>
                <c:pt idx="2187">
                  <c:v>42227</c:v>
                </c:pt>
                <c:pt idx="2188">
                  <c:v>42228</c:v>
                </c:pt>
                <c:pt idx="2189">
                  <c:v>42229</c:v>
                </c:pt>
                <c:pt idx="2190">
                  <c:v>42230</c:v>
                </c:pt>
                <c:pt idx="2191">
                  <c:v>42233</c:v>
                </c:pt>
                <c:pt idx="2192">
                  <c:v>42234</c:v>
                </c:pt>
                <c:pt idx="2193">
                  <c:v>42235</c:v>
                </c:pt>
                <c:pt idx="2194">
                  <c:v>42236</c:v>
                </c:pt>
                <c:pt idx="2195">
                  <c:v>42237</c:v>
                </c:pt>
                <c:pt idx="2196">
                  <c:v>42240</c:v>
                </c:pt>
                <c:pt idx="2197">
                  <c:v>42241</c:v>
                </c:pt>
                <c:pt idx="2198">
                  <c:v>42242</c:v>
                </c:pt>
                <c:pt idx="2199">
                  <c:v>42243</c:v>
                </c:pt>
                <c:pt idx="2200">
                  <c:v>42244</c:v>
                </c:pt>
                <c:pt idx="2201">
                  <c:v>42247</c:v>
                </c:pt>
                <c:pt idx="2202">
                  <c:v>42248</c:v>
                </c:pt>
                <c:pt idx="2203">
                  <c:v>42249</c:v>
                </c:pt>
                <c:pt idx="2204">
                  <c:v>42250</c:v>
                </c:pt>
                <c:pt idx="2205">
                  <c:v>42251</c:v>
                </c:pt>
                <c:pt idx="2206">
                  <c:v>42255</c:v>
                </c:pt>
                <c:pt idx="2207">
                  <c:v>42256</c:v>
                </c:pt>
                <c:pt idx="2208">
                  <c:v>42257</c:v>
                </c:pt>
                <c:pt idx="2209">
                  <c:v>42258</c:v>
                </c:pt>
                <c:pt idx="2210">
                  <c:v>42261</c:v>
                </c:pt>
                <c:pt idx="2211">
                  <c:v>42262</c:v>
                </c:pt>
                <c:pt idx="2212">
                  <c:v>42263</c:v>
                </c:pt>
                <c:pt idx="2213">
                  <c:v>42264</c:v>
                </c:pt>
                <c:pt idx="2214">
                  <c:v>42265</c:v>
                </c:pt>
                <c:pt idx="2215">
                  <c:v>42268</c:v>
                </c:pt>
                <c:pt idx="2216">
                  <c:v>42269</c:v>
                </c:pt>
                <c:pt idx="2217">
                  <c:v>42271</c:v>
                </c:pt>
                <c:pt idx="2218">
                  <c:v>42272</c:v>
                </c:pt>
                <c:pt idx="2219">
                  <c:v>42275</c:v>
                </c:pt>
                <c:pt idx="2220">
                  <c:v>42276</c:v>
                </c:pt>
                <c:pt idx="2221">
                  <c:v>42277</c:v>
                </c:pt>
                <c:pt idx="2222">
                  <c:v>42278</c:v>
                </c:pt>
                <c:pt idx="2223">
                  <c:v>42279</c:v>
                </c:pt>
                <c:pt idx="2224">
                  <c:v>42282</c:v>
                </c:pt>
                <c:pt idx="2225">
                  <c:v>42283</c:v>
                </c:pt>
                <c:pt idx="2226">
                  <c:v>42284</c:v>
                </c:pt>
                <c:pt idx="2227">
                  <c:v>42285</c:v>
                </c:pt>
                <c:pt idx="2228">
                  <c:v>42286</c:v>
                </c:pt>
                <c:pt idx="2229">
                  <c:v>42290</c:v>
                </c:pt>
                <c:pt idx="2230">
                  <c:v>42291</c:v>
                </c:pt>
                <c:pt idx="2231">
                  <c:v>42292</c:v>
                </c:pt>
                <c:pt idx="2232">
                  <c:v>42293</c:v>
                </c:pt>
                <c:pt idx="2233">
                  <c:v>42296</c:v>
                </c:pt>
                <c:pt idx="2234">
                  <c:v>42297</c:v>
                </c:pt>
                <c:pt idx="2235">
                  <c:v>42298</c:v>
                </c:pt>
                <c:pt idx="2236">
                  <c:v>42299</c:v>
                </c:pt>
                <c:pt idx="2237">
                  <c:v>42300</c:v>
                </c:pt>
                <c:pt idx="2238">
                  <c:v>42303</c:v>
                </c:pt>
                <c:pt idx="2239">
                  <c:v>42304</c:v>
                </c:pt>
                <c:pt idx="2240">
                  <c:v>42305</c:v>
                </c:pt>
                <c:pt idx="2241">
                  <c:v>42306</c:v>
                </c:pt>
                <c:pt idx="2242">
                  <c:v>42307</c:v>
                </c:pt>
                <c:pt idx="2243">
                  <c:v>42310</c:v>
                </c:pt>
                <c:pt idx="2244">
                  <c:v>42311</c:v>
                </c:pt>
                <c:pt idx="2245">
                  <c:v>42312</c:v>
                </c:pt>
                <c:pt idx="2246">
                  <c:v>42313</c:v>
                </c:pt>
                <c:pt idx="2247">
                  <c:v>42314</c:v>
                </c:pt>
                <c:pt idx="2248">
                  <c:v>42317</c:v>
                </c:pt>
                <c:pt idx="2249">
                  <c:v>42318</c:v>
                </c:pt>
                <c:pt idx="2250">
                  <c:v>42320</c:v>
                </c:pt>
                <c:pt idx="2251">
                  <c:v>42321</c:v>
                </c:pt>
                <c:pt idx="2252">
                  <c:v>42324</c:v>
                </c:pt>
                <c:pt idx="2253">
                  <c:v>42325</c:v>
                </c:pt>
                <c:pt idx="2254">
                  <c:v>42326</c:v>
                </c:pt>
                <c:pt idx="2255">
                  <c:v>42327</c:v>
                </c:pt>
                <c:pt idx="2256">
                  <c:v>42328</c:v>
                </c:pt>
                <c:pt idx="2257">
                  <c:v>42331</c:v>
                </c:pt>
                <c:pt idx="2258">
                  <c:v>42332</c:v>
                </c:pt>
                <c:pt idx="2259">
                  <c:v>42335</c:v>
                </c:pt>
                <c:pt idx="2260">
                  <c:v>42338</c:v>
                </c:pt>
                <c:pt idx="2261">
                  <c:v>42339</c:v>
                </c:pt>
                <c:pt idx="2262">
                  <c:v>42340</c:v>
                </c:pt>
                <c:pt idx="2263">
                  <c:v>42341</c:v>
                </c:pt>
                <c:pt idx="2264">
                  <c:v>42342</c:v>
                </c:pt>
                <c:pt idx="2265">
                  <c:v>42345</c:v>
                </c:pt>
                <c:pt idx="2266">
                  <c:v>42346</c:v>
                </c:pt>
                <c:pt idx="2267">
                  <c:v>42347</c:v>
                </c:pt>
                <c:pt idx="2268">
                  <c:v>42348</c:v>
                </c:pt>
                <c:pt idx="2269">
                  <c:v>42349</c:v>
                </c:pt>
                <c:pt idx="2270">
                  <c:v>42352</c:v>
                </c:pt>
                <c:pt idx="2271">
                  <c:v>42353</c:v>
                </c:pt>
                <c:pt idx="2272">
                  <c:v>42354</c:v>
                </c:pt>
                <c:pt idx="2273">
                  <c:v>42355</c:v>
                </c:pt>
                <c:pt idx="2274">
                  <c:v>42356</c:v>
                </c:pt>
                <c:pt idx="2275">
                  <c:v>42359</c:v>
                </c:pt>
                <c:pt idx="2276">
                  <c:v>42360</c:v>
                </c:pt>
                <c:pt idx="2277">
                  <c:v>42361</c:v>
                </c:pt>
                <c:pt idx="2278">
                  <c:v>42362</c:v>
                </c:pt>
                <c:pt idx="2279">
                  <c:v>42366</c:v>
                </c:pt>
                <c:pt idx="2280">
                  <c:v>42367</c:v>
                </c:pt>
                <c:pt idx="2281">
                  <c:v>42368</c:v>
                </c:pt>
                <c:pt idx="2282">
                  <c:v>42369</c:v>
                </c:pt>
                <c:pt idx="2283">
                  <c:v>42373</c:v>
                </c:pt>
                <c:pt idx="2284">
                  <c:v>42374</c:v>
                </c:pt>
                <c:pt idx="2285">
                  <c:v>42375</c:v>
                </c:pt>
                <c:pt idx="2286">
                  <c:v>42376</c:v>
                </c:pt>
                <c:pt idx="2287">
                  <c:v>42377</c:v>
                </c:pt>
                <c:pt idx="2288">
                  <c:v>42380</c:v>
                </c:pt>
                <c:pt idx="2289">
                  <c:v>42381</c:v>
                </c:pt>
                <c:pt idx="2290">
                  <c:v>42382</c:v>
                </c:pt>
                <c:pt idx="2291">
                  <c:v>42383</c:v>
                </c:pt>
                <c:pt idx="2292">
                  <c:v>42384</c:v>
                </c:pt>
                <c:pt idx="2293">
                  <c:v>42388</c:v>
                </c:pt>
                <c:pt idx="2294">
                  <c:v>42389</c:v>
                </c:pt>
                <c:pt idx="2295">
                  <c:v>42390</c:v>
                </c:pt>
                <c:pt idx="2296">
                  <c:v>42391</c:v>
                </c:pt>
                <c:pt idx="2297">
                  <c:v>42394</c:v>
                </c:pt>
                <c:pt idx="2298">
                  <c:v>42395</c:v>
                </c:pt>
                <c:pt idx="2299">
                  <c:v>42396</c:v>
                </c:pt>
                <c:pt idx="2300">
                  <c:v>42397</c:v>
                </c:pt>
                <c:pt idx="2301">
                  <c:v>42398</c:v>
                </c:pt>
                <c:pt idx="2302">
                  <c:v>42401</c:v>
                </c:pt>
                <c:pt idx="2303">
                  <c:v>42402</c:v>
                </c:pt>
                <c:pt idx="2304">
                  <c:v>42403</c:v>
                </c:pt>
                <c:pt idx="2305">
                  <c:v>42404</c:v>
                </c:pt>
                <c:pt idx="2306">
                  <c:v>42405</c:v>
                </c:pt>
                <c:pt idx="2307">
                  <c:v>42408</c:v>
                </c:pt>
                <c:pt idx="2308">
                  <c:v>42409</c:v>
                </c:pt>
                <c:pt idx="2309">
                  <c:v>42410</c:v>
                </c:pt>
                <c:pt idx="2310">
                  <c:v>42411</c:v>
                </c:pt>
                <c:pt idx="2311">
                  <c:v>42412</c:v>
                </c:pt>
                <c:pt idx="2312">
                  <c:v>42416</c:v>
                </c:pt>
                <c:pt idx="2313">
                  <c:v>42417</c:v>
                </c:pt>
                <c:pt idx="2314">
                  <c:v>42418</c:v>
                </c:pt>
                <c:pt idx="2315">
                  <c:v>42419</c:v>
                </c:pt>
                <c:pt idx="2316">
                  <c:v>42422</c:v>
                </c:pt>
                <c:pt idx="2317">
                  <c:v>42423</c:v>
                </c:pt>
                <c:pt idx="2318">
                  <c:v>42424</c:v>
                </c:pt>
                <c:pt idx="2319">
                  <c:v>42425</c:v>
                </c:pt>
                <c:pt idx="2320">
                  <c:v>42426</c:v>
                </c:pt>
                <c:pt idx="2321">
                  <c:v>42429</c:v>
                </c:pt>
                <c:pt idx="2322">
                  <c:v>42430</c:v>
                </c:pt>
                <c:pt idx="2323">
                  <c:v>42431</c:v>
                </c:pt>
                <c:pt idx="2324">
                  <c:v>42432</c:v>
                </c:pt>
                <c:pt idx="2325">
                  <c:v>42433</c:v>
                </c:pt>
                <c:pt idx="2326">
                  <c:v>42436</c:v>
                </c:pt>
                <c:pt idx="2327">
                  <c:v>42437</c:v>
                </c:pt>
                <c:pt idx="2328">
                  <c:v>42438</c:v>
                </c:pt>
                <c:pt idx="2329">
                  <c:v>42439</c:v>
                </c:pt>
                <c:pt idx="2330">
                  <c:v>42440</c:v>
                </c:pt>
                <c:pt idx="2331">
                  <c:v>42443</c:v>
                </c:pt>
                <c:pt idx="2332">
                  <c:v>42444</c:v>
                </c:pt>
                <c:pt idx="2333">
                  <c:v>42445</c:v>
                </c:pt>
                <c:pt idx="2334">
                  <c:v>42446</c:v>
                </c:pt>
                <c:pt idx="2335">
                  <c:v>42447</c:v>
                </c:pt>
                <c:pt idx="2336">
                  <c:v>42450</c:v>
                </c:pt>
                <c:pt idx="2337">
                  <c:v>42451</c:v>
                </c:pt>
                <c:pt idx="2338">
                  <c:v>42452</c:v>
                </c:pt>
                <c:pt idx="2339">
                  <c:v>42453</c:v>
                </c:pt>
                <c:pt idx="2340">
                  <c:v>42457</c:v>
                </c:pt>
                <c:pt idx="2341">
                  <c:v>42458</c:v>
                </c:pt>
                <c:pt idx="2342">
                  <c:v>42459</c:v>
                </c:pt>
                <c:pt idx="2343">
                  <c:v>42460</c:v>
                </c:pt>
                <c:pt idx="2344">
                  <c:v>42461</c:v>
                </c:pt>
                <c:pt idx="2345">
                  <c:v>42464</c:v>
                </c:pt>
                <c:pt idx="2346">
                  <c:v>42465</c:v>
                </c:pt>
                <c:pt idx="2347">
                  <c:v>42466</c:v>
                </c:pt>
                <c:pt idx="2348">
                  <c:v>42467</c:v>
                </c:pt>
                <c:pt idx="2349">
                  <c:v>42468</c:v>
                </c:pt>
                <c:pt idx="2350">
                  <c:v>42471</c:v>
                </c:pt>
                <c:pt idx="2351">
                  <c:v>42472</c:v>
                </c:pt>
                <c:pt idx="2352">
                  <c:v>42473</c:v>
                </c:pt>
                <c:pt idx="2353">
                  <c:v>42474</c:v>
                </c:pt>
                <c:pt idx="2354">
                  <c:v>42475</c:v>
                </c:pt>
                <c:pt idx="2355">
                  <c:v>42478</c:v>
                </c:pt>
                <c:pt idx="2356">
                  <c:v>42479</c:v>
                </c:pt>
                <c:pt idx="2357">
                  <c:v>42480</c:v>
                </c:pt>
                <c:pt idx="2358">
                  <c:v>42481</c:v>
                </c:pt>
                <c:pt idx="2359">
                  <c:v>42482</c:v>
                </c:pt>
                <c:pt idx="2360">
                  <c:v>42485</c:v>
                </c:pt>
                <c:pt idx="2361">
                  <c:v>42486</c:v>
                </c:pt>
                <c:pt idx="2362">
                  <c:v>42487</c:v>
                </c:pt>
                <c:pt idx="2363">
                  <c:v>42488</c:v>
                </c:pt>
                <c:pt idx="2364">
                  <c:v>42489</c:v>
                </c:pt>
                <c:pt idx="2365">
                  <c:v>42492</c:v>
                </c:pt>
                <c:pt idx="2366">
                  <c:v>42493</c:v>
                </c:pt>
                <c:pt idx="2367">
                  <c:v>42494</c:v>
                </c:pt>
                <c:pt idx="2368">
                  <c:v>42495</c:v>
                </c:pt>
                <c:pt idx="2369">
                  <c:v>42496</c:v>
                </c:pt>
                <c:pt idx="2370">
                  <c:v>42499</c:v>
                </c:pt>
                <c:pt idx="2371">
                  <c:v>42500</c:v>
                </c:pt>
                <c:pt idx="2372">
                  <c:v>42501</c:v>
                </c:pt>
                <c:pt idx="2373">
                  <c:v>42502</c:v>
                </c:pt>
                <c:pt idx="2374">
                  <c:v>42503</c:v>
                </c:pt>
                <c:pt idx="2375">
                  <c:v>42506</c:v>
                </c:pt>
                <c:pt idx="2376">
                  <c:v>42507</c:v>
                </c:pt>
                <c:pt idx="2377">
                  <c:v>42508</c:v>
                </c:pt>
                <c:pt idx="2378">
                  <c:v>42509</c:v>
                </c:pt>
                <c:pt idx="2379">
                  <c:v>42510</c:v>
                </c:pt>
                <c:pt idx="2380">
                  <c:v>42513</c:v>
                </c:pt>
                <c:pt idx="2381">
                  <c:v>42514</c:v>
                </c:pt>
                <c:pt idx="2382">
                  <c:v>42515</c:v>
                </c:pt>
                <c:pt idx="2383">
                  <c:v>42516</c:v>
                </c:pt>
                <c:pt idx="2384">
                  <c:v>42517</c:v>
                </c:pt>
                <c:pt idx="2385">
                  <c:v>42523</c:v>
                </c:pt>
                <c:pt idx="2386">
                  <c:v>42524</c:v>
                </c:pt>
                <c:pt idx="2387">
                  <c:v>42527</c:v>
                </c:pt>
                <c:pt idx="2388">
                  <c:v>42528</c:v>
                </c:pt>
                <c:pt idx="2389">
                  <c:v>42529</c:v>
                </c:pt>
                <c:pt idx="2390">
                  <c:v>42530</c:v>
                </c:pt>
                <c:pt idx="2391">
                  <c:v>42531</c:v>
                </c:pt>
                <c:pt idx="2392">
                  <c:v>42534</c:v>
                </c:pt>
                <c:pt idx="2393">
                  <c:v>42535</c:v>
                </c:pt>
                <c:pt idx="2394">
                  <c:v>42536</c:v>
                </c:pt>
                <c:pt idx="2395">
                  <c:v>42537</c:v>
                </c:pt>
                <c:pt idx="2396">
                  <c:v>42538</c:v>
                </c:pt>
                <c:pt idx="2397">
                  <c:v>42541</c:v>
                </c:pt>
                <c:pt idx="2398">
                  <c:v>42542</c:v>
                </c:pt>
                <c:pt idx="2399">
                  <c:v>42543</c:v>
                </c:pt>
                <c:pt idx="2400">
                  <c:v>42544</c:v>
                </c:pt>
                <c:pt idx="2401">
                  <c:v>42545</c:v>
                </c:pt>
                <c:pt idx="2402">
                  <c:v>42548</c:v>
                </c:pt>
                <c:pt idx="2403">
                  <c:v>42549</c:v>
                </c:pt>
                <c:pt idx="2404">
                  <c:v>42550</c:v>
                </c:pt>
                <c:pt idx="2405">
                  <c:v>42551</c:v>
                </c:pt>
                <c:pt idx="2406">
                  <c:v>42552</c:v>
                </c:pt>
                <c:pt idx="2407">
                  <c:v>42556</c:v>
                </c:pt>
                <c:pt idx="2408">
                  <c:v>42557</c:v>
                </c:pt>
                <c:pt idx="2409">
                  <c:v>42558</c:v>
                </c:pt>
                <c:pt idx="2410">
                  <c:v>42559</c:v>
                </c:pt>
                <c:pt idx="2411">
                  <c:v>42562</c:v>
                </c:pt>
                <c:pt idx="2412">
                  <c:v>42563</c:v>
                </c:pt>
                <c:pt idx="2413">
                  <c:v>42564</c:v>
                </c:pt>
                <c:pt idx="2414">
                  <c:v>42565</c:v>
                </c:pt>
                <c:pt idx="2415">
                  <c:v>42566</c:v>
                </c:pt>
                <c:pt idx="2416">
                  <c:v>42569</c:v>
                </c:pt>
                <c:pt idx="2417">
                  <c:v>42570</c:v>
                </c:pt>
                <c:pt idx="2418">
                  <c:v>42571</c:v>
                </c:pt>
                <c:pt idx="2419">
                  <c:v>42572</c:v>
                </c:pt>
                <c:pt idx="2420">
                  <c:v>42573</c:v>
                </c:pt>
                <c:pt idx="2421">
                  <c:v>42576</c:v>
                </c:pt>
                <c:pt idx="2422">
                  <c:v>42577</c:v>
                </c:pt>
                <c:pt idx="2423">
                  <c:v>42578</c:v>
                </c:pt>
                <c:pt idx="2424">
                  <c:v>42579</c:v>
                </c:pt>
                <c:pt idx="2425">
                  <c:v>42580</c:v>
                </c:pt>
                <c:pt idx="2426">
                  <c:v>42583</c:v>
                </c:pt>
                <c:pt idx="2427">
                  <c:v>42584</c:v>
                </c:pt>
                <c:pt idx="2428">
                  <c:v>42585</c:v>
                </c:pt>
                <c:pt idx="2429">
                  <c:v>42586</c:v>
                </c:pt>
                <c:pt idx="2430">
                  <c:v>42587</c:v>
                </c:pt>
                <c:pt idx="2431">
                  <c:v>42590</c:v>
                </c:pt>
                <c:pt idx="2432">
                  <c:v>42591</c:v>
                </c:pt>
                <c:pt idx="2433">
                  <c:v>42592</c:v>
                </c:pt>
                <c:pt idx="2434">
                  <c:v>42593</c:v>
                </c:pt>
                <c:pt idx="2435">
                  <c:v>42594</c:v>
                </c:pt>
                <c:pt idx="2436">
                  <c:v>42597</c:v>
                </c:pt>
                <c:pt idx="2437">
                  <c:v>42598</c:v>
                </c:pt>
                <c:pt idx="2438">
                  <c:v>42599</c:v>
                </c:pt>
                <c:pt idx="2439">
                  <c:v>42600</c:v>
                </c:pt>
                <c:pt idx="2440">
                  <c:v>42601</c:v>
                </c:pt>
                <c:pt idx="2441">
                  <c:v>42604</c:v>
                </c:pt>
                <c:pt idx="2442">
                  <c:v>42605</c:v>
                </c:pt>
                <c:pt idx="2443">
                  <c:v>42606</c:v>
                </c:pt>
                <c:pt idx="2444">
                  <c:v>42607</c:v>
                </c:pt>
                <c:pt idx="2445">
                  <c:v>42608</c:v>
                </c:pt>
                <c:pt idx="2446">
                  <c:v>42611</c:v>
                </c:pt>
                <c:pt idx="2447">
                  <c:v>42612</c:v>
                </c:pt>
                <c:pt idx="2448">
                  <c:v>42613</c:v>
                </c:pt>
                <c:pt idx="2449">
                  <c:v>42614</c:v>
                </c:pt>
                <c:pt idx="2450">
                  <c:v>42615</c:v>
                </c:pt>
                <c:pt idx="2451">
                  <c:v>42619</c:v>
                </c:pt>
                <c:pt idx="2452">
                  <c:v>42620</c:v>
                </c:pt>
                <c:pt idx="2453">
                  <c:v>42621</c:v>
                </c:pt>
                <c:pt idx="2454">
                  <c:v>42622</c:v>
                </c:pt>
                <c:pt idx="2455">
                  <c:v>42625</c:v>
                </c:pt>
                <c:pt idx="2456">
                  <c:v>42626</c:v>
                </c:pt>
                <c:pt idx="2457">
                  <c:v>42627</c:v>
                </c:pt>
                <c:pt idx="2458">
                  <c:v>42628</c:v>
                </c:pt>
                <c:pt idx="2459">
                  <c:v>42629</c:v>
                </c:pt>
                <c:pt idx="2460">
                  <c:v>42632</c:v>
                </c:pt>
                <c:pt idx="2461">
                  <c:v>42633</c:v>
                </c:pt>
                <c:pt idx="2462">
                  <c:v>42634</c:v>
                </c:pt>
                <c:pt idx="2463">
                  <c:v>42635</c:v>
                </c:pt>
                <c:pt idx="2464">
                  <c:v>42636</c:v>
                </c:pt>
                <c:pt idx="2465">
                  <c:v>42639</c:v>
                </c:pt>
                <c:pt idx="2466">
                  <c:v>42640</c:v>
                </c:pt>
                <c:pt idx="2467">
                  <c:v>42641</c:v>
                </c:pt>
                <c:pt idx="2468">
                  <c:v>42642</c:v>
                </c:pt>
                <c:pt idx="2469">
                  <c:v>42643</c:v>
                </c:pt>
                <c:pt idx="2470">
                  <c:v>42646</c:v>
                </c:pt>
                <c:pt idx="2471">
                  <c:v>42647</c:v>
                </c:pt>
                <c:pt idx="2472">
                  <c:v>42648</c:v>
                </c:pt>
                <c:pt idx="2473">
                  <c:v>42649</c:v>
                </c:pt>
                <c:pt idx="2474">
                  <c:v>42650</c:v>
                </c:pt>
                <c:pt idx="2475">
                  <c:v>42654</c:v>
                </c:pt>
                <c:pt idx="2476">
                  <c:v>42655</c:v>
                </c:pt>
                <c:pt idx="2477">
                  <c:v>42656</c:v>
                </c:pt>
                <c:pt idx="2478">
                  <c:v>42657</c:v>
                </c:pt>
                <c:pt idx="2479">
                  <c:v>42660</c:v>
                </c:pt>
                <c:pt idx="2480">
                  <c:v>42661</c:v>
                </c:pt>
                <c:pt idx="2481">
                  <c:v>42662</c:v>
                </c:pt>
                <c:pt idx="2482">
                  <c:v>42663</c:v>
                </c:pt>
                <c:pt idx="2483">
                  <c:v>42664</c:v>
                </c:pt>
                <c:pt idx="2484">
                  <c:v>42667</c:v>
                </c:pt>
                <c:pt idx="2485">
                  <c:v>42668</c:v>
                </c:pt>
                <c:pt idx="2486">
                  <c:v>42669</c:v>
                </c:pt>
                <c:pt idx="2487">
                  <c:v>42670</c:v>
                </c:pt>
                <c:pt idx="2488">
                  <c:v>42671</c:v>
                </c:pt>
                <c:pt idx="2489">
                  <c:v>42674</c:v>
                </c:pt>
                <c:pt idx="2490">
                  <c:v>42675</c:v>
                </c:pt>
                <c:pt idx="2491">
                  <c:v>42676</c:v>
                </c:pt>
                <c:pt idx="2492">
                  <c:v>42677</c:v>
                </c:pt>
                <c:pt idx="2493">
                  <c:v>42678</c:v>
                </c:pt>
                <c:pt idx="2494">
                  <c:v>42681</c:v>
                </c:pt>
                <c:pt idx="2495">
                  <c:v>42682</c:v>
                </c:pt>
                <c:pt idx="2496">
                  <c:v>42683</c:v>
                </c:pt>
                <c:pt idx="2497">
                  <c:v>42684</c:v>
                </c:pt>
                <c:pt idx="2498">
                  <c:v>42688</c:v>
                </c:pt>
                <c:pt idx="2499">
                  <c:v>42689</c:v>
                </c:pt>
                <c:pt idx="2500">
                  <c:v>42690</c:v>
                </c:pt>
                <c:pt idx="2501">
                  <c:v>42691</c:v>
                </c:pt>
                <c:pt idx="2502">
                  <c:v>42692</c:v>
                </c:pt>
                <c:pt idx="2503">
                  <c:v>42695</c:v>
                </c:pt>
                <c:pt idx="2504">
                  <c:v>42696</c:v>
                </c:pt>
                <c:pt idx="2505">
                  <c:v>42699</c:v>
                </c:pt>
                <c:pt idx="2506">
                  <c:v>42702</c:v>
                </c:pt>
                <c:pt idx="2507">
                  <c:v>42703</c:v>
                </c:pt>
                <c:pt idx="2508">
                  <c:v>42704</c:v>
                </c:pt>
                <c:pt idx="2509">
                  <c:v>42705</c:v>
                </c:pt>
                <c:pt idx="2510">
                  <c:v>42706</c:v>
                </c:pt>
                <c:pt idx="2511">
                  <c:v>42709</c:v>
                </c:pt>
                <c:pt idx="2512">
                  <c:v>42710</c:v>
                </c:pt>
                <c:pt idx="2513">
                  <c:v>42711</c:v>
                </c:pt>
                <c:pt idx="2514">
                  <c:v>42712</c:v>
                </c:pt>
                <c:pt idx="2515">
                  <c:v>42713</c:v>
                </c:pt>
                <c:pt idx="2516">
                  <c:v>42716</c:v>
                </c:pt>
                <c:pt idx="2517">
                  <c:v>42717</c:v>
                </c:pt>
                <c:pt idx="2518">
                  <c:v>42718</c:v>
                </c:pt>
                <c:pt idx="2519">
                  <c:v>42719</c:v>
                </c:pt>
                <c:pt idx="2520">
                  <c:v>42720</c:v>
                </c:pt>
                <c:pt idx="2521">
                  <c:v>42723</c:v>
                </c:pt>
                <c:pt idx="2522">
                  <c:v>42724</c:v>
                </c:pt>
                <c:pt idx="2523">
                  <c:v>42725</c:v>
                </c:pt>
                <c:pt idx="2524">
                  <c:v>42726</c:v>
                </c:pt>
                <c:pt idx="2525">
                  <c:v>42727</c:v>
                </c:pt>
                <c:pt idx="2526">
                  <c:v>42731</c:v>
                </c:pt>
                <c:pt idx="2527">
                  <c:v>42732</c:v>
                </c:pt>
                <c:pt idx="2528">
                  <c:v>42733</c:v>
                </c:pt>
                <c:pt idx="2529">
                  <c:v>42734</c:v>
                </c:pt>
                <c:pt idx="2530">
                  <c:v>42738</c:v>
                </c:pt>
                <c:pt idx="2531">
                  <c:v>42739</c:v>
                </c:pt>
                <c:pt idx="2532">
                  <c:v>42740</c:v>
                </c:pt>
                <c:pt idx="2533">
                  <c:v>42741</c:v>
                </c:pt>
                <c:pt idx="2534">
                  <c:v>42744</c:v>
                </c:pt>
                <c:pt idx="2535">
                  <c:v>42745</c:v>
                </c:pt>
                <c:pt idx="2536">
                  <c:v>42746</c:v>
                </c:pt>
                <c:pt idx="2537">
                  <c:v>42747</c:v>
                </c:pt>
                <c:pt idx="2538">
                  <c:v>42748</c:v>
                </c:pt>
                <c:pt idx="2539">
                  <c:v>42752</c:v>
                </c:pt>
                <c:pt idx="2540">
                  <c:v>42753</c:v>
                </c:pt>
                <c:pt idx="2541">
                  <c:v>42754</c:v>
                </c:pt>
                <c:pt idx="2542">
                  <c:v>42755</c:v>
                </c:pt>
                <c:pt idx="2543">
                  <c:v>42758</c:v>
                </c:pt>
                <c:pt idx="2544">
                  <c:v>42759</c:v>
                </c:pt>
                <c:pt idx="2545">
                  <c:v>42760</c:v>
                </c:pt>
                <c:pt idx="2546">
                  <c:v>42761</c:v>
                </c:pt>
                <c:pt idx="2547">
                  <c:v>42762</c:v>
                </c:pt>
                <c:pt idx="2548">
                  <c:v>42765</c:v>
                </c:pt>
                <c:pt idx="2549">
                  <c:v>42766</c:v>
                </c:pt>
                <c:pt idx="2550">
                  <c:v>42767</c:v>
                </c:pt>
                <c:pt idx="2551">
                  <c:v>42768</c:v>
                </c:pt>
                <c:pt idx="2552">
                  <c:v>42769</c:v>
                </c:pt>
                <c:pt idx="2553">
                  <c:v>42772</c:v>
                </c:pt>
                <c:pt idx="2554">
                  <c:v>42773</c:v>
                </c:pt>
                <c:pt idx="2555">
                  <c:v>42774</c:v>
                </c:pt>
                <c:pt idx="2556">
                  <c:v>42775</c:v>
                </c:pt>
                <c:pt idx="2557">
                  <c:v>42776</c:v>
                </c:pt>
                <c:pt idx="2558">
                  <c:v>42779</c:v>
                </c:pt>
                <c:pt idx="2559">
                  <c:v>42780</c:v>
                </c:pt>
                <c:pt idx="2560">
                  <c:v>42781</c:v>
                </c:pt>
                <c:pt idx="2561">
                  <c:v>42782</c:v>
                </c:pt>
                <c:pt idx="2562">
                  <c:v>42783</c:v>
                </c:pt>
                <c:pt idx="2563">
                  <c:v>42787</c:v>
                </c:pt>
                <c:pt idx="2564">
                  <c:v>42788</c:v>
                </c:pt>
                <c:pt idx="2565">
                  <c:v>42789</c:v>
                </c:pt>
                <c:pt idx="2566">
                  <c:v>42790</c:v>
                </c:pt>
                <c:pt idx="2567">
                  <c:v>42793</c:v>
                </c:pt>
                <c:pt idx="2568">
                  <c:v>42794</c:v>
                </c:pt>
                <c:pt idx="2569">
                  <c:v>42795</c:v>
                </c:pt>
                <c:pt idx="2570">
                  <c:v>42796</c:v>
                </c:pt>
                <c:pt idx="2571">
                  <c:v>42797</c:v>
                </c:pt>
                <c:pt idx="2572">
                  <c:v>42800</c:v>
                </c:pt>
                <c:pt idx="2573">
                  <c:v>42801</c:v>
                </c:pt>
                <c:pt idx="2574">
                  <c:v>42802</c:v>
                </c:pt>
                <c:pt idx="2575">
                  <c:v>42803</c:v>
                </c:pt>
                <c:pt idx="2576">
                  <c:v>42804</c:v>
                </c:pt>
                <c:pt idx="2577">
                  <c:v>42807</c:v>
                </c:pt>
                <c:pt idx="2578">
                  <c:v>42808</c:v>
                </c:pt>
                <c:pt idx="2579">
                  <c:v>42809</c:v>
                </c:pt>
                <c:pt idx="2580">
                  <c:v>42810</c:v>
                </c:pt>
                <c:pt idx="2581">
                  <c:v>42811</c:v>
                </c:pt>
                <c:pt idx="2582">
                  <c:v>42814</c:v>
                </c:pt>
                <c:pt idx="2583">
                  <c:v>42815</c:v>
                </c:pt>
                <c:pt idx="2584">
                  <c:v>42816</c:v>
                </c:pt>
                <c:pt idx="2585">
                  <c:v>42817</c:v>
                </c:pt>
                <c:pt idx="2586">
                  <c:v>42818</c:v>
                </c:pt>
                <c:pt idx="2587">
                  <c:v>42821</c:v>
                </c:pt>
                <c:pt idx="2588">
                  <c:v>42822</c:v>
                </c:pt>
                <c:pt idx="2589">
                  <c:v>42823</c:v>
                </c:pt>
                <c:pt idx="2590">
                  <c:v>42824</c:v>
                </c:pt>
                <c:pt idx="2591">
                  <c:v>42825</c:v>
                </c:pt>
                <c:pt idx="2592">
                  <c:v>42828</c:v>
                </c:pt>
                <c:pt idx="2593">
                  <c:v>42829</c:v>
                </c:pt>
                <c:pt idx="2594">
                  <c:v>42830</c:v>
                </c:pt>
                <c:pt idx="2595">
                  <c:v>42831</c:v>
                </c:pt>
                <c:pt idx="2596">
                  <c:v>42832</c:v>
                </c:pt>
                <c:pt idx="2597">
                  <c:v>42835</c:v>
                </c:pt>
                <c:pt idx="2598">
                  <c:v>42836</c:v>
                </c:pt>
                <c:pt idx="2599">
                  <c:v>42837</c:v>
                </c:pt>
                <c:pt idx="2600">
                  <c:v>42838</c:v>
                </c:pt>
                <c:pt idx="2601">
                  <c:v>42842</c:v>
                </c:pt>
                <c:pt idx="2602">
                  <c:v>42843</c:v>
                </c:pt>
                <c:pt idx="2603">
                  <c:v>42844</c:v>
                </c:pt>
                <c:pt idx="2604">
                  <c:v>42845</c:v>
                </c:pt>
                <c:pt idx="2605">
                  <c:v>42846</c:v>
                </c:pt>
                <c:pt idx="2606">
                  <c:v>42849</c:v>
                </c:pt>
                <c:pt idx="2607">
                  <c:v>42850</c:v>
                </c:pt>
                <c:pt idx="2608">
                  <c:v>42851</c:v>
                </c:pt>
                <c:pt idx="2609">
                  <c:v>42852</c:v>
                </c:pt>
                <c:pt idx="2610">
                  <c:v>42853</c:v>
                </c:pt>
                <c:pt idx="2611">
                  <c:v>42856</c:v>
                </c:pt>
                <c:pt idx="2612">
                  <c:v>42857</c:v>
                </c:pt>
                <c:pt idx="2613">
                  <c:v>42858</c:v>
                </c:pt>
                <c:pt idx="2614">
                  <c:v>42859</c:v>
                </c:pt>
                <c:pt idx="2615">
                  <c:v>42860</c:v>
                </c:pt>
                <c:pt idx="2616">
                  <c:v>42863</c:v>
                </c:pt>
                <c:pt idx="2617">
                  <c:v>42864</c:v>
                </c:pt>
                <c:pt idx="2618">
                  <c:v>42865</c:v>
                </c:pt>
                <c:pt idx="2619">
                  <c:v>42866</c:v>
                </c:pt>
                <c:pt idx="2620">
                  <c:v>42867</c:v>
                </c:pt>
                <c:pt idx="2621">
                  <c:v>42870</c:v>
                </c:pt>
                <c:pt idx="2622">
                  <c:v>42871</c:v>
                </c:pt>
                <c:pt idx="2623">
                  <c:v>42872</c:v>
                </c:pt>
                <c:pt idx="2624">
                  <c:v>42873</c:v>
                </c:pt>
                <c:pt idx="2625">
                  <c:v>42874</c:v>
                </c:pt>
                <c:pt idx="2626">
                  <c:v>42877</c:v>
                </c:pt>
                <c:pt idx="2627">
                  <c:v>42878</c:v>
                </c:pt>
                <c:pt idx="2628">
                  <c:v>42879</c:v>
                </c:pt>
                <c:pt idx="2629">
                  <c:v>42880</c:v>
                </c:pt>
                <c:pt idx="2630">
                  <c:v>42881</c:v>
                </c:pt>
                <c:pt idx="2631">
                  <c:v>42885</c:v>
                </c:pt>
                <c:pt idx="2632">
                  <c:v>42886</c:v>
                </c:pt>
                <c:pt idx="2633">
                  <c:v>42887</c:v>
                </c:pt>
                <c:pt idx="2634">
                  <c:v>42888</c:v>
                </c:pt>
                <c:pt idx="2635">
                  <c:v>42891</c:v>
                </c:pt>
                <c:pt idx="2636">
                  <c:v>42892</c:v>
                </c:pt>
                <c:pt idx="2637">
                  <c:v>42893</c:v>
                </c:pt>
                <c:pt idx="2638">
                  <c:v>42894</c:v>
                </c:pt>
                <c:pt idx="2639">
                  <c:v>42895</c:v>
                </c:pt>
                <c:pt idx="2640">
                  <c:v>42898</c:v>
                </c:pt>
                <c:pt idx="2641">
                  <c:v>42899</c:v>
                </c:pt>
                <c:pt idx="2642">
                  <c:v>42900</c:v>
                </c:pt>
                <c:pt idx="2643">
                  <c:v>42901</c:v>
                </c:pt>
                <c:pt idx="2644">
                  <c:v>42902</c:v>
                </c:pt>
                <c:pt idx="2645">
                  <c:v>42905</c:v>
                </c:pt>
                <c:pt idx="2646">
                  <c:v>42906</c:v>
                </c:pt>
                <c:pt idx="2647">
                  <c:v>42907</c:v>
                </c:pt>
                <c:pt idx="2648">
                  <c:v>42908</c:v>
                </c:pt>
                <c:pt idx="2649">
                  <c:v>42909</c:v>
                </c:pt>
                <c:pt idx="2650">
                  <c:v>42912</c:v>
                </c:pt>
                <c:pt idx="2651">
                  <c:v>42913</c:v>
                </c:pt>
                <c:pt idx="2652">
                  <c:v>42914</c:v>
                </c:pt>
                <c:pt idx="2653">
                  <c:v>42915</c:v>
                </c:pt>
                <c:pt idx="2654">
                  <c:v>42916</c:v>
                </c:pt>
                <c:pt idx="2655">
                  <c:v>42919</c:v>
                </c:pt>
                <c:pt idx="2656">
                  <c:v>42921</c:v>
                </c:pt>
                <c:pt idx="2657">
                  <c:v>42922</c:v>
                </c:pt>
                <c:pt idx="2658">
                  <c:v>42923</c:v>
                </c:pt>
                <c:pt idx="2659">
                  <c:v>42926</c:v>
                </c:pt>
                <c:pt idx="2660">
                  <c:v>42927</c:v>
                </c:pt>
                <c:pt idx="2661">
                  <c:v>42928</c:v>
                </c:pt>
                <c:pt idx="2662">
                  <c:v>42929</c:v>
                </c:pt>
                <c:pt idx="2663">
                  <c:v>42930</c:v>
                </c:pt>
                <c:pt idx="2664">
                  <c:v>42933</c:v>
                </c:pt>
                <c:pt idx="2665">
                  <c:v>42934</c:v>
                </c:pt>
                <c:pt idx="2666">
                  <c:v>42935</c:v>
                </c:pt>
                <c:pt idx="2667">
                  <c:v>42936</c:v>
                </c:pt>
                <c:pt idx="2668">
                  <c:v>42937</c:v>
                </c:pt>
                <c:pt idx="2669">
                  <c:v>42940</c:v>
                </c:pt>
                <c:pt idx="2670">
                  <c:v>42941</c:v>
                </c:pt>
                <c:pt idx="2671">
                  <c:v>42942</c:v>
                </c:pt>
                <c:pt idx="2672">
                  <c:v>42943</c:v>
                </c:pt>
                <c:pt idx="2673">
                  <c:v>42944</c:v>
                </c:pt>
                <c:pt idx="2674">
                  <c:v>42947</c:v>
                </c:pt>
                <c:pt idx="2675">
                  <c:v>42948</c:v>
                </c:pt>
                <c:pt idx="2676">
                  <c:v>42949</c:v>
                </c:pt>
                <c:pt idx="2677">
                  <c:v>42950</c:v>
                </c:pt>
                <c:pt idx="2678">
                  <c:v>42951</c:v>
                </c:pt>
                <c:pt idx="2679">
                  <c:v>42954</c:v>
                </c:pt>
                <c:pt idx="2680">
                  <c:v>42955</c:v>
                </c:pt>
                <c:pt idx="2681">
                  <c:v>42956</c:v>
                </c:pt>
                <c:pt idx="2682">
                  <c:v>42957</c:v>
                </c:pt>
                <c:pt idx="2683">
                  <c:v>42958</c:v>
                </c:pt>
                <c:pt idx="2684">
                  <c:v>42961</c:v>
                </c:pt>
                <c:pt idx="2685">
                  <c:v>42962</c:v>
                </c:pt>
                <c:pt idx="2686">
                  <c:v>42963</c:v>
                </c:pt>
                <c:pt idx="2687">
                  <c:v>42964</c:v>
                </c:pt>
                <c:pt idx="2688">
                  <c:v>42965</c:v>
                </c:pt>
                <c:pt idx="2689">
                  <c:v>42968</c:v>
                </c:pt>
                <c:pt idx="2690">
                  <c:v>42969</c:v>
                </c:pt>
                <c:pt idx="2691">
                  <c:v>42970</c:v>
                </c:pt>
                <c:pt idx="2692">
                  <c:v>42971</c:v>
                </c:pt>
                <c:pt idx="2693">
                  <c:v>42972</c:v>
                </c:pt>
                <c:pt idx="2694">
                  <c:v>42975</c:v>
                </c:pt>
                <c:pt idx="2695">
                  <c:v>42976</c:v>
                </c:pt>
                <c:pt idx="2696">
                  <c:v>42977</c:v>
                </c:pt>
                <c:pt idx="2697">
                  <c:v>42978</c:v>
                </c:pt>
                <c:pt idx="2698">
                  <c:v>42979</c:v>
                </c:pt>
                <c:pt idx="2699">
                  <c:v>42983</c:v>
                </c:pt>
                <c:pt idx="2700">
                  <c:v>42984</c:v>
                </c:pt>
                <c:pt idx="2701">
                  <c:v>42985</c:v>
                </c:pt>
                <c:pt idx="2702">
                  <c:v>42986</c:v>
                </c:pt>
                <c:pt idx="2703">
                  <c:v>42989</c:v>
                </c:pt>
                <c:pt idx="2704">
                  <c:v>42990</c:v>
                </c:pt>
                <c:pt idx="2705">
                  <c:v>42991</c:v>
                </c:pt>
                <c:pt idx="2706">
                  <c:v>42992</c:v>
                </c:pt>
                <c:pt idx="2707">
                  <c:v>42993</c:v>
                </c:pt>
                <c:pt idx="2708">
                  <c:v>42996</c:v>
                </c:pt>
                <c:pt idx="2709">
                  <c:v>42997</c:v>
                </c:pt>
                <c:pt idx="2710">
                  <c:v>42998</c:v>
                </c:pt>
                <c:pt idx="2711">
                  <c:v>42999</c:v>
                </c:pt>
                <c:pt idx="2712">
                  <c:v>43000</c:v>
                </c:pt>
                <c:pt idx="2713">
                  <c:v>43003</c:v>
                </c:pt>
                <c:pt idx="2714">
                  <c:v>43004</c:v>
                </c:pt>
                <c:pt idx="2715">
                  <c:v>43005</c:v>
                </c:pt>
                <c:pt idx="2716">
                  <c:v>43006</c:v>
                </c:pt>
                <c:pt idx="2717">
                  <c:v>43007</c:v>
                </c:pt>
                <c:pt idx="2718">
                  <c:v>43010</c:v>
                </c:pt>
                <c:pt idx="2719">
                  <c:v>43011</c:v>
                </c:pt>
                <c:pt idx="2720">
                  <c:v>43012</c:v>
                </c:pt>
                <c:pt idx="2721">
                  <c:v>43013</c:v>
                </c:pt>
                <c:pt idx="2722">
                  <c:v>43014</c:v>
                </c:pt>
                <c:pt idx="2723">
                  <c:v>43017</c:v>
                </c:pt>
                <c:pt idx="2724">
                  <c:v>43018</c:v>
                </c:pt>
                <c:pt idx="2725">
                  <c:v>43019</c:v>
                </c:pt>
                <c:pt idx="2726">
                  <c:v>43020</c:v>
                </c:pt>
                <c:pt idx="2727">
                  <c:v>43021</c:v>
                </c:pt>
                <c:pt idx="2728">
                  <c:v>43024</c:v>
                </c:pt>
                <c:pt idx="2729">
                  <c:v>43025</c:v>
                </c:pt>
                <c:pt idx="2730">
                  <c:v>43026</c:v>
                </c:pt>
                <c:pt idx="2731">
                  <c:v>43027</c:v>
                </c:pt>
                <c:pt idx="2732">
                  <c:v>43028</c:v>
                </c:pt>
                <c:pt idx="2733">
                  <c:v>43031</c:v>
                </c:pt>
                <c:pt idx="2734">
                  <c:v>43032</c:v>
                </c:pt>
                <c:pt idx="2735">
                  <c:v>43033</c:v>
                </c:pt>
                <c:pt idx="2736">
                  <c:v>43034</c:v>
                </c:pt>
                <c:pt idx="2737">
                  <c:v>43035</c:v>
                </c:pt>
                <c:pt idx="2738">
                  <c:v>43038</c:v>
                </c:pt>
                <c:pt idx="2739">
                  <c:v>43039</c:v>
                </c:pt>
                <c:pt idx="2740">
                  <c:v>43040</c:v>
                </c:pt>
                <c:pt idx="2741">
                  <c:v>43041</c:v>
                </c:pt>
                <c:pt idx="2742">
                  <c:v>43042</c:v>
                </c:pt>
                <c:pt idx="2743">
                  <c:v>43045</c:v>
                </c:pt>
                <c:pt idx="2744">
                  <c:v>43046</c:v>
                </c:pt>
                <c:pt idx="2745">
                  <c:v>43047</c:v>
                </c:pt>
                <c:pt idx="2746">
                  <c:v>43048</c:v>
                </c:pt>
                <c:pt idx="2747">
                  <c:v>43052</c:v>
                </c:pt>
                <c:pt idx="2748">
                  <c:v>43053</c:v>
                </c:pt>
                <c:pt idx="2749">
                  <c:v>43054</c:v>
                </c:pt>
                <c:pt idx="2750">
                  <c:v>43055</c:v>
                </c:pt>
                <c:pt idx="2751">
                  <c:v>43056</c:v>
                </c:pt>
                <c:pt idx="2752">
                  <c:v>43059</c:v>
                </c:pt>
                <c:pt idx="2753">
                  <c:v>43060</c:v>
                </c:pt>
                <c:pt idx="2754">
                  <c:v>43061</c:v>
                </c:pt>
                <c:pt idx="2755">
                  <c:v>43063</c:v>
                </c:pt>
                <c:pt idx="2756">
                  <c:v>43066</c:v>
                </c:pt>
                <c:pt idx="2757">
                  <c:v>43067</c:v>
                </c:pt>
                <c:pt idx="2758">
                  <c:v>43068</c:v>
                </c:pt>
                <c:pt idx="2759">
                  <c:v>43069</c:v>
                </c:pt>
                <c:pt idx="2760">
                  <c:v>43070</c:v>
                </c:pt>
                <c:pt idx="2761">
                  <c:v>43073</c:v>
                </c:pt>
                <c:pt idx="2762">
                  <c:v>43074</c:v>
                </c:pt>
                <c:pt idx="2763">
                  <c:v>43075</c:v>
                </c:pt>
                <c:pt idx="2764">
                  <c:v>43076</c:v>
                </c:pt>
                <c:pt idx="2765">
                  <c:v>43077</c:v>
                </c:pt>
                <c:pt idx="2766">
                  <c:v>43080</c:v>
                </c:pt>
                <c:pt idx="2767">
                  <c:v>43081</c:v>
                </c:pt>
                <c:pt idx="2768">
                  <c:v>43082</c:v>
                </c:pt>
                <c:pt idx="2769">
                  <c:v>43083</c:v>
                </c:pt>
                <c:pt idx="2770">
                  <c:v>43084</c:v>
                </c:pt>
                <c:pt idx="2771">
                  <c:v>43087</c:v>
                </c:pt>
                <c:pt idx="2772">
                  <c:v>43088</c:v>
                </c:pt>
                <c:pt idx="2773">
                  <c:v>43089</c:v>
                </c:pt>
                <c:pt idx="2774">
                  <c:v>43090</c:v>
                </c:pt>
                <c:pt idx="2775">
                  <c:v>43091</c:v>
                </c:pt>
                <c:pt idx="2776">
                  <c:v>43095</c:v>
                </c:pt>
                <c:pt idx="2777">
                  <c:v>43096</c:v>
                </c:pt>
                <c:pt idx="2778">
                  <c:v>43097</c:v>
                </c:pt>
                <c:pt idx="2779">
                  <c:v>43102</c:v>
                </c:pt>
                <c:pt idx="2780">
                  <c:v>43103</c:v>
                </c:pt>
                <c:pt idx="2781">
                  <c:v>43104</c:v>
                </c:pt>
                <c:pt idx="2782">
                  <c:v>43105</c:v>
                </c:pt>
                <c:pt idx="2783">
                  <c:v>43108</c:v>
                </c:pt>
                <c:pt idx="2784">
                  <c:v>43109</c:v>
                </c:pt>
                <c:pt idx="2785">
                  <c:v>43110</c:v>
                </c:pt>
                <c:pt idx="2786">
                  <c:v>43111</c:v>
                </c:pt>
                <c:pt idx="2787">
                  <c:v>43112</c:v>
                </c:pt>
                <c:pt idx="2788">
                  <c:v>43116</c:v>
                </c:pt>
                <c:pt idx="2789">
                  <c:v>43117</c:v>
                </c:pt>
                <c:pt idx="2790">
                  <c:v>43118</c:v>
                </c:pt>
                <c:pt idx="2791">
                  <c:v>43119</c:v>
                </c:pt>
                <c:pt idx="2792">
                  <c:v>43122</c:v>
                </c:pt>
                <c:pt idx="2793">
                  <c:v>43123</c:v>
                </c:pt>
                <c:pt idx="2794">
                  <c:v>43124</c:v>
                </c:pt>
                <c:pt idx="2795">
                  <c:v>43125</c:v>
                </c:pt>
                <c:pt idx="2796">
                  <c:v>43126</c:v>
                </c:pt>
                <c:pt idx="2797">
                  <c:v>43129</c:v>
                </c:pt>
                <c:pt idx="2798">
                  <c:v>43130</c:v>
                </c:pt>
                <c:pt idx="2799">
                  <c:v>43131</c:v>
                </c:pt>
                <c:pt idx="2800">
                  <c:v>43132</c:v>
                </c:pt>
                <c:pt idx="2801">
                  <c:v>43133</c:v>
                </c:pt>
                <c:pt idx="2802">
                  <c:v>43136</c:v>
                </c:pt>
                <c:pt idx="2803">
                  <c:v>43137</c:v>
                </c:pt>
                <c:pt idx="2804">
                  <c:v>43138</c:v>
                </c:pt>
                <c:pt idx="2805">
                  <c:v>43139</c:v>
                </c:pt>
                <c:pt idx="2806">
                  <c:v>43140</c:v>
                </c:pt>
                <c:pt idx="2807">
                  <c:v>43143</c:v>
                </c:pt>
                <c:pt idx="2808">
                  <c:v>43144</c:v>
                </c:pt>
                <c:pt idx="2809">
                  <c:v>43145</c:v>
                </c:pt>
                <c:pt idx="2810">
                  <c:v>43146</c:v>
                </c:pt>
                <c:pt idx="2811">
                  <c:v>43147</c:v>
                </c:pt>
                <c:pt idx="2812">
                  <c:v>43151</c:v>
                </c:pt>
                <c:pt idx="2813">
                  <c:v>43152</c:v>
                </c:pt>
                <c:pt idx="2814">
                  <c:v>43153</c:v>
                </c:pt>
                <c:pt idx="2815">
                  <c:v>43154</c:v>
                </c:pt>
                <c:pt idx="2816">
                  <c:v>43157</c:v>
                </c:pt>
                <c:pt idx="2817">
                  <c:v>43158</c:v>
                </c:pt>
                <c:pt idx="2818">
                  <c:v>43159</c:v>
                </c:pt>
                <c:pt idx="2819">
                  <c:v>43160</c:v>
                </c:pt>
                <c:pt idx="2820">
                  <c:v>43161</c:v>
                </c:pt>
                <c:pt idx="2821">
                  <c:v>43164</c:v>
                </c:pt>
                <c:pt idx="2822">
                  <c:v>43165</c:v>
                </c:pt>
                <c:pt idx="2823">
                  <c:v>43166</c:v>
                </c:pt>
                <c:pt idx="2824">
                  <c:v>43167</c:v>
                </c:pt>
                <c:pt idx="2825">
                  <c:v>43168</c:v>
                </c:pt>
                <c:pt idx="2826">
                  <c:v>43171</c:v>
                </c:pt>
                <c:pt idx="2827">
                  <c:v>43172</c:v>
                </c:pt>
                <c:pt idx="2828">
                  <c:v>43173</c:v>
                </c:pt>
                <c:pt idx="2829">
                  <c:v>43174</c:v>
                </c:pt>
                <c:pt idx="2830">
                  <c:v>43175</c:v>
                </c:pt>
                <c:pt idx="2831">
                  <c:v>43178</c:v>
                </c:pt>
                <c:pt idx="2832">
                  <c:v>43179</c:v>
                </c:pt>
                <c:pt idx="2833">
                  <c:v>43180</c:v>
                </c:pt>
                <c:pt idx="2834">
                  <c:v>43181</c:v>
                </c:pt>
                <c:pt idx="2835">
                  <c:v>43182</c:v>
                </c:pt>
                <c:pt idx="2836">
                  <c:v>43185</c:v>
                </c:pt>
                <c:pt idx="2837">
                  <c:v>43186</c:v>
                </c:pt>
                <c:pt idx="2838">
                  <c:v>43187</c:v>
                </c:pt>
                <c:pt idx="2839">
                  <c:v>43188</c:v>
                </c:pt>
                <c:pt idx="2840">
                  <c:v>43192</c:v>
                </c:pt>
                <c:pt idx="2841">
                  <c:v>43193</c:v>
                </c:pt>
                <c:pt idx="2842">
                  <c:v>43194</c:v>
                </c:pt>
                <c:pt idx="2843">
                  <c:v>43195</c:v>
                </c:pt>
                <c:pt idx="2844">
                  <c:v>43196</c:v>
                </c:pt>
                <c:pt idx="2845">
                  <c:v>43199</c:v>
                </c:pt>
                <c:pt idx="2846">
                  <c:v>43200</c:v>
                </c:pt>
                <c:pt idx="2847">
                  <c:v>43201</c:v>
                </c:pt>
                <c:pt idx="2848">
                  <c:v>43202</c:v>
                </c:pt>
                <c:pt idx="2849">
                  <c:v>43203</c:v>
                </c:pt>
                <c:pt idx="2850">
                  <c:v>43206</c:v>
                </c:pt>
                <c:pt idx="2851">
                  <c:v>43207</c:v>
                </c:pt>
                <c:pt idx="2852">
                  <c:v>43208</c:v>
                </c:pt>
                <c:pt idx="2853">
                  <c:v>43209</c:v>
                </c:pt>
                <c:pt idx="2854">
                  <c:v>43210</c:v>
                </c:pt>
                <c:pt idx="2855">
                  <c:v>43213</c:v>
                </c:pt>
                <c:pt idx="2856">
                  <c:v>43214</c:v>
                </c:pt>
                <c:pt idx="2857">
                  <c:v>43215</c:v>
                </c:pt>
                <c:pt idx="2858">
                  <c:v>43216</c:v>
                </c:pt>
                <c:pt idx="2859">
                  <c:v>43217</c:v>
                </c:pt>
                <c:pt idx="2860">
                  <c:v>43220</c:v>
                </c:pt>
                <c:pt idx="2861">
                  <c:v>43221</c:v>
                </c:pt>
                <c:pt idx="2862">
                  <c:v>43222</c:v>
                </c:pt>
                <c:pt idx="2863">
                  <c:v>43223</c:v>
                </c:pt>
                <c:pt idx="2864">
                  <c:v>43224</c:v>
                </c:pt>
                <c:pt idx="2865">
                  <c:v>43227</c:v>
                </c:pt>
                <c:pt idx="2866">
                  <c:v>43228</c:v>
                </c:pt>
                <c:pt idx="2867">
                  <c:v>43229</c:v>
                </c:pt>
                <c:pt idx="2868">
                  <c:v>43230</c:v>
                </c:pt>
                <c:pt idx="2869">
                  <c:v>43231</c:v>
                </c:pt>
                <c:pt idx="2870">
                  <c:v>43234</c:v>
                </c:pt>
                <c:pt idx="2871">
                  <c:v>43235</c:v>
                </c:pt>
                <c:pt idx="2872">
                  <c:v>43236</c:v>
                </c:pt>
                <c:pt idx="2873">
                  <c:v>43237</c:v>
                </c:pt>
                <c:pt idx="2874">
                  <c:v>43238</c:v>
                </c:pt>
                <c:pt idx="2875">
                  <c:v>43241</c:v>
                </c:pt>
                <c:pt idx="2876">
                  <c:v>43242</c:v>
                </c:pt>
                <c:pt idx="2877">
                  <c:v>43243</c:v>
                </c:pt>
                <c:pt idx="2878">
                  <c:v>43244</c:v>
                </c:pt>
                <c:pt idx="2879">
                  <c:v>43245</c:v>
                </c:pt>
                <c:pt idx="2880">
                  <c:v>43249</c:v>
                </c:pt>
                <c:pt idx="2881">
                  <c:v>43250</c:v>
                </c:pt>
                <c:pt idx="2882">
                  <c:v>43251</c:v>
                </c:pt>
                <c:pt idx="2883">
                  <c:v>43252</c:v>
                </c:pt>
                <c:pt idx="2884">
                  <c:v>43253</c:v>
                </c:pt>
                <c:pt idx="2885">
                  <c:v>43256</c:v>
                </c:pt>
                <c:pt idx="2886">
                  <c:v>43257</c:v>
                </c:pt>
                <c:pt idx="2887">
                  <c:v>43258</c:v>
                </c:pt>
                <c:pt idx="2888">
                  <c:v>43259</c:v>
                </c:pt>
                <c:pt idx="2889">
                  <c:v>43263</c:v>
                </c:pt>
                <c:pt idx="2890">
                  <c:v>43264</c:v>
                </c:pt>
                <c:pt idx="2891">
                  <c:v>43265</c:v>
                </c:pt>
                <c:pt idx="2892">
                  <c:v>43266</c:v>
                </c:pt>
                <c:pt idx="2893">
                  <c:v>43269</c:v>
                </c:pt>
                <c:pt idx="2894">
                  <c:v>43270</c:v>
                </c:pt>
                <c:pt idx="2895">
                  <c:v>43271</c:v>
                </c:pt>
                <c:pt idx="2896">
                  <c:v>43272</c:v>
                </c:pt>
                <c:pt idx="2897">
                  <c:v>43273</c:v>
                </c:pt>
                <c:pt idx="2898">
                  <c:v>43276</c:v>
                </c:pt>
                <c:pt idx="2899">
                  <c:v>43277</c:v>
                </c:pt>
                <c:pt idx="2900">
                  <c:v>43278</c:v>
                </c:pt>
                <c:pt idx="2901">
                  <c:v>43279</c:v>
                </c:pt>
                <c:pt idx="2902">
                  <c:v>43280</c:v>
                </c:pt>
                <c:pt idx="2903">
                  <c:v>43283</c:v>
                </c:pt>
                <c:pt idx="2904">
                  <c:v>43284</c:v>
                </c:pt>
                <c:pt idx="2905">
                  <c:v>43286</c:v>
                </c:pt>
                <c:pt idx="2906">
                  <c:v>43287</c:v>
                </c:pt>
                <c:pt idx="2907">
                  <c:v>43290</c:v>
                </c:pt>
                <c:pt idx="2908">
                  <c:v>43291</c:v>
                </c:pt>
                <c:pt idx="2909">
                  <c:v>43292</c:v>
                </c:pt>
                <c:pt idx="2910">
                  <c:v>43293</c:v>
                </c:pt>
                <c:pt idx="2911">
                  <c:v>43294</c:v>
                </c:pt>
                <c:pt idx="2912">
                  <c:v>43297</c:v>
                </c:pt>
                <c:pt idx="2913">
                  <c:v>43298</c:v>
                </c:pt>
                <c:pt idx="2914">
                  <c:v>43299</c:v>
                </c:pt>
                <c:pt idx="2915">
                  <c:v>43300</c:v>
                </c:pt>
                <c:pt idx="2916">
                  <c:v>43301</c:v>
                </c:pt>
                <c:pt idx="2917">
                  <c:v>43304</c:v>
                </c:pt>
                <c:pt idx="2918">
                  <c:v>43305</c:v>
                </c:pt>
                <c:pt idx="2919">
                  <c:v>43306</c:v>
                </c:pt>
                <c:pt idx="2920">
                  <c:v>43307</c:v>
                </c:pt>
                <c:pt idx="2921">
                  <c:v>43308</c:v>
                </c:pt>
                <c:pt idx="2922">
                  <c:v>43311</c:v>
                </c:pt>
                <c:pt idx="2923">
                  <c:v>43312</c:v>
                </c:pt>
                <c:pt idx="2924">
                  <c:v>43313</c:v>
                </c:pt>
                <c:pt idx="2925">
                  <c:v>43314</c:v>
                </c:pt>
                <c:pt idx="2926">
                  <c:v>43315</c:v>
                </c:pt>
                <c:pt idx="2927">
                  <c:v>43318</c:v>
                </c:pt>
                <c:pt idx="2928">
                  <c:v>43319</c:v>
                </c:pt>
                <c:pt idx="2929">
                  <c:v>43320</c:v>
                </c:pt>
                <c:pt idx="2930">
                  <c:v>43321</c:v>
                </c:pt>
                <c:pt idx="2931">
                  <c:v>43322</c:v>
                </c:pt>
                <c:pt idx="2932">
                  <c:v>43325</c:v>
                </c:pt>
                <c:pt idx="2933">
                  <c:v>43326</c:v>
                </c:pt>
                <c:pt idx="2934">
                  <c:v>43327</c:v>
                </c:pt>
                <c:pt idx="2935">
                  <c:v>43328</c:v>
                </c:pt>
                <c:pt idx="2936">
                  <c:v>43329</c:v>
                </c:pt>
                <c:pt idx="2937">
                  <c:v>43332</c:v>
                </c:pt>
                <c:pt idx="2938">
                  <c:v>43333</c:v>
                </c:pt>
                <c:pt idx="2939">
                  <c:v>43334</c:v>
                </c:pt>
                <c:pt idx="2940">
                  <c:v>43335</c:v>
                </c:pt>
                <c:pt idx="2941">
                  <c:v>43336</c:v>
                </c:pt>
                <c:pt idx="2942">
                  <c:v>43339</c:v>
                </c:pt>
                <c:pt idx="2943">
                  <c:v>43340</c:v>
                </c:pt>
                <c:pt idx="2944">
                  <c:v>43341</c:v>
                </c:pt>
                <c:pt idx="2945">
                  <c:v>43342</c:v>
                </c:pt>
                <c:pt idx="2946">
                  <c:v>43343</c:v>
                </c:pt>
                <c:pt idx="2947">
                  <c:v>43347</c:v>
                </c:pt>
                <c:pt idx="2948">
                  <c:v>43348</c:v>
                </c:pt>
                <c:pt idx="2949">
                  <c:v>43349</c:v>
                </c:pt>
                <c:pt idx="2950">
                  <c:v>43350</c:v>
                </c:pt>
                <c:pt idx="2951">
                  <c:v>43353</c:v>
                </c:pt>
                <c:pt idx="2952">
                  <c:v>43354</c:v>
                </c:pt>
                <c:pt idx="2953">
                  <c:v>43355</c:v>
                </c:pt>
                <c:pt idx="2954">
                  <c:v>43356</c:v>
                </c:pt>
                <c:pt idx="2955">
                  <c:v>43357</c:v>
                </c:pt>
                <c:pt idx="2956">
                  <c:v>43360</c:v>
                </c:pt>
                <c:pt idx="2957">
                  <c:v>43361</c:v>
                </c:pt>
                <c:pt idx="2958">
                  <c:v>43362</c:v>
                </c:pt>
                <c:pt idx="2959">
                  <c:v>43363</c:v>
                </c:pt>
                <c:pt idx="2960">
                  <c:v>43364</c:v>
                </c:pt>
                <c:pt idx="2961">
                  <c:v>43367</c:v>
                </c:pt>
                <c:pt idx="2962">
                  <c:v>43368</c:v>
                </c:pt>
                <c:pt idx="2963">
                  <c:v>43369</c:v>
                </c:pt>
                <c:pt idx="2964">
                  <c:v>43370</c:v>
                </c:pt>
                <c:pt idx="2965">
                  <c:v>43371</c:v>
                </c:pt>
                <c:pt idx="2966">
                  <c:v>43374</c:v>
                </c:pt>
                <c:pt idx="2967">
                  <c:v>43375</c:v>
                </c:pt>
                <c:pt idx="2968">
                  <c:v>43376</c:v>
                </c:pt>
                <c:pt idx="2969">
                  <c:v>43377</c:v>
                </c:pt>
                <c:pt idx="2970">
                  <c:v>43378</c:v>
                </c:pt>
                <c:pt idx="2971">
                  <c:v>43381</c:v>
                </c:pt>
                <c:pt idx="2972">
                  <c:v>43382</c:v>
                </c:pt>
                <c:pt idx="2973">
                  <c:v>43383</c:v>
                </c:pt>
                <c:pt idx="2974">
                  <c:v>43384</c:v>
                </c:pt>
                <c:pt idx="2975">
                  <c:v>43385</c:v>
                </c:pt>
                <c:pt idx="2976">
                  <c:v>43388</c:v>
                </c:pt>
                <c:pt idx="2977">
                  <c:v>43389</c:v>
                </c:pt>
                <c:pt idx="2978">
                  <c:v>43390</c:v>
                </c:pt>
                <c:pt idx="2979">
                  <c:v>43391</c:v>
                </c:pt>
                <c:pt idx="2980">
                  <c:v>43392</c:v>
                </c:pt>
                <c:pt idx="2981">
                  <c:v>43395</c:v>
                </c:pt>
                <c:pt idx="2982">
                  <c:v>43396</c:v>
                </c:pt>
                <c:pt idx="2983">
                  <c:v>43397</c:v>
                </c:pt>
                <c:pt idx="2984">
                  <c:v>43398</c:v>
                </c:pt>
                <c:pt idx="2985">
                  <c:v>43399</c:v>
                </c:pt>
                <c:pt idx="2986">
                  <c:v>43402</c:v>
                </c:pt>
                <c:pt idx="2987">
                  <c:v>43403</c:v>
                </c:pt>
                <c:pt idx="2988">
                  <c:v>43404</c:v>
                </c:pt>
                <c:pt idx="2989">
                  <c:v>43405</c:v>
                </c:pt>
                <c:pt idx="2990">
                  <c:v>43406</c:v>
                </c:pt>
                <c:pt idx="2991">
                  <c:v>43409</c:v>
                </c:pt>
                <c:pt idx="2992">
                  <c:v>43410</c:v>
                </c:pt>
                <c:pt idx="2993">
                  <c:v>43411</c:v>
                </c:pt>
                <c:pt idx="2994">
                  <c:v>43412</c:v>
                </c:pt>
                <c:pt idx="2995">
                  <c:v>43413</c:v>
                </c:pt>
                <c:pt idx="2996">
                  <c:v>43417</c:v>
                </c:pt>
                <c:pt idx="2997">
                  <c:v>43418</c:v>
                </c:pt>
                <c:pt idx="2998">
                  <c:v>43419</c:v>
                </c:pt>
                <c:pt idx="2999">
                  <c:v>43420</c:v>
                </c:pt>
                <c:pt idx="3000">
                  <c:v>43423</c:v>
                </c:pt>
                <c:pt idx="3001">
                  <c:v>43424</c:v>
                </c:pt>
                <c:pt idx="3002">
                  <c:v>43425</c:v>
                </c:pt>
                <c:pt idx="3003">
                  <c:v>43427</c:v>
                </c:pt>
                <c:pt idx="3004">
                  <c:v>43430</c:v>
                </c:pt>
                <c:pt idx="3005">
                  <c:v>43431</c:v>
                </c:pt>
                <c:pt idx="3006">
                  <c:v>43432</c:v>
                </c:pt>
                <c:pt idx="3007">
                  <c:v>43433</c:v>
                </c:pt>
                <c:pt idx="3008">
                  <c:v>43434</c:v>
                </c:pt>
                <c:pt idx="3009">
                  <c:v>43437</c:v>
                </c:pt>
                <c:pt idx="3010">
                  <c:v>43438</c:v>
                </c:pt>
                <c:pt idx="3011">
                  <c:v>43440</c:v>
                </c:pt>
                <c:pt idx="3012">
                  <c:v>43441</c:v>
                </c:pt>
                <c:pt idx="3013">
                  <c:v>43444</c:v>
                </c:pt>
                <c:pt idx="3014">
                  <c:v>43445</c:v>
                </c:pt>
                <c:pt idx="3015">
                  <c:v>43446</c:v>
                </c:pt>
                <c:pt idx="3016">
                  <c:v>43447</c:v>
                </c:pt>
                <c:pt idx="3017">
                  <c:v>43448</c:v>
                </c:pt>
                <c:pt idx="3018">
                  <c:v>43451</c:v>
                </c:pt>
                <c:pt idx="3019">
                  <c:v>43452</c:v>
                </c:pt>
                <c:pt idx="3020">
                  <c:v>43453</c:v>
                </c:pt>
                <c:pt idx="3021">
                  <c:v>43454</c:v>
                </c:pt>
                <c:pt idx="3022">
                  <c:v>43455</c:v>
                </c:pt>
                <c:pt idx="3023">
                  <c:v>43458</c:v>
                </c:pt>
                <c:pt idx="3024">
                  <c:v>43460</c:v>
                </c:pt>
                <c:pt idx="3025">
                  <c:v>43461</c:v>
                </c:pt>
                <c:pt idx="3026">
                  <c:v>43462</c:v>
                </c:pt>
                <c:pt idx="3027">
                  <c:v>43465</c:v>
                </c:pt>
                <c:pt idx="3028">
                  <c:v>43467</c:v>
                </c:pt>
                <c:pt idx="3029">
                  <c:v>43468</c:v>
                </c:pt>
                <c:pt idx="3030">
                  <c:v>43469</c:v>
                </c:pt>
                <c:pt idx="3031">
                  <c:v>43472</c:v>
                </c:pt>
                <c:pt idx="3032">
                  <c:v>43473</c:v>
                </c:pt>
                <c:pt idx="3033">
                  <c:v>43474</c:v>
                </c:pt>
                <c:pt idx="3034">
                  <c:v>43475</c:v>
                </c:pt>
                <c:pt idx="3035">
                  <c:v>43476</c:v>
                </c:pt>
                <c:pt idx="3036">
                  <c:v>43479</c:v>
                </c:pt>
                <c:pt idx="3037">
                  <c:v>43480</c:v>
                </c:pt>
                <c:pt idx="3038">
                  <c:v>43481</c:v>
                </c:pt>
                <c:pt idx="3039">
                  <c:v>43482</c:v>
                </c:pt>
                <c:pt idx="3040">
                  <c:v>43483</c:v>
                </c:pt>
                <c:pt idx="3041">
                  <c:v>43487</c:v>
                </c:pt>
                <c:pt idx="3042">
                  <c:v>43488</c:v>
                </c:pt>
                <c:pt idx="3043">
                  <c:v>43489</c:v>
                </c:pt>
                <c:pt idx="3044">
                  <c:v>43490</c:v>
                </c:pt>
                <c:pt idx="3045">
                  <c:v>43493</c:v>
                </c:pt>
                <c:pt idx="3046">
                  <c:v>43494</c:v>
                </c:pt>
                <c:pt idx="3047">
                  <c:v>43495</c:v>
                </c:pt>
                <c:pt idx="3048">
                  <c:v>43496</c:v>
                </c:pt>
                <c:pt idx="3049">
                  <c:v>43497</c:v>
                </c:pt>
                <c:pt idx="3050">
                  <c:v>43500</c:v>
                </c:pt>
                <c:pt idx="3051">
                  <c:v>43501</c:v>
                </c:pt>
                <c:pt idx="3052">
                  <c:v>43502</c:v>
                </c:pt>
                <c:pt idx="3053">
                  <c:v>43503</c:v>
                </c:pt>
                <c:pt idx="3054">
                  <c:v>43504</c:v>
                </c:pt>
                <c:pt idx="3055">
                  <c:v>43507</c:v>
                </c:pt>
                <c:pt idx="3056">
                  <c:v>43508</c:v>
                </c:pt>
                <c:pt idx="3057">
                  <c:v>43509</c:v>
                </c:pt>
                <c:pt idx="3058">
                  <c:v>43510</c:v>
                </c:pt>
                <c:pt idx="3059">
                  <c:v>43511</c:v>
                </c:pt>
                <c:pt idx="3060">
                  <c:v>43515</c:v>
                </c:pt>
                <c:pt idx="3061">
                  <c:v>43516</c:v>
                </c:pt>
                <c:pt idx="3062">
                  <c:v>43517</c:v>
                </c:pt>
                <c:pt idx="3063">
                  <c:v>43518</c:v>
                </c:pt>
                <c:pt idx="3064">
                  <c:v>43521</c:v>
                </c:pt>
                <c:pt idx="3065">
                  <c:v>43522</c:v>
                </c:pt>
                <c:pt idx="3066">
                  <c:v>43523</c:v>
                </c:pt>
                <c:pt idx="3067">
                  <c:v>43524</c:v>
                </c:pt>
                <c:pt idx="3068">
                  <c:v>43525</c:v>
                </c:pt>
                <c:pt idx="3069">
                  <c:v>43528</c:v>
                </c:pt>
                <c:pt idx="3070">
                  <c:v>43529</c:v>
                </c:pt>
                <c:pt idx="3071">
                  <c:v>43530</c:v>
                </c:pt>
                <c:pt idx="3072">
                  <c:v>43531</c:v>
                </c:pt>
                <c:pt idx="3073">
                  <c:v>43532</c:v>
                </c:pt>
                <c:pt idx="3074">
                  <c:v>43535</c:v>
                </c:pt>
                <c:pt idx="3075">
                  <c:v>43536</c:v>
                </c:pt>
                <c:pt idx="3076">
                  <c:v>43537</c:v>
                </c:pt>
                <c:pt idx="3077">
                  <c:v>43538</c:v>
                </c:pt>
                <c:pt idx="3078">
                  <c:v>43539</c:v>
                </c:pt>
                <c:pt idx="3079">
                  <c:v>43542</c:v>
                </c:pt>
                <c:pt idx="3080">
                  <c:v>43543</c:v>
                </c:pt>
                <c:pt idx="3081">
                  <c:v>43544</c:v>
                </c:pt>
                <c:pt idx="3082">
                  <c:v>43545</c:v>
                </c:pt>
                <c:pt idx="3083">
                  <c:v>43546</c:v>
                </c:pt>
                <c:pt idx="3084">
                  <c:v>43549</c:v>
                </c:pt>
                <c:pt idx="3085">
                  <c:v>43550</c:v>
                </c:pt>
                <c:pt idx="3086">
                  <c:v>43551</c:v>
                </c:pt>
                <c:pt idx="3087">
                  <c:v>43552</c:v>
                </c:pt>
                <c:pt idx="3088">
                  <c:v>43553</c:v>
                </c:pt>
                <c:pt idx="3089">
                  <c:v>43556</c:v>
                </c:pt>
                <c:pt idx="3090">
                  <c:v>43557</c:v>
                </c:pt>
                <c:pt idx="3091">
                  <c:v>43558</c:v>
                </c:pt>
                <c:pt idx="3092">
                  <c:v>43559</c:v>
                </c:pt>
                <c:pt idx="3093">
                  <c:v>43560</c:v>
                </c:pt>
                <c:pt idx="3094">
                  <c:v>43563</c:v>
                </c:pt>
                <c:pt idx="3095">
                  <c:v>43564</c:v>
                </c:pt>
                <c:pt idx="3096">
                  <c:v>43565</c:v>
                </c:pt>
                <c:pt idx="3097">
                  <c:v>43566</c:v>
                </c:pt>
                <c:pt idx="3098">
                  <c:v>43567</c:v>
                </c:pt>
                <c:pt idx="3099">
                  <c:v>43570</c:v>
                </c:pt>
                <c:pt idx="3100">
                  <c:v>43571</c:v>
                </c:pt>
                <c:pt idx="3101">
                  <c:v>43572</c:v>
                </c:pt>
                <c:pt idx="3102">
                  <c:v>43573</c:v>
                </c:pt>
                <c:pt idx="3103">
                  <c:v>43577</c:v>
                </c:pt>
                <c:pt idx="3104">
                  <c:v>43578</c:v>
                </c:pt>
                <c:pt idx="3105">
                  <c:v>43579</c:v>
                </c:pt>
                <c:pt idx="3106">
                  <c:v>43580</c:v>
                </c:pt>
                <c:pt idx="3107">
                  <c:v>43581</c:v>
                </c:pt>
                <c:pt idx="3108">
                  <c:v>43584</c:v>
                </c:pt>
                <c:pt idx="3109">
                  <c:v>43585</c:v>
                </c:pt>
                <c:pt idx="3110">
                  <c:v>43586</c:v>
                </c:pt>
                <c:pt idx="3111">
                  <c:v>43587</c:v>
                </c:pt>
                <c:pt idx="3112">
                  <c:v>43588</c:v>
                </c:pt>
                <c:pt idx="3113">
                  <c:v>43591</c:v>
                </c:pt>
                <c:pt idx="3114">
                  <c:v>43592</c:v>
                </c:pt>
                <c:pt idx="3115">
                  <c:v>43593</c:v>
                </c:pt>
                <c:pt idx="3116">
                  <c:v>43594</c:v>
                </c:pt>
                <c:pt idx="3117">
                  <c:v>43595</c:v>
                </c:pt>
                <c:pt idx="3118">
                  <c:v>43598</c:v>
                </c:pt>
                <c:pt idx="3119">
                  <c:v>43599</c:v>
                </c:pt>
                <c:pt idx="3120">
                  <c:v>43600</c:v>
                </c:pt>
                <c:pt idx="3121">
                  <c:v>43601</c:v>
                </c:pt>
                <c:pt idx="3122">
                  <c:v>43602</c:v>
                </c:pt>
                <c:pt idx="3123">
                  <c:v>43605</c:v>
                </c:pt>
                <c:pt idx="3124">
                  <c:v>43606</c:v>
                </c:pt>
                <c:pt idx="3125">
                  <c:v>43607</c:v>
                </c:pt>
                <c:pt idx="3126">
                  <c:v>43608</c:v>
                </c:pt>
                <c:pt idx="3127">
                  <c:v>43609</c:v>
                </c:pt>
                <c:pt idx="3128">
                  <c:v>43613</c:v>
                </c:pt>
                <c:pt idx="3129">
                  <c:v>43614</c:v>
                </c:pt>
                <c:pt idx="3130">
                  <c:v>43615</c:v>
                </c:pt>
                <c:pt idx="3131">
                  <c:v>43616</c:v>
                </c:pt>
                <c:pt idx="3132">
                  <c:v>43619</c:v>
                </c:pt>
                <c:pt idx="3133">
                  <c:v>43620</c:v>
                </c:pt>
                <c:pt idx="3134">
                  <c:v>43621</c:v>
                </c:pt>
                <c:pt idx="3135">
                  <c:v>43622</c:v>
                </c:pt>
                <c:pt idx="3136">
                  <c:v>43623</c:v>
                </c:pt>
                <c:pt idx="3137">
                  <c:v>43626</c:v>
                </c:pt>
                <c:pt idx="3138">
                  <c:v>43627</c:v>
                </c:pt>
                <c:pt idx="3139">
                  <c:v>43628</c:v>
                </c:pt>
                <c:pt idx="3140">
                  <c:v>43629</c:v>
                </c:pt>
                <c:pt idx="3141">
                  <c:v>43630</c:v>
                </c:pt>
                <c:pt idx="3142">
                  <c:v>43633</c:v>
                </c:pt>
                <c:pt idx="3143">
                  <c:v>43634</c:v>
                </c:pt>
                <c:pt idx="3144">
                  <c:v>43635</c:v>
                </c:pt>
                <c:pt idx="3145">
                  <c:v>43636</c:v>
                </c:pt>
                <c:pt idx="3146">
                  <c:v>43637</c:v>
                </c:pt>
                <c:pt idx="3147">
                  <c:v>43640</c:v>
                </c:pt>
                <c:pt idx="3148">
                  <c:v>43641</c:v>
                </c:pt>
                <c:pt idx="3149">
                  <c:v>43642</c:v>
                </c:pt>
                <c:pt idx="3150">
                  <c:v>43643</c:v>
                </c:pt>
                <c:pt idx="3151">
                  <c:v>43644</c:v>
                </c:pt>
                <c:pt idx="3152">
                  <c:v>43647</c:v>
                </c:pt>
                <c:pt idx="3153">
                  <c:v>43648</c:v>
                </c:pt>
                <c:pt idx="3154">
                  <c:v>43649</c:v>
                </c:pt>
                <c:pt idx="3155">
                  <c:v>43651</c:v>
                </c:pt>
                <c:pt idx="3156">
                  <c:v>43654</c:v>
                </c:pt>
                <c:pt idx="3157">
                  <c:v>43655</c:v>
                </c:pt>
                <c:pt idx="3158">
                  <c:v>43656</c:v>
                </c:pt>
                <c:pt idx="3159">
                  <c:v>43657</c:v>
                </c:pt>
                <c:pt idx="3160">
                  <c:v>43658</c:v>
                </c:pt>
                <c:pt idx="3161">
                  <c:v>43661</c:v>
                </c:pt>
                <c:pt idx="3162">
                  <c:v>43662</c:v>
                </c:pt>
                <c:pt idx="3163">
                  <c:v>43663</c:v>
                </c:pt>
                <c:pt idx="3164">
                  <c:v>43664</c:v>
                </c:pt>
                <c:pt idx="3165">
                  <c:v>43665</c:v>
                </c:pt>
                <c:pt idx="3166">
                  <c:v>43668</c:v>
                </c:pt>
                <c:pt idx="3167">
                  <c:v>43669</c:v>
                </c:pt>
                <c:pt idx="3168">
                  <c:v>43670</c:v>
                </c:pt>
                <c:pt idx="3169">
                  <c:v>43671</c:v>
                </c:pt>
                <c:pt idx="3170">
                  <c:v>43672</c:v>
                </c:pt>
                <c:pt idx="3171">
                  <c:v>43675</c:v>
                </c:pt>
                <c:pt idx="3172">
                  <c:v>43676</c:v>
                </c:pt>
                <c:pt idx="3173">
                  <c:v>43677</c:v>
                </c:pt>
                <c:pt idx="3174">
                  <c:v>43678</c:v>
                </c:pt>
                <c:pt idx="3175">
                  <c:v>43679</c:v>
                </c:pt>
                <c:pt idx="3176">
                  <c:v>43682</c:v>
                </c:pt>
                <c:pt idx="3177">
                  <c:v>43683</c:v>
                </c:pt>
                <c:pt idx="3178">
                  <c:v>43684</c:v>
                </c:pt>
                <c:pt idx="3179">
                  <c:v>43685</c:v>
                </c:pt>
                <c:pt idx="3180">
                  <c:v>43686</c:v>
                </c:pt>
                <c:pt idx="3181">
                  <c:v>43689</c:v>
                </c:pt>
                <c:pt idx="3182">
                  <c:v>43690</c:v>
                </c:pt>
                <c:pt idx="3183">
                  <c:v>43691</c:v>
                </c:pt>
                <c:pt idx="3184">
                  <c:v>43692</c:v>
                </c:pt>
                <c:pt idx="3185">
                  <c:v>43693</c:v>
                </c:pt>
                <c:pt idx="3186">
                  <c:v>43696</c:v>
                </c:pt>
                <c:pt idx="3187">
                  <c:v>43697</c:v>
                </c:pt>
                <c:pt idx="3188">
                  <c:v>43698</c:v>
                </c:pt>
                <c:pt idx="3189">
                  <c:v>43699</c:v>
                </c:pt>
                <c:pt idx="3190">
                  <c:v>43700</c:v>
                </c:pt>
                <c:pt idx="3191">
                  <c:v>43703</c:v>
                </c:pt>
                <c:pt idx="3192">
                  <c:v>43704</c:v>
                </c:pt>
                <c:pt idx="3193">
                  <c:v>43705</c:v>
                </c:pt>
                <c:pt idx="3194">
                  <c:v>43706</c:v>
                </c:pt>
                <c:pt idx="3195">
                  <c:v>43707</c:v>
                </c:pt>
                <c:pt idx="3196">
                  <c:v>43711</c:v>
                </c:pt>
                <c:pt idx="3197">
                  <c:v>43712</c:v>
                </c:pt>
                <c:pt idx="3198">
                  <c:v>43713</c:v>
                </c:pt>
                <c:pt idx="3199">
                  <c:v>43714</c:v>
                </c:pt>
                <c:pt idx="3200">
                  <c:v>43717</c:v>
                </c:pt>
                <c:pt idx="3201">
                  <c:v>43718</c:v>
                </c:pt>
                <c:pt idx="3202">
                  <c:v>43719</c:v>
                </c:pt>
                <c:pt idx="3203">
                  <c:v>43720</c:v>
                </c:pt>
                <c:pt idx="3204">
                  <c:v>43721</c:v>
                </c:pt>
                <c:pt idx="3205">
                  <c:v>43724</c:v>
                </c:pt>
                <c:pt idx="3206">
                  <c:v>43725</c:v>
                </c:pt>
                <c:pt idx="3207">
                  <c:v>43726</c:v>
                </c:pt>
                <c:pt idx="3208">
                  <c:v>43727</c:v>
                </c:pt>
                <c:pt idx="3209">
                  <c:v>43728</c:v>
                </c:pt>
                <c:pt idx="3210">
                  <c:v>43731</c:v>
                </c:pt>
                <c:pt idx="3211">
                  <c:v>43732</c:v>
                </c:pt>
                <c:pt idx="3212">
                  <c:v>43733</c:v>
                </c:pt>
                <c:pt idx="3213">
                  <c:v>43734</c:v>
                </c:pt>
                <c:pt idx="3214">
                  <c:v>43735</c:v>
                </c:pt>
                <c:pt idx="3215">
                  <c:v>43738</c:v>
                </c:pt>
                <c:pt idx="3216">
                  <c:v>43739</c:v>
                </c:pt>
                <c:pt idx="3217">
                  <c:v>43740</c:v>
                </c:pt>
                <c:pt idx="3218">
                  <c:v>43741</c:v>
                </c:pt>
                <c:pt idx="3219">
                  <c:v>43742</c:v>
                </c:pt>
                <c:pt idx="3220">
                  <c:v>43745</c:v>
                </c:pt>
                <c:pt idx="3221">
                  <c:v>43746</c:v>
                </c:pt>
                <c:pt idx="3222">
                  <c:v>43747</c:v>
                </c:pt>
                <c:pt idx="3223">
                  <c:v>43748</c:v>
                </c:pt>
                <c:pt idx="3224">
                  <c:v>43749</c:v>
                </c:pt>
                <c:pt idx="3225">
                  <c:v>43753</c:v>
                </c:pt>
                <c:pt idx="3226">
                  <c:v>43754</c:v>
                </c:pt>
                <c:pt idx="3227">
                  <c:v>43755</c:v>
                </c:pt>
                <c:pt idx="3228">
                  <c:v>43756</c:v>
                </c:pt>
                <c:pt idx="3229">
                  <c:v>43759</c:v>
                </c:pt>
                <c:pt idx="3230">
                  <c:v>43760</c:v>
                </c:pt>
                <c:pt idx="3231">
                  <c:v>43761</c:v>
                </c:pt>
                <c:pt idx="3232">
                  <c:v>43762</c:v>
                </c:pt>
                <c:pt idx="3233">
                  <c:v>43763</c:v>
                </c:pt>
                <c:pt idx="3234">
                  <c:v>43766</c:v>
                </c:pt>
                <c:pt idx="3235">
                  <c:v>43767</c:v>
                </c:pt>
                <c:pt idx="3236">
                  <c:v>43768</c:v>
                </c:pt>
                <c:pt idx="3237">
                  <c:v>43769</c:v>
                </c:pt>
                <c:pt idx="3238">
                  <c:v>43770</c:v>
                </c:pt>
                <c:pt idx="3239">
                  <c:v>43773</c:v>
                </c:pt>
                <c:pt idx="3240">
                  <c:v>43774</c:v>
                </c:pt>
                <c:pt idx="3241">
                  <c:v>43775</c:v>
                </c:pt>
                <c:pt idx="3242">
                  <c:v>43776</c:v>
                </c:pt>
                <c:pt idx="3243">
                  <c:v>43777</c:v>
                </c:pt>
                <c:pt idx="3244">
                  <c:v>43781</c:v>
                </c:pt>
                <c:pt idx="3245">
                  <c:v>43782</c:v>
                </c:pt>
                <c:pt idx="3246">
                  <c:v>43783</c:v>
                </c:pt>
                <c:pt idx="3247">
                  <c:v>43784</c:v>
                </c:pt>
                <c:pt idx="3248">
                  <c:v>43787</c:v>
                </c:pt>
                <c:pt idx="3249">
                  <c:v>43788</c:v>
                </c:pt>
                <c:pt idx="3250">
                  <c:v>43789</c:v>
                </c:pt>
                <c:pt idx="3251">
                  <c:v>43790</c:v>
                </c:pt>
                <c:pt idx="3252">
                  <c:v>43791</c:v>
                </c:pt>
                <c:pt idx="3253">
                  <c:v>43794</c:v>
                </c:pt>
                <c:pt idx="3254">
                  <c:v>43795</c:v>
                </c:pt>
                <c:pt idx="3255">
                  <c:v>43796</c:v>
                </c:pt>
                <c:pt idx="3256">
                  <c:v>43798</c:v>
                </c:pt>
                <c:pt idx="3257">
                  <c:v>43801</c:v>
                </c:pt>
                <c:pt idx="3258">
                  <c:v>43802</c:v>
                </c:pt>
                <c:pt idx="3259">
                  <c:v>43803</c:v>
                </c:pt>
                <c:pt idx="3260">
                  <c:v>43804</c:v>
                </c:pt>
                <c:pt idx="3261">
                  <c:v>43805</c:v>
                </c:pt>
                <c:pt idx="3262">
                  <c:v>43809</c:v>
                </c:pt>
                <c:pt idx="3263">
                  <c:v>43810</c:v>
                </c:pt>
                <c:pt idx="3264">
                  <c:v>43811</c:v>
                </c:pt>
                <c:pt idx="3265">
                  <c:v>43812</c:v>
                </c:pt>
                <c:pt idx="3266">
                  <c:v>43815</c:v>
                </c:pt>
                <c:pt idx="3267">
                  <c:v>43816</c:v>
                </c:pt>
                <c:pt idx="3268">
                  <c:v>43817</c:v>
                </c:pt>
                <c:pt idx="3269">
                  <c:v>43818</c:v>
                </c:pt>
                <c:pt idx="3270">
                  <c:v>43819</c:v>
                </c:pt>
                <c:pt idx="3271">
                  <c:v>43822</c:v>
                </c:pt>
                <c:pt idx="3272">
                  <c:v>43823</c:v>
                </c:pt>
                <c:pt idx="3273">
                  <c:v>43825</c:v>
                </c:pt>
                <c:pt idx="3274">
                  <c:v>43826</c:v>
                </c:pt>
                <c:pt idx="3275">
                  <c:v>43829</c:v>
                </c:pt>
                <c:pt idx="3276">
                  <c:v>43830</c:v>
                </c:pt>
                <c:pt idx="3277">
                  <c:v>43832</c:v>
                </c:pt>
                <c:pt idx="3278">
                  <c:v>43833</c:v>
                </c:pt>
                <c:pt idx="3279">
                  <c:v>43836</c:v>
                </c:pt>
                <c:pt idx="3280">
                  <c:v>43837</c:v>
                </c:pt>
                <c:pt idx="3281">
                  <c:v>43838</c:v>
                </c:pt>
                <c:pt idx="3282">
                  <c:v>43839</c:v>
                </c:pt>
                <c:pt idx="3283">
                  <c:v>43840</c:v>
                </c:pt>
                <c:pt idx="3284">
                  <c:v>43843</c:v>
                </c:pt>
                <c:pt idx="3285">
                  <c:v>43844</c:v>
                </c:pt>
                <c:pt idx="3286">
                  <c:v>43845</c:v>
                </c:pt>
                <c:pt idx="3287">
                  <c:v>43846</c:v>
                </c:pt>
                <c:pt idx="3288">
                  <c:v>43847</c:v>
                </c:pt>
                <c:pt idx="3289">
                  <c:v>43851</c:v>
                </c:pt>
                <c:pt idx="3290">
                  <c:v>43852</c:v>
                </c:pt>
                <c:pt idx="3291">
                  <c:v>43853</c:v>
                </c:pt>
                <c:pt idx="3292">
                  <c:v>43854</c:v>
                </c:pt>
                <c:pt idx="3293">
                  <c:v>43857</c:v>
                </c:pt>
                <c:pt idx="3294">
                  <c:v>43858</c:v>
                </c:pt>
                <c:pt idx="3295">
                  <c:v>43859</c:v>
                </c:pt>
                <c:pt idx="3296">
                  <c:v>43860</c:v>
                </c:pt>
                <c:pt idx="3297">
                  <c:v>43861</c:v>
                </c:pt>
                <c:pt idx="3298">
                  <c:v>43864</c:v>
                </c:pt>
                <c:pt idx="3299">
                  <c:v>43865</c:v>
                </c:pt>
                <c:pt idx="3300">
                  <c:v>43866</c:v>
                </c:pt>
                <c:pt idx="3301">
                  <c:v>43867</c:v>
                </c:pt>
                <c:pt idx="3302">
                  <c:v>43868</c:v>
                </c:pt>
                <c:pt idx="3303">
                  <c:v>43871</c:v>
                </c:pt>
                <c:pt idx="3304">
                  <c:v>43872</c:v>
                </c:pt>
                <c:pt idx="3305">
                  <c:v>43873</c:v>
                </c:pt>
                <c:pt idx="3306">
                  <c:v>43874</c:v>
                </c:pt>
                <c:pt idx="3307">
                  <c:v>43875</c:v>
                </c:pt>
                <c:pt idx="3308">
                  <c:v>43879</c:v>
                </c:pt>
                <c:pt idx="3309">
                  <c:v>43880</c:v>
                </c:pt>
                <c:pt idx="3310">
                  <c:v>43881</c:v>
                </c:pt>
                <c:pt idx="3311">
                  <c:v>43882</c:v>
                </c:pt>
                <c:pt idx="3312">
                  <c:v>43885</c:v>
                </c:pt>
                <c:pt idx="3313">
                  <c:v>43886</c:v>
                </c:pt>
                <c:pt idx="3314">
                  <c:v>43887</c:v>
                </c:pt>
                <c:pt idx="3315">
                  <c:v>43888</c:v>
                </c:pt>
                <c:pt idx="3316">
                  <c:v>43889</c:v>
                </c:pt>
                <c:pt idx="3317">
                  <c:v>43892</c:v>
                </c:pt>
                <c:pt idx="3318">
                  <c:v>43893</c:v>
                </c:pt>
                <c:pt idx="3319">
                  <c:v>43894</c:v>
                </c:pt>
                <c:pt idx="3320">
                  <c:v>43895</c:v>
                </c:pt>
                <c:pt idx="3321">
                  <c:v>43896</c:v>
                </c:pt>
                <c:pt idx="3322">
                  <c:v>43899</c:v>
                </c:pt>
                <c:pt idx="3323">
                  <c:v>43900</c:v>
                </c:pt>
                <c:pt idx="3324">
                  <c:v>43901</c:v>
                </c:pt>
                <c:pt idx="3325">
                  <c:v>43902</c:v>
                </c:pt>
                <c:pt idx="3326">
                  <c:v>43903</c:v>
                </c:pt>
                <c:pt idx="3327">
                  <c:v>43906</c:v>
                </c:pt>
                <c:pt idx="3328">
                  <c:v>43907</c:v>
                </c:pt>
                <c:pt idx="3329">
                  <c:v>43908</c:v>
                </c:pt>
                <c:pt idx="3330">
                  <c:v>43909</c:v>
                </c:pt>
                <c:pt idx="3331">
                  <c:v>43910</c:v>
                </c:pt>
                <c:pt idx="3332">
                  <c:v>43913</c:v>
                </c:pt>
                <c:pt idx="3333">
                  <c:v>43914</c:v>
                </c:pt>
                <c:pt idx="3334">
                  <c:v>43915</c:v>
                </c:pt>
                <c:pt idx="3335">
                  <c:v>43916</c:v>
                </c:pt>
                <c:pt idx="3336">
                  <c:v>43917</c:v>
                </c:pt>
                <c:pt idx="3337">
                  <c:v>43920</c:v>
                </c:pt>
                <c:pt idx="3338">
                  <c:v>43921</c:v>
                </c:pt>
                <c:pt idx="3339">
                  <c:v>43922</c:v>
                </c:pt>
                <c:pt idx="3340">
                  <c:v>43923</c:v>
                </c:pt>
                <c:pt idx="3341">
                  <c:v>43924</c:v>
                </c:pt>
                <c:pt idx="3342">
                  <c:v>43927</c:v>
                </c:pt>
                <c:pt idx="3343">
                  <c:v>43928</c:v>
                </c:pt>
                <c:pt idx="3344">
                  <c:v>43929</c:v>
                </c:pt>
                <c:pt idx="3345">
                  <c:v>43930</c:v>
                </c:pt>
                <c:pt idx="3346">
                  <c:v>43934</c:v>
                </c:pt>
                <c:pt idx="3347">
                  <c:v>43935</c:v>
                </c:pt>
                <c:pt idx="3348">
                  <c:v>43936</c:v>
                </c:pt>
                <c:pt idx="3349">
                  <c:v>43937</c:v>
                </c:pt>
                <c:pt idx="3350">
                  <c:v>43938</c:v>
                </c:pt>
                <c:pt idx="3351">
                  <c:v>43941</c:v>
                </c:pt>
                <c:pt idx="3352">
                  <c:v>43942</c:v>
                </c:pt>
                <c:pt idx="3353">
                  <c:v>43943</c:v>
                </c:pt>
                <c:pt idx="3354">
                  <c:v>43944</c:v>
                </c:pt>
                <c:pt idx="3355">
                  <c:v>43945</c:v>
                </c:pt>
                <c:pt idx="3356">
                  <c:v>43948</c:v>
                </c:pt>
                <c:pt idx="3357">
                  <c:v>43949</c:v>
                </c:pt>
                <c:pt idx="3358">
                  <c:v>43950</c:v>
                </c:pt>
                <c:pt idx="3359">
                  <c:v>43951</c:v>
                </c:pt>
                <c:pt idx="3360">
                  <c:v>43952</c:v>
                </c:pt>
                <c:pt idx="3361">
                  <c:v>43955</c:v>
                </c:pt>
                <c:pt idx="3362">
                  <c:v>43956</c:v>
                </c:pt>
                <c:pt idx="3363">
                  <c:v>43957</c:v>
                </c:pt>
                <c:pt idx="3364">
                  <c:v>43959</c:v>
                </c:pt>
                <c:pt idx="3365">
                  <c:v>43962</c:v>
                </c:pt>
                <c:pt idx="3366">
                  <c:v>43963</c:v>
                </c:pt>
                <c:pt idx="3367">
                  <c:v>43964</c:v>
                </c:pt>
                <c:pt idx="3368">
                  <c:v>43965</c:v>
                </c:pt>
                <c:pt idx="3369">
                  <c:v>43966</c:v>
                </c:pt>
                <c:pt idx="3370">
                  <c:v>43969</c:v>
                </c:pt>
                <c:pt idx="3371">
                  <c:v>43970</c:v>
                </c:pt>
                <c:pt idx="3372">
                  <c:v>43971</c:v>
                </c:pt>
                <c:pt idx="3373">
                  <c:v>43972</c:v>
                </c:pt>
                <c:pt idx="3374">
                  <c:v>43973</c:v>
                </c:pt>
                <c:pt idx="3375">
                  <c:v>43977</c:v>
                </c:pt>
                <c:pt idx="3376">
                  <c:v>43978</c:v>
                </c:pt>
                <c:pt idx="3377">
                  <c:v>43979</c:v>
                </c:pt>
                <c:pt idx="3378">
                  <c:v>43980</c:v>
                </c:pt>
                <c:pt idx="3379">
                  <c:v>43983</c:v>
                </c:pt>
                <c:pt idx="3380">
                  <c:v>43984</c:v>
                </c:pt>
                <c:pt idx="3381">
                  <c:v>43985</c:v>
                </c:pt>
                <c:pt idx="3382">
                  <c:v>43986</c:v>
                </c:pt>
                <c:pt idx="3383">
                  <c:v>43987</c:v>
                </c:pt>
                <c:pt idx="3384">
                  <c:v>43990</c:v>
                </c:pt>
                <c:pt idx="3385">
                  <c:v>43991</c:v>
                </c:pt>
                <c:pt idx="3386">
                  <c:v>43992</c:v>
                </c:pt>
                <c:pt idx="3387">
                  <c:v>43993</c:v>
                </c:pt>
                <c:pt idx="3388">
                  <c:v>43994</c:v>
                </c:pt>
                <c:pt idx="3389">
                  <c:v>43997</c:v>
                </c:pt>
                <c:pt idx="3390">
                  <c:v>43998</c:v>
                </c:pt>
                <c:pt idx="3391">
                  <c:v>43999</c:v>
                </c:pt>
                <c:pt idx="3392">
                  <c:v>44000</c:v>
                </c:pt>
                <c:pt idx="3393">
                  <c:v>44001</c:v>
                </c:pt>
                <c:pt idx="3394">
                  <c:v>44004</c:v>
                </c:pt>
                <c:pt idx="3395">
                  <c:v>44005</c:v>
                </c:pt>
                <c:pt idx="3396">
                  <c:v>44006</c:v>
                </c:pt>
                <c:pt idx="3397">
                  <c:v>44007</c:v>
                </c:pt>
                <c:pt idx="3398">
                  <c:v>44008</c:v>
                </c:pt>
                <c:pt idx="3399">
                  <c:v>44011</c:v>
                </c:pt>
                <c:pt idx="3400">
                  <c:v>44012</c:v>
                </c:pt>
                <c:pt idx="3401">
                  <c:v>44013</c:v>
                </c:pt>
                <c:pt idx="3402">
                  <c:v>44014</c:v>
                </c:pt>
                <c:pt idx="3403">
                  <c:v>44018</c:v>
                </c:pt>
                <c:pt idx="3404">
                  <c:v>44019</c:v>
                </c:pt>
                <c:pt idx="3405">
                  <c:v>44020</c:v>
                </c:pt>
                <c:pt idx="3406">
                  <c:v>44021</c:v>
                </c:pt>
                <c:pt idx="3407">
                  <c:v>44022</c:v>
                </c:pt>
                <c:pt idx="3408">
                  <c:v>44025</c:v>
                </c:pt>
                <c:pt idx="3409">
                  <c:v>44026</c:v>
                </c:pt>
                <c:pt idx="3410">
                  <c:v>44027</c:v>
                </c:pt>
                <c:pt idx="3411">
                  <c:v>44028</c:v>
                </c:pt>
                <c:pt idx="3412">
                  <c:v>44029</c:v>
                </c:pt>
                <c:pt idx="3413">
                  <c:v>44032</c:v>
                </c:pt>
                <c:pt idx="3414">
                  <c:v>44033</c:v>
                </c:pt>
                <c:pt idx="3415">
                  <c:v>44034</c:v>
                </c:pt>
                <c:pt idx="3416">
                  <c:v>44035</c:v>
                </c:pt>
                <c:pt idx="3417">
                  <c:v>44036</c:v>
                </c:pt>
                <c:pt idx="3418">
                  <c:v>44039</c:v>
                </c:pt>
                <c:pt idx="3419">
                  <c:v>44040</c:v>
                </c:pt>
                <c:pt idx="3420">
                  <c:v>44041</c:v>
                </c:pt>
                <c:pt idx="3421">
                  <c:v>44042</c:v>
                </c:pt>
                <c:pt idx="3422">
                  <c:v>44043</c:v>
                </c:pt>
                <c:pt idx="3423">
                  <c:v>44046</c:v>
                </c:pt>
                <c:pt idx="3424">
                  <c:v>44047</c:v>
                </c:pt>
                <c:pt idx="3425">
                  <c:v>44049</c:v>
                </c:pt>
                <c:pt idx="3426">
                  <c:v>44050</c:v>
                </c:pt>
                <c:pt idx="3427">
                  <c:v>44053</c:v>
                </c:pt>
                <c:pt idx="3428">
                  <c:v>44054</c:v>
                </c:pt>
                <c:pt idx="3429">
                  <c:v>44055</c:v>
                </c:pt>
                <c:pt idx="3430">
                  <c:v>44056</c:v>
                </c:pt>
                <c:pt idx="3431">
                  <c:v>44057</c:v>
                </c:pt>
                <c:pt idx="3432">
                  <c:v>44060</c:v>
                </c:pt>
                <c:pt idx="3433">
                  <c:v>44061</c:v>
                </c:pt>
                <c:pt idx="3434">
                  <c:v>44062</c:v>
                </c:pt>
                <c:pt idx="3435">
                  <c:v>44063</c:v>
                </c:pt>
                <c:pt idx="3436">
                  <c:v>44064</c:v>
                </c:pt>
                <c:pt idx="3437">
                  <c:v>44067</c:v>
                </c:pt>
                <c:pt idx="3438">
                  <c:v>44068</c:v>
                </c:pt>
                <c:pt idx="3439">
                  <c:v>44069</c:v>
                </c:pt>
                <c:pt idx="3440">
                  <c:v>44070</c:v>
                </c:pt>
                <c:pt idx="3441">
                  <c:v>44071</c:v>
                </c:pt>
                <c:pt idx="3442">
                  <c:v>44074</c:v>
                </c:pt>
                <c:pt idx="3443">
                  <c:v>44075</c:v>
                </c:pt>
                <c:pt idx="3444">
                  <c:v>44076</c:v>
                </c:pt>
                <c:pt idx="3445">
                  <c:v>44077</c:v>
                </c:pt>
                <c:pt idx="3446">
                  <c:v>44078</c:v>
                </c:pt>
                <c:pt idx="3447">
                  <c:v>44082</c:v>
                </c:pt>
                <c:pt idx="3448">
                  <c:v>44083</c:v>
                </c:pt>
                <c:pt idx="3449">
                  <c:v>44084</c:v>
                </c:pt>
                <c:pt idx="3450">
                  <c:v>44085</c:v>
                </c:pt>
                <c:pt idx="3451">
                  <c:v>44088</c:v>
                </c:pt>
                <c:pt idx="3452">
                  <c:v>44089</c:v>
                </c:pt>
                <c:pt idx="3453">
                  <c:v>44090</c:v>
                </c:pt>
                <c:pt idx="3454">
                  <c:v>44091</c:v>
                </c:pt>
                <c:pt idx="3455">
                  <c:v>44092</c:v>
                </c:pt>
                <c:pt idx="3456">
                  <c:v>44092</c:v>
                </c:pt>
                <c:pt idx="3457">
                  <c:v>44095</c:v>
                </c:pt>
                <c:pt idx="3458">
                  <c:v>44096</c:v>
                </c:pt>
                <c:pt idx="3459">
                  <c:v>44097</c:v>
                </c:pt>
                <c:pt idx="3460">
                  <c:v>44098</c:v>
                </c:pt>
                <c:pt idx="3461">
                  <c:v>44099</c:v>
                </c:pt>
                <c:pt idx="3462">
                  <c:v>44102</c:v>
                </c:pt>
                <c:pt idx="3463">
                  <c:v>44103</c:v>
                </c:pt>
                <c:pt idx="3464">
                  <c:v>44104</c:v>
                </c:pt>
                <c:pt idx="3465">
                  <c:v>44106</c:v>
                </c:pt>
                <c:pt idx="3466">
                  <c:v>44109</c:v>
                </c:pt>
                <c:pt idx="3467">
                  <c:v>44110</c:v>
                </c:pt>
                <c:pt idx="3468">
                  <c:v>44111</c:v>
                </c:pt>
                <c:pt idx="3469">
                  <c:v>44112</c:v>
                </c:pt>
                <c:pt idx="3470">
                  <c:v>44113</c:v>
                </c:pt>
                <c:pt idx="3471">
                  <c:v>44117</c:v>
                </c:pt>
                <c:pt idx="3472">
                  <c:v>44118</c:v>
                </c:pt>
                <c:pt idx="3473">
                  <c:v>44119</c:v>
                </c:pt>
                <c:pt idx="3474">
                  <c:v>44120</c:v>
                </c:pt>
                <c:pt idx="3475">
                  <c:v>44123</c:v>
                </c:pt>
                <c:pt idx="3476">
                  <c:v>44124</c:v>
                </c:pt>
                <c:pt idx="3477">
                  <c:v>44125</c:v>
                </c:pt>
                <c:pt idx="3478">
                  <c:v>44126</c:v>
                </c:pt>
                <c:pt idx="3479">
                  <c:v>44127</c:v>
                </c:pt>
                <c:pt idx="3480">
                  <c:v>44130</c:v>
                </c:pt>
                <c:pt idx="3481">
                  <c:v>44131</c:v>
                </c:pt>
                <c:pt idx="3482">
                  <c:v>44132</c:v>
                </c:pt>
                <c:pt idx="3483">
                  <c:v>44133</c:v>
                </c:pt>
                <c:pt idx="3484">
                  <c:v>44134</c:v>
                </c:pt>
                <c:pt idx="3485">
                  <c:v>44137</c:v>
                </c:pt>
                <c:pt idx="3486">
                  <c:v>44138</c:v>
                </c:pt>
                <c:pt idx="3487">
                  <c:v>44139</c:v>
                </c:pt>
                <c:pt idx="3488">
                  <c:v>44140</c:v>
                </c:pt>
                <c:pt idx="3489">
                  <c:v>44141</c:v>
                </c:pt>
                <c:pt idx="3490">
                  <c:v>44144</c:v>
                </c:pt>
                <c:pt idx="3491">
                  <c:v>44145</c:v>
                </c:pt>
                <c:pt idx="3492">
                  <c:v>44147</c:v>
                </c:pt>
                <c:pt idx="3493">
                  <c:v>44148</c:v>
                </c:pt>
                <c:pt idx="3494">
                  <c:v>44151</c:v>
                </c:pt>
                <c:pt idx="3495">
                  <c:v>44152</c:v>
                </c:pt>
                <c:pt idx="3496">
                  <c:v>44153</c:v>
                </c:pt>
                <c:pt idx="3497">
                  <c:v>44154</c:v>
                </c:pt>
                <c:pt idx="3498">
                  <c:v>44155</c:v>
                </c:pt>
                <c:pt idx="3499">
                  <c:v>44158</c:v>
                </c:pt>
                <c:pt idx="3500">
                  <c:v>44159</c:v>
                </c:pt>
                <c:pt idx="3501">
                  <c:v>44160</c:v>
                </c:pt>
                <c:pt idx="3502">
                  <c:v>44162</c:v>
                </c:pt>
                <c:pt idx="3503">
                  <c:v>44165</c:v>
                </c:pt>
                <c:pt idx="3504">
                  <c:v>44166</c:v>
                </c:pt>
                <c:pt idx="3505">
                  <c:v>44167</c:v>
                </c:pt>
                <c:pt idx="3506">
                  <c:v>44168</c:v>
                </c:pt>
                <c:pt idx="3507">
                  <c:v>44169</c:v>
                </c:pt>
                <c:pt idx="3508">
                  <c:v>44172</c:v>
                </c:pt>
                <c:pt idx="3509">
                  <c:v>44173</c:v>
                </c:pt>
                <c:pt idx="3510">
                  <c:v>44174</c:v>
                </c:pt>
                <c:pt idx="3511">
                  <c:v>44175</c:v>
                </c:pt>
                <c:pt idx="3512">
                  <c:v>44176</c:v>
                </c:pt>
                <c:pt idx="3513">
                  <c:v>44179</c:v>
                </c:pt>
                <c:pt idx="3514">
                  <c:v>44180</c:v>
                </c:pt>
                <c:pt idx="3515">
                  <c:v>44181</c:v>
                </c:pt>
                <c:pt idx="3516">
                  <c:v>44182</c:v>
                </c:pt>
                <c:pt idx="3517">
                  <c:v>44183</c:v>
                </c:pt>
                <c:pt idx="3518">
                  <c:v>44186</c:v>
                </c:pt>
                <c:pt idx="3519">
                  <c:v>44187</c:v>
                </c:pt>
                <c:pt idx="3520">
                  <c:v>44188</c:v>
                </c:pt>
                <c:pt idx="3521">
                  <c:v>44189</c:v>
                </c:pt>
                <c:pt idx="3522">
                  <c:v>44193</c:v>
                </c:pt>
                <c:pt idx="3523">
                  <c:v>44194</c:v>
                </c:pt>
                <c:pt idx="3524">
                  <c:v>44195</c:v>
                </c:pt>
                <c:pt idx="3525">
                  <c:v>44196</c:v>
                </c:pt>
                <c:pt idx="3526">
                  <c:v>44200</c:v>
                </c:pt>
                <c:pt idx="3527">
                  <c:v>44204</c:v>
                </c:pt>
                <c:pt idx="3528">
                  <c:v>44211</c:v>
                </c:pt>
                <c:pt idx="3529">
                  <c:v>44218</c:v>
                </c:pt>
                <c:pt idx="3530">
                  <c:v>44221</c:v>
                </c:pt>
                <c:pt idx="3531">
                  <c:v>44222</c:v>
                </c:pt>
                <c:pt idx="3532">
                  <c:v>44223</c:v>
                </c:pt>
                <c:pt idx="3533">
                  <c:v>44224</c:v>
                </c:pt>
                <c:pt idx="3534">
                  <c:v>44225</c:v>
                </c:pt>
                <c:pt idx="3535">
                  <c:v>44228</c:v>
                </c:pt>
                <c:pt idx="3536">
                  <c:v>44229</c:v>
                </c:pt>
                <c:pt idx="3537">
                  <c:v>44230</c:v>
                </c:pt>
                <c:pt idx="3538">
                  <c:v>44231</c:v>
                </c:pt>
                <c:pt idx="3539">
                  <c:v>44232</c:v>
                </c:pt>
                <c:pt idx="3540">
                  <c:v>44235</c:v>
                </c:pt>
                <c:pt idx="3541">
                  <c:v>44236</c:v>
                </c:pt>
                <c:pt idx="3542">
                  <c:v>44237</c:v>
                </c:pt>
                <c:pt idx="3543">
                  <c:v>44238</c:v>
                </c:pt>
                <c:pt idx="3544">
                  <c:v>44239</c:v>
                </c:pt>
                <c:pt idx="3545">
                  <c:v>44242</c:v>
                </c:pt>
                <c:pt idx="3546">
                  <c:v>44243</c:v>
                </c:pt>
                <c:pt idx="3547">
                  <c:v>44244</c:v>
                </c:pt>
                <c:pt idx="3548">
                  <c:v>44245</c:v>
                </c:pt>
                <c:pt idx="3549">
                  <c:v>44246</c:v>
                </c:pt>
                <c:pt idx="3550">
                  <c:v>44249</c:v>
                </c:pt>
                <c:pt idx="3551">
                  <c:v>44250</c:v>
                </c:pt>
                <c:pt idx="3552">
                  <c:v>44251</c:v>
                </c:pt>
                <c:pt idx="3553">
                  <c:v>44252</c:v>
                </c:pt>
                <c:pt idx="3554">
                  <c:v>44253</c:v>
                </c:pt>
                <c:pt idx="3555">
                  <c:v>44256</c:v>
                </c:pt>
                <c:pt idx="3556">
                  <c:v>44257</c:v>
                </c:pt>
                <c:pt idx="3557">
                  <c:v>44258</c:v>
                </c:pt>
                <c:pt idx="3558">
                  <c:v>44259</c:v>
                </c:pt>
                <c:pt idx="3559">
                  <c:v>44260</c:v>
                </c:pt>
                <c:pt idx="3560">
                  <c:v>44263</c:v>
                </c:pt>
                <c:pt idx="3561">
                  <c:v>44264</c:v>
                </c:pt>
                <c:pt idx="3562">
                  <c:v>44265</c:v>
                </c:pt>
                <c:pt idx="3563">
                  <c:v>44266</c:v>
                </c:pt>
                <c:pt idx="3564">
                  <c:v>44267</c:v>
                </c:pt>
                <c:pt idx="3565">
                  <c:v>44270</c:v>
                </c:pt>
                <c:pt idx="3566">
                  <c:v>44271</c:v>
                </c:pt>
                <c:pt idx="3567">
                  <c:v>44272</c:v>
                </c:pt>
                <c:pt idx="3568">
                  <c:v>44273</c:v>
                </c:pt>
                <c:pt idx="3569">
                  <c:v>44274</c:v>
                </c:pt>
                <c:pt idx="3570">
                  <c:v>44277</c:v>
                </c:pt>
                <c:pt idx="3571">
                  <c:v>44278</c:v>
                </c:pt>
                <c:pt idx="3572">
                  <c:v>44279</c:v>
                </c:pt>
                <c:pt idx="3573">
                  <c:v>44280</c:v>
                </c:pt>
                <c:pt idx="3574">
                  <c:v>44281</c:v>
                </c:pt>
                <c:pt idx="3575">
                  <c:v>44284</c:v>
                </c:pt>
                <c:pt idx="3576">
                  <c:v>44285</c:v>
                </c:pt>
                <c:pt idx="3577">
                  <c:v>44286</c:v>
                </c:pt>
                <c:pt idx="3578">
                  <c:v>44287</c:v>
                </c:pt>
                <c:pt idx="3579">
                  <c:v>44291</c:v>
                </c:pt>
                <c:pt idx="3580">
                  <c:v>44292</c:v>
                </c:pt>
                <c:pt idx="3581">
                  <c:v>44293</c:v>
                </c:pt>
                <c:pt idx="3582">
                  <c:v>44294</c:v>
                </c:pt>
                <c:pt idx="3583">
                  <c:v>44295</c:v>
                </c:pt>
                <c:pt idx="3584">
                  <c:v>44298</c:v>
                </c:pt>
                <c:pt idx="3585">
                  <c:v>44299</c:v>
                </c:pt>
                <c:pt idx="3586">
                  <c:v>44300</c:v>
                </c:pt>
                <c:pt idx="3587">
                  <c:v>44301</c:v>
                </c:pt>
                <c:pt idx="3588">
                  <c:v>44302</c:v>
                </c:pt>
                <c:pt idx="3589">
                  <c:v>44305</c:v>
                </c:pt>
                <c:pt idx="3590">
                  <c:v>44306</c:v>
                </c:pt>
                <c:pt idx="3591">
                  <c:v>44307</c:v>
                </c:pt>
                <c:pt idx="3592">
                  <c:v>44308</c:v>
                </c:pt>
                <c:pt idx="3593">
                  <c:v>44309</c:v>
                </c:pt>
                <c:pt idx="3594">
                  <c:v>44312</c:v>
                </c:pt>
                <c:pt idx="3595">
                  <c:v>44313</c:v>
                </c:pt>
                <c:pt idx="3596">
                  <c:v>44314</c:v>
                </c:pt>
                <c:pt idx="3597">
                  <c:v>44315</c:v>
                </c:pt>
                <c:pt idx="3598">
                  <c:v>44316</c:v>
                </c:pt>
                <c:pt idx="3599">
                  <c:v>44319</c:v>
                </c:pt>
                <c:pt idx="3600">
                  <c:v>44320</c:v>
                </c:pt>
                <c:pt idx="3601">
                  <c:v>44321</c:v>
                </c:pt>
                <c:pt idx="3602">
                  <c:v>44322</c:v>
                </c:pt>
                <c:pt idx="3603">
                  <c:v>44323</c:v>
                </c:pt>
                <c:pt idx="3604">
                  <c:v>44326</c:v>
                </c:pt>
                <c:pt idx="3605">
                  <c:v>44327</c:v>
                </c:pt>
                <c:pt idx="3606">
                  <c:v>44328</c:v>
                </c:pt>
                <c:pt idx="3607">
                  <c:v>44329</c:v>
                </c:pt>
                <c:pt idx="3608">
                  <c:v>44330</c:v>
                </c:pt>
                <c:pt idx="3609">
                  <c:v>44333</c:v>
                </c:pt>
                <c:pt idx="3610">
                  <c:v>44334</c:v>
                </c:pt>
                <c:pt idx="3611">
                  <c:v>44337</c:v>
                </c:pt>
                <c:pt idx="3612">
                  <c:v>44340</c:v>
                </c:pt>
                <c:pt idx="3613">
                  <c:v>44341</c:v>
                </c:pt>
                <c:pt idx="3614">
                  <c:v>44342</c:v>
                </c:pt>
                <c:pt idx="3615">
                  <c:v>44343</c:v>
                </c:pt>
                <c:pt idx="3616">
                  <c:v>44344</c:v>
                </c:pt>
                <c:pt idx="3617">
                  <c:v>44348</c:v>
                </c:pt>
                <c:pt idx="3618">
                  <c:v>44349</c:v>
                </c:pt>
                <c:pt idx="3619">
                  <c:v>44350</c:v>
                </c:pt>
                <c:pt idx="3620">
                  <c:v>44351</c:v>
                </c:pt>
                <c:pt idx="3621">
                  <c:v>44354</c:v>
                </c:pt>
                <c:pt idx="3622">
                  <c:v>44355</c:v>
                </c:pt>
                <c:pt idx="3623">
                  <c:v>44356</c:v>
                </c:pt>
                <c:pt idx="3624">
                  <c:v>44357</c:v>
                </c:pt>
                <c:pt idx="3625">
                  <c:v>44358</c:v>
                </c:pt>
                <c:pt idx="3626">
                  <c:v>44361</c:v>
                </c:pt>
                <c:pt idx="3627">
                  <c:v>44362</c:v>
                </c:pt>
                <c:pt idx="3628">
                  <c:v>44363</c:v>
                </c:pt>
                <c:pt idx="3629">
                  <c:v>44364</c:v>
                </c:pt>
                <c:pt idx="3630">
                  <c:v>44365</c:v>
                </c:pt>
                <c:pt idx="3631">
                  <c:v>44368</c:v>
                </c:pt>
                <c:pt idx="3632">
                  <c:v>44369</c:v>
                </c:pt>
                <c:pt idx="3633">
                  <c:v>44370</c:v>
                </c:pt>
                <c:pt idx="3634">
                  <c:v>44371</c:v>
                </c:pt>
                <c:pt idx="3635">
                  <c:v>44372</c:v>
                </c:pt>
                <c:pt idx="3636">
                  <c:v>44375</c:v>
                </c:pt>
                <c:pt idx="3637">
                  <c:v>44376</c:v>
                </c:pt>
                <c:pt idx="3638">
                  <c:v>44377</c:v>
                </c:pt>
                <c:pt idx="3639">
                  <c:v>44378</c:v>
                </c:pt>
                <c:pt idx="3640">
                  <c:v>44379</c:v>
                </c:pt>
                <c:pt idx="3641">
                  <c:v>44383</c:v>
                </c:pt>
                <c:pt idx="3642">
                  <c:v>44384</c:v>
                </c:pt>
                <c:pt idx="3643">
                  <c:v>44385</c:v>
                </c:pt>
                <c:pt idx="3644">
                  <c:v>44386</c:v>
                </c:pt>
                <c:pt idx="3645">
                  <c:v>44389</c:v>
                </c:pt>
                <c:pt idx="3646">
                  <c:v>44390</c:v>
                </c:pt>
                <c:pt idx="3647">
                  <c:v>44391</c:v>
                </c:pt>
                <c:pt idx="3648">
                  <c:v>44392</c:v>
                </c:pt>
                <c:pt idx="3649">
                  <c:v>44393</c:v>
                </c:pt>
                <c:pt idx="3650">
                  <c:v>44396</c:v>
                </c:pt>
                <c:pt idx="3651">
                  <c:v>44397</c:v>
                </c:pt>
                <c:pt idx="3652">
                  <c:v>44398</c:v>
                </c:pt>
                <c:pt idx="3653">
                  <c:v>44399</c:v>
                </c:pt>
                <c:pt idx="3654">
                  <c:v>44400</c:v>
                </c:pt>
                <c:pt idx="3655">
                  <c:v>44403</c:v>
                </c:pt>
                <c:pt idx="3656">
                  <c:v>44404</c:v>
                </c:pt>
                <c:pt idx="3657">
                  <c:v>44405</c:v>
                </c:pt>
                <c:pt idx="3658">
                  <c:v>44406</c:v>
                </c:pt>
                <c:pt idx="3659">
                  <c:v>44407</c:v>
                </c:pt>
                <c:pt idx="3660">
                  <c:v>44410</c:v>
                </c:pt>
                <c:pt idx="3661">
                  <c:v>44411</c:v>
                </c:pt>
                <c:pt idx="3662">
                  <c:v>44412</c:v>
                </c:pt>
                <c:pt idx="3663">
                  <c:v>44413</c:v>
                </c:pt>
                <c:pt idx="3664">
                  <c:v>44414</c:v>
                </c:pt>
                <c:pt idx="3665">
                  <c:v>44417</c:v>
                </c:pt>
                <c:pt idx="3666">
                  <c:v>44418</c:v>
                </c:pt>
                <c:pt idx="3667">
                  <c:v>44419</c:v>
                </c:pt>
                <c:pt idx="3668">
                  <c:v>44420</c:v>
                </c:pt>
                <c:pt idx="3669">
                  <c:v>44421</c:v>
                </c:pt>
                <c:pt idx="3670">
                  <c:v>44424</c:v>
                </c:pt>
                <c:pt idx="3671">
                  <c:v>44425</c:v>
                </c:pt>
                <c:pt idx="3672">
                  <c:v>44426</c:v>
                </c:pt>
                <c:pt idx="3673">
                  <c:v>44427</c:v>
                </c:pt>
                <c:pt idx="3674">
                  <c:v>44428</c:v>
                </c:pt>
                <c:pt idx="3675">
                  <c:v>44431</c:v>
                </c:pt>
                <c:pt idx="3676">
                  <c:v>44432</c:v>
                </c:pt>
                <c:pt idx="3677">
                  <c:v>44433</c:v>
                </c:pt>
                <c:pt idx="3678">
                  <c:v>44434</c:v>
                </c:pt>
                <c:pt idx="3679">
                  <c:v>44435</c:v>
                </c:pt>
                <c:pt idx="3680">
                  <c:v>44438</c:v>
                </c:pt>
                <c:pt idx="3681">
                  <c:v>44439</c:v>
                </c:pt>
                <c:pt idx="3682">
                  <c:v>44440</c:v>
                </c:pt>
                <c:pt idx="3683">
                  <c:v>44441</c:v>
                </c:pt>
                <c:pt idx="3684">
                  <c:v>44442</c:v>
                </c:pt>
                <c:pt idx="3685">
                  <c:v>44446</c:v>
                </c:pt>
                <c:pt idx="3686">
                  <c:v>44447</c:v>
                </c:pt>
                <c:pt idx="3687">
                  <c:v>44448</c:v>
                </c:pt>
                <c:pt idx="3688">
                  <c:v>44449</c:v>
                </c:pt>
                <c:pt idx="3689">
                  <c:v>44452</c:v>
                </c:pt>
                <c:pt idx="3690">
                  <c:v>44453</c:v>
                </c:pt>
                <c:pt idx="3691">
                  <c:v>44454</c:v>
                </c:pt>
                <c:pt idx="3692">
                  <c:v>44455</c:v>
                </c:pt>
                <c:pt idx="3693">
                  <c:v>44456</c:v>
                </c:pt>
                <c:pt idx="3694">
                  <c:v>44459</c:v>
                </c:pt>
                <c:pt idx="3695">
                  <c:v>44460</c:v>
                </c:pt>
                <c:pt idx="3696">
                  <c:v>44461</c:v>
                </c:pt>
                <c:pt idx="3697">
                  <c:v>44462</c:v>
                </c:pt>
                <c:pt idx="3698">
                  <c:v>44463</c:v>
                </c:pt>
                <c:pt idx="3699">
                  <c:v>44466</c:v>
                </c:pt>
                <c:pt idx="3700">
                  <c:v>44467</c:v>
                </c:pt>
                <c:pt idx="3701">
                  <c:v>44468</c:v>
                </c:pt>
                <c:pt idx="3702">
                  <c:v>44469</c:v>
                </c:pt>
                <c:pt idx="3703">
                  <c:v>44470</c:v>
                </c:pt>
                <c:pt idx="3704">
                  <c:v>44473</c:v>
                </c:pt>
                <c:pt idx="3705">
                  <c:v>44474</c:v>
                </c:pt>
                <c:pt idx="3706">
                  <c:v>44475</c:v>
                </c:pt>
                <c:pt idx="3707">
                  <c:v>44476</c:v>
                </c:pt>
                <c:pt idx="3708">
                  <c:v>44477</c:v>
                </c:pt>
                <c:pt idx="3709">
                  <c:v>44481</c:v>
                </c:pt>
                <c:pt idx="3710">
                  <c:v>44482</c:v>
                </c:pt>
                <c:pt idx="3711">
                  <c:v>44483</c:v>
                </c:pt>
                <c:pt idx="3712">
                  <c:v>44484</c:v>
                </c:pt>
                <c:pt idx="3713">
                  <c:v>44487</c:v>
                </c:pt>
                <c:pt idx="3714">
                  <c:v>44488</c:v>
                </c:pt>
                <c:pt idx="3715">
                  <c:v>44489</c:v>
                </c:pt>
                <c:pt idx="3716">
                  <c:v>44490</c:v>
                </c:pt>
                <c:pt idx="3717">
                  <c:v>44494</c:v>
                </c:pt>
                <c:pt idx="3718">
                  <c:v>44495</c:v>
                </c:pt>
                <c:pt idx="3719">
                  <c:v>44496</c:v>
                </c:pt>
                <c:pt idx="3720">
                  <c:v>44497</c:v>
                </c:pt>
                <c:pt idx="3721">
                  <c:v>44498</c:v>
                </c:pt>
                <c:pt idx="3722">
                  <c:v>44501</c:v>
                </c:pt>
                <c:pt idx="3723">
                  <c:v>44502</c:v>
                </c:pt>
                <c:pt idx="3724">
                  <c:v>44503</c:v>
                </c:pt>
                <c:pt idx="3725">
                  <c:v>44504</c:v>
                </c:pt>
                <c:pt idx="3726">
                  <c:v>44505</c:v>
                </c:pt>
                <c:pt idx="3727">
                  <c:v>44508</c:v>
                </c:pt>
                <c:pt idx="3728">
                  <c:v>44509</c:v>
                </c:pt>
                <c:pt idx="3729">
                  <c:v>44510</c:v>
                </c:pt>
                <c:pt idx="3730">
                  <c:v>44512</c:v>
                </c:pt>
                <c:pt idx="3731">
                  <c:v>44515</c:v>
                </c:pt>
                <c:pt idx="3732">
                  <c:v>44516</c:v>
                </c:pt>
                <c:pt idx="3733">
                  <c:v>44517</c:v>
                </c:pt>
                <c:pt idx="3734">
                  <c:v>44518</c:v>
                </c:pt>
                <c:pt idx="3735">
                  <c:v>44519</c:v>
                </c:pt>
                <c:pt idx="3736">
                  <c:v>44522</c:v>
                </c:pt>
                <c:pt idx="3737">
                  <c:v>44523</c:v>
                </c:pt>
                <c:pt idx="3738">
                  <c:v>44524</c:v>
                </c:pt>
                <c:pt idx="3739">
                  <c:v>44526</c:v>
                </c:pt>
                <c:pt idx="3740">
                  <c:v>44529</c:v>
                </c:pt>
                <c:pt idx="3741">
                  <c:v>44530</c:v>
                </c:pt>
                <c:pt idx="3742">
                  <c:v>44531</c:v>
                </c:pt>
                <c:pt idx="3743">
                  <c:v>44532</c:v>
                </c:pt>
                <c:pt idx="3744">
                  <c:v>44533</c:v>
                </c:pt>
                <c:pt idx="3745">
                  <c:v>44536</c:v>
                </c:pt>
                <c:pt idx="3746">
                  <c:v>44537</c:v>
                </c:pt>
                <c:pt idx="3747">
                  <c:v>44538</c:v>
                </c:pt>
                <c:pt idx="3748">
                  <c:v>44539</c:v>
                </c:pt>
                <c:pt idx="3749">
                  <c:v>44540</c:v>
                </c:pt>
                <c:pt idx="3750">
                  <c:v>44543</c:v>
                </c:pt>
                <c:pt idx="3751">
                  <c:v>44544</c:v>
                </c:pt>
                <c:pt idx="3752">
                  <c:v>44545</c:v>
                </c:pt>
                <c:pt idx="3753">
                  <c:v>44546</c:v>
                </c:pt>
                <c:pt idx="3754">
                  <c:v>44547</c:v>
                </c:pt>
                <c:pt idx="3755">
                  <c:v>44550</c:v>
                </c:pt>
                <c:pt idx="3756">
                  <c:v>44551</c:v>
                </c:pt>
                <c:pt idx="3757">
                  <c:v>44552</c:v>
                </c:pt>
                <c:pt idx="3758">
                  <c:v>44553</c:v>
                </c:pt>
                <c:pt idx="3759">
                  <c:v>44554</c:v>
                </c:pt>
                <c:pt idx="3760">
                  <c:v>44557</c:v>
                </c:pt>
                <c:pt idx="3761">
                  <c:v>44558</c:v>
                </c:pt>
                <c:pt idx="3762">
                  <c:v>44559</c:v>
                </c:pt>
                <c:pt idx="3763">
                  <c:v>44560</c:v>
                </c:pt>
                <c:pt idx="3764">
                  <c:v>44561</c:v>
                </c:pt>
                <c:pt idx="3765">
                  <c:v>44564</c:v>
                </c:pt>
                <c:pt idx="3766">
                  <c:v>44565</c:v>
                </c:pt>
                <c:pt idx="3767">
                  <c:v>44566</c:v>
                </c:pt>
                <c:pt idx="3768">
                  <c:v>44567</c:v>
                </c:pt>
                <c:pt idx="3769">
                  <c:v>44568</c:v>
                </c:pt>
                <c:pt idx="3770">
                  <c:v>44571</c:v>
                </c:pt>
                <c:pt idx="3771">
                  <c:v>44572</c:v>
                </c:pt>
                <c:pt idx="3772">
                  <c:v>44573</c:v>
                </c:pt>
                <c:pt idx="3773">
                  <c:v>44574</c:v>
                </c:pt>
                <c:pt idx="3774">
                  <c:v>44575</c:v>
                </c:pt>
                <c:pt idx="3775">
                  <c:v>44579</c:v>
                </c:pt>
                <c:pt idx="3776">
                  <c:v>44580</c:v>
                </c:pt>
                <c:pt idx="3777">
                  <c:v>44581</c:v>
                </c:pt>
                <c:pt idx="3778">
                  <c:v>44582</c:v>
                </c:pt>
                <c:pt idx="3779">
                  <c:v>44585</c:v>
                </c:pt>
                <c:pt idx="3780">
                  <c:v>44586</c:v>
                </c:pt>
                <c:pt idx="3781">
                  <c:v>44587</c:v>
                </c:pt>
                <c:pt idx="3782">
                  <c:v>44588</c:v>
                </c:pt>
                <c:pt idx="3783">
                  <c:v>44589</c:v>
                </c:pt>
                <c:pt idx="3784">
                  <c:v>44592</c:v>
                </c:pt>
                <c:pt idx="3785">
                  <c:v>44593</c:v>
                </c:pt>
                <c:pt idx="3786">
                  <c:v>44594</c:v>
                </c:pt>
                <c:pt idx="3787">
                  <c:v>44595</c:v>
                </c:pt>
                <c:pt idx="3788">
                  <c:v>44596</c:v>
                </c:pt>
                <c:pt idx="3789">
                  <c:v>44599</c:v>
                </c:pt>
                <c:pt idx="3790">
                  <c:v>44600</c:v>
                </c:pt>
                <c:pt idx="3791">
                  <c:v>44601</c:v>
                </c:pt>
                <c:pt idx="3792">
                  <c:v>44602</c:v>
                </c:pt>
                <c:pt idx="3793">
                  <c:v>44603</c:v>
                </c:pt>
                <c:pt idx="3794">
                  <c:v>44606</c:v>
                </c:pt>
                <c:pt idx="3795">
                  <c:v>44607</c:v>
                </c:pt>
                <c:pt idx="3796">
                  <c:v>44610</c:v>
                </c:pt>
                <c:pt idx="3797">
                  <c:v>44614</c:v>
                </c:pt>
                <c:pt idx="3798">
                  <c:v>44615</c:v>
                </c:pt>
                <c:pt idx="3799">
                  <c:v>44617</c:v>
                </c:pt>
                <c:pt idx="3800">
                  <c:v>44620</c:v>
                </c:pt>
                <c:pt idx="3801">
                  <c:v>44621</c:v>
                </c:pt>
                <c:pt idx="3802">
                  <c:v>44622</c:v>
                </c:pt>
                <c:pt idx="3803">
                  <c:v>44623</c:v>
                </c:pt>
                <c:pt idx="3804">
                  <c:v>44624</c:v>
                </c:pt>
                <c:pt idx="3805">
                  <c:v>44627</c:v>
                </c:pt>
                <c:pt idx="3806">
                  <c:v>44628</c:v>
                </c:pt>
                <c:pt idx="3807">
                  <c:v>44629</c:v>
                </c:pt>
                <c:pt idx="3808">
                  <c:v>44630</c:v>
                </c:pt>
                <c:pt idx="3809">
                  <c:v>44631</c:v>
                </c:pt>
                <c:pt idx="3810">
                  <c:v>44634</c:v>
                </c:pt>
                <c:pt idx="3811">
                  <c:v>44635</c:v>
                </c:pt>
                <c:pt idx="3812">
                  <c:v>44636</c:v>
                </c:pt>
                <c:pt idx="3813">
                  <c:v>44638</c:v>
                </c:pt>
                <c:pt idx="3814">
                  <c:v>44641</c:v>
                </c:pt>
                <c:pt idx="3815">
                  <c:v>44642</c:v>
                </c:pt>
                <c:pt idx="3816">
                  <c:v>44643</c:v>
                </c:pt>
                <c:pt idx="3817">
                  <c:v>44644</c:v>
                </c:pt>
                <c:pt idx="3818">
                  <c:v>44645</c:v>
                </c:pt>
                <c:pt idx="3819">
                  <c:v>44648</c:v>
                </c:pt>
                <c:pt idx="3820">
                  <c:v>44649</c:v>
                </c:pt>
                <c:pt idx="3821">
                  <c:v>44650</c:v>
                </c:pt>
                <c:pt idx="3822">
                  <c:v>44651</c:v>
                </c:pt>
                <c:pt idx="3823">
                  <c:v>44652</c:v>
                </c:pt>
                <c:pt idx="3824">
                  <c:v>44655</c:v>
                </c:pt>
                <c:pt idx="3825">
                  <c:v>44656</c:v>
                </c:pt>
                <c:pt idx="3826">
                  <c:v>44657</c:v>
                </c:pt>
                <c:pt idx="3827">
                  <c:v>44658</c:v>
                </c:pt>
                <c:pt idx="3828">
                  <c:v>44659</c:v>
                </c:pt>
                <c:pt idx="3829">
                  <c:v>44662</c:v>
                </c:pt>
                <c:pt idx="3830">
                  <c:v>44663</c:v>
                </c:pt>
                <c:pt idx="3831">
                  <c:v>44664</c:v>
                </c:pt>
                <c:pt idx="3832">
                  <c:v>44665</c:v>
                </c:pt>
                <c:pt idx="3833">
                  <c:v>44666</c:v>
                </c:pt>
                <c:pt idx="3834">
                  <c:v>44669</c:v>
                </c:pt>
                <c:pt idx="3835">
                  <c:v>44670</c:v>
                </c:pt>
                <c:pt idx="3836">
                  <c:v>44671</c:v>
                </c:pt>
                <c:pt idx="3837">
                  <c:v>44672</c:v>
                </c:pt>
                <c:pt idx="3838">
                  <c:v>44673</c:v>
                </c:pt>
                <c:pt idx="3839">
                  <c:v>44676</c:v>
                </c:pt>
                <c:pt idx="3840">
                  <c:v>44677</c:v>
                </c:pt>
                <c:pt idx="3841">
                  <c:v>44678</c:v>
                </c:pt>
                <c:pt idx="3842">
                  <c:v>44679</c:v>
                </c:pt>
                <c:pt idx="3843">
                  <c:v>44680</c:v>
                </c:pt>
                <c:pt idx="3844">
                  <c:v>44683</c:v>
                </c:pt>
                <c:pt idx="3845">
                  <c:v>44684</c:v>
                </c:pt>
                <c:pt idx="3846">
                  <c:v>44685</c:v>
                </c:pt>
                <c:pt idx="3847">
                  <c:v>44686</c:v>
                </c:pt>
                <c:pt idx="3848">
                  <c:v>44687</c:v>
                </c:pt>
                <c:pt idx="3849">
                  <c:v>44690</c:v>
                </c:pt>
                <c:pt idx="3850">
                  <c:v>44691</c:v>
                </c:pt>
                <c:pt idx="3851">
                  <c:v>44692</c:v>
                </c:pt>
                <c:pt idx="3852">
                  <c:v>44693</c:v>
                </c:pt>
                <c:pt idx="3853">
                  <c:v>44694</c:v>
                </c:pt>
                <c:pt idx="3854">
                  <c:v>44697</c:v>
                </c:pt>
                <c:pt idx="3855">
                  <c:v>44698</c:v>
                </c:pt>
                <c:pt idx="3856">
                  <c:v>44699</c:v>
                </c:pt>
                <c:pt idx="3857">
                  <c:v>44700</c:v>
                </c:pt>
                <c:pt idx="3858">
                  <c:v>44701</c:v>
                </c:pt>
                <c:pt idx="3859">
                  <c:v>44704</c:v>
                </c:pt>
                <c:pt idx="3860">
                  <c:v>44705</c:v>
                </c:pt>
                <c:pt idx="3861">
                  <c:v>44706</c:v>
                </c:pt>
                <c:pt idx="3862">
                  <c:v>44707</c:v>
                </c:pt>
                <c:pt idx="3863">
                  <c:v>44708</c:v>
                </c:pt>
                <c:pt idx="3864">
                  <c:v>44712</c:v>
                </c:pt>
                <c:pt idx="3865">
                  <c:v>44713</c:v>
                </c:pt>
                <c:pt idx="3866">
                  <c:v>44714</c:v>
                </c:pt>
                <c:pt idx="3867">
                  <c:v>44715</c:v>
                </c:pt>
                <c:pt idx="3868">
                  <c:v>44718</c:v>
                </c:pt>
                <c:pt idx="3869">
                  <c:v>44719</c:v>
                </c:pt>
                <c:pt idx="3870">
                  <c:v>44720</c:v>
                </c:pt>
                <c:pt idx="3871">
                  <c:v>44721</c:v>
                </c:pt>
                <c:pt idx="3872">
                  <c:v>44722</c:v>
                </c:pt>
                <c:pt idx="3873">
                  <c:v>44725</c:v>
                </c:pt>
                <c:pt idx="3874">
                  <c:v>44726</c:v>
                </c:pt>
                <c:pt idx="3875">
                  <c:v>44727</c:v>
                </c:pt>
                <c:pt idx="3876">
                  <c:v>44728</c:v>
                </c:pt>
                <c:pt idx="3877">
                  <c:v>44729</c:v>
                </c:pt>
                <c:pt idx="3878">
                  <c:v>44733</c:v>
                </c:pt>
                <c:pt idx="3879">
                  <c:v>44734</c:v>
                </c:pt>
                <c:pt idx="3880">
                  <c:v>44735</c:v>
                </c:pt>
                <c:pt idx="3881">
                  <c:v>44736</c:v>
                </c:pt>
                <c:pt idx="3882">
                  <c:v>44739</c:v>
                </c:pt>
                <c:pt idx="3883">
                  <c:v>44740</c:v>
                </c:pt>
                <c:pt idx="3884">
                  <c:v>44741</c:v>
                </c:pt>
                <c:pt idx="3885">
                  <c:v>44743</c:v>
                </c:pt>
                <c:pt idx="3886">
                  <c:v>44747</c:v>
                </c:pt>
                <c:pt idx="3887">
                  <c:v>44748</c:v>
                </c:pt>
                <c:pt idx="3888">
                  <c:v>44749</c:v>
                </c:pt>
                <c:pt idx="3889">
                  <c:v>44750</c:v>
                </c:pt>
                <c:pt idx="3890">
                  <c:v>44753</c:v>
                </c:pt>
                <c:pt idx="3891">
                  <c:v>44754</c:v>
                </c:pt>
                <c:pt idx="3892">
                  <c:v>44755</c:v>
                </c:pt>
                <c:pt idx="3893">
                  <c:v>44756</c:v>
                </c:pt>
                <c:pt idx="3894">
                  <c:v>44757</c:v>
                </c:pt>
                <c:pt idx="3895">
                  <c:v>44760</c:v>
                </c:pt>
                <c:pt idx="3896">
                  <c:v>44761</c:v>
                </c:pt>
                <c:pt idx="3897">
                  <c:v>44762</c:v>
                </c:pt>
                <c:pt idx="3898">
                  <c:v>44763</c:v>
                </c:pt>
                <c:pt idx="3899">
                  <c:v>44764</c:v>
                </c:pt>
                <c:pt idx="3900">
                  <c:v>44767</c:v>
                </c:pt>
                <c:pt idx="3901">
                  <c:v>44768</c:v>
                </c:pt>
                <c:pt idx="3902">
                  <c:v>44769</c:v>
                </c:pt>
                <c:pt idx="3903">
                  <c:v>44770</c:v>
                </c:pt>
                <c:pt idx="3904">
                  <c:v>44771</c:v>
                </c:pt>
                <c:pt idx="3905">
                  <c:v>44774</c:v>
                </c:pt>
                <c:pt idx="3906">
                  <c:v>44775</c:v>
                </c:pt>
                <c:pt idx="3907">
                  <c:v>44776</c:v>
                </c:pt>
                <c:pt idx="3908">
                  <c:v>44777</c:v>
                </c:pt>
                <c:pt idx="3909">
                  <c:v>44778</c:v>
                </c:pt>
                <c:pt idx="3910">
                  <c:v>44781</c:v>
                </c:pt>
                <c:pt idx="3911">
                  <c:v>44782</c:v>
                </c:pt>
                <c:pt idx="3912">
                  <c:v>44783</c:v>
                </c:pt>
                <c:pt idx="3913">
                  <c:v>44784</c:v>
                </c:pt>
                <c:pt idx="3914">
                  <c:v>44785</c:v>
                </c:pt>
                <c:pt idx="3915">
                  <c:v>44788</c:v>
                </c:pt>
                <c:pt idx="3916">
                  <c:v>44789</c:v>
                </c:pt>
                <c:pt idx="3917">
                  <c:v>44790</c:v>
                </c:pt>
                <c:pt idx="3918">
                  <c:v>44791</c:v>
                </c:pt>
                <c:pt idx="3919">
                  <c:v>44792</c:v>
                </c:pt>
                <c:pt idx="3920">
                  <c:v>44795</c:v>
                </c:pt>
                <c:pt idx="3921">
                  <c:v>44796</c:v>
                </c:pt>
                <c:pt idx="3922">
                  <c:v>44797</c:v>
                </c:pt>
                <c:pt idx="3923">
                  <c:v>44798</c:v>
                </c:pt>
                <c:pt idx="3924">
                  <c:v>44799</c:v>
                </c:pt>
                <c:pt idx="3925">
                  <c:v>44802</c:v>
                </c:pt>
                <c:pt idx="3926">
                  <c:v>44803</c:v>
                </c:pt>
                <c:pt idx="3927">
                  <c:v>44804</c:v>
                </c:pt>
                <c:pt idx="3928">
                  <c:v>44805</c:v>
                </c:pt>
                <c:pt idx="3929">
                  <c:v>44806</c:v>
                </c:pt>
                <c:pt idx="3930">
                  <c:v>44810</c:v>
                </c:pt>
                <c:pt idx="3931">
                  <c:v>44811</c:v>
                </c:pt>
                <c:pt idx="3932">
                  <c:v>44812</c:v>
                </c:pt>
                <c:pt idx="3933">
                  <c:v>44813</c:v>
                </c:pt>
                <c:pt idx="3934">
                  <c:v>44816</c:v>
                </c:pt>
                <c:pt idx="3935">
                  <c:v>44817</c:v>
                </c:pt>
                <c:pt idx="3936">
                  <c:v>44818</c:v>
                </c:pt>
                <c:pt idx="3937">
                  <c:v>44819</c:v>
                </c:pt>
                <c:pt idx="3938">
                  <c:v>44820</c:v>
                </c:pt>
                <c:pt idx="3939">
                  <c:v>44823</c:v>
                </c:pt>
                <c:pt idx="3940">
                  <c:v>44824</c:v>
                </c:pt>
                <c:pt idx="3941">
                  <c:v>44825</c:v>
                </c:pt>
                <c:pt idx="3942">
                  <c:v>44826</c:v>
                </c:pt>
                <c:pt idx="3943">
                  <c:v>44827</c:v>
                </c:pt>
                <c:pt idx="3944">
                  <c:v>44830</c:v>
                </c:pt>
                <c:pt idx="3945">
                  <c:v>44831</c:v>
                </c:pt>
                <c:pt idx="3946">
                  <c:v>44832</c:v>
                </c:pt>
                <c:pt idx="3947">
                  <c:v>44833</c:v>
                </c:pt>
                <c:pt idx="3948">
                  <c:v>44834</c:v>
                </c:pt>
                <c:pt idx="3949">
                  <c:v>44837</c:v>
                </c:pt>
                <c:pt idx="3950">
                  <c:v>44838</c:v>
                </c:pt>
                <c:pt idx="3951">
                  <c:v>44839</c:v>
                </c:pt>
                <c:pt idx="3952">
                  <c:v>44840</c:v>
                </c:pt>
                <c:pt idx="3953">
                  <c:v>44841</c:v>
                </c:pt>
                <c:pt idx="3954">
                  <c:v>44844</c:v>
                </c:pt>
                <c:pt idx="3955">
                  <c:v>44845</c:v>
                </c:pt>
                <c:pt idx="3956">
                  <c:v>44846</c:v>
                </c:pt>
                <c:pt idx="3957">
                  <c:v>44847</c:v>
                </c:pt>
                <c:pt idx="3958">
                  <c:v>44848</c:v>
                </c:pt>
                <c:pt idx="3959">
                  <c:v>44851</c:v>
                </c:pt>
                <c:pt idx="3960">
                  <c:v>44852</c:v>
                </c:pt>
                <c:pt idx="3961">
                  <c:v>44853</c:v>
                </c:pt>
                <c:pt idx="3962">
                  <c:v>44854</c:v>
                </c:pt>
                <c:pt idx="3963">
                  <c:v>44855</c:v>
                </c:pt>
                <c:pt idx="3964">
                  <c:v>44858</c:v>
                </c:pt>
                <c:pt idx="3965">
                  <c:v>44859</c:v>
                </c:pt>
                <c:pt idx="3966">
                  <c:v>44860</c:v>
                </c:pt>
                <c:pt idx="3967">
                  <c:v>44861</c:v>
                </c:pt>
                <c:pt idx="3968">
                  <c:v>44862</c:v>
                </c:pt>
                <c:pt idx="3969">
                  <c:v>44865</c:v>
                </c:pt>
                <c:pt idx="3970">
                  <c:v>44866</c:v>
                </c:pt>
                <c:pt idx="3971">
                  <c:v>44867</c:v>
                </c:pt>
                <c:pt idx="3972">
                  <c:v>44868</c:v>
                </c:pt>
                <c:pt idx="3973">
                  <c:v>44869</c:v>
                </c:pt>
                <c:pt idx="3974">
                  <c:v>44872</c:v>
                </c:pt>
                <c:pt idx="3975">
                  <c:v>44873</c:v>
                </c:pt>
                <c:pt idx="3976">
                  <c:v>44874</c:v>
                </c:pt>
                <c:pt idx="3977">
                  <c:v>44875</c:v>
                </c:pt>
                <c:pt idx="3978">
                  <c:v>44879</c:v>
                </c:pt>
                <c:pt idx="3979">
                  <c:v>44880</c:v>
                </c:pt>
                <c:pt idx="3980">
                  <c:v>44881</c:v>
                </c:pt>
                <c:pt idx="3981">
                  <c:v>44882</c:v>
                </c:pt>
                <c:pt idx="3982">
                  <c:v>44883</c:v>
                </c:pt>
                <c:pt idx="3983">
                  <c:v>44886</c:v>
                </c:pt>
                <c:pt idx="3984">
                  <c:v>44887</c:v>
                </c:pt>
                <c:pt idx="3985">
                  <c:v>44888</c:v>
                </c:pt>
                <c:pt idx="3986">
                  <c:v>44890</c:v>
                </c:pt>
                <c:pt idx="3987">
                  <c:v>44893</c:v>
                </c:pt>
                <c:pt idx="3988">
                  <c:v>44894</c:v>
                </c:pt>
                <c:pt idx="3989">
                  <c:v>44895</c:v>
                </c:pt>
                <c:pt idx="3990">
                  <c:v>44896</c:v>
                </c:pt>
                <c:pt idx="3991">
                  <c:v>44897</c:v>
                </c:pt>
                <c:pt idx="3992">
                  <c:v>44900</c:v>
                </c:pt>
                <c:pt idx="3993">
                  <c:v>44901</c:v>
                </c:pt>
                <c:pt idx="3994">
                  <c:v>44902</c:v>
                </c:pt>
                <c:pt idx="3995">
                  <c:v>44903</c:v>
                </c:pt>
                <c:pt idx="3996">
                  <c:v>44904</c:v>
                </c:pt>
                <c:pt idx="3997">
                  <c:v>44907</c:v>
                </c:pt>
                <c:pt idx="3998">
                  <c:v>44908</c:v>
                </c:pt>
                <c:pt idx="3999">
                  <c:v>44909</c:v>
                </c:pt>
                <c:pt idx="4000">
                  <c:v>44910</c:v>
                </c:pt>
                <c:pt idx="4001">
                  <c:v>44911</c:v>
                </c:pt>
                <c:pt idx="4002">
                  <c:v>44914</c:v>
                </c:pt>
                <c:pt idx="4003">
                  <c:v>44915</c:v>
                </c:pt>
                <c:pt idx="4004">
                  <c:v>44916</c:v>
                </c:pt>
                <c:pt idx="4005">
                  <c:v>44917</c:v>
                </c:pt>
                <c:pt idx="4006">
                  <c:v>44918</c:v>
                </c:pt>
                <c:pt idx="4007">
                  <c:v>44922</c:v>
                </c:pt>
                <c:pt idx="4008">
                  <c:v>44923</c:v>
                </c:pt>
                <c:pt idx="4009">
                  <c:v>44924</c:v>
                </c:pt>
                <c:pt idx="4010">
                  <c:v>44925</c:v>
                </c:pt>
                <c:pt idx="4011">
                  <c:v>44929</c:v>
                </c:pt>
                <c:pt idx="4012">
                  <c:v>44930</c:v>
                </c:pt>
                <c:pt idx="4013">
                  <c:v>44931</c:v>
                </c:pt>
                <c:pt idx="4014">
                  <c:v>44932</c:v>
                </c:pt>
                <c:pt idx="4015">
                  <c:v>44935</c:v>
                </c:pt>
                <c:pt idx="4016">
                  <c:v>44936</c:v>
                </c:pt>
                <c:pt idx="4017">
                  <c:v>44937</c:v>
                </c:pt>
                <c:pt idx="4018">
                  <c:v>44938</c:v>
                </c:pt>
                <c:pt idx="4019">
                  <c:v>44939</c:v>
                </c:pt>
                <c:pt idx="4020">
                  <c:v>44943</c:v>
                </c:pt>
                <c:pt idx="4021">
                  <c:v>44944</c:v>
                </c:pt>
                <c:pt idx="4022">
                  <c:v>44945</c:v>
                </c:pt>
                <c:pt idx="4023">
                  <c:v>44946</c:v>
                </c:pt>
                <c:pt idx="4024">
                  <c:v>44949</c:v>
                </c:pt>
                <c:pt idx="4025">
                  <c:v>44950</c:v>
                </c:pt>
                <c:pt idx="4026">
                  <c:v>44951</c:v>
                </c:pt>
                <c:pt idx="4027">
                  <c:v>44952</c:v>
                </c:pt>
                <c:pt idx="4028">
                  <c:v>44953</c:v>
                </c:pt>
                <c:pt idx="4029">
                  <c:v>44956</c:v>
                </c:pt>
                <c:pt idx="4030">
                  <c:v>44957</c:v>
                </c:pt>
                <c:pt idx="4031">
                  <c:v>44958</c:v>
                </c:pt>
                <c:pt idx="4032">
                  <c:v>44959</c:v>
                </c:pt>
                <c:pt idx="4033">
                  <c:v>44960</c:v>
                </c:pt>
                <c:pt idx="4034">
                  <c:v>44963</c:v>
                </c:pt>
                <c:pt idx="4035">
                  <c:v>44964</c:v>
                </c:pt>
                <c:pt idx="4036">
                  <c:v>44965</c:v>
                </c:pt>
                <c:pt idx="4037">
                  <c:v>44966</c:v>
                </c:pt>
                <c:pt idx="4038">
                  <c:v>44967</c:v>
                </c:pt>
                <c:pt idx="4039">
                  <c:v>44970</c:v>
                </c:pt>
                <c:pt idx="4040">
                  <c:v>44971</c:v>
                </c:pt>
                <c:pt idx="4041">
                  <c:v>44972</c:v>
                </c:pt>
                <c:pt idx="4042">
                  <c:v>44973</c:v>
                </c:pt>
                <c:pt idx="4043">
                  <c:v>44974</c:v>
                </c:pt>
                <c:pt idx="4044">
                  <c:v>44978</c:v>
                </c:pt>
                <c:pt idx="4045">
                  <c:v>44979</c:v>
                </c:pt>
                <c:pt idx="4046">
                  <c:v>44980</c:v>
                </c:pt>
                <c:pt idx="4047">
                  <c:v>44981</c:v>
                </c:pt>
                <c:pt idx="4048">
                  <c:v>44984</c:v>
                </c:pt>
                <c:pt idx="4049">
                  <c:v>44985</c:v>
                </c:pt>
                <c:pt idx="4050">
                  <c:v>44986</c:v>
                </c:pt>
                <c:pt idx="4051">
                  <c:v>44987</c:v>
                </c:pt>
                <c:pt idx="4052">
                  <c:v>44988</c:v>
                </c:pt>
                <c:pt idx="4053">
                  <c:v>44991</c:v>
                </c:pt>
                <c:pt idx="4054">
                  <c:v>44992</c:v>
                </c:pt>
                <c:pt idx="4055">
                  <c:v>44993</c:v>
                </c:pt>
                <c:pt idx="4056">
                  <c:v>44994</c:v>
                </c:pt>
                <c:pt idx="4057">
                  <c:v>44995</c:v>
                </c:pt>
                <c:pt idx="4058">
                  <c:v>44999</c:v>
                </c:pt>
                <c:pt idx="4059">
                  <c:v>45000</c:v>
                </c:pt>
                <c:pt idx="4060">
                  <c:v>45001</c:v>
                </c:pt>
                <c:pt idx="4061">
                  <c:v>45002</c:v>
                </c:pt>
                <c:pt idx="4062">
                  <c:v>45005</c:v>
                </c:pt>
                <c:pt idx="4063">
                  <c:v>45006</c:v>
                </c:pt>
                <c:pt idx="4064">
                  <c:v>45007</c:v>
                </c:pt>
                <c:pt idx="4065">
                  <c:v>45008</c:v>
                </c:pt>
                <c:pt idx="4066">
                  <c:v>45009</c:v>
                </c:pt>
                <c:pt idx="4067">
                  <c:v>45012</c:v>
                </c:pt>
                <c:pt idx="4068">
                  <c:v>45013</c:v>
                </c:pt>
                <c:pt idx="4069">
                  <c:v>45014</c:v>
                </c:pt>
                <c:pt idx="4070">
                  <c:v>45015</c:v>
                </c:pt>
                <c:pt idx="4071">
                  <c:v>45016</c:v>
                </c:pt>
                <c:pt idx="4072">
                  <c:v>45019</c:v>
                </c:pt>
                <c:pt idx="4073">
                  <c:v>45020</c:v>
                </c:pt>
                <c:pt idx="4074">
                  <c:v>45021</c:v>
                </c:pt>
                <c:pt idx="4075">
                  <c:v>45022</c:v>
                </c:pt>
                <c:pt idx="4076">
                  <c:v>45023</c:v>
                </c:pt>
                <c:pt idx="4077">
                  <c:v>45026</c:v>
                </c:pt>
                <c:pt idx="4078">
                  <c:v>45027</c:v>
                </c:pt>
                <c:pt idx="4079">
                  <c:v>45028</c:v>
                </c:pt>
                <c:pt idx="4080">
                  <c:v>45029</c:v>
                </c:pt>
                <c:pt idx="4081">
                  <c:v>45030</c:v>
                </c:pt>
                <c:pt idx="4082">
                  <c:v>45033</c:v>
                </c:pt>
                <c:pt idx="4083">
                  <c:v>45034</c:v>
                </c:pt>
                <c:pt idx="4084">
                  <c:v>45035</c:v>
                </c:pt>
                <c:pt idx="4085">
                  <c:v>45036</c:v>
                </c:pt>
                <c:pt idx="4086">
                  <c:v>45037</c:v>
                </c:pt>
                <c:pt idx="4087">
                  <c:v>45040</c:v>
                </c:pt>
                <c:pt idx="4088">
                  <c:v>45041</c:v>
                </c:pt>
                <c:pt idx="4089">
                  <c:v>45042</c:v>
                </c:pt>
                <c:pt idx="4090">
                  <c:v>45043</c:v>
                </c:pt>
                <c:pt idx="4091">
                  <c:v>45044</c:v>
                </c:pt>
                <c:pt idx="4092">
                  <c:v>45047</c:v>
                </c:pt>
                <c:pt idx="4093">
                  <c:v>45048</c:v>
                </c:pt>
                <c:pt idx="4094">
                  <c:v>45049</c:v>
                </c:pt>
                <c:pt idx="4095">
                  <c:v>45050</c:v>
                </c:pt>
                <c:pt idx="4096">
                  <c:v>45051</c:v>
                </c:pt>
                <c:pt idx="4097">
                  <c:v>45054</c:v>
                </c:pt>
                <c:pt idx="4098">
                  <c:v>45055</c:v>
                </c:pt>
                <c:pt idx="4099">
                  <c:v>45056</c:v>
                </c:pt>
                <c:pt idx="4100">
                  <c:v>45057</c:v>
                </c:pt>
                <c:pt idx="4101">
                  <c:v>45058</c:v>
                </c:pt>
                <c:pt idx="4102">
                  <c:v>45061</c:v>
                </c:pt>
                <c:pt idx="4103">
                  <c:v>45062</c:v>
                </c:pt>
                <c:pt idx="4104">
                  <c:v>45063</c:v>
                </c:pt>
                <c:pt idx="4105">
                  <c:v>45064</c:v>
                </c:pt>
                <c:pt idx="4106">
                  <c:v>45065</c:v>
                </c:pt>
                <c:pt idx="4107">
                  <c:v>45068</c:v>
                </c:pt>
                <c:pt idx="4108">
                  <c:v>45069</c:v>
                </c:pt>
                <c:pt idx="4109">
                  <c:v>45070</c:v>
                </c:pt>
                <c:pt idx="4110">
                  <c:v>45071</c:v>
                </c:pt>
                <c:pt idx="4111">
                  <c:v>45072</c:v>
                </c:pt>
                <c:pt idx="4112">
                  <c:v>45076</c:v>
                </c:pt>
                <c:pt idx="4113">
                  <c:v>45077</c:v>
                </c:pt>
                <c:pt idx="4114">
                  <c:v>45078</c:v>
                </c:pt>
                <c:pt idx="4115">
                  <c:v>45079</c:v>
                </c:pt>
                <c:pt idx="4116">
                  <c:v>45082</c:v>
                </c:pt>
                <c:pt idx="4117">
                  <c:v>45083</c:v>
                </c:pt>
                <c:pt idx="4118">
                  <c:v>45084</c:v>
                </c:pt>
                <c:pt idx="4119">
                  <c:v>45085</c:v>
                </c:pt>
                <c:pt idx="4120">
                  <c:v>45086</c:v>
                </c:pt>
                <c:pt idx="4121">
                  <c:v>45089</c:v>
                </c:pt>
                <c:pt idx="4122">
                  <c:v>45090</c:v>
                </c:pt>
                <c:pt idx="4123">
                  <c:v>45091</c:v>
                </c:pt>
                <c:pt idx="4124">
                  <c:v>45092</c:v>
                </c:pt>
                <c:pt idx="4125">
                  <c:v>45093</c:v>
                </c:pt>
                <c:pt idx="4126">
                  <c:v>45097</c:v>
                </c:pt>
                <c:pt idx="4127">
                  <c:v>45098</c:v>
                </c:pt>
                <c:pt idx="4128">
                  <c:v>45099</c:v>
                </c:pt>
                <c:pt idx="4129">
                  <c:v>45100</c:v>
                </c:pt>
                <c:pt idx="4130">
                  <c:v>45103</c:v>
                </c:pt>
                <c:pt idx="4131">
                  <c:v>45104</c:v>
                </c:pt>
                <c:pt idx="4132">
                  <c:v>45105</c:v>
                </c:pt>
                <c:pt idx="4133">
                  <c:v>45106</c:v>
                </c:pt>
                <c:pt idx="4134">
                  <c:v>45107</c:v>
                </c:pt>
                <c:pt idx="4135">
                  <c:v>45110</c:v>
                </c:pt>
                <c:pt idx="4136">
                  <c:v>45112</c:v>
                </c:pt>
                <c:pt idx="4137">
                  <c:v>45113</c:v>
                </c:pt>
                <c:pt idx="4138">
                  <c:v>45114</c:v>
                </c:pt>
                <c:pt idx="4139">
                  <c:v>45117</c:v>
                </c:pt>
                <c:pt idx="4140">
                  <c:v>45118</c:v>
                </c:pt>
                <c:pt idx="4141">
                  <c:v>45119</c:v>
                </c:pt>
                <c:pt idx="4142">
                  <c:v>45120</c:v>
                </c:pt>
                <c:pt idx="4143">
                  <c:v>45121</c:v>
                </c:pt>
                <c:pt idx="4144">
                  <c:v>45124</c:v>
                </c:pt>
                <c:pt idx="4145">
                  <c:v>45125</c:v>
                </c:pt>
                <c:pt idx="4146">
                  <c:v>45126</c:v>
                </c:pt>
                <c:pt idx="4147">
                  <c:v>45127</c:v>
                </c:pt>
                <c:pt idx="4148">
                  <c:v>45128</c:v>
                </c:pt>
                <c:pt idx="4149">
                  <c:v>45131</c:v>
                </c:pt>
                <c:pt idx="4150">
                  <c:v>45132</c:v>
                </c:pt>
                <c:pt idx="4151">
                  <c:v>45133</c:v>
                </c:pt>
                <c:pt idx="4152">
                  <c:v>45134</c:v>
                </c:pt>
                <c:pt idx="4153">
                  <c:v>45135</c:v>
                </c:pt>
                <c:pt idx="4154">
                  <c:v>45138</c:v>
                </c:pt>
                <c:pt idx="4155">
                  <c:v>45139</c:v>
                </c:pt>
                <c:pt idx="4156">
                  <c:v>45140</c:v>
                </c:pt>
                <c:pt idx="4157">
                  <c:v>45141</c:v>
                </c:pt>
                <c:pt idx="4158">
                  <c:v>45142</c:v>
                </c:pt>
                <c:pt idx="4159">
                  <c:v>45145</c:v>
                </c:pt>
                <c:pt idx="4160">
                  <c:v>45146</c:v>
                </c:pt>
                <c:pt idx="4161">
                  <c:v>45147</c:v>
                </c:pt>
                <c:pt idx="4162">
                  <c:v>45148</c:v>
                </c:pt>
                <c:pt idx="4163">
                  <c:v>45149</c:v>
                </c:pt>
                <c:pt idx="4164">
                  <c:v>45152</c:v>
                </c:pt>
                <c:pt idx="4165">
                  <c:v>45153</c:v>
                </c:pt>
                <c:pt idx="4166">
                  <c:v>45154</c:v>
                </c:pt>
                <c:pt idx="4167">
                  <c:v>45155</c:v>
                </c:pt>
                <c:pt idx="4168">
                  <c:v>45156</c:v>
                </c:pt>
                <c:pt idx="4169">
                  <c:v>45159</c:v>
                </c:pt>
                <c:pt idx="4170">
                  <c:v>45160</c:v>
                </c:pt>
                <c:pt idx="4171">
                  <c:v>45161</c:v>
                </c:pt>
                <c:pt idx="4172">
                  <c:v>45162</c:v>
                </c:pt>
                <c:pt idx="4173">
                  <c:v>45163</c:v>
                </c:pt>
                <c:pt idx="4174">
                  <c:v>45166</c:v>
                </c:pt>
                <c:pt idx="4175">
                  <c:v>45167</c:v>
                </c:pt>
                <c:pt idx="4176">
                  <c:v>45168</c:v>
                </c:pt>
                <c:pt idx="4177">
                  <c:v>45169</c:v>
                </c:pt>
                <c:pt idx="4178">
                  <c:v>45170</c:v>
                </c:pt>
                <c:pt idx="4179">
                  <c:v>45174</c:v>
                </c:pt>
                <c:pt idx="4180">
                  <c:v>45175</c:v>
                </c:pt>
                <c:pt idx="4181">
                  <c:v>45176</c:v>
                </c:pt>
                <c:pt idx="4182">
                  <c:v>45177</c:v>
                </c:pt>
                <c:pt idx="4183">
                  <c:v>45180</c:v>
                </c:pt>
                <c:pt idx="4184">
                  <c:v>45181</c:v>
                </c:pt>
                <c:pt idx="4185">
                  <c:v>45182</c:v>
                </c:pt>
                <c:pt idx="4186">
                  <c:v>45183</c:v>
                </c:pt>
                <c:pt idx="4187">
                  <c:v>45184</c:v>
                </c:pt>
                <c:pt idx="4188">
                  <c:v>45187</c:v>
                </c:pt>
                <c:pt idx="4189">
                  <c:v>45188</c:v>
                </c:pt>
                <c:pt idx="4190">
                  <c:v>45189</c:v>
                </c:pt>
                <c:pt idx="4191">
                  <c:v>45190</c:v>
                </c:pt>
                <c:pt idx="4192">
                  <c:v>45191</c:v>
                </c:pt>
                <c:pt idx="4193">
                  <c:v>45194</c:v>
                </c:pt>
                <c:pt idx="4194">
                  <c:v>45195</c:v>
                </c:pt>
                <c:pt idx="4195">
                  <c:v>45196</c:v>
                </c:pt>
                <c:pt idx="4196">
                  <c:v>45197</c:v>
                </c:pt>
                <c:pt idx="4197">
                  <c:v>45198</c:v>
                </c:pt>
                <c:pt idx="4198">
                  <c:v>45201</c:v>
                </c:pt>
                <c:pt idx="4199">
                  <c:v>45202</c:v>
                </c:pt>
                <c:pt idx="4200">
                  <c:v>45203</c:v>
                </c:pt>
                <c:pt idx="4201">
                  <c:v>45204</c:v>
                </c:pt>
                <c:pt idx="4202">
                  <c:v>45205</c:v>
                </c:pt>
                <c:pt idx="4203">
                  <c:v>45209</c:v>
                </c:pt>
                <c:pt idx="4204">
                  <c:v>45210</c:v>
                </c:pt>
                <c:pt idx="4205">
                  <c:v>45211</c:v>
                </c:pt>
                <c:pt idx="4206">
                  <c:v>45212</c:v>
                </c:pt>
                <c:pt idx="4207">
                  <c:v>45215</c:v>
                </c:pt>
                <c:pt idx="4208">
                  <c:v>45216</c:v>
                </c:pt>
                <c:pt idx="4209">
                  <c:v>45217</c:v>
                </c:pt>
                <c:pt idx="4210">
                  <c:v>45218</c:v>
                </c:pt>
                <c:pt idx="4211">
                  <c:v>45219</c:v>
                </c:pt>
                <c:pt idx="4212">
                  <c:v>45222</c:v>
                </c:pt>
                <c:pt idx="4213">
                  <c:v>45223</c:v>
                </c:pt>
                <c:pt idx="4214">
                  <c:v>45224</c:v>
                </c:pt>
                <c:pt idx="4215">
                  <c:v>45225</c:v>
                </c:pt>
                <c:pt idx="4216">
                  <c:v>45226</c:v>
                </c:pt>
                <c:pt idx="4217">
                  <c:v>45229</c:v>
                </c:pt>
                <c:pt idx="4218">
                  <c:v>45230</c:v>
                </c:pt>
                <c:pt idx="4219">
                  <c:v>45231</c:v>
                </c:pt>
                <c:pt idx="4220">
                  <c:v>45232</c:v>
                </c:pt>
                <c:pt idx="4221">
                  <c:v>45233</c:v>
                </c:pt>
                <c:pt idx="4222">
                  <c:v>45236</c:v>
                </c:pt>
                <c:pt idx="4223">
                  <c:v>45237</c:v>
                </c:pt>
                <c:pt idx="4224">
                  <c:v>45238</c:v>
                </c:pt>
                <c:pt idx="4225">
                  <c:v>45239</c:v>
                </c:pt>
                <c:pt idx="4226">
                  <c:v>45240</c:v>
                </c:pt>
                <c:pt idx="4227">
                  <c:v>45243</c:v>
                </c:pt>
                <c:pt idx="4228">
                  <c:v>45244</c:v>
                </c:pt>
                <c:pt idx="4229">
                  <c:v>45245</c:v>
                </c:pt>
                <c:pt idx="4230">
                  <c:v>45246</c:v>
                </c:pt>
                <c:pt idx="4231">
                  <c:v>45247</c:v>
                </c:pt>
                <c:pt idx="4232">
                  <c:v>45250</c:v>
                </c:pt>
                <c:pt idx="4233">
                  <c:v>45251</c:v>
                </c:pt>
                <c:pt idx="4234">
                  <c:v>45252</c:v>
                </c:pt>
                <c:pt idx="4235">
                  <c:v>45254</c:v>
                </c:pt>
                <c:pt idx="4236">
                  <c:v>45257</c:v>
                </c:pt>
                <c:pt idx="4237">
                  <c:v>45258</c:v>
                </c:pt>
                <c:pt idx="4238">
                  <c:v>45259</c:v>
                </c:pt>
                <c:pt idx="4239">
                  <c:v>45260</c:v>
                </c:pt>
                <c:pt idx="4240">
                  <c:v>45261</c:v>
                </c:pt>
                <c:pt idx="4241">
                  <c:v>45264</c:v>
                </c:pt>
                <c:pt idx="4242">
                  <c:v>45265</c:v>
                </c:pt>
                <c:pt idx="4243">
                  <c:v>45266</c:v>
                </c:pt>
                <c:pt idx="4244">
                  <c:v>45267</c:v>
                </c:pt>
                <c:pt idx="4245">
                  <c:v>45268</c:v>
                </c:pt>
                <c:pt idx="4246">
                  <c:v>45271</c:v>
                </c:pt>
                <c:pt idx="4247">
                  <c:v>45272</c:v>
                </c:pt>
                <c:pt idx="4248">
                  <c:v>45273</c:v>
                </c:pt>
                <c:pt idx="4249">
                  <c:v>45274</c:v>
                </c:pt>
                <c:pt idx="4250">
                  <c:v>45275</c:v>
                </c:pt>
                <c:pt idx="4251">
                  <c:v>45278</c:v>
                </c:pt>
                <c:pt idx="4252">
                  <c:v>45279</c:v>
                </c:pt>
                <c:pt idx="4253">
                  <c:v>45280</c:v>
                </c:pt>
                <c:pt idx="4254">
                  <c:v>45281</c:v>
                </c:pt>
                <c:pt idx="4255">
                  <c:v>45282</c:v>
                </c:pt>
                <c:pt idx="4256">
                  <c:v>45286</c:v>
                </c:pt>
                <c:pt idx="4257">
                  <c:v>45287</c:v>
                </c:pt>
                <c:pt idx="4258">
                  <c:v>45288</c:v>
                </c:pt>
                <c:pt idx="4259">
                  <c:v>45289</c:v>
                </c:pt>
                <c:pt idx="4260">
                  <c:v>45293</c:v>
                </c:pt>
                <c:pt idx="4261">
                  <c:v>45294</c:v>
                </c:pt>
                <c:pt idx="4262">
                  <c:v>45295</c:v>
                </c:pt>
                <c:pt idx="4263">
                  <c:v>45296</c:v>
                </c:pt>
                <c:pt idx="4264">
                  <c:v>45299</c:v>
                </c:pt>
                <c:pt idx="4265">
                  <c:v>45300</c:v>
                </c:pt>
                <c:pt idx="4266">
                  <c:v>45301</c:v>
                </c:pt>
                <c:pt idx="4267">
                  <c:v>45302</c:v>
                </c:pt>
                <c:pt idx="4268">
                  <c:v>45303</c:v>
                </c:pt>
                <c:pt idx="4269">
                  <c:v>45307</c:v>
                </c:pt>
                <c:pt idx="4270">
                  <c:v>45308</c:v>
                </c:pt>
                <c:pt idx="4271">
                  <c:v>45309</c:v>
                </c:pt>
                <c:pt idx="4272">
                  <c:v>45310</c:v>
                </c:pt>
                <c:pt idx="4273">
                  <c:v>45313</c:v>
                </c:pt>
                <c:pt idx="4274">
                  <c:v>45314</c:v>
                </c:pt>
                <c:pt idx="4275">
                  <c:v>45315</c:v>
                </c:pt>
                <c:pt idx="4276">
                  <c:v>45316</c:v>
                </c:pt>
                <c:pt idx="4277">
                  <c:v>45317</c:v>
                </c:pt>
                <c:pt idx="4278">
                  <c:v>45320</c:v>
                </c:pt>
                <c:pt idx="4279">
                  <c:v>45321</c:v>
                </c:pt>
                <c:pt idx="4280">
                  <c:v>45322</c:v>
                </c:pt>
                <c:pt idx="4281">
                  <c:v>45323</c:v>
                </c:pt>
                <c:pt idx="4282">
                  <c:v>45324</c:v>
                </c:pt>
                <c:pt idx="4283">
                  <c:v>45327</c:v>
                </c:pt>
                <c:pt idx="4284">
                  <c:v>45328</c:v>
                </c:pt>
                <c:pt idx="4285">
                  <c:v>45329</c:v>
                </c:pt>
                <c:pt idx="4286">
                  <c:v>45330</c:v>
                </c:pt>
                <c:pt idx="4287">
                  <c:v>45331</c:v>
                </c:pt>
                <c:pt idx="4288">
                  <c:v>45334</c:v>
                </c:pt>
                <c:pt idx="4289">
                  <c:v>45335</c:v>
                </c:pt>
                <c:pt idx="4290">
                  <c:v>45336</c:v>
                </c:pt>
                <c:pt idx="4291">
                  <c:v>45337</c:v>
                </c:pt>
                <c:pt idx="4292">
                  <c:v>45338</c:v>
                </c:pt>
                <c:pt idx="4293">
                  <c:v>45342</c:v>
                </c:pt>
                <c:pt idx="4294">
                  <c:v>45343</c:v>
                </c:pt>
                <c:pt idx="4295">
                  <c:v>45344</c:v>
                </c:pt>
                <c:pt idx="4296">
                  <c:v>45345</c:v>
                </c:pt>
                <c:pt idx="4297">
                  <c:v>45348</c:v>
                </c:pt>
                <c:pt idx="4298">
                  <c:v>45349</c:v>
                </c:pt>
                <c:pt idx="4299">
                  <c:v>45350</c:v>
                </c:pt>
                <c:pt idx="4300">
                  <c:v>45351</c:v>
                </c:pt>
                <c:pt idx="4301">
                  <c:v>45352</c:v>
                </c:pt>
                <c:pt idx="4302">
                  <c:v>45355</c:v>
                </c:pt>
                <c:pt idx="4303">
                  <c:v>45356</c:v>
                </c:pt>
                <c:pt idx="4304">
                  <c:v>45357</c:v>
                </c:pt>
                <c:pt idx="4305">
                  <c:v>45358</c:v>
                </c:pt>
                <c:pt idx="4306">
                  <c:v>45359</c:v>
                </c:pt>
                <c:pt idx="4307">
                  <c:v>45362</c:v>
                </c:pt>
                <c:pt idx="4308">
                  <c:v>45363</c:v>
                </c:pt>
                <c:pt idx="4309">
                  <c:v>45364</c:v>
                </c:pt>
                <c:pt idx="4310">
                  <c:v>45365</c:v>
                </c:pt>
                <c:pt idx="4311">
                  <c:v>45366</c:v>
                </c:pt>
                <c:pt idx="4312">
                  <c:v>45369</c:v>
                </c:pt>
                <c:pt idx="4313">
                  <c:v>45370</c:v>
                </c:pt>
                <c:pt idx="4314">
                  <c:v>45371</c:v>
                </c:pt>
                <c:pt idx="4315">
                  <c:v>45372</c:v>
                </c:pt>
                <c:pt idx="4316">
                  <c:v>45373</c:v>
                </c:pt>
                <c:pt idx="4317">
                  <c:v>45376</c:v>
                </c:pt>
                <c:pt idx="4318">
                  <c:v>45377</c:v>
                </c:pt>
                <c:pt idx="4319">
                  <c:v>45378</c:v>
                </c:pt>
                <c:pt idx="4320">
                  <c:v>45379</c:v>
                </c:pt>
                <c:pt idx="4321">
                  <c:v>45383</c:v>
                </c:pt>
                <c:pt idx="4322">
                  <c:v>45384</c:v>
                </c:pt>
                <c:pt idx="4323">
                  <c:v>45385</c:v>
                </c:pt>
                <c:pt idx="4324">
                  <c:v>45386</c:v>
                </c:pt>
                <c:pt idx="4325">
                  <c:v>45387</c:v>
                </c:pt>
                <c:pt idx="4326">
                  <c:v>45390</c:v>
                </c:pt>
                <c:pt idx="4327">
                  <c:v>45391</c:v>
                </c:pt>
                <c:pt idx="4328">
                  <c:v>45392</c:v>
                </c:pt>
                <c:pt idx="4329">
                  <c:v>45393</c:v>
                </c:pt>
                <c:pt idx="4330">
                  <c:v>45394</c:v>
                </c:pt>
                <c:pt idx="4331">
                  <c:v>45397</c:v>
                </c:pt>
                <c:pt idx="4332">
                  <c:v>45398</c:v>
                </c:pt>
                <c:pt idx="4333">
                  <c:v>45399</c:v>
                </c:pt>
                <c:pt idx="4334">
                  <c:v>45400</c:v>
                </c:pt>
                <c:pt idx="4335">
                  <c:v>45401</c:v>
                </c:pt>
                <c:pt idx="4336">
                  <c:v>45404</c:v>
                </c:pt>
                <c:pt idx="4337">
                  <c:v>45405</c:v>
                </c:pt>
                <c:pt idx="4338">
                  <c:v>45406</c:v>
                </c:pt>
                <c:pt idx="4339">
                  <c:v>45407</c:v>
                </c:pt>
                <c:pt idx="4340">
                  <c:v>45408</c:v>
                </c:pt>
                <c:pt idx="4341">
                  <c:v>45411</c:v>
                </c:pt>
                <c:pt idx="4342">
                  <c:v>45412</c:v>
                </c:pt>
                <c:pt idx="4343">
                  <c:v>45413</c:v>
                </c:pt>
                <c:pt idx="4344">
                  <c:v>45414</c:v>
                </c:pt>
                <c:pt idx="4345">
                  <c:v>45415</c:v>
                </c:pt>
                <c:pt idx="4346">
                  <c:v>45418</c:v>
                </c:pt>
                <c:pt idx="4347">
                  <c:v>45419</c:v>
                </c:pt>
                <c:pt idx="4348">
                  <c:v>45420</c:v>
                </c:pt>
                <c:pt idx="4349">
                  <c:v>45421</c:v>
                </c:pt>
                <c:pt idx="4350">
                  <c:v>45422</c:v>
                </c:pt>
              </c:numCache>
            </c:numRef>
          </c:cat>
          <c:val>
            <c:numRef>
              <c:f>[0]!spreadA</c:f>
              <c:numCache>
                <c:formatCode>0.000%</c:formatCode>
                <c:ptCount val="4351"/>
                <c:pt idx="0">
                  <c:v>3.9999999999999758E-4</c:v>
                </c:pt>
                <c:pt idx="1">
                  <c:v>4.0000000000000452E-4</c:v>
                </c:pt>
                <c:pt idx="2">
                  <c:v>5.0000000000000044E-4</c:v>
                </c:pt>
                <c:pt idx="3">
                  <c:v>5.0000000000000044E-4</c:v>
                </c:pt>
                <c:pt idx="4">
                  <c:v>3.9999999999999758E-4</c:v>
                </c:pt>
                <c:pt idx="5">
                  <c:v>5.0000000000000738E-4</c:v>
                </c:pt>
                <c:pt idx="6">
                  <c:v>5.0000000000000044E-4</c:v>
                </c:pt>
                <c:pt idx="7">
                  <c:v>3.9999999999999758E-4</c:v>
                </c:pt>
                <c:pt idx="8">
                  <c:v>3.9999999999999758E-4</c:v>
                </c:pt>
                <c:pt idx="9">
                  <c:v>5.0000000000000044E-4</c:v>
                </c:pt>
                <c:pt idx="10">
                  <c:v>6.0000000000000331E-4</c:v>
                </c:pt>
                <c:pt idx="11">
                  <c:v>5.0000000000000044E-4</c:v>
                </c:pt>
                <c:pt idx="12">
                  <c:v>5.0000000000000044E-4</c:v>
                </c:pt>
                <c:pt idx="13">
                  <c:v>5.0000000000000044E-4</c:v>
                </c:pt>
                <c:pt idx="14">
                  <c:v>4.0000000000000452E-4</c:v>
                </c:pt>
                <c:pt idx="15">
                  <c:v>5.0000000000000044E-4</c:v>
                </c:pt>
                <c:pt idx="16">
                  <c:v>3.9999999999999758E-4</c:v>
                </c:pt>
                <c:pt idx="17">
                  <c:v>3.9999999999999758E-4</c:v>
                </c:pt>
                <c:pt idx="18">
                  <c:v>5.0000000000000044E-4</c:v>
                </c:pt>
                <c:pt idx="19">
                  <c:v>3.9999999999999758E-4</c:v>
                </c:pt>
                <c:pt idx="20">
                  <c:v>3.9999999999999758E-4</c:v>
                </c:pt>
                <c:pt idx="21">
                  <c:v>3.9999999999999064E-4</c:v>
                </c:pt>
                <c:pt idx="22">
                  <c:v>3.9999999999999758E-4</c:v>
                </c:pt>
                <c:pt idx="23">
                  <c:v>5.0000000000000044E-4</c:v>
                </c:pt>
                <c:pt idx="24">
                  <c:v>5.0000000000000738E-4</c:v>
                </c:pt>
                <c:pt idx="25">
                  <c:v>5.0000000000000044E-4</c:v>
                </c:pt>
                <c:pt idx="26">
                  <c:v>3.9999999999999758E-4</c:v>
                </c:pt>
                <c:pt idx="27">
                  <c:v>5.0000000000000044E-4</c:v>
                </c:pt>
                <c:pt idx="28">
                  <c:v>2.0000000000000573E-4</c:v>
                </c:pt>
                <c:pt idx="29">
                  <c:v>2.0000000000000573E-4</c:v>
                </c:pt>
                <c:pt idx="30">
                  <c:v>1.9999999999999879E-4</c:v>
                </c:pt>
                <c:pt idx="31">
                  <c:v>1.9999999999999879E-4</c:v>
                </c:pt>
                <c:pt idx="32">
                  <c:v>1.0000000000000286E-4</c:v>
                </c:pt>
                <c:pt idx="33">
                  <c:v>1.9999999999999879E-4</c:v>
                </c:pt>
                <c:pt idx="34">
                  <c:v>2.0000000000000573E-4</c:v>
                </c:pt>
                <c:pt idx="35">
                  <c:v>1.9999999999999879E-4</c:v>
                </c:pt>
                <c:pt idx="36">
                  <c:v>1.9999999999999879E-4</c:v>
                </c:pt>
                <c:pt idx="37">
                  <c:v>1.9999999999999879E-4</c:v>
                </c:pt>
                <c:pt idx="38">
                  <c:v>1.9999999999999879E-4</c:v>
                </c:pt>
                <c:pt idx="39">
                  <c:v>0</c:v>
                </c:pt>
                <c:pt idx="40">
                  <c:v>-9.9999999999995925E-5</c:v>
                </c:pt>
                <c:pt idx="41">
                  <c:v>-1.0000000000000286E-4</c:v>
                </c:pt>
                <c:pt idx="42">
                  <c:v>-1.0000000000000286E-4</c:v>
                </c:pt>
                <c:pt idx="43">
                  <c:v>-1.0000000000000286E-4</c:v>
                </c:pt>
                <c:pt idx="44">
                  <c:v>-1.0000000000000286E-4</c:v>
                </c:pt>
                <c:pt idx="45">
                  <c:v>-9.9999999999995925E-5</c:v>
                </c:pt>
                <c:pt idx="46">
                  <c:v>-9.9999999999995925E-5</c:v>
                </c:pt>
                <c:pt idx="47">
                  <c:v>-9.9999999999995925E-5</c:v>
                </c:pt>
                <c:pt idx="48">
                  <c:v>-1.0000000000000286E-4</c:v>
                </c:pt>
                <c:pt idx="49">
                  <c:v>-9.9999999999995925E-5</c:v>
                </c:pt>
                <c:pt idx="50">
                  <c:v>-1.0000000000000286E-4</c:v>
                </c:pt>
                <c:pt idx="51">
                  <c:v>-9.9999999999995925E-5</c:v>
                </c:pt>
                <c:pt idx="52">
                  <c:v>-1.0000000000000286E-4</c:v>
                </c:pt>
                <c:pt idx="53">
                  <c:v>-1.0000000000000286E-4</c:v>
                </c:pt>
                <c:pt idx="54">
                  <c:v>-1.0000000000000286E-4</c:v>
                </c:pt>
                <c:pt idx="55">
                  <c:v>-1.0000000000000286E-4</c:v>
                </c:pt>
                <c:pt idx="56">
                  <c:v>-9.9999999999995925E-5</c:v>
                </c:pt>
                <c:pt idx="57">
                  <c:v>0</c:v>
                </c:pt>
                <c:pt idx="58">
                  <c:v>0</c:v>
                </c:pt>
                <c:pt idx="59">
                  <c:v>-1.0000000000000286E-4</c:v>
                </c:pt>
                <c:pt idx="60">
                  <c:v>-1.0000000000000286E-4</c:v>
                </c:pt>
                <c:pt idx="61">
                  <c:v>-9.9999999999995925E-5</c:v>
                </c:pt>
                <c:pt idx="62">
                  <c:v>-9.9999999999995925E-5</c:v>
                </c:pt>
                <c:pt idx="63">
                  <c:v>-1.0000000000000286E-4</c:v>
                </c:pt>
                <c:pt idx="64">
                  <c:v>-9.9999999999995925E-5</c:v>
                </c:pt>
                <c:pt idx="65">
                  <c:v>-9.9999999999988987E-5</c:v>
                </c:pt>
                <c:pt idx="66">
                  <c:v>-1.0000000000000286E-4</c:v>
                </c:pt>
                <c:pt idx="67">
                  <c:v>-1.0000000000000286E-4</c:v>
                </c:pt>
                <c:pt idx="68">
                  <c:v>-2.0000000000000573E-4</c:v>
                </c:pt>
                <c:pt idx="69">
                  <c:v>-2.0000000000000573E-4</c:v>
                </c:pt>
                <c:pt idx="70">
                  <c:v>-1.9999999999999185E-4</c:v>
                </c:pt>
                <c:pt idx="71">
                  <c:v>-2.0000000000000573E-4</c:v>
                </c:pt>
                <c:pt idx="72">
                  <c:v>-1.9999999999999185E-4</c:v>
                </c:pt>
                <c:pt idx="73">
                  <c:v>-1.9999999999999185E-4</c:v>
                </c:pt>
                <c:pt idx="74">
                  <c:v>-2.0000000000000573E-4</c:v>
                </c:pt>
                <c:pt idx="75">
                  <c:v>-2.9999999999999472E-4</c:v>
                </c:pt>
                <c:pt idx="76">
                  <c:v>-2.0000000000000573E-4</c:v>
                </c:pt>
                <c:pt idx="77">
                  <c:v>-2.0000000000000573E-4</c:v>
                </c:pt>
                <c:pt idx="78">
                  <c:v>-2.0000000000000573E-4</c:v>
                </c:pt>
                <c:pt idx="79">
                  <c:v>-2.0000000000000573E-4</c:v>
                </c:pt>
                <c:pt idx="80">
                  <c:v>-1.9999999999999185E-4</c:v>
                </c:pt>
                <c:pt idx="81">
                  <c:v>-2.0000000000000573E-4</c:v>
                </c:pt>
                <c:pt idx="82">
                  <c:v>-2.9999999999999472E-4</c:v>
                </c:pt>
                <c:pt idx="83">
                  <c:v>-1.9999999999999185E-4</c:v>
                </c:pt>
                <c:pt idx="84">
                  <c:v>-2.9999999999999472E-4</c:v>
                </c:pt>
                <c:pt idx="85">
                  <c:v>-1.9999999999999185E-4</c:v>
                </c:pt>
                <c:pt idx="86">
                  <c:v>-1.9999999999999185E-4</c:v>
                </c:pt>
                <c:pt idx="87">
                  <c:v>-9.9999999999988987E-5</c:v>
                </c:pt>
                <c:pt idx="88">
                  <c:v>-2.0000000000000573E-4</c:v>
                </c:pt>
                <c:pt idx="89">
                  <c:v>-2.0000000000000573E-4</c:v>
                </c:pt>
                <c:pt idx="90">
                  <c:v>-1.0000000000000286E-4</c:v>
                </c:pt>
                <c:pt idx="91">
                  <c:v>-1.0000000000000286E-4</c:v>
                </c:pt>
                <c:pt idx="92">
                  <c:v>-2.0000000000000573E-4</c:v>
                </c:pt>
                <c:pt idx="93">
                  <c:v>-1.9999999999999185E-4</c:v>
                </c:pt>
                <c:pt idx="94">
                  <c:v>-1.9999999999999185E-4</c:v>
                </c:pt>
                <c:pt idx="95">
                  <c:v>-1.9999999999999185E-4</c:v>
                </c:pt>
                <c:pt idx="96">
                  <c:v>-1.9999999999999185E-4</c:v>
                </c:pt>
                <c:pt idx="97">
                  <c:v>-2.0000000000000573E-4</c:v>
                </c:pt>
                <c:pt idx="98">
                  <c:v>-1.9999999999999185E-4</c:v>
                </c:pt>
                <c:pt idx="99">
                  <c:v>-2.0000000000000573E-4</c:v>
                </c:pt>
                <c:pt idx="100">
                  <c:v>-2.0000000000000573E-4</c:v>
                </c:pt>
                <c:pt idx="101">
                  <c:v>-2.0000000000000573E-4</c:v>
                </c:pt>
                <c:pt idx="102">
                  <c:v>-2.0000000000000573E-4</c:v>
                </c:pt>
                <c:pt idx="103">
                  <c:v>-2.0000000000000573E-4</c:v>
                </c:pt>
                <c:pt idx="104">
                  <c:v>-1.9999999999999185E-4</c:v>
                </c:pt>
                <c:pt idx="105">
                  <c:v>-1.9999999999999185E-4</c:v>
                </c:pt>
                <c:pt idx="106">
                  <c:v>-1.9999999999999185E-4</c:v>
                </c:pt>
                <c:pt idx="107">
                  <c:v>-1.9999999999999185E-4</c:v>
                </c:pt>
                <c:pt idx="108">
                  <c:v>-1.0000000000000286E-4</c:v>
                </c:pt>
                <c:pt idx="109">
                  <c:v>-1.0000000000000286E-4</c:v>
                </c:pt>
                <c:pt idx="110">
                  <c:v>-9.9999999999988987E-5</c:v>
                </c:pt>
                <c:pt idx="111">
                  <c:v>-1.0000000000000286E-4</c:v>
                </c:pt>
                <c:pt idx="112">
                  <c:v>-1.0000000000000286E-4</c:v>
                </c:pt>
                <c:pt idx="113">
                  <c:v>-1.0000000000000286E-4</c:v>
                </c:pt>
                <c:pt idx="114">
                  <c:v>-1.0000000000000286E-4</c:v>
                </c:pt>
                <c:pt idx="115">
                  <c:v>-1.0000000000000286E-4</c:v>
                </c:pt>
                <c:pt idx="116">
                  <c:v>-1.0000000000000286E-4</c:v>
                </c:pt>
                <c:pt idx="117">
                  <c:v>-1.0000000000000286E-4</c:v>
                </c:pt>
                <c:pt idx="118">
                  <c:v>-1.0000000000000286E-4</c:v>
                </c:pt>
                <c:pt idx="119">
                  <c:v>-1.0000000000000286E-4</c:v>
                </c:pt>
                <c:pt idx="120">
                  <c:v>-1.0000000000000286E-4</c:v>
                </c:pt>
                <c:pt idx="121">
                  <c:v>-1.0000000000000286E-4</c:v>
                </c:pt>
                <c:pt idx="122">
                  <c:v>-1.0000000000000286E-4</c:v>
                </c:pt>
                <c:pt idx="123">
                  <c:v>-1.0000000000000286E-4</c:v>
                </c:pt>
                <c:pt idx="124">
                  <c:v>-1.0000000000000286E-4</c:v>
                </c:pt>
                <c:pt idx="125">
                  <c:v>-1.0000000000000286E-4</c:v>
                </c:pt>
                <c:pt idx="126">
                  <c:v>-1.0000000000001674E-4</c:v>
                </c:pt>
                <c:pt idx="127">
                  <c:v>0</c:v>
                </c:pt>
                <c:pt idx="128">
                  <c:v>0</c:v>
                </c:pt>
                <c:pt idx="129">
                  <c:v>-1.0000000000000286E-4</c:v>
                </c:pt>
                <c:pt idx="130">
                  <c:v>0</c:v>
                </c:pt>
                <c:pt idx="131">
                  <c:v>-1.0000000000000286E-4</c:v>
                </c:pt>
                <c:pt idx="132">
                  <c:v>0</c:v>
                </c:pt>
                <c:pt idx="133">
                  <c:v>-9.9999999999988987E-5</c:v>
                </c:pt>
                <c:pt idx="134">
                  <c:v>-9.9999999999988987E-5</c:v>
                </c:pt>
                <c:pt idx="135">
                  <c:v>-1.0000000000000286E-4</c:v>
                </c:pt>
                <c:pt idx="136">
                  <c:v>-9.9999999999995925E-5</c:v>
                </c:pt>
                <c:pt idx="137">
                  <c:v>-1.0000000000000286E-4</c:v>
                </c:pt>
                <c:pt idx="138">
                  <c:v>0</c:v>
                </c:pt>
                <c:pt idx="139">
                  <c:v>-9.9999999999995925E-5</c:v>
                </c:pt>
                <c:pt idx="140">
                  <c:v>-1.0000000000000286E-4</c:v>
                </c:pt>
                <c:pt idx="141">
                  <c:v>-1.0000000000000286E-4</c:v>
                </c:pt>
                <c:pt idx="142">
                  <c:v>-1.0000000000000286E-4</c:v>
                </c:pt>
                <c:pt idx="143">
                  <c:v>-9.9999999999995925E-5</c:v>
                </c:pt>
                <c:pt idx="144">
                  <c:v>-2.0000000000000573E-4</c:v>
                </c:pt>
                <c:pt idx="145">
                  <c:v>-1.0000000000000286E-4</c:v>
                </c:pt>
                <c:pt idx="146">
                  <c:v>-1.0000000000000286E-4</c:v>
                </c:pt>
                <c:pt idx="147">
                  <c:v>0</c:v>
                </c:pt>
                <c:pt idx="148">
                  <c:v>0</c:v>
                </c:pt>
                <c:pt idx="149">
                  <c:v>0</c:v>
                </c:pt>
                <c:pt idx="150">
                  <c:v>0</c:v>
                </c:pt>
                <c:pt idx="151">
                  <c:v>0</c:v>
                </c:pt>
                <c:pt idx="152">
                  <c:v>0</c:v>
                </c:pt>
                <c:pt idx="153">
                  <c:v>-9.9999999999995925E-5</c:v>
                </c:pt>
                <c:pt idx="154">
                  <c:v>-1.0000000000000286E-4</c:v>
                </c:pt>
                <c:pt idx="155">
                  <c:v>-1.0000000000000286E-4</c:v>
                </c:pt>
                <c:pt idx="156">
                  <c:v>-1.0000000000000286E-4</c:v>
                </c:pt>
                <c:pt idx="157">
                  <c:v>-1.0000000000000286E-4</c:v>
                </c:pt>
                <c:pt idx="158">
                  <c:v>-9.9999999999995925E-5</c:v>
                </c:pt>
                <c:pt idx="159">
                  <c:v>-1.0000000000000286E-4</c:v>
                </c:pt>
                <c:pt idx="160">
                  <c:v>-1.0000000000000286E-4</c:v>
                </c:pt>
                <c:pt idx="161">
                  <c:v>-1.9999999999999879E-4</c:v>
                </c:pt>
                <c:pt idx="162">
                  <c:v>-3.0000000000000165E-4</c:v>
                </c:pt>
                <c:pt idx="163">
                  <c:v>-2.0000000000000573E-4</c:v>
                </c:pt>
                <c:pt idx="164">
                  <c:v>-1.9999999999999879E-4</c:v>
                </c:pt>
                <c:pt idx="165">
                  <c:v>-1.9999999999999879E-4</c:v>
                </c:pt>
                <c:pt idx="166">
                  <c:v>-3.9999999999999758E-4</c:v>
                </c:pt>
                <c:pt idx="167">
                  <c:v>-2.9999999999999472E-4</c:v>
                </c:pt>
                <c:pt idx="168">
                  <c:v>-2.9999999999999472E-4</c:v>
                </c:pt>
                <c:pt idx="169">
                  <c:v>-2.9999999999999472E-4</c:v>
                </c:pt>
                <c:pt idx="170">
                  <c:v>-3.0000000000000165E-4</c:v>
                </c:pt>
                <c:pt idx="171">
                  <c:v>-5.0000000000000738E-4</c:v>
                </c:pt>
                <c:pt idx="172">
                  <c:v>-4.0000000000000452E-4</c:v>
                </c:pt>
                <c:pt idx="173">
                  <c:v>-5.0000000000000044E-4</c:v>
                </c:pt>
                <c:pt idx="174">
                  <c:v>-4.0000000000000452E-4</c:v>
                </c:pt>
                <c:pt idx="175">
                  <c:v>-4.0000000000000452E-4</c:v>
                </c:pt>
                <c:pt idx="176">
                  <c:v>-3.0000000000000165E-4</c:v>
                </c:pt>
                <c:pt idx="177">
                  <c:v>-4.0000000000000452E-4</c:v>
                </c:pt>
                <c:pt idx="178">
                  <c:v>-3.9999999999999064E-4</c:v>
                </c:pt>
                <c:pt idx="179">
                  <c:v>-4.0000000000000452E-4</c:v>
                </c:pt>
                <c:pt idx="180">
                  <c:v>-3.9999999999999758E-4</c:v>
                </c:pt>
                <c:pt idx="181">
                  <c:v>-3.9999999999999758E-4</c:v>
                </c:pt>
                <c:pt idx="182">
                  <c:v>-3.9999999999999758E-4</c:v>
                </c:pt>
                <c:pt idx="183">
                  <c:v>-4.0000000000000452E-4</c:v>
                </c:pt>
                <c:pt idx="184">
                  <c:v>-3.9999999999999758E-4</c:v>
                </c:pt>
                <c:pt idx="185">
                  <c:v>-4.0000000000000452E-4</c:v>
                </c:pt>
                <c:pt idx="186">
                  <c:v>-4.0000000000000452E-4</c:v>
                </c:pt>
                <c:pt idx="187">
                  <c:v>-4.0000000000000452E-4</c:v>
                </c:pt>
                <c:pt idx="188">
                  <c:v>-3.9999999999999758E-4</c:v>
                </c:pt>
                <c:pt idx="189">
                  <c:v>-4.0000000000000452E-4</c:v>
                </c:pt>
                <c:pt idx="190">
                  <c:v>-5.0000000000000738E-4</c:v>
                </c:pt>
                <c:pt idx="191">
                  <c:v>-5.0000000000000044E-4</c:v>
                </c:pt>
                <c:pt idx="192">
                  <c:v>-5.0000000000000044E-4</c:v>
                </c:pt>
                <c:pt idx="193">
                  <c:v>-5.0000000000000044E-4</c:v>
                </c:pt>
                <c:pt idx="194">
                  <c:v>-5.0000000000000738E-4</c:v>
                </c:pt>
                <c:pt idx="195">
                  <c:v>-5.0000000000000044E-4</c:v>
                </c:pt>
                <c:pt idx="196">
                  <c:v>-5.0000000000000044E-4</c:v>
                </c:pt>
                <c:pt idx="197">
                  <c:v>-2.9999999999999472E-4</c:v>
                </c:pt>
                <c:pt idx="198">
                  <c:v>-3.0000000000000165E-4</c:v>
                </c:pt>
                <c:pt idx="199">
                  <c:v>-3.0000000000000165E-4</c:v>
                </c:pt>
                <c:pt idx="200">
                  <c:v>-3.0000000000000859E-4</c:v>
                </c:pt>
                <c:pt idx="201">
                  <c:v>-3.0000000000000165E-4</c:v>
                </c:pt>
                <c:pt idx="202">
                  <c:v>-3.0000000000000165E-4</c:v>
                </c:pt>
                <c:pt idx="203">
                  <c:v>-3.0000000000000165E-4</c:v>
                </c:pt>
                <c:pt idx="204">
                  <c:v>-2.9999999999999472E-4</c:v>
                </c:pt>
                <c:pt idx="205">
                  <c:v>-3.0000000000000165E-4</c:v>
                </c:pt>
                <c:pt idx="206">
                  <c:v>-2.9999999999999472E-4</c:v>
                </c:pt>
                <c:pt idx="207">
                  <c:v>-3.0000000000000165E-4</c:v>
                </c:pt>
                <c:pt idx="208">
                  <c:v>-3.0000000000000165E-4</c:v>
                </c:pt>
                <c:pt idx="209">
                  <c:v>-3.0000000000000165E-4</c:v>
                </c:pt>
                <c:pt idx="210">
                  <c:v>-2.9999999999999472E-4</c:v>
                </c:pt>
                <c:pt idx="211">
                  <c:v>-3.0000000000000165E-4</c:v>
                </c:pt>
                <c:pt idx="212">
                  <c:v>-3.0000000000000165E-4</c:v>
                </c:pt>
                <c:pt idx="213">
                  <c:v>-3.0000000000000165E-4</c:v>
                </c:pt>
                <c:pt idx="214">
                  <c:v>-3.0000000000000165E-4</c:v>
                </c:pt>
                <c:pt idx="215">
                  <c:v>-3.0000000000000165E-4</c:v>
                </c:pt>
                <c:pt idx="216">
                  <c:v>-2.9999999999999472E-4</c:v>
                </c:pt>
                <c:pt idx="217">
                  <c:v>-3.0000000000000859E-4</c:v>
                </c:pt>
                <c:pt idx="218">
                  <c:v>-1.9999999999999185E-4</c:v>
                </c:pt>
                <c:pt idx="219">
                  <c:v>-1.9999999999999879E-4</c:v>
                </c:pt>
                <c:pt idx="220">
                  <c:v>-2.0000000000000573E-4</c:v>
                </c:pt>
                <c:pt idx="221">
                  <c:v>-2.0000000000000573E-4</c:v>
                </c:pt>
                <c:pt idx="222">
                  <c:v>-2.0000000000000573E-4</c:v>
                </c:pt>
                <c:pt idx="223">
                  <c:v>-1.9999999999999879E-4</c:v>
                </c:pt>
                <c:pt idx="224">
                  <c:v>-1.9999999999999879E-4</c:v>
                </c:pt>
                <c:pt idx="225">
                  <c:v>-3.0000000000000165E-4</c:v>
                </c:pt>
                <c:pt idx="226">
                  <c:v>-1.9999999999999879E-4</c:v>
                </c:pt>
                <c:pt idx="227">
                  <c:v>-3.0000000000000859E-4</c:v>
                </c:pt>
                <c:pt idx="228">
                  <c:v>-2.9999999999999472E-4</c:v>
                </c:pt>
                <c:pt idx="229">
                  <c:v>-3.0000000000000165E-4</c:v>
                </c:pt>
                <c:pt idx="230">
                  <c:v>-2.9999999999999472E-4</c:v>
                </c:pt>
                <c:pt idx="231">
                  <c:v>-1.9999999999999879E-4</c:v>
                </c:pt>
                <c:pt idx="232">
                  <c:v>-1.9999999999999879E-4</c:v>
                </c:pt>
                <c:pt idx="233">
                  <c:v>-1.9999999999999879E-4</c:v>
                </c:pt>
                <c:pt idx="234">
                  <c:v>-1.9999999999999879E-4</c:v>
                </c:pt>
                <c:pt idx="235">
                  <c:v>-1.9999999999999879E-4</c:v>
                </c:pt>
                <c:pt idx="236">
                  <c:v>-1.0000000000000286E-4</c:v>
                </c:pt>
                <c:pt idx="237">
                  <c:v>-1.0000000000000286E-4</c:v>
                </c:pt>
                <c:pt idx="238">
                  <c:v>-2.0000000000000573E-4</c:v>
                </c:pt>
                <c:pt idx="239">
                  <c:v>-2.0000000000000573E-4</c:v>
                </c:pt>
                <c:pt idx="240">
                  <c:v>-1.0000000000000286E-4</c:v>
                </c:pt>
                <c:pt idx="241">
                  <c:v>-2.0000000000000573E-4</c:v>
                </c:pt>
                <c:pt idx="242">
                  <c:v>-9.9999999999995925E-5</c:v>
                </c:pt>
                <c:pt idx="243">
                  <c:v>-1.9999999999999879E-4</c:v>
                </c:pt>
                <c:pt idx="244">
                  <c:v>-2.0000000000000573E-4</c:v>
                </c:pt>
                <c:pt idx="245">
                  <c:v>-1.9999999999999879E-4</c:v>
                </c:pt>
                <c:pt idx="246">
                  <c:v>-2.0000000000000573E-4</c:v>
                </c:pt>
                <c:pt idx="247">
                  <c:v>-1.9999999999999879E-4</c:v>
                </c:pt>
                <c:pt idx="248">
                  <c:v>-1.9999999999999879E-4</c:v>
                </c:pt>
                <c:pt idx="249">
                  <c:v>-1.000000000000098E-4</c:v>
                </c:pt>
                <c:pt idx="250">
                  <c:v>-1.9999999999999879E-4</c:v>
                </c:pt>
                <c:pt idx="251">
                  <c:v>-3.0000000000000859E-4</c:v>
                </c:pt>
                <c:pt idx="252">
                  <c:v>-3.0000000000000165E-4</c:v>
                </c:pt>
                <c:pt idx="253">
                  <c:v>-2.0000000000000573E-4</c:v>
                </c:pt>
                <c:pt idx="254">
                  <c:v>-1.9999999999999879E-4</c:v>
                </c:pt>
                <c:pt idx="255">
                  <c:v>-1.9999999999999879E-4</c:v>
                </c:pt>
                <c:pt idx="256">
                  <c:v>-2.0000000000000573E-4</c:v>
                </c:pt>
                <c:pt idx="257">
                  <c:v>-1.9999999999999879E-4</c:v>
                </c:pt>
                <c:pt idx="258">
                  <c:v>-2.0000000000000573E-4</c:v>
                </c:pt>
                <c:pt idx="259">
                  <c:v>-9.9999999999995925E-5</c:v>
                </c:pt>
                <c:pt idx="260">
                  <c:v>-9.9999999999995925E-5</c:v>
                </c:pt>
                <c:pt idx="261">
                  <c:v>-1.0000000000000286E-4</c:v>
                </c:pt>
                <c:pt idx="262">
                  <c:v>0</c:v>
                </c:pt>
                <c:pt idx="263">
                  <c:v>0</c:v>
                </c:pt>
                <c:pt idx="264">
                  <c:v>0</c:v>
                </c:pt>
                <c:pt idx="265">
                  <c:v>0</c:v>
                </c:pt>
                <c:pt idx="266">
                  <c:v>1.9999999999999879E-4</c:v>
                </c:pt>
                <c:pt idx="267">
                  <c:v>1.9999999999999879E-4</c:v>
                </c:pt>
                <c:pt idx="268">
                  <c:v>2.0000000000000573E-4</c:v>
                </c:pt>
                <c:pt idx="269">
                  <c:v>2.0000000000000573E-4</c:v>
                </c:pt>
                <c:pt idx="270">
                  <c:v>1.9999999999999879E-4</c:v>
                </c:pt>
                <c:pt idx="271">
                  <c:v>1.9999999999999879E-4</c:v>
                </c:pt>
                <c:pt idx="272">
                  <c:v>2.0000000000000573E-4</c:v>
                </c:pt>
                <c:pt idx="273">
                  <c:v>1.0000000000000286E-4</c:v>
                </c:pt>
                <c:pt idx="274">
                  <c:v>1.0000000000000286E-4</c:v>
                </c:pt>
                <c:pt idx="275">
                  <c:v>1.9999999999999879E-4</c:v>
                </c:pt>
                <c:pt idx="276">
                  <c:v>1.9999999999999185E-4</c:v>
                </c:pt>
                <c:pt idx="277">
                  <c:v>1.9999999999999879E-4</c:v>
                </c:pt>
                <c:pt idx="278">
                  <c:v>1.9999999999999879E-4</c:v>
                </c:pt>
                <c:pt idx="279">
                  <c:v>2.0000000000000573E-4</c:v>
                </c:pt>
                <c:pt idx="280">
                  <c:v>1.9999999999999185E-4</c:v>
                </c:pt>
                <c:pt idx="281">
                  <c:v>1.9999999999999879E-4</c:v>
                </c:pt>
                <c:pt idx="282">
                  <c:v>2.0000000000000573E-4</c:v>
                </c:pt>
                <c:pt idx="283">
                  <c:v>2.0000000000000573E-4</c:v>
                </c:pt>
                <c:pt idx="284">
                  <c:v>1.9999999999999185E-4</c:v>
                </c:pt>
                <c:pt idx="285">
                  <c:v>3.0000000000000165E-4</c:v>
                </c:pt>
                <c:pt idx="286">
                  <c:v>3.0000000000000165E-4</c:v>
                </c:pt>
                <c:pt idx="287">
                  <c:v>3.0000000000000165E-4</c:v>
                </c:pt>
                <c:pt idx="288">
                  <c:v>2.9999999999999472E-4</c:v>
                </c:pt>
                <c:pt idx="289">
                  <c:v>2.9999999999999472E-4</c:v>
                </c:pt>
                <c:pt idx="290">
                  <c:v>2.9999999999999472E-4</c:v>
                </c:pt>
                <c:pt idx="291">
                  <c:v>3.0000000000000165E-4</c:v>
                </c:pt>
                <c:pt idx="292">
                  <c:v>3.0000000000000165E-4</c:v>
                </c:pt>
                <c:pt idx="293">
                  <c:v>3.0000000000000165E-4</c:v>
                </c:pt>
                <c:pt idx="294">
                  <c:v>2.9999999999999472E-4</c:v>
                </c:pt>
                <c:pt idx="295">
                  <c:v>3.0000000000000165E-4</c:v>
                </c:pt>
                <c:pt idx="296">
                  <c:v>3.0000000000000165E-4</c:v>
                </c:pt>
                <c:pt idx="297">
                  <c:v>3.0000000000000165E-4</c:v>
                </c:pt>
                <c:pt idx="298">
                  <c:v>3.0000000000000165E-4</c:v>
                </c:pt>
                <c:pt idx="299">
                  <c:v>3.0000000000000165E-4</c:v>
                </c:pt>
                <c:pt idx="300">
                  <c:v>2.9999999999999472E-4</c:v>
                </c:pt>
                <c:pt idx="301">
                  <c:v>2.9999999999999472E-4</c:v>
                </c:pt>
                <c:pt idx="302">
                  <c:v>2.9999999999999472E-4</c:v>
                </c:pt>
                <c:pt idx="303">
                  <c:v>3.0000000000000165E-4</c:v>
                </c:pt>
                <c:pt idx="304">
                  <c:v>3.0000000000000859E-4</c:v>
                </c:pt>
                <c:pt idx="305">
                  <c:v>3.0000000000000859E-4</c:v>
                </c:pt>
                <c:pt idx="306">
                  <c:v>3.0000000000000859E-4</c:v>
                </c:pt>
                <c:pt idx="307">
                  <c:v>2.9999999999999472E-4</c:v>
                </c:pt>
                <c:pt idx="308">
                  <c:v>2.9999999999999472E-4</c:v>
                </c:pt>
                <c:pt idx="309">
                  <c:v>2.9999999999999472E-4</c:v>
                </c:pt>
                <c:pt idx="310">
                  <c:v>3.0000000000000859E-4</c:v>
                </c:pt>
                <c:pt idx="311">
                  <c:v>2.9999999999999472E-4</c:v>
                </c:pt>
                <c:pt idx="312">
                  <c:v>2.9999999999999472E-4</c:v>
                </c:pt>
                <c:pt idx="313">
                  <c:v>3.0000000000000859E-4</c:v>
                </c:pt>
                <c:pt idx="314">
                  <c:v>2.9999999999999472E-4</c:v>
                </c:pt>
                <c:pt idx="315">
                  <c:v>3.0000000000000859E-4</c:v>
                </c:pt>
                <c:pt idx="316">
                  <c:v>2.9999999999999472E-4</c:v>
                </c:pt>
                <c:pt idx="317">
                  <c:v>3.9999999999999758E-4</c:v>
                </c:pt>
                <c:pt idx="318">
                  <c:v>3.9999999999999758E-4</c:v>
                </c:pt>
                <c:pt idx="319">
                  <c:v>3.9999999999999758E-4</c:v>
                </c:pt>
                <c:pt idx="320">
                  <c:v>3.9999999999999758E-4</c:v>
                </c:pt>
                <c:pt idx="321">
                  <c:v>3.9999999999999758E-4</c:v>
                </c:pt>
                <c:pt idx="322">
                  <c:v>4.0000000000001146E-4</c:v>
                </c:pt>
                <c:pt idx="323">
                  <c:v>3.9999999999999758E-4</c:v>
                </c:pt>
                <c:pt idx="324">
                  <c:v>3.9999999999999758E-4</c:v>
                </c:pt>
                <c:pt idx="325">
                  <c:v>3.9999999999999758E-4</c:v>
                </c:pt>
                <c:pt idx="326">
                  <c:v>4.0000000000001146E-4</c:v>
                </c:pt>
                <c:pt idx="327">
                  <c:v>5.0000000000000044E-4</c:v>
                </c:pt>
                <c:pt idx="328">
                  <c:v>4.0000000000000452E-4</c:v>
                </c:pt>
                <c:pt idx="329">
                  <c:v>4.0000000000001146E-4</c:v>
                </c:pt>
                <c:pt idx="330">
                  <c:v>4.0000000000000452E-4</c:v>
                </c:pt>
                <c:pt idx="331">
                  <c:v>5.0000000000000738E-4</c:v>
                </c:pt>
                <c:pt idx="332">
                  <c:v>4.0000000000000452E-4</c:v>
                </c:pt>
                <c:pt idx="333">
                  <c:v>6.9999999999999923E-4</c:v>
                </c:pt>
                <c:pt idx="334">
                  <c:v>8.0000000000000904E-4</c:v>
                </c:pt>
                <c:pt idx="335">
                  <c:v>7.9999999999999516E-4</c:v>
                </c:pt>
                <c:pt idx="336">
                  <c:v>8.000000000000021E-4</c:v>
                </c:pt>
                <c:pt idx="337">
                  <c:v>7.9999999999999516E-4</c:v>
                </c:pt>
                <c:pt idx="338">
                  <c:v>8.000000000000021E-4</c:v>
                </c:pt>
                <c:pt idx="339">
                  <c:v>8.000000000000021E-4</c:v>
                </c:pt>
                <c:pt idx="340">
                  <c:v>7.9999999999999516E-4</c:v>
                </c:pt>
                <c:pt idx="341">
                  <c:v>6.0000000000000331E-4</c:v>
                </c:pt>
                <c:pt idx="342">
                  <c:v>6.0000000000000331E-4</c:v>
                </c:pt>
                <c:pt idx="343">
                  <c:v>6.0000000000000331E-4</c:v>
                </c:pt>
                <c:pt idx="344">
                  <c:v>5.0000000000000044E-4</c:v>
                </c:pt>
                <c:pt idx="345">
                  <c:v>4.0000000000001146E-4</c:v>
                </c:pt>
                <c:pt idx="346">
                  <c:v>4.0000000000001146E-4</c:v>
                </c:pt>
                <c:pt idx="347">
                  <c:v>2.9999999999999472E-4</c:v>
                </c:pt>
                <c:pt idx="348">
                  <c:v>3.0000000000000859E-4</c:v>
                </c:pt>
                <c:pt idx="349">
                  <c:v>3.9999999999999758E-4</c:v>
                </c:pt>
                <c:pt idx="350">
                  <c:v>5.0000000000000044E-4</c:v>
                </c:pt>
                <c:pt idx="351">
                  <c:v>5.9999999999998943E-4</c:v>
                </c:pt>
                <c:pt idx="352">
                  <c:v>5.9999999999999637E-4</c:v>
                </c:pt>
                <c:pt idx="353">
                  <c:v>5.0000000000000738E-4</c:v>
                </c:pt>
                <c:pt idx="354">
                  <c:v>5.9999999999999637E-4</c:v>
                </c:pt>
                <c:pt idx="355">
                  <c:v>6.0000000000000331E-4</c:v>
                </c:pt>
                <c:pt idx="356">
                  <c:v>5.9999999999999637E-4</c:v>
                </c:pt>
                <c:pt idx="357">
                  <c:v>6.9999999999999923E-4</c:v>
                </c:pt>
                <c:pt idx="358">
                  <c:v>8.000000000000021E-4</c:v>
                </c:pt>
                <c:pt idx="359">
                  <c:v>6.9999999999999923E-4</c:v>
                </c:pt>
                <c:pt idx="360">
                  <c:v>6.0000000000000331E-4</c:v>
                </c:pt>
                <c:pt idx="361">
                  <c:v>6.9999999999999923E-4</c:v>
                </c:pt>
                <c:pt idx="362">
                  <c:v>6.0000000000000331E-4</c:v>
                </c:pt>
                <c:pt idx="363">
                  <c:v>5.0000000000000044E-4</c:v>
                </c:pt>
                <c:pt idx="364">
                  <c:v>5.0000000000000044E-4</c:v>
                </c:pt>
                <c:pt idx="365">
                  <c:v>5.0000000000000044E-4</c:v>
                </c:pt>
                <c:pt idx="366">
                  <c:v>3.9999999999999758E-4</c:v>
                </c:pt>
                <c:pt idx="367">
                  <c:v>2.9999999999999472E-4</c:v>
                </c:pt>
                <c:pt idx="368">
                  <c:v>2.9999999999999472E-4</c:v>
                </c:pt>
                <c:pt idx="369">
                  <c:v>2.9999999999999472E-4</c:v>
                </c:pt>
                <c:pt idx="370">
                  <c:v>3.0000000000000165E-4</c:v>
                </c:pt>
                <c:pt idx="371">
                  <c:v>2.0000000000000573E-4</c:v>
                </c:pt>
                <c:pt idx="372">
                  <c:v>1.9999999999999879E-4</c:v>
                </c:pt>
                <c:pt idx="373">
                  <c:v>2.0000000000000573E-4</c:v>
                </c:pt>
                <c:pt idx="374">
                  <c:v>2.0000000000000573E-4</c:v>
                </c:pt>
                <c:pt idx="375">
                  <c:v>2.0000000000000573E-4</c:v>
                </c:pt>
                <c:pt idx="376">
                  <c:v>1.0000000000000286E-4</c:v>
                </c:pt>
                <c:pt idx="377">
                  <c:v>9.9999999999995925E-5</c:v>
                </c:pt>
                <c:pt idx="378">
                  <c:v>1.0000000000000286E-4</c:v>
                </c:pt>
                <c:pt idx="379">
                  <c:v>1.0000000000000286E-4</c:v>
                </c:pt>
                <c:pt idx="380">
                  <c:v>1.0000000000000286E-4</c:v>
                </c:pt>
                <c:pt idx="381">
                  <c:v>1.0000000000000286E-4</c:v>
                </c:pt>
                <c:pt idx="382">
                  <c:v>1.9999999999999879E-4</c:v>
                </c:pt>
                <c:pt idx="383">
                  <c:v>2.0000000000000573E-4</c:v>
                </c:pt>
                <c:pt idx="384">
                  <c:v>1.0000000000000286E-4</c:v>
                </c:pt>
                <c:pt idx="385">
                  <c:v>0</c:v>
                </c:pt>
                <c:pt idx="386">
                  <c:v>1.0000000000000286E-4</c:v>
                </c:pt>
                <c:pt idx="387">
                  <c:v>9.9999999999995925E-5</c:v>
                </c:pt>
                <c:pt idx="388">
                  <c:v>0</c:v>
                </c:pt>
                <c:pt idx="389">
                  <c:v>1.0000000000000286E-4</c:v>
                </c:pt>
                <c:pt idx="390">
                  <c:v>9.9999999999995925E-5</c:v>
                </c:pt>
                <c:pt idx="391">
                  <c:v>2.0000000000000573E-4</c:v>
                </c:pt>
                <c:pt idx="392">
                  <c:v>1.9999999999999879E-4</c:v>
                </c:pt>
                <c:pt idx="393">
                  <c:v>2.0000000000000573E-4</c:v>
                </c:pt>
                <c:pt idx="394">
                  <c:v>1.9999999999999879E-4</c:v>
                </c:pt>
                <c:pt idx="395">
                  <c:v>1.9999999999999879E-4</c:v>
                </c:pt>
                <c:pt idx="396">
                  <c:v>1.0000000000000286E-4</c:v>
                </c:pt>
                <c:pt idx="397">
                  <c:v>0</c:v>
                </c:pt>
                <c:pt idx="398">
                  <c:v>0</c:v>
                </c:pt>
                <c:pt idx="399">
                  <c:v>0</c:v>
                </c:pt>
                <c:pt idx="400">
                  <c:v>-2.0000000000000573E-4</c:v>
                </c:pt>
                <c:pt idx="401">
                  <c:v>-2.0000000000000573E-4</c:v>
                </c:pt>
                <c:pt idx="402">
                  <c:v>-9.9999999999995925E-5</c:v>
                </c:pt>
                <c:pt idx="403">
                  <c:v>1.0000000000000286E-4</c:v>
                </c:pt>
                <c:pt idx="404">
                  <c:v>2.9999999999999472E-4</c:v>
                </c:pt>
                <c:pt idx="405">
                  <c:v>3.9999999999999064E-4</c:v>
                </c:pt>
                <c:pt idx="406">
                  <c:v>3.9999999999999758E-4</c:v>
                </c:pt>
                <c:pt idx="407">
                  <c:v>3.9999999999999758E-4</c:v>
                </c:pt>
                <c:pt idx="408">
                  <c:v>3.9999999999999758E-4</c:v>
                </c:pt>
                <c:pt idx="409">
                  <c:v>3.9999999999999758E-4</c:v>
                </c:pt>
                <c:pt idx="410">
                  <c:v>3.9999999999999758E-4</c:v>
                </c:pt>
                <c:pt idx="411">
                  <c:v>2.9999999999999472E-4</c:v>
                </c:pt>
                <c:pt idx="412">
                  <c:v>3.0000000000000165E-4</c:v>
                </c:pt>
                <c:pt idx="413">
                  <c:v>3.0000000000000859E-4</c:v>
                </c:pt>
                <c:pt idx="414">
                  <c:v>3.9999999999999758E-4</c:v>
                </c:pt>
                <c:pt idx="415">
                  <c:v>4.0000000000001146E-4</c:v>
                </c:pt>
                <c:pt idx="416">
                  <c:v>3.9999999999999064E-4</c:v>
                </c:pt>
                <c:pt idx="417">
                  <c:v>4.0000000000000452E-4</c:v>
                </c:pt>
                <c:pt idx="418">
                  <c:v>2.9999999999999472E-4</c:v>
                </c:pt>
                <c:pt idx="419">
                  <c:v>5.0000000000000044E-4</c:v>
                </c:pt>
                <c:pt idx="420">
                  <c:v>5.0000000000000044E-4</c:v>
                </c:pt>
                <c:pt idx="421">
                  <c:v>4.0000000000000452E-4</c:v>
                </c:pt>
                <c:pt idx="422">
                  <c:v>4.9999999999999351E-4</c:v>
                </c:pt>
                <c:pt idx="423">
                  <c:v>4.0000000000000452E-4</c:v>
                </c:pt>
                <c:pt idx="424">
                  <c:v>3.9999999999999758E-4</c:v>
                </c:pt>
                <c:pt idx="425">
                  <c:v>3.9999999999999758E-4</c:v>
                </c:pt>
                <c:pt idx="426">
                  <c:v>3.9999999999999758E-4</c:v>
                </c:pt>
                <c:pt idx="427">
                  <c:v>5.0000000000000044E-4</c:v>
                </c:pt>
                <c:pt idx="428">
                  <c:v>5.0000000000000044E-4</c:v>
                </c:pt>
                <c:pt idx="429">
                  <c:v>5.0000000000000044E-4</c:v>
                </c:pt>
                <c:pt idx="430">
                  <c:v>4.9999999999999351E-4</c:v>
                </c:pt>
                <c:pt idx="431">
                  <c:v>4.9999999999999351E-4</c:v>
                </c:pt>
                <c:pt idx="432">
                  <c:v>5.0000000000000738E-4</c:v>
                </c:pt>
                <c:pt idx="433">
                  <c:v>5.0000000000000044E-4</c:v>
                </c:pt>
                <c:pt idx="434">
                  <c:v>3.9999999999999758E-4</c:v>
                </c:pt>
                <c:pt idx="435">
                  <c:v>3.0000000000000165E-4</c:v>
                </c:pt>
                <c:pt idx="436">
                  <c:v>3.9999999999999758E-4</c:v>
                </c:pt>
                <c:pt idx="437">
                  <c:v>4.0000000000000452E-4</c:v>
                </c:pt>
                <c:pt idx="438">
                  <c:v>3.9999999999999758E-4</c:v>
                </c:pt>
                <c:pt idx="439">
                  <c:v>4.0000000000000452E-4</c:v>
                </c:pt>
                <c:pt idx="440">
                  <c:v>4.0000000000000452E-4</c:v>
                </c:pt>
                <c:pt idx="441">
                  <c:v>4.0000000000000452E-4</c:v>
                </c:pt>
                <c:pt idx="442">
                  <c:v>5.0000000000000044E-4</c:v>
                </c:pt>
                <c:pt idx="443">
                  <c:v>5.0000000000000044E-4</c:v>
                </c:pt>
                <c:pt idx="444">
                  <c:v>3.9999999999999758E-4</c:v>
                </c:pt>
                <c:pt idx="445">
                  <c:v>4.0000000000001146E-4</c:v>
                </c:pt>
                <c:pt idx="446">
                  <c:v>5.0000000000000044E-4</c:v>
                </c:pt>
                <c:pt idx="447">
                  <c:v>5.0000000000000044E-4</c:v>
                </c:pt>
                <c:pt idx="448">
                  <c:v>6.0000000000000331E-4</c:v>
                </c:pt>
                <c:pt idx="449">
                  <c:v>5.0000000000000044E-4</c:v>
                </c:pt>
                <c:pt idx="450">
                  <c:v>6.0000000000001025E-4</c:v>
                </c:pt>
                <c:pt idx="451">
                  <c:v>6.0000000000000331E-4</c:v>
                </c:pt>
                <c:pt idx="452">
                  <c:v>6.0000000000000331E-4</c:v>
                </c:pt>
                <c:pt idx="453">
                  <c:v>5.9999999999999637E-4</c:v>
                </c:pt>
                <c:pt idx="454">
                  <c:v>6.0000000000000331E-4</c:v>
                </c:pt>
                <c:pt idx="455">
                  <c:v>6.0000000000000331E-4</c:v>
                </c:pt>
                <c:pt idx="456">
                  <c:v>5.0000000000000044E-4</c:v>
                </c:pt>
                <c:pt idx="457">
                  <c:v>4.0000000000000452E-4</c:v>
                </c:pt>
                <c:pt idx="458">
                  <c:v>2.9999999999999472E-4</c:v>
                </c:pt>
                <c:pt idx="459">
                  <c:v>3.0000000000000165E-4</c:v>
                </c:pt>
                <c:pt idx="460">
                  <c:v>4.0000000000001146E-4</c:v>
                </c:pt>
                <c:pt idx="461">
                  <c:v>3.0000000000000165E-4</c:v>
                </c:pt>
                <c:pt idx="462">
                  <c:v>2.9999999999999472E-4</c:v>
                </c:pt>
                <c:pt idx="463">
                  <c:v>3.0000000000000165E-4</c:v>
                </c:pt>
                <c:pt idx="464">
                  <c:v>1.9999999999999879E-4</c:v>
                </c:pt>
                <c:pt idx="465">
                  <c:v>1.0000000000000286E-4</c:v>
                </c:pt>
                <c:pt idx="466">
                  <c:v>1.9999999999999879E-4</c:v>
                </c:pt>
                <c:pt idx="467">
                  <c:v>9.9999999999995925E-5</c:v>
                </c:pt>
                <c:pt idx="468">
                  <c:v>1.0000000000000286E-4</c:v>
                </c:pt>
                <c:pt idx="469">
                  <c:v>1.0000000000000286E-4</c:v>
                </c:pt>
                <c:pt idx="470">
                  <c:v>1.0000000000000286E-4</c:v>
                </c:pt>
                <c:pt idx="471">
                  <c:v>1.9999999999999879E-4</c:v>
                </c:pt>
                <c:pt idx="472">
                  <c:v>1.9999999999999185E-4</c:v>
                </c:pt>
                <c:pt idx="473">
                  <c:v>1.0000000000000286E-4</c:v>
                </c:pt>
                <c:pt idx="474">
                  <c:v>0</c:v>
                </c:pt>
                <c:pt idx="475">
                  <c:v>0</c:v>
                </c:pt>
                <c:pt idx="476">
                  <c:v>-1.0000000000000286E-4</c:v>
                </c:pt>
                <c:pt idx="477">
                  <c:v>0</c:v>
                </c:pt>
                <c:pt idx="478">
                  <c:v>0</c:v>
                </c:pt>
                <c:pt idx="479">
                  <c:v>0</c:v>
                </c:pt>
                <c:pt idx="480">
                  <c:v>0</c:v>
                </c:pt>
                <c:pt idx="481">
                  <c:v>0</c:v>
                </c:pt>
                <c:pt idx="482">
                  <c:v>9.9999999999988987E-5</c:v>
                </c:pt>
                <c:pt idx="483">
                  <c:v>1.0000000000000286E-4</c:v>
                </c:pt>
                <c:pt idx="484">
                  <c:v>2.9999999999999472E-4</c:v>
                </c:pt>
                <c:pt idx="485">
                  <c:v>2.9999999999999472E-4</c:v>
                </c:pt>
                <c:pt idx="486">
                  <c:v>1.9999999999999185E-4</c:v>
                </c:pt>
                <c:pt idx="487">
                  <c:v>1.0000000000000286E-4</c:v>
                </c:pt>
                <c:pt idx="488">
                  <c:v>1.0000000000000286E-4</c:v>
                </c:pt>
                <c:pt idx="489">
                  <c:v>1.0000000000000286E-4</c:v>
                </c:pt>
                <c:pt idx="490">
                  <c:v>3.9999999999999758E-4</c:v>
                </c:pt>
                <c:pt idx="491">
                  <c:v>3.0000000000000859E-4</c:v>
                </c:pt>
                <c:pt idx="492">
                  <c:v>3.0000000000000165E-4</c:v>
                </c:pt>
                <c:pt idx="493">
                  <c:v>3.0000000000000165E-4</c:v>
                </c:pt>
                <c:pt idx="494">
                  <c:v>2.9999999999999472E-4</c:v>
                </c:pt>
                <c:pt idx="495">
                  <c:v>2.0000000000000573E-4</c:v>
                </c:pt>
                <c:pt idx="496">
                  <c:v>1.9999999999999185E-4</c:v>
                </c:pt>
                <c:pt idx="497">
                  <c:v>2.0000000000000573E-4</c:v>
                </c:pt>
                <c:pt idx="498">
                  <c:v>2.9999999999999472E-4</c:v>
                </c:pt>
                <c:pt idx="499">
                  <c:v>3.0000000000000165E-4</c:v>
                </c:pt>
                <c:pt idx="500">
                  <c:v>3.0000000000000165E-4</c:v>
                </c:pt>
                <c:pt idx="501">
                  <c:v>2.9999999999999472E-4</c:v>
                </c:pt>
                <c:pt idx="502">
                  <c:v>2.9999999999999472E-4</c:v>
                </c:pt>
                <c:pt idx="503">
                  <c:v>1.9999999999999185E-4</c:v>
                </c:pt>
                <c:pt idx="504">
                  <c:v>3.0000000000000859E-4</c:v>
                </c:pt>
                <c:pt idx="505">
                  <c:v>3.0000000000000165E-4</c:v>
                </c:pt>
                <c:pt idx="506">
                  <c:v>2.9999999999999472E-4</c:v>
                </c:pt>
                <c:pt idx="507">
                  <c:v>3.9999999999999758E-4</c:v>
                </c:pt>
                <c:pt idx="508">
                  <c:v>4.0000000000000452E-4</c:v>
                </c:pt>
                <c:pt idx="509">
                  <c:v>3.9999999999999758E-4</c:v>
                </c:pt>
                <c:pt idx="510">
                  <c:v>3.9999999999999758E-4</c:v>
                </c:pt>
                <c:pt idx="511">
                  <c:v>5.0000000000000044E-4</c:v>
                </c:pt>
                <c:pt idx="512">
                  <c:v>5.0000000000000044E-4</c:v>
                </c:pt>
                <c:pt idx="513">
                  <c:v>5.0000000000000044E-4</c:v>
                </c:pt>
                <c:pt idx="514">
                  <c:v>5.0000000000000044E-4</c:v>
                </c:pt>
                <c:pt idx="515">
                  <c:v>5.0000000000000044E-4</c:v>
                </c:pt>
                <c:pt idx="516">
                  <c:v>6.0000000000000331E-4</c:v>
                </c:pt>
                <c:pt idx="517">
                  <c:v>6.0000000000000331E-4</c:v>
                </c:pt>
                <c:pt idx="518">
                  <c:v>6.0000000000000331E-4</c:v>
                </c:pt>
                <c:pt idx="519">
                  <c:v>6.0000000000000331E-4</c:v>
                </c:pt>
                <c:pt idx="520">
                  <c:v>5.9999999999998943E-4</c:v>
                </c:pt>
                <c:pt idx="521">
                  <c:v>6.0000000000000331E-4</c:v>
                </c:pt>
                <c:pt idx="522">
                  <c:v>6.0000000000000331E-4</c:v>
                </c:pt>
                <c:pt idx="523">
                  <c:v>6.0000000000000331E-4</c:v>
                </c:pt>
                <c:pt idx="524">
                  <c:v>6.0000000000001719E-4</c:v>
                </c:pt>
                <c:pt idx="525">
                  <c:v>6.0000000000000331E-4</c:v>
                </c:pt>
                <c:pt idx="526">
                  <c:v>6.0000000000000331E-4</c:v>
                </c:pt>
                <c:pt idx="527">
                  <c:v>5.9999999999998943E-4</c:v>
                </c:pt>
                <c:pt idx="528">
                  <c:v>6.0000000000000331E-4</c:v>
                </c:pt>
                <c:pt idx="529">
                  <c:v>5.0000000000000044E-4</c:v>
                </c:pt>
                <c:pt idx="530">
                  <c:v>3.9999999999999758E-4</c:v>
                </c:pt>
                <c:pt idx="531">
                  <c:v>5.0000000000000044E-4</c:v>
                </c:pt>
                <c:pt idx="532">
                  <c:v>5.0000000000000044E-4</c:v>
                </c:pt>
                <c:pt idx="533">
                  <c:v>5.0000000000000044E-4</c:v>
                </c:pt>
                <c:pt idx="534">
                  <c:v>5.0000000000000044E-4</c:v>
                </c:pt>
                <c:pt idx="535">
                  <c:v>6.0000000000000331E-4</c:v>
                </c:pt>
                <c:pt idx="536">
                  <c:v>6.0000000000000331E-4</c:v>
                </c:pt>
                <c:pt idx="537">
                  <c:v>6.999999999999923E-4</c:v>
                </c:pt>
                <c:pt idx="538">
                  <c:v>6.9999999999999923E-4</c:v>
                </c:pt>
                <c:pt idx="539">
                  <c:v>8.000000000000021E-4</c:v>
                </c:pt>
                <c:pt idx="540">
                  <c:v>7.0000000000000617E-4</c:v>
                </c:pt>
                <c:pt idx="541">
                  <c:v>7.0000000000000617E-4</c:v>
                </c:pt>
                <c:pt idx="542">
                  <c:v>6.999999999999923E-4</c:v>
                </c:pt>
                <c:pt idx="543">
                  <c:v>6.999999999999923E-4</c:v>
                </c:pt>
                <c:pt idx="544">
                  <c:v>7.0000000000000617E-4</c:v>
                </c:pt>
                <c:pt idx="545">
                  <c:v>6.999999999999923E-4</c:v>
                </c:pt>
                <c:pt idx="546">
                  <c:v>7.0000000000000617E-4</c:v>
                </c:pt>
                <c:pt idx="547">
                  <c:v>7.9999999999999516E-4</c:v>
                </c:pt>
                <c:pt idx="548">
                  <c:v>7.9999999999999516E-4</c:v>
                </c:pt>
                <c:pt idx="549">
                  <c:v>7.9999999999999516E-4</c:v>
                </c:pt>
                <c:pt idx="550">
                  <c:v>7.9999999999999516E-4</c:v>
                </c:pt>
                <c:pt idx="551">
                  <c:v>7.9999999999999516E-4</c:v>
                </c:pt>
                <c:pt idx="552">
                  <c:v>8.9999999999999802E-4</c:v>
                </c:pt>
                <c:pt idx="553">
                  <c:v>9.000000000000119E-4</c:v>
                </c:pt>
                <c:pt idx="554">
                  <c:v>8.9999999999999802E-4</c:v>
                </c:pt>
                <c:pt idx="555">
                  <c:v>8.0000000000000904E-4</c:v>
                </c:pt>
                <c:pt idx="556">
                  <c:v>8.9999999999999802E-4</c:v>
                </c:pt>
                <c:pt idx="557">
                  <c:v>9.000000000000119E-4</c:v>
                </c:pt>
                <c:pt idx="558">
                  <c:v>8.9999999999999802E-4</c:v>
                </c:pt>
                <c:pt idx="559">
                  <c:v>8.9999999999999802E-4</c:v>
                </c:pt>
                <c:pt idx="560">
                  <c:v>8.9999999999999802E-4</c:v>
                </c:pt>
                <c:pt idx="561">
                  <c:v>1.0000000000000009E-3</c:v>
                </c:pt>
                <c:pt idx="562">
                  <c:v>9.9999999999998701E-4</c:v>
                </c:pt>
                <c:pt idx="563">
                  <c:v>9.9999999999998701E-4</c:v>
                </c:pt>
                <c:pt idx="564">
                  <c:v>1.0000000000000009E-3</c:v>
                </c:pt>
                <c:pt idx="565">
                  <c:v>1.0000000000000009E-3</c:v>
                </c:pt>
                <c:pt idx="566">
                  <c:v>1.0000000000000009E-3</c:v>
                </c:pt>
                <c:pt idx="567">
                  <c:v>1.0000000000000009E-3</c:v>
                </c:pt>
                <c:pt idx="568">
                  <c:v>8.9999999999999802E-4</c:v>
                </c:pt>
                <c:pt idx="569">
                  <c:v>8.9999999999999802E-4</c:v>
                </c:pt>
                <c:pt idx="570">
                  <c:v>8.9999999999999802E-4</c:v>
                </c:pt>
                <c:pt idx="571">
                  <c:v>8.9999999999999802E-4</c:v>
                </c:pt>
                <c:pt idx="572">
                  <c:v>9.000000000000119E-4</c:v>
                </c:pt>
                <c:pt idx="573">
                  <c:v>8.9999999999999802E-4</c:v>
                </c:pt>
                <c:pt idx="574">
                  <c:v>9.9999999999998701E-4</c:v>
                </c:pt>
                <c:pt idx="575">
                  <c:v>1.0000000000000009E-3</c:v>
                </c:pt>
                <c:pt idx="576">
                  <c:v>9.9999999999999395E-4</c:v>
                </c:pt>
                <c:pt idx="577">
                  <c:v>8.9999999999999802E-4</c:v>
                </c:pt>
                <c:pt idx="578">
                  <c:v>8.9999999999999802E-4</c:v>
                </c:pt>
                <c:pt idx="579">
                  <c:v>1.0000000000000009E-3</c:v>
                </c:pt>
                <c:pt idx="580">
                  <c:v>8.9999999999999802E-4</c:v>
                </c:pt>
                <c:pt idx="581">
                  <c:v>1.0000000000000009E-3</c:v>
                </c:pt>
                <c:pt idx="582">
                  <c:v>8.9999999999999108E-4</c:v>
                </c:pt>
                <c:pt idx="583">
                  <c:v>1.0000000000000009E-3</c:v>
                </c:pt>
                <c:pt idx="584">
                  <c:v>7.9999999999999516E-4</c:v>
                </c:pt>
                <c:pt idx="585">
                  <c:v>3.9999999999999758E-4</c:v>
                </c:pt>
                <c:pt idx="586">
                  <c:v>3.9999999999999758E-4</c:v>
                </c:pt>
                <c:pt idx="587">
                  <c:v>0</c:v>
                </c:pt>
                <c:pt idx="588">
                  <c:v>0</c:v>
                </c:pt>
                <c:pt idx="589">
                  <c:v>1.0000000000000286E-4</c:v>
                </c:pt>
                <c:pt idx="590">
                  <c:v>0</c:v>
                </c:pt>
                <c:pt idx="591">
                  <c:v>0</c:v>
                </c:pt>
                <c:pt idx="592">
                  <c:v>2.0000000000000573E-4</c:v>
                </c:pt>
                <c:pt idx="593">
                  <c:v>2.0000000000000573E-4</c:v>
                </c:pt>
                <c:pt idx="594">
                  <c:v>3.9999999999999758E-4</c:v>
                </c:pt>
                <c:pt idx="595">
                  <c:v>2.0000000000000573E-4</c:v>
                </c:pt>
                <c:pt idx="596">
                  <c:v>1.9999999999999185E-4</c:v>
                </c:pt>
                <c:pt idx="597">
                  <c:v>1.0000000000000286E-4</c:v>
                </c:pt>
                <c:pt idx="598">
                  <c:v>2.0000000000000573E-4</c:v>
                </c:pt>
                <c:pt idx="599">
                  <c:v>4.0000000000001146E-4</c:v>
                </c:pt>
                <c:pt idx="600">
                  <c:v>2.0000000000000573E-4</c:v>
                </c:pt>
                <c:pt idx="601">
                  <c:v>0</c:v>
                </c:pt>
                <c:pt idx="602">
                  <c:v>2.0000000000000573E-4</c:v>
                </c:pt>
                <c:pt idx="603">
                  <c:v>0</c:v>
                </c:pt>
                <c:pt idx="604">
                  <c:v>-1.0000000000000286E-4</c:v>
                </c:pt>
                <c:pt idx="605">
                  <c:v>2.0000000000000573E-4</c:v>
                </c:pt>
                <c:pt idx="606">
                  <c:v>0</c:v>
                </c:pt>
                <c:pt idx="607">
                  <c:v>-1.0000000000000286E-4</c:v>
                </c:pt>
                <c:pt idx="608">
                  <c:v>-1.0000000000000286E-4</c:v>
                </c:pt>
                <c:pt idx="609">
                  <c:v>-1.0000000000000286E-4</c:v>
                </c:pt>
                <c:pt idx="610">
                  <c:v>6.0000000000000331E-4</c:v>
                </c:pt>
                <c:pt idx="611">
                  <c:v>3.999999999999837E-4</c:v>
                </c:pt>
                <c:pt idx="612">
                  <c:v>5.0000000000000044E-4</c:v>
                </c:pt>
                <c:pt idx="613">
                  <c:v>6.0000000000000331E-4</c:v>
                </c:pt>
                <c:pt idx="614">
                  <c:v>2.9999999999999472E-4</c:v>
                </c:pt>
                <c:pt idx="615">
                  <c:v>3.9999999999999758E-4</c:v>
                </c:pt>
                <c:pt idx="616">
                  <c:v>3.0000000000000859E-4</c:v>
                </c:pt>
                <c:pt idx="617">
                  <c:v>6.0000000000000331E-4</c:v>
                </c:pt>
                <c:pt idx="618">
                  <c:v>7.0000000000000617E-4</c:v>
                </c:pt>
                <c:pt idx="619">
                  <c:v>7.0000000000000617E-4</c:v>
                </c:pt>
                <c:pt idx="620">
                  <c:v>6.0000000000000331E-4</c:v>
                </c:pt>
                <c:pt idx="621">
                  <c:v>7.0000000000000617E-4</c:v>
                </c:pt>
                <c:pt idx="622">
                  <c:v>7.0000000000000617E-4</c:v>
                </c:pt>
                <c:pt idx="623">
                  <c:v>6.999999999999923E-4</c:v>
                </c:pt>
                <c:pt idx="624">
                  <c:v>8.9999999999999802E-4</c:v>
                </c:pt>
                <c:pt idx="625">
                  <c:v>1.0999999999999899E-3</c:v>
                </c:pt>
                <c:pt idx="626">
                  <c:v>8.9999999999998415E-4</c:v>
                </c:pt>
                <c:pt idx="627">
                  <c:v>1.1000000000000038E-3</c:v>
                </c:pt>
                <c:pt idx="628">
                  <c:v>1.1000000000000038E-3</c:v>
                </c:pt>
                <c:pt idx="629">
                  <c:v>1.1000000000000038E-3</c:v>
                </c:pt>
                <c:pt idx="630">
                  <c:v>1.2999999999999956E-3</c:v>
                </c:pt>
                <c:pt idx="631">
                  <c:v>1.2999999999999956E-3</c:v>
                </c:pt>
                <c:pt idx="632">
                  <c:v>1.3000000000000095E-3</c:v>
                </c:pt>
                <c:pt idx="633">
                  <c:v>1.6000000000000042E-3</c:v>
                </c:pt>
                <c:pt idx="634">
                  <c:v>1.8999999999999989E-3</c:v>
                </c:pt>
                <c:pt idx="635">
                  <c:v>1.9000000000000128E-3</c:v>
                </c:pt>
                <c:pt idx="636">
                  <c:v>1.8999999999999989E-3</c:v>
                </c:pt>
                <c:pt idx="637">
                  <c:v>1.8999999999999989E-3</c:v>
                </c:pt>
                <c:pt idx="638">
                  <c:v>1.9000000000000128E-3</c:v>
                </c:pt>
                <c:pt idx="639">
                  <c:v>1.799999999999996E-3</c:v>
                </c:pt>
                <c:pt idx="640">
                  <c:v>1.799999999999996E-3</c:v>
                </c:pt>
                <c:pt idx="641">
                  <c:v>1.7000000000000071E-3</c:v>
                </c:pt>
                <c:pt idx="642">
                  <c:v>1.6000000000000042E-3</c:v>
                </c:pt>
                <c:pt idx="643">
                  <c:v>1.6000000000000042E-3</c:v>
                </c:pt>
                <c:pt idx="644">
                  <c:v>1.6000000000000042E-3</c:v>
                </c:pt>
                <c:pt idx="645">
                  <c:v>1.6000000000000042E-3</c:v>
                </c:pt>
                <c:pt idx="646">
                  <c:v>1.4999999999999944E-3</c:v>
                </c:pt>
                <c:pt idx="647">
                  <c:v>1.0000000000000009E-3</c:v>
                </c:pt>
                <c:pt idx="648">
                  <c:v>1.0000000000000009E-3</c:v>
                </c:pt>
                <c:pt idx="649">
                  <c:v>1.0000000000000009E-3</c:v>
                </c:pt>
                <c:pt idx="650">
                  <c:v>8.9999999999999802E-4</c:v>
                </c:pt>
                <c:pt idx="651">
                  <c:v>9.000000000000119E-4</c:v>
                </c:pt>
                <c:pt idx="652">
                  <c:v>9.9999999999998701E-4</c:v>
                </c:pt>
                <c:pt idx="653">
                  <c:v>6.0000000000000331E-4</c:v>
                </c:pt>
                <c:pt idx="654">
                  <c:v>6.0000000000000331E-4</c:v>
                </c:pt>
                <c:pt idx="655">
                  <c:v>5.0000000000000044E-4</c:v>
                </c:pt>
                <c:pt idx="656">
                  <c:v>5.9999999999998943E-4</c:v>
                </c:pt>
                <c:pt idx="657">
                  <c:v>6.0000000000000331E-4</c:v>
                </c:pt>
                <c:pt idx="658">
                  <c:v>8.000000000000021E-4</c:v>
                </c:pt>
                <c:pt idx="659">
                  <c:v>4.0000000000001146E-4</c:v>
                </c:pt>
                <c:pt idx="660">
                  <c:v>3.0000000000000859E-4</c:v>
                </c:pt>
                <c:pt idx="661">
                  <c:v>5.9999999999998943E-4</c:v>
                </c:pt>
                <c:pt idx="662">
                  <c:v>5.9999999999998943E-4</c:v>
                </c:pt>
                <c:pt idx="663">
                  <c:v>9.000000000000119E-4</c:v>
                </c:pt>
                <c:pt idx="664">
                  <c:v>1.1000000000000038E-3</c:v>
                </c:pt>
                <c:pt idx="665">
                  <c:v>1.1000000000000038E-3</c:v>
                </c:pt>
                <c:pt idx="666">
                  <c:v>1.2000000000000066E-3</c:v>
                </c:pt>
                <c:pt idx="667">
                  <c:v>1.0000000000000009E-3</c:v>
                </c:pt>
                <c:pt idx="668">
                  <c:v>1.0000000000000009E-3</c:v>
                </c:pt>
                <c:pt idx="669">
                  <c:v>1.6000000000000042E-3</c:v>
                </c:pt>
                <c:pt idx="670">
                  <c:v>1.7000000000000071E-3</c:v>
                </c:pt>
                <c:pt idx="671">
                  <c:v>1.6999999999999932E-3</c:v>
                </c:pt>
                <c:pt idx="672">
                  <c:v>1.8999999999999989E-3</c:v>
                </c:pt>
                <c:pt idx="673">
                  <c:v>1.8999999999999989E-3</c:v>
                </c:pt>
                <c:pt idx="674">
                  <c:v>1.800000000000003E-3</c:v>
                </c:pt>
                <c:pt idx="675">
                  <c:v>1.9000000000000059E-3</c:v>
                </c:pt>
                <c:pt idx="676">
                  <c:v>1.799999999999996E-3</c:v>
                </c:pt>
                <c:pt idx="677">
                  <c:v>1.9000000000000059E-3</c:v>
                </c:pt>
                <c:pt idx="678">
                  <c:v>1.799999999999996E-3</c:v>
                </c:pt>
                <c:pt idx="679">
                  <c:v>1.7000000000000001E-3</c:v>
                </c:pt>
                <c:pt idx="680">
                  <c:v>1.7000000000000071E-3</c:v>
                </c:pt>
                <c:pt idx="681">
                  <c:v>1.8999999999999989E-3</c:v>
                </c:pt>
                <c:pt idx="682">
                  <c:v>2.1000000000000046E-3</c:v>
                </c:pt>
                <c:pt idx="683">
                  <c:v>2.1000000000000046E-3</c:v>
                </c:pt>
                <c:pt idx="684">
                  <c:v>1.9000000000000128E-3</c:v>
                </c:pt>
                <c:pt idx="685">
                  <c:v>1.8999999999999989E-3</c:v>
                </c:pt>
                <c:pt idx="686">
                  <c:v>2.0999999999999977E-3</c:v>
                </c:pt>
                <c:pt idx="687">
                  <c:v>2.3999999999999924E-3</c:v>
                </c:pt>
                <c:pt idx="688">
                  <c:v>2.5000000000000022E-3</c:v>
                </c:pt>
                <c:pt idx="689">
                  <c:v>2.3999999999999994E-3</c:v>
                </c:pt>
                <c:pt idx="690">
                  <c:v>2.5000000000000022E-3</c:v>
                </c:pt>
                <c:pt idx="691">
                  <c:v>2.5000000000000022E-3</c:v>
                </c:pt>
                <c:pt idx="692">
                  <c:v>2.5000000000000022E-3</c:v>
                </c:pt>
                <c:pt idx="693">
                  <c:v>2.7000000000000079E-3</c:v>
                </c:pt>
                <c:pt idx="694">
                  <c:v>2.7999999999999969E-3</c:v>
                </c:pt>
                <c:pt idx="695">
                  <c:v>2.7000000000000079E-3</c:v>
                </c:pt>
                <c:pt idx="696">
                  <c:v>2.5999999999999912E-3</c:v>
                </c:pt>
                <c:pt idx="697">
                  <c:v>2.5999999999999912E-3</c:v>
                </c:pt>
                <c:pt idx="698">
                  <c:v>2.3999999999999994E-3</c:v>
                </c:pt>
                <c:pt idx="699">
                  <c:v>2.5000000000000022E-3</c:v>
                </c:pt>
                <c:pt idx="700">
                  <c:v>2.5000000000000022E-3</c:v>
                </c:pt>
                <c:pt idx="701">
                  <c:v>2.3999999999999994E-3</c:v>
                </c:pt>
                <c:pt idx="702">
                  <c:v>2.2999999999999965E-3</c:v>
                </c:pt>
                <c:pt idx="703">
                  <c:v>2.3000000000000104E-3</c:v>
                </c:pt>
                <c:pt idx="704">
                  <c:v>2.1999999999999936E-3</c:v>
                </c:pt>
                <c:pt idx="705">
                  <c:v>2.3999999999999994E-3</c:v>
                </c:pt>
                <c:pt idx="706">
                  <c:v>2.3000000000000104E-3</c:v>
                </c:pt>
                <c:pt idx="707">
                  <c:v>2.3999999999999994E-3</c:v>
                </c:pt>
                <c:pt idx="708">
                  <c:v>2.3999999999999994E-3</c:v>
                </c:pt>
                <c:pt idx="709">
                  <c:v>2.3999999999999994E-3</c:v>
                </c:pt>
                <c:pt idx="710">
                  <c:v>2.2999999999999965E-3</c:v>
                </c:pt>
                <c:pt idx="711">
                  <c:v>2.2000000000000075E-3</c:v>
                </c:pt>
                <c:pt idx="712">
                  <c:v>2.0000000000000018E-3</c:v>
                </c:pt>
                <c:pt idx="713">
                  <c:v>1.799999999999996E-3</c:v>
                </c:pt>
                <c:pt idx="714">
                  <c:v>1.5999999999999903E-3</c:v>
                </c:pt>
                <c:pt idx="715">
                  <c:v>1.8999999999999989E-3</c:v>
                </c:pt>
                <c:pt idx="716">
                  <c:v>1.8999999999999989E-3</c:v>
                </c:pt>
                <c:pt idx="717">
                  <c:v>1.8999999999999989E-3</c:v>
                </c:pt>
                <c:pt idx="718">
                  <c:v>1.8999999999999989E-3</c:v>
                </c:pt>
                <c:pt idx="719">
                  <c:v>2.1999999999999936E-3</c:v>
                </c:pt>
                <c:pt idx="720">
                  <c:v>2.1999999999999936E-3</c:v>
                </c:pt>
                <c:pt idx="721">
                  <c:v>2.2999999999999965E-3</c:v>
                </c:pt>
                <c:pt idx="722">
                  <c:v>2.1999999999999936E-3</c:v>
                </c:pt>
                <c:pt idx="723">
                  <c:v>2.0999999999999908E-3</c:v>
                </c:pt>
                <c:pt idx="724">
                  <c:v>1.6000000000000042E-3</c:v>
                </c:pt>
                <c:pt idx="725">
                  <c:v>1.7000000000000071E-3</c:v>
                </c:pt>
                <c:pt idx="726">
                  <c:v>1.5000000000000013E-3</c:v>
                </c:pt>
                <c:pt idx="727">
                  <c:v>1.8000000000000099E-3</c:v>
                </c:pt>
                <c:pt idx="728">
                  <c:v>1.6000000000000042E-3</c:v>
                </c:pt>
                <c:pt idx="729">
                  <c:v>1.3999999999999985E-3</c:v>
                </c:pt>
                <c:pt idx="730">
                  <c:v>1.3999999999999985E-3</c:v>
                </c:pt>
                <c:pt idx="731">
                  <c:v>1.6000000000000042E-3</c:v>
                </c:pt>
                <c:pt idx="732">
                  <c:v>1.8999999999999989E-3</c:v>
                </c:pt>
                <c:pt idx="733">
                  <c:v>1.9999999999999879E-3</c:v>
                </c:pt>
                <c:pt idx="734">
                  <c:v>2.0000000000000018E-3</c:v>
                </c:pt>
                <c:pt idx="735">
                  <c:v>2.0000000000000018E-3</c:v>
                </c:pt>
                <c:pt idx="736">
                  <c:v>1.8999999999999989E-3</c:v>
                </c:pt>
                <c:pt idx="737">
                  <c:v>1.8999999999999989E-3</c:v>
                </c:pt>
                <c:pt idx="738">
                  <c:v>2.0000000000000018E-3</c:v>
                </c:pt>
                <c:pt idx="739">
                  <c:v>2.0000000000000018E-3</c:v>
                </c:pt>
                <c:pt idx="740">
                  <c:v>1.8999999999999989E-3</c:v>
                </c:pt>
                <c:pt idx="741">
                  <c:v>1.799999999999996E-3</c:v>
                </c:pt>
                <c:pt idx="742">
                  <c:v>1.6999999999999932E-3</c:v>
                </c:pt>
                <c:pt idx="743">
                  <c:v>1.9999999999999879E-3</c:v>
                </c:pt>
                <c:pt idx="744">
                  <c:v>1.8999999999999989E-3</c:v>
                </c:pt>
                <c:pt idx="745">
                  <c:v>2.1000000000000046E-3</c:v>
                </c:pt>
                <c:pt idx="746">
                  <c:v>2.0999999999999977E-3</c:v>
                </c:pt>
                <c:pt idx="747">
                  <c:v>2.0999999999999908E-3</c:v>
                </c:pt>
                <c:pt idx="748">
                  <c:v>2.0999999999999908E-3</c:v>
                </c:pt>
                <c:pt idx="749">
                  <c:v>2.0000000000000018E-3</c:v>
                </c:pt>
                <c:pt idx="750">
                  <c:v>2.0000000000000018E-3</c:v>
                </c:pt>
                <c:pt idx="751">
                  <c:v>2.1000000000000046E-3</c:v>
                </c:pt>
                <c:pt idx="752">
                  <c:v>2.0000000000000018E-3</c:v>
                </c:pt>
                <c:pt idx="753">
                  <c:v>2.0000000000000018E-3</c:v>
                </c:pt>
                <c:pt idx="754">
                  <c:v>2.2999999999999965E-3</c:v>
                </c:pt>
                <c:pt idx="755">
                  <c:v>2.3000000000000034E-3</c:v>
                </c:pt>
                <c:pt idx="756">
                  <c:v>2.0999999999999977E-3</c:v>
                </c:pt>
                <c:pt idx="757">
                  <c:v>1.9999999999999948E-3</c:v>
                </c:pt>
                <c:pt idx="758">
                  <c:v>1.800000000000003E-3</c:v>
                </c:pt>
                <c:pt idx="759">
                  <c:v>2.0000000000000018E-3</c:v>
                </c:pt>
                <c:pt idx="760">
                  <c:v>1.7000000000000001E-3</c:v>
                </c:pt>
                <c:pt idx="761">
                  <c:v>1.6000000000000042E-3</c:v>
                </c:pt>
                <c:pt idx="762">
                  <c:v>1.5999999999999973E-3</c:v>
                </c:pt>
                <c:pt idx="763">
                  <c:v>1.5000000000000013E-3</c:v>
                </c:pt>
                <c:pt idx="764">
                  <c:v>1.5000000000000013E-3</c:v>
                </c:pt>
                <c:pt idx="765">
                  <c:v>1.4000000000000054E-3</c:v>
                </c:pt>
                <c:pt idx="766">
                  <c:v>1.5000000000000013E-3</c:v>
                </c:pt>
                <c:pt idx="767">
                  <c:v>1.3999999999999985E-3</c:v>
                </c:pt>
                <c:pt idx="768">
                  <c:v>1.2999999999999956E-3</c:v>
                </c:pt>
                <c:pt idx="769">
                  <c:v>1.3000000000000025E-3</c:v>
                </c:pt>
                <c:pt idx="770">
                  <c:v>1.1999999999999997E-3</c:v>
                </c:pt>
                <c:pt idx="771">
                  <c:v>1.1999999999999997E-3</c:v>
                </c:pt>
                <c:pt idx="772">
                  <c:v>1.2999999999999956E-3</c:v>
                </c:pt>
                <c:pt idx="773">
                  <c:v>1.1999999999999997E-3</c:v>
                </c:pt>
                <c:pt idx="774">
                  <c:v>1.0000000000000009E-3</c:v>
                </c:pt>
                <c:pt idx="775">
                  <c:v>1.3000000000000025E-3</c:v>
                </c:pt>
                <c:pt idx="776">
                  <c:v>1.3000000000000025E-3</c:v>
                </c:pt>
                <c:pt idx="777">
                  <c:v>1.1000000000000038E-3</c:v>
                </c:pt>
                <c:pt idx="778">
                  <c:v>1.1999999999999927E-3</c:v>
                </c:pt>
                <c:pt idx="779">
                  <c:v>1.1999999999999997E-3</c:v>
                </c:pt>
                <c:pt idx="780">
                  <c:v>1.3000000000000095E-3</c:v>
                </c:pt>
                <c:pt idx="781">
                  <c:v>1.1999999999999997E-3</c:v>
                </c:pt>
                <c:pt idx="782">
                  <c:v>1.1999999999999997E-3</c:v>
                </c:pt>
                <c:pt idx="783">
                  <c:v>1.1000000000000038E-3</c:v>
                </c:pt>
                <c:pt idx="784">
                  <c:v>1.0999999999999968E-3</c:v>
                </c:pt>
                <c:pt idx="785">
                  <c:v>8.9999999999999108E-4</c:v>
                </c:pt>
                <c:pt idx="786">
                  <c:v>7.9999999999999516E-4</c:v>
                </c:pt>
                <c:pt idx="787">
                  <c:v>6.9999999999999923E-4</c:v>
                </c:pt>
                <c:pt idx="788">
                  <c:v>6.0000000000000331E-4</c:v>
                </c:pt>
                <c:pt idx="789">
                  <c:v>6.0000000000000331E-4</c:v>
                </c:pt>
                <c:pt idx="790">
                  <c:v>7.9999999999999516E-4</c:v>
                </c:pt>
                <c:pt idx="791">
                  <c:v>6.9999999999999923E-4</c:v>
                </c:pt>
                <c:pt idx="792">
                  <c:v>7.9999999999999516E-4</c:v>
                </c:pt>
                <c:pt idx="793">
                  <c:v>6.9999999999999923E-4</c:v>
                </c:pt>
                <c:pt idx="794">
                  <c:v>7.0000000000000617E-4</c:v>
                </c:pt>
                <c:pt idx="795">
                  <c:v>6.9999999999999923E-4</c:v>
                </c:pt>
                <c:pt idx="796">
                  <c:v>7.9999999999999516E-4</c:v>
                </c:pt>
                <c:pt idx="797">
                  <c:v>7.0000000000000617E-4</c:v>
                </c:pt>
                <c:pt idx="798">
                  <c:v>7.0000000000000617E-4</c:v>
                </c:pt>
                <c:pt idx="799">
                  <c:v>6.9999999999999923E-4</c:v>
                </c:pt>
                <c:pt idx="800">
                  <c:v>6.9999999999999923E-4</c:v>
                </c:pt>
                <c:pt idx="801">
                  <c:v>5.9999999999999637E-4</c:v>
                </c:pt>
                <c:pt idx="802">
                  <c:v>6.9999999999999923E-4</c:v>
                </c:pt>
                <c:pt idx="803">
                  <c:v>5.9999999999999637E-4</c:v>
                </c:pt>
                <c:pt idx="804">
                  <c:v>5.9999999999999637E-4</c:v>
                </c:pt>
                <c:pt idx="805">
                  <c:v>5.0000000000000738E-4</c:v>
                </c:pt>
                <c:pt idx="806">
                  <c:v>4.0000000000000452E-4</c:v>
                </c:pt>
                <c:pt idx="807">
                  <c:v>4.9999999999999351E-4</c:v>
                </c:pt>
                <c:pt idx="808">
                  <c:v>5.0000000000000738E-4</c:v>
                </c:pt>
                <c:pt idx="809">
                  <c:v>3.9999999999999758E-4</c:v>
                </c:pt>
                <c:pt idx="810">
                  <c:v>4.0000000000000452E-4</c:v>
                </c:pt>
                <c:pt idx="811">
                  <c:v>4.0000000000000452E-4</c:v>
                </c:pt>
                <c:pt idx="812">
                  <c:v>2.9999999999999472E-4</c:v>
                </c:pt>
                <c:pt idx="813">
                  <c:v>4.0000000000000452E-4</c:v>
                </c:pt>
                <c:pt idx="814">
                  <c:v>3.0000000000000165E-4</c:v>
                </c:pt>
                <c:pt idx="815">
                  <c:v>2.9999999999999472E-4</c:v>
                </c:pt>
                <c:pt idx="816">
                  <c:v>3.0000000000000165E-4</c:v>
                </c:pt>
                <c:pt idx="817">
                  <c:v>1.0000000000000286E-4</c:v>
                </c:pt>
                <c:pt idx="818">
                  <c:v>1.9999999999999879E-4</c:v>
                </c:pt>
                <c:pt idx="819">
                  <c:v>1.9999999999999185E-4</c:v>
                </c:pt>
                <c:pt idx="820">
                  <c:v>1.9999999999999185E-4</c:v>
                </c:pt>
                <c:pt idx="821">
                  <c:v>2.0000000000000573E-4</c:v>
                </c:pt>
                <c:pt idx="822">
                  <c:v>9.9999999999995925E-5</c:v>
                </c:pt>
                <c:pt idx="823">
                  <c:v>9.9999999999995925E-5</c:v>
                </c:pt>
                <c:pt idx="824">
                  <c:v>1.9999999999999879E-4</c:v>
                </c:pt>
                <c:pt idx="825">
                  <c:v>1.9999999999999879E-4</c:v>
                </c:pt>
                <c:pt idx="826">
                  <c:v>4.0000000000000452E-4</c:v>
                </c:pt>
                <c:pt idx="827">
                  <c:v>3.0000000000000165E-4</c:v>
                </c:pt>
                <c:pt idx="828">
                  <c:v>3.9999999999999758E-4</c:v>
                </c:pt>
                <c:pt idx="829">
                  <c:v>3.9999999999999064E-4</c:v>
                </c:pt>
                <c:pt idx="830">
                  <c:v>4.0000000000000452E-4</c:v>
                </c:pt>
                <c:pt idx="831">
                  <c:v>3.0000000000000165E-4</c:v>
                </c:pt>
                <c:pt idx="832">
                  <c:v>2.9999999999999472E-4</c:v>
                </c:pt>
                <c:pt idx="833">
                  <c:v>2.0000000000000573E-4</c:v>
                </c:pt>
                <c:pt idx="834">
                  <c:v>2.9999999999999472E-4</c:v>
                </c:pt>
                <c:pt idx="835">
                  <c:v>3.0000000000000165E-4</c:v>
                </c:pt>
                <c:pt idx="836">
                  <c:v>3.0000000000000165E-4</c:v>
                </c:pt>
                <c:pt idx="837">
                  <c:v>1.9999999999999879E-4</c:v>
                </c:pt>
                <c:pt idx="838">
                  <c:v>1.9999999999999879E-4</c:v>
                </c:pt>
                <c:pt idx="839">
                  <c:v>1.9999999999999185E-4</c:v>
                </c:pt>
                <c:pt idx="840">
                  <c:v>1.9999999999999879E-4</c:v>
                </c:pt>
                <c:pt idx="841">
                  <c:v>1.9999999999999185E-4</c:v>
                </c:pt>
                <c:pt idx="842">
                  <c:v>1.0000000000000286E-4</c:v>
                </c:pt>
                <c:pt idx="843">
                  <c:v>9.9999999999995925E-5</c:v>
                </c:pt>
                <c:pt idx="844">
                  <c:v>2.9999999999999472E-4</c:v>
                </c:pt>
                <c:pt idx="845">
                  <c:v>1.9999999999999879E-4</c:v>
                </c:pt>
                <c:pt idx="846">
                  <c:v>2.0000000000000573E-4</c:v>
                </c:pt>
                <c:pt idx="847">
                  <c:v>1.9999999999999879E-4</c:v>
                </c:pt>
                <c:pt idx="848">
                  <c:v>2.0000000000000573E-4</c:v>
                </c:pt>
                <c:pt idx="849">
                  <c:v>1.0000000000000286E-4</c:v>
                </c:pt>
                <c:pt idx="850">
                  <c:v>9.9999999999995925E-5</c:v>
                </c:pt>
                <c:pt idx="851">
                  <c:v>1.0000000000000286E-4</c:v>
                </c:pt>
                <c:pt idx="852">
                  <c:v>1.0000000000000286E-4</c:v>
                </c:pt>
                <c:pt idx="853">
                  <c:v>1.9999999999999879E-4</c:v>
                </c:pt>
                <c:pt idx="854">
                  <c:v>2.0000000000000573E-4</c:v>
                </c:pt>
                <c:pt idx="855">
                  <c:v>1.0000000000000286E-4</c:v>
                </c:pt>
                <c:pt idx="856">
                  <c:v>1.0000000000000286E-4</c:v>
                </c:pt>
                <c:pt idx="857">
                  <c:v>0</c:v>
                </c:pt>
                <c:pt idx="858">
                  <c:v>-1.0000000000000286E-4</c:v>
                </c:pt>
                <c:pt idx="859">
                  <c:v>-1.0000000000000286E-4</c:v>
                </c:pt>
                <c:pt idx="860">
                  <c:v>-1.9999999999999879E-4</c:v>
                </c:pt>
                <c:pt idx="861">
                  <c:v>-9.9999999999995925E-5</c:v>
                </c:pt>
                <c:pt idx="862">
                  <c:v>-9.9999999999995925E-5</c:v>
                </c:pt>
                <c:pt idx="863">
                  <c:v>0</c:v>
                </c:pt>
                <c:pt idx="864">
                  <c:v>-1.9999999999999879E-4</c:v>
                </c:pt>
                <c:pt idx="865">
                  <c:v>-3.0000000000000165E-4</c:v>
                </c:pt>
                <c:pt idx="866">
                  <c:v>-1.9999999999999879E-4</c:v>
                </c:pt>
                <c:pt idx="867">
                  <c:v>-1.9999999999999879E-4</c:v>
                </c:pt>
                <c:pt idx="868">
                  <c:v>-9.9999999999995925E-5</c:v>
                </c:pt>
                <c:pt idx="869">
                  <c:v>-1.9999999999999879E-4</c:v>
                </c:pt>
                <c:pt idx="870">
                  <c:v>-1.9999999999999879E-4</c:v>
                </c:pt>
                <c:pt idx="871">
                  <c:v>-1.9999999999999185E-4</c:v>
                </c:pt>
                <c:pt idx="872">
                  <c:v>-3.0000000000000165E-4</c:v>
                </c:pt>
                <c:pt idx="873">
                  <c:v>-3.0000000000000165E-4</c:v>
                </c:pt>
                <c:pt idx="874">
                  <c:v>-2.9999999999999472E-4</c:v>
                </c:pt>
                <c:pt idx="875">
                  <c:v>-3.0000000000000165E-4</c:v>
                </c:pt>
                <c:pt idx="876">
                  <c:v>-3.0000000000000165E-4</c:v>
                </c:pt>
                <c:pt idx="877">
                  <c:v>-2.9999999999999472E-4</c:v>
                </c:pt>
                <c:pt idx="878">
                  <c:v>-2.9999999999999472E-4</c:v>
                </c:pt>
                <c:pt idx="879">
                  <c:v>-9.9999999999995925E-5</c:v>
                </c:pt>
                <c:pt idx="880">
                  <c:v>-1.9999999999999879E-4</c:v>
                </c:pt>
                <c:pt idx="881">
                  <c:v>-1.9999999999999879E-4</c:v>
                </c:pt>
                <c:pt idx="882">
                  <c:v>-2.0000000000000573E-4</c:v>
                </c:pt>
                <c:pt idx="883">
                  <c:v>-1.9999999999999879E-4</c:v>
                </c:pt>
                <c:pt idx="884">
                  <c:v>-9.9999999999995925E-5</c:v>
                </c:pt>
                <c:pt idx="885">
                  <c:v>-9.9999999999995925E-5</c:v>
                </c:pt>
                <c:pt idx="886">
                  <c:v>-1.9999999999999879E-4</c:v>
                </c:pt>
                <c:pt idx="887">
                  <c:v>-1.0000000000000286E-4</c:v>
                </c:pt>
                <c:pt idx="888">
                  <c:v>-1.9999999999999879E-4</c:v>
                </c:pt>
                <c:pt idx="889">
                  <c:v>-1.9999999999999879E-4</c:v>
                </c:pt>
                <c:pt idx="890">
                  <c:v>-9.9999999999995925E-5</c:v>
                </c:pt>
                <c:pt idx="891">
                  <c:v>-1.9999999999999879E-4</c:v>
                </c:pt>
                <c:pt idx="892">
                  <c:v>-1.0000000000000286E-4</c:v>
                </c:pt>
                <c:pt idx="893">
                  <c:v>-9.9999999999995925E-5</c:v>
                </c:pt>
                <c:pt idx="894">
                  <c:v>-1.9999999999999879E-4</c:v>
                </c:pt>
                <c:pt idx="895">
                  <c:v>-1.9999999999999879E-4</c:v>
                </c:pt>
                <c:pt idx="896">
                  <c:v>-1.9999999999999879E-4</c:v>
                </c:pt>
                <c:pt idx="897">
                  <c:v>-1.9999999999999879E-4</c:v>
                </c:pt>
                <c:pt idx="898">
                  <c:v>-2.0000000000000573E-4</c:v>
                </c:pt>
                <c:pt idx="899">
                  <c:v>-1.9999999999999879E-4</c:v>
                </c:pt>
                <c:pt idx="900">
                  <c:v>-2.0000000000000573E-4</c:v>
                </c:pt>
                <c:pt idx="901">
                  <c:v>-1.9999999999999879E-4</c:v>
                </c:pt>
                <c:pt idx="902">
                  <c:v>-1.9999999999999879E-4</c:v>
                </c:pt>
                <c:pt idx="903">
                  <c:v>-1.9999999999999879E-4</c:v>
                </c:pt>
                <c:pt idx="904">
                  <c:v>-1.9999999999999879E-4</c:v>
                </c:pt>
                <c:pt idx="905">
                  <c:v>-3.0000000000000165E-4</c:v>
                </c:pt>
                <c:pt idx="906">
                  <c:v>-1.9999999999999879E-4</c:v>
                </c:pt>
                <c:pt idx="907">
                  <c:v>-3.0000000000000165E-4</c:v>
                </c:pt>
                <c:pt idx="908">
                  <c:v>-2.9999999999999472E-4</c:v>
                </c:pt>
                <c:pt idx="909">
                  <c:v>-2.9999999999999472E-4</c:v>
                </c:pt>
                <c:pt idx="910">
                  <c:v>-3.0000000000000165E-4</c:v>
                </c:pt>
                <c:pt idx="911">
                  <c:v>-3.9999999999999758E-4</c:v>
                </c:pt>
                <c:pt idx="912">
                  <c:v>-4.0000000000000452E-4</c:v>
                </c:pt>
                <c:pt idx="913">
                  <c:v>-3.9999999999999758E-4</c:v>
                </c:pt>
                <c:pt idx="914">
                  <c:v>-4.0000000000000452E-4</c:v>
                </c:pt>
                <c:pt idx="915">
                  <c:v>-4.0000000000000452E-4</c:v>
                </c:pt>
                <c:pt idx="916">
                  <c:v>-3.9999999999999758E-4</c:v>
                </c:pt>
                <c:pt idx="917">
                  <c:v>-3.9999999999999758E-4</c:v>
                </c:pt>
                <c:pt idx="918">
                  <c:v>-3.9999999999999758E-4</c:v>
                </c:pt>
                <c:pt idx="919">
                  <c:v>-3.9999999999999758E-4</c:v>
                </c:pt>
                <c:pt idx="920">
                  <c:v>-3.0000000000000165E-4</c:v>
                </c:pt>
                <c:pt idx="921">
                  <c:v>-4.0000000000000452E-4</c:v>
                </c:pt>
                <c:pt idx="922">
                  <c:v>-3.9999999999999758E-4</c:v>
                </c:pt>
                <c:pt idx="923">
                  <c:v>-3.9999999999999758E-4</c:v>
                </c:pt>
                <c:pt idx="924">
                  <c:v>-3.9999999999999758E-4</c:v>
                </c:pt>
                <c:pt idx="925">
                  <c:v>-3.9999999999999758E-4</c:v>
                </c:pt>
                <c:pt idx="926">
                  <c:v>-3.9999999999999758E-4</c:v>
                </c:pt>
                <c:pt idx="927">
                  <c:v>-4.0000000000000452E-4</c:v>
                </c:pt>
                <c:pt idx="928">
                  <c:v>-3.9999999999999758E-4</c:v>
                </c:pt>
                <c:pt idx="929">
                  <c:v>-3.9999999999999758E-4</c:v>
                </c:pt>
                <c:pt idx="930">
                  <c:v>-3.9999999999999758E-4</c:v>
                </c:pt>
                <c:pt idx="931">
                  <c:v>-5.0000000000000044E-4</c:v>
                </c:pt>
                <c:pt idx="932">
                  <c:v>-5.0000000000000044E-4</c:v>
                </c:pt>
                <c:pt idx="933">
                  <c:v>-3.9999999999999758E-4</c:v>
                </c:pt>
                <c:pt idx="934">
                  <c:v>-3.9999999999999064E-4</c:v>
                </c:pt>
                <c:pt idx="935">
                  <c:v>-5.0000000000000044E-4</c:v>
                </c:pt>
                <c:pt idx="936">
                  <c:v>-5.0000000000000044E-4</c:v>
                </c:pt>
                <c:pt idx="937">
                  <c:v>-5.0000000000000738E-4</c:v>
                </c:pt>
                <c:pt idx="938">
                  <c:v>-5.0000000000000738E-4</c:v>
                </c:pt>
                <c:pt idx="939">
                  <c:v>-4.0000000000000452E-4</c:v>
                </c:pt>
                <c:pt idx="940">
                  <c:v>-4.9999999999999351E-4</c:v>
                </c:pt>
                <c:pt idx="941">
                  <c:v>-5.0000000000000044E-4</c:v>
                </c:pt>
                <c:pt idx="942">
                  <c:v>-5.0000000000000044E-4</c:v>
                </c:pt>
                <c:pt idx="943">
                  <c:v>-4.0000000000000452E-4</c:v>
                </c:pt>
                <c:pt idx="944">
                  <c:v>-3.9999999999999758E-4</c:v>
                </c:pt>
                <c:pt idx="945">
                  <c:v>-3.9999999999999758E-4</c:v>
                </c:pt>
                <c:pt idx="946">
                  <c:v>-3.9999999999999064E-4</c:v>
                </c:pt>
                <c:pt idx="947">
                  <c:v>-4.0000000000000452E-4</c:v>
                </c:pt>
                <c:pt idx="948">
                  <c:v>-4.0000000000000452E-4</c:v>
                </c:pt>
                <c:pt idx="949">
                  <c:v>-3.9999999999999758E-4</c:v>
                </c:pt>
                <c:pt idx="950">
                  <c:v>-2.9999999999999472E-4</c:v>
                </c:pt>
                <c:pt idx="951">
                  <c:v>-2.9999999999999472E-4</c:v>
                </c:pt>
                <c:pt idx="952">
                  <c:v>-1.9999999999999879E-4</c:v>
                </c:pt>
                <c:pt idx="953">
                  <c:v>-3.0000000000000165E-4</c:v>
                </c:pt>
                <c:pt idx="954">
                  <c:v>-1.9999999999999879E-4</c:v>
                </c:pt>
                <c:pt idx="955">
                  <c:v>-3.0000000000000165E-4</c:v>
                </c:pt>
                <c:pt idx="956">
                  <c:v>-2.9999999999999472E-4</c:v>
                </c:pt>
                <c:pt idx="957">
                  <c:v>-1.9999999999999879E-4</c:v>
                </c:pt>
                <c:pt idx="958">
                  <c:v>-1.9999999999999879E-4</c:v>
                </c:pt>
                <c:pt idx="959">
                  <c:v>-1.9999999999999879E-4</c:v>
                </c:pt>
                <c:pt idx="960">
                  <c:v>-9.9999999999995925E-5</c:v>
                </c:pt>
                <c:pt idx="961">
                  <c:v>-1.0000000000000286E-4</c:v>
                </c:pt>
                <c:pt idx="962">
                  <c:v>-9.9999999999995925E-5</c:v>
                </c:pt>
                <c:pt idx="963">
                  <c:v>-1.0000000000000286E-4</c:v>
                </c:pt>
                <c:pt idx="964">
                  <c:v>-9.9999999999995925E-5</c:v>
                </c:pt>
                <c:pt idx="965">
                  <c:v>-1.9999999999999879E-4</c:v>
                </c:pt>
                <c:pt idx="966">
                  <c:v>-2.0000000000000573E-4</c:v>
                </c:pt>
                <c:pt idx="967">
                  <c:v>-3.0000000000000165E-4</c:v>
                </c:pt>
                <c:pt idx="968">
                  <c:v>-3.0000000000000165E-4</c:v>
                </c:pt>
                <c:pt idx="969">
                  <c:v>-9.9999999999995925E-5</c:v>
                </c:pt>
                <c:pt idx="970">
                  <c:v>-2.0000000000000573E-4</c:v>
                </c:pt>
                <c:pt idx="971">
                  <c:v>-1.0000000000000286E-4</c:v>
                </c:pt>
                <c:pt idx="972">
                  <c:v>0</c:v>
                </c:pt>
                <c:pt idx="973">
                  <c:v>1.0000000000000286E-4</c:v>
                </c:pt>
                <c:pt idx="974">
                  <c:v>0</c:v>
                </c:pt>
                <c:pt idx="975">
                  <c:v>0</c:v>
                </c:pt>
                <c:pt idx="976">
                  <c:v>-1.0000000000000286E-4</c:v>
                </c:pt>
                <c:pt idx="977">
                  <c:v>-1.9999999999999879E-4</c:v>
                </c:pt>
                <c:pt idx="978">
                  <c:v>-3.0000000000000165E-4</c:v>
                </c:pt>
                <c:pt idx="979">
                  <c:v>-1.9999999999999879E-4</c:v>
                </c:pt>
                <c:pt idx="980">
                  <c:v>-1.9999999999999879E-4</c:v>
                </c:pt>
                <c:pt idx="981">
                  <c:v>-3.0000000000000165E-4</c:v>
                </c:pt>
                <c:pt idx="982">
                  <c:v>-3.0000000000000165E-4</c:v>
                </c:pt>
                <c:pt idx="983">
                  <c:v>-2.9999999999999472E-4</c:v>
                </c:pt>
                <c:pt idx="984">
                  <c:v>-3.0000000000000859E-4</c:v>
                </c:pt>
                <c:pt idx="985">
                  <c:v>-2.9999999999999472E-4</c:v>
                </c:pt>
                <c:pt idx="986">
                  <c:v>-1.9999999999999879E-4</c:v>
                </c:pt>
                <c:pt idx="987">
                  <c:v>-1.9999999999999879E-4</c:v>
                </c:pt>
                <c:pt idx="988">
                  <c:v>-1.9999999999999879E-4</c:v>
                </c:pt>
                <c:pt idx="989">
                  <c:v>-9.9999999999995925E-5</c:v>
                </c:pt>
                <c:pt idx="990">
                  <c:v>-1.0000000000000286E-4</c:v>
                </c:pt>
                <c:pt idx="991">
                  <c:v>-1.0000000000000286E-4</c:v>
                </c:pt>
                <c:pt idx="992">
                  <c:v>-9.9999999999995925E-5</c:v>
                </c:pt>
                <c:pt idx="993">
                  <c:v>-1.9999999999999879E-4</c:v>
                </c:pt>
                <c:pt idx="994">
                  <c:v>-1.9999999999999185E-4</c:v>
                </c:pt>
                <c:pt idx="995">
                  <c:v>-1.9999999999999879E-4</c:v>
                </c:pt>
                <c:pt idx="996">
                  <c:v>-1.9999999999999879E-4</c:v>
                </c:pt>
                <c:pt idx="997">
                  <c:v>-1.0000000000000286E-4</c:v>
                </c:pt>
                <c:pt idx="998">
                  <c:v>-1.0000000000000286E-4</c:v>
                </c:pt>
                <c:pt idx="999">
                  <c:v>-9.9999999999995925E-5</c:v>
                </c:pt>
                <c:pt idx="1000">
                  <c:v>-1.0000000000000286E-4</c:v>
                </c:pt>
                <c:pt idx="1001">
                  <c:v>0</c:v>
                </c:pt>
                <c:pt idx="1002">
                  <c:v>-9.9999999999995925E-5</c:v>
                </c:pt>
                <c:pt idx="1003">
                  <c:v>-1.9999999999999879E-4</c:v>
                </c:pt>
                <c:pt idx="1004">
                  <c:v>-1.9999999999999879E-4</c:v>
                </c:pt>
                <c:pt idx="1005">
                  <c:v>-1.0000000000000286E-4</c:v>
                </c:pt>
                <c:pt idx="1006">
                  <c:v>-9.9999999999995925E-5</c:v>
                </c:pt>
                <c:pt idx="1007">
                  <c:v>-9.9999999999995925E-5</c:v>
                </c:pt>
                <c:pt idx="1008">
                  <c:v>-1.0000000000000286E-4</c:v>
                </c:pt>
                <c:pt idx="1009">
                  <c:v>-9.9999999999995925E-5</c:v>
                </c:pt>
                <c:pt idx="1010">
                  <c:v>-9.9999999999995925E-5</c:v>
                </c:pt>
                <c:pt idx="1011">
                  <c:v>-1.9999999999999879E-4</c:v>
                </c:pt>
                <c:pt idx="1012">
                  <c:v>-1.0000000000000286E-4</c:v>
                </c:pt>
                <c:pt idx="1013">
                  <c:v>-1.9999999999999879E-4</c:v>
                </c:pt>
                <c:pt idx="1014">
                  <c:v>-2.0000000000000573E-4</c:v>
                </c:pt>
                <c:pt idx="1015">
                  <c:v>-1.9999999999999879E-4</c:v>
                </c:pt>
                <c:pt idx="1016">
                  <c:v>-1.0000000000000286E-4</c:v>
                </c:pt>
                <c:pt idx="1017">
                  <c:v>-1.0000000000000286E-4</c:v>
                </c:pt>
                <c:pt idx="1018">
                  <c:v>-1.0000000000000286E-4</c:v>
                </c:pt>
                <c:pt idx="1019">
                  <c:v>-9.9999999999995925E-5</c:v>
                </c:pt>
                <c:pt idx="1020">
                  <c:v>-1.9999999999999185E-4</c:v>
                </c:pt>
                <c:pt idx="1021">
                  <c:v>-1.9999999999999879E-4</c:v>
                </c:pt>
                <c:pt idx="1022">
                  <c:v>-2.0000000000000573E-4</c:v>
                </c:pt>
                <c:pt idx="1023">
                  <c:v>-1.9999999999999879E-4</c:v>
                </c:pt>
                <c:pt idx="1024">
                  <c:v>-9.9999999999995925E-5</c:v>
                </c:pt>
                <c:pt idx="1025">
                  <c:v>-1.0000000000000286E-4</c:v>
                </c:pt>
                <c:pt idx="1026">
                  <c:v>-9.9999999999995925E-5</c:v>
                </c:pt>
                <c:pt idx="1027">
                  <c:v>0</c:v>
                </c:pt>
                <c:pt idx="1028">
                  <c:v>-1.0000000000000286E-4</c:v>
                </c:pt>
                <c:pt idx="1029">
                  <c:v>0</c:v>
                </c:pt>
                <c:pt idx="1030">
                  <c:v>0</c:v>
                </c:pt>
                <c:pt idx="1031">
                  <c:v>-1.0000000000000286E-4</c:v>
                </c:pt>
                <c:pt idx="1032">
                  <c:v>-1.0000000000000286E-4</c:v>
                </c:pt>
                <c:pt idx="1033">
                  <c:v>0</c:v>
                </c:pt>
                <c:pt idx="1034">
                  <c:v>0</c:v>
                </c:pt>
                <c:pt idx="1035">
                  <c:v>0</c:v>
                </c:pt>
                <c:pt idx="1036">
                  <c:v>0</c:v>
                </c:pt>
                <c:pt idx="1037">
                  <c:v>0</c:v>
                </c:pt>
                <c:pt idx="1038">
                  <c:v>0</c:v>
                </c:pt>
                <c:pt idx="1039">
                  <c:v>0</c:v>
                </c:pt>
                <c:pt idx="1040">
                  <c:v>-9.9999999999995925E-5</c:v>
                </c:pt>
                <c:pt idx="1041">
                  <c:v>0</c:v>
                </c:pt>
                <c:pt idx="1042">
                  <c:v>-1.0000000000000286E-4</c:v>
                </c:pt>
                <c:pt idx="1043">
                  <c:v>-1.0000000000000286E-4</c:v>
                </c:pt>
                <c:pt idx="1044">
                  <c:v>-9.9999999999995925E-5</c:v>
                </c:pt>
                <c:pt idx="1045">
                  <c:v>-1.0000000000000286E-4</c:v>
                </c:pt>
                <c:pt idx="1046">
                  <c:v>0</c:v>
                </c:pt>
                <c:pt idx="1047">
                  <c:v>-1.0000000000000286E-4</c:v>
                </c:pt>
                <c:pt idx="1048">
                  <c:v>0</c:v>
                </c:pt>
                <c:pt idx="1049">
                  <c:v>-1.0000000000000286E-4</c:v>
                </c:pt>
                <c:pt idx="1050">
                  <c:v>-1.0000000000000286E-4</c:v>
                </c:pt>
                <c:pt idx="1051">
                  <c:v>-1.0000000000000286E-4</c:v>
                </c:pt>
                <c:pt idx="1052">
                  <c:v>0</c:v>
                </c:pt>
                <c:pt idx="1053">
                  <c:v>0</c:v>
                </c:pt>
                <c:pt idx="1054">
                  <c:v>0</c:v>
                </c:pt>
                <c:pt idx="1055">
                  <c:v>0</c:v>
                </c:pt>
                <c:pt idx="1056">
                  <c:v>0</c:v>
                </c:pt>
                <c:pt idx="1057">
                  <c:v>-1.0000000000000286E-4</c:v>
                </c:pt>
                <c:pt idx="1058">
                  <c:v>-9.9999999999995925E-5</c:v>
                </c:pt>
                <c:pt idx="1059">
                  <c:v>-9.9999999999995925E-5</c:v>
                </c:pt>
                <c:pt idx="1060">
                  <c:v>-9.9999999999995925E-5</c:v>
                </c:pt>
                <c:pt idx="1061">
                  <c:v>-9.9999999999995925E-5</c:v>
                </c:pt>
                <c:pt idx="1062">
                  <c:v>-2.0000000000000573E-4</c:v>
                </c:pt>
                <c:pt idx="1063">
                  <c:v>-1.9999999999999879E-4</c:v>
                </c:pt>
                <c:pt idx="1064">
                  <c:v>-1.9999999999999879E-4</c:v>
                </c:pt>
                <c:pt idx="1065">
                  <c:v>-1.0000000000000286E-4</c:v>
                </c:pt>
                <c:pt idx="1066">
                  <c:v>-1.9999999999999185E-4</c:v>
                </c:pt>
                <c:pt idx="1067">
                  <c:v>-1.9999999999999879E-4</c:v>
                </c:pt>
                <c:pt idx="1068">
                  <c:v>-1.9999999999999185E-4</c:v>
                </c:pt>
                <c:pt idx="1069">
                  <c:v>-3.0000000000000165E-4</c:v>
                </c:pt>
                <c:pt idx="1070">
                  <c:v>-1.9999999999999879E-4</c:v>
                </c:pt>
                <c:pt idx="1071">
                  <c:v>-1.9999999999999879E-4</c:v>
                </c:pt>
                <c:pt idx="1072">
                  <c:v>-1.0000000000000286E-4</c:v>
                </c:pt>
                <c:pt idx="1073">
                  <c:v>-1.9999999999999879E-4</c:v>
                </c:pt>
                <c:pt idx="1074">
                  <c:v>-1.9999999999999879E-4</c:v>
                </c:pt>
                <c:pt idx="1075">
                  <c:v>-2.9999999999999472E-4</c:v>
                </c:pt>
                <c:pt idx="1076">
                  <c:v>-3.0000000000000165E-4</c:v>
                </c:pt>
                <c:pt idx="1077">
                  <c:v>-3.9999999999999758E-4</c:v>
                </c:pt>
                <c:pt idx="1078">
                  <c:v>-3.9999999999999758E-4</c:v>
                </c:pt>
                <c:pt idx="1079">
                  <c:v>-4.0000000000000452E-4</c:v>
                </c:pt>
                <c:pt idx="1080">
                  <c:v>-3.9999999999999758E-4</c:v>
                </c:pt>
                <c:pt idx="1081">
                  <c:v>-3.9999999999999064E-4</c:v>
                </c:pt>
                <c:pt idx="1082">
                  <c:v>-3.0000000000000165E-4</c:v>
                </c:pt>
                <c:pt idx="1083">
                  <c:v>-3.9999999999999064E-4</c:v>
                </c:pt>
                <c:pt idx="1084">
                  <c:v>-4.0000000000000452E-4</c:v>
                </c:pt>
                <c:pt idx="1085">
                  <c:v>-4.0000000000000452E-4</c:v>
                </c:pt>
                <c:pt idx="1086">
                  <c:v>-4.0000000000000452E-4</c:v>
                </c:pt>
                <c:pt idx="1087">
                  <c:v>-5.0000000000000044E-4</c:v>
                </c:pt>
                <c:pt idx="1088">
                  <c:v>-5.0000000000000044E-4</c:v>
                </c:pt>
                <c:pt idx="1089">
                  <c:v>-3.9999999999999758E-4</c:v>
                </c:pt>
                <c:pt idx="1090">
                  <c:v>-3.0000000000000165E-4</c:v>
                </c:pt>
                <c:pt idx="1091">
                  <c:v>-3.0000000000000165E-4</c:v>
                </c:pt>
                <c:pt idx="1092">
                  <c:v>-3.0000000000000165E-4</c:v>
                </c:pt>
                <c:pt idx="1093">
                  <c:v>-3.9999999999999758E-4</c:v>
                </c:pt>
                <c:pt idx="1094">
                  <c:v>-3.9999999999999758E-4</c:v>
                </c:pt>
                <c:pt idx="1095">
                  <c:v>-4.9999999999999351E-4</c:v>
                </c:pt>
                <c:pt idx="1096">
                  <c:v>-5.0000000000000044E-4</c:v>
                </c:pt>
                <c:pt idx="1097">
                  <c:v>-5.0000000000000044E-4</c:v>
                </c:pt>
                <c:pt idx="1098">
                  <c:v>-5.0000000000000044E-4</c:v>
                </c:pt>
                <c:pt idx="1099">
                  <c:v>-5.0000000000000044E-4</c:v>
                </c:pt>
                <c:pt idx="1100">
                  <c:v>-5.0000000000000738E-4</c:v>
                </c:pt>
                <c:pt idx="1101">
                  <c:v>-4.9999999999999351E-4</c:v>
                </c:pt>
                <c:pt idx="1102">
                  <c:v>-4.9999999999999351E-4</c:v>
                </c:pt>
                <c:pt idx="1103">
                  <c:v>-4.0000000000000452E-4</c:v>
                </c:pt>
                <c:pt idx="1104">
                  <c:v>-4.0000000000000452E-4</c:v>
                </c:pt>
                <c:pt idx="1105">
                  <c:v>-3.9999999999999758E-4</c:v>
                </c:pt>
                <c:pt idx="1106">
                  <c:v>-4.0000000000000452E-4</c:v>
                </c:pt>
                <c:pt idx="1107">
                  <c:v>-3.9999999999999758E-4</c:v>
                </c:pt>
                <c:pt idx="1108">
                  <c:v>-3.9999999999999758E-4</c:v>
                </c:pt>
                <c:pt idx="1109">
                  <c:v>-5.0000000000000044E-4</c:v>
                </c:pt>
                <c:pt idx="1110">
                  <c:v>-4.9999999999999351E-4</c:v>
                </c:pt>
                <c:pt idx="1111">
                  <c:v>-5.0000000000000044E-4</c:v>
                </c:pt>
                <c:pt idx="1112">
                  <c:v>-5.0000000000000044E-4</c:v>
                </c:pt>
                <c:pt idx="1113">
                  <c:v>-5.0000000000000044E-4</c:v>
                </c:pt>
                <c:pt idx="1114">
                  <c:v>-5.0000000000000044E-4</c:v>
                </c:pt>
                <c:pt idx="1115">
                  <c:v>-5.0000000000000044E-4</c:v>
                </c:pt>
                <c:pt idx="1116">
                  <c:v>-3.9999999999999758E-4</c:v>
                </c:pt>
                <c:pt idx="1117">
                  <c:v>-3.9999999999999758E-4</c:v>
                </c:pt>
                <c:pt idx="1118">
                  <c:v>-4.0000000000000452E-4</c:v>
                </c:pt>
                <c:pt idx="1119">
                  <c:v>-3.9999999999999758E-4</c:v>
                </c:pt>
                <c:pt idx="1120">
                  <c:v>-3.9999999999999758E-4</c:v>
                </c:pt>
                <c:pt idx="1121">
                  <c:v>-3.9999999999999758E-4</c:v>
                </c:pt>
                <c:pt idx="1122">
                  <c:v>-3.9999999999999758E-4</c:v>
                </c:pt>
                <c:pt idx="1123">
                  <c:v>-3.9999999999999758E-4</c:v>
                </c:pt>
                <c:pt idx="1124">
                  <c:v>-5.0000000000000044E-4</c:v>
                </c:pt>
                <c:pt idx="1125">
                  <c:v>-5.0000000000000044E-4</c:v>
                </c:pt>
                <c:pt idx="1126">
                  <c:v>-3.9999999999999758E-4</c:v>
                </c:pt>
                <c:pt idx="1127">
                  <c:v>-5.0000000000000044E-4</c:v>
                </c:pt>
                <c:pt idx="1128">
                  <c:v>-3.9999999999999758E-4</c:v>
                </c:pt>
                <c:pt idx="1129">
                  <c:v>-3.9999999999999758E-4</c:v>
                </c:pt>
                <c:pt idx="1130">
                  <c:v>-4.0000000000000452E-4</c:v>
                </c:pt>
                <c:pt idx="1131">
                  <c:v>-3.9999999999999758E-4</c:v>
                </c:pt>
                <c:pt idx="1132">
                  <c:v>-5.0000000000000044E-4</c:v>
                </c:pt>
                <c:pt idx="1133">
                  <c:v>-5.0000000000000738E-4</c:v>
                </c:pt>
                <c:pt idx="1134">
                  <c:v>-5.0000000000000044E-4</c:v>
                </c:pt>
                <c:pt idx="1135">
                  <c:v>-5.0000000000000044E-4</c:v>
                </c:pt>
                <c:pt idx="1136">
                  <c:v>-3.9999999999999758E-4</c:v>
                </c:pt>
                <c:pt idx="1137">
                  <c:v>-4.0000000000000452E-4</c:v>
                </c:pt>
                <c:pt idx="1138">
                  <c:v>-3.9999999999999758E-4</c:v>
                </c:pt>
                <c:pt idx="1139">
                  <c:v>-3.0000000000000165E-4</c:v>
                </c:pt>
                <c:pt idx="1140">
                  <c:v>-3.9999999999999758E-4</c:v>
                </c:pt>
                <c:pt idx="1141">
                  <c:v>-3.0000000000000165E-4</c:v>
                </c:pt>
                <c:pt idx="1142">
                  <c:v>-3.0000000000000165E-4</c:v>
                </c:pt>
                <c:pt idx="1143">
                  <c:v>-3.0000000000000165E-4</c:v>
                </c:pt>
                <c:pt idx="1144">
                  <c:v>-3.0000000000000165E-4</c:v>
                </c:pt>
                <c:pt idx="1145">
                  <c:v>-3.0000000000000165E-4</c:v>
                </c:pt>
                <c:pt idx="1146">
                  <c:v>-3.9999999999999758E-4</c:v>
                </c:pt>
                <c:pt idx="1147">
                  <c:v>-3.0000000000000165E-4</c:v>
                </c:pt>
                <c:pt idx="1148">
                  <c:v>-3.9999999999999758E-4</c:v>
                </c:pt>
                <c:pt idx="1149">
                  <c:v>-5.0000000000000044E-4</c:v>
                </c:pt>
                <c:pt idx="1150">
                  <c:v>-4.0000000000000452E-4</c:v>
                </c:pt>
                <c:pt idx="1151">
                  <c:v>-4.0000000000000452E-4</c:v>
                </c:pt>
                <c:pt idx="1152">
                  <c:v>-5.0000000000000044E-4</c:v>
                </c:pt>
                <c:pt idx="1153">
                  <c:v>-3.9999999999999758E-4</c:v>
                </c:pt>
                <c:pt idx="1154">
                  <c:v>-3.9999999999999758E-4</c:v>
                </c:pt>
                <c:pt idx="1155">
                  <c:v>-4.9999999999999351E-4</c:v>
                </c:pt>
                <c:pt idx="1156">
                  <c:v>-5.0000000000000044E-4</c:v>
                </c:pt>
                <c:pt idx="1157">
                  <c:v>-5.0000000000000044E-4</c:v>
                </c:pt>
                <c:pt idx="1158">
                  <c:v>-3.9999999999999758E-4</c:v>
                </c:pt>
                <c:pt idx="1159">
                  <c:v>-4.0000000000000452E-4</c:v>
                </c:pt>
                <c:pt idx="1160">
                  <c:v>-4.0000000000000452E-4</c:v>
                </c:pt>
                <c:pt idx="1161">
                  <c:v>-3.9999999999999758E-4</c:v>
                </c:pt>
                <c:pt idx="1162">
                  <c:v>-3.9999999999999758E-4</c:v>
                </c:pt>
                <c:pt idx="1163">
                  <c:v>-3.9999999999999758E-4</c:v>
                </c:pt>
                <c:pt idx="1164">
                  <c:v>-3.9999999999999758E-4</c:v>
                </c:pt>
                <c:pt idx="1165">
                  <c:v>-2.9999999999999472E-4</c:v>
                </c:pt>
                <c:pt idx="1166">
                  <c:v>-3.0000000000000165E-4</c:v>
                </c:pt>
                <c:pt idx="1167">
                  <c:v>-3.0000000000000165E-4</c:v>
                </c:pt>
                <c:pt idx="1168">
                  <c:v>-3.0000000000000165E-4</c:v>
                </c:pt>
                <c:pt idx="1169">
                  <c:v>-3.9999999999999758E-4</c:v>
                </c:pt>
                <c:pt idx="1170">
                  <c:v>-4.0000000000000452E-4</c:v>
                </c:pt>
                <c:pt idx="1171">
                  <c:v>-4.0000000000000452E-4</c:v>
                </c:pt>
                <c:pt idx="1172">
                  <c:v>-4.0000000000000452E-4</c:v>
                </c:pt>
                <c:pt idx="1173">
                  <c:v>-4.0000000000000452E-4</c:v>
                </c:pt>
                <c:pt idx="1174">
                  <c:v>-3.0000000000000165E-4</c:v>
                </c:pt>
                <c:pt idx="1175">
                  <c:v>-2.9999999999999472E-4</c:v>
                </c:pt>
                <c:pt idx="1176">
                  <c:v>-2.9999999999999472E-4</c:v>
                </c:pt>
                <c:pt idx="1177">
                  <c:v>-3.0000000000000165E-4</c:v>
                </c:pt>
                <c:pt idx="1178">
                  <c:v>-3.0000000000000165E-4</c:v>
                </c:pt>
                <c:pt idx="1179">
                  <c:v>-1.9999999999999879E-4</c:v>
                </c:pt>
                <c:pt idx="1180">
                  <c:v>-2.9999999999999472E-4</c:v>
                </c:pt>
                <c:pt idx="1181">
                  <c:v>-3.0000000000000165E-4</c:v>
                </c:pt>
                <c:pt idx="1182">
                  <c:v>-3.0000000000000165E-4</c:v>
                </c:pt>
                <c:pt idx="1183">
                  <c:v>-3.0000000000000165E-4</c:v>
                </c:pt>
                <c:pt idx="1184">
                  <c:v>-2.9999999999999472E-4</c:v>
                </c:pt>
                <c:pt idx="1185">
                  <c:v>-3.9999999999999064E-4</c:v>
                </c:pt>
                <c:pt idx="1186">
                  <c:v>-3.9999999999999758E-4</c:v>
                </c:pt>
                <c:pt idx="1187">
                  <c:v>-2.9999999999999472E-4</c:v>
                </c:pt>
                <c:pt idx="1188">
                  <c:v>-3.0000000000000165E-4</c:v>
                </c:pt>
                <c:pt idx="1189">
                  <c:v>-3.0000000000000859E-4</c:v>
                </c:pt>
                <c:pt idx="1190">
                  <c:v>-3.0000000000000165E-4</c:v>
                </c:pt>
                <c:pt idx="1191">
                  <c:v>-3.0000000000000859E-4</c:v>
                </c:pt>
                <c:pt idx="1192">
                  <c:v>-3.0000000000000165E-4</c:v>
                </c:pt>
                <c:pt idx="1193">
                  <c:v>-3.0000000000000165E-4</c:v>
                </c:pt>
                <c:pt idx="1194">
                  <c:v>-3.0000000000000165E-4</c:v>
                </c:pt>
                <c:pt idx="1195">
                  <c:v>-3.0000000000000165E-4</c:v>
                </c:pt>
                <c:pt idx="1196">
                  <c:v>-2.9999999999999472E-4</c:v>
                </c:pt>
                <c:pt idx="1197">
                  <c:v>-2.9999999999999472E-4</c:v>
                </c:pt>
                <c:pt idx="1198">
                  <c:v>-2.0000000000000573E-4</c:v>
                </c:pt>
                <c:pt idx="1199">
                  <c:v>-1.9999999999999879E-4</c:v>
                </c:pt>
                <c:pt idx="1200">
                  <c:v>-9.9999999999995925E-5</c:v>
                </c:pt>
                <c:pt idx="1201">
                  <c:v>-9.9999999999995925E-5</c:v>
                </c:pt>
                <c:pt idx="1202">
                  <c:v>-1.0000000000000286E-4</c:v>
                </c:pt>
                <c:pt idx="1203">
                  <c:v>0</c:v>
                </c:pt>
                <c:pt idx="1204">
                  <c:v>-9.9999999999995925E-5</c:v>
                </c:pt>
                <c:pt idx="1205">
                  <c:v>0</c:v>
                </c:pt>
                <c:pt idx="1206">
                  <c:v>0</c:v>
                </c:pt>
                <c:pt idx="1207">
                  <c:v>-1.0000000000000286E-4</c:v>
                </c:pt>
                <c:pt idx="1208">
                  <c:v>0</c:v>
                </c:pt>
                <c:pt idx="1209">
                  <c:v>0</c:v>
                </c:pt>
                <c:pt idx="1210">
                  <c:v>0</c:v>
                </c:pt>
                <c:pt idx="1211">
                  <c:v>0</c:v>
                </c:pt>
                <c:pt idx="1212">
                  <c:v>0</c:v>
                </c:pt>
                <c:pt idx="1213">
                  <c:v>-1.0000000000000286E-4</c:v>
                </c:pt>
                <c:pt idx="1214">
                  <c:v>0</c:v>
                </c:pt>
                <c:pt idx="1215">
                  <c:v>0</c:v>
                </c:pt>
                <c:pt idx="1216">
                  <c:v>-9.9999999999995925E-5</c:v>
                </c:pt>
                <c:pt idx="1217">
                  <c:v>0</c:v>
                </c:pt>
                <c:pt idx="1218">
                  <c:v>0</c:v>
                </c:pt>
                <c:pt idx="1219">
                  <c:v>0</c:v>
                </c:pt>
                <c:pt idx="1220">
                  <c:v>0</c:v>
                </c:pt>
                <c:pt idx="1221">
                  <c:v>0</c:v>
                </c:pt>
                <c:pt idx="1222">
                  <c:v>0</c:v>
                </c:pt>
                <c:pt idx="1223">
                  <c:v>0</c:v>
                </c:pt>
                <c:pt idx="1224">
                  <c:v>0</c:v>
                </c:pt>
                <c:pt idx="1225">
                  <c:v>-1.0000000000000286E-4</c:v>
                </c:pt>
                <c:pt idx="1226">
                  <c:v>-1.0000000000000286E-4</c:v>
                </c:pt>
                <c:pt idx="1227">
                  <c:v>-9.9999999999995925E-5</c:v>
                </c:pt>
                <c:pt idx="1228">
                  <c:v>-1.0000000000000286E-4</c:v>
                </c:pt>
                <c:pt idx="1229">
                  <c:v>-9.9999999999995925E-5</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9.9999999999995925E-5</c:v>
                </c:pt>
                <c:pt idx="1243">
                  <c:v>1.0000000000000286E-4</c:v>
                </c:pt>
                <c:pt idx="1244">
                  <c:v>1.9999999999999879E-4</c:v>
                </c:pt>
                <c:pt idx="1245">
                  <c:v>3.0000000000000165E-4</c:v>
                </c:pt>
                <c:pt idx="1246">
                  <c:v>5.0000000000000044E-4</c:v>
                </c:pt>
                <c:pt idx="1247">
                  <c:v>5.0000000000000044E-4</c:v>
                </c:pt>
                <c:pt idx="1248">
                  <c:v>5.9999999999999637E-4</c:v>
                </c:pt>
                <c:pt idx="1249">
                  <c:v>6.9999999999999923E-4</c:v>
                </c:pt>
                <c:pt idx="1250">
                  <c:v>5.9999999999998943E-4</c:v>
                </c:pt>
                <c:pt idx="1251">
                  <c:v>6.0000000000000331E-4</c:v>
                </c:pt>
                <c:pt idx="1252">
                  <c:v>6.0000000000000331E-4</c:v>
                </c:pt>
                <c:pt idx="1253">
                  <c:v>6.9999999999999923E-4</c:v>
                </c:pt>
                <c:pt idx="1254">
                  <c:v>6.0000000000000331E-4</c:v>
                </c:pt>
                <c:pt idx="1255">
                  <c:v>6.0000000000000331E-4</c:v>
                </c:pt>
                <c:pt idx="1256">
                  <c:v>6.9999999999999923E-4</c:v>
                </c:pt>
                <c:pt idx="1257">
                  <c:v>9.0000000000000496E-4</c:v>
                </c:pt>
                <c:pt idx="1258">
                  <c:v>8.000000000000021E-4</c:v>
                </c:pt>
                <c:pt idx="1259">
                  <c:v>7.0000000000000617E-4</c:v>
                </c:pt>
                <c:pt idx="1260">
                  <c:v>8.000000000000021E-4</c:v>
                </c:pt>
                <c:pt idx="1261">
                  <c:v>6.9999999999999923E-4</c:v>
                </c:pt>
                <c:pt idx="1262">
                  <c:v>6.9999999999999923E-4</c:v>
                </c:pt>
                <c:pt idx="1263">
                  <c:v>6.0000000000000331E-4</c:v>
                </c:pt>
                <c:pt idx="1264">
                  <c:v>6.0000000000000331E-4</c:v>
                </c:pt>
                <c:pt idx="1265">
                  <c:v>7.0000000000000617E-4</c:v>
                </c:pt>
                <c:pt idx="1266">
                  <c:v>6.9999999999999923E-4</c:v>
                </c:pt>
                <c:pt idx="1267">
                  <c:v>6.0000000000000331E-4</c:v>
                </c:pt>
                <c:pt idx="1268">
                  <c:v>5.9999999999999637E-4</c:v>
                </c:pt>
                <c:pt idx="1269">
                  <c:v>6.9999999999999923E-4</c:v>
                </c:pt>
                <c:pt idx="1270">
                  <c:v>6.0000000000000331E-4</c:v>
                </c:pt>
                <c:pt idx="1271">
                  <c:v>5.9999999999999637E-4</c:v>
                </c:pt>
                <c:pt idx="1272">
                  <c:v>5.9999999999999637E-4</c:v>
                </c:pt>
                <c:pt idx="1273">
                  <c:v>6.0000000000000331E-4</c:v>
                </c:pt>
                <c:pt idx="1274">
                  <c:v>6.0000000000000331E-4</c:v>
                </c:pt>
                <c:pt idx="1275">
                  <c:v>5.9999999999999637E-4</c:v>
                </c:pt>
                <c:pt idx="1276">
                  <c:v>6.0000000000000331E-4</c:v>
                </c:pt>
                <c:pt idx="1277">
                  <c:v>5.9999999999999637E-4</c:v>
                </c:pt>
                <c:pt idx="1278">
                  <c:v>3.9999999999999758E-4</c:v>
                </c:pt>
                <c:pt idx="1279">
                  <c:v>5.0000000000000044E-4</c:v>
                </c:pt>
                <c:pt idx="1280">
                  <c:v>5.0000000000000044E-4</c:v>
                </c:pt>
                <c:pt idx="1281">
                  <c:v>6.0000000000000331E-4</c:v>
                </c:pt>
                <c:pt idx="1282">
                  <c:v>6.0000000000000331E-4</c:v>
                </c:pt>
                <c:pt idx="1283">
                  <c:v>6.0000000000000331E-4</c:v>
                </c:pt>
                <c:pt idx="1284">
                  <c:v>4.9999999999999351E-4</c:v>
                </c:pt>
                <c:pt idx="1285">
                  <c:v>5.0000000000000044E-4</c:v>
                </c:pt>
                <c:pt idx="1286">
                  <c:v>5.0000000000000044E-4</c:v>
                </c:pt>
                <c:pt idx="1287">
                  <c:v>3.9999999999999758E-4</c:v>
                </c:pt>
                <c:pt idx="1288">
                  <c:v>3.0000000000000165E-4</c:v>
                </c:pt>
                <c:pt idx="1289">
                  <c:v>3.0000000000000165E-4</c:v>
                </c:pt>
                <c:pt idx="1290">
                  <c:v>1.9999999999999879E-4</c:v>
                </c:pt>
                <c:pt idx="1291">
                  <c:v>1.9999999999999879E-4</c:v>
                </c:pt>
                <c:pt idx="1292">
                  <c:v>1.9999999999999879E-4</c:v>
                </c:pt>
                <c:pt idx="1293">
                  <c:v>0</c:v>
                </c:pt>
                <c:pt idx="1294">
                  <c:v>-9.9999999999995925E-5</c:v>
                </c:pt>
                <c:pt idx="1295">
                  <c:v>-9.9999999999995925E-5</c:v>
                </c:pt>
                <c:pt idx="1296">
                  <c:v>-1.0000000000000286E-4</c:v>
                </c:pt>
                <c:pt idx="1297">
                  <c:v>0</c:v>
                </c:pt>
                <c:pt idx="1298">
                  <c:v>7.0000000000000617E-4</c:v>
                </c:pt>
                <c:pt idx="1299">
                  <c:v>6.999999999999923E-4</c:v>
                </c:pt>
                <c:pt idx="1300">
                  <c:v>8.000000000000021E-4</c:v>
                </c:pt>
                <c:pt idx="1301">
                  <c:v>9.9999999999999395E-4</c:v>
                </c:pt>
                <c:pt idx="1302">
                  <c:v>1.0999999999999968E-3</c:v>
                </c:pt>
                <c:pt idx="1303">
                  <c:v>1.1000000000000038E-3</c:v>
                </c:pt>
                <c:pt idx="1304">
                  <c:v>1.1999999999999997E-3</c:v>
                </c:pt>
                <c:pt idx="1305">
                  <c:v>1.1999999999999997E-3</c:v>
                </c:pt>
                <c:pt idx="1306">
                  <c:v>1.3999999999999985E-3</c:v>
                </c:pt>
                <c:pt idx="1307">
                  <c:v>1.5000000000000013E-3</c:v>
                </c:pt>
                <c:pt idx="1308">
                  <c:v>1.3000000000000025E-3</c:v>
                </c:pt>
                <c:pt idx="1309">
                  <c:v>1.3000000000000025E-3</c:v>
                </c:pt>
                <c:pt idx="1310">
                  <c:v>1.1000000000000038E-3</c:v>
                </c:pt>
                <c:pt idx="1311">
                  <c:v>9.0000000000000496E-4</c:v>
                </c:pt>
                <c:pt idx="1312">
                  <c:v>8.9999999999999802E-4</c:v>
                </c:pt>
                <c:pt idx="1313">
                  <c:v>7.9999999999999516E-4</c:v>
                </c:pt>
                <c:pt idx="1314">
                  <c:v>6.9999999999999923E-4</c:v>
                </c:pt>
                <c:pt idx="1315">
                  <c:v>6.9999999999999923E-4</c:v>
                </c:pt>
                <c:pt idx="1316">
                  <c:v>6.9999999999999923E-4</c:v>
                </c:pt>
                <c:pt idx="1317">
                  <c:v>6.9999999999999923E-4</c:v>
                </c:pt>
                <c:pt idx="1318">
                  <c:v>6.0000000000000331E-4</c:v>
                </c:pt>
                <c:pt idx="1319">
                  <c:v>5.9999999999999637E-4</c:v>
                </c:pt>
                <c:pt idx="1320">
                  <c:v>5.0000000000000044E-4</c:v>
                </c:pt>
                <c:pt idx="1321">
                  <c:v>5.0000000000000044E-4</c:v>
                </c:pt>
                <c:pt idx="1322">
                  <c:v>5.0000000000000738E-4</c:v>
                </c:pt>
                <c:pt idx="1323">
                  <c:v>4.9999999999999351E-4</c:v>
                </c:pt>
                <c:pt idx="1324">
                  <c:v>5.0000000000000044E-4</c:v>
                </c:pt>
                <c:pt idx="1325">
                  <c:v>4.9999999999999351E-4</c:v>
                </c:pt>
                <c:pt idx="1326">
                  <c:v>5.0000000000000044E-4</c:v>
                </c:pt>
                <c:pt idx="1327">
                  <c:v>4.9999999999999351E-4</c:v>
                </c:pt>
                <c:pt idx="1328">
                  <c:v>5.0000000000000044E-4</c:v>
                </c:pt>
                <c:pt idx="1329">
                  <c:v>5.0000000000000044E-4</c:v>
                </c:pt>
                <c:pt idx="1330">
                  <c:v>3.9999999999999758E-4</c:v>
                </c:pt>
                <c:pt idx="1331">
                  <c:v>3.9999999999999758E-4</c:v>
                </c:pt>
                <c:pt idx="1332">
                  <c:v>5.0000000000000044E-4</c:v>
                </c:pt>
                <c:pt idx="1333">
                  <c:v>5.0000000000000044E-4</c:v>
                </c:pt>
                <c:pt idx="1334">
                  <c:v>4.9999999999999351E-4</c:v>
                </c:pt>
                <c:pt idx="1335">
                  <c:v>5.0000000000000044E-4</c:v>
                </c:pt>
                <c:pt idx="1336">
                  <c:v>5.0000000000000044E-4</c:v>
                </c:pt>
                <c:pt idx="1337">
                  <c:v>6.0000000000000331E-4</c:v>
                </c:pt>
                <c:pt idx="1338">
                  <c:v>5.0000000000000738E-4</c:v>
                </c:pt>
                <c:pt idx="1339">
                  <c:v>5.0000000000000044E-4</c:v>
                </c:pt>
                <c:pt idx="1340">
                  <c:v>5.0000000000000044E-4</c:v>
                </c:pt>
                <c:pt idx="1341">
                  <c:v>5.0000000000000044E-4</c:v>
                </c:pt>
                <c:pt idx="1342">
                  <c:v>5.0000000000000738E-4</c:v>
                </c:pt>
                <c:pt idx="1343">
                  <c:v>4.9999999999999351E-4</c:v>
                </c:pt>
                <c:pt idx="1344">
                  <c:v>5.0000000000000044E-4</c:v>
                </c:pt>
                <c:pt idx="1345">
                  <c:v>3.0000000000000165E-4</c:v>
                </c:pt>
                <c:pt idx="1346">
                  <c:v>2.9999999999999472E-4</c:v>
                </c:pt>
                <c:pt idx="1347">
                  <c:v>3.0000000000000165E-4</c:v>
                </c:pt>
                <c:pt idx="1348">
                  <c:v>3.0000000000000165E-4</c:v>
                </c:pt>
                <c:pt idx="1349">
                  <c:v>3.0000000000000859E-4</c:v>
                </c:pt>
                <c:pt idx="1350">
                  <c:v>3.0000000000000165E-4</c:v>
                </c:pt>
                <c:pt idx="1351">
                  <c:v>2.9999999999999472E-4</c:v>
                </c:pt>
                <c:pt idx="1352">
                  <c:v>3.0000000000000165E-4</c:v>
                </c:pt>
                <c:pt idx="1353">
                  <c:v>2.9999999999999472E-4</c:v>
                </c:pt>
                <c:pt idx="1354">
                  <c:v>3.0000000000000165E-4</c:v>
                </c:pt>
                <c:pt idx="1355">
                  <c:v>3.0000000000000165E-4</c:v>
                </c:pt>
                <c:pt idx="1356">
                  <c:v>1.9999999999999879E-4</c:v>
                </c:pt>
                <c:pt idx="1357">
                  <c:v>1.9999999999999879E-4</c:v>
                </c:pt>
                <c:pt idx="1358">
                  <c:v>1.9999999999999879E-4</c:v>
                </c:pt>
                <c:pt idx="1359">
                  <c:v>1.9999999999999879E-4</c:v>
                </c:pt>
                <c:pt idx="1360">
                  <c:v>1.9999999999999879E-4</c:v>
                </c:pt>
                <c:pt idx="1361">
                  <c:v>2.9999999999999472E-4</c:v>
                </c:pt>
                <c:pt idx="1362">
                  <c:v>1.9999999999999879E-4</c:v>
                </c:pt>
                <c:pt idx="1363">
                  <c:v>1.9999999999999879E-4</c:v>
                </c:pt>
                <c:pt idx="1364">
                  <c:v>2.9999999999999472E-4</c:v>
                </c:pt>
                <c:pt idx="1365">
                  <c:v>3.0000000000000165E-4</c:v>
                </c:pt>
                <c:pt idx="1366">
                  <c:v>2.9999999999999472E-4</c:v>
                </c:pt>
                <c:pt idx="1367">
                  <c:v>3.0000000000000165E-4</c:v>
                </c:pt>
                <c:pt idx="1368">
                  <c:v>3.0000000000000165E-4</c:v>
                </c:pt>
                <c:pt idx="1369">
                  <c:v>3.0000000000000165E-4</c:v>
                </c:pt>
                <c:pt idx="1370">
                  <c:v>3.0000000000000165E-4</c:v>
                </c:pt>
                <c:pt idx="1371">
                  <c:v>2.9999999999999472E-4</c:v>
                </c:pt>
                <c:pt idx="1372">
                  <c:v>3.0000000000000165E-4</c:v>
                </c:pt>
                <c:pt idx="1373">
                  <c:v>2.9999999999999472E-4</c:v>
                </c:pt>
                <c:pt idx="1374">
                  <c:v>3.0000000000000165E-4</c:v>
                </c:pt>
                <c:pt idx="1375">
                  <c:v>3.0000000000000165E-4</c:v>
                </c:pt>
                <c:pt idx="1376">
                  <c:v>2.9999999999999472E-4</c:v>
                </c:pt>
                <c:pt idx="1377">
                  <c:v>3.0000000000000165E-4</c:v>
                </c:pt>
                <c:pt idx="1378">
                  <c:v>3.0000000000000165E-4</c:v>
                </c:pt>
                <c:pt idx="1379">
                  <c:v>3.9999999999999758E-4</c:v>
                </c:pt>
                <c:pt idx="1380">
                  <c:v>3.0000000000000165E-4</c:v>
                </c:pt>
                <c:pt idx="1381">
                  <c:v>3.0000000000000165E-4</c:v>
                </c:pt>
                <c:pt idx="1382">
                  <c:v>3.0000000000000165E-4</c:v>
                </c:pt>
                <c:pt idx="1383">
                  <c:v>3.0000000000000165E-4</c:v>
                </c:pt>
                <c:pt idx="1384">
                  <c:v>2.9999999999999472E-4</c:v>
                </c:pt>
                <c:pt idx="1385">
                  <c:v>4.0000000000000452E-4</c:v>
                </c:pt>
                <c:pt idx="1386">
                  <c:v>4.0000000000000452E-4</c:v>
                </c:pt>
                <c:pt idx="1387">
                  <c:v>4.0000000000000452E-4</c:v>
                </c:pt>
                <c:pt idx="1388">
                  <c:v>3.9999999999999758E-4</c:v>
                </c:pt>
                <c:pt idx="1389">
                  <c:v>3.9999999999999758E-4</c:v>
                </c:pt>
                <c:pt idx="1390">
                  <c:v>4.0000000000000452E-4</c:v>
                </c:pt>
                <c:pt idx="1391">
                  <c:v>3.9999999999999758E-4</c:v>
                </c:pt>
                <c:pt idx="1392">
                  <c:v>3.9999999999999758E-4</c:v>
                </c:pt>
                <c:pt idx="1393">
                  <c:v>4.0000000000000452E-4</c:v>
                </c:pt>
                <c:pt idx="1394">
                  <c:v>3.9999999999999758E-4</c:v>
                </c:pt>
                <c:pt idx="1395">
                  <c:v>5.0000000000000044E-4</c:v>
                </c:pt>
                <c:pt idx="1396">
                  <c:v>5.0000000000000044E-4</c:v>
                </c:pt>
                <c:pt idx="1397">
                  <c:v>5.9999999999999637E-4</c:v>
                </c:pt>
                <c:pt idx="1398">
                  <c:v>6.0000000000000331E-4</c:v>
                </c:pt>
                <c:pt idx="1399">
                  <c:v>5.9999999999999637E-4</c:v>
                </c:pt>
                <c:pt idx="1400">
                  <c:v>5.9999999999999637E-4</c:v>
                </c:pt>
                <c:pt idx="1401">
                  <c:v>5.0000000000000044E-4</c:v>
                </c:pt>
                <c:pt idx="1402">
                  <c:v>5.0000000000000044E-4</c:v>
                </c:pt>
                <c:pt idx="1403">
                  <c:v>5.0000000000000044E-4</c:v>
                </c:pt>
                <c:pt idx="1404">
                  <c:v>5.0000000000000044E-4</c:v>
                </c:pt>
                <c:pt idx="1405">
                  <c:v>5.0000000000000044E-4</c:v>
                </c:pt>
                <c:pt idx="1406">
                  <c:v>5.0000000000000044E-4</c:v>
                </c:pt>
                <c:pt idx="1407">
                  <c:v>6.0000000000000331E-4</c:v>
                </c:pt>
                <c:pt idx="1408">
                  <c:v>5.9999999999999637E-4</c:v>
                </c:pt>
                <c:pt idx="1409">
                  <c:v>6.0000000000000331E-4</c:v>
                </c:pt>
                <c:pt idx="1410">
                  <c:v>7.0000000000000617E-4</c:v>
                </c:pt>
                <c:pt idx="1411">
                  <c:v>5.9999999999999637E-4</c:v>
                </c:pt>
                <c:pt idx="1412">
                  <c:v>5.9999999999999637E-4</c:v>
                </c:pt>
                <c:pt idx="1413">
                  <c:v>5.9999999999999637E-4</c:v>
                </c:pt>
                <c:pt idx="1414">
                  <c:v>6.9999999999999923E-4</c:v>
                </c:pt>
                <c:pt idx="1415">
                  <c:v>5.9999999999999637E-4</c:v>
                </c:pt>
                <c:pt idx="1416">
                  <c:v>6.0000000000000331E-4</c:v>
                </c:pt>
                <c:pt idx="1417">
                  <c:v>6.9999999999999923E-4</c:v>
                </c:pt>
                <c:pt idx="1418">
                  <c:v>5.9999999999999637E-4</c:v>
                </c:pt>
                <c:pt idx="1419">
                  <c:v>5.9999999999999637E-4</c:v>
                </c:pt>
                <c:pt idx="1420">
                  <c:v>5.9999999999999637E-4</c:v>
                </c:pt>
                <c:pt idx="1421">
                  <c:v>7.0000000000000617E-4</c:v>
                </c:pt>
                <c:pt idx="1422">
                  <c:v>8.000000000000021E-4</c:v>
                </c:pt>
                <c:pt idx="1423">
                  <c:v>8.000000000000021E-4</c:v>
                </c:pt>
                <c:pt idx="1424">
                  <c:v>6.999999999999923E-4</c:v>
                </c:pt>
                <c:pt idx="1425">
                  <c:v>6.9999999999999923E-4</c:v>
                </c:pt>
                <c:pt idx="1426">
                  <c:v>5.9999999999999637E-4</c:v>
                </c:pt>
                <c:pt idx="1427">
                  <c:v>5.0000000000000044E-4</c:v>
                </c:pt>
                <c:pt idx="1428">
                  <c:v>6.0000000000000331E-4</c:v>
                </c:pt>
                <c:pt idx="1429">
                  <c:v>5.9999999999999637E-4</c:v>
                </c:pt>
                <c:pt idx="1430">
                  <c:v>5.0000000000000044E-4</c:v>
                </c:pt>
                <c:pt idx="1431">
                  <c:v>5.0000000000000044E-4</c:v>
                </c:pt>
                <c:pt idx="1432">
                  <c:v>5.9999999999999637E-4</c:v>
                </c:pt>
                <c:pt idx="1433">
                  <c:v>5.9999999999999637E-4</c:v>
                </c:pt>
                <c:pt idx="1434">
                  <c:v>5.0000000000000044E-4</c:v>
                </c:pt>
                <c:pt idx="1435">
                  <c:v>4.9999999999999351E-4</c:v>
                </c:pt>
                <c:pt idx="1436">
                  <c:v>3.9999999999999758E-4</c:v>
                </c:pt>
                <c:pt idx="1437">
                  <c:v>3.9999999999999758E-4</c:v>
                </c:pt>
                <c:pt idx="1438">
                  <c:v>3.9999999999999758E-4</c:v>
                </c:pt>
                <c:pt idx="1439">
                  <c:v>3.9999999999999758E-4</c:v>
                </c:pt>
                <c:pt idx="1440">
                  <c:v>3.9999999999999758E-4</c:v>
                </c:pt>
                <c:pt idx="1441">
                  <c:v>2.9999999999999472E-4</c:v>
                </c:pt>
                <c:pt idx="1442">
                  <c:v>1.9999999999999879E-4</c:v>
                </c:pt>
                <c:pt idx="1443">
                  <c:v>1.9999999999999879E-4</c:v>
                </c:pt>
                <c:pt idx="1444">
                  <c:v>1.9999999999999185E-4</c:v>
                </c:pt>
                <c:pt idx="1445">
                  <c:v>3.0000000000000165E-4</c:v>
                </c:pt>
                <c:pt idx="1446">
                  <c:v>3.0000000000000165E-4</c:v>
                </c:pt>
                <c:pt idx="1447">
                  <c:v>1.9999999999999879E-4</c:v>
                </c:pt>
                <c:pt idx="1448">
                  <c:v>9.9999999999995925E-5</c:v>
                </c:pt>
                <c:pt idx="1449">
                  <c:v>1.9999999999999879E-4</c:v>
                </c:pt>
                <c:pt idx="1450">
                  <c:v>1.0000000000000286E-4</c:v>
                </c:pt>
                <c:pt idx="1451">
                  <c:v>2.0000000000000573E-4</c:v>
                </c:pt>
                <c:pt idx="1452">
                  <c:v>1.0000000000000286E-4</c:v>
                </c:pt>
                <c:pt idx="1453">
                  <c:v>-9.9999999999995925E-5</c:v>
                </c:pt>
                <c:pt idx="1454">
                  <c:v>-9.9999999999995925E-5</c:v>
                </c:pt>
                <c:pt idx="1455">
                  <c:v>-1.0000000000000286E-4</c:v>
                </c:pt>
                <c:pt idx="1456">
                  <c:v>-9.9999999999995925E-5</c:v>
                </c:pt>
                <c:pt idx="1457">
                  <c:v>0</c:v>
                </c:pt>
                <c:pt idx="1458">
                  <c:v>0</c:v>
                </c:pt>
                <c:pt idx="1459">
                  <c:v>-3.0000000000000165E-4</c:v>
                </c:pt>
                <c:pt idx="1460">
                  <c:v>-3.0000000000000165E-4</c:v>
                </c:pt>
                <c:pt idx="1461">
                  <c:v>-3.0000000000000165E-4</c:v>
                </c:pt>
                <c:pt idx="1462">
                  <c:v>-2.9999999999999472E-4</c:v>
                </c:pt>
                <c:pt idx="1463">
                  <c:v>-3.0000000000000165E-4</c:v>
                </c:pt>
                <c:pt idx="1464">
                  <c:v>-1.9999999999999879E-4</c:v>
                </c:pt>
                <c:pt idx="1465">
                  <c:v>-9.9999999999995925E-5</c:v>
                </c:pt>
                <c:pt idx="1466">
                  <c:v>0</c:v>
                </c:pt>
                <c:pt idx="1467">
                  <c:v>0</c:v>
                </c:pt>
                <c:pt idx="1468">
                  <c:v>-1.0000000000000286E-4</c:v>
                </c:pt>
                <c:pt idx="1469">
                  <c:v>-1.0000000000000286E-4</c:v>
                </c:pt>
                <c:pt idx="1470">
                  <c:v>0</c:v>
                </c:pt>
                <c:pt idx="1471">
                  <c:v>0</c:v>
                </c:pt>
                <c:pt idx="1472">
                  <c:v>0</c:v>
                </c:pt>
                <c:pt idx="1473">
                  <c:v>0</c:v>
                </c:pt>
                <c:pt idx="1474">
                  <c:v>0</c:v>
                </c:pt>
                <c:pt idx="1475">
                  <c:v>0</c:v>
                </c:pt>
                <c:pt idx="1476">
                  <c:v>0</c:v>
                </c:pt>
                <c:pt idx="1477">
                  <c:v>0</c:v>
                </c:pt>
                <c:pt idx="1478">
                  <c:v>1.0000000000000286E-4</c:v>
                </c:pt>
                <c:pt idx="1479">
                  <c:v>9.9999999999995925E-5</c:v>
                </c:pt>
                <c:pt idx="1480">
                  <c:v>1.0000000000000286E-4</c:v>
                </c:pt>
                <c:pt idx="1481">
                  <c:v>9.9999999999995925E-5</c:v>
                </c:pt>
                <c:pt idx="1482">
                  <c:v>1.9999999999999879E-4</c:v>
                </c:pt>
                <c:pt idx="1483">
                  <c:v>2.0000000000000573E-4</c:v>
                </c:pt>
                <c:pt idx="1484">
                  <c:v>1.0000000000000286E-4</c:v>
                </c:pt>
                <c:pt idx="1485">
                  <c:v>2.0000000000000573E-4</c:v>
                </c:pt>
                <c:pt idx="1486">
                  <c:v>1.9999999999999879E-4</c:v>
                </c:pt>
                <c:pt idx="1487">
                  <c:v>9.9999999999995925E-5</c:v>
                </c:pt>
                <c:pt idx="1488">
                  <c:v>9.9999999999995925E-5</c:v>
                </c:pt>
                <c:pt idx="1489">
                  <c:v>1.0000000000000286E-4</c:v>
                </c:pt>
                <c:pt idx="1490">
                  <c:v>-3.0000000000000165E-4</c:v>
                </c:pt>
                <c:pt idx="1491">
                  <c:v>-2.9999999999999472E-4</c:v>
                </c:pt>
                <c:pt idx="1492">
                  <c:v>-3.0000000000000165E-4</c:v>
                </c:pt>
                <c:pt idx="1493">
                  <c:v>-3.0000000000000165E-4</c:v>
                </c:pt>
                <c:pt idx="1494">
                  <c:v>-3.0000000000000165E-4</c:v>
                </c:pt>
                <c:pt idx="1495">
                  <c:v>-2.9999999999999472E-4</c:v>
                </c:pt>
                <c:pt idx="1496">
                  <c:v>-1.9999999999999879E-4</c:v>
                </c:pt>
                <c:pt idx="1497">
                  <c:v>-1.9999999999999879E-4</c:v>
                </c:pt>
                <c:pt idx="1498">
                  <c:v>-1.9999999999999879E-4</c:v>
                </c:pt>
                <c:pt idx="1499">
                  <c:v>-1.9999999999999879E-4</c:v>
                </c:pt>
                <c:pt idx="1500">
                  <c:v>-2.9999999999999472E-4</c:v>
                </c:pt>
                <c:pt idx="1501">
                  <c:v>-2.9999999999999472E-4</c:v>
                </c:pt>
                <c:pt idx="1502">
                  <c:v>-1.9999999999999879E-4</c:v>
                </c:pt>
                <c:pt idx="1503">
                  <c:v>-1.0000000000000286E-4</c:v>
                </c:pt>
                <c:pt idx="1504">
                  <c:v>-1.000000000000098E-4</c:v>
                </c:pt>
                <c:pt idx="1505">
                  <c:v>-9.9999999999995925E-5</c:v>
                </c:pt>
                <c:pt idx="1506">
                  <c:v>0</c:v>
                </c:pt>
                <c:pt idx="1507">
                  <c:v>0</c:v>
                </c:pt>
                <c:pt idx="1508">
                  <c:v>0</c:v>
                </c:pt>
                <c:pt idx="1509">
                  <c:v>-1.0000000000000286E-4</c:v>
                </c:pt>
                <c:pt idx="1510">
                  <c:v>-1.9999999999999879E-4</c:v>
                </c:pt>
                <c:pt idx="1511">
                  <c:v>-1.9999999999999879E-4</c:v>
                </c:pt>
                <c:pt idx="1512">
                  <c:v>-2.0000000000000573E-4</c:v>
                </c:pt>
                <c:pt idx="1513">
                  <c:v>-1.9999999999999879E-4</c:v>
                </c:pt>
                <c:pt idx="1514">
                  <c:v>-9.9999999999995925E-5</c:v>
                </c:pt>
                <c:pt idx="1515">
                  <c:v>0</c:v>
                </c:pt>
                <c:pt idx="1516">
                  <c:v>0</c:v>
                </c:pt>
                <c:pt idx="1517">
                  <c:v>0</c:v>
                </c:pt>
                <c:pt idx="1518">
                  <c:v>1.0000000000000286E-4</c:v>
                </c:pt>
                <c:pt idx="1519">
                  <c:v>1.0000000000000286E-4</c:v>
                </c:pt>
                <c:pt idx="1520">
                  <c:v>2.0000000000000573E-4</c:v>
                </c:pt>
                <c:pt idx="1521">
                  <c:v>1.9999999999999879E-4</c:v>
                </c:pt>
                <c:pt idx="1522">
                  <c:v>2.0000000000000573E-4</c:v>
                </c:pt>
                <c:pt idx="1523">
                  <c:v>3.0000000000000165E-4</c:v>
                </c:pt>
                <c:pt idx="1524">
                  <c:v>4.0000000000000452E-4</c:v>
                </c:pt>
                <c:pt idx="1525">
                  <c:v>3.9999999999999758E-4</c:v>
                </c:pt>
                <c:pt idx="1526">
                  <c:v>5.0000000000000044E-4</c:v>
                </c:pt>
                <c:pt idx="1527">
                  <c:v>5.0000000000000044E-4</c:v>
                </c:pt>
                <c:pt idx="1528">
                  <c:v>3.9999999999999758E-4</c:v>
                </c:pt>
                <c:pt idx="1529">
                  <c:v>4.0000000000000452E-4</c:v>
                </c:pt>
                <c:pt idx="1530">
                  <c:v>2.9999999999999472E-4</c:v>
                </c:pt>
                <c:pt idx="1531">
                  <c:v>3.0000000000000165E-4</c:v>
                </c:pt>
                <c:pt idx="1532">
                  <c:v>3.0000000000000165E-4</c:v>
                </c:pt>
                <c:pt idx="1533">
                  <c:v>3.0000000000000165E-4</c:v>
                </c:pt>
                <c:pt idx="1534">
                  <c:v>3.0000000000000165E-4</c:v>
                </c:pt>
                <c:pt idx="1535">
                  <c:v>3.0000000000000165E-4</c:v>
                </c:pt>
                <c:pt idx="1536">
                  <c:v>-1.0000000000000286E-4</c:v>
                </c:pt>
                <c:pt idx="1537">
                  <c:v>-9.9999999999995925E-5</c:v>
                </c:pt>
                <c:pt idx="1538">
                  <c:v>-9.9999999999995925E-5</c:v>
                </c:pt>
                <c:pt idx="1539">
                  <c:v>-1.9999999999999879E-4</c:v>
                </c:pt>
                <c:pt idx="1540">
                  <c:v>-1.9999999999999879E-4</c:v>
                </c:pt>
                <c:pt idx="1541">
                  <c:v>-1.9999999999999879E-4</c:v>
                </c:pt>
                <c:pt idx="1542">
                  <c:v>-2.0000000000000573E-4</c:v>
                </c:pt>
                <c:pt idx="1543">
                  <c:v>-1.9999999999999879E-4</c:v>
                </c:pt>
                <c:pt idx="1544">
                  <c:v>-2.0000000000000573E-4</c:v>
                </c:pt>
                <c:pt idx="1545">
                  <c:v>-1.9999999999999879E-4</c:v>
                </c:pt>
                <c:pt idx="1546">
                  <c:v>-1.9999999999999879E-4</c:v>
                </c:pt>
                <c:pt idx="1547">
                  <c:v>-1.9999999999999879E-4</c:v>
                </c:pt>
                <c:pt idx="1548">
                  <c:v>-1.9999999999999879E-4</c:v>
                </c:pt>
                <c:pt idx="1549">
                  <c:v>-3.0000000000000165E-4</c:v>
                </c:pt>
                <c:pt idx="1550">
                  <c:v>-3.0000000000000859E-4</c:v>
                </c:pt>
                <c:pt idx="1551">
                  <c:v>-2.0000000000000573E-4</c:v>
                </c:pt>
                <c:pt idx="1552">
                  <c:v>-3.0000000000000165E-4</c:v>
                </c:pt>
                <c:pt idx="1553">
                  <c:v>-2.0000000000000573E-4</c:v>
                </c:pt>
                <c:pt idx="1554">
                  <c:v>-3.9999999999999758E-4</c:v>
                </c:pt>
                <c:pt idx="1555">
                  <c:v>-3.9999999999999758E-4</c:v>
                </c:pt>
                <c:pt idx="1556">
                  <c:v>-3.9999999999999758E-4</c:v>
                </c:pt>
                <c:pt idx="1557">
                  <c:v>-4.0000000000000452E-4</c:v>
                </c:pt>
                <c:pt idx="1558">
                  <c:v>-4.0000000000000452E-4</c:v>
                </c:pt>
                <c:pt idx="1559">
                  <c:v>-3.9999999999999758E-4</c:v>
                </c:pt>
                <c:pt idx="1560">
                  <c:v>-3.0000000000000165E-4</c:v>
                </c:pt>
                <c:pt idx="1561">
                  <c:v>-2.0000000000000573E-4</c:v>
                </c:pt>
                <c:pt idx="1562">
                  <c:v>-1.0000000000000286E-4</c:v>
                </c:pt>
                <c:pt idx="1563">
                  <c:v>-9.9999999999995925E-5</c:v>
                </c:pt>
                <c:pt idx="1564">
                  <c:v>9.9999999999995925E-5</c:v>
                </c:pt>
                <c:pt idx="1565">
                  <c:v>9.9999999999995925E-5</c:v>
                </c:pt>
                <c:pt idx="1566">
                  <c:v>9.9999999999995925E-5</c:v>
                </c:pt>
                <c:pt idx="1567">
                  <c:v>1.9999999999999879E-4</c:v>
                </c:pt>
                <c:pt idx="1568">
                  <c:v>1.9999999999999879E-4</c:v>
                </c:pt>
                <c:pt idx="1569">
                  <c:v>1.9999999999999185E-4</c:v>
                </c:pt>
                <c:pt idx="1570">
                  <c:v>2.0000000000000573E-4</c:v>
                </c:pt>
                <c:pt idx="1571">
                  <c:v>1.0000000000000286E-4</c:v>
                </c:pt>
                <c:pt idx="1572">
                  <c:v>9.9999999999995925E-5</c:v>
                </c:pt>
                <c:pt idx="1573">
                  <c:v>2.0000000000000573E-4</c:v>
                </c:pt>
                <c:pt idx="1574">
                  <c:v>1.9999999999999185E-4</c:v>
                </c:pt>
                <c:pt idx="1575">
                  <c:v>2.0000000000000573E-4</c:v>
                </c:pt>
                <c:pt idx="1576">
                  <c:v>3.0000000000000165E-4</c:v>
                </c:pt>
                <c:pt idx="1577">
                  <c:v>2.9999999999999472E-4</c:v>
                </c:pt>
                <c:pt idx="1578">
                  <c:v>-9.9999999999995925E-5</c:v>
                </c:pt>
                <c:pt idx="1579">
                  <c:v>0</c:v>
                </c:pt>
                <c:pt idx="1580">
                  <c:v>-1.0000000000000286E-4</c:v>
                </c:pt>
                <c:pt idx="1581">
                  <c:v>0</c:v>
                </c:pt>
                <c:pt idx="1582">
                  <c:v>0</c:v>
                </c:pt>
                <c:pt idx="1583">
                  <c:v>0</c:v>
                </c:pt>
                <c:pt idx="1584">
                  <c:v>0</c:v>
                </c:pt>
                <c:pt idx="1585">
                  <c:v>9.9999999999995925E-5</c:v>
                </c:pt>
                <c:pt idx="1586">
                  <c:v>1.0000000000000286E-4</c:v>
                </c:pt>
                <c:pt idx="1587">
                  <c:v>1.0000000000000286E-4</c:v>
                </c:pt>
                <c:pt idx="1588">
                  <c:v>1.0000000000000286E-4</c:v>
                </c:pt>
                <c:pt idx="1589">
                  <c:v>1.000000000000098E-4</c:v>
                </c:pt>
                <c:pt idx="1590">
                  <c:v>1.0000000000000286E-4</c:v>
                </c:pt>
                <c:pt idx="1591">
                  <c:v>1.9999999999999879E-4</c:v>
                </c:pt>
                <c:pt idx="1592">
                  <c:v>1.9999999999999879E-4</c:v>
                </c:pt>
                <c:pt idx="1593">
                  <c:v>1.9999999999999879E-4</c:v>
                </c:pt>
                <c:pt idx="1594">
                  <c:v>3.0000000000000165E-4</c:v>
                </c:pt>
                <c:pt idx="1595">
                  <c:v>3.0000000000000165E-4</c:v>
                </c:pt>
                <c:pt idx="1596">
                  <c:v>2.9999999999999472E-4</c:v>
                </c:pt>
                <c:pt idx="1597">
                  <c:v>3.0000000000000165E-4</c:v>
                </c:pt>
                <c:pt idx="1598">
                  <c:v>3.0000000000000165E-4</c:v>
                </c:pt>
                <c:pt idx="1599">
                  <c:v>2.9999999999999472E-4</c:v>
                </c:pt>
                <c:pt idx="1600">
                  <c:v>1.9999999999999879E-4</c:v>
                </c:pt>
                <c:pt idx="1601">
                  <c:v>1.9999999999999185E-4</c:v>
                </c:pt>
                <c:pt idx="1602">
                  <c:v>1.9999999999999185E-4</c:v>
                </c:pt>
                <c:pt idx="1603">
                  <c:v>1.9999999999999879E-4</c:v>
                </c:pt>
                <c:pt idx="1604">
                  <c:v>2.0000000000000573E-4</c:v>
                </c:pt>
                <c:pt idx="1605">
                  <c:v>2.0000000000000573E-4</c:v>
                </c:pt>
                <c:pt idx="1606">
                  <c:v>2.0000000000000573E-4</c:v>
                </c:pt>
                <c:pt idx="1607">
                  <c:v>3.0000000000000165E-4</c:v>
                </c:pt>
                <c:pt idx="1608">
                  <c:v>3.0000000000000165E-4</c:v>
                </c:pt>
                <c:pt idx="1609">
                  <c:v>3.0000000000000165E-4</c:v>
                </c:pt>
                <c:pt idx="1610">
                  <c:v>2.9999999999999472E-4</c:v>
                </c:pt>
                <c:pt idx="1611">
                  <c:v>2.9999999999999472E-4</c:v>
                </c:pt>
                <c:pt idx="1612">
                  <c:v>3.0000000000000165E-4</c:v>
                </c:pt>
                <c:pt idx="1613">
                  <c:v>2.9999999999999472E-4</c:v>
                </c:pt>
                <c:pt idx="1614">
                  <c:v>3.0000000000000165E-4</c:v>
                </c:pt>
                <c:pt idx="1615">
                  <c:v>2.9999999999999472E-4</c:v>
                </c:pt>
                <c:pt idx="1616">
                  <c:v>3.0000000000000165E-4</c:v>
                </c:pt>
                <c:pt idx="1617">
                  <c:v>2.9999999999999472E-4</c:v>
                </c:pt>
                <c:pt idx="1618">
                  <c:v>3.0000000000000165E-4</c:v>
                </c:pt>
                <c:pt idx="1619">
                  <c:v>1.9999999999999185E-4</c:v>
                </c:pt>
                <c:pt idx="1620">
                  <c:v>1.9999999999999879E-4</c:v>
                </c:pt>
                <c:pt idx="1621">
                  <c:v>1.9999999999999879E-4</c:v>
                </c:pt>
                <c:pt idx="1622">
                  <c:v>3.0000000000000165E-4</c:v>
                </c:pt>
                <c:pt idx="1623">
                  <c:v>3.0000000000000165E-4</c:v>
                </c:pt>
                <c:pt idx="1624">
                  <c:v>3.0000000000000165E-4</c:v>
                </c:pt>
                <c:pt idx="1625">
                  <c:v>1.9999999999999879E-4</c:v>
                </c:pt>
                <c:pt idx="1626">
                  <c:v>3.0000000000000165E-4</c:v>
                </c:pt>
                <c:pt idx="1627">
                  <c:v>3.0000000000000165E-4</c:v>
                </c:pt>
                <c:pt idx="1628">
                  <c:v>2.9999999999999472E-4</c:v>
                </c:pt>
                <c:pt idx="1629">
                  <c:v>2.9999999999999472E-4</c:v>
                </c:pt>
                <c:pt idx="1630">
                  <c:v>1.9999999999999879E-4</c:v>
                </c:pt>
                <c:pt idx="1631">
                  <c:v>3.0000000000000165E-4</c:v>
                </c:pt>
                <c:pt idx="1632">
                  <c:v>1.9999999999999879E-4</c:v>
                </c:pt>
                <c:pt idx="1633">
                  <c:v>1.9999999999999879E-4</c:v>
                </c:pt>
                <c:pt idx="1634">
                  <c:v>2.9999999999999472E-4</c:v>
                </c:pt>
                <c:pt idx="1635">
                  <c:v>3.0000000000000165E-4</c:v>
                </c:pt>
                <c:pt idx="1636">
                  <c:v>2.9999999999999472E-4</c:v>
                </c:pt>
                <c:pt idx="1637">
                  <c:v>1.9999999999999879E-4</c:v>
                </c:pt>
                <c:pt idx="1638">
                  <c:v>1.9999999999999879E-4</c:v>
                </c:pt>
                <c:pt idx="1639">
                  <c:v>1.9999999999999879E-4</c:v>
                </c:pt>
                <c:pt idx="1640">
                  <c:v>2.0000000000000573E-4</c:v>
                </c:pt>
                <c:pt idx="1641">
                  <c:v>2.0000000000000573E-4</c:v>
                </c:pt>
                <c:pt idx="1642">
                  <c:v>9.9999999999995925E-5</c:v>
                </c:pt>
                <c:pt idx="1643">
                  <c:v>1.9999999999999879E-4</c:v>
                </c:pt>
                <c:pt idx="1644">
                  <c:v>2.0000000000000573E-4</c:v>
                </c:pt>
                <c:pt idx="1645">
                  <c:v>1.9999999999999879E-4</c:v>
                </c:pt>
                <c:pt idx="1646">
                  <c:v>1.9999999999999879E-4</c:v>
                </c:pt>
                <c:pt idx="1647">
                  <c:v>1.9999999999999185E-4</c:v>
                </c:pt>
                <c:pt idx="1648">
                  <c:v>1.9999999999999879E-4</c:v>
                </c:pt>
                <c:pt idx="1649">
                  <c:v>1.9999999999999879E-4</c:v>
                </c:pt>
                <c:pt idx="1650">
                  <c:v>1.9999999999999879E-4</c:v>
                </c:pt>
                <c:pt idx="1651">
                  <c:v>9.9999999999995925E-5</c:v>
                </c:pt>
                <c:pt idx="1652">
                  <c:v>1.9999999999999879E-4</c:v>
                </c:pt>
                <c:pt idx="1653">
                  <c:v>1.9999999999999879E-4</c:v>
                </c:pt>
                <c:pt idx="1654">
                  <c:v>3.0000000000000165E-4</c:v>
                </c:pt>
                <c:pt idx="1655">
                  <c:v>3.9999999999999758E-4</c:v>
                </c:pt>
                <c:pt idx="1656">
                  <c:v>3.0000000000000165E-4</c:v>
                </c:pt>
                <c:pt idx="1657">
                  <c:v>3.0000000000000165E-4</c:v>
                </c:pt>
                <c:pt idx="1658">
                  <c:v>3.0000000000000165E-4</c:v>
                </c:pt>
                <c:pt idx="1659">
                  <c:v>4.0000000000000452E-4</c:v>
                </c:pt>
                <c:pt idx="1660">
                  <c:v>3.0000000000000165E-4</c:v>
                </c:pt>
                <c:pt idx="1661">
                  <c:v>3.0000000000000859E-4</c:v>
                </c:pt>
                <c:pt idx="1662">
                  <c:v>3.0000000000000165E-4</c:v>
                </c:pt>
                <c:pt idx="1663">
                  <c:v>3.0000000000000165E-4</c:v>
                </c:pt>
                <c:pt idx="1664">
                  <c:v>3.0000000000000165E-4</c:v>
                </c:pt>
                <c:pt idx="1665">
                  <c:v>3.0000000000000165E-4</c:v>
                </c:pt>
                <c:pt idx="1666">
                  <c:v>2.0000000000000573E-4</c:v>
                </c:pt>
                <c:pt idx="1667">
                  <c:v>3.0000000000000165E-4</c:v>
                </c:pt>
                <c:pt idx="1668">
                  <c:v>3.0000000000000165E-4</c:v>
                </c:pt>
                <c:pt idx="1669">
                  <c:v>9.9999999999988987E-5</c:v>
                </c:pt>
                <c:pt idx="1670">
                  <c:v>1.0000000000000286E-4</c:v>
                </c:pt>
                <c:pt idx="1671">
                  <c:v>9.9999999999995925E-5</c:v>
                </c:pt>
                <c:pt idx="1672">
                  <c:v>0</c:v>
                </c:pt>
                <c:pt idx="1673">
                  <c:v>0</c:v>
                </c:pt>
                <c:pt idx="1674">
                  <c:v>1.0000000000000286E-4</c:v>
                </c:pt>
                <c:pt idx="1675">
                  <c:v>0</c:v>
                </c:pt>
                <c:pt idx="1676">
                  <c:v>-1.0000000000000286E-4</c:v>
                </c:pt>
                <c:pt idx="1677">
                  <c:v>-9.9999999999995925E-5</c:v>
                </c:pt>
                <c:pt idx="1678">
                  <c:v>0</c:v>
                </c:pt>
                <c:pt idx="1679">
                  <c:v>-1.0000000000000286E-4</c:v>
                </c:pt>
                <c:pt idx="1680">
                  <c:v>-1.0000000000000286E-4</c:v>
                </c:pt>
                <c:pt idx="1681">
                  <c:v>0</c:v>
                </c:pt>
                <c:pt idx="1682">
                  <c:v>0</c:v>
                </c:pt>
                <c:pt idx="1683">
                  <c:v>1.0000000000000286E-4</c:v>
                </c:pt>
                <c:pt idx="1684">
                  <c:v>1.0000000000000286E-4</c:v>
                </c:pt>
                <c:pt idx="1685">
                  <c:v>9.9999999999995925E-5</c:v>
                </c:pt>
                <c:pt idx="1686">
                  <c:v>1.9999999999999879E-4</c:v>
                </c:pt>
                <c:pt idx="1687">
                  <c:v>9.9999999999995925E-5</c:v>
                </c:pt>
                <c:pt idx="1688">
                  <c:v>1.9999999999999185E-4</c:v>
                </c:pt>
                <c:pt idx="1689">
                  <c:v>1.9999999999999879E-4</c:v>
                </c:pt>
                <c:pt idx="1690">
                  <c:v>3.0000000000000165E-4</c:v>
                </c:pt>
                <c:pt idx="1691">
                  <c:v>3.9999999999999758E-4</c:v>
                </c:pt>
                <c:pt idx="1692">
                  <c:v>4.0000000000000452E-4</c:v>
                </c:pt>
                <c:pt idx="1693">
                  <c:v>3.9999999999999758E-4</c:v>
                </c:pt>
                <c:pt idx="1694">
                  <c:v>4.9999999999999351E-4</c:v>
                </c:pt>
                <c:pt idx="1695">
                  <c:v>5.0000000000000044E-4</c:v>
                </c:pt>
                <c:pt idx="1696">
                  <c:v>5.0000000000000044E-4</c:v>
                </c:pt>
                <c:pt idx="1697">
                  <c:v>5.0000000000000044E-4</c:v>
                </c:pt>
                <c:pt idx="1698">
                  <c:v>5.0000000000000044E-4</c:v>
                </c:pt>
                <c:pt idx="1699">
                  <c:v>5.0000000000000044E-4</c:v>
                </c:pt>
                <c:pt idx="1700">
                  <c:v>5.0000000000000044E-4</c:v>
                </c:pt>
                <c:pt idx="1701">
                  <c:v>5.0000000000000044E-4</c:v>
                </c:pt>
                <c:pt idx="1702">
                  <c:v>5.0000000000000044E-4</c:v>
                </c:pt>
                <c:pt idx="1703">
                  <c:v>6.9999999999999923E-4</c:v>
                </c:pt>
                <c:pt idx="1704">
                  <c:v>5.9999999999999637E-4</c:v>
                </c:pt>
                <c:pt idx="1705">
                  <c:v>6.999999999999923E-4</c:v>
                </c:pt>
                <c:pt idx="1706">
                  <c:v>5.9999999999999637E-4</c:v>
                </c:pt>
                <c:pt idx="1707">
                  <c:v>5.9999999999999637E-4</c:v>
                </c:pt>
                <c:pt idx="1708">
                  <c:v>5.9999999999999637E-4</c:v>
                </c:pt>
                <c:pt idx="1709">
                  <c:v>5.9999999999999637E-4</c:v>
                </c:pt>
                <c:pt idx="1710">
                  <c:v>6.0000000000000331E-4</c:v>
                </c:pt>
                <c:pt idx="1711">
                  <c:v>6.0000000000000331E-4</c:v>
                </c:pt>
                <c:pt idx="1712">
                  <c:v>5.0000000000000044E-4</c:v>
                </c:pt>
                <c:pt idx="1713">
                  <c:v>5.0000000000000044E-4</c:v>
                </c:pt>
                <c:pt idx="1714">
                  <c:v>5.0000000000000044E-4</c:v>
                </c:pt>
                <c:pt idx="1715">
                  <c:v>5.0000000000000044E-4</c:v>
                </c:pt>
                <c:pt idx="1716">
                  <c:v>6.999999999999923E-4</c:v>
                </c:pt>
                <c:pt idx="1717">
                  <c:v>6.9999999999999923E-4</c:v>
                </c:pt>
                <c:pt idx="1718">
                  <c:v>6.9999999999999923E-4</c:v>
                </c:pt>
                <c:pt idx="1719">
                  <c:v>6.9999999999999923E-4</c:v>
                </c:pt>
                <c:pt idx="1720">
                  <c:v>6.0000000000000331E-4</c:v>
                </c:pt>
                <c:pt idx="1721">
                  <c:v>7.0000000000000617E-4</c:v>
                </c:pt>
                <c:pt idx="1722">
                  <c:v>6.0000000000000331E-4</c:v>
                </c:pt>
                <c:pt idx="1723">
                  <c:v>5.0000000000000044E-4</c:v>
                </c:pt>
                <c:pt idx="1724">
                  <c:v>4.0000000000000452E-4</c:v>
                </c:pt>
                <c:pt idx="1725">
                  <c:v>4.0000000000000452E-4</c:v>
                </c:pt>
                <c:pt idx="1726">
                  <c:v>3.9999999999999758E-4</c:v>
                </c:pt>
                <c:pt idx="1727">
                  <c:v>4.0000000000000452E-4</c:v>
                </c:pt>
                <c:pt idx="1728">
                  <c:v>4.0000000000000452E-4</c:v>
                </c:pt>
                <c:pt idx="1729">
                  <c:v>4.0000000000000452E-4</c:v>
                </c:pt>
                <c:pt idx="1730">
                  <c:v>3.0000000000000165E-4</c:v>
                </c:pt>
                <c:pt idx="1731">
                  <c:v>2.9999999999999472E-4</c:v>
                </c:pt>
                <c:pt idx="1732">
                  <c:v>2.9999999999999472E-4</c:v>
                </c:pt>
                <c:pt idx="1733">
                  <c:v>2.9999999999999472E-4</c:v>
                </c:pt>
                <c:pt idx="1734">
                  <c:v>3.0000000000000165E-4</c:v>
                </c:pt>
                <c:pt idx="1735">
                  <c:v>2.9999999999999472E-4</c:v>
                </c:pt>
                <c:pt idx="1736">
                  <c:v>3.0000000000000165E-4</c:v>
                </c:pt>
                <c:pt idx="1737">
                  <c:v>3.0000000000000165E-4</c:v>
                </c:pt>
                <c:pt idx="1738">
                  <c:v>2.9999999999999472E-4</c:v>
                </c:pt>
                <c:pt idx="1739">
                  <c:v>2.9999999999999472E-4</c:v>
                </c:pt>
                <c:pt idx="1740">
                  <c:v>3.0000000000000165E-4</c:v>
                </c:pt>
                <c:pt idx="1741">
                  <c:v>3.0000000000000165E-4</c:v>
                </c:pt>
                <c:pt idx="1742">
                  <c:v>3.0000000000000165E-4</c:v>
                </c:pt>
                <c:pt idx="1743">
                  <c:v>3.0000000000000165E-4</c:v>
                </c:pt>
                <c:pt idx="1744">
                  <c:v>2.9999999999999472E-4</c:v>
                </c:pt>
                <c:pt idx="1745">
                  <c:v>3.0000000000000165E-4</c:v>
                </c:pt>
                <c:pt idx="1746">
                  <c:v>2.9999999999999472E-4</c:v>
                </c:pt>
                <c:pt idx="1747">
                  <c:v>3.0000000000000165E-4</c:v>
                </c:pt>
                <c:pt idx="1748">
                  <c:v>3.0000000000000859E-4</c:v>
                </c:pt>
                <c:pt idx="1749">
                  <c:v>2.9999999999999472E-4</c:v>
                </c:pt>
                <c:pt idx="1750">
                  <c:v>4.0000000000000452E-4</c:v>
                </c:pt>
                <c:pt idx="1751">
                  <c:v>3.9999999999999758E-4</c:v>
                </c:pt>
                <c:pt idx="1752">
                  <c:v>3.9999999999999758E-4</c:v>
                </c:pt>
                <c:pt idx="1753">
                  <c:v>4.0000000000000452E-4</c:v>
                </c:pt>
                <c:pt idx="1754">
                  <c:v>3.9999999999999758E-4</c:v>
                </c:pt>
                <c:pt idx="1755">
                  <c:v>3.9999999999999758E-4</c:v>
                </c:pt>
                <c:pt idx="1756">
                  <c:v>3.0000000000000165E-4</c:v>
                </c:pt>
                <c:pt idx="1757">
                  <c:v>4.0000000000000452E-4</c:v>
                </c:pt>
                <c:pt idx="1758">
                  <c:v>3.9999999999999758E-4</c:v>
                </c:pt>
                <c:pt idx="1759">
                  <c:v>3.9999999999999758E-4</c:v>
                </c:pt>
                <c:pt idx="1760">
                  <c:v>3.9999999999999758E-4</c:v>
                </c:pt>
                <c:pt idx="1761">
                  <c:v>4.9999999999999351E-4</c:v>
                </c:pt>
                <c:pt idx="1762">
                  <c:v>3.9999999999999758E-4</c:v>
                </c:pt>
                <c:pt idx="1763">
                  <c:v>4.0000000000000452E-4</c:v>
                </c:pt>
                <c:pt idx="1764">
                  <c:v>4.0000000000000452E-4</c:v>
                </c:pt>
                <c:pt idx="1765">
                  <c:v>5.0000000000000044E-4</c:v>
                </c:pt>
                <c:pt idx="1766">
                  <c:v>3.9999999999999758E-4</c:v>
                </c:pt>
                <c:pt idx="1767">
                  <c:v>3.9999999999999758E-4</c:v>
                </c:pt>
                <c:pt idx="1768">
                  <c:v>4.0000000000000452E-4</c:v>
                </c:pt>
                <c:pt idx="1769">
                  <c:v>3.9999999999999758E-4</c:v>
                </c:pt>
                <c:pt idx="1770">
                  <c:v>4.0000000000000452E-4</c:v>
                </c:pt>
                <c:pt idx="1771">
                  <c:v>5.0000000000000044E-4</c:v>
                </c:pt>
                <c:pt idx="1772">
                  <c:v>3.9999999999999758E-4</c:v>
                </c:pt>
                <c:pt idx="1773">
                  <c:v>4.9999999999999351E-4</c:v>
                </c:pt>
                <c:pt idx="1774">
                  <c:v>5.0000000000000044E-4</c:v>
                </c:pt>
                <c:pt idx="1775">
                  <c:v>5.0000000000000044E-4</c:v>
                </c:pt>
                <c:pt idx="1776">
                  <c:v>4.0000000000000452E-4</c:v>
                </c:pt>
                <c:pt idx="1777">
                  <c:v>4.0000000000000452E-4</c:v>
                </c:pt>
                <c:pt idx="1778">
                  <c:v>3.9999999999999758E-4</c:v>
                </c:pt>
                <c:pt idx="1779">
                  <c:v>4.0000000000000452E-4</c:v>
                </c:pt>
                <c:pt idx="1780">
                  <c:v>4.0000000000000452E-4</c:v>
                </c:pt>
                <c:pt idx="1781">
                  <c:v>5.0000000000000044E-4</c:v>
                </c:pt>
                <c:pt idx="1782">
                  <c:v>4.9999999999999351E-4</c:v>
                </c:pt>
                <c:pt idx="1783">
                  <c:v>5.0000000000000044E-4</c:v>
                </c:pt>
                <c:pt idx="1784">
                  <c:v>5.0000000000000044E-4</c:v>
                </c:pt>
                <c:pt idx="1785">
                  <c:v>5.0000000000000044E-4</c:v>
                </c:pt>
                <c:pt idx="1786">
                  <c:v>3.9999999999999758E-4</c:v>
                </c:pt>
                <c:pt idx="1787">
                  <c:v>3.9999999999999064E-4</c:v>
                </c:pt>
                <c:pt idx="1788">
                  <c:v>3.0000000000000165E-4</c:v>
                </c:pt>
                <c:pt idx="1789">
                  <c:v>3.0000000000000165E-4</c:v>
                </c:pt>
                <c:pt idx="1790">
                  <c:v>4.0000000000000452E-4</c:v>
                </c:pt>
                <c:pt idx="1791">
                  <c:v>3.9999999999999758E-4</c:v>
                </c:pt>
                <c:pt idx="1792">
                  <c:v>3.0000000000000165E-4</c:v>
                </c:pt>
                <c:pt idx="1793">
                  <c:v>3.0000000000000165E-4</c:v>
                </c:pt>
                <c:pt idx="1794">
                  <c:v>3.0000000000000165E-4</c:v>
                </c:pt>
                <c:pt idx="1795">
                  <c:v>2.9999999999999472E-4</c:v>
                </c:pt>
                <c:pt idx="1796">
                  <c:v>3.0000000000000165E-4</c:v>
                </c:pt>
                <c:pt idx="1797">
                  <c:v>4.0000000000000452E-4</c:v>
                </c:pt>
                <c:pt idx="1798">
                  <c:v>5.0000000000000044E-4</c:v>
                </c:pt>
                <c:pt idx="1799">
                  <c:v>5.0000000000000044E-4</c:v>
                </c:pt>
                <c:pt idx="1800">
                  <c:v>5.0000000000000044E-4</c:v>
                </c:pt>
                <c:pt idx="1801">
                  <c:v>5.0000000000000044E-4</c:v>
                </c:pt>
                <c:pt idx="1802">
                  <c:v>5.9999999999999637E-4</c:v>
                </c:pt>
                <c:pt idx="1803">
                  <c:v>6.9999999999999923E-4</c:v>
                </c:pt>
                <c:pt idx="1804">
                  <c:v>7.0000000000000617E-4</c:v>
                </c:pt>
                <c:pt idx="1805">
                  <c:v>6.9999999999999923E-4</c:v>
                </c:pt>
                <c:pt idx="1806">
                  <c:v>6.9999999999999923E-4</c:v>
                </c:pt>
                <c:pt idx="1807">
                  <c:v>7.9999999999999516E-4</c:v>
                </c:pt>
                <c:pt idx="1808">
                  <c:v>6.9999999999999923E-4</c:v>
                </c:pt>
                <c:pt idx="1809">
                  <c:v>8.000000000000021E-4</c:v>
                </c:pt>
                <c:pt idx="1810">
                  <c:v>8.000000000000021E-4</c:v>
                </c:pt>
                <c:pt idx="1811">
                  <c:v>6.9999999999999923E-4</c:v>
                </c:pt>
                <c:pt idx="1812">
                  <c:v>6.9999999999999923E-4</c:v>
                </c:pt>
                <c:pt idx="1813">
                  <c:v>7.0000000000000617E-4</c:v>
                </c:pt>
                <c:pt idx="1814">
                  <c:v>6.9999999999999923E-4</c:v>
                </c:pt>
                <c:pt idx="1815">
                  <c:v>6.9999999999999923E-4</c:v>
                </c:pt>
                <c:pt idx="1816">
                  <c:v>6.9999999999999923E-4</c:v>
                </c:pt>
                <c:pt idx="1817">
                  <c:v>6.9999999999999923E-4</c:v>
                </c:pt>
                <c:pt idx="1818">
                  <c:v>6.9999999999999923E-4</c:v>
                </c:pt>
                <c:pt idx="1819">
                  <c:v>6.9999999999999923E-4</c:v>
                </c:pt>
                <c:pt idx="1820">
                  <c:v>6.9999999999999923E-4</c:v>
                </c:pt>
                <c:pt idx="1821">
                  <c:v>6.9999999999999923E-4</c:v>
                </c:pt>
                <c:pt idx="1822">
                  <c:v>6.0000000000000331E-4</c:v>
                </c:pt>
                <c:pt idx="1823">
                  <c:v>6.0000000000000331E-4</c:v>
                </c:pt>
                <c:pt idx="1824">
                  <c:v>5.9999999999999637E-4</c:v>
                </c:pt>
                <c:pt idx="1825">
                  <c:v>5.9999999999999637E-4</c:v>
                </c:pt>
                <c:pt idx="1826">
                  <c:v>5.9999999999999637E-4</c:v>
                </c:pt>
                <c:pt idx="1827">
                  <c:v>6.0000000000000331E-4</c:v>
                </c:pt>
                <c:pt idx="1828">
                  <c:v>5.9999999999999637E-4</c:v>
                </c:pt>
                <c:pt idx="1829">
                  <c:v>5.0000000000000044E-4</c:v>
                </c:pt>
                <c:pt idx="1830">
                  <c:v>6.0000000000000331E-4</c:v>
                </c:pt>
                <c:pt idx="1831">
                  <c:v>6.0000000000000331E-4</c:v>
                </c:pt>
                <c:pt idx="1832">
                  <c:v>6.0000000000000331E-4</c:v>
                </c:pt>
                <c:pt idx="1833">
                  <c:v>5.9999999999999637E-4</c:v>
                </c:pt>
                <c:pt idx="1834">
                  <c:v>5.9999999999999637E-4</c:v>
                </c:pt>
                <c:pt idx="1835">
                  <c:v>6.0000000000000331E-4</c:v>
                </c:pt>
                <c:pt idx="1836">
                  <c:v>6.0000000000000331E-4</c:v>
                </c:pt>
                <c:pt idx="1837">
                  <c:v>5.9999999999999637E-4</c:v>
                </c:pt>
                <c:pt idx="1838">
                  <c:v>5.0000000000000044E-4</c:v>
                </c:pt>
                <c:pt idx="1839">
                  <c:v>5.0000000000000044E-4</c:v>
                </c:pt>
                <c:pt idx="1840">
                  <c:v>5.0000000000000738E-4</c:v>
                </c:pt>
                <c:pt idx="1841">
                  <c:v>5.0000000000000044E-4</c:v>
                </c:pt>
                <c:pt idx="1842">
                  <c:v>5.0000000000000044E-4</c:v>
                </c:pt>
                <c:pt idx="1843">
                  <c:v>4.0000000000000452E-4</c:v>
                </c:pt>
                <c:pt idx="1844">
                  <c:v>4.0000000000000452E-4</c:v>
                </c:pt>
                <c:pt idx="1845">
                  <c:v>3.9999999999999758E-4</c:v>
                </c:pt>
                <c:pt idx="1846">
                  <c:v>3.9999999999999758E-4</c:v>
                </c:pt>
                <c:pt idx="1847">
                  <c:v>3.9999999999999758E-4</c:v>
                </c:pt>
                <c:pt idx="1848">
                  <c:v>4.0000000000000452E-4</c:v>
                </c:pt>
                <c:pt idx="1849">
                  <c:v>4.0000000000000452E-4</c:v>
                </c:pt>
                <c:pt idx="1850">
                  <c:v>3.9999999999999758E-4</c:v>
                </c:pt>
                <c:pt idx="1851">
                  <c:v>4.0000000000000452E-4</c:v>
                </c:pt>
                <c:pt idx="1852">
                  <c:v>3.9999999999999758E-4</c:v>
                </c:pt>
                <c:pt idx="1853">
                  <c:v>4.0000000000000452E-4</c:v>
                </c:pt>
                <c:pt idx="1854">
                  <c:v>3.9999999999999758E-4</c:v>
                </c:pt>
                <c:pt idx="1855">
                  <c:v>3.0000000000000165E-4</c:v>
                </c:pt>
                <c:pt idx="1856">
                  <c:v>3.0000000000000165E-4</c:v>
                </c:pt>
                <c:pt idx="1857">
                  <c:v>3.9999999999999758E-4</c:v>
                </c:pt>
                <c:pt idx="1858">
                  <c:v>3.0000000000000165E-4</c:v>
                </c:pt>
                <c:pt idx="1859">
                  <c:v>3.9999999999999758E-4</c:v>
                </c:pt>
                <c:pt idx="1860">
                  <c:v>3.9999999999999758E-4</c:v>
                </c:pt>
                <c:pt idx="1861">
                  <c:v>2.9999999999999472E-4</c:v>
                </c:pt>
                <c:pt idx="1862">
                  <c:v>3.9999999999999758E-4</c:v>
                </c:pt>
                <c:pt idx="1863">
                  <c:v>4.0000000000000452E-4</c:v>
                </c:pt>
                <c:pt idx="1864">
                  <c:v>4.0000000000000452E-4</c:v>
                </c:pt>
                <c:pt idx="1865">
                  <c:v>3.9999999999999758E-4</c:v>
                </c:pt>
                <c:pt idx="1866">
                  <c:v>4.0000000000000452E-4</c:v>
                </c:pt>
                <c:pt idx="1867">
                  <c:v>3.9999999999999758E-4</c:v>
                </c:pt>
                <c:pt idx="1868">
                  <c:v>3.9999999999999758E-4</c:v>
                </c:pt>
                <c:pt idx="1869">
                  <c:v>3.9999999999999758E-4</c:v>
                </c:pt>
                <c:pt idx="1870">
                  <c:v>3.9999999999999758E-4</c:v>
                </c:pt>
                <c:pt idx="1871">
                  <c:v>5.0000000000000044E-4</c:v>
                </c:pt>
                <c:pt idx="1872">
                  <c:v>5.0000000000000044E-4</c:v>
                </c:pt>
                <c:pt idx="1873">
                  <c:v>5.0000000000000044E-4</c:v>
                </c:pt>
                <c:pt idx="1874">
                  <c:v>3.9999999999999758E-4</c:v>
                </c:pt>
                <c:pt idx="1875">
                  <c:v>5.0000000000000044E-4</c:v>
                </c:pt>
                <c:pt idx="1876">
                  <c:v>5.0000000000000044E-4</c:v>
                </c:pt>
                <c:pt idx="1877">
                  <c:v>5.0000000000000044E-4</c:v>
                </c:pt>
                <c:pt idx="1878">
                  <c:v>5.0000000000000044E-4</c:v>
                </c:pt>
                <c:pt idx="1879">
                  <c:v>5.0000000000000044E-4</c:v>
                </c:pt>
                <c:pt idx="1880">
                  <c:v>5.0000000000000044E-4</c:v>
                </c:pt>
                <c:pt idx="1881">
                  <c:v>5.0000000000000044E-4</c:v>
                </c:pt>
                <c:pt idx="1882">
                  <c:v>4.9999999999999351E-4</c:v>
                </c:pt>
                <c:pt idx="1883">
                  <c:v>5.0000000000000044E-4</c:v>
                </c:pt>
                <c:pt idx="1884">
                  <c:v>5.0000000000000044E-4</c:v>
                </c:pt>
                <c:pt idx="1885">
                  <c:v>5.9999999999999637E-4</c:v>
                </c:pt>
                <c:pt idx="1886">
                  <c:v>6.0000000000000331E-4</c:v>
                </c:pt>
                <c:pt idx="1887">
                  <c:v>6.0000000000000331E-4</c:v>
                </c:pt>
                <c:pt idx="1888">
                  <c:v>5.0000000000000044E-4</c:v>
                </c:pt>
                <c:pt idx="1889">
                  <c:v>5.0000000000000738E-4</c:v>
                </c:pt>
                <c:pt idx="1890">
                  <c:v>5.0000000000000044E-4</c:v>
                </c:pt>
                <c:pt idx="1891">
                  <c:v>5.9999999999999637E-4</c:v>
                </c:pt>
                <c:pt idx="1892">
                  <c:v>6.0000000000000331E-4</c:v>
                </c:pt>
                <c:pt idx="1893">
                  <c:v>5.9999999999999637E-4</c:v>
                </c:pt>
                <c:pt idx="1894">
                  <c:v>6.0000000000000331E-4</c:v>
                </c:pt>
                <c:pt idx="1895">
                  <c:v>5.9999999999999637E-4</c:v>
                </c:pt>
                <c:pt idx="1896">
                  <c:v>5.9999999999999637E-4</c:v>
                </c:pt>
                <c:pt idx="1897">
                  <c:v>6.0000000000000331E-4</c:v>
                </c:pt>
                <c:pt idx="1898">
                  <c:v>6.0000000000000331E-4</c:v>
                </c:pt>
                <c:pt idx="1899">
                  <c:v>6.0000000000000331E-4</c:v>
                </c:pt>
                <c:pt idx="1900">
                  <c:v>5.9999999999999637E-4</c:v>
                </c:pt>
                <c:pt idx="1901">
                  <c:v>5.9999999999999637E-4</c:v>
                </c:pt>
                <c:pt idx="1902">
                  <c:v>5.9999999999999637E-4</c:v>
                </c:pt>
                <c:pt idx="1903">
                  <c:v>6.0000000000000331E-4</c:v>
                </c:pt>
                <c:pt idx="1904">
                  <c:v>6.0000000000000331E-4</c:v>
                </c:pt>
                <c:pt idx="1905">
                  <c:v>5.9999999999999637E-4</c:v>
                </c:pt>
                <c:pt idx="1906">
                  <c:v>5.9999999999999637E-4</c:v>
                </c:pt>
                <c:pt idx="1907">
                  <c:v>6.0000000000000331E-4</c:v>
                </c:pt>
                <c:pt idx="1908">
                  <c:v>5.9999999999999637E-4</c:v>
                </c:pt>
                <c:pt idx="1909">
                  <c:v>6.0000000000000331E-4</c:v>
                </c:pt>
                <c:pt idx="1910">
                  <c:v>5.9999999999999637E-4</c:v>
                </c:pt>
                <c:pt idx="1911">
                  <c:v>7.0000000000000617E-4</c:v>
                </c:pt>
                <c:pt idx="1912">
                  <c:v>6.0000000000000331E-4</c:v>
                </c:pt>
                <c:pt idx="1913">
                  <c:v>6.0000000000000331E-4</c:v>
                </c:pt>
                <c:pt idx="1914">
                  <c:v>4.9999999999999351E-4</c:v>
                </c:pt>
                <c:pt idx="1915">
                  <c:v>5.0000000000000044E-4</c:v>
                </c:pt>
                <c:pt idx="1916">
                  <c:v>5.0000000000000044E-4</c:v>
                </c:pt>
                <c:pt idx="1917">
                  <c:v>4.9999999999999351E-4</c:v>
                </c:pt>
                <c:pt idx="1918">
                  <c:v>5.9999999999999637E-4</c:v>
                </c:pt>
                <c:pt idx="1919">
                  <c:v>6.0000000000000331E-4</c:v>
                </c:pt>
                <c:pt idx="1920">
                  <c:v>6.0000000000000331E-4</c:v>
                </c:pt>
                <c:pt idx="1921">
                  <c:v>6.0000000000000331E-4</c:v>
                </c:pt>
                <c:pt idx="1922">
                  <c:v>5.9999999999999637E-4</c:v>
                </c:pt>
                <c:pt idx="1923">
                  <c:v>5.0000000000000044E-4</c:v>
                </c:pt>
                <c:pt idx="1924">
                  <c:v>6.0000000000000331E-4</c:v>
                </c:pt>
                <c:pt idx="1925">
                  <c:v>5.9999999999999637E-4</c:v>
                </c:pt>
                <c:pt idx="1926">
                  <c:v>5.9999999999999637E-4</c:v>
                </c:pt>
                <c:pt idx="1927">
                  <c:v>5.9999999999999637E-4</c:v>
                </c:pt>
                <c:pt idx="1928">
                  <c:v>5.9999999999999637E-4</c:v>
                </c:pt>
                <c:pt idx="1929">
                  <c:v>6.0000000000000331E-4</c:v>
                </c:pt>
                <c:pt idx="1930">
                  <c:v>5.9999999999999637E-4</c:v>
                </c:pt>
                <c:pt idx="1931">
                  <c:v>5.9999999999999637E-4</c:v>
                </c:pt>
                <c:pt idx="1932">
                  <c:v>5.9999999999999637E-4</c:v>
                </c:pt>
                <c:pt idx="1933">
                  <c:v>7.0000000000000617E-4</c:v>
                </c:pt>
                <c:pt idx="1934">
                  <c:v>6.999999999999923E-4</c:v>
                </c:pt>
                <c:pt idx="1935">
                  <c:v>7.0000000000000617E-4</c:v>
                </c:pt>
                <c:pt idx="1936">
                  <c:v>6.9999999999999923E-4</c:v>
                </c:pt>
                <c:pt idx="1937">
                  <c:v>6.9999999999999923E-4</c:v>
                </c:pt>
                <c:pt idx="1938">
                  <c:v>6.999999999999923E-4</c:v>
                </c:pt>
                <c:pt idx="1939">
                  <c:v>7.9999999999999516E-4</c:v>
                </c:pt>
                <c:pt idx="1940">
                  <c:v>8.000000000000021E-4</c:v>
                </c:pt>
                <c:pt idx="1941">
                  <c:v>6.9999999999999923E-4</c:v>
                </c:pt>
                <c:pt idx="1942">
                  <c:v>6.9999999999999923E-4</c:v>
                </c:pt>
                <c:pt idx="1943">
                  <c:v>7.0000000000000617E-4</c:v>
                </c:pt>
                <c:pt idx="1944">
                  <c:v>6.9999999999999923E-4</c:v>
                </c:pt>
                <c:pt idx="1945">
                  <c:v>8.000000000000021E-4</c:v>
                </c:pt>
                <c:pt idx="1946">
                  <c:v>6.999999999999923E-4</c:v>
                </c:pt>
                <c:pt idx="1947">
                  <c:v>6.999999999999923E-4</c:v>
                </c:pt>
                <c:pt idx="1948">
                  <c:v>6.9999999999999923E-4</c:v>
                </c:pt>
                <c:pt idx="1949">
                  <c:v>6.9999999999999923E-4</c:v>
                </c:pt>
                <c:pt idx="1950">
                  <c:v>5.9999999999999637E-4</c:v>
                </c:pt>
                <c:pt idx="1951">
                  <c:v>5.9999999999999637E-4</c:v>
                </c:pt>
                <c:pt idx="1952">
                  <c:v>5.9999999999999637E-4</c:v>
                </c:pt>
                <c:pt idx="1953">
                  <c:v>5.9999999999999637E-4</c:v>
                </c:pt>
                <c:pt idx="1954">
                  <c:v>4.9999999999999351E-4</c:v>
                </c:pt>
                <c:pt idx="1955">
                  <c:v>6.0000000000000331E-4</c:v>
                </c:pt>
                <c:pt idx="1956">
                  <c:v>5.9999999999999637E-4</c:v>
                </c:pt>
                <c:pt idx="1957">
                  <c:v>4.9999999999999351E-4</c:v>
                </c:pt>
                <c:pt idx="1958">
                  <c:v>5.0000000000000044E-4</c:v>
                </c:pt>
                <c:pt idx="1959">
                  <c:v>6.0000000000000331E-4</c:v>
                </c:pt>
                <c:pt idx="1960">
                  <c:v>5.0000000000000044E-4</c:v>
                </c:pt>
                <c:pt idx="1961">
                  <c:v>4.9999999999999351E-4</c:v>
                </c:pt>
                <c:pt idx="1962">
                  <c:v>5.0000000000000044E-4</c:v>
                </c:pt>
                <c:pt idx="1963">
                  <c:v>5.9999999999999637E-4</c:v>
                </c:pt>
                <c:pt idx="1964">
                  <c:v>5.9999999999999637E-4</c:v>
                </c:pt>
                <c:pt idx="1965">
                  <c:v>5.9999999999999637E-4</c:v>
                </c:pt>
                <c:pt idx="1966">
                  <c:v>6.0000000000000331E-4</c:v>
                </c:pt>
                <c:pt idx="1967">
                  <c:v>6.0000000000000331E-4</c:v>
                </c:pt>
                <c:pt idx="1968">
                  <c:v>6.0000000000000331E-4</c:v>
                </c:pt>
                <c:pt idx="1969">
                  <c:v>5.9999999999999637E-4</c:v>
                </c:pt>
                <c:pt idx="1970">
                  <c:v>6.0000000000000331E-4</c:v>
                </c:pt>
                <c:pt idx="1971">
                  <c:v>6.0000000000000331E-4</c:v>
                </c:pt>
                <c:pt idx="1972">
                  <c:v>5.9999999999999637E-4</c:v>
                </c:pt>
                <c:pt idx="1973">
                  <c:v>6.999999999999923E-4</c:v>
                </c:pt>
                <c:pt idx="1974">
                  <c:v>6.9999999999999923E-4</c:v>
                </c:pt>
                <c:pt idx="1975">
                  <c:v>6.999999999999923E-4</c:v>
                </c:pt>
                <c:pt idx="1976">
                  <c:v>6.9999999999999923E-4</c:v>
                </c:pt>
                <c:pt idx="1977">
                  <c:v>8.000000000000021E-4</c:v>
                </c:pt>
                <c:pt idx="1978">
                  <c:v>6.9999999999999923E-4</c:v>
                </c:pt>
                <c:pt idx="1979">
                  <c:v>7.0000000000000617E-4</c:v>
                </c:pt>
                <c:pt idx="1980">
                  <c:v>6.9999999999999923E-4</c:v>
                </c:pt>
                <c:pt idx="1981">
                  <c:v>6.9999999999999923E-4</c:v>
                </c:pt>
                <c:pt idx="1982">
                  <c:v>6.9999999999999923E-4</c:v>
                </c:pt>
                <c:pt idx="1983">
                  <c:v>8.000000000000021E-4</c:v>
                </c:pt>
                <c:pt idx="1984">
                  <c:v>7.9999999999999516E-4</c:v>
                </c:pt>
                <c:pt idx="1985">
                  <c:v>7.9999999999999516E-4</c:v>
                </c:pt>
                <c:pt idx="1986">
                  <c:v>6.9999999999999923E-4</c:v>
                </c:pt>
                <c:pt idx="1987">
                  <c:v>6.9999999999999923E-4</c:v>
                </c:pt>
                <c:pt idx="1988">
                  <c:v>7.0000000000000617E-4</c:v>
                </c:pt>
                <c:pt idx="1989">
                  <c:v>6.999999999999923E-4</c:v>
                </c:pt>
                <c:pt idx="1990">
                  <c:v>7.0000000000000617E-4</c:v>
                </c:pt>
                <c:pt idx="1991">
                  <c:v>6.9999999999999923E-4</c:v>
                </c:pt>
                <c:pt idx="1992">
                  <c:v>6.9999999999999923E-4</c:v>
                </c:pt>
                <c:pt idx="1993">
                  <c:v>6.9999999999999923E-4</c:v>
                </c:pt>
                <c:pt idx="1994">
                  <c:v>6.9999999999999923E-4</c:v>
                </c:pt>
                <c:pt idx="1995">
                  <c:v>6.9999999999999923E-4</c:v>
                </c:pt>
                <c:pt idx="1996">
                  <c:v>6.9999999999999923E-4</c:v>
                </c:pt>
                <c:pt idx="1997">
                  <c:v>6.9999999999999923E-4</c:v>
                </c:pt>
                <c:pt idx="1998">
                  <c:v>7.9999999999999516E-4</c:v>
                </c:pt>
                <c:pt idx="1999">
                  <c:v>7.9999999999999516E-4</c:v>
                </c:pt>
                <c:pt idx="2000">
                  <c:v>8.9999999999999802E-4</c:v>
                </c:pt>
                <c:pt idx="2001">
                  <c:v>8.9999999999999802E-4</c:v>
                </c:pt>
                <c:pt idx="2002">
                  <c:v>7.9999999999999516E-4</c:v>
                </c:pt>
                <c:pt idx="2003">
                  <c:v>8.9999999999999802E-4</c:v>
                </c:pt>
                <c:pt idx="2004">
                  <c:v>8.9999999999999108E-4</c:v>
                </c:pt>
                <c:pt idx="2005">
                  <c:v>8.9999999999999802E-4</c:v>
                </c:pt>
                <c:pt idx="2006">
                  <c:v>1.0000000000000078E-3</c:v>
                </c:pt>
                <c:pt idx="2007">
                  <c:v>1.0000000000000009E-3</c:v>
                </c:pt>
                <c:pt idx="2008">
                  <c:v>1.1000000000000038E-3</c:v>
                </c:pt>
                <c:pt idx="2009">
                  <c:v>1.1000000000000038E-3</c:v>
                </c:pt>
                <c:pt idx="2010">
                  <c:v>9.9999999999999395E-4</c:v>
                </c:pt>
                <c:pt idx="2011">
                  <c:v>9.9999999999999395E-4</c:v>
                </c:pt>
                <c:pt idx="2012">
                  <c:v>8.9999999999999802E-4</c:v>
                </c:pt>
                <c:pt idx="2013">
                  <c:v>8.9999999999999802E-4</c:v>
                </c:pt>
                <c:pt idx="2014">
                  <c:v>9.0000000000000496E-4</c:v>
                </c:pt>
                <c:pt idx="2015">
                  <c:v>9.9999999999999395E-4</c:v>
                </c:pt>
                <c:pt idx="2016">
                  <c:v>1.0000000000000078E-3</c:v>
                </c:pt>
                <c:pt idx="2017">
                  <c:v>9.9999999999999395E-4</c:v>
                </c:pt>
                <c:pt idx="2018">
                  <c:v>1.0000000000000009E-3</c:v>
                </c:pt>
                <c:pt idx="2019">
                  <c:v>1.0000000000000009E-3</c:v>
                </c:pt>
                <c:pt idx="2020">
                  <c:v>9.9999999999999395E-4</c:v>
                </c:pt>
                <c:pt idx="2021">
                  <c:v>1.0000000000000009E-3</c:v>
                </c:pt>
                <c:pt idx="2022">
                  <c:v>1.0999999999999968E-3</c:v>
                </c:pt>
                <c:pt idx="2023">
                  <c:v>1.1999999999999997E-3</c:v>
                </c:pt>
                <c:pt idx="2024">
                  <c:v>1.2000000000000066E-3</c:v>
                </c:pt>
                <c:pt idx="2025">
                  <c:v>1.1999999999999997E-3</c:v>
                </c:pt>
                <c:pt idx="2026">
                  <c:v>1.3000000000000025E-3</c:v>
                </c:pt>
                <c:pt idx="2027">
                  <c:v>1.1999999999999997E-3</c:v>
                </c:pt>
                <c:pt idx="2028">
                  <c:v>1.1999999999999997E-3</c:v>
                </c:pt>
                <c:pt idx="2029">
                  <c:v>1.1999999999999927E-3</c:v>
                </c:pt>
                <c:pt idx="2030">
                  <c:v>1.0000000000000009E-3</c:v>
                </c:pt>
                <c:pt idx="2031">
                  <c:v>1.0000000000000009E-3</c:v>
                </c:pt>
                <c:pt idx="2032">
                  <c:v>1.0000000000000009E-3</c:v>
                </c:pt>
                <c:pt idx="2033">
                  <c:v>1.0000000000000009E-3</c:v>
                </c:pt>
                <c:pt idx="2034">
                  <c:v>1.0000000000000009E-3</c:v>
                </c:pt>
                <c:pt idx="2035">
                  <c:v>1.0000000000000009E-3</c:v>
                </c:pt>
                <c:pt idx="2036">
                  <c:v>9.9999999999999395E-4</c:v>
                </c:pt>
                <c:pt idx="2037">
                  <c:v>9.9999999999999395E-4</c:v>
                </c:pt>
                <c:pt idx="2038">
                  <c:v>1.0000000000000009E-3</c:v>
                </c:pt>
                <c:pt idx="2039">
                  <c:v>1.0000000000000009E-3</c:v>
                </c:pt>
                <c:pt idx="2040">
                  <c:v>1.1000000000000038E-3</c:v>
                </c:pt>
                <c:pt idx="2041">
                  <c:v>1.0999999999999968E-3</c:v>
                </c:pt>
                <c:pt idx="2042">
                  <c:v>1.0999999999999968E-3</c:v>
                </c:pt>
                <c:pt idx="2043">
                  <c:v>1.1999999999999997E-3</c:v>
                </c:pt>
                <c:pt idx="2044">
                  <c:v>1.1999999999999997E-3</c:v>
                </c:pt>
                <c:pt idx="2045">
                  <c:v>1.3000000000000025E-3</c:v>
                </c:pt>
                <c:pt idx="2046">
                  <c:v>1.2999999999999956E-3</c:v>
                </c:pt>
                <c:pt idx="2047">
                  <c:v>1.3000000000000025E-3</c:v>
                </c:pt>
                <c:pt idx="2048">
                  <c:v>1.2999999999999956E-3</c:v>
                </c:pt>
                <c:pt idx="2049">
                  <c:v>1.3999999999999985E-3</c:v>
                </c:pt>
                <c:pt idx="2050">
                  <c:v>1.2999999999999956E-3</c:v>
                </c:pt>
                <c:pt idx="2051">
                  <c:v>1.3999999999999985E-3</c:v>
                </c:pt>
                <c:pt idx="2052">
                  <c:v>1.3999999999999985E-3</c:v>
                </c:pt>
                <c:pt idx="2053">
                  <c:v>1.3999999999999985E-3</c:v>
                </c:pt>
                <c:pt idx="2054">
                  <c:v>1.5000000000000083E-3</c:v>
                </c:pt>
                <c:pt idx="2055">
                  <c:v>1.4000000000000054E-3</c:v>
                </c:pt>
                <c:pt idx="2056">
                  <c:v>1.3999999999999985E-3</c:v>
                </c:pt>
                <c:pt idx="2057">
                  <c:v>1.5000000000000013E-3</c:v>
                </c:pt>
                <c:pt idx="2058">
                  <c:v>1.4000000000000054E-3</c:v>
                </c:pt>
                <c:pt idx="2059">
                  <c:v>1.3999999999999985E-3</c:v>
                </c:pt>
                <c:pt idx="2060">
                  <c:v>1.3999999999999985E-3</c:v>
                </c:pt>
                <c:pt idx="2061">
                  <c:v>1.2999999999999956E-3</c:v>
                </c:pt>
                <c:pt idx="2062">
                  <c:v>1.3000000000000025E-3</c:v>
                </c:pt>
                <c:pt idx="2063">
                  <c:v>1.3999999999999985E-3</c:v>
                </c:pt>
                <c:pt idx="2064">
                  <c:v>1.3999999999999985E-3</c:v>
                </c:pt>
                <c:pt idx="2065">
                  <c:v>1.3000000000000025E-3</c:v>
                </c:pt>
                <c:pt idx="2066">
                  <c:v>1.2999999999999956E-3</c:v>
                </c:pt>
                <c:pt idx="2067">
                  <c:v>1.2999999999999956E-3</c:v>
                </c:pt>
                <c:pt idx="2068">
                  <c:v>1.2999999999999956E-3</c:v>
                </c:pt>
                <c:pt idx="2069">
                  <c:v>1.2999999999999956E-3</c:v>
                </c:pt>
                <c:pt idx="2070">
                  <c:v>1.2999999999999956E-3</c:v>
                </c:pt>
                <c:pt idx="2071">
                  <c:v>1.3000000000000025E-3</c:v>
                </c:pt>
                <c:pt idx="2072">
                  <c:v>1.2999999999999956E-3</c:v>
                </c:pt>
                <c:pt idx="2073">
                  <c:v>1.2999999999999956E-3</c:v>
                </c:pt>
                <c:pt idx="2074">
                  <c:v>1.1000000000000038E-3</c:v>
                </c:pt>
                <c:pt idx="2075">
                  <c:v>1.1000000000000038E-3</c:v>
                </c:pt>
                <c:pt idx="2076">
                  <c:v>1.1999999999999997E-3</c:v>
                </c:pt>
                <c:pt idx="2077">
                  <c:v>1.1000000000000038E-3</c:v>
                </c:pt>
                <c:pt idx="2078">
                  <c:v>1.0999999999999899E-3</c:v>
                </c:pt>
                <c:pt idx="2079">
                  <c:v>1.1000000000000038E-3</c:v>
                </c:pt>
                <c:pt idx="2080">
                  <c:v>1.0000000000000009E-3</c:v>
                </c:pt>
                <c:pt idx="2081">
                  <c:v>1.1000000000000038E-3</c:v>
                </c:pt>
                <c:pt idx="2082">
                  <c:v>1.1000000000000038E-3</c:v>
                </c:pt>
                <c:pt idx="2083">
                  <c:v>1.0999999999999968E-3</c:v>
                </c:pt>
                <c:pt idx="2084">
                  <c:v>1.0999999999999968E-3</c:v>
                </c:pt>
                <c:pt idx="2085">
                  <c:v>1.1999999999999997E-3</c:v>
                </c:pt>
                <c:pt idx="2086">
                  <c:v>1.1999999999999997E-3</c:v>
                </c:pt>
                <c:pt idx="2087">
                  <c:v>1.1999999999999997E-3</c:v>
                </c:pt>
                <c:pt idx="2088">
                  <c:v>1.0999999999999968E-3</c:v>
                </c:pt>
                <c:pt idx="2089">
                  <c:v>1.0999999999999968E-3</c:v>
                </c:pt>
                <c:pt idx="2090">
                  <c:v>1.1000000000000038E-3</c:v>
                </c:pt>
                <c:pt idx="2091">
                  <c:v>1.0000000000000009E-3</c:v>
                </c:pt>
                <c:pt idx="2092">
                  <c:v>1.0999999999999968E-3</c:v>
                </c:pt>
                <c:pt idx="2093">
                  <c:v>1.0000000000000009E-3</c:v>
                </c:pt>
                <c:pt idx="2094">
                  <c:v>9.0000000000000496E-4</c:v>
                </c:pt>
                <c:pt idx="2095">
                  <c:v>8.9999999999999802E-4</c:v>
                </c:pt>
                <c:pt idx="2096">
                  <c:v>8.9999999999999802E-4</c:v>
                </c:pt>
                <c:pt idx="2097">
                  <c:v>8.9999999999999802E-4</c:v>
                </c:pt>
                <c:pt idx="2098">
                  <c:v>9.0000000000000496E-4</c:v>
                </c:pt>
                <c:pt idx="2099">
                  <c:v>7.9999999999999516E-4</c:v>
                </c:pt>
                <c:pt idx="2100">
                  <c:v>8.000000000000021E-4</c:v>
                </c:pt>
                <c:pt idx="2101">
                  <c:v>7.9999999999999516E-4</c:v>
                </c:pt>
                <c:pt idx="2102">
                  <c:v>6.9999999999999923E-4</c:v>
                </c:pt>
                <c:pt idx="2103">
                  <c:v>6.9999999999999923E-4</c:v>
                </c:pt>
                <c:pt idx="2104">
                  <c:v>6.9999999999999923E-4</c:v>
                </c:pt>
                <c:pt idx="2105">
                  <c:v>8.000000000000021E-4</c:v>
                </c:pt>
                <c:pt idx="2106">
                  <c:v>7.0000000000000617E-4</c:v>
                </c:pt>
                <c:pt idx="2107">
                  <c:v>7.0000000000000617E-4</c:v>
                </c:pt>
                <c:pt idx="2108">
                  <c:v>6.9999999999999923E-4</c:v>
                </c:pt>
                <c:pt idx="2109">
                  <c:v>6.9999999999999923E-4</c:v>
                </c:pt>
                <c:pt idx="2110">
                  <c:v>6.9999999999999923E-4</c:v>
                </c:pt>
                <c:pt idx="2111">
                  <c:v>5.9999999999999637E-4</c:v>
                </c:pt>
                <c:pt idx="2112">
                  <c:v>5.9999999999999637E-4</c:v>
                </c:pt>
                <c:pt idx="2113">
                  <c:v>5.9999999999999637E-4</c:v>
                </c:pt>
                <c:pt idx="2114">
                  <c:v>5.9999999999999637E-4</c:v>
                </c:pt>
                <c:pt idx="2115">
                  <c:v>6.0000000000000331E-4</c:v>
                </c:pt>
                <c:pt idx="2116">
                  <c:v>8.000000000000021E-4</c:v>
                </c:pt>
                <c:pt idx="2117">
                  <c:v>6.9999999999999923E-4</c:v>
                </c:pt>
                <c:pt idx="2118">
                  <c:v>7.0000000000000617E-4</c:v>
                </c:pt>
                <c:pt idx="2119">
                  <c:v>6.9999999999999923E-4</c:v>
                </c:pt>
                <c:pt idx="2120">
                  <c:v>6.9999999999999923E-4</c:v>
                </c:pt>
                <c:pt idx="2121">
                  <c:v>6.9999999999999923E-4</c:v>
                </c:pt>
                <c:pt idx="2122">
                  <c:v>6.9999999999999923E-4</c:v>
                </c:pt>
                <c:pt idx="2123">
                  <c:v>6.9999999999999923E-4</c:v>
                </c:pt>
                <c:pt idx="2124">
                  <c:v>6.9999999999999923E-4</c:v>
                </c:pt>
                <c:pt idx="2125">
                  <c:v>6.9999999999999923E-4</c:v>
                </c:pt>
                <c:pt idx="2126">
                  <c:v>5.9999999999999637E-4</c:v>
                </c:pt>
                <c:pt idx="2127">
                  <c:v>6.0000000000000331E-4</c:v>
                </c:pt>
                <c:pt idx="2128">
                  <c:v>6.0000000000000331E-4</c:v>
                </c:pt>
                <c:pt idx="2129">
                  <c:v>5.9999999999999637E-4</c:v>
                </c:pt>
                <c:pt idx="2130">
                  <c:v>5.9999999999999637E-4</c:v>
                </c:pt>
                <c:pt idx="2131">
                  <c:v>5.9999999999999637E-4</c:v>
                </c:pt>
                <c:pt idx="2132">
                  <c:v>6.0000000000000331E-4</c:v>
                </c:pt>
                <c:pt idx="2133">
                  <c:v>5.9999999999999637E-4</c:v>
                </c:pt>
                <c:pt idx="2134">
                  <c:v>5.9999999999999637E-4</c:v>
                </c:pt>
                <c:pt idx="2135">
                  <c:v>6.0000000000000331E-4</c:v>
                </c:pt>
                <c:pt idx="2136">
                  <c:v>5.9999999999999637E-4</c:v>
                </c:pt>
                <c:pt idx="2137">
                  <c:v>6.9999999999999923E-4</c:v>
                </c:pt>
                <c:pt idx="2138">
                  <c:v>6.9999999999999923E-4</c:v>
                </c:pt>
                <c:pt idx="2139">
                  <c:v>7.0000000000000617E-4</c:v>
                </c:pt>
                <c:pt idx="2140">
                  <c:v>7.0000000000000617E-4</c:v>
                </c:pt>
                <c:pt idx="2141">
                  <c:v>6.0000000000000331E-4</c:v>
                </c:pt>
                <c:pt idx="2142">
                  <c:v>6.0000000000000331E-4</c:v>
                </c:pt>
                <c:pt idx="2143">
                  <c:v>6.0000000000000331E-4</c:v>
                </c:pt>
                <c:pt idx="2144">
                  <c:v>6.0000000000000331E-4</c:v>
                </c:pt>
                <c:pt idx="2145">
                  <c:v>6.0000000000000331E-4</c:v>
                </c:pt>
                <c:pt idx="2146">
                  <c:v>5.9999999999999637E-4</c:v>
                </c:pt>
                <c:pt idx="2147">
                  <c:v>5.9999999999999637E-4</c:v>
                </c:pt>
                <c:pt idx="2148">
                  <c:v>5.9999999999999637E-4</c:v>
                </c:pt>
                <c:pt idx="2149">
                  <c:v>5.9999999999999637E-4</c:v>
                </c:pt>
                <c:pt idx="2150">
                  <c:v>6.9999999999999923E-4</c:v>
                </c:pt>
                <c:pt idx="2151">
                  <c:v>6.0000000000000331E-4</c:v>
                </c:pt>
                <c:pt idx="2152">
                  <c:v>6.0000000000000331E-4</c:v>
                </c:pt>
                <c:pt idx="2153">
                  <c:v>6.0000000000000331E-4</c:v>
                </c:pt>
                <c:pt idx="2154">
                  <c:v>6.0000000000000331E-4</c:v>
                </c:pt>
                <c:pt idx="2155">
                  <c:v>6.0000000000000331E-4</c:v>
                </c:pt>
                <c:pt idx="2156">
                  <c:v>5.9999999999999637E-4</c:v>
                </c:pt>
                <c:pt idx="2157">
                  <c:v>4.9999999999999351E-4</c:v>
                </c:pt>
                <c:pt idx="2158">
                  <c:v>6.0000000000000331E-4</c:v>
                </c:pt>
                <c:pt idx="2159">
                  <c:v>4.9999999999999351E-4</c:v>
                </c:pt>
                <c:pt idx="2160">
                  <c:v>3.9999999999999758E-4</c:v>
                </c:pt>
                <c:pt idx="2161">
                  <c:v>3.9999999999999758E-4</c:v>
                </c:pt>
                <c:pt idx="2162">
                  <c:v>3.9999999999999758E-4</c:v>
                </c:pt>
                <c:pt idx="2163">
                  <c:v>3.9999999999999758E-4</c:v>
                </c:pt>
                <c:pt idx="2164">
                  <c:v>3.9999999999999758E-4</c:v>
                </c:pt>
                <c:pt idx="2165">
                  <c:v>3.9999999999999758E-4</c:v>
                </c:pt>
                <c:pt idx="2166">
                  <c:v>3.0000000000000165E-4</c:v>
                </c:pt>
                <c:pt idx="2167">
                  <c:v>4.0000000000000452E-4</c:v>
                </c:pt>
                <c:pt idx="2168">
                  <c:v>5.0000000000000044E-4</c:v>
                </c:pt>
                <c:pt idx="2169">
                  <c:v>4.0000000000000452E-4</c:v>
                </c:pt>
                <c:pt idx="2170">
                  <c:v>5.0000000000000044E-4</c:v>
                </c:pt>
                <c:pt idx="2171">
                  <c:v>5.0000000000000044E-4</c:v>
                </c:pt>
                <c:pt idx="2172">
                  <c:v>5.0000000000000044E-4</c:v>
                </c:pt>
                <c:pt idx="2173">
                  <c:v>5.0000000000000044E-4</c:v>
                </c:pt>
                <c:pt idx="2174">
                  <c:v>5.0000000000000044E-4</c:v>
                </c:pt>
                <c:pt idx="2175">
                  <c:v>5.0000000000000044E-4</c:v>
                </c:pt>
                <c:pt idx="2176">
                  <c:v>5.0000000000000044E-4</c:v>
                </c:pt>
                <c:pt idx="2177">
                  <c:v>6.0000000000000331E-4</c:v>
                </c:pt>
                <c:pt idx="2178">
                  <c:v>6.999999999999923E-4</c:v>
                </c:pt>
                <c:pt idx="2179">
                  <c:v>6.0000000000000331E-4</c:v>
                </c:pt>
                <c:pt idx="2180">
                  <c:v>5.0000000000000044E-4</c:v>
                </c:pt>
                <c:pt idx="2181">
                  <c:v>6.0000000000000331E-4</c:v>
                </c:pt>
                <c:pt idx="2182">
                  <c:v>5.9999999999999637E-4</c:v>
                </c:pt>
                <c:pt idx="2183">
                  <c:v>6.0000000000000331E-4</c:v>
                </c:pt>
                <c:pt idx="2184">
                  <c:v>5.9999999999999637E-4</c:v>
                </c:pt>
                <c:pt idx="2185">
                  <c:v>6.999999999999923E-4</c:v>
                </c:pt>
                <c:pt idx="2186">
                  <c:v>5.9999999999999637E-4</c:v>
                </c:pt>
                <c:pt idx="2187">
                  <c:v>6.9999999999999923E-4</c:v>
                </c:pt>
                <c:pt idx="2188">
                  <c:v>7.0000000000000617E-4</c:v>
                </c:pt>
                <c:pt idx="2189">
                  <c:v>6.9999999999999923E-4</c:v>
                </c:pt>
                <c:pt idx="2190">
                  <c:v>8.000000000000021E-4</c:v>
                </c:pt>
                <c:pt idx="2191">
                  <c:v>7.9999999999999516E-4</c:v>
                </c:pt>
                <c:pt idx="2192">
                  <c:v>6.9999999999999923E-4</c:v>
                </c:pt>
                <c:pt idx="2193">
                  <c:v>6.9999999999999923E-4</c:v>
                </c:pt>
                <c:pt idx="2194">
                  <c:v>7.0000000000000617E-4</c:v>
                </c:pt>
                <c:pt idx="2195">
                  <c:v>6.999999999999923E-4</c:v>
                </c:pt>
                <c:pt idx="2196">
                  <c:v>9.0000000000000496E-4</c:v>
                </c:pt>
                <c:pt idx="2197">
                  <c:v>1.0000000000000009E-3</c:v>
                </c:pt>
                <c:pt idx="2198">
                  <c:v>9.0000000000000496E-4</c:v>
                </c:pt>
                <c:pt idx="2199">
                  <c:v>8.000000000000021E-4</c:v>
                </c:pt>
                <c:pt idx="2200">
                  <c:v>6.9999999999999923E-4</c:v>
                </c:pt>
                <c:pt idx="2201">
                  <c:v>6.9999999999999923E-4</c:v>
                </c:pt>
                <c:pt idx="2202">
                  <c:v>6.9999999999999923E-4</c:v>
                </c:pt>
                <c:pt idx="2203">
                  <c:v>6.0000000000000331E-4</c:v>
                </c:pt>
                <c:pt idx="2204">
                  <c:v>5.0000000000000044E-4</c:v>
                </c:pt>
                <c:pt idx="2205">
                  <c:v>5.0000000000000044E-4</c:v>
                </c:pt>
                <c:pt idx="2206">
                  <c:v>5.0000000000000738E-4</c:v>
                </c:pt>
                <c:pt idx="2207">
                  <c:v>3.9999999999999758E-4</c:v>
                </c:pt>
                <c:pt idx="2208">
                  <c:v>3.9999999999999758E-4</c:v>
                </c:pt>
                <c:pt idx="2209">
                  <c:v>3.9999999999999758E-4</c:v>
                </c:pt>
                <c:pt idx="2210">
                  <c:v>3.9999999999999758E-4</c:v>
                </c:pt>
                <c:pt idx="2211">
                  <c:v>3.9999999999999758E-4</c:v>
                </c:pt>
                <c:pt idx="2212">
                  <c:v>3.0000000000000165E-4</c:v>
                </c:pt>
                <c:pt idx="2213">
                  <c:v>3.0000000000000165E-4</c:v>
                </c:pt>
                <c:pt idx="2214">
                  <c:v>2.9999999999999472E-4</c:v>
                </c:pt>
                <c:pt idx="2215">
                  <c:v>2.0000000000000573E-4</c:v>
                </c:pt>
                <c:pt idx="2216">
                  <c:v>3.0000000000000165E-4</c:v>
                </c:pt>
                <c:pt idx="2217">
                  <c:v>3.0000000000000165E-4</c:v>
                </c:pt>
                <c:pt idx="2218">
                  <c:v>2.9999999999999472E-4</c:v>
                </c:pt>
                <c:pt idx="2219">
                  <c:v>4.0000000000000452E-4</c:v>
                </c:pt>
                <c:pt idx="2220">
                  <c:v>5.0000000000000044E-4</c:v>
                </c:pt>
                <c:pt idx="2221">
                  <c:v>6.0000000000000331E-4</c:v>
                </c:pt>
                <c:pt idx="2222">
                  <c:v>6.0000000000000331E-4</c:v>
                </c:pt>
                <c:pt idx="2223">
                  <c:v>5.9999999999999637E-4</c:v>
                </c:pt>
                <c:pt idx="2224">
                  <c:v>5.9999999999999637E-4</c:v>
                </c:pt>
                <c:pt idx="2225">
                  <c:v>5.0000000000000044E-4</c:v>
                </c:pt>
                <c:pt idx="2226">
                  <c:v>3.9999999999999758E-4</c:v>
                </c:pt>
                <c:pt idx="2227">
                  <c:v>4.0000000000000452E-4</c:v>
                </c:pt>
                <c:pt idx="2228">
                  <c:v>3.9999999999999758E-4</c:v>
                </c:pt>
                <c:pt idx="2229">
                  <c:v>4.0000000000000452E-4</c:v>
                </c:pt>
                <c:pt idx="2230">
                  <c:v>3.9999999999999758E-4</c:v>
                </c:pt>
                <c:pt idx="2231">
                  <c:v>4.0000000000000452E-4</c:v>
                </c:pt>
                <c:pt idx="2232">
                  <c:v>3.9999999999999758E-4</c:v>
                </c:pt>
                <c:pt idx="2233">
                  <c:v>3.9999999999999758E-4</c:v>
                </c:pt>
                <c:pt idx="2234">
                  <c:v>4.0000000000000452E-4</c:v>
                </c:pt>
                <c:pt idx="2235">
                  <c:v>3.9999999999999758E-4</c:v>
                </c:pt>
                <c:pt idx="2236">
                  <c:v>2.9999999999999472E-4</c:v>
                </c:pt>
                <c:pt idx="2237">
                  <c:v>3.0000000000000165E-4</c:v>
                </c:pt>
                <c:pt idx="2238">
                  <c:v>3.0000000000000165E-4</c:v>
                </c:pt>
                <c:pt idx="2239">
                  <c:v>3.0000000000000165E-4</c:v>
                </c:pt>
                <c:pt idx="2240">
                  <c:v>4.0000000000000452E-4</c:v>
                </c:pt>
                <c:pt idx="2241">
                  <c:v>3.9999999999999758E-4</c:v>
                </c:pt>
                <c:pt idx="2242">
                  <c:v>2.9999999999999472E-4</c:v>
                </c:pt>
                <c:pt idx="2243">
                  <c:v>4.0000000000000452E-4</c:v>
                </c:pt>
                <c:pt idx="2244">
                  <c:v>3.9999999999999758E-4</c:v>
                </c:pt>
                <c:pt idx="2245">
                  <c:v>3.9999999999999758E-4</c:v>
                </c:pt>
                <c:pt idx="2246">
                  <c:v>3.9999999999999758E-4</c:v>
                </c:pt>
                <c:pt idx="2247">
                  <c:v>3.9999999999999758E-4</c:v>
                </c:pt>
                <c:pt idx="2248">
                  <c:v>3.0000000000000165E-4</c:v>
                </c:pt>
                <c:pt idx="2249">
                  <c:v>3.0000000000000165E-4</c:v>
                </c:pt>
                <c:pt idx="2250">
                  <c:v>3.0000000000000165E-4</c:v>
                </c:pt>
                <c:pt idx="2251">
                  <c:v>3.0000000000000165E-4</c:v>
                </c:pt>
                <c:pt idx="2252">
                  <c:v>3.0000000000000859E-4</c:v>
                </c:pt>
                <c:pt idx="2253">
                  <c:v>3.0000000000000165E-4</c:v>
                </c:pt>
                <c:pt idx="2254">
                  <c:v>3.0000000000000165E-4</c:v>
                </c:pt>
                <c:pt idx="2255">
                  <c:v>3.0000000000000165E-4</c:v>
                </c:pt>
                <c:pt idx="2256">
                  <c:v>2.9999999999999472E-4</c:v>
                </c:pt>
                <c:pt idx="2257">
                  <c:v>2.0000000000000573E-4</c:v>
                </c:pt>
                <c:pt idx="2258">
                  <c:v>2.0000000000000573E-4</c:v>
                </c:pt>
                <c:pt idx="2259">
                  <c:v>2.0000000000000573E-4</c:v>
                </c:pt>
                <c:pt idx="2260">
                  <c:v>1.9999999999999185E-4</c:v>
                </c:pt>
                <c:pt idx="2261">
                  <c:v>1.0000000000000286E-4</c:v>
                </c:pt>
                <c:pt idx="2262">
                  <c:v>9.9999999999995925E-5</c:v>
                </c:pt>
                <c:pt idx="2263">
                  <c:v>1.0000000000000286E-4</c:v>
                </c:pt>
                <c:pt idx="2264">
                  <c:v>9.9999999999995925E-5</c:v>
                </c:pt>
                <c:pt idx="2265">
                  <c:v>9.9999999999995925E-5</c:v>
                </c:pt>
                <c:pt idx="2266">
                  <c:v>1.0000000000000286E-4</c:v>
                </c:pt>
                <c:pt idx="2267">
                  <c:v>1.0000000000000286E-4</c:v>
                </c:pt>
                <c:pt idx="2268">
                  <c:v>1.0000000000000286E-4</c:v>
                </c:pt>
                <c:pt idx="2269">
                  <c:v>2.0000000000000573E-4</c:v>
                </c:pt>
                <c:pt idx="2270">
                  <c:v>3.0000000000000165E-4</c:v>
                </c:pt>
                <c:pt idx="2271">
                  <c:v>3.0000000000000165E-4</c:v>
                </c:pt>
                <c:pt idx="2272">
                  <c:v>3.0000000000000165E-4</c:v>
                </c:pt>
                <c:pt idx="2273">
                  <c:v>2.9999999999999472E-4</c:v>
                </c:pt>
                <c:pt idx="2274">
                  <c:v>3.0000000000000165E-4</c:v>
                </c:pt>
                <c:pt idx="2275">
                  <c:v>2.9999999999999472E-4</c:v>
                </c:pt>
                <c:pt idx="2276">
                  <c:v>3.9999999999999758E-4</c:v>
                </c:pt>
                <c:pt idx="2277">
                  <c:v>2.9999999999999472E-4</c:v>
                </c:pt>
                <c:pt idx="2278">
                  <c:v>3.0000000000000165E-4</c:v>
                </c:pt>
                <c:pt idx="2279">
                  <c:v>3.0000000000000165E-4</c:v>
                </c:pt>
                <c:pt idx="2280">
                  <c:v>3.0000000000000165E-4</c:v>
                </c:pt>
                <c:pt idx="2281">
                  <c:v>3.0000000000000165E-4</c:v>
                </c:pt>
                <c:pt idx="2282">
                  <c:v>3.0000000000000165E-4</c:v>
                </c:pt>
                <c:pt idx="2283">
                  <c:v>3.0000000000000165E-4</c:v>
                </c:pt>
                <c:pt idx="2284">
                  <c:v>1.9999999999999879E-4</c:v>
                </c:pt>
                <c:pt idx="2285">
                  <c:v>1.9999999999999879E-4</c:v>
                </c:pt>
                <c:pt idx="2286">
                  <c:v>2.9999999999999472E-4</c:v>
                </c:pt>
                <c:pt idx="2287">
                  <c:v>2.9999999999999472E-4</c:v>
                </c:pt>
                <c:pt idx="2288">
                  <c:v>2.9999999999999472E-4</c:v>
                </c:pt>
                <c:pt idx="2289">
                  <c:v>3.9999999999999758E-4</c:v>
                </c:pt>
                <c:pt idx="2290">
                  <c:v>6.0000000000000331E-4</c:v>
                </c:pt>
                <c:pt idx="2291">
                  <c:v>6.9999999999999923E-4</c:v>
                </c:pt>
                <c:pt idx="2292">
                  <c:v>9.0000000000000496E-4</c:v>
                </c:pt>
                <c:pt idx="2293">
                  <c:v>1.0000000000000009E-3</c:v>
                </c:pt>
                <c:pt idx="2294">
                  <c:v>1.1999999999999997E-3</c:v>
                </c:pt>
                <c:pt idx="2295">
                  <c:v>1.1999999999999997E-3</c:v>
                </c:pt>
                <c:pt idx="2296">
                  <c:v>1.1999999999999997E-3</c:v>
                </c:pt>
                <c:pt idx="2297">
                  <c:v>1.1000000000000038E-3</c:v>
                </c:pt>
                <c:pt idx="2298">
                  <c:v>1.1999999999999997E-3</c:v>
                </c:pt>
                <c:pt idx="2299">
                  <c:v>1.1999999999999997E-3</c:v>
                </c:pt>
                <c:pt idx="2300">
                  <c:v>1.1999999999999997E-3</c:v>
                </c:pt>
                <c:pt idx="2301">
                  <c:v>1.1999999999999997E-3</c:v>
                </c:pt>
                <c:pt idx="2302">
                  <c:v>1.2999999999999956E-3</c:v>
                </c:pt>
                <c:pt idx="2303">
                  <c:v>1.1999999999999997E-3</c:v>
                </c:pt>
                <c:pt idx="2304">
                  <c:v>1.3000000000000025E-3</c:v>
                </c:pt>
                <c:pt idx="2305">
                  <c:v>1.1999999999999997E-3</c:v>
                </c:pt>
                <c:pt idx="2306">
                  <c:v>1.1999999999999927E-3</c:v>
                </c:pt>
                <c:pt idx="2307">
                  <c:v>1.3000000000000025E-3</c:v>
                </c:pt>
                <c:pt idx="2308">
                  <c:v>1.1999999999999997E-3</c:v>
                </c:pt>
                <c:pt idx="2309">
                  <c:v>1.3000000000000025E-3</c:v>
                </c:pt>
                <c:pt idx="2310">
                  <c:v>1.3999999999999985E-3</c:v>
                </c:pt>
                <c:pt idx="2311">
                  <c:v>1.1999999999999997E-3</c:v>
                </c:pt>
                <c:pt idx="2312">
                  <c:v>1.3000000000000025E-3</c:v>
                </c:pt>
                <c:pt idx="2313">
                  <c:v>1.2000000000000066E-3</c:v>
                </c:pt>
                <c:pt idx="2314">
                  <c:v>1.1000000000000038E-3</c:v>
                </c:pt>
                <c:pt idx="2315">
                  <c:v>1.0000000000000009E-3</c:v>
                </c:pt>
                <c:pt idx="2316">
                  <c:v>9.9999999999999395E-4</c:v>
                </c:pt>
                <c:pt idx="2317">
                  <c:v>9.0000000000000496E-4</c:v>
                </c:pt>
                <c:pt idx="2318">
                  <c:v>1.0000000000000009E-3</c:v>
                </c:pt>
                <c:pt idx="2319">
                  <c:v>8.9999999999999802E-4</c:v>
                </c:pt>
                <c:pt idx="2320">
                  <c:v>8.000000000000021E-4</c:v>
                </c:pt>
                <c:pt idx="2321">
                  <c:v>6.9999999999999923E-4</c:v>
                </c:pt>
                <c:pt idx="2322">
                  <c:v>5.9999999999999637E-4</c:v>
                </c:pt>
                <c:pt idx="2323">
                  <c:v>5.0000000000000044E-4</c:v>
                </c:pt>
                <c:pt idx="2324">
                  <c:v>5.0000000000000044E-4</c:v>
                </c:pt>
                <c:pt idx="2325">
                  <c:v>5.0000000000000044E-4</c:v>
                </c:pt>
                <c:pt idx="2326">
                  <c:v>3.9999999999999758E-4</c:v>
                </c:pt>
                <c:pt idx="2327">
                  <c:v>3.9999999999999758E-4</c:v>
                </c:pt>
                <c:pt idx="2328">
                  <c:v>3.0000000000000165E-4</c:v>
                </c:pt>
                <c:pt idx="2329">
                  <c:v>1.9999999999999879E-4</c:v>
                </c:pt>
                <c:pt idx="2330">
                  <c:v>1.0000000000000286E-4</c:v>
                </c:pt>
                <c:pt idx="2331">
                  <c:v>0</c:v>
                </c:pt>
                <c:pt idx="2332">
                  <c:v>-9.9999999999995925E-5</c:v>
                </c:pt>
                <c:pt idx="2333">
                  <c:v>-9.9999999999995925E-5</c:v>
                </c:pt>
                <c:pt idx="2334">
                  <c:v>-1.9999999999999879E-4</c:v>
                </c:pt>
                <c:pt idx="2335">
                  <c:v>-3.0000000000000165E-4</c:v>
                </c:pt>
                <c:pt idx="2336">
                  <c:v>-3.0000000000000165E-4</c:v>
                </c:pt>
                <c:pt idx="2337">
                  <c:v>-1.9999999999999879E-4</c:v>
                </c:pt>
                <c:pt idx="2338">
                  <c:v>-3.0000000000000165E-4</c:v>
                </c:pt>
                <c:pt idx="2339">
                  <c:v>-1.9999999999999879E-4</c:v>
                </c:pt>
                <c:pt idx="2340">
                  <c:v>-1.9999999999999879E-4</c:v>
                </c:pt>
                <c:pt idx="2341">
                  <c:v>-2.0000000000000573E-4</c:v>
                </c:pt>
                <c:pt idx="2342">
                  <c:v>-1.9999999999999879E-4</c:v>
                </c:pt>
                <c:pt idx="2343">
                  <c:v>-1.9999999999999879E-4</c:v>
                </c:pt>
                <c:pt idx="2344">
                  <c:v>-2.0000000000000573E-4</c:v>
                </c:pt>
                <c:pt idx="2345">
                  <c:v>-2.0000000000000573E-4</c:v>
                </c:pt>
                <c:pt idx="2346">
                  <c:v>-1.0000000000000286E-4</c:v>
                </c:pt>
                <c:pt idx="2347">
                  <c:v>-9.9999999999995925E-5</c:v>
                </c:pt>
                <c:pt idx="2348">
                  <c:v>-9.9999999999995925E-5</c:v>
                </c:pt>
                <c:pt idx="2349">
                  <c:v>-1.0000000000000286E-4</c:v>
                </c:pt>
                <c:pt idx="2350">
                  <c:v>-1.0000000000000286E-4</c:v>
                </c:pt>
                <c:pt idx="2351">
                  <c:v>-9.9999999999995925E-5</c:v>
                </c:pt>
                <c:pt idx="2352">
                  <c:v>0</c:v>
                </c:pt>
                <c:pt idx="2353">
                  <c:v>-1.0000000000000286E-4</c:v>
                </c:pt>
                <c:pt idx="2354">
                  <c:v>-9.9999999999995925E-5</c:v>
                </c:pt>
                <c:pt idx="2355">
                  <c:v>-1.0000000000000286E-4</c:v>
                </c:pt>
                <c:pt idx="2356">
                  <c:v>-3.0000000000000165E-4</c:v>
                </c:pt>
                <c:pt idx="2357">
                  <c:v>-3.0000000000000165E-4</c:v>
                </c:pt>
                <c:pt idx="2358">
                  <c:v>-3.0000000000000165E-4</c:v>
                </c:pt>
                <c:pt idx="2359">
                  <c:v>-4.0000000000000452E-4</c:v>
                </c:pt>
                <c:pt idx="2360">
                  <c:v>-5.0000000000000738E-4</c:v>
                </c:pt>
                <c:pt idx="2361">
                  <c:v>-4.0000000000000452E-4</c:v>
                </c:pt>
                <c:pt idx="2362">
                  <c:v>-3.9999999999999758E-4</c:v>
                </c:pt>
                <c:pt idx="2363">
                  <c:v>-3.9999999999999758E-4</c:v>
                </c:pt>
                <c:pt idx="2364">
                  <c:v>-5.0000000000000044E-4</c:v>
                </c:pt>
                <c:pt idx="2365">
                  <c:v>-2.9999999999999472E-4</c:v>
                </c:pt>
                <c:pt idx="2366">
                  <c:v>-2.0000000000000573E-4</c:v>
                </c:pt>
                <c:pt idx="2367">
                  <c:v>-1.9999999999999879E-4</c:v>
                </c:pt>
                <c:pt idx="2368">
                  <c:v>-1.0000000000000286E-4</c:v>
                </c:pt>
                <c:pt idx="2369">
                  <c:v>0</c:v>
                </c:pt>
                <c:pt idx="2370">
                  <c:v>-1.0000000000000286E-4</c:v>
                </c:pt>
                <c:pt idx="2371">
                  <c:v>9.9999999999995925E-5</c:v>
                </c:pt>
                <c:pt idx="2372">
                  <c:v>2.0000000000000573E-4</c:v>
                </c:pt>
                <c:pt idx="2373">
                  <c:v>9.9999999999995925E-5</c:v>
                </c:pt>
                <c:pt idx="2374">
                  <c:v>9.9999999999995925E-5</c:v>
                </c:pt>
                <c:pt idx="2375">
                  <c:v>2.0000000000000573E-4</c:v>
                </c:pt>
                <c:pt idx="2376">
                  <c:v>3.0000000000000165E-4</c:v>
                </c:pt>
                <c:pt idx="2377">
                  <c:v>3.0000000000000165E-4</c:v>
                </c:pt>
                <c:pt idx="2378">
                  <c:v>3.9999999999999758E-4</c:v>
                </c:pt>
                <c:pt idx="2379">
                  <c:v>3.0000000000000165E-4</c:v>
                </c:pt>
                <c:pt idx="2380">
                  <c:v>3.9999999999999758E-4</c:v>
                </c:pt>
                <c:pt idx="2381">
                  <c:v>4.0000000000000452E-4</c:v>
                </c:pt>
                <c:pt idx="2382">
                  <c:v>3.0000000000000165E-4</c:v>
                </c:pt>
                <c:pt idx="2383">
                  <c:v>3.0000000000000165E-4</c:v>
                </c:pt>
                <c:pt idx="2384">
                  <c:v>3.0000000000000165E-4</c:v>
                </c:pt>
                <c:pt idx="2385">
                  <c:v>3.0000000000000165E-4</c:v>
                </c:pt>
                <c:pt idx="2386">
                  <c:v>3.0000000000000165E-4</c:v>
                </c:pt>
                <c:pt idx="2387">
                  <c:v>3.0000000000000165E-4</c:v>
                </c:pt>
                <c:pt idx="2388">
                  <c:v>2.9999999999999472E-4</c:v>
                </c:pt>
                <c:pt idx="2389">
                  <c:v>2.9999999999999472E-4</c:v>
                </c:pt>
                <c:pt idx="2390">
                  <c:v>3.0000000000000165E-4</c:v>
                </c:pt>
                <c:pt idx="2391">
                  <c:v>3.0000000000000165E-4</c:v>
                </c:pt>
                <c:pt idx="2392">
                  <c:v>2.9999999999999472E-4</c:v>
                </c:pt>
                <c:pt idx="2393">
                  <c:v>3.9999999999999758E-4</c:v>
                </c:pt>
                <c:pt idx="2394">
                  <c:v>2.9999999999999472E-4</c:v>
                </c:pt>
                <c:pt idx="2395">
                  <c:v>4.0000000000000452E-4</c:v>
                </c:pt>
                <c:pt idx="2396">
                  <c:v>4.0000000000000452E-4</c:v>
                </c:pt>
                <c:pt idx="2397">
                  <c:v>2.9999999999999472E-4</c:v>
                </c:pt>
                <c:pt idx="2398">
                  <c:v>2.9999999999999472E-4</c:v>
                </c:pt>
                <c:pt idx="2399">
                  <c:v>2.9999999999999472E-4</c:v>
                </c:pt>
                <c:pt idx="2400">
                  <c:v>2.0000000000000573E-4</c:v>
                </c:pt>
                <c:pt idx="2401">
                  <c:v>0</c:v>
                </c:pt>
                <c:pt idx="2402">
                  <c:v>1.0000000000000286E-4</c:v>
                </c:pt>
                <c:pt idx="2403">
                  <c:v>9.9999999999995925E-5</c:v>
                </c:pt>
                <c:pt idx="2404">
                  <c:v>9.9999999999995925E-5</c:v>
                </c:pt>
                <c:pt idx="2405">
                  <c:v>2.0000000000000573E-4</c:v>
                </c:pt>
                <c:pt idx="2406">
                  <c:v>1.9999999999999879E-4</c:v>
                </c:pt>
                <c:pt idx="2407">
                  <c:v>2.0000000000000573E-4</c:v>
                </c:pt>
                <c:pt idx="2408">
                  <c:v>0</c:v>
                </c:pt>
                <c:pt idx="2409">
                  <c:v>1.0000000000000286E-4</c:v>
                </c:pt>
                <c:pt idx="2410">
                  <c:v>0</c:v>
                </c:pt>
                <c:pt idx="2411">
                  <c:v>-1.0000000000000286E-4</c:v>
                </c:pt>
                <c:pt idx="2412">
                  <c:v>-1.0000000000000286E-4</c:v>
                </c:pt>
                <c:pt idx="2413">
                  <c:v>0</c:v>
                </c:pt>
                <c:pt idx="2414">
                  <c:v>0</c:v>
                </c:pt>
                <c:pt idx="2415">
                  <c:v>-1.0000000000000286E-4</c:v>
                </c:pt>
                <c:pt idx="2416">
                  <c:v>0</c:v>
                </c:pt>
                <c:pt idx="2417">
                  <c:v>0</c:v>
                </c:pt>
                <c:pt idx="2418">
                  <c:v>0</c:v>
                </c:pt>
                <c:pt idx="2419">
                  <c:v>0</c:v>
                </c:pt>
                <c:pt idx="2420">
                  <c:v>0</c:v>
                </c:pt>
                <c:pt idx="2421">
                  <c:v>0</c:v>
                </c:pt>
                <c:pt idx="2422">
                  <c:v>0</c:v>
                </c:pt>
                <c:pt idx="2423">
                  <c:v>1.9999999999999879E-4</c:v>
                </c:pt>
                <c:pt idx="2424">
                  <c:v>1.9999999999999879E-4</c:v>
                </c:pt>
                <c:pt idx="2425">
                  <c:v>3.0000000000000165E-4</c:v>
                </c:pt>
                <c:pt idx="2426">
                  <c:v>3.0000000000000165E-4</c:v>
                </c:pt>
                <c:pt idx="2427">
                  <c:v>3.0000000000000165E-4</c:v>
                </c:pt>
                <c:pt idx="2428">
                  <c:v>2.9999999999999472E-4</c:v>
                </c:pt>
                <c:pt idx="2429">
                  <c:v>3.0000000000000165E-4</c:v>
                </c:pt>
                <c:pt idx="2430">
                  <c:v>2.9999999999999472E-4</c:v>
                </c:pt>
                <c:pt idx="2431">
                  <c:v>3.0000000000000165E-4</c:v>
                </c:pt>
                <c:pt idx="2432">
                  <c:v>1.9999999999999879E-4</c:v>
                </c:pt>
                <c:pt idx="2433">
                  <c:v>1.9999999999999879E-4</c:v>
                </c:pt>
                <c:pt idx="2434">
                  <c:v>9.9999999999995925E-5</c:v>
                </c:pt>
                <c:pt idx="2435">
                  <c:v>1.9999999999999879E-4</c:v>
                </c:pt>
                <c:pt idx="2436">
                  <c:v>2.0000000000000573E-4</c:v>
                </c:pt>
                <c:pt idx="2437">
                  <c:v>1.9999999999999879E-4</c:v>
                </c:pt>
                <c:pt idx="2438">
                  <c:v>1.0000000000000286E-4</c:v>
                </c:pt>
                <c:pt idx="2439">
                  <c:v>1.0000000000000286E-4</c:v>
                </c:pt>
                <c:pt idx="2440">
                  <c:v>1.0000000000000286E-4</c:v>
                </c:pt>
                <c:pt idx="2441">
                  <c:v>1.0000000000000286E-4</c:v>
                </c:pt>
                <c:pt idx="2442">
                  <c:v>1.0000000000000286E-4</c:v>
                </c:pt>
                <c:pt idx="2443">
                  <c:v>9.9999999999995925E-5</c:v>
                </c:pt>
                <c:pt idx="2444">
                  <c:v>1.0000000000000286E-4</c:v>
                </c:pt>
                <c:pt idx="2445">
                  <c:v>9.9999999999995925E-5</c:v>
                </c:pt>
                <c:pt idx="2446">
                  <c:v>1.0000000000000286E-4</c:v>
                </c:pt>
                <c:pt idx="2447">
                  <c:v>1.0000000000000286E-4</c:v>
                </c:pt>
                <c:pt idx="2448">
                  <c:v>9.9999999999995925E-5</c:v>
                </c:pt>
                <c:pt idx="2449">
                  <c:v>9.9999999999995925E-5</c:v>
                </c:pt>
                <c:pt idx="2450">
                  <c:v>1.0000000000000286E-4</c:v>
                </c:pt>
                <c:pt idx="2451">
                  <c:v>1.9999999999999879E-4</c:v>
                </c:pt>
                <c:pt idx="2452">
                  <c:v>1.9999999999999879E-4</c:v>
                </c:pt>
                <c:pt idx="2453">
                  <c:v>1.9999999999999879E-4</c:v>
                </c:pt>
                <c:pt idx="2454">
                  <c:v>1.9999999999999879E-4</c:v>
                </c:pt>
                <c:pt idx="2455">
                  <c:v>1.9999999999999879E-4</c:v>
                </c:pt>
                <c:pt idx="2456">
                  <c:v>3.0000000000000165E-4</c:v>
                </c:pt>
                <c:pt idx="2457">
                  <c:v>1.9999999999999879E-4</c:v>
                </c:pt>
                <c:pt idx="2458">
                  <c:v>1.9999999999999879E-4</c:v>
                </c:pt>
                <c:pt idx="2459">
                  <c:v>1.9999999999999879E-4</c:v>
                </c:pt>
                <c:pt idx="2460">
                  <c:v>1.9999999999999879E-4</c:v>
                </c:pt>
                <c:pt idx="2461">
                  <c:v>1.9999999999999185E-4</c:v>
                </c:pt>
                <c:pt idx="2462">
                  <c:v>1.9999999999999879E-4</c:v>
                </c:pt>
                <c:pt idx="2463">
                  <c:v>1.9999999999999879E-4</c:v>
                </c:pt>
                <c:pt idx="2464">
                  <c:v>1.0000000000000286E-4</c:v>
                </c:pt>
                <c:pt idx="2465">
                  <c:v>9.9999999999995925E-5</c:v>
                </c:pt>
                <c:pt idx="2466">
                  <c:v>1.9999999999999879E-4</c:v>
                </c:pt>
                <c:pt idx="2467">
                  <c:v>2.0000000000000573E-4</c:v>
                </c:pt>
                <c:pt idx="2468">
                  <c:v>2.0000000000000573E-4</c:v>
                </c:pt>
                <c:pt idx="2469">
                  <c:v>1.9999999999999879E-4</c:v>
                </c:pt>
                <c:pt idx="2470">
                  <c:v>1.9999999999999879E-4</c:v>
                </c:pt>
                <c:pt idx="2471">
                  <c:v>9.9999999999995925E-5</c:v>
                </c:pt>
                <c:pt idx="2472">
                  <c:v>9.9999999999995925E-5</c:v>
                </c:pt>
                <c:pt idx="2473">
                  <c:v>1.0000000000000286E-4</c:v>
                </c:pt>
                <c:pt idx="2474">
                  <c:v>9.9999999999995925E-5</c:v>
                </c:pt>
                <c:pt idx="2475">
                  <c:v>1.0000000000000286E-4</c:v>
                </c:pt>
                <c:pt idx="2476">
                  <c:v>0</c:v>
                </c:pt>
                <c:pt idx="2477">
                  <c:v>0</c:v>
                </c:pt>
                <c:pt idx="2478">
                  <c:v>0</c:v>
                </c:pt>
                <c:pt idx="2479">
                  <c:v>0</c:v>
                </c:pt>
                <c:pt idx="2480">
                  <c:v>0</c:v>
                </c:pt>
                <c:pt idx="2481">
                  <c:v>1.0000000000000286E-4</c:v>
                </c:pt>
                <c:pt idx="2482">
                  <c:v>0</c:v>
                </c:pt>
                <c:pt idx="2483">
                  <c:v>0</c:v>
                </c:pt>
                <c:pt idx="2484">
                  <c:v>1.0000000000000286E-4</c:v>
                </c:pt>
                <c:pt idx="2485">
                  <c:v>1.9999999999999879E-4</c:v>
                </c:pt>
                <c:pt idx="2486">
                  <c:v>1.9999999999999879E-4</c:v>
                </c:pt>
                <c:pt idx="2487">
                  <c:v>1.9999999999999879E-4</c:v>
                </c:pt>
                <c:pt idx="2488">
                  <c:v>2.9999999999999472E-4</c:v>
                </c:pt>
                <c:pt idx="2489">
                  <c:v>3.0000000000000165E-4</c:v>
                </c:pt>
                <c:pt idx="2490">
                  <c:v>3.9999999999999758E-4</c:v>
                </c:pt>
                <c:pt idx="2491">
                  <c:v>3.9999999999999758E-4</c:v>
                </c:pt>
                <c:pt idx="2492">
                  <c:v>5.0000000000000044E-4</c:v>
                </c:pt>
                <c:pt idx="2493">
                  <c:v>5.0000000000000044E-4</c:v>
                </c:pt>
                <c:pt idx="2494">
                  <c:v>5.0000000000000044E-4</c:v>
                </c:pt>
                <c:pt idx="2495">
                  <c:v>5.0000000000000044E-4</c:v>
                </c:pt>
                <c:pt idx="2496">
                  <c:v>5.0000000000000044E-4</c:v>
                </c:pt>
                <c:pt idx="2497">
                  <c:v>3.0000000000000165E-4</c:v>
                </c:pt>
                <c:pt idx="2498">
                  <c:v>1.9999999999999879E-4</c:v>
                </c:pt>
                <c:pt idx="2499">
                  <c:v>1.9999999999999879E-4</c:v>
                </c:pt>
                <c:pt idx="2500">
                  <c:v>1.9999999999999879E-4</c:v>
                </c:pt>
                <c:pt idx="2501">
                  <c:v>3.0000000000000165E-4</c:v>
                </c:pt>
                <c:pt idx="2502">
                  <c:v>3.0000000000000165E-4</c:v>
                </c:pt>
                <c:pt idx="2503">
                  <c:v>4.0000000000000452E-4</c:v>
                </c:pt>
                <c:pt idx="2504">
                  <c:v>4.0000000000000452E-4</c:v>
                </c:pt>
                <c:pt idx="2505">
                  <c:v>3.9999999999999758E-4</c:v>
                </c:pt>
                <c:pt idx="2506">
                  <c:v>3.0000000000000165E-4</c:v>
                </c:pt>
                <c:pt idx="2507">
                  <c:v>3.0000000000000165E-4</c:v>
                </c:pt>
                <c:pt idx="2508">
                  <c:v>1.9999999999999879E-4</c:v>
                </c:pt>
                <c:pt idx="2509">
                  <c:v>1.9999999999999879E-4</c:v>
                </c:pt>
                <c:pt idx="2510">
                  <c:v>1.0000000000000286E-4</c:v>
                </c:pt>
                <c:pt idx="2511">
                  <c:v>9.9999999999995925E-5</c:v>
                </c:pt>
                <c:pt idx="2512">
                  <c:v>9.9999999999995925E-5</c:v>
                </c:pt>
                <c:pt idx="2513">
                  <c:v>1.0000000000000286E-4</c:v>
                </c:pt>
                <c:pt idx="2514">
                  <c:v>1.0000000000000286E-4</c:v>
                </c:pt>
                <c:pt idx="2515">
                  <c:v>1.9999999999999879E-4</c:v>
                </c:pt>
                <c:pt idx="2516">
                  <c:v>1.0000000000000286E-4</c:v>
                </c:pt>
                <c:pt idx="2517">
                  <c:v>1.0000000000000286E-4</c:v>
                </c:pt>
                <c:pt idx="2518">
                  <c:v>1.0000000000000286E-4</c:v>
                </c:pt>
                <c:pt idx="2519">
                  <c:v>1.0000000000000286E-4</c:v>
                </c:pt>
                <c:pt idx="2520">
                  <c:v>1.9999999999999879E-4</c:v>
                </c:pt>
                <c:pt idx="2521">
                  <c:v>1.9999999999999879E-4</c:v>
                </c:pt>
                <c:pt idx="2522">
                  <c:v>1.0000000000000286E-4</c:v>
                </c:pt>
                <c:pt idx="2523">
                  <c:v>9.9999999999995925E-5</c:v>
                </c:pt>
                <c:pt idx="2524">
                  <c:v>9.9999999999995925E-5</c:v>
                </c:pt>
                <c:pt idx="2525">
                  <c:v>1.0000000000000286E-4</c:v>
                </c:pt>
                <c:pt idx="2526">
                  <c:v>9.9999999999995925E-5</c:v>
                </c:pt>
                <c:pt idx="2527">
                  <c:v>1.0000000000000286E-4</c:v>
                </c:pt>
                <c:pt idx="2528">
                  <c:v>9.9999999999995925E-5</c:v>
                </c:pt>
                <c:pt idx="2529">
                  <c:v>1.0000000000000286E-4</c:v>
                </c:pt>
                <c:pt idx="2530">
                  <c:v>1.0000000000000286E-4</c:v>
                </c:pt>
                <c:pt idx="2531">
                  <c:v>1.0000000000000286E-4</c:v>
                </c:pt>
                <c:pt idx="2532">
                  <c:v>9.9999999999995925E-5</c:v>
                </c:pt>
                <c:pt idx="2533">
                  <c:v>9.9999999999995925E-5</c:v>
                </c:pt>
                <c:pt idx="2534">
                  <c:v>1.9999999999999879E-4</c:v>
                </c:pt>
                <c:pt idx="2535">
                  <c:v>1.9999999999999879E-4</c:v>
                </c:pt>
                <c:pt idx="2536">
                  <c:v>1.9999999999999879E-4</c:v>
                </c:pt>
                <c:pt idx="2537">
                  <c:v>1.9999999999999879E-4</c:v>
                </c:pt>
                <c:pt idx="2538">
                  <c:v>1.9999999999999879E-4</c:v>
                </c:pt>
                <c:pt idx="2539">
                  <c:v>1.9999999999999879E-4</c:v>
                </c:pt>
                <c:pt idx="2540">
                  <c:v>1.9999999999999879E-4</c:v>
                </c:pt>
                <c:pt idx="2541">
                  <c:v>1.9999999999999879E-4</c:v>
                </c:pt>
                <c:pt idx="2542">
                  <c:v>1.9999999999999879E-4</c:v>
                </c:pt>
                <c:pt idx="2543">
                  <c:v>1.9999999999999879E-4</c:v>
                </c:pt>
                <c:pt idx="2544">
                  <c:v>1.9999999999999879E-4</c:v>
                </c:pt>
                <c:pt idx="2545">
                  <c:v>1.0000000000000286E-4</c:v>
                </c:pt>
                <c:pt idx="2546">
                  <c:v>9.9999999999995925E-5</c:v>
                </c:pt>
                <c:pt idx="2547">
                  <c:v>1.0000000000000286E-4</c:v>
                </c:pt>
                <c:pt idx="2548">
                  <c:v>1.0000000000000286E-4</c:v>
                </c:pt>
                <c:pt idx="2549">
                  <c:v>1.0000000000000286E-4</c:v>
                </c:pt>
                <c:pt idx="2550">
                  <c:v>9.9999999999995925E-5</c:v>
                </c:pt>
                <c:pt idx="2551">
                  <c:v>9.9999999999995925E-5</c:v>
                </c:pt>
                <c:pt idx="2552">
                  <c:v>9.9999999999995925E-5</c:v>
                </c:pt>
                <c:pt idx="2553">
                  <c:v>0</c:v>
                </c:pt>
                <c:pt idx="2554">
                  <c:v>9.9999999999995925E-5</c:v>
                </c:pt>
                <c:pt idx="2555">
                  <c:v>1.0000000000000286E-4</c:v>
                </c:pt>
                <c:pt idx="2556">
                  <c:v>1.0000000000000286E-4</c:v>
                </c:pt>
                <c:pt idx="2557">
                  <c:v>1.9999999999999879E-4</c:v>
                </c:pt>
                <c:pt idx="2558">
                  <c:v>1.0000000000000286E-4</c:v>
                </c:pt>
                <c:pt idx="2559">
                  <c:v>1.0000000000000286E-4</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1.0000000000000286E-4</c:v>
                </c:pt>
                <c:pt idx="2574">
                  <c:v>1.0000000000000286E-4</c:v>
                </c:pt>
                <c:pt idx="2575">
                  <c:v>9.9999999999995925E-5</c:v>
                </c:pt>
                <c:pt idx="2576">
                  <c:v>1.0000000000000286E-4</c:v>
                </c:pt>
                <c:pt idx="2577">
                  <c:v>1.0000000000000286E-4</c:v>
                </c:pt>
                <c:pt idx="2578">
                  <c:v>9.9999999999995925E-5</c:v>
                </c:pt>
                <c:pt idx="2579">
                  <c:v>1.9999999999999879E-4</c:v>
                </c:pt>
                <c:pt idx="2580">
                  <c:v>1.0000000000000286E-4</c:v>
                </c:pt>
                <c:pt idx="2581">
                  <c:v>0</c:v>
                </c:pt>
                <c:pt idx="2582">
                  <c:v>0</c:v>
                </c:pt>
                <c:pt idx="2583">
                  <c:v>9.9999999999995925E-5</c:v>
                </c:pt>
                <c:pt idx="2584">
                  <c:v>9.9999999999995925E-5</c:v>
                </c:pt>
                <c:pt idx="2585">
                  <c:v>0</c:v>
                </c:pt>
                <c:pt idx="2586">
                  <c:v>0</c:v>
                </c:pt>
                <c:pt idx="2587">
                  <c:v>0</c:v>
                </c:pt>
                <c:pt idx="2588">
                  <c:v>9.9999999999995925E-5</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-1.0000000000000286E-4</c:v>
                </c:pt>
                <c:pt idx="2603">
                  <c:v>0</c:v>
                </c:pt>
                <c:pt idx="2604">
                  <c:v>0</c:v>
                </c:pt>
                <c:pt idx="2605">
                  <c:v>0</c:v>
                </c:pt>
                <c:pt idx="2606">
                  <c:v>-9.9999999999995925E-5</c:v>
                </c:pt>
                <c:pt idx="2607">
                  <c:v>-9.9999999999995925E-5</c:v>
                </c:pt>
                <c:pt idx="2608">
                  <c:v>-1.0000000000000286E-4</c:v>
                </c:pt>
                <c:pt idx="2609">
                  <c:v>-1.0000000000000286E-4</c:v>
                </c:pt>
                <c:pt idx="2610">
                  <c:v>-1.0000000000000286E-4</c:v>
                </c:pt>
                <c:pt idx="2611">
                  <c:v>-1.0000000000000286E-4</c:v>
                </c:pt>
                <c:pt idx="2612">
                  <c:v>-9.9999999999995925E-5</c:v>
                </c:pt>
                <c:pt idx="2613">
                  <c:v>-1.0000000000000286E-4</c:v>
                </c:pt>
                <c:pt idx="2614">
                  <c:v>-1.0000000000000286E-4</c:v>
                </c:pt>
                <c:pt idx="2615">
                  <c:v>-9.9999999999995925E-5</c:v>
                </c:pt>
                <c:pt idx="2616">
                  <c:v>-9.9999999999995925E-5</c:v>
                </c:pt>
                <c:pt idx="2617">
                  <c:v>-1.0000000000000286E-4</c:v>
                </c:pt>
                <c:pt idx="2618">
                  <c:v>-1.0000000000000286E-4</c:v>
                </c:pt>
                <c:pt idx="2619">
                  <c:v>-2.0000000000000573E-4</c:v>
                </c:pt>
                <c:pt idx="2620">
                  <c:v>-1.0000000000000286E-4</c:v>
                </c:pt>
                <c:pt idx="2621">
                  <c:v>-1.9999999999999879E-4</c:v>
                </c:pt>
                <c:pt idx="2622">
                  <c:v>-1.9999999999999879E-4</c:v>
                </c:pt>
                <c:pt idx="2623">
                  <c:v>-1.9999999999999879E-4</c:v>
                </c:pt>
                <c:pt idx="2624">
                  <c:v>-9.9999999999995925E-5</c:v>
                </c:pt>
                <c:pt idx="2625">
                  <c:v>-1.9999999999999879E-4</c:v>
                </c:pt>
                <c:pt idx="2626">
                  <c:v>-1.9999999999999879E-4</c:v>
                </c:pt>
                <c:pt idx="2627">
                  <c:v>-1.9999999999999879E-4</c:v>
                </c:pt>
                <c:pt idx="2628">
                  <c:v>-9.9999999999995925E-5</c:v>
                </c:pt>
                <c:pt idx="2629">
                  <c:v>-1.0000000000000286E-4</c:v>
                </c:pt>
                <c:pt idx="2630">
                  <c:v>-1.0000000000000286E-4</c:v>
                </c:pt>
                <c:pt idx="2631">
                  <c:v>-9.9999999999995925E-5</c:v>
                </c:pt>
                <c:pt idx="2632">
                  <c:v>-9.9999999999995925E-5</c:v>
                </c:pt>
                <c:pt idx="2633">
                  <c:v>-1.0000000000000286E-4</c:v>
                </c:pt>
                <c:pt idx="2634">
                  <c:v>-9.9999999999995925E-5</c:v>
                </c:pt>
                <c:pt idx="2635">
                  <c:v>-9.9999999999995925E-5</c:v>
                </c:pt>
                <c:pt idx="2636">
                  <c:v>-1.0000000000000286E-4</c:v>
                </c:pt>
                <c:pt idx="2637">
                  <c:v>0</c:v>
                </c:pt>
                <c:pt idx="2638">
                  <c:v>-1.0000000000000286E-4</c:v>
                </c:pt>
                <c:pt idx="2639">
                  <c:v>-1.0000000000000286E-4</c:v>
                </c:pt>
                <c:pt idx="2640">
                  <c:v>-9.9999999999995925E-5</c:v>
                </c:pt>
                <c:pt idx="2641">
                  <c:v>-1.0000000000000286E-4</c:v>
                </c:pt>
                <c:pt idx="2642">
                  <c:v>-9.9999999999995925E-5</c:v>
                </c:pt>
                <c:pt idx="2643">
                  <c:v>-1.0000000000000286E-4</c:v>
                </c:pt>
                <c:pt idx="2644">
                  <c:v>-1.0000000000000286E-4</c:v>
                </c:pt>
                <c:pt idx="2645">
                  <c:v>-1.0000000000000286E-4</c:v>
                </c:pt>
                <c:pt idx="2646">
                  <c:v>0</c:v>
                </c:pt>
                <c:pt idx="2647">
                  <c:v>0</c:v>
                </c:pt>
                <c:pt idx="2648">
                  <c:v>0</c:v>
                </c:pt>
                <c:pt idx="2649">
                  <c:v>0</c:v>
                </c:pt>
                <c:pt idx="2650">
                  <c:v>0</c:v>
                </c:pt>
                <c:pt idx="2651">
                  <c:v>-9.9999999999995925E-5</c:v>
                </c:pt>
                <c:pt idx="2652">
                  <c:v>-9.9999999999995925E-5</c:v>
                </c:pt>
                <c:pt idx="2653">
                  <c:v>-1.0000000000000286E-4</c:v>
                </c:pt>
                <c:pt idx="2654">
                  <c:v>-1.0000000000000286E-4</c:v>
                </c:pt>
                <c:pt idx="2655">
                  <c:v>-1.0000000000000286E-4</c:v>
                </c:pt>
                <c:pt idx="2656">
                  <c:v>-9.9999999999995925E-5</c:v>
                </c:pt>
                <c:pt idx="2657">
                  <c:v>-1.0000000000000286E-4</c:v>
                </c:pt>
                <c:pt idx="2658">
                  <c:v>-9.9999999999995925E-5</c:v>
                </c:pt>
                <c:pt idx="2659">
                  <c:v>-1.9999999999999879E-4</c:v>
                </c:pt>
                <c:pt idx="2660">
                  <c:v>-1.9999999999999879E-4</c:v>
                </c:pt>
                <c:pt idx="2661">
                  <c:v>-1.9999999999999879E-4</c:v>
                </c:pt>
                <c:pt idx="2662">
                  <c:v>-1.9999999999999879E-4</c:v>
                </c:pt>
                <c:pt idx="2663">
                  <c:v>-1.9999999999999879E-4</c:v>
                </c:pt>
                <c:pt idx="2664">
                  <c:v>-1.9999999999999879E-4</c:v>
                </c:pt>
                <c:pt idx="2665">
                  <c:v>-2.0000000000000573E-4</c:v>
                </c:pt>
                <c:pt idx="2666">
                  <c:v>-3.0000000000000165E-4</c:v>
                </c:pt>
                <c:pt idx="2667">
                  <c:v>-3.0000000000000165E-4</c:v>
                </c:pt>
                <c:pt idx="2668">
                  <c:v>-3.0000000000000165E-4</c:v>
                </c:pt>
                <c:pt idx="2669">
                  <c:v>-1.9999999999999879E-4</c:v>
                </c:pt>
                <c:pt idx="2670">
                  <c:v>-1.9999999999999879E-4</c:v>
                </c:pt>
                <c:pt idx="2671">
                  <c:v>-1.9999999999999879E-4</c:v>
                </c:pt>
                <c:pt idx="2672">
                  <c:v>-1.0000000000000286E-4</c:v>
                </c:pt>
                <c:pt idx="2673">
                  <c:v>-9.9999999999995925E-5</c:v>
                </c:pt>
                <c:pt idx="2674">
                  <c:v>-9.9999999999995925E-5</c:v>
                </c:pt>
                <c:pt idx="2675">
                  <c:v>0</c:v>
                </c:pt>
                <c:pt idx="2676">
                  <c:v>0</c:v>
                </c:pt>
                <c:pt idx="2677">
                  <c:v>9.9999999999995925E-5</c:v>
                </c:pt>
                <c:pt idx="2678">
                  <c:v>1.0000000000000286E-4</c:v>
                </c:pt>
                <c:pt idx="2679">
                  <c:v>1.0000000000000286E-4</c:v>
                </c:pt>
                <c:pt idx="2680">
                  <c:v>1.9999999999999879E-4</c:v>
                </c:pt>
                <c:pt idx="2681">
                  <c:v>1.9999999999999879E-4</c:v>
                </c:pt>
                <c:pt idx="2682">
                  <c:v>1.9999999999999879E-4</c:v>
                </c:pt>
                <c:pt idx="2683">
                  <c:v>1.9999999999999879E-4</c:v>
                </c:pt>
                <c:pt idx="2684">
                  <c:v>3.0000000000000165E-4</c:v>
                </c:pt>
                <c:pt idx="2685">
                  <c:v>1.9999999999999879E-4</c:v>
                </c:pt>
                <c:pt idx="2686">
                  <c:v>1.9999999999999879E-4</c:v>
                </c:pt>
                <c:pt idx="2687">
                  <c:v>1.9999999999999879E-4</c:v>
                </c:pt>
                <c:pt idx="2688">
                  <c:v>3.0000000000000165E-4</c:v>
                </c:pt>
                <c:pt idx="2689">
                  <c:v>2.0000000000000573E-4</c:v>
                </c:pt>
                <c:pt idx="2690">
                  <c:v>2.9999999999999472E-4</c:v>
                </c:pt>
                <c:pt idx="2691">
                  <c:v>3.0000000000000165E-4</c:v>
                </c:pt>
                <c:pt idx="2692">
                  <c:v>1.9999999999999879E-4</c:v>
                </c:pt>
                <c:pt idx="2693">
                  <c:v>3.0000000000000165E-4</c:v>
                </c:pt>
                <c:pt idx="2694">
                  <c:v>1.9999999999999879E-4</c:v>
                </c:pt>
                <c:pt idx="2695">
                  <c:v>1.9999999999999879E-4</c:v>
                </c:pt>
                <c:pt idx="2696">
                  <c:v>3.0000000000000165E-4</c:v>
                </c:pt>
                <c:pt idx="2697">
                  <c:v>1.9999999999999879E-4</c:v>
                </c:pt>
                <c:pt idx="2698">
                  <c:v>1.9999999999999879E-4</c:v>
                </c:pt>
                <c:pt idx="2699">
                  <c:v>1.9999999999999879E-4</c:v>
                </c:pt>
                <c:pt idx="2700">
                  <c:v>1.9999999999999879E-4</c:v>
                </c:pt>
                <c:pt idx="2701">
                  <c:v>3.0000000000000165E-4</c:v>
                </c:pt>
                <c:pt idx="2702">
                  <c:v>3.0000000000000165E-4</c:v>
                </c:pt>
                <c:pt idx="2703">
                  <c:v>3.0000000000000165E-4</c:v>
                </c:pt>
                <c:pt idx="2704">
                  <c:v>1.9999999999999879E-4</c:v>
                </c:pt>
                <c:pt idx="2705">
                  <c:v>2.0000000000000573E-4</c:v>
                </c:pt>
                <c:pt idx="2706">
                  <c:v>1.9999999999999879E-4</c:v>
                </c:pt>
                <c:pt idx="2707">
                  <c:v>1.9999999999999879E-4</c:v>
                </c:pt>
                <c:pt idx="2708">
                  <c:v>1.0000000000000286E-4</c:v>
                </c:pt>
                <c:pt idx="2709">
                  <c:v>1.0000000000000286E-4</c:v>
                </c:pt>
                <c:pt idx="2710">
                  <c:v>9.9999999999995925E-5</c:v>
                </c:pt>
                <c:pt idx="2711">
                  <c:v>1.0000000000000286E-4</c:v>
                </c:pt>
                <c:pt idx="2712">
                  <c:v>9.9999999999995925E-5</c:v>
                </c:pt>
                <c:pt idx="2713">
                  <c:v>0</c:v>
                </c:pt>
                <c:pt idx="2714">
                  <c:v>0</c:v>
                </c:pt>
                <c:pt idx="2715">
                  <c:v>0</c:v>
                </c:pt>
                <c:pt idx="2716">
                  <c:v>0</c:v>
                </c:pt>
                <c:pt idx="2717">
                  <c:v>0</c:v>
                </c:pt>
                <c:pt idx="2718">
                  <c:v>-1.0000000000000286E-4</c:v>
                </c:pt>
                <c:pt idx="2719">
                  <c:v>-1.0000000000000286E-4</c:v>
                </c:pt>
                <c:pt idx="2720">
                  <c:v>-9.9999999999995925E-5</c:v>
                </c:pt>
                <c:pt idx="2721">
                  <c:v>-9.9999999999995925E-5</c:v>
                </c:pt>
                <c:pt idx="2722">
                  <c:v>-1.0000000000000286E-4</c:v>
                </c:pt>
                <c:pt idx="2723">
                  <c:v>-1.0000000000000286E-4</c:v>
                </c:pt>
                <c:pt idx="2724">
                  <c:v>-9.9999999999995925E-5</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-9.9999999999995925E-5</c:v>
                </c:pt>
                <c:pt idx="2738">
                  <c:v>0</c:v>
                </c:pt>
                <c:pt idx="2739">
                  <c:v>-1.0000000000000286E-4</c:v>
                </c:pt>
                <c:pt idx="2740">
                  <c:v>0</c:v>
                </c:pt>
                <c:pt idx="2741">
                  <c:v>9.9999999999995925E-5</c:v>
                </c:pt>
                <c:pt idx="2742">
                  <c:v>0</c:v>
                </c:pt>
                <c:pt idx="2743">
                  <c:v>1.0000000000000286E-4</c:v>
                </c:pt>
                <c:pt idx="2744">
                  <c:v>1.0000000000000286E-4</c:v>
                </c:pt>
                <c:pt idx="2745">
                  <c:v>1.0000000000000286E-4</c:v>
                </c:pt>
                <c:pt idx="2746">
                  <c:v>9.9999999999995925E-5</c:v>
                </c:pt>
                <c:pt idx="2747">
                  <c:v>1.0000000000000286E-4</c:v>
                </c:pt>
                <c:pt idx="2748">
                  <c:v>9.9999999999995925E-5</c:v>
                </c:pt>
                <c:pt idx="2749">
                  <c:v>1.9999999999999879E-4</c:v>
                </c:pt>
                <c:pt idx="2750">
                  <c:v>1.9999999999999879E-4</c:v>
                </c:pt>
                <c:pt idx="2751">
                  <c:v>1.9999999999999879E-4</c:v>
                </c:pt>
                <c:pt idx="2752">
                  <c:v>1.0000000000000286E-4</c:v>
                </c:pt>
                <c:pt idx="2753">
                  <c:v>1.0000000000000286E-4</c:v>
                </c:pt>
                <c:pt idx="2754">
                  <c:v>9.9999999999995925E-5</c:v>
                </c:pt>
                <c:pt idx="2755">
                  <c:v>0</c:v>
                </c:pt>
                <c:pt idx="2756">
                  <c:v>9.9999999999995925E-5</c:v>
                </c:pt>
                <c:pt idx="2757">
                  <c:v>9.9999999999995925E-5</c:v>
                </c:pt>
                <c:pt idx="2758">
                  <c:v>9.9999999999995925E-5</c:v>
                </c:pt>
                <c:pt idx="2759">
                  <c:v>0</c:v>
                </c:pt>
                <c:pt idx="2760">
                  <c:v>0</c:v>
                </c:pt>
                <c:pt idx="2761">
                  <c:v>1.0000000000000286E-4</c:v>
                </c:pt>
                <c:pt idx="2762">
                  <c:v>0</c:v>
                </c:pt>
                <c:pt idx="2763">
                  <c:v>0</c:v>
                </c:pt>
                <c:pt idx="2764">
                  <c:v>0</c:v>
                </c:pt>
                <c:pt idx="2765">
                  <c:v>0</c:v>
                </c:pt>
                <c:pt idx="2766">
                  <c:v>0</c:v>
                </c:pt>
                <c:pt idx="2767">
                  <c:v>0</c:v>
                </c:pt>
                <c:pt idx="2768">
                  <c:v>0</c:v>
                </c:pt>
                <c:pt idx="2769">
                  <c:v>0</c:v>
                </c:pt>
                <c:pt idx="2770">
                  <c:v>0</c:v>
                </c:pt>
                <c:pt idx="2771">
                  <c:v>0</c:v>
                </c:pt>
                <c:pt idx="2772">
                  <c:v>-1.0000000000000286E-4</c:v>
                </c:pt>
                <c:pt idx="2773">
                  <c:v>0</c:v>
                </c:pt>
                <c:pt idx="2774">
                  <c:v>0</c:v>
                </c:pt>
                <c:pt idx="2775">
                  <c:v>0</c:v>
                </c:pt>
                <c:pt idx="2776">
                  <c:v>-1.0000000000000286E-4</c:v>
                </c:pt>
                <c:pt idx="2777">
                  <c:v>-1.0000000000000286E-4</c:v>
                </c:pt>
                <c:pt idx="2778">
                  <c:v>-9.9999999999995925E-5</c:v>
                </c:pt>
                <c:pt idx="2779">
                  <c:v>0</c:v>
                </c:pt>
                <c:pt idx="2780">
                  <c:v>0</c:v>
                </c:pt>
                <c:pt idx="2781">
                  <c:v>0</c:v>
                </c:pt>
                <c:pt idx="2782">
                  <c:v>-9.9999999999995925E-5</c:v>
                </c:pt>
                <c:pt idx="2783">
                  <c:v>-9.9999999999995925E-5</c:v>
                </c:pt>
                <c:pt idx="2784">
                  <c:v>0</c:v>
                </c:pt>
                <c:pt idx="2785">
                  <c:v>0</c:v>
                </c:pt>
                <c:pt idx="2786">
                  <c:v>0</c:v>
                </c:pt>
                <c:pt idx="2787">
                  <c:v>-9.9999999999995925E-5</c:v>
                </c:pt>
                <c:pt idx="2788">
                  <c:v>-9.9999999999995925E-5</c:v>
                </c:pt>
                <c:pt idx="2789">
                  <c:v>-1.0000000000000286E-4</c:v>
                </c:pt>
                <c:pt idx="2790">
                  <c:v>-9.9999999999995925E-5</c:v>
                </c:pt>
                <c:pt idx="2791">
                  <c:v>-9.9999999999995925E-5</c:v>
                </c:pt>
                <c:pt idx="2792">
                  <c:v>0</c:v>
                </c:pt>
                <c:pt idx="2793">
                  <c:v>-1.0000000000000286E-4</c:v>
                </c:pt>
                <c:pt idx="2794">
                  <c:v>0</c:v>
                </c:pt>
                <c:pt idx="2795">
                  <c:v>0</c:v>
                </c:pt>
                <c:pt idx="2796">
                  <c:v>-1.0000000000000286E-4</c:v>
                </c:pt>
                <c:pt idx="2797">
                  <c:v>-2.0000000000000573E-4</c:v>
                </c:pt>
                <c:pt idx="2798">
                  <c:v>-9.9999999999995925E-5</c:v>
                </c:pt>
                <c:pt idx="2799">
                  <c:v>-2.0000000000000573E-4</c:v>
                </c:pt>
                <c:pt idx="2800">
                  <c:v>-1.0000000000000286E-4</c:v>
                </c:pt>
                <c:pt idx="2801">
                  <c:v>-9.9999999999995925E-5</c:v>
                </c:pt>
                <c:pt idx="2802">
                  <c:v>-9.9999999999995925E-5</c:v>
                </c:pt>
                <c:pt idx="2803">
                  <c:v>0</c:v>
                </c:pt>
                <c:pt idx="2804">
                  <c:v>0</c:v>
                </c:pt>
                <c:pt idx="2805">
                  <c:v>0</c:v>
                </c:pt>
                <c:pt idx="2806">
                  <c:v>9.9999999999995925E-5</c:v>
                </c:pt>
                <c:pt idx="2807">
                  <c:v>1.9999999999999879E-4</c:v>
                </c:pt>
                <c:pt idx="2808">
                  <c:v>1.9999999999999879E-4</c:v>
                </c:pt>
                <c:pt idx="2809">
                  <c:v>1.9999999999999879E-4</c:v>
                </c:pt>
                <c:pt idx="2810">
                  <c:v>9.9999999999995925E-5</c:v>
                </c:pt>
                <c:pt idx="2811">
                  <c:v>9.9999999999995925E-5</c:v>
                </c:pt>
                <c:pt idx="2812">
                  <c:v>1.0000000000000286E-4</c:v>
                </c:pt>
                <c:pt idx="2813">
                  <c:v>1.0000000000000286E-4</c:v>
                </c:pt>
                <c:pt idx="2814">
                  <c:v>1.0000000000000286E-4</c:v>
                </c:pt>
                <c:pt idx="2815">
                  <c:v>1.0000000000000286E-4</c:v>
                </c:pt>
                <c:pt idx="2816">
                  <c:v>1.0000000000000286E-4</c:v>
                </c:pt>
                <c:pt idx="2817">
                  <c:v>1.0000000000000286E-4</c:v>
                </c:pt>
                <c:pt idx="2818">
                  <c:v>9.9999999999995925E-5</c:v>
                </c:pt>
                <c:pt idx="2819">
                  <c:v>1.9999999999999879E-4</c:v>
                </c:pt>
                <c:pt idx="2820">
                  <c:v>1.9999999999999879E-4</c:v>
                </c:pt>
                <c:pt idx="2821">
                  <c:v>1.9999999999999879E-4</c:v>
                </c:pt>
                <c:pt idx="2822">
                  <c:v>0</c:v>
                </c:pt>
                <c:pt idx="2823">
                  <c:v>0</c:v>
                </c:pt>
                <c:pt idx="2824">
                  <c:v>0</c:v>
                </c:pt>
                <c:pt idx="2825">
                  <c:v>0</c:v>
                </c:pt>
                <c:pt idx="2826">
                  <c:v>9.9999999999995925E-5</c:v>
                </c:pt>
                <c:pt idx="2827">
                  <c:v>0</c:v>
                </c:pt>
                <c:pt idx="2828">
                  <c:v>0</c:v>
                </c:pt>
                <c:pt idx="2829">
                  <c:v>9.9999999999995925E-5</c:v>
                </c:pt>
                <c:pt idx="2830">
                  <c:v>1.0000000000000286E-4</c:v>
                </c:pt>
                <c:pt idx="2831">
                  <c:v>1.0000000000000286E-4</c:v>
                </c:pt>
                <c:pt idx="2832">
                  <c:v>1.0000000000000286E-4</c:v>
                </c:pt>
                <c:pt idx="2833">
                  <c:v>1.0000000000000286E-4</c:v>
                </c:pt>
                <c:pt idx="2834">
                  <c:v>1.9999999999999879E-4</c:v>
                </c:pt>
                <c:pt idx="2835">
                  <c:v>1.9999999999999879E-4</c:v>
                </c:pt>
                <c:pt idx="2836">
                  <c:v>9.9999999999995925E-5</c:v>
                </c:pt>
                <c:pt idx="2837">
                  <c:v>1.0000000000000286E-4</c:v>
                </c:pt>
                <c:pt idx="2838">
                  <c:v>1.0000000000000286E-4</c:v>
                </c:pt>
                <c:pt idx="2839">
                  <c:v>1.0000000000000286E-4</c:v>
                </c:pt>
                <c:pt idx="2840">
                  <c:v>1.0000000000000286E-4</c:v>
                </c:pt>
                <c:pt idx="2841">
                  <c:v>0</c:v>
                </c:pt>
                <c:pt idx="2842">
                  <c:v>0</c:v>
                </c:pt>
                <c:pt idx="2843">
                  <c:v>0</c:v>
                </c:pt>
                <c:pt idx="2844">
                  <c:v>0</c:v>
                </c:pt>
                <c:pt idx="2845">
                  <c:v>-1.0000000000000286E-4</c:v>
                </c:pt>
                <c:pt idx="2846">
                  <c:v>-1.0000000000000286E-4</c:v>
                </c:pt>
                <c:pt idx="2847">
                  <c:v>-1.0000000000000286E-4</c:v>
                </c:pt>
                <c:pt idx="2848">
                  <c:v>-9.9999999999995925E-5</c:v>
                </c:pt>
                <c:pt idx="2849">
                  <c:v>-1.0000000000000286E-4</c:v>
                </c:pt>
                <c:pt idx="2850">
                  <c:v>-1.0000000000000286E-4</c:v>
                </c:pt>
                <c:pt idx="2851">
                  <c:v>-1.0000000000000286E-4</c:v>
                </c:pt>
                <c:pt idx="2852">
                  <c:v>0</c:v>
                </c:pt>
                <c:pt idx="2853">
                  <c:v>0</c:v>
                </c:pt>
                <c:pt idx="2854">
                  <c:v>1.0000000000000286E-4</c:v>
                </c:pt>
                <c:pt idx="2855">
                  <c:v>1.0000000000000286E-4</c:v>
                </c:pt>
                <c:pt idx="2856">
                  <c:v>1.0000000000000286E-4</c:v>
                </c:pt>
                <c:pt idx="2857">
                  <c:v>2.0000000000000573E-4</c:v>
                </c:pt>
                <c:pt idx="2858">
                  <c:v>1.9999999999999879E-4</c:v>
                </c:pt>
                <c:pt idx="2859">
                  <c:v>1.9999999999999879E-4</c:v>
                </c:pt>
                <c:pt idx="2860">
                  <c:v>3.0000000000000165E-4</c:v>
                </c:pt>
                <c:pt idx="2861">
                  <c:v>3.0000000000000165E-4</c:v>
                </c:pt>
                <c:pt idx="2862">
                  <c:v>3.0000000000000165E-4</c:v>
                </c:pt>
                <c:pt idx="2863">
                  <c:v>3.0000000000000165E-4</c:v>
                </c:pt>
                <c:pt idx="2864">
                  <c:v>3.0000000000000165E-4</c:v>
                </c:pt>
                <c:pt idx="2865">
                  <c:v>2.9999999999999472E-4</c:v>
                </c:pt>
                <c:pt idx="2866">
                  <c:v>3.0000000000000165E-4</c:v>
                </c:pt>
                <c:pt idx="2867">
                  <c:v>3.0000000000000165E-4</c:v>
                </c:pt>
                <c:pt idx="2868">
                  <c:v>1.9999999999999879E-4</c:v>
                </c:pt>
                <c:pt idx="2869">
                  <c:v>1.9999999999999879E-4</c:v>
                </c:pt>
                <c:pt idx="2870">
                  <c:v>1.0000000000000286E-4</c:v>
                </c:pt>
                <c:pt idx="2871">
                  <c:v>1.0000000000000286E-4</c:v>
                </c:pt>
                <c:pt idx="2872">
                  <c:v>9.9999999999995925E-5</c:v>
                </c:pt>
                <c:pt idx="2873">
                  <c:v>9.9999999999995925E-5</c:v>
                </c:pt>
                <c:pt idx="2874">
                  <c:v>1.0000000000000286E-4</c:v>
                </c:pt>
                <c:pt idx="2875">
                  <c:v>2.0000000000000573E-4</c:v>
                </c:pt>
                <c:pt idx="2876">
                  <c:v>1.0000000000000286E-4</c:v>
                </c:pt>
                <c:pt idx="2877">
                  <c:v>9.9999999999995925E-5</c:v>
                </c:pt>
                <c:pt idx="2878">
                  <c:v>1.0000000000000286E-4</c:v>
                </c:pt>
                <c:pt idx="2879">
                  <c:v>1.9999999999999879E-4</c:v>
                </c:pt>
                <c:pt idx="2880">
                  <c:v>0</c:v>
                </c:pt>
                <c:pt idx="2881">
                  <c:v>9.9999999999995925E-5</c:v>
                </c:pt>
                <c:pt idx="2882">
                  <c:v>1.9999999999999879E-4</c:v>
                </c:pt>
                <c:pt idx="2883">
                  <c:v>1.0000000000000286E-4</c:v>
                </c:pt>
                <c:pt idx="2884">
                  <c:v>9.9999999999995925E-5</c:v>
                </c:pt>
                <c:pt idx="2885">
                  <c:v>9.9999999999995925E-5</c:v>
                </c:pt>
                <c:pt idx="2886">
                  <c:v>9.9999999999995925E-5</c:v>
                </c:pt>
                <c:pt idx="2887">
                  <c:v>9.9999999999995925E-5</c:v>
                </c:pt>
                <c:pt idx="2888">
                  <c:v>9.9999999999995925E-5</c:v>
                </c:pt>
                <c:pt idx="2889">
                  <c:v>9.9999999999995925E-5</c:v>
                </c:pt>
                <c:pt idx="2890">
                  <c:v>1.0000000000000286E-4</c:v>
                </c:pt>
                <c:pt idx="2891">
                  <c:v>9.9999999999995925E-5</c:v>
                </c:pt>
                <c:pt idx="2892">
                  <c:v>9.9999999999995925E-5</c:v>
                </c:pt>
                <c:pt idx="2893">
                  <c:v>9.9999999999995925E-5</c:v>
                </c:pt>
                <c:pt idx="2894">
                  <c:v>1.9999999999999879E-4</c:v>
                </c:pt>
                <c:pt idx="2895">
                  <c:v>9.9999999999995925E-5</c:v>
                </c:pt>
                <c:pt idx="2896">
                  <c:v>1.9999999999999879E-4</c:v>
                </c:pt>
                <c:pt idx="2897">
                  <c:v>1.9999999999999879E-4</c:v>
                </c:pt>
                <c:pt idx="2898">
                  <c:v>1.9999999999999879E-4</c:v>
                </c:pt>
                <c:pt idx="2899">
                  <c:v>1.9999999999999879E-4</c:v>
                </c:pt>
                <c:pt idx="2900">
                  <c:v>9.9999999999995925E-5</c:v>
                </c:pt>
                <c:pt idx="2901">
                  <c:v>9.9999999999995925E-5</c:v>
                </c:pt>
                <c:pt idx="2902">
                  <c:v>9.9999999999995925E-5</c:v>
                </c:pt>
              </c:numCache>
            </c:numRef>
          </c:val>
          <c:smooth val="0"/>
          <c:extLst>
            <c:ext xmlns:c16="http://schemas.microsoft.com/office/drawing/2014/chart" uri="{C3380CC4-5D6E-409C-BE32-E72D297353CC}">
              <c16:uniqueId val="{00000000-AED3-4C0E-A10F-6B3A686BED9E}"/>
            </c:ext>
          </c:extLst>
        </c:ser>
        <c:dLbls>
          <c:showLegendKey val="0"/>
          <c:showVal val="0"/>
          <c:showCatName val="0"/>
          <c:showSerName val="0"/>
          <c:showPercent val="0"/>
          <c:showBubbleSize val="0"/>
        </c:dLbls>
        <c:smooth val="0"/>
        <c:axId val="589017472"/>
        <c:axId val="589019008"/>
      </c:lineChart>
      <c:dateAx>
        <c:axId val="589017472"/>
        <c:scaling>
          <c:orientation val="minMax"/>
        </c:scaling>
        <c:delete val="0"/>
        <c:axPos val="b"/>
        <c:numFmt formatCode="[$-409]mmm\-yy;@" sourceLinked="0"/>
        <c:majorTickMark val="none"/>
        <c:minorTickMark val="none"/>
        <c:tickLblPos val="low"/>
        <c:spPr>
          <a:noFill/>
          <a:ln w="9525" cap="flat" cmpd="sng" algn="ctr">
            <a:solidFill>
              <a:schemeClr val="bg1">
                <a:lumMod val="65000"/>
              </a:schemeClr>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crossAx val="589019008"/>
        <c:crosses val="autoZero"/>
        <c:auto val="1"/>
        <c:lblOffset val="100"/>
        <c:baseTimeUnit val="days"/>
      </c:dateAx>
      <c:valAx>
        <c:axId val="589019008"/>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0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crossAx val="589017472"/>
        <c:crosses val="autoZero"/>
        <c:crossBetween val="between"/>
      </c:valAx>
      <c:spPr>
        <a:noFill/>
        <a:ln>
          <a:noFill/>
        </a:ln>
        <a:effectLst/>
      </c:spPr>
    </c:plotArea>
    <c:plotVisOnly val="0"/>
    <c:dispBlanksAs val="span"/>
    <c:showDLblsOverMax val="0"/>
  </c:chart>
  <c:spPr>
    <a:solidFill>
      <a:schemeClr val="bg1"/>
    </a:solidFill>
    <a:ln w="9525" cap="flat" cmpd="sng" algn="ctr">
      <a:solidFill>
        <a:schemeClr val="tx1"/>
      </a:solidFill>
      <a:round/>
    </a:ln>
    <a:effectLst/>
  </c:spPr>
  <c:txPr>
    <a:bodyPr/>
    <a:lstStyle/>
    <a:p>
      <a:pPr>
        <a:defRPr sz="800"/>
      </a:pPr>
      <a:endParaRPr lang="en-US"/>
    </a:p>
  </c:txPr>
  <c:printSettings>
    <c:headerFooter/>
    <c:pageMargins b="0.75000000000000544" l="0.70000000000000062" r="0.70000000000000062" t="0.75000000000000544" header="0.30000000000000032" footer="0.30000000000000032"/>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itchFamily="34" charset="0"/>
                <a:cs typeface="Arial" pitchFamily="34" charset="0"/>
              </a:defRPr>
            </a:pPr>
            <a:r>
              <a:rPr lang="en-US" sz="1600">
                <a:latin typeface="Arial" pitchFamily="34" charset="0"/>
                <a:cs typeface="Arial" pitchFamily="34" charset="0"/>
              </a:rPr>
              <a:t>Authorized Electric Returns on Equity</a:t>
            </a:r>
          </a:p>
          <a:p>
            <a:pPr>
              <a:defRPr sz="1600">
                <a:latin typeface="Arial" pitchFamily="34" charset="0"/>
                <a:cs typeface="Arial" pitchFamily="34" charset="0"/>
              </a:defRPr>
            </a:pPr>
            <a:r>
              <a:rPr lang="en-US" sz="1400">
                <a:latin typeface="Arial" pitchFamily="34" charset="0"/>
                <a:cs typeface="Arial" pitchFamily="34" charset="0"/>
              </a:rPr>
              <a:t>(Excludes</a:t>
            </a:r>
            <a:r>
              <a:rPr lang="en-US" sz="1400" baseline="0">
                <a:latin typeface="Arial" pitchFamily="34" charset="0"/>
                <a:cs typeface="Arial" pitchFamily="34" charset="0"/>
              </a:rPr>
              <a:t> Limited Issue Riders)</a:t>
            </a:r>
            <a:endParaRPr lang="en-US" sz="1400">
              <a:latin typeface="Arial" pitchFamily="34" charset="0"/>
              <a:cs typeface="Arial" pitchFamily="34" charset="0"/>
            </a:endParaRPr>
          </a:p>
        </c:rich>
      </c:tx>
      <c:overlay val="0"/>
    </c:title>
    <c:autoTitleDeleted val="0"/>
    <c:plotArea>
      <c:layout>
        <c:manualLayout>
          <c:layoutTarget val="inner"/>
          <c:xMode val="edge"/>
          <c:yMode val="edge"/>
          <c:x val="8.3026006453713247E-2"/>
          <c:y val="0.20234345706787432"/>
          <c:w val="0.8860740321712397"/>
          <c:h val="0.63463488938885126"/>
        </c:manualLayout>
      </c:layout>
      <c:lineChart>
        <c:grouping val="standard"/>
        <c:varyColors val="0"/>
        <c:ser>
          <c:idx val="2"/>
          <c:order val="0"/>
          <c:spPr>
            <a:ln>
              <a:solidFill>
                <a:schemeClr val="tx1"/>
              </a:solidFill>
            </a:ln>
          </c:spPr>
          <c:marker>
            <c:symbol val="circle"/>
            <c:size val="5"/>
            <c:spPr>
              <a:solidFill>
                <a:schemeClr val="tx1"/>
              </a:solidFill>
            </c:spPr>
          </c:marker>
          <c:dLbls>
            <c:spPr>
              <a:noFill/>
              <a:ln>
                <a:noFill/>
              </a:ln>
              <a:effectLst/>
            </c:spPr>
            <c:txPr>
              <a:bodyPr/>
              <a:lstStyle/>
              <a:p>
                <a:pPr>
                  <a:defRPr sz="1100">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'Elec. Authorized Returns Graph'!$S$4:$S$16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strCache>
            </c:strRef>
          </c:cat>
          <c:val>
            <c:numRef>
              <c:f>'Elec. Authorized Returns Graph'!$R$4:$R$16</c:f>
              <c:numCache>
                <c:formatCode>0.00%</c:formatCode>
                <c:ptCount val="13"/>
                <c:pt idx="0">
                  <c:v>0.10340000000000001</c:v>
                </c:pt>
                <c:pt idx="1">
                  <c:v>0.1031</c:v>
                </c:pt>
                <c:pt idx="2">
                  <c:v>0.1037</c:v>
                </c:pt>
                <c:pt idx="3">
                  <c:v>0.1052</c:v>
                </c:pt>
                <c:pt idx="4">
                  <c:v>0.10290000000000001</c:v>
                </c:pt>
                <c:pt idx="5">
                  <c:v>0.1019</c:v>
                </c:pt>
                <c:pt idx="6">
                  <c:v>0.10009999999999999</c:v>
                </c:pt>
                <c:pt idx="7">
                  <c:v>9.8100000000000007E-2</c:v>
                </c:pt>
                <c:pt idx="8">
                  <c:v>9.7500000000000003E-2</c:v>
                </c:pt>
                <c:pt idx="9">
                  <c:v>9.6000000000000002E-2</c:v>
                </c:pt>
                <c:pt idx="10">
                  <c:v>9.6000000000000002E-2</c:v>
                </c:pt>
                <c:pt idx="11">
                  <c:v>9.6799999999999997E-2</c:v>
                </c:pt>
                <c:pt idx="12">
                  <c:v>9.5500000000000002E-2</c:v>
                </c:pt>
              </c:numCache>
            </c:numRef>
          </c:val>
          <c:smooth val="0"/>
          <c:extLst>
            <c:ext xmlns:c16="http://schemas.microsoft.com/office/drawing/2014/chart" uri="{C3380CC4-5D6E-409C-BE32-E72D297353CC}">
              <c16:uniqueId val="{00000000-920B-47FC-888B-59B7D2E90C10}"/>
            </c:ext>
          </c:extLst>
        </c:ser>
        <c:dLbls>
          <c:showLegendKey val="0"/>
          <c:showVal val="0"/>
          <c:showCatName val="0"/>
          <c:showSerName val="0"/>
          <c:showPercent val="0"/>
          <c:showBubbleSize val="0"/>
        </c:dLbls>
        <c:marker val="1"/>
        <c:smooth val="0"/>
        <c:axId val="591734272"/>
        <c:axId val="591735808"/>
      </c:lineChart>
      <c:catAx>
        <c:axId val="591734272"/>
        <c:scaling>
          <c:orientation val="minMax"/>
        </c:scaling>
        <c:delete val="0"/>
        <c:axPos val="b"/>
        <c:numFmt formatCode="General" sourceLinked="1"/>
        <c:majorTickMark val="out"/>
        <c:minorTickMark val="none"/>
        <c:tickLblPos val="nextTo"/>
        <c:txPr>
          <a:bodyPr/>
          <a:lstStyle/>
          <a:p>
            <a:pPr>
              <a:defRPr sz="1200">
                <a:latin typeface="Arial" pitchFamily="34" charset="0"/>
                <a:cs typeface="Arial" pitchFamily="34" charset="0"/>
              </a:defRPr>
            </a:pPr>
            <a:endParaRPr lang="en-US"/>
          </a:p>
        </c:txPr>
        <c:crossAx val="591735808"/>
        <c:crosses val="autoZero"/>
        <c:auto val="1"/>
        <c:lblAlgn val="ctr"/>
        <c:lblOffset val="100"/>
        <c:noMultiLvlLbl val="0"/>
      </c:catAx>
      <c:valAx>
        <c:axId val="591735808"/>
        <c:scaling>
          <c:orientation val="minMax"/>
          <c:max val="0.11"/>
        </c:scaling>
        <c:delete val="0"/>
        <c:axPos val="l"/>
        <c:majorGridlines>
          <c:spPr>
            <a:ln>
              <a:solidFill>
                <a:schemeClr val="bg1">
                  <a:lumMod val="75000"/>
                </a:schemeClr>
              </a:solidFill>
            </a:ln>
          </c:spPr>
        </c:majorGridlines>
        <c:numFmt formatCode="0.00%" sourceLinked="1"/>
        <c:majorTickMark val="out"/>
        <c:minorTickMark val="none"/>
        <c:tickLblPos val="nextTo"/>
        <c:txPr>
          <a:bodyPr/>
          <a:lstStyle/>
          <a:p>
            <a:pPr>
              <a:defRPr sz="1200">
                <a:latin typeface="Arial" pitchFamily="34" charset="0"/>
                <a:cs typeface="Arial" pitchFamily="34" charset="0"/>
              </a:defRPr>
            </a:pPr>
            <a:endParaRPr lang="en-US"/>
          </a:p>
        </c:txPr>
        <c:crossAx val="591734272"/>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itchFamily="34" charset="0"/>
                <a:cs typeface="Arial" pitchFamily="34" charset="0"/>
              </a:defRPr>
            </a:pPr>
            <a:r>
              <a:rPr lang="en-US" sz="1600">
                <a:latin typeface="Arial" pitchFamily="34" charset="0"/>
                <a:cs typeface="Arial" pitchFamily="34" charset="0"/>
              </a:rPr>
              <a:t>Authorized Gas Returns on Equity</a:t>
            </a:r>
          </a:p>
        </c:rich>
      </c:tx>
      <c:overlay val="0"/>
    </c:title>
    <c:autoTitleDeleted val="0"/>
    <c:plotArea>
      <c:layout>
        <c:manualLayout>
          <c:layoutTarget val="inner"/>
          <c:xMode val="edge"/>
          <c:yMode val="edge"/>
          <c:x val="8.3026006453713247E-2"/>
          <c:y val="0.20234345706787443"/>
          <c:w val="0.8860740321712397"/>
          <c:h val="0.63463488938885171"/>
        </c:manualLayout>
      </c:layout>
      <c:lineChart>
        <c:grouping val="standard"/>
        <c:varyColors val="0"/>
        <c:ser>
          <c:idx val="2"/>
          <c:order val="0"/>
          <c:spPr>
            <a:ln>
              <a:solidFill>
                <a:schemeClr val="tx1"/>
              </a:solidFill>
            </a:ln>
          </c:spPr>
          <c:marker>
            <c:symbol val="circle"/>
            <c:size val="5"/>
            <c:spPr>
              <a:solidFill>
                <a:schemeClr val="tx1"/>
              </a:solidFill>
            </c:spPr>
          </c:marker>
          <c:dLbls>
            <c:spPr>
              <a:noFill/>
              <a:ln>
                <a:noFill/>
              </a:ln>
              <a:effectLst/>
            </c:spPr>
            <c:txPr>
              <a:bodyPr/>
              <a:lstStyle/>
              <a:p>
                <a:pPr>
                  <a:defRPr sz="1100">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 Authorized Returns Graph'!$V$4:$V$16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strCache>
            </c:strRef>
          </c:cat>
          <c:val>
            <c:numRef>
              <c:f>'Gas Authorized Returns Graph'!$R$4:$R$16</c:f>
              <c:numCache>
                <c:formatCode>0.00%</c:formatCode>
                <c:ptCount val="13"/>
                <c:pt idx="0">
                  <c:v>0.104</c:v>
                </c:pt>
                <c:pt idx="1">
                  <c:v>0.1022</c:v>
                </c:pt>
                <c:pt idx="2">
                  <c:v>0.10390000000000001</c:v>
                </c:pt>
                <c:pt idx="3">
                  <c:v>0.1022</c:v>
                </c:pt>
                <c:pt idx="4">
                  <c:v>0.10150000000000001</c:v>
                </c:pt>
                <c:pt idx="5">
                  <c:v>9.9199999999999997E-2</c:v>
                </c:pt>
                <c:pt idx="6">
                  <c:v>9.9400000000000002E-2</c:v>
                </c:pt>
                <c:pt idx="7">
                  <c:v>9.6799999999999997E-2</c:v>
                </c:pt>
                <c:pt idx="8">
                  <c:v>9.7799999999999998E-2</c:v>
                </c:pt>
                <c:pt idx="9">
                  <c:v>9.6000000000000002E-2</c:v>
                </c:pt>
                <c:pt idx="10">
                  <c:v>9.5399999999999999E-2</c:v>
                </c:pt>
                <c:pt idx="11">
                  <c:v>9.7199999999999995E-2</c:v>
                </c:pt>
                <c:pt idx="12">
                  <c:v>9.5899999999999999E-2</c:v>
                </c:pt>
              </c:numCache>
            </c:numRef>
          </c:val>
          <c:smooth val="0"/>
          <c:extLst>
            <c:ext xmlns:c16="http://schemas.microsoft.com/office/drawing/2014/chart" uri="{C3380CC4-5D6E-409C-BE32-E72D297353CC}">
              <c16:uniqueId val="{00000000-7CC7-471A-A0BC-D448634DFC19}"/>
            </c:ext>
          </c:extLst>
        </c:ser>
        <c:ser>
          <c:idx val="0"/>
          <c:order val="1"/>
          <c:spPr>
            <a:ln>
              <a:solidFill>
                <a:schemeClr val="tx1"/>
              </a:solidFill>
            </a:ln>
          </c:spPr>
          <c:marker>
            <c:spPr>
              <a:solidFill>
                <a:schemeClr val="tx1"/>
              </a:solidFill>
            </c:spPr>
          </c:marker>
          <c:cat>
            <c:strRef>
              <c:f>'Gas Authorized Returns Graph'!$V$4:$V$16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strCache>
            </c:strRef>
          </c:cat>
          <c:val>
            <c:numRef>
              <c:f>'Gas Authorized Returns Graph'!$U$4:$U$16</c:f>
              <c:numCache>
                <c:formatCode>0.00%</c:formatCode>
                <c:ptCount val="13"/>
                <c:pt idx="0">
                  <c:v>0.104</c:v>
                </c:pt>
                <c:pt idx="1">
                  <c:v>0.1022</c:v>
                </c:pt>
                <c:pt idx="2">
                  <c:v>0.10390000000000001</c:v>
                </c:pt>
                <c:pt idx="3">
                  <c:v>0.1022</c:v>
                </c:pt>
                <c:pt idx="4">
                  <c:v>0.10150000000000001</c:v>
                </c:pt>
                <c:pt idx="5">
                  <c:v>9.9199999999999997E-2</c:v>
                </c:pt>
                <c:pt idx="6">
                  <c:v>9.9400000000000002E-2</c:v>
                </c:pt>
                <c:pt idx="7">
                  <c:v>9.6799999999999997E-2</c:v>
                </c:pt>
                <c:pt idx="8">
                  <c:v>9.7799999999999998E-2</c:v>
                </c:pt>
                <c:pt idx="9">
                  <c:v>9.6000000000000002E-2</c:v>
                </c:pt>
                <c:pt idx="10">
                  <c:v>9.5399999999999999E-2</c:v>
                </c:pt>
                <c:pt idx="11">
                  <c:v>9.6299999999999997E-2</c:v>
                </c:pt>
                <c:pt idx="12">
                  <c:v>9.5500000000000002E-2</c:v>
                </c:pt>
              </c:numCache>
            </c:numRef>
          </c:val>
          <c:smooth val="0"/>
          <c:extLst>
            <c:ext xmlns:c16="http://schemas.microsoft.com/office/drawing/2014/chart" uri="{C3380CC4-5D6E-409C-BE32-E72D297353CC}">
              <c16:uniqueId val="{00000001-7CC7-471A-A0BC-D448634DFC19}"/>
            </c:ext>
          </c:extLst>
        </c:ser>
        <c:dLbls>
          <c:showLegendKey val="0"/>
          <c:showVal val="0"/>
          <c:showCatName val="0"/>
          <c:showSerName val="0"/>
          <c:showPercent val="0"/>
          <c:showBubbleSize val="0"/>
        </c:dLbls>
        <c:marker val="1"/>
        <c:smooth val="0"/>
        <c:axId val="592059776"/>
        <c:axId val="592070144"/>
      </c:lineChart>
      <c:catAx>
        <c:axId val="592059776"/>
        <c:scaling>
          <c:orientation val="minMax"/>
        </c:scaling>
        <c:delete val="0"/>
        <c:axPos val="b"/>
        <c:numFmt formatCode="General" sourceLinked="1"/>
        <c:majorTickMark val="out"/>
        <c:minorTickMark val="none"/>
        <c:tickLblPos val="nextTo"/>
        <c:txPr>
          <a:bodyPr/>
          <a:lstStyle/>
          <a:p>
            <a:pPr>
              <a:defRPr sz="1200">
                <a:latin typeface="Arial" pitchFamily="34" charset="0"/>
                <a:cs typeface="Arial" pitchFamily="34" charset="0"/>
              </a:defRPr>
            </a:pPr>
            <a:endParaRPr lang="en-US"/>
          </a:p>
        </c:txPr>
        <c:crossAx val="592070144"/>
        <c:crosses val="autoZero"/>
        <c:auto val="1"/>
        <c:lblAlgn val="ctr"/>
        <c:lblOffset val="100"/>
        <c:noMultiLvlLbl val="0"/>
      </c:catAx>
      <c:valAx>
        <c:axId val="592070144"/>
        <c:scaling>
          <c:orientation val="minMax"/>
          <c:max val="0.11"/>
        </c:scaling>
        <c:delete val="0"/>
        <c:axPos val="l"/>
        <c:majorGridlines>
          <c:spPr>
            <a:ln>
              <a:solidFill>
                <a:schemeClr val="bg1">
                  <a:lumMod val="75000"/>
                </a:schemeClr>
              </a:solidFill>
            </a:ln>
          </c:spPr>
        </c:majorGridlines>
        <c:numFmt formatCode="0.00%" sourceLinked="1"/>
        <c:majorTickMark val="out"/>
        <c:minorTickMark val="none"/>
        <c:tickLblPos val="nextTo"/>
        <c:txPr>
          <a:bodyPr/>
          <a:lstStyle/>
          <a:p>
            <a:pPr>
              <a:defRPr sz="1200">
                <a:latin typeface="Arial" pitchFamily="34" charset="0"/>
                <a:cs typeface="Arial" pitchFamily="34" charset="0"/>
              </a:defRPr>
            </a:pPr>
            <a:endParaRPr lang="en-US"/>
          </a:p>
        </c:txPr>
        <c:crossAx val="592059776"/>
        <c:crosses val="autoZero"/>
        <c:crossBetween val="between"/>
      </c:valAx>
    </c:plotArea>
    <c:legend>
      <c:legendPos val="b"/>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266699</xdr:colOff>
      <xdr:row>3</xdr:row>
      <xdr:rowOff>130969</xdr:rowOff>
    </xdr:from>
    <xdr:to>
      <xdr:col>13</xdr:col>
      <xdr:colOff>142875</xdr:colOff>
      <xdr:row>30</xdr:row>
      <xdr:rowOff>130968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266700</xdr:colOff>
      <xdr:row>3</xdr:row>
      <xdr:rowOff>152400</xdr:rowOff>
    </xdr:from>
    <xdr:to>
      <xdr:col>12</xdr:col>
      <xdr:colOff>457200</xdr:colOff>
      <xdr:row>30</xdr:row>
      <xdr:rowOff>137160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0.83386</cdr:x>
      <cdr:y>0.5683</cdr:y>
    </cdr:from>
    <cdr:to>
      <cdr:x>0.91036</cdr:x>
      <cdr:y>0.62679</cdr:y>
    </cdr:to>
    <cdr:sp macro="" textlink="">
      <cdr:nvSpPr>
        <cdr:cNvPr id="2" name="TextBox 1"/>
        <cdr:cNvSpPr txBox="1"/>
      </cdr:nvSpPr>
      <cdr:spPr>
        <a:xfrm xmlns:a="http://schemas.openxmlformats.org/drawingml/2006/main">
          <a:off x="6274603" y="2738453"/>
          <a:ext cx="575643" cy="28184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0" i="0" u="none" strike="noStrike" kern="1200" baseline="0">
              <a:solidFill>
                <a:sysClr val="windowText" lastClr="000000"/>
              </a:solidFill>
              <a:latin typeface="Arial" pitchFamily="34" charset="0"/>
              <a:cs typeface="Arial" pitchFamily="34" charset="0"/>
            </a:rPr>
            <a:t>9.63%</a:t>
          </a: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145256</xdr:colOff>
      <xdr:row>6</xdr:row>
      <xdr:rowOff>42864</xdr:rowOff>
    </xdr:from>
    <xdr:to>
      <xdr:col>17</xdr:col>
      <xdr:colOff>240506</xdr:colOff>
      <xdr:row>35</xdr:row>
      <xdr:rowOff>66676</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595313</xdr:colOff>
      <xdr:row>22</xdr:row>
      <xdr:rowOff>83343</xdr:rowOff>
    </xdr:from>
    <xdr:to>
      <xdr:col>17</xdr:col>
      <xdr:colOff>95250</xdr:colOff>
      <xdr:row>22</xdr:row>
      <xdr:rowOff>83344</xdr:rowOff>
    </xdr:to>
    <xdr:cxnSp macro="">
      <xdr:nvCxnSpPr>
        <xdr:cNvPr id="3" name="Straight Connector 2"/>
        <xdr:cNvCxnSpPr/>
      </xdr:nvCxnSpPr>
      <xdr:spPr bwMode="auto">
        <a:xfrm>
          <a:off x="4929188" y="4357687"/>
          <a:ext cx="7786687" cy="1"/>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60</xdr:row>
      <xdr:rowOff>2380</xdr:rowOff>
    </xdr:from>
    <xdr:to>
      <xdr:col>15</xdr:col>
      <xdr:colOff>809625</xdr:colOff>
      <xdr:row>79</xdr:row>
      <xdr:rowOff>154780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81</xdr:row>
      <xdr:rowOff>0</xdr:rowOff>
    </xdr:from>
    <xdr:to>
      <xdr:col>3</xdr:col>
      <xdr:colOff>76200</xdr:colOff>
      <xdr:row>81</xdr:row>
      <xdr:rowOff>0</xdr:rowOff>
    </xdr:to>
    <xdr:sp macro="" textlink="">
      <xdr:nvSpPr>
        <xdr:cNvPr id="3" name="Line 4"/>
        <xdr:cNvSpPr>
          <a:spLocks noChangeShapeType="1"/>
        </xdr:cNvSpPr>
      </xdr:nvSpPr>
      <xdr:spPr bwMode="auto">
        <a:xfrm>
          <a:off x="695325" y="12793980"/>
          <a:ext cx="1438275" cy="0"/>
        </a:xfrm>
        <a:prstGeom prst="line">
          <a:avLst/>
        </a:prstGeom>
        <a:noFill/>
        <a:ln w="12700">
          <a:solidFill>
            <a:srgbClr val="000000"/>
          </a:solidFill>
          <a:round/>
          <a:headEnd/>
          <a:tailEnd/>
        </a:ln>
      </xdr:spPr>
    </xdr:sp>
    <xdr:clientData/>
  </xdr:twoCellAnchor>
</xdr:wsDr>
</file>

<file path=xl/drawings/drawing4.xml><?xml version="1.0" encoding="utf-8"?>
<c:userShapes xmlns:c="http://schemas.openxmlformats.org/drawingml/2006/chart">
  <cdr:relSizeAnchor xmlns:cdr="http://schemas.openxmlformats.org/drawingml/2006/chartDrawing">
    <cdr:from>
      <cdr:x>0.0007</cdr:x>
      <cdr:y>0.0165</cdr:y>
    </cdr:from>
    <cdr:to>
      <cdr:x>1</cdr:x>
      <cdr:y>0.22489</cdr:y>
    </cdr:to>
    <cdr:sp macro="" textlink="">
      <cdr:nvSpPr>
        <cdr:cNvPr id="9217" name="Text Box 1"/>
        <cdr:cNvSpPr txBox="1">
          <a:spLocks xmlns:a="http://schemas.openxmlformats.org/drawingml/2006/main" noChangeArrowheads="1"/>
        </cdr:cNvSpPr>
      </cdr:nvSpPr>
      <cdr:spPr bwMode="auto">
        <a:xfrm xmlns:a="http://schemas.openxmlformats.org/drawingml/2006/main">
          <a:off x="4763" y="54771"/>
          <a:ext cx="6805612" cy="6917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n-US" sz="1475" b="0" i="0" strike="noStrike">
              <a:solidFill>
                <a:srgbClr val="000000"/>
              </a:solidFill>
              <a:latin typeface="Arial"/>
              <a:cs typeface="Arial"/>
            </a:rPr>
            <a:t> </a:t>
          </a:r>
          <a:r>
            <a:rPr lang="en-US" sz="1325" b="1" i="0" strike="noStrike">
              <a:solidFill>
                <a:srgbClr val="000000"/>
              </a:solidFill>
              <a:latin typeface="Arial"/>
              <a:cs typeface="Arial"/>
            </a:rPr>
            <a:t> Yield Spreads</a:t>
          </a:r>
          <a:endParaRPr lang="en-US" sz="1475" b="0" i="0" strike="noStrike">
            <a:solidFill>
              <a:srgbClr val="000000"/>
            </a:solidFill>
            <a:latin typeface="Arial"/>
            <a:cs typeface="Arial"/>
          </a:endParaRPr>
        </a:p>
        <a:p xmlns:a="http://schemas.openxmlformats.org/drawingml/2006/main">
          <a:pPr algn="ctr" rtl="0">
            <a:defRPr sz="1000"/>
          </a:pPr>
          <a:r>
            <a:rPr lang="en-US" sz="1050" b="1" i="0" strike="noStrike">
              <a:solidFill>
                <a:srgbClr val="000000"/>
              </a:solidFill>
              <a:latin typeface="Arial"/>
              <a:cs typeface="Arial"/>
            </a:rPr>
            <a:t>Treasury Vs. Corporate   &amp;   Treasury Vs. Utility</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78105</xdr:colOff>
      <xdr:row>5</xdr:row>
      <xdr:rowOff>106680</xdr:rowOff>
    </xdr:from>
    <xdr:to>
      <xdr:col>11</xdr:col>
      <xdr:colOff>687705</xdr:colOff>
      <xdr:row>30</xdr:row>
      <xdr:rowOff>68580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22860</xdr:colOff>
      <xdr:row>5</xdr:row>
      <xdr:rowOff>135255</xdr:rowOff>
    </xdr:from>
    <xdr:to>
      <xdr:col>11</xdr:col>
      <xdr:colOff>633984</xdr:colOff>
      <xdr:row>35</xdr:row>
      <xdr:rowOff>127635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0</cdr:y>
    </cdr:from>
    <cdr:to>
      <cdr:x>1</cdr:x>
      <cdr:y>0.15822</cdr:y>
    </cdr:to>
    <cdr:sp macro="" textlink="">
      <cdr:nvSpPr>
        <cdr:cNvPr id="2" name="TextBox 1"/>
        <cdr:cNvSpPr txBox="1"/>
      </cdr:nvSpPr>
      <cdr:spPr>
        <a:xfrm xmlns:a="http://schemas.openxmlformats.org/drawingml/2006/main">
          <a:off x="0" y="0"/>
          <a:ext cx="8679522"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409575</xdr:colOff>
      <xdr:row>0</xdr:row>
      <xdr:rowOff>161924</xdr:rowOff>
    </xdr:from>
    <xdr:to>
      <xdr:col>11</xdr:col>
      <xdr:colOff>514350</xdr:colOff>
      <xdr:row>25</xdr:row>
      <xdr:rowOff>47625</xdr:rowOff>
    </xdr:to>
    <xdr:graphicFrame macro="">
      <xdr:nvGraphicFramePr>
        <xdr:cNvPr id="2" name="Chart 1">
          <a:extLst>
            <a:ext uri="{FF2B5EF4-FFF2-40B4-BE49-F238E27FC236}">
              <a16:creationId xmlns:a16="http://schemas.microsoft.com/office/drawing/2014/main" id="{D0946531-6F4D-471D-AB11-3BE3E72FD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266700</xdr:colOff>
      <xdr:row>3</xdr:row>
      <xdr:rowOff>152400</xdr:rowOff>
    </xdr:from>
    <xdr:to>
      <xdr:col>12</xdr:col>
      <xdr:colOff>457200</xdr:colOff>
      <xdr:row>30</xdr:row>
      <xdr:rowOff>137160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fred.stlouisfed.org/series/DGS30"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hyperlink" Target="https://fred.stlouisfed.org/series/WFII20" TargetMode="External"/><Relationship Id="rId2" Type="http://schemas.openxmlformats.org/officeDocument/2006/relationships/hyperlink" Target="https://fred.stlouisfed.org/series/FII20" TargetMode="External"/><Relationship Id="rId1" Type="http://schemas.openxmlformats.org/officeDocument/2006/relationships/hyperlink" Target="https://fred.stlouisfed.org/series/DFII2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https://fred.stlouisfed.org/series/WGS20yr" TargetMode="External"/><Relationship Id="rId2" Type="http://schemas.openxmlformats.org/officeDocument/2006/relationships/hyperlink" Target="https://fred.stlouisfed.org/series/GS20" TargetMode="External"/><Relationship Id="rId1" Type="http://schemas.openxmlformats.org/officeDocument/2006/relationships/hyperlink" Target="https://fred.stlouisfed.org/series/DGS20"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fred.stlouisfed.org/series/GS20" TargetMode="External"/><Relationship Id="rId1" Type="http://schemas.openxmlformats.org/officeDocument/2006/relationships/hyperlink" Target="https://fred.stlouisfed.org/series/GS30"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3.8" x14ac:dyDescent="0.25"/>
  <sheetData>
    <row r="1" spans="1:1" x14ac:dyDescent="0.25">
      <c r="A1" t="s">
        <v>419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J48"/>
  <sheetViews>
    <sheetView view="pageLayout" zoomScale="80" zoomScaleNormal="80" zoomScaleSheetLayoutView="80" zoomScalePageLayoutView="80" workbookViewId="0">
      <selection activeCell="A5" sqref="A5:E5"/>
    </sheetView>
  </sheetViews>
  <sheetFormatPr defaultColWidth="9" defaultRowHeight="13.8" x14ac:dyDescent="0.25"/>
  <cols>
    <col min="1" max="1" width="10.69921875" style="74" customWidth="1"/>
    <col min="2" max="2" width="15.8984375" style="74" customWidth="1"/>
    <col min="3" max="5" width="17.59765625" style="74" customWidth="1"/>
    <col min="6" max="8" width="9" style="74"/>
    <col min="9" max="9" width="10.8984375" style="74" bestFit="1" customWidth="1"/>
    <col min="10" max="16384" width="9" style="74"/>
  </cols>
  <sheetData>
    <row r="1" spans="1:10" ht="50.25" customHeight="1" x14ac:dyDescent="0.4">
      <c r="A1" s="288" t="str">
        <f>Utility</f>
        <v>Tampa Electric Company</v>
      </c>
      <c r="B1" s="288"/>
      <c r="C1" s="288"/>
      <c r="D1" s="288"/>
      <c r="E1" s="288"/>
    </row>
    <row r="2" spans="1:10" x14ac:dyDescent="0.25">
      <c r="A2" s="81"/>
      <c r="B2" s="99"/>
      <c r="C2" s="99"/>
    </row>
    <row r="3" spans="1:10" x14ac:dyDescent="0.25">
      <c r="A3" s="81"/>
      <c r="B3" s="99"/>
      <c r="C3" s="99"/>
    </row>
    <row r="4" spans="1:10" x14ac:dyDescent="0.25">
      <c r="A4" s="81"/>
      <c r="B4" s="99"/>
      <c r="C4" s="99"/>
    </row>
    <row r="5" spans="1:10" ht="21" x14ac:dyDescent="0.4">
      <c r="A5" s="289" t="s">
        <v>428</v>
      </c>
      <c r="B5" s="289"/>
      <c r="C5" s="289"/>
      <c r="D5" s="289"/>
      <c r="E5" s="289"/>
    </row>
    <row r="6" spans="1:10" x14ac:dyDescent="0.25">
      <c r="A6" s="81"/>
      <c r="B6" s="99"/>
      <c r="C6" s="99"/>
    </row>
    <row r="7" spans="1:10" x14ac:dyDescent="0.25">
      <c r="A7" s="81"/>
      <c r="B7" s="99"/>
      <c r="C7" s="99"/>
    </row>
    <row r="8" spans="1:10" x14ac:dyDescent="0.25">
      <c r="A8" s="81"/>
      <c r="B8" s="91"/>
      <c r="C8" s="91"/>
      <c r="D8" s="91"/>
      <c r="E8" s="91"/>
    </row>
    <row r="9" spans="1:10" x14ac:dyDescent="0.25">
      <c r="A9" s="98"/>
      <c r="B9" s="97"/>
      <c r="C9" s="97" t="s">
        <v>56</v>
      </c>
      <c r="D9" s="96" t="s">
        <v>21</v>
      </c>
      <c r="E9" s="96" t="s">
        <v>55</v>
      </c>
    </row>
    <row r="10" spans="1:10" ht="16.2" x14ac:dyDescent="0.25">
      <c r="A10" s="93" t="s">
        <v>10</v>
      </c>
      <c r="B10" s="92" t="s">
        <v>54</v>
      </c>
      <c r="C10" s="95" t="s">
        <v>53</v>
      </c>
      <c r="D10" s="95" t="s">
        <v>52</v>
      </c>
      <c r="E10" s="95" t="s">
        <v>52</v>
      </c>
    </row>
    <row r="11" spans="1:10" x14ac:dyDescent="0.25">
      <c r="A11" s="93"/>
      <c r="B11" s="92"/>
      <c r="C11" s="94">
        <v>-1</v>
      </c>
      <c r="D11" s="94">
        <v>-2</v>
      </c>
      <c r="E11" s="94">
        <v>-3</v>
      </c>
    </row>
    <row r="12" spans="1:10" x14ac:dyDescent="0.25">
      <c r="A12" s="93"/>
      <c r="B12" s="92"/>
      <c r="C12" s="92"/>
      <c r="D12" s="91"/>
      <c r="E12" s="91"/>
      <c r="H12" s="196" t="s">
        <v>127</v>
      </c>
      <c r="I12" s="196" t="s">
        <v>128</v>
      </c>
      <c r="J12" s="196" t="s">
        <v>130</v>
      </c>
    </row>
    <row r="13" spans="1:10" s="90" customFormat="1" ht="15.75" customHeight="1" x14ac:dyDescent="0.25">
      <c r="A13" s="83">
        <f>MAX($A$12:A12)+1</f>
        <v>1</v>
      </c>
      <c r="B13" s="87">
        <v>45422</v>
      </c>
      <c r="C13" s="89">
        <f t="shared" ref="C13" ca="1" si="0">VLOOKUP(B13,Treas30Yr,2,0)/100</f>
        <v>4.6399999999999997E-2</v>
      </c>
      <c r="D13" s="88">
        <f t="shared" ref="D13" ca="1" si="1">VLOOKUP(B13,MoodysDalies,4,0)</f>
        <v>5.7700000000000001E-2</v>
      </c>
      <c r="E13" s="88">
        <f t="shared" ref="E13" ca="1" si="2">VLOOKUP(B13,MoodysDalies,5,0)</f>
        <v>0.06</v>
      </c>
      <c r="F13" s="195"/>
      <c r="G13" s="90" t="s">
        <v>5</v>
      </c>
      <c r="H13" s="197">
        <f t="shared" ref="H13:H25" si="3">WEEKDAY(B13)</f>
        <v>6</v>
      </c>
      <c r="I13" s="198" t="s">
        <v>129</v>
      </c>
      <c r="J13" s="196">
        <f ca="1">MATCH(B13,spreadDates,0)</f>
        <v>4351</v>
      </c>
    </row>
    <row r="14" spans="1:10" ht="15.75" customHeight="1" x14ac:dyDescent="0.25">
      <c r="A14" s="83">
        <f>MAX($A$12:A13)+1</f>
        <v>2</v>
      </c>
      <c r="B14" s="87">
        <f ca="1">INDEX(MoodysDalies,$J14,'Moodys Yields(WP)'!$A$2)</f>
        <v>45415</v>
      </c>
      <c r="C14" s="89">
        <f t="shared" ref="C14:C25" ca="1" si="4">VLOOKUP(B14,Treas30Yr,2,0)/100</f>
        <v>4.6600000000000003E-2</v>
      </c>
      <c r="D14" s="88">
        <f t="shared" ref="D14:D25" ca="1" si="5">VLOOKUP(B14,MoodysDalies,4,0)</f>
        <v>5.7800002000000003E-2</v>
      </c>
      <c r="E14" s="88">
        <f t="shared" ref="E14:E25" ca="1" si="6">VLOOKUP(B14,MoodysDalies,5,0)</f>
        <v>6.0100003999999999E-2</v>
      </c>
      <c r="F14" s="195"/>
      <c r="H14" s="197">
        <f t="shared" ca="1" si="3"/>
        <v>6</v>
      </c>
      <c r="I14" s="198">
        <f>I13+7+H13-6</f>
        <v>7</v>
      </c>
      <c r="J14" s="196">
        <f t="shared" ref="J14:J25" ca="1" si="7">MATCH($B$13-I14,spreadDates,1)</f>
        <v>4346</v>
      </c>
    </row>
    <row r="15" spans="1:10" ht="15.75" customHeight="1" x14ac:dyDescent="0.25">
      <c r="A15" s="83">
        <f>MAX($A$12:A14)+1</f>
        <v>3</v>
      </c>
      <c r="B15" s="87">
        <f ca="1">INDEX(MoodysDalies,$J15,'Moodys Yields(WP)'!$A$2)</f>
        <v>45408</v>
      </c>
      <c r="C15" s="89">
        <f t="shared" ca="1" si="4"/>
        <v>4.7800000000000002E-2</v>
      </c>
      <c r="D15" s="88">
        <f t="shared" ca="1" si="5"/>
        <v>5.91E-2</v>
      </c>
      <c r="E15" s="88">
        <f t="shared" ca="1" si="6"/>
        <v>6.1400000000000003E-2</v>
      </c>
      <c r="F15" s="195"/>
      <c r="H15" s="197">
        <f t="shared" ca="1" si="3"/>
        <v>6</v>
      </c>
      <c r="I15" s="198">
        <f t="shared" ref="I15:I25" ca="1" si="8">I14+7+H14-6</f>
        <v>14</v>
      </c>
      <c r="J15" s="196">
        <f ca="1">MATCH($B$13-I15,spreadDates,1)</f>
        <v>4341</v>
      </c>
    </row>
    <row r="16" spans="1:10" ht="15.75" customHeight="1" x14ac:dyDescent="0.25">
      <c r="A16" s="83">
        <f>MAX($A$12:A15)+1</f>
        <v>4</v>
      </c>
      <c r="B16" s="87">
        <f ca="1">INDEX(MoodysDalies,$J16,'Moodys Yields(WP)'!$A$2)</f>
        <v>45401</v>
      </c>
      <c r="C16" s="89">
        <f t="shared" ca="1" si="4"/>
        <v>4.7199999999999999E-2</v>
      </c>
      <c r="D16" s="88">
        <f t="shared" ca="1" si="5"/>
        <v>5.8500000000000003E-2</v>
      </c>
      <c r="E16" s="88">
        <f t="shared" ca="1" si="6"/>
        <v>6.08E-2</v>
      </c>
      <c r="F16" s="195"/>
      <c r="H16" s="197">
        <f t="shared" ca="1" si="3"/>
        <v>6</v>
      </c>
      <c r="I16" s="198">
        <f t="shared" ca="1" si="8"/>
        <v>21</v>
      </c>
      <c r="J16" s="196">
        <f t="shared" ca="1" si="7"/>
        <v>4336</v>
      </c>
    </row>
    <row r="17" spans="1:10" ht="15.75" customHeight="1" x14ac:dyDescent="0.25">
      <c r="A17" s="83">
        <f>MAX($A$12:A16)+1</f>
        <v>5</v>
      </c>
      <c r="B17" s="87">
        <f ca="1">INDEX(MoodysDalies,$J17,'Moodys Yields(WP)'!$A$2)</f>
        <v>45394</v>
      </c>
      <c r="C17" s="89">
        <f t="shared" ca="1" si="4"/>
        <v>4.6100000000000002E-2</v>
      </c>
      <c r="D17" s="88">
        <f t="shared" ca="1" si="5"/>
        <v>5.7299999999999997E-2</v>
      </c>
      <c r="E17" s="88">
        <f t="shared" ca="1" si="6"/>
        <v>5.9499997999999998E-2</v>
      </c>
      <c r="F17" s="195"/>
      <c r="H17" s="197">
        <f t="shared" ca="1" si="3"/>
        <v>6</v>
      </c>
      <c r="I17" s="198">
        <f t="shared" ca="1" si="8"/>
        <v>28</v>
      </c>
      <c r="J17" s="196">
        <f t="shared" ca="1" si="7"/>
        <v>4331</v>
      </c>
    </row>
    <row r="18" spans="1:10" ht="15.75" customHeight="1" x14ac:dyDescent="0.25">
      <c r="A18" s="83">
        <f>MAX($A$12:A17)+1</f>
        <v>6</v>
      </c>
      <c r="B18" s="87">
        <f ca="1">INDEX(MoodysDalies,$J18,'Moodys Yields(WP)'!$A$2)</f>
        <v>45387</v>
      </c>
      <c r="C18" s="89">
        <f t="shared" ca="1" si="4"/>
        <v>4.5400000000000003E-2</v>
      </c>
      <c r="D18" s="88">
        <f t="shared" ca="1" si="5"/>
        <v>5.6700001999999999E-2</v>
      </c>
      <c r="E18" s="88">
        <f t="shared" ca="1" si="6"/>
        <v>5.8999999999999997E-2</v>
      </c>
      <c r="F18" s="195"/>
      <c r="H18" s="197">
        <f t="shared" ca="1" si="3"/>
        <v>6</v>
      </c>
      <c r="I18" s="198">
        <f t="shared" ca="1" si="8"/>
        <v>35</v>
      </c>
      <c r="J18" s="196">
        <f t="shared" ca="1" si="7"/>
        <v>4326</v>
      </c>
    </row>
    <row r="19" spans="1:10" ht="15.75" customHeight="1" x14ac:dyDescent="0.25">
      <c r="A19" s="83">
        <f>MAX($A$12:A18)+1</f>
        <v>7</v>
      </c>
      <c r="B19" s="87">
        <f ca="1">INDEX(MoodysDalies,$J19,'Moodys Yields(WP)'!$A$2)</f>
        <v>45379</v>
      </c>
      <c r="C19" s="89">
        <f t="shared" ca="1" si="4"/>
        <v>4.3400000000000001E-2</v>
      </c>
      <c r="D19" s="88">
        <f t="shared" ca="1" si="5"/>
        <v>5.5E-2</v>
      </c>
      <c r="E19" s="88">
        <f t="shared" ca="1" si="6"/>
        <v>5.7200000000000001E-2</v>
      </c>
      <c r="F19" s="195"/>
      <c r="H19" s="197">
        <f t="shared" ca="1" si="3"/>
        <v>5</v>
      </c>
      <c r="I19" s="198">
        <f t="shared" ca="1" si="8"/>
        <v>42</v>
      </c>
      <c r="J19" s="196">
        <f t="shared" ca="1" si="7"/>
        <v>4321</v>
      </c>
    </row>
    <row r="20" spans="1:10" ht="15.75" customHeight="1" x14ac:dyDescent="0.25">
      <c r="A20" s="83">
        <f>MAX($A$12:A19)+1</f>
        <v>8</v>
      </c>
      <c r="B20" s="87">
        <f ca="1">INDEX(MoodysDalies,$J20,'Moodys Yields(WP)'!$A$2)</f>
        <v>45373</v>
      </c>
      <c r="C20" s="89">
        <f t="shared" ca="1" si="4"/>
        <v>4.3899999999999995E-2</v>
      </c>
      <c r="D20" s="88">
        <f t="shared" ca="1" si="5"/>
        <v>5.5500000000000001E-2</v>
      </c>
      <c r="E20" s="88">
        <f t="shared" ca="1" si="6"/>
        <v>5.7800002000000003E-2</v>
      </c>
      <c r="F20" s="195"/>
      <c r="H20" s="197">
        <f t="shared" ca="1" si="3"/>
        <v>6</v>
      </c>
      <c r="I20" s="198">
        <f t="shared" ca="1" si="8"/>
        <v>48</v>
      </c>
      <c r="J20" s="196">
        <f t="shared" ca="1" si="7"/>
        <v>4317</v>
      </c>
    </row>
    <row r="21" spans="1:10" ht="15.75" customHeight="1" x14ac:dyDescent="0.25">
      <c r="A21" s="83">
        <f>MAX($A$12:A20)+1</f>
        <v>9</v>
      </c>
      <c r="B21" s="87">
        <f ca="1">INDEX(MoodysDalies,$J21,'Moodys Yields(WP)'!$A$2)</f>
        <v>45366</v>
      </c>
      <c r="C21" s="89">
        <f t="shared" ca="1" si="4"/>
        <v>4.4299999999999999E-2</v>
      </c>
      <c r="D21" s="88">
        <f t="shared" ca="1" si="5"/>
        <v>5.5999998000000002E-2</v>
      </c>
      <c r="E21" s="88">
        <f t="shared" ca="1" si="6"/>
        <v>5.8299999999999998E-2</v>
      </c>
      <c r="F21" s="195"/>
      <c r="H21" s="197">
        <f t="shared" ca="1" si="3"/>
        <v>6</v>
      </c>
      <c r="I21" s="198">
        <f t="shared" ca="1" si="8"/>
        <v>55</v>
      </c>
      <c r="J21" s="196">
        <f t="shared" ca="1" si="7"/>
        <v>4312</v>
      </c>
    </row>
    <row r="22" spans="1:10" ht="15.75" customHeight="1" x14ac:dyDescent="0.25">
      <c r="A22" s="83">
        <f>MAX($A$12:A21)+1</f>
        <v>10</v>
      </c>
      <c r="B22" s="87">
        <f ca="1">INDEX(MoodysDalies,$J22,'Moodys Yields(WP)'!$A$2)</f>
        <v>45359</v>
      </c>
      <c r="C22" s="89">
        <f t="shared" ca="1" si="4"/>
        <v>4.2599999999999999E-2</v>
      </c>
      <c r="D22" s="88">
        <f t="shared" ca="1" si="5"/>
        <v>5.4800000000000001E-2</v>
      </c>
      <c r="E22" s="88">
        <f t="shared" ca="1" si="6"/>
        <v>5.7200000000000001E-2</v>
      </c>
      <c r="F22" s="195"/>
      <c r="H22" s="197">
        <f t="shared" ca="1" si="3"/>
        <v>6</v>
      </c>
      <c r="I22" s="198">
        <f t="shared" ca="1" si="8"/>
        <v>62</v>
      </c>
      <c r="J22" s="196">
        <f t="shared" ca="1" si="7"/>
        <v>4307</v>
      </c>
    </row>
    <row r="23" spans="1:10" ht="15.75" customHeight="1" x14ac:dyDescent="0.25">
      <c r="A23" s="83">
        <f>MAX($A$12:A22)+1</f>
        <v>11</v>
      </c>
      <c r="B23" s="87">
        <f ca="1">INDEX(MoodysDalies,$J23,'Moodys Yields(WP)'!$A$2)</f>
        <v>45352</v>
      </c>
      <c r="C23" s="89">
        <f t="shared" ca="1" si="4"/>
        <v>4.3299999999999998E-2</v>
      </c>
      <c r="D23" s="88">
        <f t="shared" ca="1" si="5"/>
        <v>5.5599999999999997E-2</v>
      </c>
      <c r="E23" s="88">
        <f t="shared" ca="1" si="6"/>
        <v>5.79E-2</v>
      </c>
      <c r="F23" s="195"/>
      <c r="H23" s="197">
        <f t="shared" ca="1" si="3"/>
        <v>6</v>
      </c>
      <c r="I23" s="198">
        <f t="shared" ca="1" si="8"/>
        <v>69</v>
      </c>
      <c r="J23" s="196">
        <f t="shared" ca="1" si="7"/>
        <v>4302</v>
      </c>
    </row>
    <row r="24" spans="1:10" ht="15.75" customHeight="1" x14ac:dyDescent="0.25">
      <c r="A24" s="83">
        <f>MAX($A$12:A23)+1</f>
        <v>12</v>
      </c>
      <c r="B24" s="87">
        <f ca="1">INDEX(MoodysDalies,$J24,'Moodys Yields(WP)'!$A$2)</f>
        <v>45345</v>
      </c>
      <c r="C24" s="89">
        <f t="shared" ca="1" si="4"/>
        <v>4.3700000000000003E-2</v>
      </c>
      <c r="D24" s="88">
        <f t="shared" ca="1" si="5"/>
        <v>5.5599999999999997E-2</v>
      </c>
      <c r="E24" s="88">
        <f t="shared" ca="1" si="6"/>
        <v>5.7700000000000001E-2</v>
      </c>
      <c r="F24" s="195"/>
      <c r="H24" s="197">
        <f t="shared" ca="1" si="3"/>
        <v>6</v>
      </c>
      <c r="I24" s="198">
        <f t="shared" ca="1" si="8"/>
        <v>76</v>
      </c>
      <c r="J24" s="196">
        <f t="shared" ca="1" si="7"/>
        <v>4297</v>
      </c>
    </row>
    <row r="25" spans="1:10" ht="15.75" customHeight="1" x14ac:dyDescent="0.25">
      <c r="A25" s="83">
        <f>MAX($A$12:A24)+1</f>
        <v>13</v>
      </c>
      <c r="B25" s="87">
        <f ca="1">INDEX(MoodysDalies,$J25,'Moodys Yields(WP)'!$A$2)</f>
        <v>45338</v>
      </c>
      <c r="C25" s="89">
        <f t="shared" ca="1" si="4"/>
        <v>4.4500000000000005E-2</v>
      </c>
      <c r="D25" s="88">
        <f t="shared" ca="1" si="5"/>
        <v>5.6199998000000001E-2</v>
      </c>
      <c r="E25" s="88">
        <f t="shared" ca="1" si="6"/>
        <v>5.8500000000000003E-2</v>
      </c>
      <c r="F25" s="195"/>
      <c r="H25" s="197">
        <f t="shared" ca="1" si="3"/>
        <v>6</v>
      </c>
      <c r="I25" s="198">
        <f t="shared" ca="1" si="8"/>
        <v>83</v>
      </c>
      <c r="J25" s="196">
        <f t="shared" ca="1" si="7"/>
        <v>4293</v>
      </c>
    </row>
    <row r="26" spans="1:10" ht="15.75" customHeight="1" x14ac:dyDescent="0.25">
      <c r="A26" s="83"/>
      <c r="B26" s="87"/>
      <c r="C26" s="86"/>
    </row>
    <row r="27" spans="1:10" ht="15.75" customHeight="1" x14ac:dyDescent="0.25">
      <c r="A27" s="83">
        <f>MAX($A$12:A26)+1</f>
        <v>14</v>
      </c>
      <c r="B27" s="84" t="s">
        <v>51</v>
      </c>
      <c r="C27" s="78">
        <f ca="1">AVERAGE(C13:C25)</f>
        <v>4.501538461538461E-2</v>
      </c>
      <c r="D27" s="78">
        <f ca="1">AVERAGE(D13:D25)</f>
        <v>5.6599999999999991E-2</v>
      </c>
      <c r="E27" s="78">
        <f ca="1">AVERAGE(E13:E25)</f>
        <v>5.8876923384615379E-2</v>
      </c>
      <c r="F27" s="85"/>
      <c r="G27" s="85"/>
      <c r="H27" s="85"/>
    </row>
    <row r="28" spans="1:10" ht="15.75" customHeight="1" x14ac:dyDescent="0.25">
      <c r="A28" s="83">
        <f>MAX($A$12:A27)+1</f>
        <v>15</v>
      </c>
      <c r="B28" s="84" t="s">
        <v>50</v>
      </c>
      <c r="C28" s="78"/>
      <c r="D28" s="78">
        <f ca="1">ROUND(D27,4)-ROUND(C27,4)</f>
        <v>1.1599999999999999E-2</v>
      </c>
      <c r="E28" s="78">
        <f ca="1">ROUND(E27,4)-ROUND(C27,4)</f>
        <v>1.3900000000000003E-2</v>
      </c>
      <c r="G28" s="78"/>
      <c r="H28" s="78"/>
    </row>
    <row r="29" spans="1:10" ht="15.75" customHeight="1" x14ac:dyDescent="0.25">
      <c r="A29" s="83"/>
      <c r="B29" s="84"/>
      <c r="C29" s="78"/>
      <c r="D29" s="78"/>
      <c r="E29" s="78"/>
    </row>
    <row r="30" spans="1:10" ht="15.75" customHeight="1" x14ac:dyDescent="0.25">
      <c r="A30" s="83"/>
      <c r="B30" s="82"/>
      <c r="C30" s="82"/>
      <c r="D30" s="78"/>
      <c r="E30" s="78"/>
    </row>
    <row r="31" spans="1:10" x14ac:dyDescent="0.25">
      <c r="A31" s="81"/>
      <c r="B31" s="80"/>
      <c r="C31" s="79"/>
      <c r="D31" s="78"/>
      <c r="E31" s="78"/>
    </row>
    <row r="32" spans="1:10" x14ac:dyDescent="0.25">
      <c r="B32" s="77" t="s">
        <v>28</v>
      </c>
      <c r="C32" s="77"/>
    </row>
    <row r="33" spans="1:3" ht="16.2" x14ac:dyDescent="0.25">
      <c r="B33" s="76" t="s">
        <v>49</v>
      </c>
      <c r="C33" s="76"/>
    </row>
    <row r="34" spans="1:3" ht="16.2" x14ac:dyDescent="0.25">
      <c r="B34" s="76" t="s">
        <v>48</v>
      </c>
    </row>
    <row r="48" spans="1:3" ht="16.2" x14ac:dyDescent="0.25">
      <c r="A48" s="75"/>
    </row>
  </sheetData>
  <mergeCells count="2">
    <mergeCell ref="A5:E5"/>
    <mergeCell ref="A1:E1"/>
  </mergeCells>
  <printOptions horizontalCentered="1"/>
  <pageMargins left="0.7" right="0.7" top="1.5" bottom="0.75" header="0.55000000000000004" footer="0.51"/>
  <pageSetup orientation="portrait" r:id="rId1"/>
  <headerFooter scaleWithDoc="0">
    <oddHeader>&amp;R&amp;"Arial,Bold"&amp;9Docket Nos. 20240026-EI, 20230139-EI, and 20230090-EI
13-Week Treasury and Utility Bond Yields
Exhibit &amp;A, Page &amp;P of &amp;N</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J61"/>
  <sheetViews>
    <sheetView view="pageLayout" zoomScale="80" zoomScaleNormal="80" zoomScaleSheetLayoutView="80" zoomScalePageLayoutView="80" workbookViewId="0">
      <selection activeCell="C3" sqref="C3"/>
    </sheetView>
  </sheetViews>
  <sheetFormatPr defaultColWidth="9" defaultRowHeight="13.8" x14ac:dyDescent="0.25"/>
  <cols>
    <col min="1" max="1" width="10.69921875" style="74" customWidth="1"/>
    <col min="2" max="2" width="15.8984375" style="74" customWidth="1"/>
    <col min="3" max="5" width="17.59765625" style="74" customWidth="1"/>
    <col min="6" max="8" width="9" style="74"/>
    <col min="9" max="9" width="10.8984375" style="74" bestFit="1" customWidth="1"/>
    <col min="10" max="16384" width="9" style="74"/>
  </cols>
  <sheetData>
    <row r="1" spans="1:10" ht="50.25" customHeight="1" x14ac:dyDescent="0.4">
      <c r="A1" s="288" t="str">
        <f>Utility</f>
        <v>Tampa Electric Company</v>
      </c>
      <c r="B1" s="288"/>
      <c r="C1" s="288"/>
      <c r="D1" s="288"/>
      <c r="E1" s="288"/>
    </row>
    <row r="2" spans="1:10" x14ac:dyDescent="0.25">
      <c r="A2" s="81"/>
      <c r="B2" s="99"/>
      <c r="C2" s="99"/>
    </row>
    <row r="3" spans="1:10" x14ac:dyDescent="0.25">
      <c r="A3" s="81"/>
      <c r="B3" s="99"/>
      <c r="C3" s="99"/>
    </row>
    <row r="4" spans="1:10" x14ac:dyDescent="0.25">
      <c r="A4" s="81"/>
      <c r="B4" s="99"/>
      <c r="C4" s="99"/>
    </row>
    <row r="5" spans="1:10" ht="21" x14ac:dyDescent="0.4">
      <c r="A5" s="289" t="s">
        <v>427</v>
      </c>
      <c r="B5" s="289"/>
      <c r="C5" s="289"/>
      <c r="D5" s="289"/>
      <c r="E5" s="289"/>
    </row>
    <row r="6" spans="1:10" x14ac:dyDescent="0.25">
      <c r="A6" s="81"/>
      <c r="B6" s="99"/>
      <c r="C6" s="99"/>
    </row>
    <row r="7" spans="1:10" x14ac:dyDescent="0.25">
      <c r="A7" s="81"/>
      <c r="B7" s="99"/>
      <c r="C7" s="99"/>
    </row>
    <row r="8" spans="1:10" x14ac:dyDescent="0.25">
      <c r="A8" s="81"/>
      <c r="B8" s="91"/>
      <c r="C8" s="91"/>
      <c r="D8" s="91"/>
      <c r="E8" s="91"/>
    </row>
    <row r="9" spans="1:10" x14ac:dyDescent="0.25">
      <c r="A9" s="98"/>
      <c r="B9" s="97"/>
      <c r="C9" s="97" t="s">
        <v>56</v>
      </c>
      <c r="D9" s="96" t="s">
        <v>21</v>
      </c>
      <c r="E9" s="96" t="s">
        <v>55</v>
      </c>
    </row>
    <row r="10" spans="1:10" ht="16.2" x14ac:dyDescent="0.25">
      <c r="A10" s="93" t="s">
        <v>10</v>
      </c>
      <c r="B10" s="92" t="s">
        <v>54</v>
      </c>
      <c r="C10" s="95" t="s">
        <v>53</v>
      </c>
      <c r="D10" s="95" t="s">
        <v>52</v>
      </c>
      <c r="E10" s="95" t="s">
        <v>52</v>
      </c>
    </row>
    <row r="11" spans="1:10" x14ac:dyDescent="0.25">
      <c r="A11" s="93"/>
      <c r="B11" s="92"/>
      <c r="C11" s="94">
        <v>-1</v>
      </c>
      <c r="D11" s="94">
        <v>-2</v>
      </c>
      <c r="E11" s="94">
        <v>-3</v>
      </c>
    </row>
    <row r="12" spans="1:10" x14ac:dyDescent="0.25">
      <c r="A12" s="93"/>
      <c r="B12" s="92"/>
      <c r="C12" s="92"/>
      <c r="D12" s="91"/>
      <c r="E12" s="91"/>
      <c r="H12" s="196" t="s">
        <v>127</v>
      </c>
      <c r="I12" s="196" t="s">
        <v>128</v>
      </c>
      <c r="J12" s="196" t="s">
        <v>130</v>
      </c>
    </row>
    <row r="13" spans="1:10" s="90" customFormat="1" ht="15.75" customHeight="1" x14ac:dyDescent="0.25">
      <c r="A13" s="83">
        <f>MAX($A$12:A12)+1</f>
        <v>1</v>
      </c>
      <c r="B13" s="87">
        <v>45422</v>
      </c>
      <c r="C13" s="89">
        <f t="shared" ref="C13" ca="1" si="0">VLOOKUP(B13,Treas30Yr,2,0)/100</f>
        <v>4.6399999999999997E-2</v>
      </c>
      <c r="D13" s="88">
        <f t="shared" ref="D13" ca="1" si="1">VLOOKUP(B13,MoodysDalies,4,0)</f>
        <v>5.7700000000000001E-2</v>
      </c>
      <c r="E13" s="88">
        <f t="shared" ref="E13" ca="1" si="2">VLOOKUP(B13,MoodysDalies,5,0)</f>
        <v>0.06</v>
      </c>
      <c r="F13" s="195"/>
      <c r="G13" s="90" t="s">
        <v>5</v>
      </c>
      <c r="H13" s="197">
        <f t="shared" ref="H13:H24" si="3">WEEKDAY(B13)</f>
        <v>6</v>
      </c>
      <c r="I13" s="198" t="s">
        <v>129</v>
      </c>
      <c r="J13" s="196">
        <f ca="1">MATCH(B13,spreadDates,0)</f>
        <v>4351</v>
      </c>
    </row>
    <row r="14" spans="1:10" ht="15.75" customHeight="1" x14ac:dyDescent="0.25">
      <c r="A14" s="83">
        <f>MAX($A$12:A13)+1</f>
        <v>2</v>
      </c>
      <c r="B14" s="87">
        <f ca="1">INDEX(MoodysDalies,$J14,'Moodys Yields(WP)'!$A$2)</f>
        <v>45415</v>
      </c>
      <c r="C14" s="89">
        <f t="shared" ref="C14:C38" ca="1" si="4">VLOOKUP(B14,Treas30Yr,2,0)/100</f>
        <v>4.6600000000000003E-2</v>
      </c>
      <c r="D14" s="88">
        <f t="shared" ref="D14:D38" ca="1" si="5">VLOOKUP(B14,MoodysDalies,4,0)</f>
        <v>5.7800002000000003E-2</v>
      </c>
      <c r="E14" s="88">
        <f t="shared" ref="E14:E38" ca="1" si="6">VLOOKUP(B14,MoodysDalies,5,0)</f>
        <v>6.0100003999999999E-2</v>
      </c>
      <c r="F14" s="195"/>
      <c r="H14" s="197">
        <f t="shared" ca="1" si="3"/>
        <v>6</v>
      </c>
      <c r="I14" s="198">
        <f>I13+7+H13-6</f>
        <v>7</v>
      </c>
      <c r="J14" s="196">
        <f t="shared" ref="J14:J24" ca="1" si="7">MATCH($B$13-I14,spreadDates,1)</f>
        <v>4346</v>
      </c>
    </row>
    <row r="15" spans="1:10" ht="15.75" customHeight="1" x14ac:dyDescent="0.25">
      <c r="A15" s="83">
        <f>MAX($A$12:A14)+1</f>
        <v>3</v>
      </c>
      <c r="B15" s="87">
        <f ca="1">INDEX(MoodysDalies,$J15,'Moodys Yields(WP)'!$A$2)</f>
        <v>45408</v>
      </c>
      <c r="C15" s="89">
        <f t="shared" ca="1" si="4"/>
        <v>4.7800000000000002E-2</v>
      </c>
      <c r="D15" s="88">
        <f t="shared" ca="1" si="5"/>
        <v>5.91E-2</v>
      </c>
      <c r="E15" s="88">
        <f t="shared" ca="1" si="6"/>
        <v>6.1400000000000003E-2</v>
      </c>
      <c r="F15" s="195"/>
      <c r="H15" s="197">
        <f t="shared" ca="1" si="3"/>
        <v>6</v>
      </c>
      <c r="I15" s="198">
        <f t="shared" ref="I15:I24" ca="1" si="8">I14+7+H14-6</f>
        <v>14</v>
      </c>
      <c r="J15" s="196">
        <f ca="1">MATCH($B$13-I15,spreadDates,1)</f>
        <v>4341</v>
      </c>
    </row>
    <row r="16" spans="1:10" ht="15.75" customHeight="1" x14ac:dyDescent="0.25">
      <c r="A16" s="83">
        <f>MAX($A$12:A15)+1</f>
        <v>4</v>
      </c>
      <c r="B16" s="87">
        <f ca="1">INDEX(MoodysDalies,$J16,'Moodys Yields(WP)'!$A$2)</f>
        <v>45401</v>
      </c>
      <c r="C16" s="89">
        <f t="shared" ca="1" si="4"/>
        <v>4.7199999999999999E-2</v>
      </c>
      <c r="D16" s="88">
        <f t="shared" ca="1" si="5"/>
        <v>5.8500000000000003E-2</v>
      </c>
      <c r="E16" s="88">
        <f t="shared" ca="1" si="6"/>
        <v>6.08E-2</v>
      </c>
      <c r="F16" s="195"/>
      <c r="H16" s="197">
        <f t="shared" ca="1" si="3"/>
        <v>6</v>
      </c>
      <c r="I16" s="198">
        <f t="shared" ca="1" si="8"/>
        <v>21</v>
      </c>
      <c r="J16" s="196">
        <f t="shared" ca="1" si="7"/>
        <v>4336</v>
      </c>
    </row>
    <row r="17" spans="1:10" ht="15.75" customHeight="1" x14ac:dyDescent="0.25">
      <c r="A17" s="83">
        <f>MAX($A$12:A16)+1</f>
        <v>5</v>
      </c>
      <c r="B17" s="87">
        <f ca="1">INDEX(MoodysDalies,$J17,'Moodys Yields(WP)'!$A$2)</f>
        <v>45394</v>
      </c>
      <c r="C17" s="89">
        <f t="shared" ca="1" si="4"/>
        <v>4.6100000000000002E-2</v>
      </c>
      <c r="D17" s="88">
        <f t="shared" ca="1" si="5"/>
        <v>5.7299999999999997E-2</v>
      </c>
      <c r="E17" s="88">
        <f t="shared" ca="1" si="6"/>
        <v>5.9499997999999998E-2</v>
      </c>
      <c r="F17" s="195"/>
      <c r="H17" s="197">
        <f t="shared" ca="1" si="3"/>
        <v>6</v>
      </c>
      <c r="I17" s="198">
        <f t="shared" ca="1" si="8"/>
        <v>28</v>
      </c>
      <c r="J17" s="196">
        <f t="shared" ca="1" si="7"/>
        <v>4331</v>
      </c>
    </row>
    <row r="18" spans="1:10" ht="15.75" customHeight="1" x14ac:dyDescent="0.25">
      <c r="A18" s="83">
        <f>MAX($A$12:A17)+1</f>
        <v>6</v>
      </c>
      <c r="B18" s="87">
        <f ca="1">INDEX(MoodysDalies,$J18,'Moodys Yields(WP)'!$A$2)</f>
        <v>45387</v>
      </c>
      <c r="C18" s="89">
        <f t="shared" ca="1" si="4"/>
        <v>4.5400000000000003E-2</v>
      </c>
      <c r="D18" s="88">
        <f t="shared" ca="1" si="5"/>
        <v>5.6700001999999999E-2</v>
      </c>
      <c r="E18" s="88">
        <f t="shared" ca="1" si="6"/>
        <v>5.8999999999999997E-2</v>
      </c>
      <c r="F18" s="195"/>
      <c r="H18" s="197">
        <f t="shared" ca="1" si="3"/>
        <v>6</v>
      </c>
      <c r="I18" s="198">
        <f t="shared" ca="1" si="8"/>
        <v>35</v>
      </c>
      <c r="J18" s="196">
        <f t="shared" ca="1" si="7"/>
        <v>4326</v>
      </c>
    </row>
    <row r="19" spans="1:10" ht="15.75" customHeight="1" x14ac:dyDescent="0.25">
      <c r="A19" s="83">
        <f>MAX($A$12:A18)+1</f>
        <v>7</v>
      </c>
      <c r="B19" s="87">
        <f ca="1">INDEX(MoodysDalies,$J19,'Moodys Yields(WP)'!$A$2)</f>
        <v>45379</v>
      </c>
      <c r="C19" s="89">
        <f t="shared" ca="1" si="4"/>
        <v>4.3400000000000001E-2</v>
      </c>
      <c r="D19" s="88">
        <f t="shared" ca="1" si="5"/>
        <v>5.5E-2</v>
      </c>
      <c r="E19" s="88">
        <f t="shared" ca="1" si="6"/>
        <v>5.7200000000000001E-2</v>
      </c>
      <c r="F19" s="195"/>
      <c r="H19" s="197">
        <f t="shared" ca="1" si="3"/>
        <v>5</v>
      </c>
      <c r="I19" s="198">
        <f t="shared" ca="1" si="8"/>
        <v>42</v>
      </c>
      <c r="J19" s="196">
        <f t="shared" ca="1" si="7"/>
        <v>4321</v>
      </c>
    </row>
    <row r="20" spans="1:10" ht="15.75" customHeight="1" x14ac:dyDescent="0.25">
      <c r="A20" s="83">
        <f>MAX($A$12:A19)+1</f>
        <v>8</v>
      </c>
      <c r="B20" s="87">
        <f ca="1">INDEX(MoodysDalies,$J20,'Moodys Yields(WP)'!$A$2)</f>
        <v>45373</v>
      </c>
      <c r="C20" s="89">
        <f t="shared" ca="1" si="4"/>
        <v>4.3899999999999995E-2</v>
      </c>
      <c r="D20" s="88">
        <f t="shared" ca="1" si="5"/>
        <v>5.5500000000000001E-2</v>
      </c>
      <c r="E20" s="88">
        <f t="shared" ca="1" si="6"/>
        <v>5.7800002000000003E-2</v>
      </c>
      <c r="F20" s="195"/>
      <c r="H20" s="197">
        <f t="shared" ca="1" si="3"/>
        <v>6</v>
      </c>
      <c r="I20" s="198">
        <f t="shared" ca="1" si="8"/>
        <v>48</v>
      </c>
      <c r="J20" s="196">
        <f t="shared" ca="1" si="7"/>
        <v>4317</v>
      </c>
    </row>
    <row r="21" spans="1:10" ht="15.75" customHeight="1" x14ac:dyDescent="0.25">
      <c r="A21" s="83">
        <f>MAX($A$12:A20)+1</f>
        <v>9</v>
      </c>
      <c r="B21" s="87">
        <f ca="1">INDEX(MoodysDalies,$J21,'Moodys Yields(WP)'!$A$2)</f>
        <v>45366</v>
      </c>
      <c r="C21" s="89">
        <f t="shared" ca="1" si="4"/>
        <v>4.4299999999999999E-2</v>
      </c>
      <c r="D21" s="88">
        <f t="shared" ca="1" si="5"/>
        <v>5.5999998000000002E-2</v>
      </c>
      <c r="E21" s="88">
        <f t="shared" ca="1" si="6"/>
        <v>5.8299999999999998E-2</v>
      </c>
      <c r="F21" s="195"/>
      <c r="H21" s="197">
        <f t="shared" ca="1" si="3"/>
        <v>6</v>
      </c>
      <c r="I21" s="198">
        <f t="shared" ca="1" si="8"/>
        <v>55</v>
      </c>
      <c r="J21" s="196">
        <f t="shared" ca="1" si="7"/>
        <v>4312</v>
      </c>
    </row>
    <row r="22" spans="1:10" ht="15.75" customHeight="1" x14ac:dyDescent="0.25">
      <c r="A22" s="83">
        <f>MAX($A$12:A21)+1</f>
        <v>10</v>
      </c>
      <c r="B22" s="87">
        <f ca="1">INDEX(MoodysDalies,$J22,'Moodys Yields(WP)'!$A$2)</f>
        <v>45359</v>
      </c>
      <c r="C22" s="89">
        <f t="shared" ca="1" si="4"/>
        <v>4.2599999999999999E-2</v>
      </c>
      <c r="D22" s="88">
        <f t="shared" ca="1" si="5"/>
        <v>5.4800000000000001E-2</v>
      </c>
      <c r="E22" s="88">
        <f t="shared" ca="1" si="6"/>
        <v>5.7200000000000001E-2</v>
      </c>
      <c r="F22" s="195"/>
      <c r="H22" s="197">
        <f t="shared" ca="1" si="3"/>
        <v>6</v>
      </c>
      <c r="I22" s="198">
        <f t="shared" ca="1" si="8"/>
        <v>62</v>
      </c>
      <c r="J22" s="196">
        <f t="shared" ca="1" si="7"/>
        <v>4307</v>
      </c>
    </row>
    <row r="23" spans="1:10" ht="15.75" customHeight="1" x14ac:dyDescent="0.25">
      <c r="A23" s="83">
        <f>MAX($A$12:A22)+1</f>
        <v>11</v>
      </c>
      <c r="B23" s="87">
        <f ca="1">INDEX(MoodysDalies,$J23,'Moodys Yields(WP)'!$A$2)</f>
        <v>45352</v>
      </c>
      <c r="C23" s="89">
        <f t="shared" ca="1" si="4"/>
        <v>4.3299999999999998E-2</v>
      </c>
      <c r="D23" s="88">
        <f t="shared" ca="1" si="5"/>
        <v>5.5599999999999997E-2</v>
      </c>
      <c r="E23" s="88">
        <f t="shared" ca="1" si="6"/>
        <v>5.79E-2</v>
      </c>
      <c r="F23" s="195"/>
      <c r="H23" s="197">
        <f t="shared" ca="1" si="3"/>
        <v>6</v>
      </c>
      <c r="I23" s="198">
        <f t="shared" ca="1" si="8"/>
        <v>69</v>
      </c>
      <c r="J23" s="196">
        <f t="shared" ca="1" si="7"/>
        <v>4302</v>
      </c>
    </row>
    <row r="24" spans="1:10" ht="15.75" customHeight="1" x14ac:dyDescent="0.25">
      <c r="A24" s="83">
        <f>MAX($A$12:A23)+1</f>
        <v>12</v>
      </c>
      <c r="B24" s="87">
        <f ca="1">INDEX(MoodysDalies,$J24,'Moodys Yields(WP)'!$A$2)</f>
        <v>45345</v>
      </c>
      <c r="C24" s="89">
        <f t="shared" ca="1" si="4"/>
        <v>4.3700000000000003E-2</v>
      </c>
      <c r="D24" s="88">
        <f t="shared" ca="1" si="5"/>
        <v>5.5599999999999997E-2</v>
      </c>
      <c r="E24" s="88">
        <f t="shared" ca="1" si="6"/>
        <v>5.7700000000000001E-2</v>
      </c>
      <c r="F24" s="195"/>
      <c r="H24" s="197">
        <f t="shared" ca="1" si="3"/>
        <v>6</v>
      </c>
      <c r="I24" s="198">
        <f t="shared" ca="1" si="8"/>
        <v>76</v>
      </c>
      <c r="J24" s="196">
        <f t="shared" ca="1" si="7"/>
        <v>4297</v>
      </c>
    </row>
    <row r="25" spans="1:10" ht="15.75" customHeight="1" x14ac:dyDescent="0.25">
      <c r="A25" s="83">
        <f>MAX($A$12:A24)+1</f>
        <v>13</v>
      </c>
      <c r="B25" s="87">
        <f ca="1">INDEX(MoodysDalies,$J25,'Moodys Yields(WP)'!$A$2)</f>
        <v>45338</v>
      </c>
      <c r="C25" s="89">
        <f t="shared" ca="1" si="4"/>
        <v>4.4500000000000005E-2</v>
      </c>
      <c r="D25" s="88">
        <f t="shared" ca="1" si="5"/>
        <v>5.6199998000000001E-2</v>
      </c>
      <c r="E25" s="88">
        <f t="shared" ca="1" si="6"/>
        <v>5.8500000000000003E-2</v>
      </c>
      <c r="F25" s="195"/>
      <c r="H25" s="197">
        <f t="shared" ref="H25:H38" ca="1" si="9">WEEKDAY(B25)</f>
        <v>6</v>
      </c>
      <c r="I25" s="198">
        <f t="shared" ref="I25:I38" ca="1" si="10">I24+7+H24-6</f>
        <v>83</v>
      </c>
      <c r="J25" s="196">
        <f t="shared" ref="J25:J38" ca="1" si="11">MATCH($B$13-I25,spreadDates,1)</f>
        <v>4293</v>
      </c>
    </row>
    <row r="26" spans="1:10" ht="15.75" customHeight="1" x14ac:dyDescent="0.25">
      <c r="A26" s="83">
        <f>MAX($A$12:A25)+1</f>
        <v>14</v>
      </c>
      <c r="B26" s="87">
        <f ca="1">INDEX(MoodysDalies,$J26,'Moodys Yields(WP)'!$A$2)</f>
        <v>45331</v>
      </c>
      <c r="C26" s="89">
        <f t="shared" ca="1" si="4"/>
        <v>4.3700000000000003E-2</v>
      </c>
      <c r="D26" s="88">
        <f t="shared" ca="1" si="5"/>
        <v>5.5599999999999997E-2</v>
      </c>
      <c r="E26" s="88">
        <f t="shared" ca="1" si="6"/>
        <v>5.79E-2</v>
      </c>
      <c r="F26" s="195"/>
      <c r="H26" s="197">
        <f t="shared" ca="1" si="9"/>
        <v>6</v>
      </c>
      <c r="I26" s="198">
        <f t="shared" ca="1" si="10"/>
        <v>90</v>
      </c>
      <c r="J26" s="196">
        <f t="shared" ca="1" si="11"/>
        <v>4288</v>
      </c>
    </row>
    <row r="27" spans="1:10" ht="15.75" customHeight="1" x14ac:dyDescent="0.25">
      <c r="A27" s="83">
        <f>MAX($A$12:A26)+1</f>
        <v>15</v>
      </c>
      <c r="B27" s="87">
        <f ca="1">INDEX(MoodysDalies,$J27,'Moodys Yields(WP)'!$A$2)</f>
        <v>45324</v>
      </c>
      <c r="C27" s="89">
        <f t="shared" ca="1" si="4"/>
        <v>4.2199999999999994E-2</v>
      </c>
      <c r="D27" s="88">
        <f t="shared" ca="1" si="5"/>
        <v>5.4199999999999998E-2</v>
      </c>
      <c r="E27" s="88">
        <f t="shared" ca="1" si="6"/>
        <v>5.6599996999999999E-2</v>
      </c>
      <c r="F27" s="195"/>
      <c r="H27" s="197">
        <f t="shared" ca="1" si="9"/>
        <v>6</v>
      </c>
      <c r="I27" s="198">
        <f t="shared" ca="1" si="10"/>
        <v>97</v>
      </c>
      <c r="J27" s="196">
        <f t="shared" ca="1" si="11"/>
        <v>4283</v>
      </c>
    </row>
    <row r="28" spans="1:10" ht="15.75" customHeight="1" x14ac:dyDescent="0.25">
      <c r="A28" s="83">
        <f>MAX($A$12:A27)+1</f>
        <v>16</v>
      </c>
      <c r="B28" s="87">
        <f ca="1">INDEX(MoodysDalies,$J28,'Moodys Yields(WP)'!$A$2)</f>
        <v>45317</v>
      </c>
      <c r="C28" s="89">
        <f t="shared" ca="1" si="4"/>
        <v>4.3799999999999999E-2</v>
      </c>
      <c r="D28" s="88">
        <f t="shared" ca="1" si="5"/>
        <v>5.5399999999999998E-2</v>
      </c>
      <c r="E28" s="88">
        <f t="shared" ca="1" si="6"/>
        <v>5.7800002000000003E-2</v>
      </c>
      <c r="F28" s="195"/>
      <c r="H28" s="197">
        <f t="shared" ca="1" si="9"/>
        <v>6</v>
      </c>
      <c r="I28" s="198">
        <f t="shared" ca="1" si="10"/>
        <v>104</v>
      </c>
      <c r="J28" s="196">
        <f t="shared" ca="1" si="11"/>
        <v>4278</v>
      </c>
    </row>
    <row r="29" spans="1:10" ht="15.75" customHeight="1" x14ac:dyDescent="0.25">
      <c r="A29" s="83">
        <f>MAX($A$12:A28)+1</f>
        <v>17</v>
      </c>
      <c r="B29" s="87">
        <f ca="1">INDEX(MoodysDalies,$J29,'Moodys Yields(WP)'!$A$2)</f>
        <v>45310</v>
      </c>
      <c r="C29" s="89">
        <f t="shared" ca="1" si="4"/>
        <v>4.36E-2</v>
      </c>
      <c r="D29" s="88">
        <f t="shared" ca="1" si="5"/>
        <v>5.5500000000000001E-2</v>
      </c>
      <c r="E29" s="88">
        <f t="shared" ca="1" si="6"/>
        <v>5.8000002000000002E-2</v>
      </c>
      <c r="F29" s="195"/>
      <c r="H29" s="197">
        <f t="shared" ca="1" si="9"/>
        <v>6</v>
      </c>
      <c r="I29" s="198">
        <f t="shared" ca="1" si="10"/>
        <v>111</v>
      </c>
      <c r="J29" s="196">
        <f t="shared" ca="1" si="11"/>
        <v>4273</v>
      </c>
    </row>
    <row r="30" spans="1:10" ht="15.75" customHeight="1" x14ac:dyDescent="0.25">
      <c r="A30" s="83">
        <f>MAX($A$12:A29)+1</f>
        <v>18</v>
      </c>
      <c r="B30" s="87">
        <f ca="1">INDEX(MoodysDalies,$J30,'Moodys Yields(WP)'!$A$2)</f>
        <v>45303</v>
      </c>
      <c r="C30" s="89">
        <f t="shared" ca="1" si="4"/>
        <v>4.2000000000000003E-2</v>
      </c>
      <c r="D30" s="88">
        <f t="shared" ca="1" si="5"/>
        <v>5.4199999999999998E-2</v>
      </c>
      <c r="E30" s="88">
        <f t="shared" ca="1" si="6"/>
        <v>5.6599996999999999E-2</v>
      </c>
      <c r="F30" s="195"/>
      <c r="H30" s="197">
        <f t="shared" ca="1" si="9"/>
        <v>6</v>
      </c>
      <c r="I30" s="198">
        <f t="shared" ca="1" si="10"/>
        <v>118</v>
      </c>
      <c r="J30" s="196">
        <f t="shared" ca="1" si="11"/>
        <v>4269</v>
      </c>
    </row>
    <row r="31" spans="1:10" ht="15.75" customHeight="1" x14ac:dyDescent="0.25">
      <c r="A31" s="83">
        <f>MAX($A$12:A30)+1</f>
        <v>19</v>
      </c>
      <c r="B31" s="87">
        <f ca="1">INDEX(MoodysDalies,$J31,'Moodys Yields(WP)'!$A$2)</f>
        <v>45296</v>
      </c>
      <c r="C31" s="89">
        <f t="shared" ca="1" si="4"/>
        <v>4.2099999999999999E-2</v>
      </c>
      <c r="D31" s="88">
        <f t="shared" ca="1" si="5"/>
        <v>5.4699999999999999E-2</v>
      </c>
      <c r="E31" s="88">
        <f t="shared" ca="1" si="6"/>
        <v>5.74E-2</v>
      </c>
      <c r="F31" s="195"/>
      <c r="H31" s="197">
        <f t="shared" ca="1" si="9"/>
        <v>6</v>
      </c>
      <c r="I31" s="198">
        <f t="shared" ca="1" si="10"/>
        <v>125</v>
      </c>
      <c r="J31" s="196">
        <f t="shared" ca="1" si="11"/>
        <v>4264</v>
      </c>
    </row>
    <row r="32" spans="1:10" ht="15.75" customHeight="1" x14ac:dyDescent="0.25">
      <c r="A32" s="83">
        <f>MAX($A$12:A31)+1</f>
        <v>20</v>
      </c>
      <c r="B32" s="87">
        <f ca="1">INDEX(MoodysDalies,$J32,'Moodys Yields(WP)'!$A$2)</f>
        <v>45289</v>
      </c>
      <c r="C32" s="89">
        <f t="shared" ca="1" si="4"/>
        <v>4.0300000000000002E-2</v>
      </c>
      <c r="D32" s="88">
        <f t="shared" ca="1" si="5"/>
        <v>5.2800002999999998E-2</v>
      </c>
      <c r="E32" s="88">
        <f t="shared" ca="1" si="6"/>
        <v>5.5399999999999998E-2</v>
      </c>
      <c r="F32" s="195"/>
      <c r="H32" s="197">
        <f t="shared" ca="1" si="9"/>
        <v>6</v>
      </c>
      <c r="I32" s="198">
        <f t="shared" ca="1" si="10"/>
        <v>132</v>
      </c>
      <c r="J32" s="196">
        <f t="shared" ca="1" si="11"/>
        <v>4260</v>
      </c>
    </row>
    <row r="33" spans="1:10" ht="15.75" customHeight="1" x14ac:dyDescent="0.25">
      <c r="A33" s="83">
        <f>MAX($A$12:A32)+1</f>
        <v>21</v>
      </c>
      <c r="B33" s="87">
        <f ca="1">INDEX(MoodysDalies,$J33,'Moodys Yields(WP)'!$A$2)</f>
        <v>45282</v>
      </c>
      <c r="C33" s="89">
        <f t="shared" ca="1" si="4"/>
        <v>4.0500000000000001E-2</v>
      </c>
      <c r="D33" s="88">
        <f t="shared" ca="1" si="5"/>
        <v>5.3200003000000003E-2</v>
      </c>
      <c r="E33" s="88">
        <f t="shared" ca="1" si="6"/>
        <v>5.5800000000000002E-2</v>
      </c>
      <c r="F33" s="195"/>
      <c r="H33" s="197">
        <f t="shared" ca="1" si="9"/>
        <v>6</v>
      </c>
      <c r="I33" s="198">
        <f t="shared" ca="1" si="10"/>
        <v>139</v>
      </c>
      <c r="J33" s="196">
        <f t="shared" ca="1" si="11"/>
        <v>4256</v>
      </c>
    </row>
    <row r="34" spans="1:10" ht="15.75" customHeight="1" x14ac:dyDescent="0.25">
      <c r="A34" s="83">
        <f>MAX($A$12:A33)+1</f>
        <v>22</v>
      </c>
      <c r="B34" s="87">
        <f ca="1">INDEX(MoodysDalies,$J34,'Moodys Yields(WP)'!$A$2)</f>
        <v>45275</v>
      </c>
      <c r="C34" s="89">
        <f t="shared" ca="1" si="4"/>
        <v>0.04</v>
      </c>
      <c r="D34" s="88">
        <f t="shared" ca="1" si="5"/>
        <v>5.2600003999999999E-2</v>
      </c>
      <c r="E34" s="88">
        <f t="shared" ca="1" si="6"/>
        <v>5.5199999999999999E-2</v>
      </c>
      <c r="F34" s="195"/>
      <c r="H34" s="197">
        <f t="shared" ca="1" si="9"/>
        <v>6</v>
      </c>
      <c r="I34" s="198">
        <f t="shared" ca="1" si="10"/>
        <v>146</v>
      </c>
      <c r="J34" s="196">
        <f t="shared" ca="1" si="11"/>
        <v>4251</v>
      </c>
    </row>
    <row r="35" spans="1:10" ht="15.75" customHeight="1" x14ac:dyDescent="0.25">
      <c r="A35" s="83">
        <f>MAX($A$12:A34)+1</f>
        <v>23</v>
      </c>
      <c r="B35" s="87">
        <f ca="1">INDEX(MoodysDalies,$J35,'Moodys Yields(WP)'!$A$2)</f>
        <v>45268</v>
      </c>
      <c r="C35" s="89">
        <f t="shared" ca="1" si="4"/>
        <v>4.3099999999999999E-2</v>
      </c>
      <c r="D35" s="88">
        <f t="shared" ca="1" si="5"/>
        <v>5.6199998000000001E-2</v>
      </c>
      <c r="E35" s="88">
        <f t="shared" ca="1" si="6"/>
        <v>5.8799999999999998E-2</v>
      </c>
      <c r="F35" s="195"/>
      <c r="H35" s="197">
        <f t="shared" ca="1" si="9"/>
        <v>6</v>
      </c>
      <c r="I35" s="198">
        <f t="shared" ca="1" si="10"/>
        <v>153</v>
      </c>
      <c r="J35" s="196">
        <f t="shared" ca="1" si="11"/>
        <v>4246</v>
      </c>
    </row>
    <row r="36" spans="1:10" ht="15.75" customHeight="1" x14ac:dyDescent="0.25">
      <c r="A36" s="83">
        <f>MAX($A$12:A35)+1</f>
        <v>24</v>
      </c>
      <c r="B36" s="87">
        <f ca="1">INDEX(MoodysDalies,$J36,'Moodys Yields(WP)'!$A$2)</f>
        <v>45261</v>
      </c>
      <c r="C36" s="89">
        <f t="shared" ca="1" si="4"/>
        <v>4.4000000000000004E-2</v>
      </c>
      <c r="D36" s="88">
        <f t="shared" ca="1" si="5"/>
        <v>5.7200000000000001E-2</v>
      </c>
      <c r="E36" s="88">
        <f t="shared" ca="1" si="6"/>
        <v>5.9699996999999998E-2</v>
      </c>
      <c r="F36" s="195"/>
      <c r="H36" s="197">
        <f t="shared" ca="1" si="9"/>
        <v>6</v>
      </c>
      <c r="I36" s="198">
        <f t="shared" ca="1" si="10"/>
        <v>160</v>
      </c>
      <c r="J36" s="196">
        <f t="shared" ca="1" si="11"/>
        <v>4241</v>
      </c>
    </row>
    <row r="37" spans="1:10" ht="15.75" customHeight="1" x14ac:dyDescent="0.25">
      <c r="A37" s="83">
        <f>MAX($A$12:A36)+1</f>
        <v>25</v>
      </c>
      <c r="B37" s="87">
        <f ca="1">INDEX(MoodysDalies,$J37,'Moodys Yields(WP)'!$A$2)</f>
        <v>45254</v>
      </c>
      <c r="C37" s="89">
        <f t="shared" ca="1" si="4"/>
        <v>4.5999999999999999E-2</v>
      </c>
      <c r="D37" s="88">
        <f t="shared" ca="1" si="5"/>
        <v>5.96E-2</v>
      </c>
      <c r="E37" s="88">
        <f t="shared" ca="1" si="6"/>
        <v>6.2E-2</v>
      </c>
      <c r="F37" s="195"/>
      <c r="H37" s="197">
        <f t="shared" ca="1" si="9"/>
        <v>6</v>
      </c>
      <c r="I37" s="198">
        <f t="shared" ca="1" si="10"/>
        <v>167</v>
      </c>
      <c r="J37" s="196">
        <f t="shared" ca="1" si="11"/>
        <v>4236</v>
      </c>
    </row>
    <row r="38" spans="1:10" ht="15.75" customHeight="1" x14ac:dyDescent="0.25">
      <c r="A38" s="83">
        <f>MAX($A$12:A37)+1</f>
        <v>26</v>
      </c>
      <c r="B38" s="87">
        <f ca="1">INDEX(MoodysDalies,$J38,'Moodys Yields(WP)'!$A$2)</f>
        <v>45247</v>
      </c>
      <c r="C38" s="89">
        <f t="shared" ca="1" si="4"/>
        <v>4.5899999999999996E-2</v>
      </c>
      <c r="D38" s="88">
        <f t="shared" ca="1" si="5"/>
        <v>5.9799999999999999E-2</v>
      </c>
      <c r="E38" s="88">
        <f t="shared" ca="1" si="6"/>
        <v>6.2199999999999998E-2</v>
      </c>
      <c r="F38" s="195"/>
      <c r="H38" s="197">
        <f t="shared" ca="1" si="9"/>
        <v>6</v>
      </c>
      <c r="I38" s="198">
        <f t="shared" ca="1" si="10"/>
        <v>174</v>
      </c>
      <c r="J38" s="196">
        <f t="shared" ca="1" si="11"/>
        <v>4232</v>
      </c>
    </row>
    <row r="39" spans="1:10" ht="15.75" customHeight="1" x14ac:dyDescent="0.25">
      <c r="A39" s="83"/>
      <c r="B39" s="87"/>
      <c r="C39" s="86"/>
    </row>
    <row r="40" spans="1:10" ht="15.75" customHeight="1" x14ac:dyDescent="0.25">
      <c r="A40" s="83">
        <f>MAX($A$12:A39)+1</f>
        <v>27</v>
      </c>
      <c r="B40" s="84" t="s">
        <v>51</v>
      </c>
      <c r="C40" s="78">
        <f ca="1">AVERAGE(C13:C38)</f>
        <v>4.3938461538461544E-2</v>
      </c>
      <c r="D40" s="78">
        <f ca="1">AVERAGE(D13:D38)</f>
        <v>5.603076953846154E-2</v>
      </c>
      <c r="E40" s="78">
        <f ca="1">AVERAGE(E13:E38)</f>
        <v>5.8415384576923073E-2</v>
      </c>
      <c r="F40" s="85"/>
      <c r="G40" s="85"/>
      <c r="H40" s="85"/>
    </row>
    <row r="41" spans="1:10" ht="15.75" customHeight="1" x14ac:dyDescent="0.25">
      <c r="A41" s="83">
        <f>MAX($A$12:A40)+1</f>
        <v>28</v>
      </c>
      <c r="B41" s="84" t="s">
        <v>50</v>
      </c>
      <c r="C41" s="78"/>
      <c r="D41" s="78">
        <f ca="1">ROUND(D40,4)-ROUND(C40,4)</f>
        <v>1.21E-2</v>
      </c>
      <c r="E41" s="78">
        <f ca="1">ROUND(E40,4)-ROUND(C40,4)</f>
        <v>1.4499999999999999E-2</v>
      </c>
      <c r="G41" s="78"/>
      <c r="H41" s="78"/>
    </row>
    <row r="42" spans="1:10" ht="15.75" customHeight="1" x14ac:dyDescent="0.25">
      <c r="A42" s="83"/>
      <c r="B42" s="84"/>
      <c r="C42" s="78"/>
      <c r="D42" s="78"/>
      <c r="E42" s="78"/>
    </row>
    <row r="43" spans="1:10" ht="15.75" customHeight="1" x14ac:dyDescent="0.25">
      <c r="A43" s="83"/>
      <c r="B43" s="82"/>
      <c r="C43" s="82"/>
      <c r="D43" s="78"/>
      <c r="E43" s="78"/>
    </row>
    <row r="44" spans="1:10" x14ac:dyDescent="0.25">
      <c r="A44" s="81"/>
      <c r="B44" s="80"/>
      <c r="C44" s="79"/>
      <c r="D44" s="78"/>
      <c r="E44" s="78"/>
    </row>
    <row r="45" spans="1:10" x14ac:dyDescent="0.25">
      <c r="B45" s="77" t="s">
        <v>28</v>
      </c>
      <c r="C45" s="77"/>
    </row>
    <row r="46" spans="1:10" ht="16.2" x14ac:dyDescent="0.25">
      <c r="B46" s="76" t="s">
        <v>49</v>
      </c>
      <c r="C46" s="76"/>
    </row>
    <row r="47" spans="1:10" ht="16.2" x14ac:dyDescent="0.25">
      <c r="B47" s="76" t="s">
        <v>48</v>
      </c>
    </row>
    <row r="61" spans="1:1" ht="16.2" x14ac:dyDescent="0.25">
      <c r="A61" s="75"/>
    </row>
  </sheetData>
  <mergeCells count="2">
    <mergeCell ref="A1:E1"/>
    <mergeCell ref="A5:E5"/>
  </mergeCells>
  <printOptions horizontalCentered="1"/>
  <pageMargins left="0.7" right="0.7" top="1.5" bottom="0.75" header="0.55000000000000004" footer="0.51"/>
  <pageSetup scale="78" firstPageNumber="2" orientation="portrait" useFirstPageNumber="1" r:id="rId1"/>
  <headerFooter scaleWithDoc="0">
    <oddHeader>&amp;R&amp;"Arial,Bold"&amp;9Docket Nos. 20240026-EI, 20230139-EI, and 20230090-EI
26-Week Treasury and Utility Bond Yields
Exhibit CCW-13, Page &amp;P of 4</oddHead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M35"/>
  <sheetViews>
    <sheetView view="pageLayout" zoomScaleNormal="85" workbookViewId="0">
      <selection activeCell="N1" sqref="N1"/>
    </sheetView>
  </sheetViews>
  <sheetFormatPr defaultRowHeight="13.8" x14ac:dyDescent="0.25"/>
  <cols>
    <col min="11" max="11" width="15.69921875" customWidth="1"/>
  </cols>
  <sheetData>
    <row r="1" spans="1:13" ht="59.25" customHeight="1" x14ac:dyDescent="0.5">
      <c r="A1" s="295" t="str">
        <f>Utility</f>
        <v>Tampa Electric Company</v>
      </c>
      <c r="B1" s="295"/>
      <c r="C1" s="295"/>
      <c r="D1" s="295"/>
      <c r="E1" s="295"/>
      <c r="F1" s="295"/>
      <c r="G1" s="295"/>
      <c r="H1" s="295"/>
      <c r="I1" s="295"/>
      <c r="J1" s="295"/>
      <c r="K1" s="295"/>
      <c r="L1" s="295"/>
      <c r="M1" s="100"/>
    </row>
    <row r="4" spans="1:13" ht="21" x14ac:dyDescent="0.4">
      <c r="A4" s="296" t="s">
        <v>114</v>
      </c>
      <c r="B4" s="296"/>
      <c r="C4" s="296"/>
      <c r="D4" s="296"/>
      <c r="E4" s="296"/>
      <c r="F4" s="296"/>
      <c r="G4" s="296"/>
      <c r="H4" s="296"/>
      <c r="I4" s="296"/>
      <c r="J4" s="296"/>
      <c r="K4" s="296"/>
      <c r="L4" s="296"/>
    </row>
    <row r="27" spans="1:1" ht="15.6" customHeight="1" x14ac:dyDescent="0.25"/>
    <row r="31" spans="1:1" x14ac:dyDescent="0.25">
      <c r="A31" t="s">
        <v>61</v>
      </c>
    </row>
    <row r="32" spans="1:1" x14ac:dyDescent="0.25">
      <c r="A32" t="s">
        <v>28</v>
      </c>
    </row>
    <row r="33" spans="1:1" x14ac:dyDescent="0.25">
      <c r="A33" t="s">
        <v>60</v>
      </c>
    </row>
    <row r="34" spans="1:1" x14ac:dyDescent="0.25">
      <c r="A34" t="s">
        <v>59</v>
      </c>
    </row>
    <row r="35" spans="1:1" x14ac:dyDescent="0.25">
      <c r="A35" t="s">
        <v>58</v>
      </c>
    </row>
  </sheetData>
  <mergeCells count="2">
    <mergeCell ref="A1:L1"/>
    <mergeCell ref="A4:L4"/>
  </mergeCells>
  <printOptions horizontalCentered="1"/>
  <pageMargins left="0.7" right="0.7" top="1.5" bottom="0.75" header="0.55000000000000004" footer="0.51"/>
  <pageSetup scale="84" firstPageNumber="3" orientation="landscape" useFirstPageNumber="1" r:id="rId1"/>
  <headerFooter scaleWithDoc="0">
    <oddHeader>&amp;R&amp;"Arial,Bold"&amp;9Docket Nos. 20240026-EI, 20230139-EI, and 20230090-EI
Trends in Bond Yields
Exhibit CCW-13, Page &amp;P of 4</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48"/>
  <sheetViews>
    <sheetView zoomScale="80" zoomScaleNormal="80" zoomScaleSheetLayoutView="80" zoomScalePageLayoutView="80" workbookViewId="0">
      <selection sqref="A1:F1"/>
    </sheetView>
  </sheetViews>
  <sheetFormatPr defaultColWidth="9" defaultRowHeight="13.8" x14ac:dyDescent="0.25"/>
  <cols>
    <col min="1" max="1" width="10.69921875" style="74" customWidth="1"/>
    <col min="2" max="2" width="8" style="74" customWidth="1"/>
    <col min="3" max="3" width="3.8984375" style="74" customWidth="1"/>
    <col min="4" max="6" width="17.59765625" style="74" customWidth="1"/>
    <col min="7" max="10" width="9" style="74"/>
    <col min="11" max="11" width="10.8984375" style="74" bestFit="1" customWidth="1"/>
    <col min="12" max="16384" width="9" style="74"/>
  </cols>
  <sheetData>
    <row r="1" spans="1:12" ht="27" customHeight="1" x14ac:dyDescent="0.4">
      <c r="A1" s="297" t="str">
        <f>Utility</f>
        <v>Tampa Electric Company</v>
      </c>
      <c r="B1" s="297"/>
      <c r="C1" s="297"/>
      <c r="D1" s="297"/>
      <c r="E1" s="297"/>
      <c r="F1" s="297"/>
    </row>
    <row r="2" spans="1:12" x14ac:dyDescent="0.25">
      <c r="A2" s="81"/>
      <c r="B2" s="99"/>
      <c r="C2" s="99"/>
    </row>
    <row r="3" spans="1:12" x14ac:dyDescent="0.25">
      <c r="A3" s="81"/>
      <c r="B3" s="99"/>
      <c r="C3" s="99"/>
    </row>
    <row r="4" spans="1:12" x14ac:dyDescent="0.25">
      <c r="A4" s="81"/>
      <c r="B4" s="99"/>
      <c r="C4" s="99"/>
    </row>
    <row r="5" spans="1:12" ht="21" x14ac:dyDescent="0.4">
      <c r="A5" s="289" t="s">
        <v>157</v>
      </c>
      <c r="B5" s="289"/>
      <c r="C5" s="289"/>
      <c r="D5" s="289"/>
      <c r="E5" s="289"/>
      <c r="F5" s="289"/>
    </row>
    <row r="6" spans="1:12" x14ac:dyDescent="0.25">
      <c r="A6" s="81"/>
      <c r="B6" s="99"/>
      <c r="C6" s="99"/>
    </row>
    <row r="7" spans="1:12" x14ac:dyDescent="0.25">
      <c r="A7" s="81"/>
      <c r="B7" s="99"/>
      <c r="C7" s="99"/>
    </row>
    <row r="8" spans="1:12" x14ac:dyDescent="0.25">
      <c r="A8" s="81"/>
      <c r="B8" s="91"/>
      <c r="C8" s="91"/>
      <c r="D8" s="91"/>
      <c r="E8" s="91"/>
      <c r="F8" s="91"/>
    </row>
    <row r="9" spans="1:12" x14ac:dyDescent="0.25">
      <c r="A9" s="98"/>
      <c r="B9" s="97"/>
      <c r="C9" s="97"/>
      <c r="D9" s="97" t="s">
        <v>152</v>
      </c>
      <c r="E9" s="97"/>
      <c r="F9" s="96"/>
    </row>
    <row r="10" spans="1:12" x14ac:dyDescent="0.25">
      <c r="A10" s="93" t="s">
        <v>10</v>
      </c>
      <c r="B10" s="92" t="s">
        <v>54</v>
      </c>
      <c r="C10" s="95"/>
      <c r="D10" s="92" t="s">
        <v>158</v>
      </c>
      <c r="E10" s="92" t="s">
        <v>159</v>
      </c>
      <c r="F10" s="95" t="s">
        <v>160</v>
      </c>
    </row>
    <row r="11" spans="1:12" x14ac:dyDescent="0.25">
      <c r="A11" s="93"/>
      <c r="B11" s="92"/>
      <c r="C11" s="94"/>
      <c r="D11" s="94">
        <v>-1</v>
      </c>
      <c r="E11" s="94">
        <v>-2</v>
      </c>
      <c r="F11" s="94">
        <v>-3</v>
      </c>
    </row>
    <row r="12" spans="1:12" x14ac:dyDescent="0.25">
      <c r="A12" s="93"/>
      <c r="B12" s="92"/>
      <c r="C12" s="92"/>
      <c r="D12" s="91"/>
      <c r="F12" s="92"/>
      <c r="J12" s="196"/>
      <c r="K12" s="196"/>
      <c r="L12" s="196"/>
    </row>
    <row r="13" spans="1:12" s="90" customFormat="1" ht="15.75" customHeight="1" x14ac:dyDescent="0.25">
      <c r="A13" s="83">
        <f>MAX($A$12:A12)+1</f>
        <v>1</v>
      </c>
      <c r="B13" s="208">
        <v>2004</v>
      </c>
      <c r="C13" s="89"/>
      <c r="D13" s="210">
        <f>AVERAGEIF('Treas 20 yr'!$E$8:$E$785,'Unused 2'!B13,'Treas 20 yr'!$G$8:$G$785)/100</f>
        <v>5.0466666666666667E-2</v>
      </c>
      <c r="E13" s="210">
        <f>AVERAGEIF('FRED 20 yr TIPS monthly'!$E$8:$E$170,'Unused 2'!B13,'FRED 20 yr TIPS monthly'!$G$8:$G$170)/100</f>
        <v>2.1783333333333332E-2</v>
      </c>
      <c r="F13" s="89">
        <f>(1+D13)/(1+E13)-1</f>
        <v>2.8071835190108807E-2</v>
      </c>
      <c r="G13" s="211"/>
      <c r="H13" s="195"/>
      <c r="I13" s="90" t="s">
        <v>5</v>
      </c>
      <c r="J13" s="197"/>
      <c r="K13" s="198"/>
      <c r="L13" s="196"/>
    </row>
    <row r="14" spans="1:12" ht="15.75" customHeight="1" x14ac:dyDescent="0.25">
      <c r="A14" s="83">
        <f>MAX($A$12:A13)+1</f>
        <v>2</v>
      </c>
      <c r="B14" s="208">
        <v>2005</v>
      </c>
      <c r="C14" s="89"/>
      <c r="D14" s="210">
        <f>AVERAGEIF('Treas 20 yr'!$E$8:$E$785,'Unused 2'!B14,'Treas 20 yr'!$G$8:$G$785)/100</f>
        <v>4.6458333333333331E-2</v>
      </c>
      <c r="E14" s="210">
        <f>AVERAGEIF('FRED 20 yr TIPS monthly'!$E$8:$E$170,'Unused 2'!B14,'FRED 20 yr TIPS monthly'!$G$8:$G$170)/100</f>
        <v>1.9675000000000002E-2</v>
      </c>
      <c r="F14" s="89">
        <f t="shared" ref="F14:F26" si="0">(1+D14)/(1+E14)-1</f>
        <v>2.626653917506383E-2</v>
      </c>
      <c r="G14" s="211"/>
      <c r="H14" s="195"/>
      <c r="J14" s="197"/>
      <c r="K14" s="198"/>
      <c r="L14" s="196"/>
    </row>
    <row r="15" spans="1:12" ht="15.75" customHeight="1" x14ac:dyDescent="0.25">
      <c r="A15" s="83">
        <f>MAX($A$12:A14)+1</f>
        <v>3</v>
      </c>
      <c r="B15" s="208">
        <v>2006</v>
      </c>
      <c r="C15" s="89"/>
      <c r="D15" s="210">
        <f>AVERAGEIF('Treas 20 yr'!$E$8:$E$785,'Unused 2'!B15,'Treas 20 yr'!$G$8:$G$785)/100</f>
        <v>4.9924999999999997E-2</v>
      </c>
      <c r="E15" s="210">
        <f>AVERAGEIF('FRED 20 yr TIPS monthly'!$E$8:$E$170,'Unused 2'!B15,'FRED 20 yr TIPS monthly'!$G$8:$G$170)/100</f>
        <v>2.3074999999999998E-2</v>
      </c>
      <c r="F15" s="89">
        <f t="shared" si="0"/>
        <v>2.6244410233853932E-2</v>
      </c>
      <c r="G15" s="211"/>
      <c r="H15" s="195"/>
      <c r="J15" s="197"/>
      <c r="K15" s="198"/>
      <c r="L15" s="196"/>
    </row>
    <row r="16" spans="1:12" ht="15.75" customHeight="1" x14ac:dyDescent="0.25">
      <c r="A16" s="83">
        <f>MAX($A$12:A15)+1</f>
        <v>4</v>
      </c>
      <c r="B16" s="208">
        <v>2007</v>
      </c>
      <c r="C16" s="89"/>
      <c r="D16" s="210">
        <f>AVERAGEIF('Treas 20 yr'!$E$8:$E$785,'Unused 2'!B16,'Treas 20 yr'!$G$8:$G$785)/100</f>
        <v>4.9083333333333333E-2</v>
      </c>
      <c r="E16" s="210">
        <f>AVERAGEIF('FRED 20 yr TIPS monthly'!$E$8:$E$170,'Unused 2'!B16,'FRED 20 yr TIPS monthly'!$G$8:$G$170)/100</f>
        <v>2.3550000000000001E-2</v>
      </c>
      <c r="F16" s="89">
        <f t="shared" si="0"/>
        <v>2.4945858368749407E-2</v>
      </c>
      <c r="G16" s="211"/>
      <c r="H16" s="195"/>
      <c r="J16" s="197"/>
      <c r="K16" s="198"/>
      <c r="L16" s="196"/>
    </row>
    <row r="17" spans="1:12" ht="15.75" customHeight="1" x14ac:dyDescent="0.25">
      <c r="A17" s="83">
        <f>MAX($A$12:A16)+1</f>
        <v>5</v>
      </c>
      <c r="B17" s="208">
        <v>2008</v>
      </c>
      <c r="C17" s="89"/>
      <c r="D17" s="210">
        <f>AVERAGEIF('Treas 20 yr'!$E$8:$E$785,'Unused 2'!B17,'Treas 20 yr'!$G$8:$G$785)/100</f>
        <v>4.3624999999999997E-2</v>
      </c>
      <c r="E17" s="210">
        <f>AVERAGEIF('FRED 20 yr TIPS monthly'!$E$8:$E$170,'Unused 2'!B17,'FRED 20 yr TIPS monthly'!$G$8:$G$170)/100</f>
        <v>2.1850000000000001E-2</v>
      </c>
      <c r="F17" s="89">
        <f t="shared" si="0"/>
        <v>2.1309389832167236E-2</v>
      </c>
      <c r="G17" s="211"/>
      <c r="H17" s="195"/>
      <c r="J17" s="197"/>
      <c r="K17" s="198"/>
      <c r="L17" s="196"/>
    </row>
    <row r="18" spans="1:12" ht="15.75" customHeight="1" x14ac:dyDescent="0.25">
      <c r="A18" s="83">
        <f>MAX($A$12:A17)+1</f>
        <v>6</v>
      </c>
      <c r="B18" s="208">
        <v>2009</v>
      </c>
      <c r="C18" s="89"/>
      <c r="D18" s="210">
        <f>AVERAGEIF('Treas 20 yr'!$E$8:$E$785,'Unused 2'!B18,'Treas 20 yr'!$G$8:$G$785)/100</f>
        <v>4.1075000000000007E-2</v>
      </c>
      <c r="E18" s="210">
        <f>AVERAGEIF('FRED 20 yr TIPS monthly'!$E$8:$E$170,'Unused 2'!B18,'FRED 20 yr TIPS monthly'!$G$8:$G$170)/100</f>
        <v>2.2133333333333324E-2</v>
      </c>
      <c r="F18" s="89">
        <f t="shared" si="0"/>
        <v>1.8531502739368655E-2</v>
      </c>
      <c r="G18" s="211"/>
      <c r="H18" s="195"/>
      <c r="J18" s="197"/>
      <c r="K18" s="198"/>
      <c r="L18" s="196"/>
    </row>
    <row r="19" spans="1:12" ht="15.75" customHeight="1" x14ac:dyDescent="0.25">
      <c r="A19" s="83">
        <f>MAX($A$12:A18)+1</f>
        <v>7</v>
      </c>
      <c r="B19" s="208">
        <v>2010</v>
      </c>
      <c r="C19" s="89"/>
      <c r="D19" s="210">
        <f>AVERAGEIF('Treas 20 yr'!$E$8:$E$785,'Unused 2'!B19,'Treas 20 yr'!$G$8:$G$785)/100</f>
        <v>4.0300000000000002E-2</v>
      </c>
      <c r="E19" s="210">
        <f>AVERAGEIF('FRED 20 yr TIPS monthly'!$E$8:$E$170,'Unused 2'!B19,'FRED 20 yr TIPS monthly'!$G$8:$G$170)/100</f>
        <v>1.7316666666666668E-2</v>
      </c>
      <c r="F19" s="89">
        <f t="shared" si="0"/>
        <v>2.2592113239076728E-2</v>
      </c>
      <c r="G19" s="211"/>
      <c r="H19" s="195"/>
      <c r="J19" s="197"/>
      <c r="K19" s="198"/>
      <c r="L19" s="196"/>
    </row>
    <row r="20" spans="1:12" ht="15.75" customHeight="1" x14ac:dyDescent="0.25">
      <c r="A20" s="83">
        <f>MAX($A$12:A19)+1</f>
        <v>8</v>
      </c>
      <c r="B20" s="208">
        <v>2011</v>
      </c>
      <c r="C20" s="89"/>
      <c r="D20" s="210">
        <f>AVERAGEIF('Treas 20 yr'!$E$8:$E$785,'Unused 2'!B20,'Treas 20 yr'!$G$8:$G$785)/100</f>
        <v>3.6208333333333328E-2</v>
      </c>
      <c r="E20" s="210">
        <f>AVERAGEIF('FRED 20 yr TIPS monthly'!$E$8:$E$170,'Unused 2'!B20,'FRED 20 yr TIPS monthly'!$G$8:$G$170)/100</f>
        <v>1.1916666666666666E-2</v>
      </c>
      <c r="F20" s="89">
        <f t="shared" si="0"/>
        <v>2.400559993411866E-2</v>
      </c>
      <c r="G20" s="211"/>
      <c r="H20" s="195"/>
      <c r="J20" s="197"/>
      <c r="K20" s="198"/>
      <c r="L20" s="196"/>
    </row>
    <row r="21" spans="1:12" ht="15.75" customHeight="1" x14ac:dyDescent="0.25">
      <c r="A21" s="83">
        <f>MAX($A$12:A20)+1</f>
        <v>9</v>
      </c>
      <c r="B21" s="208">
        <v>2012</v>
      </c>
      <c r="C21" s="89"/>
      <c r="D21" s="210">
        <f>AVERAGEIF('Treas 20 yr'!$E$8:$E$785,'Unused 2'!B21,'Treas 20 yr'!$G$8:$G$785)/100</f>
        <v>2.5441666666666661E-2</v>
      </c>
      <c r="E21" s="210">
        <f>AVERAGEIF('FRED 20 yr TIPS monthly'!$E$8:$E$170,'Unused 2'!B21,'FRED 20 yr TIPS monthly'!$G$8:$G$170)/100</f>
        <v>2.1333333333333339E-3</v>
      </c>
      <c r="F21" s="89">
        <f t="shared" si="0"/>
        <v>2.3258714741883901E-2</v>
      </c>
      <c r="G21" s="211"/>
      <c r="H21" s="195"/>
      <c r="J21" s="197"/>
      <c r="K21" s="198"/>
      <c r="L21" s="196"/>
    </row>
    <row r="22" spans="1:12" ht="15.75" customHeight="1" x14ac:dyDescent="0.25">
      <c r="A22" s="83">
        <f>MAX($A$12:A21)+1</f>
        <v>10</v>
      </c>
      <c r="B22" s="208">
        <v>2013</v>
      </c>
      <c r="C22" s="89"/>
      <c r="D22" s="210">
        <f>AVERAGEIF('Treas 20 yr'!$E$8:$E$785,'Unused 2'!B22,'Treas 20 yr'!$G$8:$G$785)/100</f>
        <v>3.1191666666666666E-2</v>
      </c>
      <c r="E22" s="210">
        <f>AVERAGEIF('FRED 20 yr TIPS monthly'!$E$8:$E$170,'Unused 2'!B22,'FRED 20 yr TIPS monthly'!$G$8:$G$170)/100</f>
        <v>7.5166666666666663E-3</v>
      </c>
      <c r="F22" s="89">
        <f t="shared" si="0"/>
        <v>2.3498370581132022E-2</v>
      </c>
      <c r="G22" s="211"/>
      <c r="H22" s="195"/>
      <c r="J22" s="197"/>
      <c r="K22" s="198"/>
      <c r="L22" s="196"/>
    </row>
    <row r="23" spans="1:12" ht="15.75" customHeight="1" x14ac:dyDescent="0.25">
      <c r="A23" s="83">
        <f>MAX($A$12:A22)+1</f>
        <v>11</v>
      </c>
      <c r="B23" s="208">
        <v>2014</v>
      </c>
      <c r="C23" s="89"/>
      <c r="D23" s="210">
        <f>AVERAGEIF('Treas 20 yr'!$E$8:$E$785,'Unused 2'!B23,'Treas 20 yr'!$G$8:$G$785)/100</f>
        <v>3.0741666666666667E-2</v>
      </c>
      <c r="E23" s="210">
        <f>AVERAGEIF('FRED 20 yr TIPS monthly'!$E$8:$E$170,'Unused 2'!B23,'FRED 20 yr TIPS monthly'!$G$8:$G$170)/100</f>
        <v>8.6583333333333339E-3</v>
      </c>
      <c r="F23" s="89">
        <f t="shared" si="0"/>
        <v>2.1893769776683447E-2</v>
      </c>
      <c r="G23" s="211"/>
      <c r="H23" s="195"/>
      <c r="J23" s="197"/>
      <c r="K23" s="198"/>
      <c r="L23" s="196"/>
    </row>
    <row r="24" spans="1:12" ht="15.75" customHeight="1" x14ac:dyDescent="0.25">
      <c r="A24" s="83">
        <f>MAX($A$12:A23)+1</f>
        <v>12</v>
      </c>
      <c r="B24" s="208">
        <v>2015</v>
      </c>
      <c r="C24" s="89"/>
      <c r="D24" s="210">
        <f>AVERAGEIF('Treas 20 yr'!$E$8:$E$785,'Unused 2'!B24,'Treas 20 yr'!$G$8:$G$785)/100</f>
        <v>2.5466666666666669E-2</v>
      </c>
      <c r="E24" s="210">
        <f>AVERAGEIF('FRED 20 yr TIPS monthly'!$E$8:$E$170,'Unused 2'!B24,'FRED 20 yr TIPS monthly'!$G$8:$G$170)/100</f>
        <v>7.8333333333333328E-3</v>
      </c>
      <c r="F24" s="89">
        <f t="shared" si="0"/>
        <v>1.749627914668439E-2</v>
      </c>
      <c r="G24" s="211"/>
      <c r="H24" s="195"/>
      <c r="J24" s="197"/>
      <c r="K24" s="198"/>
      <c r="L24" s="196"/>
    </row>
    <row r="25" spans="1:12" ht="15.75" customHeight="1" x14ac:dyDescent="0.25">
      <c r="A25" s="83">
        <f>MAX($A$12:A24)+1</f>
        <v>13</v>
      </c>
      <c r="B25" s="208">
        <v>2016</v>
      </c>
      <c r="C25" s="89"/>
      <c r="D25" s="210">
        <f>AVERAGEIF('Treas 20 yr'!$E$8:$E$785,'Unused 2'!B25,'Treas 20 yr'!$G$8:$G$785)/100</f>
        <v>2.2250000000000002E-2</v>
      </c>
      <c r="E25" s="210">
        <f>AVERAGEIF('FRED 20 yr TIPS monthly'!$E$8:$E$170,'Unused 2'!B25,'FRED 20 yr TIPS monthly'!$G$8:$G$170)/100</f>
        <v>6.5750000000000001E-3</v>
      </c>
      <c r="F25" s="89">
        <f t="shared" si="0"/>
        <v>1.557261008866706E-2</v>
      </c>
      <c r="G25" s="211"/>
      <c r="H25" s="195"/>
      <c r="J25" s="197"/>
      <c r="K25" s="198"/>
      <c r="L25" s="196"/>
    </row>
    <row r="26" spans="1:12" ht="15.75" customHeight="1" x14ac:dyDescent="0.25">
      <c r="A26" s="83">
        <f>MAX($A$12:A25)+1</f>
        <v>14</v>
      </c>
      <c r="B26" s="208">
        <v>2017</v>
      </c>
      <c r="C26" s="89"/>
      <c r="D26" s="210">
        <f>AVERAGEIF('Treas 20 yr'!$E$8:$E$785,'Unused 2'!B26,'Treas 20 yr'!$G$8:$G$785)/100</f>
        <v>2.6525000000000003E-2</v>
      </c>
      <c r="E26" s="210">
        <f>AVERAGEIF('FRED 20 yr TIPS monthly'!$E$8:$E$170,'Unused 2'!B26,'FRED 20 yr TIPS monthly'!$G$8:$G$170)/100</f>
        <v>7.4583333333333324E-3</v>
      </c>
      <c r="F26" s="89">
        <f t="shared" si="0"/>
        <v>1.8925513875677202E-2</v>
      </c>
      <c r="G26" s="211"/>
      <c r="H26" s="195"/>
      <c r="J26" s="197"/>
      <c r="K26" s="198"/>
      <c r="L26" s="196"/>
    </row>
    <row r="27" spans="1:12" ht="15.75" customHeight="1" x14ac:dyDescent="0.25">
      <c r="A27" s="83"/>
      <c r="B27" s="87"/>
      <c r="C27" s="86"/>
    </row>
    <row r="28" spans="1:12" ht="15.75" customHeight="1" x14ac:dyDescent="0.25">
      <c r="A28" s="83">
        <f>MAX($A$12:A27)+1</f>
        <v>15</v>
      </c>
      <c r="B28" s="84" t="s">
        <v>51</v>
      </c>
      <c r="C28" s="78"/>
      <c r="D28" s="78">
        <f>AVERAGE(D13:D26)</f>
        <v>3.7054166666666666E-2</v>
      </c>
      <c r="E28" s="78">
        <f t="shared" ref="E28:F28" si="1">AVERAGE(E13:E26)</f>
        <v>1.4391071428571428E-2</v>
      </c>
      <c r="F28" s="78">
        <f t="shared" si="1"/>
        <v>2.2329464780231092E-2</v>
      </c>
      <c r="H28" s="85"/>
      <c r="I28" s="85"/>
      <c r="J28" s="85"/>
    </row>
    <row r="29" spans="1:12" ht="15.75" customHeight="1" x14ac:dyDescent="0.25">
      <c r="A29" s="83"/>
      <c r="B29" s="84"/>
      <c r="C29" s="78"/>
      <c r="D29" s="78"/>
      <c r="E29" s="78"/>
      <c r="F29" s="78"/>
    </row>
    <row r="30" spans="1:12" ht="15.75" customHeight="1" x14ac:dyDescent="0.25">
      <c r="A30" s="83"/>
      <c r="B30" s="82"/>
      <c r="C30" s="82"/>
      <c r="D30" s="78"/>
      <c r="E30" s="78"/>
      <c r="F30" s="78"/>
    </row>
    <row r="31" spans="1:12" x14ac:dyDescent="0.25">
      <c r="A31" s="81"/>
      <c r="B31" s="80"/>
      <c r="C31" s="79"/>
      <c r="D31" s="78"/>
      <c r="E31" s="78"/>
      <c r="F31" s="78"/>
    </row>
    <row r="32" spans="1:12" x14ac:dyDescent="0.25">
      <c r="B32" s="77" t="s">
        <v>28</v>
      </c>
      <c r="C32" s="77"/>
    </row>
    <row r="33" spans="1:3" ht="16.2" x14ac:dyDescent="0.25">
      <c r="B33" s="76" t="s">
        <v>155</v>
      </c>
      <c r="C33" s="76"/>
    </row>
    <row r="34" spans="1:3" x14ac:dyDescent="0.25">
      <c r="B34" s="76" t="s">
        <v>153</v>
      </c>
    </row>
    <row r="35" spans="1:3" x14ac:dyDescent="0.25">
      <c r="B35" s="74" t="s">
        <v>154</v>
      </c>
    </row>
    <row r="36" spans="1:3" x14ac:dyDescent="0.25">
      <c r="B36" s="74" t="s">
        <v>156</v>
      </c>
    </row>
    <row r="37" spans="1:3" x14ac:dyDescent="0.25">
      <c r="B37" s="74" t="s">
        <v>161</v>
      </c>
    </row>
    <row r="48" spans="1:3" ht="16.2" x14ac:dyDescent="0.25">
      <c r="A48" s="75"/>
    </row>
  </sheetData>
  <mergeCells count="2">
    <mergeCell ref="A1:F1"/>
    <mergeCell ref="A5:F5"/>
  </mergeCells>
  <printOptions horizontalCentered="1"/>
  <pageMargins left="0.7" right="0.7" top="1" bottom="0.75" header="0.55000000000000004" footer="0.51"/>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8"/>
  <sheetViews>
    <sheetView topLeftCell="A31" workbookViewId="0">
      <selection activeCell="I68" sqref="I68"/>
    </sheetView>
  </sheetViews>
  <sheetFormatPr defaultRowHeight="13.8" x14ac:dyDescent="0.25"/>
  <cols>
    <col min="8" max="8" width="36" bestFit="1" customWidth="1"/>
  </cols>
  <sheetData>
    <row r="1" spans="1:9" x14ac:dyDescent="0.25">
      <c r="A1" t="s">
        <v>424</v>
      </c>
    </row>
    <row r="2" spans="1:9" x14ac:dyDescent="0.25">
      <c r="A2" s="247" t="s">
        <v>425</v>
      </c>
      <c r="B2" s="247" t="s">
        <v>425</v>
      </c>
      <c r="C2" s="247" t="s">
        <v>425</v>
      </c>
      <c r="D2" s="247" t="s">
        <v>425</v>
      </c>
      <c r="E2" s="247" t="s">
        <v>425</v>
      </c>
      <c r="F2" s="247" t="s">
        <v>425</v>
      </c>
      <c r="G2" s="247" t="s">
        <v>425</v>
      </c>
      <c r="H2" s="247" t="s">
        <v>425</v>
      </c>
      <c r="I2" s="247" t="s">
        <v>425</v>
      </c>
    </row>
    <row r="3" spans="1:9" x14ac:dyDescent="0.25">
      <c r="A3" s="257">
        <v>238115</v>
      </c>
      <c r="B3" s="257">
        <v>238106</v>
      </c>
      <c r="C3" s="257">
        <v>238108</v>
      </c>
      <c r="D3" s="257">
        <v>238539</v>
      </c>
      <c r="E3" s="257">
        <v>238116</v>
      </c>
      <c r="F3" s="257">
        <v>254846</v>
      </c>
      <c r="G3" s="257">
        <v>238117</v>
      </c>
      <c r="H3" s="257">
        <v>238119</v>
      </c>
      <c r="I3" s="257">
        <v>238131</v>
      </c>
    </row>
    <row r="4" spans="1:9" x14ac:dyDescent="0.25">
      <c r="A4" s="258"/>
      <c r="B4" s="258"/>
      <c r="C4" s="258"/>
      <c r="D4" s="258"/>
      <c r="E4" s="258"/>
      <c r="F4" s="258"/>
      <c r="G4" s="258"/>
      <c r="H4" s="258"/>
      <c r="I4" s="258"/>
    </row>
    <row r="5" spans="1:9" x14ac:dyDescent="0.25">
      <c r="A5" s="258"/>
      <c r="B5" s="258"/>
      <c r="C5" s="258"/>
      <c r="D5" s="258"/>
      <c r="E5" s="258"/>
      <c r="F5" s="258"/>
      <c r="G5" s="258"/>
      <c r="H5" s="258"/>
      <c r="I5" s="258"/>
    </row>
    <row r="6" spans="1:9" x14ac:dyDescent="0.25">
      <c r="A6" s="256" t="s">
        <v>354</v>
      </c>
      <c r="B6" s="257">
        <v>3504</v>
      </c>
      <c r="C6" s="247" t="s">
        <v>401</v>
      </c>
      <c r="D6" s="247" t="s">
        <v>400</v>
      </c>
      <c r="E6" s="247" t="s">
        <v>209</v>
      </c>
      <c r="F6" s="247" t="s">
        <v>218</v>
      </c>
      <c r="G6" s="247" t="s">
        <v>375</v>
      </c>
      <c r="H6" s="259">
        <v>43845</v>
      </c>
      <c r="I6" s="260">
        <v>9.35</v>
      </c>
    </row>
    <row r="7" spans="1:9" x14ac:dyDescent="0.25">
      <c r="A7" s="256" t="s">
        <v>315</v>
      </c>
      <c r="B7" s="257">
        <v>3427</v>
      </c>
      <c r="C7" s="247" t="s">
        <v>378</v>
      </c>
      <c r="D7" s="247" t="s">
        <v>261</v>
      </c>
      <c r="E7" s="247" t="s">
        <v>209</v>
      </c>
      <c r="F7" s="247" t="s">
        <v>218</v>
      </c>
      <c r="G7" s="247" t="s">
        <v>375</v>
      </c>
      <c r="H7" s="259">
        <v>43846</v>
      </c>
      <c r="I7" s="260">
        <v>8.8000000000000007</v>
      </c>
    </row>
    <row r="8" spans="1:9" x14ac:dyDescent="0.25">
      <c r="A8" s="256" t="s">
        <v>334</v>
      </c>
      <c r="B8" s="257">
        <v>3400</v>
      </c>
      <c r="C8" s="247" t="s">
        <v>385</v>
      </c>
      <c r="D8" s="247" t="s">
        <v>282</v>
      </c>
      <c r="E8" s="247" t="s">
        <v>209</v>
      </c>
      <c r="F8" s="247" t="s">
        <v>218</v>
      </c>
      <c r="G8" s="247" t="s">
        <v>375</v>
      </c>
      <c r="H8" s="259">
        <v>43854</v>
      </c>
      <c r="I8" s="260">
        <v>9.44</v>
      </c>
    </row>
    <row r="9" spans="1:9" x14ac:dyDescent="0.25">
      <c r="A9" s="256" t="s">
        <v>324</v>
      </c>
      <c r="B9" s="257">
        <v>3592</v>
      </c>
      <c r="C9" s="247" t="s">
        <v>207</v>
      </c>
      <c r="D9" s="247" t="s">
        <v>206</v>
      </c>
      <c r="E9" s="247" t="s">
        <v>209</v>
      </c>
      <c r="F9" s="247" t="s">
        <v>202</v>
      </c>
      <c r="G9" s="247" t="s">
        <v>375</v>
      </c>
      <c r="H9" s="259">
        <v>43859</v>
      </c>
      <c r="I9" s="260" t="s">
        <v>71</v>
      </c>
    </row>
    <row r="10" spans="1:9" x14ac:dyDescent="0.25">
      <c r="A10" s="256" t="s">
        <v>326</v>
      </c>
      <c r="B10" s="257">
        <v>3591</v>
      </c>
      <c r="C10" s="247" t="s">
        <v>210</v>
      </c>
      <c r="D10" s="247" t="s">
        <v>206</v>
      </c>
      <c r="E10" s="247" t="s">
        <v>209</v>
      </c>
      <c r="F10" s="247" t="s">
        <v>202</v>
      </c>
      <c r="G10" s="247" t="s">
        <v>375</v>
      </c>
      <c r="H10" s="259">
        <v>43859</v>
      </c>
      <c r="I10" s="260" t="s">
        <v>71</v>
      </c>
    </row>
    <row r="11" spans="1:9" x14ac:dyDescent="0.25">
      <c r="A11" s="256" t="s">
        <v>368</v>
      </c>
      <c r="B11" s="257">
        <v>3461</v>
      </c>
      <c r="C11" s="247" t="s">
        <v>417</v>
      </c>
      <c r="D11" s="247" t="s">
        <v>296</v>
      </c>
      <c r="E11" s="247" t="s">
        <v>209</v>
      </c>
      <c r="F11" s="247" t="s">
        <v>218</v>
      </c>
      <c r="G11" s="247" t="s">
        <v>375</v>
      </c>
      <c r="H11" s="259">
        <v>43864</v>
      </c>
      <c r="I11" s="260">
        <v>9.4</v>
      </c>
    </row>
    <row r="12" spans="1:9" x14ac:dyDescent="0.25">
      <c r="A12" s="256" t="s">
        <v>344</v>
      </c>
      <c r="B12" s="257">
        <v>3527</v>
      </c>
      <c r="C12" s="247" t="s">
        <v>219</v>
      </c>
      <c r="D12" s="247" t="s">
        <v>215</v>
      </c>
      <c r="E12" s="247" t="s">
        <v>209</v>
      </c>
      <c r="F12" s="247" t="s">
        <v>218</v>
      </c>
      <c r="G12" s="247" t="s">
        <v>375</v>
      </c>
      <c r="H12" s="259">
        <v>43885</v>
      </c>
      <c r="I12" s="260">
        <v>9.1</v>
      </c>
    </row>
    <row r="13" spans="1:9" x14ac:dyDescent="0.25">
      <c r="A13" s="256" t="s">
        <v>342</v>
      </c>
      <c r="B13" s="257">
        <v>3533</v>
      </c>
      <c r="C13" s="247" t="s">
        <v>389</v>
      </c>
      <c r="D13" s="247" t="s">
        <v>390</v>
      </c>
      <c r="E13" s="247" t="s">
        <v>209</v>
      </c>
      <c r="F13" s="247" t="s">
        <v>218</v>
      </c>
      <c r="G13" s="247" t="s">
        <v>375</v>
      </c>
      <c r="H13" s="259">
        <v>43886</v>
      </c>
      <c r="I13" s="260">
        <v>9.5</v>
      </c>
    </row>
    <row r="14" spans="1:9" x14ac:dyDescent="0.25">
      <c r="A14" s="256" t="s">
        <v>357</v>
      </c>
      <c r="B14" s="257">
        <v>3645</v>
      </c>
      <c r="C14" s="247" t="s">
        <v>405</v>
      </c>
      <c r="D14" s="247" t="s">
        <v>406</v>
      </c>
      <c r="E14" s="247" t="s">
        <v>209</v>
      </c>
      <c r="F14" s="247" t="s">
        <v>218</v>
      </c>
      <c r="G14" s="247" t="s">
        <v>375</v>
      </c>
      <c r="H14" s="259">
        <v>43889</v>
      </c>
      <c r="I14" s="260" t="s">
        <v>71</v>
      </c>
    </row>
    <row r="15" spans="1:9" x14ac:dyDescent="0.25">
      <c r="A15" s="256" t="s">
        <v>364</v>
      </c>
      <c r="B15" s="257">
        <v>3555</v>
      </c>
      <c r="C15" s="247" t="s">
        <v>411</v>
      </c>
      <c r="D15" s="247" t="s">
        <v>232</v>
      </c>
      <c r="E15" s="247" t="s">
        <v>209</v>
      </c>
      <c r="F15" s="247" t="s">
        <v>218</v>
      </c>
      <c r="G15" s="247" t="s">
        <v>375</v>
      </c>
      <c r="H15" s="259">
        <v>43889</v>
      </c>
      <c r="I15" s="260">
        <v>9.6999999999999993</v>
      </c>
    </row>
    <row r="16" spans="1:9" x14ac:dyDescent="0.25">
      <c r="A16" s="256" t="s">
        <v>369</v>
      </c>
      <c r="B16" s="257">
        <v>3480</v>
      </c>
      <c r="C16" s="247" t="s">
        <v>415</v>
      </c>
      <c r="D16" s="247" t="s">
        <v>296</v>
      </c>
      <c r="E16" s="247" t="s">
        <v>209</v>
      </c>
      <c r="F16" s="247" t="s">
        <v>218</v>
      </c>
      <c r="G16" s="247" t="s">
        <v>375</v>
      </c>
      <c r="H16" s="259">
        <v>43915</v>
      </c>
      <c r="I16" s="260">
        <v>9.4</v>
      </c>
    </row>
    <row r="17" spans="1:9" x14ac:dyDescent="0.25">
      <c r="A17" s="256" t="s">
        <v>348</v>
      </c>
      <c r="B17" s="257">
        <v>3491</v>
      </c>
      <c r="C17" s="247" t="s">
        <v>396</v>
      </c>
      <c r="D17" s="247" t="s">
        <v>240</v>
      </c>
      <c r="E17" s="247" t="s">
        <v>209</v>
      </c>
      <c r="F17" s="247" t="s">
        <v>218</v>
      </c>
      <c r="G17" s="247" t="s">
        <v>375</v>
      </c>
      <c r="H17" s="259">
        <v>43916</v>
      </c>
      <c r="I17" s="260">
        <v>9.48</v>
      </c>
    </row>
    <row r="18" spans="1:9" x14ac:dyDescent="0.25">
      <c r="A18" s="256" t="s">
        <v>360</v>
      </c>
      <c r="B18" s="257">
        <v>3640</v>
      </c>
      <c r="C18" s="247" t="s">
        <v>219</v>
      </c>
      <c r="D18" s="247" t="s">
        <v>280</v>
      </c>
      <c r="E18" s="247" t="s">
        <v>209</v>
      </c>
      <c r="F18" s="247" t="s">
        <v>218</v>
      </c>
      <c r="G18" s="247" t="s">
        <v>375</v>
      </c>
      <c r="H18" s="259">
        <v>43942</v>
      </c>
      <c r="I18" s="260">
        <v>9.8000000000000007</v>
      </c>
    </row>
    <row r="19" spans="1:9" x14ac:dyDescent="0.25">
      <c r="A19" s="256" t="s">
        <v>319</v>
      </c>
      <c r="B19" s="257">
        <v>3637</v>
      </c>
      <c r="C19" s="247" t="s">
        <v>230</v>
      </c>
      <c r="D19" s="247" t="s">
        <v>221</v>
      </c>
      <c r="E19" s="247" t="s">
        <v>209</v>
      </c>
      <c r="F19" s="247" t="s">
        <v>202</v>
      </c>
      <c r="G19" s="247" t="s">
        <v>375</v>
      </c>
      <c r="H19" s="259">
        <v>43949</v>
      </c>
      <c r="I19" s="260" t="s">
        <v>71</v>
      </c>
    </row>
    <row r="20" spans="1:9" x14ac:dyDescent="0.25">
      <c r="A20" s="256" t="s">
        <v>372</v>
      </c>
      <c r="B20" s="257">
        <v>3606</v>
      </c>
      <c r="C20" s="247" t="s">
        <v>251</v>
      </c>
      <c r="D20" s="247" t="s">
        <v>250</v>
      </c>
      <c r="E20" s="247" t="s">
        <v>209</v>
      </c>
      <c r="F20" s="247" t="s">
        <v>202</v>
      </c>
      <c r="G20" s="247" t="s">
        <v>375</v>
      </c>
      <c r="H20" s="259">
        <v>43964</v>
      </c>
      <c r="I20" s="260" t="s">
        <v>71</v>
      </c>
    </row>
    <row r="21" spans="1:9" x14ac:dyDescent="0.25">
      <c r="A21" s="256" t="s">
        <v>373</v>
      </c>
      <c r="B21" s="257">
        <v>3607</v>
      </c>
      <c r="C21" s="247" t="s">
        <v>253</v>
      </c>
      <c r="D21" s="247" t="s">
        <v>250</v>
      </c>
      <c r="E21" s="247" t="s">
        <v>209</v>
      </c>
      <c r="F21" s="247" t="s">
        <v>202</v>
      </c>
      <c r="G21" s="247" t="s">
        <v>375</v>
      </c>
      <c r="H21" s="259">
        <v>43964</v>
      </c>
      <c r="I21" s="260" t="s">
        <v>71</v>
      </c>
    </row>
    <row r="22" spans="1:9" x14ac:dyDescent="0.25">
      <c r="A22" s="256" t="s">
        <v>343</v>
      </c>
      <c r="B22" s="257">
        <v>3430</v>
      </c>
      <c r="C22" s="247" t="s">
        <v>391</v>
      </c>
      <c r="D22" s="247" t="s">
        <v>392</v>
      </c>
      <c r="E22" s="247" t="s">
        <v>209</v>
      </c>
      <c r="F22" s="247" t="s">
        <v>218</v>
      </c>
      <c r="G22" s="247" t="s">
        <v>375</v>
      </c>
      <c r="H22" s="259">
        <v>43970</v>
      </c>
      <c r="I22" s="260">
        <v>9.1999999999999993</v>
      </c>
    </row>
    <row r="23" spans="1:9" x14ac:dyDescent="0.25">
      <c r="A23" s="256" t="s">
        <v>361</v>
      </c>
      <c r="B23" s="257">
        <v>3672</v>
      </c>
      <c r="C23" s="247" t="s">
        <v>383</v>
      </c>
      <c r="D23" s="247" t="s">
        <v>280</v>
      </c>
      <c r="E23" s="247" t="s">
        <v>209</v>
      </c>
      <c r="F23" s="247" t="s">
        <v>218</v>
      </c>
      <c r="G23" s="247" t="s">
        <v>375</v>
      </c>
      <c r="H23" s="259">
        <v>43998</v>
      </c>
      <c r="I23" s="260">
        <v>9.65</v>
      </c>
    </row>
    <row r="24" spans="1:9" x14ac:dyDescent="0.25">
      <c r="A24" s="256" t="s">
        <v>351</v>
      </c>
      <c r="B24" s="257">
        <v>3627</v>
      </c>
      <c r="C24" s="247" t="s">
        <v>399</v>
      </c>
      <c r="D24" s="247" t="s">
        <v>215</v>
      </c>
      <c r="E24" s="247" t="s">
        <v>209</v>
      </c>
      <c r="F24" s="247" t="s">
        <v>202</v>
      </c>
      <c r="G24" s="247" t="s">
        <v>375</v>
      </c>
      <c r="H24" s="259">
        <v>44005</v>
      </c>
      <c r="I24" s="260" t="s">
        <v>71</v>
      </c>
    </row>
    <row r="25" spans="1:9" x14ac:dyDescent="0.25">
      <c r="A25" s="256" t="s">
        <v>323</v>
      </c>
      <c r="B25" s="257">
        <v>3620</v>
      </c>
      <c r="C25" s="247" t="s">
        <v>212</v>
      </c>
      <c r="D25" s="247" t="s">
        <v>206</v>
      </c>
      <c r="E25" s="247" t="s">
        <v>209</v>
      </c>
      <c r="F25" s="247" t="s">
        <v>202</v>
      </c>
      <c r="G25" s="247" t="s">
        <v>375</v>
      </c>
      <c r="H25" s="259">
        <v>44006</v>
      </c>
      <c r="I25" s="260" t="s">
        <v>71</v>
      </c>
    </row>
    <row r="26" spans="1:9" x14ac:dyDescent="0.25">
      <c r="A26" s="256" t="s">
        <v>329</v>
      </c>
      <c r="B26" s="257">
        <v>3618</v>
      </c>
      <c r="C26" s="247" t="s">
        <v>266</v>
      </c>
      <c r="D26" s="247" t="s">
        <v>265</v>
      </c>
      <c r="E26" s="247" t="s">
        <v>209</v>
      </c>
      <c r="F26" s="247" t="s">
        <v>218</v>
      </c>
      <c r="G26" s="247" t="s">
        <v>375</v>
      </c>
      <c r="H26" s="259">
        <v>44020</v>
      </c>
      <c r="I26" s="260" t="s">
        <v>71</v>
      </c>
    </row>
    <row r="27" spans="1:9" x14ac:dyDescent="0.25">
      <c r="A27" s="256" t="s">
        <v>370</v>
      </c>
      <c r="B27" s="257">
        <v>3535</v>
      </c>
      <c r="C27" s="247" t="s">
        <v>297</v>
      </c>
      <c r="D27" s="247" t="s">
        <v>296</v>
      </c>
      <c r="E27" s="247" t="s">
        <v>209</v>
      </c>
      <c r="F27" s="247" t="s">
        <v>218</v>
      </c>
      <c r="G27" s="247" t="s">
        <v>375</v>
      </c>
      <c r="H27" s="259">
        <v>44020</v>
      </c>
      <c r="I27" s="260">
        <v>9.4</v>
      </c>
    </row>
    <row r="28" spans="1:9" x14ac:dyDescent="0.25">
      <c r="A28" s="256" t="s">
        <v>330</v>
      </c>
      <c r="B28" s="257">
        <v>3630</v>
      </c>
      <c r="C28" s="247" t="s">
        <v>383</v>
      </c>
      <c r="D28" s="247" t="s">
        <v>265</v>
      </c>
      <c r="E28" s="247" t="s">
        <v>209</v>
      </c>
      <c r="F28" s="247" t="s">
        <v>218</v>
      </c>
      <c r="G28" s="247" t="s">
        <v>375</v>
      </c>
      <c r="H28" s="259">
        <v>44026</v>
      </c>
      <c r="I28" s="260" t="s">
        <v>71</v>
      </c>
    </row>
    <row r="29" spans="1:9" x14ac:dyDescent="0.25">
      <c r="A29" s="256" t="s">
        <v>325</v>
      </c>
      <c r="B29" s="257">
        <v>3644</v>
      </c>
      <c r="C29" s="247" t="s">
        <v>207</v>
      </c>
      <c r="D29" s="247" t="s">
        <v>206</v>
      </c>
      <c r="E29" s="247" t="s">
        <v>209</v>
      </c>
      <c r="F29" s="247" t="s">
        <v>202</v>
      </c>
      <c r="G29" s="247" t="s">
        <v>375</v>
      </c>
      <c r="H29" s="259">
        <v>44034</v>
      </c>
      <c r="I29" s="260" t="s">
        <v>71</v>
      </c>
    </row>
    <row r="30" spans="1:9" x14ac:dyDescent="0.25">
      <c r="A30" s="256" t="s">
        <v>327</v>
      </c>
      <c r="B30" s="257">
        <v>3643</v>
      </c>
      <c r="C30" s="247" t="s">
        <v>210</v>
      </c>
      <c r="D30" s="247" t="s">
        <v>206</v>
      </c>
      <c r="E30" s="247" t="s">
        <v>209</v>
      </c>
      <c r="F30" s="247" t="s">
        <v>202</v>
      </c>
      <c r="G30" s="247" t="s">
        <v>375</v>
      </c>
      <c r="H30" s="259">
        <v>44034</v>
      </c>
      <c r="I30" s="260" t="s">
        <v>71</v>
      </c>
    </row>
    <row r="31" spans="1:9" x14ac:dyDescent="0.25">
      <c r="A31" s="256" t="s">
        <v>362</v>
      </c>
      <c r="B31" s="257">
        <v>3650</v>
      </c>
      <c r="C31" s="247" t="s">
        <v>409</v>
      </c>
      <c r="D31" s="247" t="s">
        <v>280</v>
      </c>
      <c r="E31" s="247" t="s">
        <v>209</v>
      </c>
      <c r="F31" s="247" t="s">
        <v>218</v>
      </c>
      <c r="G31" s="247" t="s">
        <v>375</v>
      </c>
      <c r="H31" s="259">
        <v>44047</v>
      </c>
      <c r="I31" s="260">
        <v>9.5</v>
      </c>
    </row>
    <row r="32" spans="1:9" x14ac:dyDescent="0.25">
      <c r="A32" s="256" t="s">
        <v>333</v>
      </c>
      <c r="B32" s="257">
        <v>3610</v>
      </c>
      <c r="C32" s="247" t="s">
        <v>384</v>
      </c>
      <c r="D32" s="247" t="s">
        <v>250</v>
      </c>
      <c r="E32" s="247" t="s">
        <v>209</v>
      </c>
      <c r="F32" s="247" t="s">
        <v>218</v>
      </c>
      <c r="G32" s="247" t="s">
        <v>375</v>
      </c>
      <c r="H32" s="259">
        <v>44057</v>
      </c>
      <c r="I32" s="260" t="s">
        <v>71</v>
      </c>
    </row>
    <row r="33" spans="1:9" x14ac:dyDescent="0.25">
      <c r="A33" s="256" t="s">
        <v>339</v>
      </c>
      <c r="B33" s="257">
        <v>3586</v>
      </c>
      <c r="C33" s="247" t="s">
        <v>388</v>
      </c>
      <c r="D33" s="247" t="s">
        <v>243</v>
      </c>
      <c r="E33" s="247" t="s">
        <v>209</v>
      </c>
      <c r="F33" s="247" t="s">
        <v>218</v>
      </c>
      <c r="G33" s="247" t="s">
        <v>375</v>
      </c>
      <c r="H33" s="259">
        <v>44063</v>
      </c>
      <c r="I33" s="260">
        <v>9.9</v>
      </c>
    </row>
    <row r="34" spans="1:9" x14ac:dyDescent="0.25">
      <c r="A34" s="256" t="s">
        <v>353</v>
      </c>
      <c r="B34" s="257">
        <v>3578</v>
      </c>
      <c r="C34" s="247" t="s">
        <v>389</v>
      </c>
      <c r="D34" s="247" t="s">
        <v>400</v>
      </c>
      <c r="E34" s="247" t="s">
        <v>209</v>
      </c>
      <c r="F34" s="247" t="s">
        <v>218</v>
      </c>
      <c r="G34" s="247" t="s">
        <v>375</v>
      </c>
      <c r="H34" s="259">
        <v>44064</v>
      </c>
      <c r="I34" s="260">
        <v>9.35</v>
      </c>
    </row>
    <row r="35" spans="1:9" x14ac:dyDescent="0.25">
      <c r="A35" s="256" t="s">
        <v>336</v>
      </c>
      <c r="B35" s="257">
        <v>3656</v>
      </c>
      <c r="C35" s="247" t="s">
        <v>386</v>
      </c>
      <c r="D35" s="247" t="s">
        <v>282</v>
      </c>
      <c r="E35" s="247" t="s">
        <v>209</v>
      </c>
      <c r="F35" s="247" t="s">
        <v>202</v>
      </c>
      <c r="G35" s="247" t="s">
        <v>375</v>
      </c>
      <c r="H35" s="259">
        <v>44070</v>
      </c>
      <c r="I35" s="260" t="s">
        <v>71</v>
      </c>
    </row>
    <row r="36" spans="1:9" x14ac:dyDescent="0.25">
      <c r="A36" s="256" t="s">
        <v>340</v>
      </c>
      <c r="B36" s="257">
        <v>3594</v>
      </c>
      <c r="C36" s="247" t="s">
        <v>244</v>
      </c>
      <c r="D36" s="247" t="s">
        <v>243</v>
      </c>
      <c r="E36" s="247" t="s">
        <v>209</v>
      </c>
      <c r="F36" s="247" t="s">
        <v>218</v>
      </c>
      <c r="G36" s="247" t="s">
        <v>375</v>
      </c>
      <c r="H36" s="259">
        <v>44084</v>
      </c>
      <c r="I36" s="260">
        <v>9.9</v>
      </c>
    </row>
    <row r="37" spans="1:9" x14ac:dyDescent="0.25">
      <c r="A37" s="256" t="s">
        <v>335</v>
      </c>
      <c r="B37" s="257">
        <v>3651</v>
      </c>
      <c r="C37" s="247" t="s">
        <v>385</v>
      </c>
      <c r="D37" s="247" t="s">
        <v>282</v>
      </c>
      <c r="E37" s="247" t="s">
        <v>209</v>
      </c>
      <c r="F37" s="247" t="s">
        <v>202</v>
      </c>
      <c r="G37" s="247" t="s">
        <v>375</v>
      </c>
      <c r="H37" s="259">
        <v>44085</v>
      </c>
      <c r="I37" s="260" t="s">
        <v>71</v>
      </c>
    </row>
    <row r="38" spans="1:9" x14ac:dyDescent="0.25">
      <c r="A38" s="256" t="s">
        <v>345</v>
      </c>
      <c r="B38" s="257">
        <v>3652</v>
      </c>
      <c r="C38" s="247" t="s">
        <v>393</v>
      </c>
      <c r="D38" s="247" t="s">
        <v>278</v>
      </c>
      <c r="E38" s="247" t="s">
        <v>209</v>
      </c>
      <c r="F38" s="247" t="s">
        <v>218</v>
      </c>
      <c r="G38" s="247" t="s">
        <v>375</v>
      </c>
      <c r="H38" s="259">
        <v>44088</v>
      </c>
      <c r="I38" s="260" t="s">
        <v>71</v>
      </c>
    </row>
    <row r="39" spans="1:9" x14ac:dyDescent="0.25">
      <c r="A39" s="256" t="s">
        <v>359</v>
      </c>
      <c r="B39" s="257">
        <v>3624</v>
      </c>
      <c r="C39" s="247" t="s">
        <v>408</v>
      </c>
      <c r="D39" s="247" t="s">
        <v>258</v>
      </c>
      <c r="E39" s="247" t="s">
        <v>209</v>
      </c>
      <c r="F39" s="247" t="s">
        <v>218</v>
      </c>
      <c r="G39" s="247" t="s">
        <v>375</v>
      </c>
      <c r="H39" s="259">
        <v>44097</v>
      </c>
      <c r="I39" s="260">
        <v>9.6</v>
      </c>
    </row>
    <row r="40" spans="1:9" x14ac:dyDescent="0.25">
      <c r="A40" s="256" t="s">
        <v>346</v>
      </c>
      <c r="B40" s="257">
        <v>3623</v>
      </c>
      <c r="C40" s="247" t="s">
        <v>394</v>
      </c>
      <c r="D40" s="247" t="s">
        <v>395</v>
      </c>
      <c r="E40" s="247" t="s">
        <v>209</v>
      </c>
      <c r="F40" s="247" t="s">
        <v>218</v>
      </c>
      <c r="G40" s="247" t="s">
        <v>375</v>
      </c>
      <c r="H40" s="259">
        <v>44099</v>
      </c>
      <c r="I40" s="260">
        <v>9.25</v>
      </c>
    </row>
    <row r="41" spans="1:9" x14ac:dyDescent="0.25">
      <c r="A41" s="256" t="s">
        <v>347</v>
      </c>
      <c r="B41" s="257">
        <v>3622</v>
      </c>
      <c r="C41" s="247" t="s">
        <v>394</v>
      </c>
      <c r="D41" s="247" t="s">
        <v>395</v>
      </c>
      <c r="E41" s="247" t="s">
        <v>209</v>
      </c>
      <c r="F41" s="247" t="s">
        <v>218</v>
      </c>
      <c r="G41" s="247" t="s">
        <v>375</v>
      </c>
      <c r="H41" s="259">
        <v>44099</v>
      </c>
      <c r="I41" s="260">
        <v>9.25</v>
      </c>
    </row>
    <row r="42" spans="1:9" x14ac:dyDescent="0.25">
      <c r="A42" s="256" t="s">
        <v>341</v>
      </c>
      <c r="B42" s="257">
        <v>3633</v>
      </c>
      <c r="C42" s="247" t="s">
        <v>383</v>
      </c>
      <c r="D42" s="247" t="s">
        <v>189</v>
      </c>
      <c r="E42" s="247" t="s">
        <v>209</v>
      </c>
      <c r="F42" s="247" t="s">
        <v>218</v>
      </c>
      <c r="G42" s="247" t="s">
        <v>375</v>
      </c>
      <c r="H42" s="259">
        <v>44102</v>
      </c>
      <c r="I42" s="260" t="s">
        <v>71</v>
      </c>
    </row>
    <row r="43" spans="1:9" x14ac:dyDescent="0.25">
      <c r="A43" s="256" t="s">
        <v>320</v>
      </c>
      <c r="B43" s="257">
        <v>3683</v>
      </c>
      <c r="C43" s="247" t="s">
        <v>219</v>
      </c>
      <c r="D43" s="247" t="s">
        <v>221</v>
      </c>
      <c r="E43" s="247" t="s">
        <v>209</v>
      </c>
      <c r="F43" s="247" t="s">
        <v>202</v>
      </c>
      <c r="G43" s="247" t="s">
        <v>375</v>
      </c>
      <c r="H43" s="259">
        <v>44104</v>
      </c>
      <c r="I43" s="260" t="s">
        <v>71</v>
      </c>
    </row>
    <row r="44" spans="1:9" x14ac:dyDescent="0.25">
      <c r="A44" s="256" t="s">
        <v>365</v>
      </c>
      <c r="B44" s="257">
        <v>3682</v>
      </c>
      <c r="C44" s="247" t="s">
        <v>412</v>
      </c>
      <c r="D44" s="247" t="s">
        <v>232</v>
      </c>
      <c r="E44" s="247" t="s">
        <v>209</v>
      </c>
      <c r="F44" s="247" t="s">
        <v>218</v>
      </c>
      <c r="G44" s="247" t="s">
        <v>375</v>
      </c>
      <c r="H44" s="259">
        <v>44111</v>
      </c>
      <c r="I44" s="260">
        <v>9.6999999999999993</v>
      </c>
    </row>
    <row r="45" spans="1:9" x14ac:dyDescent="0.25">
      <c r="A45" s="256" t="s">
        <v>366</v>
      </c>
      <c r="B45" s="257">
        <v>3604</v>
      </c>
      <c r="C45" s="247" t="s">
        <v>413</v>
      </c>
      <c r="D45" s="247" t="s">
        <v>414</v>
      </c>
      <c r="E45" s="247" t="s">
        <v>209</v>
      </c>
      <c r="F45" s="247" t="s">
        <v>218</v>
      </c>
      <c r="G45" s="247" t="s">
        <v>375</v>
      </c>
      <c r="H45" s="259">
        <v>44112</v>
      </c>
      <c r="I45" s="260" t="s">
        <v>71</v>
      </c>
    </row>
    <row r="46" spans="1:9" x14ac:dyDescent="0.25">
      <c r="A46" s="256" t="s">
        <v>350</v>
      </c>
      <c r="B46" s="257">
        <v>3609</v>
      </c>
      <c r="C46" s="247" t="s">
        <v>398</v>
      </c>
      <c r="D46" s="247" t="s">
        <v>392</v>
      </c>
      <c r="E46" s="247" t="s">
        <v>209</v>
      </c>
      <c r="F46" s="247" t="s">
        <v>218</v>
      </c>
      <c r="G46" s="247" t="s">
        <v>375</v>
      </c>
      <c r="H46" s="259">
        <v>44116</v>
      </c>
      <c r="I46" s="260">
        <v>9.1999999999999993</v>
      </c>
    </row>
    <row r="47" spans="1:9" x14ac:dyDescent="0.25">
      <c r="A47" s="256" t="s">
        <v>371</v>
      </c>
      <c r="B47" s="257">
        <v>3599</v>
      </c>
      <c r="C47" s="247" t="s">
        <v>418</v>
      </c>
      <c r="D47" s="247" t="s">
        <v>416</v>
      </c>
      <c r="E47" s="247" t="s">
        <v>209</v>
      </c>
      <c r="F47" s="247" t="s">
        <v>218</v>
      </c>
      <c r="G47" s="247" t="s">
        <v>375</v>
      </c>
      <c r="H47" s="259">
        <v>44120</v>
      </c>
      <c r="I47" s="260">
        <v>9.4</v>
      </c>
    </row>
    <row r="48" spans="1:9" x14ac:dyDescent="0.25">
      <c r="A48" s="256" t="s">
        <v>363</v>
      </c>
      <c r="B48" s="257">
        <v>3557</v>
      </c>
      <c r="C48" s="247" t="s">
        <v>410</v>
      </c>
      <c r="D48" s="247" t="s">
        <v>232</v>
      </c>
      <c r="E48" s="247" t="s">
        <v>209</v>
      </c>
      <c r="F48" s="247" t="s">
        <v>218</v>
      </c>
      <c r="G48" s="247" t="s">
        <v>375</v>
      </c>
      <c r="H48" s="259">
        <v>44134</v>
      </c>
      <c r="I48" s="260">
        <v>9.9</v>
      </c>
    </row>
    <row r="49" spans="1:9" x14ac:dyDescent="0.25">
      <c r="A49" s="256" t="s">
        <v>321</v>
      </c>
      <c r="B49" s="257">
        <v>3647</v>
      </c>
      <c r="C49" s="247" t="s">
        <v>382</v>
      </c>
      <c r="D49" s="247" t="s">
        <v>235</v>
      </c>
      <c r="E49" s="247" t="s">
        <v>209</v>
      </c>
      <c r="F49" s="247" t="s">
        <v>218</v>
      </c>
      <c r="G49" s="247" t="s">
        <v>375</v>
      </c>
      <c r="H49" s="259">
        <v>44142</v>
      </c>
      <c r="I49" s="260">
        <v>9.6</v>
      </c>
    </row>
    <row r="50" spans="1:9" x14ac:dyDescent="0.25">
      <c r="A50" s="256" t="s">
        <v>331</v>
      </c>
      <c r="B50" s="257">
        <v>3698</v>
      </c>
      <c r="C50" s="247" t="s">
        <v>251</v>
      </c>
      <c r="D50" s="247" t="s">
        <v>250</v>
      </c>
      <c r="E50" s="247" t="s">
        <v>209</v>
      </c>
      <c r="F50" s="247" t="s">
        <v>202</v>
      </c>
      <c r="G50" s="247" t="s">
        <v>375</v>
      </c>
      <c r="H50" s="259">
        <v>44147</v>
      </c>
      <c r="I50" s="260" t="s">
        <v>71</v>
      </c>
    </row>
    <row r="51" spans="1:9" x14ac:dyDescent="0.25">
      <c r="A51" s="256" t="s">
        <v>332</v>
      </c>
      <c r="B51" s="257">
        <v>3699</v>
      </c>
      <c r="C51" s="247" t="s">
        <v>253</v>
      </c>
      <c r="D51" s="247" t="s">
        <v>250</v>
      </c>
      <c r="E51" s="247" t="s">
        <v>209</v>
      </c>
      <c r="F51" s="247" t="s">
        <v>202</v>
      </c>
      <c r="G51" s="247" t="s">
        <v>375</v>
      </c>
      <c r="H51" s="259">
        <v>44147</v>
      </c>
      <c r="I51" s="260" t="s">
        <v>71</v>
      </c>
    </row>
    <row r="52" spans="1:9" x14ac:dyDescent="0.25">
      <c r="A52" s="256" t="s">
        <v>352</v>
      </c>
      <c r="B52" s="257">
        <v>3700</v>
      </c>
      <c r="C52" s="247" t="s">
        <v>216</v>
      </c>
      <c r="D52" s="247" t="s">
        <v>215</v>
      </c>
      <c r="E52" s="247" t="s">
        <v>209</v>
      </c>
      <c r="F52" s="247" t="s">
        <v>202</v>
      </c>
      <c r="G52" s="247" t="s">
        <v>375</v>
      </c>
      <c r="H52" s="259">
        <v>44152</v>
      </c>
      <c r="I52" s="260" t="s">
        <v>71</v>
      </c>
    </row>
    <row r="53" spans="1:9" x14ac:dyDescent="0.25">
      <c r="A53" s="256" t="s">
        <v>337</v>
      </c>
      <c r="B53" s="257">
        <v>3727</v>
      </c>
      <c r="C53" s="247" t="s">
        <v>292</v>
      </c>
      <c r="D53" s="247" t="s">
        <v>282</v>
      </c>
      <c r="E53" s="247" t="s">
        <v>209</v>
      </c>
      <c r="F53" s="247" t="s">
        <v>202</v>
      </c>
      <c r="G53" s="247" t="s">
        <v>375</v>
      </c>
      <c r="H53" s="259">
        <v>44153</v>
      </c>
      <c r="I53" s="260" t="s">
        <v>71</v>
      </c>
    </row>
    <row r="54" spans="1:9" x14ac:dyDescent="0.25">
      <c r="A54" s="256" t="s">
        <v>316</v>
      </c>
      <c r="B54" s="257">
        <v>3495</v>
      </c>
      <c r="C54" s="247" t="s">
        <v>379</v>
      </c>
      <c r="D54" s="247" t="s">
        <v>261</v>
      </c>
      <c r="E54" s="247" t="s">
        <v>209</v>
      </c>
      <c r="F54" s="247" t="s">
        <v>218</v>
      </c>
      <c r="G54" s="247" t="s">
        <v>375</v>
      </c>
      <c r="H54" s="259">
        <v>44154</v>
      </c>
      <c r="I54" s="260">
        <v>8.8000000000000007</v>
      </c>
    </row>
    <row r="55" spans="1:9" x14ac:dyDescent="0.25">
      <c r="A55" s="256" t="s">
        <v>317</v>
      </c>
      <c r="B55" s="257">
        <v>3497</v>
      </c>
      <c r="C55" s="247" t="s">
        <v>380</v>
      </c>
      <c r="D55" s="247" t="s">
        <v>261</v>
      </c>
      <c r="E55" s="247" t="s">
        <v>209</v>
      </c>
      <c r="F55" s="247" t="s">
        <v>218</v>
      </c>
      <c r="G55" s="247" t="s">
        <v>375</v>
      </c>
      <c r="H55" s="259">
        <v>44154</v>
      </c>
      <c r="I55" s="260">
        <v>8.8000000000000007</v>
      </c>
    </row>
    <row r="56" spans="1:9" x14ac:dyDescent="0.25">
      <c r="A56" s="256" t="s">
        <v>349</v>
      </c>
      <c r="B56" s="257">
        <v>3703</v>
      </c>
      <c r="C56" s="247" t="s">
        <v>397</v>
      </c>
      <c r="D56" s="247" t="s">
        <v>199</v>
      </c>
      <c r="E56" s="247" t="s">
        <v>209</v>
      </c>
      <c r="F56" s="247" t="s">
        <v>218</v>
      </c>
      <c r="G56" s="247" t="s">
        <v>375</v>
      </c>
      <c r="H56" s="259">
        <v>44154</v>
      </c>
      <c r="I56" s="260">
        <v>9.9</v>
      </c>
    </row>
    <row r="57" spans="1:9" x14ac:dyDescent="0.25">
      <c r="A57" s="256" t="s">
        <v>355</v>
      </c>
      <c r="B57" s="257">
        <v>3668</v>
      </c>
      <c r="C57" s="247" t="s">
        <v>402</v>
      </c>
      <c r="D57" s="247" t="s">
        <v>403</v>
      </c>
      <c r="E57" s="247" t="s">
        <v>209</v>
      </c>
      <c r="F57" s="247" t="s">
        <v>218</v>
      </c>
      <c r="G57" s="247" t="s">
        <v>375</v>
      </c>
      <c r="H57" s="259">
        <v>44159</v>
      </c>
      <c r="I57" s="260">
        <v>9.8000000000000007</v>
      </c>
    </row>
    <row r="58" spans="1:9" x14ac:dyDescent="0.25">
      <c r="A58" s="256" t="s">
        <v>313</v>
      </c>
      <c r="B58" s="257">
        <v>3416</v>
      </c>
      <c r="C58" s="247" t="s">
        <v>374</v>
      </c>
      <c r="D58" s="247" t="s">
        <v>195</v>
      </c>
      <c r="E58" s="247" t="s">
        <v>209</v>
      </c>
      <c r="F58" s="247" t="s">
        <v>218</v>
      </c>
      <c r="G58" s="247" t="s">
        <v>375</v>
      </c>
      <c r="H58" s="259">
        <v>44168</v>
      </c>
      <c r="I58" s="260" t="s">
        <v>71</v>
      </c>
    </row>
    <row r="59" spans="1:9" x14ac:dyDescent="0.25">
      <c r="A59" s="256" t="s">
        <v>338</v>
      </c>
      <c r="B59" s="257">
        <v>3728</v>
      </c>
      <c r="C59" s="247" t="s">
        <v>387</v>
      </c>
      <c r="D59" s="247" t="s">
        <v>282</v>
      </c>
      <c r="E59" s="247" t="s">
        <v>209</v>
      </c>
      <c r="F59" s="247" t="s">
        <v>202</v>
      </c>
      <c r="G59" s="247" t="s">
        <v>375</v>
      </c>
      <c r="H59" s="259">
        <v>44173</v>
      </c>
      <c r="I59" s="260" t="s">
        <v>71</v>
      </c>
    </row>
    <row r="60" spans="1:9" x14ac:dyDescent="0.25">
      <c r="A60" s="256" t="s">
        <v>358</v>
      </c>
      <c r="B60" s="257">
        <v>3525</v>
      </c>
      <c r="C60" s="247" t="s">
        <v>394</v>
      </c>
      <c r="D60" s="247" t="s">
        <v>407</v>
      </c>
      <c r="E60" s="247" t="s">
        <v>209</v>
      </c>
      <c r="F60" s="247" t="s">
        <v>218</v>
      </c>
      <c r="G60" s="247" t="s">
        <v>375</v>
      </c>
      <c r="H60" s="259">
        <v>44174</v>
      </c>
      <c r="I60" s="260">
        <v>9.1</v>
      </c>
    </row>
    <row r="61" spans="1:9" x14ac:dyDescent="0.25">
      <c r="A61" s="256" t="s">
        <v>367</v>
      </c>
      <c r="B61" s="257">
        <v>3626</v>
      </c>
      <c r="C61" s="247" t="s">
        <v>415</v>
      </c>
      <c r="D61" s="247" t="s">
        <v>416</v>
      </c>
      <c r="E61" s="247" t="s">
        <v>209</v>
      </c>
      <c r="F61" s="247" t="s">
        <v>218</v>
      </c>
      <c r="G61" s="247" t="s">
        <v>375</v>
      </c>
      <c r="H61" s="259">
        <v>44175</v>
      </c>
      <c r="I61" s="260">
        <v>9.4</v>
      </c>
    </row>
    <row r="62" spans="1:9" x14ac:dyDescent="0.25">
      <c r="A62" s="256" t="s">
        <v>314</v>
      </c>
      <c r="B62" s="257">
        <v>3600</v>
      </c>
      <c r="C62" s="247" t="s">
        <v>376</v>
      </c>
      <c r="D62" s="247" t="s">
        <v>377</v>
      </c>
      <c r="E62" s="247" t="s">
        <v>209</v>
      </c>
      <c r="F62" s="247" t="s">
        <v>218</v>
      </c>
      <c r="G62" s="247" t="s">
        <v>375</v>
      </c>
      <c r="H62" s="259">
        <v>44181</v>
      </c>
      <c r="I62" s="260">
        <v>9.3800000000000008</v>
      </c>
    </row>
    <row r="63" spans="1:9" x14ac:dyDescent="0.25">
      <c r="A63" s="256" t="s">
        <v>322</v>
      </c>
      <c r="B63" s="257">
        <v>3649</v>
      </c>
      <c r="C63" s="247" t="s">
        <v>236</v>
      </c>
      <c r="D63" s="247" t="s">
        <v>235</v>
      </c>
      <c r="E63" s="247" t="s">
        <v>209</v>
      </c>
      <c r="F63" s="247" t="s">
        <v>218</v>
      </c>
      <c r="G63" s="247" t="s">
        <v>375</v>
      </c>
      <c r="H63" s="259">
        <v>44181</v>
      </c>
      <c r="I63" s="260">
        <v>9.65</v>
      </c>
    </row>
    <row r="64" spans="1:9" x14ac:dyDescent="0.25">
      <c r="A64" s="256" t="s">
        <v>318</v>
      </c>
      <c r="B64" s="257">
        <v>3688</v>
      </c>
      <c r="C64" s="247" t="s">
        <v>381</v>
      </c>
      <c r="D64" s="247" t="s">
        <v>300</v>
      </c>
      <c r="E64" s="247" t="s">
        <v>209</v>
      </c>
      <c r="F64" s="247" t="s">
        <v>202</v>
      </c>
      <c r="G64" s="247" t="s">
        <v>375</v>
      </c>
      <c r="H64" s="259">
        <v>44186</v>
      </c>
      <c r="I64" s="260" t="s">
        <v>71</v>
      </c>
    </row>
    <row r="65" spans="1:9" x14ac:dyDescent="0.25">
      <c r="A65" s="256" t="s">
        <v>328</v>
      </c>
      <c r="B65" s="257">
        <v>3746</v>
      </c>
      <c r="C65" s="247" t="s">
        <v>212</v>
      </c>
      <c r="D65" s="247" t="s">
        <v>206</v>
      </c>
      <c r="E65" s="247" t="s">
        <v>209</v>
      </c>
      <c r="F65" s="247" t="s">
        <v>202</v>
      </c>
      <c r="G65" s="247" t="s">
        <v>375</v>
      </c>
      <c r="H65" s="259">
        <v>44188</v>
      </c>
      <c r="I65" s="260" t="s">
        <v>71</v>
      </c>
    </row>
    <row r="66" spans="1:9" x14ac:dyDescent="0.25">
      <c r="A66" s="256" t="s">
        <v>356</v>
      </c>
      <c r="B66" s="257">
        <v>3753</v>
      </c>
      <c r="C66" s="247" t="s">
        <v>404</v>
      </c>
      <c r="D66" s="247" t="s">
        <v>403</v>
      </c>
      <c r="E66" s="247" t="s">
        <v>209</v>
      </c>
      <c r="F66" s="247" t="s">
        <v>218</v>
      </c>
      <c r="G66" s="247" t="s">
        <v>375</v>
      </c>
      <c r="H66" s="259">
        <v>44188</v>
      </c>
      <c r="I66" s="260">
        <v>10</v>
      </c>
    </row>
    <row r="68" spans="1:9" x14ac:dyDescent="0.25">
      <c r="I68" s="261">
        <f>AVERAGE(I6:I66)</f>
        <v>9.4588235294117649</v>
      </c>
    </row>
  </sheetData>
  <sortState ref="A6:I66">
    <sortCondition ref="H6:H66"/>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59"/>
  <sheetViews>
    <sheetView workbookViewId="0">
      <selection activeCell="AB25" sqref="AB25"/>
    </sheetView>
  </sheetViews>
  <sheetFormatPr defaultRowHeight="13.8" x14ac:dyDescent="0.25"/>
  <cols>
    <col min="1" max="1" width="4.3984375" bestFit="1" customWidth="1"/>
    <col min="2" max="2" width="27.69921875" bestFit="1" customWidth="1"/>
    <col min="3" max="3" width="20.59765625" bestFit="1" customWidth="1"/>
    <col min="4" max="4" width="8" bestFit="1" customWidth="1"/>
    <col min="14" max="14" width="13" bestFit="1" customWidth="1"/>
  </cols>
  <sheetData>
    <row r="1" spans="1:17" ht="14.4" thickTop="1" x14ac:dyDescent="0.25">
      <c r="A1" s="212"/>
      <c r="B1" s="212"/>
      <c r="C1" s="212"/>
      <c r="D1" s="212"/>
      <c r="E1" s="213" t="s">
        <v>174</v>
      </c>
      <c r="F1" s="214"/>
      <c r="G1" s="214"/>
      <c r="H1" s="214"/>
      <c r="I1" s="214"/>
      <c r="J1" s="214"/>
      <c r="K1" s="214"/>
      <c r="L1" s="216"/>
      <c r="M1" s="215"/>
      <c r="N1" s="217"/>
      <c r="O1" s="212"/>
    </row>
    <row r="2" spans="1:17" ht="31.2" x14ac:dyDescent="0.25">
      <c r="A2" s="218" t="s">
        <v>175</v>
      </c>
      <c r="B2" s="219" t="s">
        <v>176</v>
      </c>
      <c r="C2" s="219" t="s">
        <v>177</v>
      </c>
      <c r="D2" s="219" t="s">
        <v>178</v>
      </c>
      <c r="E2" s="220" t="s">
        <v>54</v>
      </c>
      <c r="F2" s="220" t="s">
        <v>179</v>
      </c>
      <c r="G2" s="220" t="s">
        <v>180</v>
      </c>
      <c r="H2" s="220" t="s">
        <v>181</v>
      </c>
      <c r="I2" s="220" t="s">
        <v>183</v>
      </c>
      <c r="J2" s="220" t="s">
        <v>184</v>
      </c>
      <c r="K2" s="220" t="s">
        <v>182</v>
      </c>
      <c r="L2" s="220" t="s">
        <v>185</v>
      </c>
      <c r="M2" s="220" t="s">
        <v>186</v>
      </c>
      <c r="N2" s="221" t="s">
        <v>187</v>
      </c>
      <c r="O2" s="221" t="s">
        <v>188</v>
      </c>
    </row>
    <row r="3" spans="1:17" x14ac:dyDescent="0.25">
      <c r="A3" s="222" t="s">
        <v>282</v>
      </c>
      <c r="B3" s="222" t="s">
        <v>283</v>
      </c>
      <c r="C3" s="222" t="s">
        <v>284</v>
      </c>
      <c r="D3" s="222" t="s">
        <v>15</v>
      </c>
      <c r="E3" s="225">
        <v>43467</v>
      </c>
      <c r="F3" s="223">
        <v>7242.5349999999999</v>
      </c>
      <c r="G3" s="224">
        <v>7.76</v>
      </c>
      <c r="H3" s="224">
        <v>10.4</v>
      </c>
      <c r="I3" s="224">
        <v>0</v>
      </c>
      <c r="J3" s="226">
        <v>43889</v>
      </c>
      <c r="K3" s="223">
        <v>181888.67199999999</v>
      </c>
      <c r="L3" s="227" t="s">
        <v>4</v>
      </c>
      <c r="M3" s="228">
        <v>9.3000000000000007</v>
      </c>
      <c r="N3" s="229" t="s">
        <v>202</v>
      </c>
      <c r="O3" s="222" t="s">
        <v>194</v>
      </c>
      <c r="P3">
        <f>IF(H3=0,0,1)</f>
        <v>1</v>
      </c>
      <c r="Q3">
        <f>IF(N3="Limited-Issue Rider",0,1)</f>
        <v>0</v>
      </c>
    </row>
    <row r="4" spans="1:17" x14ac:dyDescent="0.25">
      <c r="A4" s="222" t="s">
        <v>300</v>
      </c>
      <c r="B4" s="222" t="s">
        <v>302</v>
      </c>
      <c r="C4" s="222" t="s">
        <v>303</v>
      </c>
      <c r="D4" s="222" t="s">
        <v>15</v>
      </c>
      <c r="E4" s="225">
        <v>43467</v>
      </c>
      <c r="F4" s="223">
        <v>-100938.162</v>
      </c>
      <c r="G4" s="224">
        <v>0</v>
      </c>
      <c r="H4" s="224">
        <v>0</v>
      </c>
      <c r="I4" s="224">
        <v>0</v>
      </c>
      <c r="J4" s="226">
        <v>43281</v>
      </c>
      <c r="K4" s="223">
        <v>0</v>
      </c>
      <c r="L4" s="227" t="s">
        <v>5</v>
      </c>
      <c r="M4" s="228">
        <v>4.1333333333333337</v>
      </c>
      <c r="N4" s="229" t="s">
        <v>202</v>
      </c>
      <c r="O4" s="222" t="s">
        <v>194</v>
      </c>
      <c r="P4">
        <f t="shared" ref="P4:P52" si="0">IF(H4=0,0,1)</f>
        <v>0</v>
      </c>
      <c r="Q4">
        <f t="shared" ref="Q4:Q52" si="1">IF(N4="Limited-Issue Rider",0,1)</f>
        <v>0</v>
      </c>
    </row>
    <row r="5" spans="1:17" x14ac:dyDescent="0.25">
      <c r="A5" s="222" t="s">
        <v>235</v>
      </c>
      <c r="B5" s="222" t="s">
        <v>236</v>
      </c>
      <c r="C5" s="222" t="s">
        <v>237</v>
      </c>
      <c r="D5" s="222" t="s">
        <v>209</v>
      </c>
      <c r="E5" s="225">
        <v>43469</v>
      </c>
      <c r="F5" s="223">
        <v>64915</v>
      </c>
      <c r="G5" s="224">
        <v>7.09</v>
      </c>
      <c r="H5" s="224">
        <v>9.8000000000000007</v>
      </c>
      <c r="I5" s="224">
        <v>52.85</v>
      </c>
      <c r="J5" s="226">
        <v>43312</v>
      </c>
      <c r="K5" s="223">
        <v>1646011</v>
      </c>
      <c r="L5" s="227" t="s">
        <v>4</v>
      </c>
      <c r="M5" s="228">
        <v>7</v>
      </c>
      <c r="N5" s="229" t="s">
        <v>218</v>
      </c>
      <c r="O5" s="222" t="s">
        <v>198</v>
      </c>
      <c r="P5">
        <f t="shared" si="0"/>
        <v>1</v>
      </c>
      <c r="Q5">
        <f t="shared" si="1"/>
        <v>1</v>
      </c>
    </row>
    <row r="6" spans="1:17" x14ac:dyDescent="0.25">
      <c r="A6" s="222" t="s">
        <v>265</v>
      </c>
      <c r="B6" s="222" t="s">
        <v>266</v>
      </c>
      <c r="C6" s="222" t="s">
        <v>267</v>
      </c>
      <c r="D6" s="222" t="s">
        <v>209</v>
      </c>
      <c r="E6" s="225">
        <v>43473</v>
      </c>
      <c r="F6" s="223">
        <v>-5862.7390000000005</v>
      </c>
      <c r="G6" s="224">
        <v>0</v>
      </c>
      <c r="H6" s="224">
        <v>0</v>
      </c>
      <c r="I6" s="224">
        <v>0</v>
      </c>
      <c r="J6" s="226">
        <v>43100</v>
      </c>
      <c r="K6" s="223">
        <v>0</v>
      </c>
      <c r="L6" s="227" t="s">
        <v>5</v>
      </c>
      <c r="M6" s="228">
        <v>9.9666666666666668</v>
      </c>
      <c r="N6" s="229" t="s">
        <v>218</v>
      </c>
      <c r="O6" s="222" t="s">
        <v>194</v>
      </c>
      <c r="P6">
        <f t="shared" si="0"/>
        <v>0</v>
      </c>
      <c r="Q6">
        <f t="shared" si="1"/>
        <v>1</v>
      </c>
    </row>
    <row r="7" spans="1:17" x14ac:dyDescent="0.25">
      <c r="A7" s="222" t="s">
        <v>243</v>
      </c>
      <c r="B7" s="222" t="s">
        <v>244</v>
      </c>
      <c r="C7" s="222" t="s">
        <v>245</v>
      </c>
      <c r="D7" s="222" t="s">
        <v>15</v>
      </c>
      <c r="E7" s="225">
        <v>43474</v>
      </c>
      <c r="F7" s="223">
        <v>-24000</v>
      </c>
      <c r="G7" s="224">
        <v>0</v>
      </c>
      <c r="H7" s="224">
        <v>10</v>
      </c>
      <c r="I7" s="224">
        <v>0</v>
      </c>
      <c r="J7" s="226">
        <v>43830</v>
      </c>
      <c r="K7" s="223">
        <v>0</v>
      </c>
      <c r="L7" s="227" t="s">
        <v>4</v>
      </c>
      <c r="M7" s="228">
        <v>8</v>
      </c>
      <c r="N7" s="229" t="s">
        <v>193</v>
      </c>
      <c r="O7" s="222" t="s">
        <v>194</v>
      </c>
      <c r="P7">
        <f t="shared" si="0"/>
        <v>1</v>
      </c>
      <c r="Q7">
        <f t="shared" si="1"/>
        <v>1</v>
      </c>
    </row>
    <row r="8" spans="1:17" x14ac:dyDescent="0.25">
      <c r="A8" s="222" t="s">
        <v>232</v>
      </c>
      <c r="B8" s="222" t="s">
        <v>233</v>
      </c>
      <c r="C8" s="222" t="s">
        <v>234</v>
      </c>
      <c r="D8" s="222" t="s">
        <v>209</v>
      </c>
      <c r="E8" s="225">
        <v>43483</v>
      </c>
      <c r="F8" s="223">
        <v>2390</v>
      </c>
      <c r="G8" s="224">
        <v>8.33</v>
      </c>
      <c r="H8" s="224">
        <v>9.6999999999999993</v>
      </c>
      <c r="I8" s="224">
        <v>54</v>
      </c>
      <c r="J8" s="226">
        <v>43100</v>
      </c>
      <c r="K8" s="223">
        <v>0</v>
      </c>
      <c r="L8" s="227" t="s">
        <v>5</v>
      </c>
      <c r="M8" s="228">
        <v>8.1999999999999993</v>
      </c>
      <c r="N8" s="229" t="s">
        <v>218</v>
      </c>
      <c r="O8" s="222" t="s">
        <v>194</v>
      </c>
      <c r="P8">
        <f t="shared" si="0"/>
        <v>1</v>
      </c>
      <c r="Q8">
        <f t="shared" si="1"/>
        <v>1</v>
      </c>
    </row>
    <row r="9" spans="1:17" x14ac:dyDescent="0.25">
      <c r="A9" s="222" t="s">
        <v>206</v>
      </c>
      <c r="B9" s="222" t="s">
        <v>207</v>
      </c>
      <c r="C9" s="222" t="s">
        <v>208</v>
      </c>
      <c r="D9" s="222" t="s">
        <v>209</v>
      </c>
      <c r="E9" s="225">
        <v>43494</v>
      </c>
      <c r="F9" s="223">
        <v>-801.95500000000004</v>
      </c>
      <c r="G9" s="224">
        <v>0</v>
      </c>
      <c r="H9" s="224">
        <v>0</v>
      </c>
      <c r="I9" s="224">
        <v>0</v>
      </c>
      <c r="J9" s="226">
        <v>43281</v>
      </c>
      <c r="K9" s="223">
        <v>147157.37900000002</v>
      </c>
      <c r="L9" s="227" t="s">
        <v>192</v>
      </c>
      <c r="M9" s="228">
        <v>4</v>
      </c>
      <c r="N9" s="229" t="s">
        <v>202</v>
      </c>
      <c r="O9" s="222" t="s">
        <v>198</v>
      </c>
      <c r="P9">
        <f t="shared" si="0"/>
        <v>0</v>
      </c>
      <c r="Q9">
        <f t="shared" si="1"/>
        <v>0</v>
      </c>
    </row>
    <row r="10" spans="1:17" x14ac:dyDescent="0.25">
      <c r="A10" s="222" t="s">
        <v>206</v>
      </c>
      <c r="B10" s="222" t="s">
        <v>210</v>
      </c>
      <c r="C10" s="222" t="s">
        <v>211</v>
      </c>
      <c r="D10" s="222" t="s">
        <v>209</v>
      </c>
      <c r="E10" s="225">
        <v>43494</v>
      </c>
      <c r="F10" s="223">
        <v>-13114.714</v>
      </c>
      <c r="G10" s="224">
        <v>0</v>
      </c>
      <c r="H10" s="224">
        <v>0</v>
      </c>
      <c r="I10" s="224">
        <v>0</v>
      </c>
      <c r="J10" s="226">
        <v>43281</v>
      </c>
      <c r="K10" s="223">
        <v>475999.011</v>
      </c>
      <c r="L10" s="227" t="s">
        <v>192</v>
      </c>
      <c r="M10" s="228">
        <v>4</v>
      </c>
      <c r="N10" s="229" t="s">
        <v>202</v>
      </c>
      <c r="O10" s="222" t="s">
        <v>198</v>
      </c>
      <c r="P10">
        <f t="shared" si="0"/>
        <v>0</v>
      </c>
      <c r="Q10">
        <f t="shared" si="1"/>
        <v>0</v>
      </c>
    </row>
    <row r="11" spans="1:17" x14ac:dyDescent="0.25">
      <c r="A11" s="222" t="s">
        <v>215</v>
      </c>
      <c r="B11" s="222" t="s">
        <v>216</v>
      </c>
      <c r="C11" s="222" t="s">
        <v>217</v>
      </c>
      <c r="D11" s="222" t="s">
        <v>209</v>
      </c>
      <c r="E11" s="225">
        <v>43501</v>
      </c>
      <c r="F11" s="223">
        <v>21500</v>
      </c>
      <c r="G11" s="224">
        <v>0</v>
      </c>
      <c r="H11" s="224">
        <v>0</v>
      </c>
      <c r="I11" s="224">
        <v>0</v>
      </c>
      <c r="J11" s="226">
        <v>43100</v>
      </c>
      <c r="K11" s="223">
        <v>0</v>
      </c>
      <c r="L11" s="227" t="s">
        <v>5</v>
      </c>
      <c r="M11" s="228">
        <v>7.3666666666666663</v>
      </c>
      <c r="N11" s="229" t="s">
        <v>218</v>
      </c>
      <c r="O11" s="222" t="s">
        <v>194</v>
      </c>
      <c r="P11">
        <f t="shared" si="0"/>
        <v>0</v>
      </c>
      <c r="Q11">
        <f t="shared" si="1"/>
        <v>1</v>
      </c>
    </row>
    <row r="12" spans="1:17" x14ac:dyDescent="0.25">
      <c r="A12" s="222" t="s">
        <v>296</v>
      </c>
      <c r="B12" s="222" t="s">
        <v>297</v>
      </c>
      <c r="C12" s="222" t="s">
        <v>298</v>
      </c>
      <c r="D12" s="222" t="s">
        <v>15</v>
      </c>
      <c r="E12" s="225">
        <v>43517</v>
      </c>
      <c r="F12" s="223">
        <v>0</v>
      </c>
      <c r="G12" s="224">
        <v>0</v>
      </c>
      <c r="H12" s="224">
        <v>0</v>
      </c>
      <c r="I12" s="224">
        <v>0</v>
      </c>
      <c r="J12" s="226">
        <v>43281</v>
      </c>
      <c r="K12" s="223">
        <v>0</v>
      </c>
      <c r="L12" s="227" t="s">
        <v>192</v>
      </c>
      <c r="M12" s="228">
        <v>3.5333333333333332</v>
      </c>
      <c r="N12" s="229" t="s">
        <v>193</v>
      </c>
      <c r="O12" s="222" t="s">
        <v>194</v>
      </c>
      <c r="P12">
        <f t="shared" si="0"/>
        <v>0</v>
      </c>
      <c r="Q12">
        <f t="shared" si="1"/>
        <v>1</v>
      </c>
    </row>
    <row r="13" spans="1:17" x14ac:dyDescent="0.25">
      <c r="A13" s="222" t="s">
        <v>296</v>
      </c>
      <c r="B13" s="222" t="s">
        <v>297</v>
      </c>
      <c r="C13" s="222" t="s">
        <v>299</v>
      </c>
      <c r="D13" s="222" t="s">
        <v>209</v>
      </c>
      <c r="E13" s="225">
        <v>43517</v>
      </c>
      <c r="F13" s="223">
        <v>21500</v>
      </c>
      <c r="G13" s="224">
        <v>0</v>
      </c>
      <c r="H13" s="224">
        <v>0</v>
      </c>
      <c r="I13" s="224">
        <v>0</v>
      </c>
      <c r="J13" s="226">
        <v>43281</v>
      </c>
      <c r="K13" s="223">
        <v>0</v>
      </c>
      <c r="L13" s="227" t="s">
        <v>192</v>
      </c>
      <c r="M13" s="228">
        <v>3.5333333333333332</v>
      </c>
      <c r="N13" s="229" t="s">
        <v>218</v>
      </c>
      <c r="O13" s="222" t="s">
        <v>194</v>
      </c>
      <c r="P13">
        <f t="shared" si="0"/>
        <v>0</v>
      </c>
      <c r="Q13">
        <f t="shared" si="1"/>
        <v>1</v>
      </c>
    </row>
    <row r="14" spans="1:17" x14ac:dyDescent="0.25">
      <c r="A14" s="222" t="s">
        <v>282</v>
      </c>
      <c r="B14" s="222" t="s">
        <v>285</v>
      </c>
      <c r="C14" s="222" t="s">
        <v>286</v>
      </c>
      <c r="D14" s="222" t="s">
        <v>15</v>
      </c>
      <c r="E14" s="225">
        <v>43523</v>
      </c>
      <c r="F14" s="223">
        <v>-3952</v>
      </c>
      <c r="G14" s="224">
        <v>6.87</v>
      </c>
      <c r="H14" s="224">
        <v>9.1999999999999993</v>
      </c>
      <c r="I14" s="224">
        <v>51.37</v>
      </c>
      <c r="J14" s="226">
        <v>43921</v>
      </c>
      <c r="K14" s="223">
        <v>148782</v>
      </c>
      <c r="L14" s="227" t="s">
        <v>5</v>
      </c>
      <c r="M14" s="228">
        <v>9.0333333333333332</v>
      </c>
      <c r="N14" s="229" t="s">
        <v>202</v>
      </c>
      <c r="O14" s="222" t="s">
        <v>198</v>
      </c>
      <c r="P14">
        <f t="shared" si="0"/>
        <v>1</v>
      </c>
      <c r="Q14">
        <f t="shared" si="1"/>
        <v>0</v>
      </c>
    </row>
    <row r="15" spans="1:17" x14ac:dyDescent="0.25">
      <c r="A15" s="222" t="s">
        <v>282</v>
      </c>
      <c r="B15" s="222" t="s">
        <v>285</v>
      </c>
      <c r="C15" s="222" t="s">
        <v>287</v>
      </c>
      <c r="D15" s="222" t="s">
        <v>15</v>
      </c>
      <c r="E15" s="225">
        <v>43523</v>
      </c>
      <c r="F15" s="223">
        <v>38425</v>
      </c>
      <c r="G15" s="224">
        <v>6.87</v>
      </c>
      <c r="H15" s="224">
        <v>9.1999999999999993</v>
      </c>
      <c r="I15" s="224">
        <v>51.37</v>
      </c>
      <c r="J15" s="226">
        <v>43921</v>
      </c>
      <c r="K15" s="223">
        <v>962350</v>
      </c>
      <c r="L15" s="227" t="s">
        <v>4</v>
      </c>
      <c r="M15" s="228">
        <v>9.0333333333333332</v>
      </c>
      <c r="N15" s="229" t="s">
        <v>202</v>
      </c>
      <c r="O15" s="222" t="s">
        <v>198</v>
      </c>
      <c r="P15">
        <f t="shared" si="0"/>
        <v>1</v>
      </c>
      <c r="Q15">
        <f t="shared" si="1"/>
        <v>0</v>
      </c>
    </row>
    <row r="16" spans="1:17" x14ac:dyDescent="0.25">
      <c r="A16" s="222" t="s">
        <v>282</v>
      </c>
      <c r="B16" s="222" t="s">
        <v>285</v>
      </c>
      <c r="C16" s="222" t="s">
        <v>288</v>
      </c>
      <c r="D16" s="222" t="s">
        <v>15</v>
      </c>
      <c r="E16" s="225">
        <v>43523</v>
      </c>
      <c r="F16" s="223">
        <v>-8559</v>
      </c>
      <c r="G16" s="224">
        <v>7.38</v>
      </c>
      <c r="H16" s="224">
        <v>10.199999999999999</v>
      </c>
      <c r="I16" s="224">
        <v>51.37</v>
      </c>
      <c r="J16" s="226">
        <v>43921</v>
      </c>
      <c r="K16" s="223">
        <v>327356</v>
      </c>
      <c r="L16" s="227" t="s">
        <v>4</v>
      </c>
      <c r="M16" s="228">
        <v>9.0333333333333332</v>
      </c>
      <c r="N16" s="229" t="s">
        <v>202</v>
      </c>
      <c r="O16" s="222" t="s">
        <v>198</v>
      </c>
      <c r="P16">
        <f t="shared" si="0"/>
        <v>1</v>
      </c>
      <c r="Q16">
        <f t="shared" si="1"/>
        <v>0</v>
      </c>
    </row>
    <row r="17" spans="1:17" x14ac:dyDescent="0.25">
      <c r="A17" s="222" t="s">
        <v>282</v>
      </c>
      <c r="B17" s="222" t="s">
        <v>285</v>
      </c>
      <c r="C17" s="222" t="s">
        <v>289</v>
      </c>
      <c r="D17" s="222" t="s">
        <v>15</v>
      </c>
      <c r="E17" s="225">
        <v>43523</v>
      </c>
      <c r="F17" s="223">
        <v>-3475</v>
      </c>
      <c r="G17" s="224">
        <v>7.38</v>
      </c>
      <c r="H17" s="224">
        <v>10.199999999999999</v>
      </c>
      <c r="I17" s="224">
        <v>51.37</v>
      </c>
      <c r="J17" s="226">
        <v>43921</v>
      </c>
      <c r="K17" s="223">
        <v>1134866</v>
      </c>
      <c r="L17" s="227" t="s">
        <v>4</v>
      </c>
      <c r="M17" s="228">
        <v>9.0333333333333332</v>
      </c>
      <c r="N17" s="229" t="s">
        <v>202</v>
      </c>
      <c r="O17" s="222" t="s">
        <v>198</v>
      </c>
      <c r="P17">
        <f t="shared" si="0"/>
        <v>1</v>
      </c>
      <c r="Q17">
        <f t="shared" si="1"/>
        <v>0</v>
      </c>
    </row>
    <row r="18" spans="1:17" x14ac:dyDescent="0.25">
      <c r="A18" s="222" t="s">
        <v>282</v>
      </c>
      <c r="B18" s="222" t="s">
        <v>285</v>
      </c>
      <c r="C18" s="222" t="s">
        <v>290</v>
      </c>
      <c r="D18" s="222" t="s">
        <v>15</v>
      </c>
      <c r="E18" s="225">
        <v>43523</v>
      </c>
      <c r="F18" s="223">
        <v>-4323</v>
      </c>
      <c r="G18" s="224">
        <v>7.38</v>
      </c>
      <c r="H18" s="224">
        <v>10.199999999999999</v>
      </c>
      <c r="I18" s="224">
        <v>51.37</v>
      </c>
      <c r="J18" s="226">
        <v>43921</v>
      </c>
      <c r="K18" s="223">
        <v>633602</v>
      </c>
      <c r="L18" s="227" t="s">
        <v>4</v>
      </c>
      <c r="M18" s="228">
        <v>9.0333333333333332</v>
      </c>
      <c r="N18" s="229" t="s">
        <v>202</v>
      </c>
      <c r="O18" s="222" t="s">
        <v>198</v>
      </c>
      <c r="P18">
        <f t="shared" si="0"/>
        <v>1</v>
      </c>
      <c r="Q18">
        <f t="shared" si="1"/>
        <v>0</v>
      </c>
    </row>
    <row r="19" spans="1:17" x14ac:dyDescent="0.25">
      <c r="A19" s="222" t="s">
        <v>300</v>
      </c>
      <c r="B19" s="222" t="s">
        <v>283</v>
      </c>
      <c r="C19" s="222" t="s">
        <v>301</v>
      </c>
      <c r="D19" s="222" t="s">
        <v>15</v>
      </c>
      <c r="E19" s="225">
        <v>43523</v>
      </c>
      <c r="F19" s="223">
        <v>44191.622000000003</v>
      </c>
      <c r="G19" s="224">
        <v>7.28</v>
      </c>
      <c r="H19" s="224">
        <v>9.75</v>
      </c>
      <c r="I19" s="224">
        <v>50.16</v>
      </c>
      <c r="J19" s="226">
        <v>43100</v>
      </c>
      <c r="K19" s="223">
        <v>4004980.89</v>
      </c>
      <c r="L19" s="227" t="s">
        <v>4</v>
      </c>
      <c r="M19" s="228">
        <v>9.8000000000000007</v>
      </c>
      <c r="N19" s="229" t="s">
        <v>193</v>
      </c>
      <c r="O19" s="222" t="s">
        <v>194</v>
      </c>
      <c r="P19">
        <f t="shared" si="0"/>
        <v>1</v>
      </c>
      <c r="Q19">
        <f t="shared" si="1"/>
        <v>1</v>
      </c>
    </row>
    <row r="20" spans="1:17" x14ac:dyDescent="0.25">
      <c r="A20" s="222" t="s">
        <v>189</v>
      </c>
      <c r="B20" s="222" t="s">
        <v>190</v>
      </c>
      <c r="C20" s="222" t="s">
        <v>191</v>
      </c>
      <c r="D20" s="222" t="s">
        <v>15</v>
      </c>
      <c r="E20" s="225">
        <v>43530</v>
      </c>
      <c r="F20" s="223">
        <v>3300.6990000000001</v>
      </c>
      <c r="G20" s="224">
        <v>5.27</v>
      </c>
      <c r="H20" s="224">
        <v>0</v>
      </c>
      <c r="I20" s="224">
        <v>37.31</v>
      </c>
      <c r="J20" s="226">
        <v>43921</v>
      </c>
      <c r="K20" s="223">
        <v>617456.63800000004</v>
      </c>
      <c r="L20" s="227" t="s">
        <v>192</v>
      </c>
      <c r="M20" s="228">
        <v>5.2</v>
      </c>
      <c r="N20" s="229" t="s">
        <v>193</v>
      </c>
      <c r="O20" s="222" t="s">
        <v>194</v>
      </c>
      <c r="P20">
        <f t="shared" si="0"/>
        <v>0</v>
      </c>
      <c r="Q20">
        <f t="shared" si="1"/>
        <v>1</v>
      </c>
    </row>
    <row r="21" spans="1:17" x14ac:dyDescent="0.25">
      <c r="A21" s="222" t="s">
        <v>258</v>
      </c>
      <c r="B21" s="222" t="s">
        <v>259</v>
      </c>
      <c r="C21" s="222" t="s">
        <v>260</v>
      </c>
      <c r="D21" s="222" t="s">
        <v>15</v>
      </c>
      <c r="E21" s="225">
        <v>43537</v>
      </c>
      <c r="F21" s="223">
        <v>70000</v>
      </c>
      <c r="G21" s="224">
        <v>7.08</v>
      </c>
      <c r="H21" s="224">
        <v>9.6</v>
      </c>
      <c r="I21" s="224">
        <v>49.94</v>
      </c>
      <c r="J21" s="226">
        <v>43465</v>
      </c>
      <c r="K21" s="223">
        <v>1494595.608</v>
      </c>
      <c r="L21" s="227" t="s">
        <v>192</v>
      </c>
      <c r="M21" s="228">
        <v>6.8</v>
      </c>
      <c r="N21" s="229" t="s">
        <v>218</v>
      </c>
      <c r="O21" s="222" t="s">
        <v>194</v>
      </c>
      <c r="P21">
        <f t="shared" si="0"/>
        <v>1</v>
      </c>
      <c r="Q21">
        <f t="shared" si="1"/>
        <v>1</v>
      </c>
    </row>
    <row r="22" spans="1:17" x14ac:dyDescent="0.25">
      <c r="A22" s="222" t="s">
        <v>261</v>
      </c>
      <c r="B22" s="222" t="s">
        <v>262</v>
      </c>
      <c r="C22" s="222" t="s">
        <v>263</v>
      </c>
      <c r="D22" s="222" t="s">
        <v>15</v>
      </c>
      <c r="E22" s="225">
        <v>43538</v>
      </c>
      <c r="F22" s="223">
        <v>13382</v>
      </c>
      <c r="G22" s="224">
        <v>6.97</v>
      </c>
      <c r="H22" s="224">
        <v>9</v>
      </c>
      <c r="I22" s="224">
        <v>48</v>
      </c>
      <c r="J22" s="226">
        <v>43830</v>
      </c>
      <c r="K22" s="223">
        <v>877793</v>
      </c>
      <c r="L22" s="227" t="s">
        <v>4</v>
      </c>
      <c r="M22" s="228">
        <v>13.733333333333333</v>
      </c>
      <c r="N22" s="229" t="s">
        <v>218</v>
      </c>
      <c r="O22" s="222" t="s">
        <v>194</v>
      </c>
      <c r="P22">
        <f t="shared" si="0"/>
        <v>1</v>
      </c>
      <c r="Q22">
        <f t="shared" si="1"/>
        <v>1</v>
      </c>
    </row>
    <row r="23" spans="1:17" x14ac:dyDescent="0.25">
      <c r="A23" s="222" t="s">
        <v>261</v>
      </c>
      <c r="B23" s="222" t="s">
        <v>262</v>
      </c>
      <c r="C23" s="222" t="s">
        <v>264</v>
      </c>
      <c r="D23" s="222" t="s">
        <v>209</v>
      </c>
      <c r="E23" s="225">
        <v>43538</v>
      </c>
      <c r="F23" s="223">
        <v>-7520</v>
      </c>
      <c r="G23" s="224">
        <v>6.97</v>
      </c>
      <c r="H23" s="224">
        <v>9</v>
      </c>
      <c r="I23" s="224">
        <v>48</v>
      </c>
      <c r="J23" s="226">
        <v>43830</v>
      </c>
      <c r="K23" s="223">
        <v>454013</v>
      </c>
      <c r="L23" s="227" t="s">
        <v>4</v>
      </c>
      <c r="M23" s="228">
        <v>13.733333333333333</v>
      </c>
      <c r="N23" s="229" t="s">
        <v>218</v>
      </c>
      <c r="O23" s="222" t="s">
        <v>194</v>
      </c>
      <c r="P23">
        <f t="shared" si="0"/>
        <v>1</v>
      </c>
      <c r="Q23">
        <f t="shared" si="1"/>
        <v>1</v>
      </c>
    </row>
    <row r="24" spans="1:17" x14ac:dyDescent="0.25">
      <c r="A24" s="222" t="s">
        <v>265</v>
      </c>
      <c r="B24" s="222" t="s">
        <v>268</v>
      </c>
      <c r="C24" s="222" t="s">
        <v>269</v>
      </c>
      <c r="D24" s="222" t="s">
        <v>15</v>
      </c>
      <c r="E24" s="225">
        <v>43538</v>
      </c>
      <c r="F24" s="223">
        <v>46000</v>
      </c>
      <c r="G24" s="224">
        <v>6.97</v>
      </c>
      <c r="H24" s="224">
        <v>9.4</v>
      </c>
      <c r="I24" s="224">
        <v>0</v>
      </c>
      <c r="J24" s="226">
        <v>43190</v>
      </c>
      <c r="K24" s="223">
        <v>0</v>
      </c>
      <c r="L24" s="227" t="s">
        <v>5</v>
      </c>
      <c r="M24" s="228">
        <v>5.6333333333333337</v>
      </c>
      <c r="N24" s="229" t="s">
        <v>193</v>
      </c>
      <c r="O24" s="222" t="s">
        <v>194</v>
      </c>
      <c r="P24">
        <f t="shared" si="0"/>
        <v>1</v>
      </c>
      <c r="Q24">
        <f t="shared" si="1"/>
        <v>1</v>
      </c>
    </row>
    <row r="25" spans="1:17" x14ac:dyDescent="0.25">
      <c r="A25" s="238" t="s">
        <v>235</v>
      </c>
      <c r="B25" s="238" t="s">
        <v>238</v>
      </c>
      <c r="C25" s="238" t="s">
        <v>239</v>
      </c>
      <c r="D25" s="238" t="s">
        <v>15</v>
      </c>
      <c r="E25" s="239">
        <v>43546</v>
      </c>
      <c r="F25" s="240">
        <v>6199.3779999999997</v>
      </c>
      <c r="G25" s="241">
        <v>7.15</v>
      </c>
      <c r="H25" s="241">
        <v>9.65</v>
      </c>
      <c r="I25" s="241">
        <v>52.82</v>
      </c>
      <c r="J25" s="242">
        <v>43281</v>
      </c>
      <c r="K25" s="240">
        <v>461681.23</v>
      </c>
      <c r="L25" s="243" t="s">
        <v>4</v>
      </c>
      <c r="M25" s="244">
        <v>7</v>
      </c>
      <c r="N25" s="245" t="s">
        <v>218</v>
      </c>
      <c r="O25" s="238" t="s">
        <v>198</v>
      </c>
      <c r="P25">
        <f t="shared" si="0"/>
        <v>1</v>
      </c>
      <c r="Q25">
        <f t="shared" si="1"/>
        <v>1</v>
      </c>
    </row>
    <row r="26" spans="1:17" x14ac:dyDescent="0.25">
      <c r="A26" s="230" t="s">
        <v>221</v>
      </c>
      <c r="B26" s="230" t="s">
        <v>222</v>
      </c>
      <c r="C26" s="230" t="s">
        <v>223</v>
      </c>
      <c r="D26" s="230" t="s">
        <v>209</v>
      </c>
      <c r="E26" s="231">
        <v>43551</v>
      </c>
      <c r="F26" s="232">
        <v>7364.0740000000005</v>
      </c>
      <c r="G26" s="233">
        <v>7.07</v>
      </c>
      <c r="H26" s="233">
        <v>9.6999999999999993</v>
      </c>
      <c r="I26" s="233">
        <v>50.76</v>
      </c>
      <c r="J26" s="234">
        <v>43921</v>
      </c>
      <c r="K26" s="232">
        <v>313423.57699999999</v>
      </c>
      <c r="L26" s="235" t="s">
        <v>4</v>
      </c>
      <c r="M26" s="236">
        <v>6.9333333333333336</v>
      </c>
      <c r="N26" s="237" t="s">
        <v>218</v>
      </c>
      <c r="O26" s="230" t="s">
        <v>194</v>
      </c>
      <c r="P26">
        <f t="shared" si="0"/>
        <v>1</v>
      </c>
      <c r="Q26">
        <f t="shared" si="1"/>
        <v>1</v>
      </c>
    </row>
    <row r="27" spans="1:17" x14ac:dyDescent="0.25">
      <c r="A27" s="222" t="s">
        <v>199</v>
      </c>
      <c r="B27" s="222" t="s">
        <v>200</v>
      </c>
      <c r="C27" s="222" t="s">
        <v>201</v>
      </c>
      <c r="D27" s="222" t="s">
        <v>15</v>
      </c>
      <c r="E27" s="225">
        <v>43557</v>
      </c>
      <c r="F27" s="223">
        <v>29192</v>
      </c>
      <c r="G27" s="224">
        <v>0</v>
      </c>
      <c r="H27" s="224">
        <v>10.5</v>
      </c>
      <c r="I27" s="224">
        <v>0</v>
      </c>
      <c r="J27" s="226" t="s">
        <v>5</v>
      </c>
      <c r="K27" s="223">
        <v>0</v>
      </c>
      <c r="L27" s="227" t="s">
        <v>5</v>
      </c>
      <c r="M27" s="228">
        <v>8.1666666666666661</v>
      </c>
      <c r="N27" s="229" t="s">
        <v>202</v>
      </c>
      <c r="O27" s="222" t="s">
        <v>194</v>
      </c>
      <c r="P27">
        <f t="shared" si="0"/>
        <v>1</v>
      </c>
      <c r="Q27">
        <f t="shared" si="1"/>
        <v>0</v>
      </c>
    </row>
    <row r="28" spans="1:17" x14ac:dyDescent="0.25">
      <c r="A28" s="222" t="s">
        <v>282</v>
      </c>
      <c r="B28" s="222" t="s">
        <v>285</v>
      </c>
      <c r="C28" s="222" t="s">
        <v>291</v>
      </c>
      <c r="D28" s="222" t="s">
        <v>15</v>
      </c>
      <c r="E28" s="225">
        <v>43570</v>
      </c>
      <c r="F28" s="223">
        <v>10365</v>
      </c>
      <c r="G28" s="224">
        <v>6.87</v>
      </c>
      <c r="H28" s="224">
        <v>9.1999999999999993</v>
      </c>
      <c r="I28" s="224">
        <v>51.37</v>
      </c>
      <c r="J28" s="226">
        <v>43890</v>
      </c>
      <c r="K28" s="223">
        <v>102064</v>
      </c>
      <c r="L28" s="227" t="s">
        <v>4</v>
      </c>
      <c r="M28" s="228">
        <v>8.8333333333333339</v>
      </c>
      <c r="N28" s="229" t="s">
        <v>202</v>
      </c>
      <c r="O28" s="222" t="s">
        <v>198</v>
      </c>
      <c r="P28">
        <f t="shared" si="0"/>
        <v>1</v>
      </c>
      <c r="Q28">
        <f t="shared" si="1"/>
        <v>0</v>
      </c>
    </row>
    <row r="29" spans="1:17" x14ac:dyDescent="0.25">
      <c r="A29" s="222" t="s">
        <v>215</v>
      </c>
      <c r="B29" s="222" t="s">
        <v>219</v>
      </c>
      <c r="C29" s="222" t="s">
        <v>220</v>
      </c>
      <c r="D29" s="222" t="s">
        <v>209</v>
      </c>
      <c r="E29" s="225">
        <v>43578</v>
      </c>
      <c r="F29" s="223">
        <v>1562.1179999999999</v>
      </c>
      <c r="G29" s="224">
        <v>0</v>
      </c>
      <c r="H29" s="224">
        <v>0</v>
      </c>
      <c r="I29" s="224">
        <v>0</v>
      </c>
      <c r="J29" s="226">
        <v>43465</v>
      </c>
      <c r="K29" s="223">
        <v>0</v>
      </c>
      <c r="L29" s="227" t="s">
        <v>5</v>
      </c>
      <c r="M29" s="228">
        <v>2.7</v>
      </c>
      <c r="N29" s="229" t="s">
        <v>202</v>
      </c>
      <c r="O29" s="222" t="s">
        <v>198</v>
      </c>
      <c r="P29">
        <f t="shared" si="0"/>
        <v>0</v>
      </c>
      <c r="Q29">
        <f t="shared" si="1"/>
        <v>0</v>
      </c>
    </row>
    <row r="30" spans="1:17" x14ac:dyDescent="0.25">
      <c r="A30" s="222" t="s">
        <v>240</v>
      </c>
      <c r="B30" s="222" t="s">
        <v>241</v>
      </c>
      <c r="C30" s="222" t="s">
        <v>242</v>
      </c>
      <c r="D30" s="222" t="s">
        <v>15</v>
      </c>
      <c r="E30" s="225">
        <v>43578</v>
      </c>
      <c r="F30" s="223">
        <v>0</v>
      </c>
      <c r="G30" s="224">
        <v>0</v>
      </c>
      <c r="H30" s="224">
        <v>0</v>
      </c>
      <c r="I30" s="224">
        <v>0</v>
      </c>
      <c r="J30" s="226" t="s">
        <v>5</v>
      </c>
      <c r="K30" s="223">
        <v>0</v>
      </c>
      <c r="L30" s="227" t="s">
        <v>5</v>
      </c>
      <c r="M30" s="228">
        <v>1.0666666666666667</v>
      </c>
      <c r="N30" s="229" t="s">
        <v>218</v>
      </c>
      <c r="O30" s="222" t="s">
        <v>5</v>
      </c>
      <c r="P30">
        <f t="shared" si="0"/>
        <v>0</v>
      </c>
      <c r="Q30">
        <f t="shared" si="1"/>
        <v>1</v>
      </c>
    </row>
    <row r="31" spans="1:17" x14ac:dyDescent="0.25">
      <c r="A31" s="222" t="s">
        <v>221</v>
      </c>
      <c r="B31" s="222" t="s">
        <v>225</v>
      </c>
      <c r="C31" s="222" t="s">
        <v>226</v>
      </c>
      <c r="D31" s="222" t="s">
        <v>15</v>
      </c>
      <c r="E31" s="225">
        <v>43585</v>
      </c>
      <c r="F31" s="223">
        <v>2100</v>
      </c>
      <c r="G31" s="224">
        <v>0</v>
      </c>
      <c r="H31" s="224">
        <v>9.73</v>
      </c>
      <c r="I31" s="224">
        <v>0</v>
      </c>
      <c r="J31" s="226">
        <v>43951</v>
      </c>
      <c r="K31" s="223">
        <v>0</v>
      </c>
      <c r="L31" s="227" t="s">
        <v>5</v>
      </c>
      <c r="M31" s="228">
        <v>7.1333333333333337</v>
      </c>
      <c r="N31" s="229" t="s">
        <v>193</v>
      </c>
      <c r="O31" s="222" t="s">
        <v>194</v>
      </c>
      <c r="P31">
        <f t="shared" si="0"/>
        <v>1</v>
      </c>
      <c r="Q31">
        <f t="shared" si="1"/>
        <v>1</v>
      </c>
    </row>
    <row r="32" spans="1:17" x14ac:dyDescent="0.25">
      <c r="A32" s="222" t="s">
        <v>221</v>
      </c>
      <c r="B32" s="222" t="s">
        <v>225</v>
      </c>
      <c r="C32" s="222" t="s">
        <v>227</v>
      </c>
      <c r="D32" s="222" t="s">
        <v>209</v>
      </c>
      <c r="E32" s="225">
        <v>43585</v>
      </c>
      <c r="F32" s="223">
        <v>18640</v>
      </c>
      <c r="G32" s="224">
        <v>0</v>
      </c>
      <c r="H32" s="224">
        <v>9.73</v>
      </c>
      <c r="I32" s="224">
        <v>0</v>
      </c>
      <c r="J32" s="226">
        <v>43951</v>
      </c>
      <c r="K32" s="223">
        <v>0</v>
      </c>
      <c r="L32" s="227" t="s">
        <v>5</v>
      </c>
      <c r="M32" s="228">
        <v>7.1333333333333337</v>
      </c>
      <c r="N32" s="229" t="s">
        <v>218</v>
      </c>
      <c r="O32" s="222" t="s">
        <v>194</v>
      </c>
      <c r="P32">
        <f t="shared" si="0"/>
        <v>1</v>
      </c>
      <c r="Q32">
        <f t="shared" si="1"/>
        <v>1</v>
      </c>
    </row>
    <row r="33" spans="1:17" x14ac:dyDescent="0.25">
      <c r="A33" s="222" t="s">
        <v>221</v>
      </c>
      <c r="B33" s="222" t="s">
        <v>228</v>
      </c>
      <c r="C33" s="222" t="s">
        <v>229</v>
      </c>
      <c r="D33" s="222" t="s">
        <v>15</v>
      </c>
      <c r="E33" s="225">
        <v>43585</v>
      </c>
      <c r="F33" s="223">
        <v>55880</v>
      </c>
      <c r="G33" s="224">
        <v>0</v>
      </c>
      <c r="H33" s="224">
        <v>9.73</v>
      </c>
      <c r="I33" s="224">
        <v>0</v>
      </c>
      <c r="J33" s="226">
        <v>43951</v>
      </c>
      <c r="K33" s="223">
        <v>0</v>
      </c>
      <c r="L33" s="227" t="s">
        <v>5</v>
      </c>
      <c r="M33" s="228">
        <v>7.1333333333333337</v>
      </c>
      <c r="N33" s="229" t="s">
        <v>193</v>
      </c>
      <c r="O33" s="222" t="s">
        <v>194</v>
      </c>
      <c r="P33">
        <f t="shared" si="0"/>
        <v>1</v>
      </c>
      <c r="Q33">
        <f t="shared" si="1"/>
        <v>1</v>
      </c>
    </row>
    <row r="34" spans="1:17" x14ac:dyDescent="0.25">
      <c r="A34" s="222" t="s">
        <v>221</v>
      </c>
      <c r="B34" s="222" t="s">
        <v>230</v>
      </c>
      <c r="C34" s="222" t="s">
        <v>231</v>
      </c>
      <c r="D34" s="222" t="s">
        <v>209</v>
      </c>
      <c r="E34" s="225">
        <v>43585</v>
      </c>
      <c r="F34" s="223">
        <v>2738.5320000000002</v>
      </c>
      <c r="G34" s="224">
        <v>0</v>
      </c>
      <c r="H34" s="224">
        <v>0</v>
      </c>
      <c r="I34" s="224">
        <v>0</v>
      </c>
      <c r="J34" s="226">
        <v>43465</v>
      </c>
      <c r="K34" s="223">
        <v>13779.819</v>
      </c>
      <c r="L34" s="227" t="s">
        <v>192</v>
      </c>
      <c r="M34" s="228">
        <v>2.0333333333333332</v>
      </c>
      <c r="N34" s="229" t="s">
        <v>202</v>
      </c>
      <c r="O34" s="222" t="s">
        <v>198</v>
      </c>
      <c r="P34">
        <f t="shared" si="0"/>
        <v>0</v>
      </c>
      <c r="Q34">
        <f t="shared" si="1"/>
        <v>0</v>
      </c>
    </row>
    <row r="35" spans="1:17" x14ac:dyDescent="0.25">
      <c r="A35" s="222" t="s">
        <v>270</v>
      </c>
      <c r="B35" s="222" t="s">
        <v>271</v>
      </c>
      <c r="C35" s="222" t="s">
        <v>272</v>
      </c>
      <c r="D35" s="222" t="s">
        <v>15</v>
      </c>
      <c r="E35" s="225">
        <v>43586</v>
      </c>
      <c r="F35" s="223">
        <v>106931</v>
      </c>
      <c r="G35" s="224">
        <v>7.16</v>
      </c>
      <c r="H35" s="224">
        <v>9.5</v>
      </c>
      <c r="I35" s="224">
        <v>53</v>
      </c>
      <c r="J35" s="226">
        <v>43100</v>
      </c>
      <c r="K35" s="223">
        <v>5445665</v>
      </c>
      <c r="L35" s="227" t="s">
        <v>192</v>
      </c>
      <c r="M35" s="228">
        <v>5.8</v>
      </c>
      <c r="N35" s="229" t="s">
        <v>193</v>
      </c>
      <c r="O35" s="222" t="s">
        <v>198</v>
      </c>
      <c r="P35">
        <f t="shared" si="0"/>
        <v>1</v>
      </c>
      <c r="Q35">
        <f t="shared" si="1"/>
        <v>1</v>
      </c>
    </row>
    <row r="36" spans="1:17" x14ac:dyDescent="0.25">
      <c r="A36" s="222" t="s">
        <v>243</v>
      </c>
      <c r="B36" s="222" t="s">
        <v>246</v>
      </c>
      <c r="C36" s="222" t="s">
        <v>247</v>
      </c>
      <c r="D36" s="222" t="s">
        <v>15</v>
      </c>
      <c r="E36" s="225">
        <v>43587</v>
      </c>
      <c r="F36" s="223">
        <v>273334</v>
      </c>
      <c r="G36" s="224">
        <v>5.48</v>
      </c>
      <c r="H36" s="224">
        <v>10</v>
      </c>
      <c r="I36" s="224">
        <v>37.94</v>
      </c>
      <c r="J36" s="226">
        <v>43951</v>
      </c>
      <c r="K36" s="223">
        <v>17058834</v>
      </c>
      <c r="L36" s="227" t="s">
        <v>4</v>
      </c>
      <c r="M36" s="228">
        <v>10</v>
      </c>
      <c r="N36" s="229" t="s">
        <v>193</v>
      </c>
      <c r="O36" s="222" t="s">
        <v>198</v>
      </c>
      <c r="P36">
        <f t="shared" si="0"/>
        <v>1</v>
      </c>
      <c r="Q36">
        <f t="shared" si="1"/>
        <v>1</v>
      </c>
    </row>
    <row r="37" spans="1:17" x14ac:dyDescent="0.25">
      <c r="A37" s="222" t="s">
        <v>282</v>
      </c>
      <c r="B37" s="222" t="s">
        <v>285</v>
      </c>
      <c r="C37" s="222" t="s">
        <v>294</v>
      </c>
      <c r="D37" s="222" t="s">
        <v>15</v>
      </c>
      <c r="E37" s="225">
        <v>43587</v>
      </c>
      <c r="F37" s="223">
        <v>17878.358</v>
      </c>
      <c r="G37" s="224">
        <v>6.87</v>
      </c>
      <c r="H37" s="224">
        <v>9.1999999999999993</v>
      </c>
      <c r="I37" s="224">
        <v>51.37</v>
      </c>
      <c r="J37" s="226">
        <v>44012</v>
      </c>
      <c r="K37" s="223">
        <v>0</v>
      </c>
      <c r="L37" s="227" t="s">
        <v>5</v>
      </c>
      <c r="M37" s="228">
        <v>7.0333333333333332</v>
      </c>
      <c r="N37" s="229" t="s">
        <v>202</v>
      </c>
      <c r="O37" s="222" t="s">
        <v>198</v>
      </c>
      <c r="P37">
        <f t="shared" si="0"/>
        <v>1</v>
      </c>
      <c r="Q37">
        <f t="shared" si="1"/>
        <v>0</v>
      </c>
    </row>
    <row r="38" spans="1:17" x14ac:dyDescent="0.25">
      <c r="A38" s="222" t="s">
        <v>282</v>
      </c>
      <c r="B38" s="222" t="s">
        <v>283</v>
      </c>
      <c r="C38" s="222" t="s">
        <v>295</v>
      </c>
      <c r="D38" s="222" t="s">
        <v>15</v>
      </c>
      <c r="E38" s="225">
        <v>43587</v>
      </c>
      <c r="F38" s="223">
        <v>-44.246000000000002</v>
      </c>
      <c r="G38" s="224">
        <v>0</v>
      </c>
      <c r="H38" s="224">
        <v>9.42</v>
      </c>
      <c r="I38" s="224">
        <v>0</v>
      </c>
      <c r="J38" s="226">
        <v>44012</v>
      </c>
      <c r="K38" s="223">
        <v>0</v>
      </c>
      <c r="L38" s="227" t="s">
        <v>5</v>
      </c>
      <c r="M38" s="228">
        <v>7.2</v>
      </c>
      <c r="N38" s="229" t="s">
        <v>202</v>
      </c>
      <c r="O38" s="222" t="s">
        <v>198</v>
      </c>
      <c r="P38">
        <f t="shared" si="0"/>
        <v>1</v>
      </c>
      <c r="Q38">
        <f t="shared" si="1"/>
        <v>0</v>
      </c>
    </row>
    <row r="39" spans="1:17" x14ac:dyDescent="0.25">
      <c r="A39" s="222" t="s">
        <v>250</v>
      </c>
      <c r="B39" s="222" t="s">
        <v>251</v>
      </c>
      <c r="C39" s="222" t="s">
        <v>252</v>
      </c>
      <c r="D39" s="222" t="s">
        <v>209</v>
      </c>
      <c r="E39" s="225">
        <v>43588</v>
      </c>
      <c r="F39" s="223">
        <v>6425.5140000000001</v>
      </c>
      <c r="G39" s="224">
        <v>0</v>
      </c>
      <c r="H39" s="224">
        <v>0</v>
      </c>
      <c r="I39" s="224">
        <v>0</v>
      </c>
      <c r="J39" s="226">
        <v>43434</v>
      </c>
      <c r="K39" s="223">
        <v>0</v>
      </c>
      <c r="L39" s="227" t="s">
        <v>5</v>
      </c>
      <c r="M39" s="228">
        <v>3.6333333333333333</v>
      </c>
      <c r="N39" s="229" t="s">
        <v>202</v>
      </c>
      <c r="O39" s="222" t="s">
        <v>198</v>
      </c>
      <c r="P39">
        <f t="shared" si="0"/>
        <v>0</v>
      </c>
      <c r="Q39">
        <f t="shared" si="1"/>
        <v>0</v>
      </c>
    </row>
    <row r="40" spans="1:17" x14ac:dyDescent="0.25">
      <c r="A40" s="222" t="s">
        <v>250</v>
      </c>
      <c r="B40" s="222" t="s">
        <v>253</v>
      </c>
      <c r="C40" s="222" t="s">
        <v>254</v>
      </c>
      <c r="D40" s="222" t="s">
        <v>209</v>
      </c>
      <c r="E40" s="225">
        <v>43588</v>
      </c>
      <c r="F40" s="223">
        <v>6782.56</v>
      </c>
      <c r="G40" s="224">
        <v>0</v>
      </c>
      <c r="H40" s="224">
        <v>0</v>
      </c>
      <c r="I40" s="224">
        <v>0</v>
      </c>
      <c r="J40" s="226">
        <v>43434</v>
      </c>
      <c r="K40" s="223">
        <v>0</v>
      </c>
      <c r="L40" s="227" t="s">
        <v>5</v>
      </c>
      <c r="M40" s="228">
        <v>3.6333333333333333</v>
      </c>
      <c r="N40" s="229" t="s">
        <v>202</v>
      </c>
      <c r="O40" s="222" t="s">
        <v>198</v>
      </c>
      <c r="P40">
        <f t="shared" si="0"/>
        <v>0</v>
      </c>
      <c r="Q40">
        <f t="shared" si="1"/>
        <v>0</v>
      </c>
    </row>
    <row r="41" spans="1:17" x14ac:dyDescent="0.25">
      <c r="A41" s="222" t="s">
        <v>221</v>
      </c>
      <c r="B41" s="222" t="s">
        <v>219</v>
      </c>
      <c r="C41" s="222" t="s">
        <v>224</v>
      </c>
      <c r="D41" s="222" t="s">
        <v>209</v>
      </c>
      <c r="E41" s="225">
        <v>43592</v>
      </c>
      <c r="F41" s="223">
        <v>-262</v>
      </c>
      <c r="G41" s="224">
        <v>7.49</v>
      </c>
      <c r="H41" s="224">
        <v>9.65</v>
      </c>
      <c r="I41" s="224">
        <v>58.06</v>
      </c>
      <c r="J41" s="226">
        <v>43921</v>
      </c>
      <c r="K41" s="223">
        <v>424928.65500000003</v>
      </c>
      <c r="L41" s="227" t="s">
        <v>4</v>
      </c>
      <c r="M41" s="228">
        <v>7.3666666666666663</v>
      </c>
      <c r="N41" s="229" t="s">
        <v>218</v>
      </c>
      <c r="O41" s="222" t="s">
        <v>198</v>
      </c>
      <c r="P41">
        <f t="shared" si="0"/>
        <v>1</v>
      </c>
      <c r="Q41">
        <f t="shared" si="1"/>
        <v>1</v>
      </c>
    </row>
    <row r="42" spans="1:17" x14ac:dyDescent="0.25">
      <c r="A42" s="222" t="s">
        <v>270</v>
      </c>
      <c r="B42" s="222" t="s">
        <v>273</v>
      </c>
      <c r="C42" s="222" t="s">
        <v>274</v>
      </c>
      <c r="D42" s="222" t="s">
        <v>15</v>
      </c>
      <c r="E42" s="225">
        <v>43593</v>
      </c>
      <c r="F42" s="223">
        <v>41474</v>
      </c>
      <c r="G42" s="224">
        <v>6.99</v>
      </c>
      <c r="H42" s="224">
        <v>9.5</v>
      </c>
      <c r="I42" s="224">
        <v>53</v>
      </c>
      <c r="J42" s="226">
        <v>43100</v>
      </c>
      <c r="K42" s="223">
        <v>1477356</v>
      </c>
      <c r="L42" s="227" t="s">
        <v>192</v>
      </c>
      <c r="M42" s="228">
        <v>6.0333333333333332</v>
      </c>
      <c r="N42" s="229" t="s">
        <v>193</v>
      </c>
      <c r="O42" s="222" t="s">
        <v>198</v>
      </c>
      <c r="P42">
        <f t="shared" si="0"/>
        <v>1</v>
      </c>
      <c r="Q42">
        <f t="shared" si="1"/>
        <v>1</v>
      </c>
    </row>
    <row r="43" spans="1:17" x14ac:dyDescent="0.25">
      <c r="A43" s="222" t="s">
        <v>275</v>
      </c>
      <c r="B43" s="222" t="s">
        <v>276</v>
      </c>
      <c r="C43" s="222" t="s">
        <v>277</v>
      </c>
      <c r="D43" s="222" t="s">
        <v>15</v>
      </c>
      <c r="E43" s="225">
        <v>43599</v>
      </c>
      <c r="F43" s="223">
        <v>4830.8209999999999</v>
      </c>
      <c r="G43" s="224">
        <v>7.09</v>
      </c>
      <c r="H43" s="224">
        <v>8.75</v>
      </c>
      <c r="I43" s="224">
        <v>52.92</v>
      </c>
      <c r="J43" s="226">
        <v>43100</v>
      </c>
      <c r="K43" s="223">
        <v>83501.286000000007</v>
      </c>
      <c r="L43" s="227" t="s">
        <v>4</v>
      </c>
      <c r="M43" s="228">
        <v>12.966666666666667</v>
      </c>
      <c r="N43" s="229" t="s">
        <v>193</v>
      </c>
      <c r="O43" s="222" t="s">
        <v>198</v>
      </c>
      <c r="P43">
        <f t="shared" si="0"/>
        <v>1</v>
      </c>
      <c r="Q43">
        <f t="shared" si="1"/>
        <v>1</v>
      </c>
    </row>
    <row r="44" spans="1:17" x14ac:dyDescent="0.25">
      <c r="A44" s="222" t="s">
        <v>195</v>
      </c>
      <c r="B44" s="222" t="s">
        <v>196</v>
      </c>
      <c r="C44" s="222" t="s">
        <v>197</v>
      </c>
      <c r="D44" s="222" t="s">
        <v>15</v>
      </c>
      <c r="E44" s="225">
        <v>43601</v>
      </c>
      <c r="F44" s="223">
        <v>-523037</v>
      </c>
      <c r="G44" s="224">
        <v>7.43</v>
      </c>
      <c r="H44" s="224">
        <v>0</v>
      </c>
      <c r="I44" s="224">
        <v>0</v>
      </c>
      <c r="J44" s="226">
        <v>43465</v>
      </c>
      <c r="K44" s="223">
        <v>22336482</v>
      </c>
      <c r="L44" s="227" t="s">
        <v>4</v>
      </c>
      <c r="M44" s="228">
        <v>32.9</v>
      </c>
      <c r="N44" s="229" t="s">
        <v>193</v>
      </c>
      <c r="O44" s="222" t="s">
        <v>198</v>
      </c>
      <c r="P44">
        <f t="shared" si="0"/>
        <v>0</v>
      </c>
      <c r="Q44">
        <f t="shared" si="1"/>
        <v>1</v>
      </c>
    </row>
    <row r="45" spans="1:17" x14ac:dyDescent="0.25">
      <c r="A45" s="222" t="s">
        <v>203</v>
      </c>
      <c r="B45" s="222" t="s">
        <v>204</v>
      </c>
      <c r="C45" s="222" t="s">
        <v>205</v>
      </c>
      <c r="D45" s="222" t="s">
        <v>15</v>
      </c>
      <c r="E45" s="225">
        <v>43601</v>
      </c>
      <c r="F45" s="223">
        <v>12199</v>
      </c>
      <c r="G45" s="224">
        <v>7.43</v>
      </c>
      <c r="H45" s="224">
        <v>9.5</v>
      </c>
      <c r="I45" s="224">
        <v>57.02</v>
      </c>
      <c r="J45" s="226">
        <v>43465</v>
      </c>
      <c r="K45" s="223">
        <v>454326</v>
      </c>
      <c r="L45" s="227" t="s">
        <v>4</v>
      </c>
      <c r="M45" s="228">
        <v>19.366666666666667</v>
      </c>
      <c r="N45" s="229" t="s">
        <v>193</v>
      </c>
      <c r="O45" s="222" t="s">
        <v>5</v>
      </c>
      <c r="P45">
        <f t="shared" si="0"/>
        <v>1</v>
      </c>
      <c r="Q45">
        <f t="shared" si="1"/>
        <v>1</v>
      </c>
    </row>
    <row r="46" spans="1:17" x14ac:dyDescent="0.25">
      <c r="A46" s="222" t="s">
        <v>278</v>
      </c>
      <c r="B46" s="222" t="s">
        <v>219</v>
      </c>
      <c r="C46" s="222" t="s">
        <v>279</v>
      </c>
      <c r="D46" s="222" t="s">
        <v>209</v>
      </c>
      <c r="E46" s="225">
        <v>43605</v>
      </c>
      <c r="F46" s="223">
        <v>23.824000000000002</v>
      </c>
      <c r="G46" s="224">
        <v>7.79</v>
      </c>
      <c r="H46" s="224">
        <v>0</v>
      </c>
      <c r="I46" s="224">
        <v>58.38</v>
      </c>
      <c r="J46" s="226">
        <v>43982</v>
      </c>
      <c r="K46" s="223">
        <v>389061.39299999998</v>
      </c>
      <c r="L46" s="227" t="s">
        <v>4</v>
      </c>
      <c r="M46" s="228">
        <v>3.6</v>
      </c>
      <c r="N46" s="229" t="s">
        <v>218</v>
      </c>
      <c r="O46" s="222" t="s">
        <v>194</v>
      </c>
      <c r="P46">
        <f t="shared" si="0"/>
        <v>0</v>
      </c>
      <c r="Q46">
        <f t="shared" si="1"/>
        <v>1</v>
      </c>
    </row>
    <row r="47" spans="1:17" x14ac:dyDescent="0.25">
      <c r="A47" s="222" t="s">
        <v>280</v>
      </c>
      <c r="B47" s="222" t="s">
        <v>219</v>
      </c>
      <c r="C47" s="222" t="s">
        <v>281</v>
      </c>
      <c r="D47" s="222" t="s">
        <v>209</v>
      </c>
      <c r="E47" s="225">
        <v>43606</v>
      </c>
      <c r="F47" s="223">
        <v>2160.4940000000001</v>
      </c>
      <c r="G47" s="224">
        <v>7.97</v>
      </c>
      <c r="H47" s="224">
        <v>9.8000000000000007</v>
      </c>
      <c r="I47" s="224">
        <v>60.18</v>
      </c>
      <c r="J47" s="226">
        <v>43100</v>
      </c>
      <c r="K47" s="223">
        <v>2572769.0550000002</v>
      </c>
      <c r="L47" s="227" t="s">
        <v>192</v>
      </c>
      <c r="M47" s="228">
        <v>7.4</v>
      </c>
      <c r="N47" s="229" t="s">
        <v>218</v>
      </c>
      <c r="O47" s="222" t="s">
        <v>194</v>
      </c>
      <c r="P47">
        <f t="shared" si="0"/>
        <v>1</v>
      </c>
      <c r="Q47">
        <f t="shared" si="1"/>
        <v>1</v>
      </c>
    </row>
    <row r="48" spans="1:17" x14ac:dyDescent="0.25">
      <c r="A48" s="222" t="s">
        <v>243</v>
      </c>
      <c r="B48" s="222" t="s">
        <v>248</v>
      </c>
      <c r="C48" s="222" t="s">
        <v>249</v>
      </c>
      <c r="D48" s="222" t="s">
        <v>15</v>
      </c>
      <c r="E48" s="225">
        <v>43608</v>
      </c>
      <c r="F48" s="223">
        <v>1800</v>
      </c>
      <c r="G48" s="224">
        <v>6.91</v>
      </c>
      <c r="H48" s="224">
        <v>9.9</v>
      </c>
      <c r="I48" s="224">
        <v>0</v>
      </c>
      <c r="J48" s="226">
        <v>43830</v>
      </c>
      <c r="K48" s="223">
        <v>0</v>
      </c>
      <c r="L48" s="227" t="s">
        <v>4</v>
      </c>
      <c r="M48" s="228">
        <v>8.1333333333333329</v>
      </c>
      <c r="N48" s="229" t="s">
        <v>193</v>
      </c>
      <c r="O48" s="222" t="s">
        <v>194</v>
      </c>
      <c r="P48">
        <f t="shared" si="0"/>
        <v>1</v>
      </c>
      <c r="Q48">
        <f t="shared" si="1"/>
        <v>1</v>
      </c>
    </row>
    <row r="49" spans="1:17" x14ac:dyDescent="0.25">
      <c r="A49" s="222" t="s">
        <v>206</v>
      </c>
      <c r="B49" s="222" t="s">
        <v>207</v>
      </c>
      <c r="C49" s="222" t="s">
        <v>214</v>
      </c>
      <c r="D49" s="222" t="s">
        <v>15</v>
      </c>
      <c r="E49" s="225">
        <v>43614</v>
      </c>
      <c r="F49" s="223">
        <v>4068.194</v>
      </c>
      <c r="G49" s="224">
        <v>0</v>
      </c>
      <c r="H49" s="224">
        <v>0</v>
      </c>
      <c r="I49" s="224">
        <v>0</v>
      </c>
      <c r="J49" s="226">
        <v>43404</v>
      </c>
      <c r="K49" s="223">
        <v>83566.714000000007</v>
      </c>
      <c r="L49" s="227" t="s">
        <v>192</v>
      </c>
      <c r="M49" s="228">
        <v>3.8</v>
      </c>
      <c r="N49" s="229" t="s">
        <v>202</v>
      </c>
      <c r="O49" s="222" t="s">
        <v>198</v>
      </c>
      <c r="P49">
        <f t="shared" si="0"/>
        <v>0</v>
      </c>
      <c r="Q49">
        <f t="shared" si="1"/>
        <v>0</v>
      </c>
    </row>
    <row r="50" spans="1:17" x14ac:dyDescent="0.25">
      <c r="A50" s="222" t="s">
        <v>206</v>
      </c>
      <c r="B50" s="222" t="s">
        <v>212</v>
      </c>
      <c r="C50" s="222" t="s">
        <v>213</v>
      </c>
      <c r="D50" s="222" t="s">
        <v>15</v>
      </c>
      <c r="E50" s="225">
        <v>43628</v>
      </c>
      <c r="F50" s="223">
        <v>16651.811000000002</v>
      </c>
      <c r="G50" s="224">
        <v>0</v>
      </c>
      <c r="H50" s="224">
        <v>0</v>
      </c>
      <c r="I50" s="224">
        <v>0</v>
      </c>
      <c r="J50" s="226">
        <v>43434</v>
      </c>
      <c r="K50" s="223">
        <v>375160.19400000002</v>
      </c>
      <c r="L50" s="227" t="s">
        <v>192</v>
      </c>
      <c r="M50" s="228">
        <v>4.4666666666666668</v>
      </c>
      <c r="N50" s="229" t="s">
        <v>202</v>
      </c>
      <c r="O50" s="222" t="s">
        <v>198</v>
      </c>
      <c r="P50">
        <f t="shared" si="0"/>
        <v>0</v>
      </c>
      <c r="Q50">
        <f t="shared" si="1"/>
        <v>0</v>
      </c>
    </row>
    <row r="51" spans="1:17" x14ac:dyDescent="0.25">
      <c r="A51" s="222" t="s">
        <v>282</v>
      </c>
      <c r="B51" s="222" t="s">
        <v>292</v>
      </c>
      <c r="C51" s="222" t="s">
        <v>293</v>
      </c>
      <c r="D51" s="222" t="s">
        <v>209</v>
      </c>
      <c r="E51" s="225">
        <v>43628</v>
      </c>
      <c r="F51" s="223">
        <v>9500</v>
      </c>
      <c r="G51" s="224">
        <v>0</v>
      </c>
      <c r="H51" s="224">
        <v>0</v>
      </c>
      <c r="I51" s="224">
        <v>0</v>
      </c>
      <c r="J51" s="226">
        <v>43100</v>
      </c>
      <c r="K51" s="223">
        <v>0</v>
      </c>
      <c r="L51" s="227" t="s">
        <v>5</v>
      </c>
      <c r="M51" s="228">
        <v>9.6</v>
      </c>
      <c r="N51" s="229" t="s">
        <v>218</v>
      </c>
      <c r="O51" s="222" t="s">
        <v>194</v>
      </c>
      <c r="P51">
        <f t="shared" si="0"/>
        <v>0</v>
      </c>
      <c r="Q51">
        <f t="shared" si="1"/>
        <v>1</v>
      </c>
    </row>
    <row r="52" spans="1:17" x14ac:dyDescent="0.25">
      <c r="A52" s="222" t="s">
        <v>255</v>
      </c>
      <c r="B52" s="222" t="s">
        <v>256</v>
      </c>
      <c r="C52" s="222" t="s">
        <v>257</v>
      </c>
      <c r="D52" s="222" t="s">
        <v>15</v>
      </c>
      <c r="E52" s="225">
        <v>43634</v>
      </c>
      <c r="F52" s="223">
        <v>9300</v>
      </c>
      <c r="G52" s="224">
        <v>0</v>
      </c>
      <c r="H52" s="224">
        <v>0</v>
      </c>
      <c r="I52" s="224">
        <v>0</v>
      </c>
      <c r="J52" s="226">
        <v>43100</v>
      </c>
      <c r="K52" s="223">
        <v>0</v>
      </c>
      <c r="L52" s="227" t="s">
        <v>5</v>
      </c>
      <c r="M52" s="228">
        <v>8.7666666666666675</v>
      </c>
      <c r="N52" s="229" t="s">
        <v>193</v>
      </c>
      <c r="O52" s="222" t="s">
        <v>194</v>
      </c>
      <c r="P52">
        <f t="shared" si="0"/>
        <v>0</v>
      </c>
      <c r="Q52">
        <f t="shared" si="1"/>
        <v>1</v>
      </c>
    </row>
    <row r="54" spans="1:17" x14ac:dyDescent="0.25">
      <c r="F54" t="s">
        <v>15</v>
      </c>
      <c r="G54" t="s">
        <v>304</v>
      </c>
      <c r="H54" s="246">
        <f>AVERAGEIFS($H$3:$H$52,$D$3:$D$52,"Electric",$P$3:$P$52,1,$Q$3:$Q$52,1,$E$3:$E$52,"&lt;"&amp;$E$27)</f>
        <v>9.5666666666666664</v>
      </c>
    </row>
    <row r="55" spans="1:17" x14ac:dyDescent="0.25">
      <c r="F55" t="s">
        <v>15</v>
      </c>
      <c r="G55" t="s">
        <v>305</v>
      </c>
      <c r="H55" s="246">
        <f>AVERAGEIFS($H$3:$H$52,$D$3:$D$52,"Electric",$P$3:$P$52,1,$Q$3:$Q$52,1,$E$3:$E$52,"&gt;"&amp;$E$26)</f>
        <v>9.5762500000000017</v>
      </c>
    </row>
    <row r="56" spans="1:17" x14ac:dyDescent="0.25">
      <c r="F56" t="s">
        <v>15</v>
      </c>
      <c r="G56" s="247">
        <v>2019</v>
      </c>
      <c r="H56" s="246">
        <f>AVERAGEIFS($H$3:$H$52,$D$3:$D$52,"Electric",$P$3:$P$52,1,$Q$3:$Q$52,1)</f>
        <v>9.5721428571428557</v>
      </c>
    </row>
    <row r="57" spans="1:17" x14ac:dyDescent="0.25">
      <c r="F57" t="s">
        <v>23</v>
      </c>
      <c r="G57" t="s">
        <v>304</v>
      </c>
      <c r="H57" s="246">
        <f>AVERAGEIFS($H$3:$H$52,$D$3:$D$52,"Natural Gas",$P$3:$P$52,1,$Q$3:$Q$52,1,$E$3:$E$52,"&lt;"&amp;$E$27)</f>
        <v>9.5500000000000007</v>
      </c>
    </row>
    <row r="58" spans="1:17" x14ac:dyDescent="0.25">
      <c r="F58" t="s">
        <v>23</v>
      </c>
      <c r="G58" t="s">
        <v>305</v>
      </c>
      <c r="H58" s="246">
        <f>AVERAGEIFS($H$3:$H$52,$D$3:$D$52,"Natural Gas",$P$3:$P$52,1,$Q$3:$Q$52,1,$E$3:$E$52,"&gt;"&amp;$E$26)</f>
        <v>9.7266666666666683</v>
      </c>
    </row>
    <row r="59" spans="1:17" x14ac:dyDescent="0.25">
      <c r="F59" t="s">
        <v>23</v>
      </c>
      <c r="G59" s="140">
        <v>2019</v>
      </c>
      <c r="H59" s="246">
        <f>AVERAGEIFS($H$3:$H$52,$D$3:$D$52,"Natural Gas",$P$3:$P$52,1,$Q$3:$Q$52,1)</f>
        <v>9.6257142857142863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M35"/>
  <sheetViews>
    <sheetView view="pageLayout" zoomScaleNormal="100" workbookViewId="0">
      <selection activeCell="M4" sqref="M4"/>
    </sheetView>
  </sheetViews>
  <sheetFormatPr defaultRowHeight="13.8" x14ac:dyDescent="0.25"/>
  <cols>
    <col min="11" max="11" width="15.69921875" customWidth="1"/>
  </cols>
  <sheetData>
    <row r="1" spans="1:13" ht="60" customHeight="1" x14ac:dyDescent="0.5">
      <c r="A1" s="295" t="str">
        <f>Utility</f>
        <v>Tampa Electric Company</v>
      </c>
      <c r="B1" s="295"/>
      <c r="C1" s="295"/>
      <c r="D1" s="295"/>
      <c r="E1" s="295"/>
      <c r="F1" s="295"/>
      <c r="G1" s="295"/>
      <c r="H1" s="295"/>
      <c r="I1" s="295"/>
      <c r="J1" s="295"/>
      <c r="K1" s="295"/>
      <c r="L1" s="295"/>
      <c r="M1" s="100"/>
    </row>
    <row r="4" spans="1:13" ht="21" x14ac:dyDescent="0.4">
      <c r="A4" s="296" t="s">
        <v>115</v>
      </c>
      <c r="B4" s="296"/>
      <c r="C4" s="296"/>
      <c r="D4" s="296"/>
      <c r="E4" s="296"/>
      <c r="F4" s="296"/>
      <c r="G4" s="296"/>
      <c r="H4" s="296"/>
      <c r="I4" s="296"/>
      <c r="J4" s="296"/>
      <c r="K4" s="296"/>
      <c r="L4" s="296"/>
    </row>
    <row r="27" spans="1:1" ht="15.6" customHeight="1" x14ac:dyDescent="0.25"/>
    <row r="31" spans="1:1" x14ac:dyDescent="0.25">
      <c r="A31" t="s">
        <v>61</v>
      </c>
    </row>
    <row r="32" spans="1:1" x14ac:dyDescent="0.25">
      <c r="A32" t="s">
        <v>28</v>
      </c>
    </row>
    <row r="33" spans="1:1" x14ac:dyDescent="0.25">
      <c r="A33" t="s">
        <v>60</v>
      </c>
    </row>
    <row r="34" spans="1:1" x14ac:dyDescent="0.25">
      <c r="A34" t="s">
        <v>59</v>
      </c>
    </row>
    <row r="35" spans="1:1" x14ac:dyDescent="0.25">
      <c r="A35" t="s">
        <v>58</v>
      </c>
    </row>
  </sheetData>
  <mergeCells count="2">
    <mergeCell ref="A1:L1"/>
    <mergeCell ref="A4:L4"/>
  </mergeCells>
  <printOptions horizontalCentered="1"/>
  <pageMargins left="0.7" right="0.7" top="1.5" bottom="0.75" header="0.55000000000000004" footer="0.51"/>
  <pageSetup scale="84" firstPageNumber="4" orientation="landscape" useFirstPageNumber="1" r:id="rId1"/>
  <headerFooter scaleWithDoc="0">
    <oddHeader>&amp;R&amp;"Arial,Bold"&amp;9Docket Nos. 20240026-EI, 20230139-EI, and 20230090-EI
Yield Spread Between Utility Bonds and 30-Year Treasury Bonds
Exhibit CCW-13, Page &amp;P of 4</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G11580"/>
  <sheetViews>
    <sheetView workbookViewId="0">
      <pane ySplit="7" topLeftCell="A11559" activePane="bottomLeft" state="frozen"/>
      <selection activeCell="A11556" sqref="A11556:B11570"/>
      <selection pane="bottomLeft" activeCell="A11571" sqref="A11571:B11580"/>
    </sheetView>
  </sheetViews>
  <sheetFormatPr defaultColWidth="11.8984375" defaultRowHeight="13.8" x14ac:dyDescent="0.25"/>
  <cols>
    <col min="1" max="1" width="11.8984375" style="102"/>
    <col min="2" max="2" width="11.8984375" style="101"/>
  </cols>
  <sheetData>
    <row r="1" spans="1:7" x14ac:dyDescent="0.25">
      <c r="A1" s="102" t="s">
        <v>70</v>
      </c>
    </row>
    <row r="2" spans="1:7" x14ac:dyDescent="0.25">
      <c r="A2" s="102" t="s">
        <v>69</v>
      </c>
      <c r="B2" s="101" t="s">
        <v>68</v>
      </c>
    </row>
    <row r="3" spans="1:7" x14ac:dyDescent="0.25">
      <c r="A3" s="102" t="s">
        <v>67</v>
      </c>
      <c r="B3" s="101" t="s">
        <v>66</v>
      </c>
    </row>
    <row r="4" spans="1:7" x14ac:dyDescent="0.25">
      <c r="A4" s="102">
        <v>29221</v>
      </c>
      <c r="B4" s="101" t="s">
        <v>442</v>
      </c>
    </row>
    <row r="5" spans="1:7" x14ac:dyDescent="0.25">
      <c r="A5" s="107" t="s">
        <v>421</v>
      </c>
      <c r="E5" s="106"/>
      <c r="F5" s="105"/>
      <c r="G5" s="105"/>
    </row>
    <row r="6" spans="1:7" x14ac:dyDescent="0.25">
      <c r="A6" s="102" t="s">
        <v>65</v>
      </c>
      <c r="E6" s="184">
        <f>MATCH(9.99999999999999E+307,'Yields (WP)'!$A:$A)</f>
        <v>11580</v>
      </c>
    </row>
    <row r="7" spans="1:7" x14ac:dyDescent="0.25">
      <c r="A7" s="104" t="s">
        <v>64</v>
      </c>
      <c r="B7" s="180" t="s">
        <v>63</v>
      </c>
      <c r="E7" t="s">
        <v>62</v>
      </c>
    </row>
    <row r="8" spans="1:7" x14ac:dyDescent="0.25">
      <c r="A8" s="102">
        <v>29222</v>
      </c>
      <c r="B8" s="101">
        <v>10.23</v>
      </c>
    </row>
    <row r="9" spans="1:7" x14ac:dyDescent="0.25">
      <c r="A9" s="102">
        <v>29223</v>
      </c>
      <c r="B9" s="101">
        <v>10.31</v>
      </c>
    </row>
    <row r="10" spans="1:7" x14ac:dyDescent="0.25">
      <c r="A10" s="102">
        <v>29224</v>
      </c>
      <c r="B10" s="101">
        <v>10.34</v>
      </c>
    </row>
    <row r="11" spans="1:7" x14ac:dyDescent="0.25">
      <c r="A11" s="102">
        <v>29227</v>
      </c>
      <c r="B11" s="101">
        <v>10.35</v>
      </c>
    </row>
    <row r="12" spans="1:7" x14ac:dyDescent="0.25">
      <c r="A12" s="102">
        <v>29228</v>
      </c>
      <c r="B12" s="101">
        <v>10.28</v>
      </c>
    </row>
    <row r="13" spans="1:7" x14ac:dyDescent="0.25">
      <c r="A13" s="102">
        <v>29229</v>
      </c>
      <c r="B13" s="101">
        <v>10.29</v>
      </c>
    </row>
    <row r="14" spans="1:7" x14ac:dyDescent="0.25">
      <c r="A14" s="102">
        <v>29230</v>
      </c>
      <c r="B14" s="101">
        <v>10.26</v>
      </c>
    </row>
    <row r="15" spans="1:7" x14ac:dyDescent="0.25">
      <c r="A15" s="102">
        <v>29231</v>
      </c>
      <c r="B15" s="101">
        <v>10.38</v>
      </c>
    </row>
    <row r="16" spans="1:7" x14ac:dyDescent="0.25">
      <c r="A16" s="102">
        <v>29234</v>
      </c>
      <c r="B16" s="101">
        <v>10.4</v>
      </c>
    </row>
    <row r="17" spans="1:2" x14ac:dyDescent="0.25">
      <c r="A17" s="102">
        <v>29235</v>
      </c>
      <c r="B17" s="101">
        <v>10.4</v>
      </c>
    </row>
    <row r="18" spans="1:2" x14ac:dyDescent="0.25">
      <c r="A18" s="102">
        <v>29236</v>
      </c>
      <c r="B18" s="101">
        <v>10.41</v>
      </c>
    </row>
    <row r="19" spans="1:2" x14ac:dyDescent="0.25">
      <c r="A19" s="102">
        <v>29237</v>
      </c>
      <c r="B19" s="101">
        <v>10.47</v>
      </c>
    </row>
    <row r="20" spans="1:2" x14ac:dyDescent="0.25">
      <c r="A20" s="102">
        <v>29238</v>
      </c>
      <c r="B20" s="101">
        <v>10.61</v>
      </c>
    </row>
    <row r="21" spans="1:2" x14ac:dyDescent="0.25">
      <c r="A21" s="102">
        <v>29241</v>
      </c>
      <c r="B21" s="101">
        <v>10.77</v>
      </c>
    </row>
    <row r="22" spans="1:2" x14ac:dyDescent="0.25">
      <c r="A22" s="102">
        <v>29242</v>
      </c>
      <c r="B22" s="101">
        <v>10.69</v>
      </c>
    </row>
    <row r="23" spans="1:2" x14ac:dyDescent="0.25">
      <c r="A23" s="102">
        <v>29243</v>
      </c>
      <c r="B23" s="101">
        <v>10.68</v>
      </c>
    </row>
    <row r="24" spans="1:2" x14ac:dyDescent="0.25">
      <c r="A24" s="102">
        <v>29244</v>
      </c>
      <c r="B24" s="101">
        <v>10.87</v>
      </c>
    </row>
    <row r="25" spans="1:2" x14ac:dyDescent="0.25">
      <c r="A25" s="102">
        <v>29245</v>
      </c>
      <c r="B25" s="101">
        <v>11</v>
      </c>
    </row>
    <row r="26" spans="1:2" x14ac:dyDescent="0.25">
      <c r="A26" s="102">
        <v>29248</v>
      </c>
      <c r="B26" s="101">
        <v>11.03</v>
      </c>
    </row>
    <row r="27" spans="1:2" x14ac:dyDescent="0.25">
      <c r="A27" s="102">
        <v>29249</v>
      </c>
      <c r="B27" s="101">
        <v>11.12</v>
      </c>
    </row>
    <row r="28" spans="1:2" x14ac:dyDescent="0.25">
      <c r="A28" s="102">
        <v>29250</v>
      </c>
      <c r="B28" s="101">
        <v>11.11</v>
      </c>
    </row>
    <row r="29" spans="1:2" x14ac:dyDescent="0.25">
      <c r="A29" s="102">
        <v>29251</v>
      </c>
      <c r="B29" s="101">
        <v>11.09</v>
      </c>
    </row>
    <row r="30" spans="1:2" x14ac:dyDescent="0.25">
      <c r="A30" s="102">
        <v>29252</v>
      </c>
      <c r="B30" s="101">
        <v>11.23</v>
      </c>
    </row>
    <row r="31" spans="1:2" x14ac:dyDescent="0.25">
      <c r="A31" s="102">
        <v>29255</v>
      </c>
      <c r="B31" s="101">
        <v>11.32</v>
      </c>
    </row>
    <row r="32" spans="1:2" x14ac:dyDescent="0.25">
      <c r="A32" s="102">
        <v>29256</v>
      </c>
      <c r="B32" s="101">
        <v>11.64</v>
      </c>
    </row>
    <row r="33" spans="1:2" x14ac:dyDescent="0.25">
      <c r="A33" s="102">
        <v>29257</v>
      </c>
      <c r="B33" s="101">
        <v>11.78</v>
      </c>
    </row>
    <row r="34" spans="1:2" x14ac:dyDescent="0.25">
      <c r="A34" s="102">
        <v>29258</v>
      </c>
      <c r="B34" s="101">
        <v>11.7</v>
      </c>
    </row>
    <row r="35" spans="1:2" x14ac:dyDescent="0.25">
      <c r="A35" s="102">
        <v>29259</v>
      </c>
      <c r="B35" s="101">
        <v>11.72</v>
      </c>
    </row>
    <row r="36" spans="1:2" x14ac:dyDescent="0.25">
      <c r="A36" s="102">
        <v>29262</v>
      </c>
      <c r="B36" s="101">
        <v>11.94</v>
      </c>
    </row>
    <row r="37" spans="1:2" x14ac:dyDescent="0.25">
      <c r="A37" s="102">
        <v>29263</v>
      </c>
      <c r="B37" s="101" t="e">
        <f>NA()</f>
        <v>#N/A</v>
      </c>
    </row>
    <row r="38" spans="1:2" x14ac:dyDescent="0.25">
      <c r="A38" s="102">
        <v>29264</v>
      </c>
      <c r="B38" s="101">
        <v>11.82</v>
      </c>
    </row>
    <row r="39" spans="1:2" x14ac:dyDescent="0.25">
      <c r="A39" s="102">
        <v>29265</v>
      </c>
      <c r="B39" s="101">
        <v>11.9</v>
      </c>
    </row>
    <row r="40" spans="1:2" x14ac:dyDescent="0.25">
      <c r="A40" s="102">
        <v>29266</v>
      </c>
      <c r="B40" s="101">
        <v>12.11</v>
      </c>
    </row>
    <row r="41" spans="1:2" x14ac:dyDescent="0.25">
      <c r="A41" s="102">
        <v>29269</v>
      </c>
      <c r="B41" s="101" t="e">
        <f>NA()</f>
        <v>#N/A</v>
      </c>
    </row>
    <row r="42" spans="1:2" x14ac:dyDescent="0.25">
      <c r="A42" s="102">
        <v>29270</v>
      </c>
      <c r="B42" s="101">
        <v>12.61</v>
      </c>
    </row>
    <row r="43" spans="1:2" x14ac:dyDescent="0.25">
      <c r="A43" s="102">
        <v>29271</v>
      </c>
      <c r="B43" s="101">
        <v>12.56</v>
      </c>
    </row>
    <row r="44" spans="1:2" x14ac:dyDescent="0.25">
      <c r="A44" s="102">
        <v>29272</v>
      </c>
      <c r="B44" s="101">
        <v>12.77</v>
      </c>
    </row>
    <row r="45" spans="1:2" x14ac:dyDescent="0.25">
      <c r="A45" s="102">
        <v>29273</v>
      </c>
      <c r="B45" s="101">
        <v>12.59</v>
      </c>
    </row>
    <row r="46" spans="1:2" x14ac:dyDescent="0.25">
      <c r="A46" s="102">
        <v>29276</v>
      </c>
      <c r="B46" s="101">
        <v>12.69</v>
      </c>
    </row>
    <row r="47" spans="1:2" x14ac:dyDescent="0.25">
      <c r="A47" s="102">
        <v>29277</v>
      </c>
      <c r="B47" s="101">
        <v>12.85</v>
      </c>
    </row>
    <row r="48" spans="1:2" x14ac:dyDescent="0.25">
      <c r="A48" s="102">
        <v>29278</v>
      </c>
      <c r="B48" s="101">
        <v>12.76</v>
      </c>
    </row>
    <row r="49" spans="1:2" x14ac:dyDescent="0.25">
      <c r="A49" s="102">
        <v>29279</v>
      </c>
      <c r="B49" s="101">
        <v>12.29</v>
      </c>
    </row>
    <row r="50" spans="1:2" x14ac:dyDescent="0.25">
      <c r="A50" s="102">
        <v>29280</v>
      </c>
      <c r="B50" s="101">
        <v>12.25</v>
      </c>
    </row>
    <row r="51" spans="1:2" x14ac:dyDescent="0.25">
      <c r="A51" s="102">
        <v>29283</v>
      </c>
      <c r="B51" s="101">
        <v>12.32</v>
      </c>
    </row>
    <row r="52" spans="1:2" x14ac:dyDescent="0.25">
      <c r="A52" s="102">
        <v>29284</v>
      </c>
      <c r="B52" s="101">
        <v>12.35</v>
      </c>
    </row>
    <row r="53" spans="1:2" x14ac:dyDescent="0.25">
      <c r="A53" s="102">
        <v>29285</v>
      </c>
      <c r="B53" s="101">
        <v>12.4</v>
      </c>
    </row>
    <row r="54" spans="1:2" x14ac:dyDescent="0.25">
      <c r="A54" s="102">
        <v>29286</v>
      </c>
      <c r="B54" s="101">
        <v>12.64</v>
      </c>
    </row>
    <row r="55" spans="1:2" x14ac:dyDescent="0.25">
      <c r="A55" s="102">
        <v>29287</v>
      </c>
      <c r="B55" s="101">
        <v>12.5</v>
      </c>
    </row>
    <row r="56" spans="1:2" x14ac:dyDescent="0.25">
      <c r="A56" s="102">
        <v>29290</v>
      </c>
      <c r="B56" s="101">
        <v>12.25</v>
      </c>
    </row>
    <row r="57" spans="1:2" x14ac:dyDescent="0.25">
      <c r="A57" s="102">
        <v>29291</v>
      </c>
      <c r="B57" s="101">
        <v>12.12</v>
      </c>
    </row>
    <row r="58" spans="1:2" x14ac:dyDescent="0.25">
      <c r="A58" s="102">
        <v>29292</v>
      </c>
      <c r="B58" s="101">
        <v>12.39</v>
      </c>
    </row>
    <row r="59" spans="1:2" x14ac:dyDescent="0.25">
      <c r="A59" s="102">
        <v>29293</v>
      </c>
      <c r="B59" s="101">
        <v>12.19</v>
      </c>
    </row>
    <row r="60" spans="1:2" x14ac:dyDescent="0.25">
      <c r="A60" s="102">
        <v>29294</v>
      </c>
      <c r="B60" s="101">
        <v>12.21</v>
      </c>
    </row>
    <row r="61" spans="1:2" x14ac:dyDescent="0.25">
      <c r="A61" s="102">
        <v>29297</v>
      </c>
      <c r="B61" s="101">
        <v>12.2</v>
      </c>
    </row>
    <row r="62" spans="1:2" x14ac:dyDescent="0.25">
      <c r="A62" s="102">
        <v>29298</v>
      </c>
      <c r="B62" s="101">
        <v>12</v>
      </c>
    </row>
    <row r="63" spans="1:2" x14ac:dyDescent="0.25">
      <c r="A63" s="102">
        <v>29299</v>
      </c>
      <c r="B63" s="101">
        <v>11.97</v>
      </c>
    </row>
    <row r="64" spans="1:2" x14ac:dyDescent="0.25">
      <c r="A64" s="102">
        <v>29300</v>
      </c>
      <c r="B64" s="101">
        <v>12.22</v>
      </c>
    </row>
    <row r="65" spans="1:2" x14ac:dyDescent="0.25">
      <c r="A65" s="102">
        <v>29301</v>
      </c>
      <c r="B65" s="101">
        <v>12.28</v>
      </c>
    </row>
    <row r="66" spans="1:2" x14ac:dyDescent="0.25">
      <c r="A66" s="102">
        <v>29304</v>
      </c>
      <c r="B66" s="101">
        <v>12.69</v>
      </c>
    </row>
    <row r="67" spans="1:2" x14ac:dyDescent="0.25">
      <c r="A67" s="102">
        <v>29305</v>
      </c>
      <c r="B67" s="101">
        <v>12.67</v>
      </c>
    </row>
    <row r="68" spans="1:2" x14ac:dyDescent="0.25">
      <c r="A68" s="102">
        <v>29306</v>
      </c>
      <c r="B68" s="101">
        <v>12.56</v>
      </c>
    </row>
    <row r="69" spans="1:2" x14ac:dyDescent="0.25">
      <c r="A69" s="102">
        <v>29307</v>
      </c>
      <c r="B69" s="101">
        <v>12.5</v>
      </c>
    </row>
    <row r="70" spans="1:2" x14ac:dyDescent="0.25">
      <c r="A70" s="102">
        <v>29308</v>
      </c>
      <c r="B70" s="101">
        <v>12.35</v>
      </c>
    </row>
    <row r="71" spans="1:2" x14ac:dyDescent="0.25">
      <c r="A71" s="102">
        <v>29311</v>
      </c>
      <c r="B71" s="101">
        <v>12.31</v>
      </c>
    </row>
    <row r="72" spans="1:2" x14ac:dyDescent="0.25">
      <c r="A72" s="102">
        <v>29312</v>
      </c>
      <c r="B72" s="101">
        <v>12.35</v>
      </c>
    </row>
    <row r="73" spans="1:2" x14ac:dyDescent="0.25">
      <c r="A73" s="102">
        <v>29313</v>
      </c>
      <c r="B73" s="101">
        <v>12.28</v>
      </c>
    </row>
    <row r="74" spans="1:2" x14ac:dyDescent="0.25">
      <c r="A74" s="102">
        <v>29314</v>
      </c>
      <c r="B74" s="101">
        <v>12.27</v>
      </c>
    </row>
    <row r="75" spans="1:2" x14ac:dyDescent="0.25">
      <c r="A75" s="102">
        <v>29315</v>
      </c>
      <c r="B75" s="101" t="e">
        <f>NA()</f>
        <v>#N/A</v>
      </c>
    </row>
    <row r="76" spans="1:2" x14ac:dyDescent="0.25">
      <c r="A76" s="102">
        <v>29318</v>
      </c>
      <c r="B76" s="101">
        <v>11.87</v>
      </c>
    </row>
    <row r="77" spans="1:2" x14ac:dyDescent="0.25">
      <c r="A77" s="102">
        <v>29319</v>
      </c>
      <c r="B77" s="101">
        <v>11.85</v>
      </c>
    </row>
    <row r="78" spans="1:2" x14ac:dyDescent="0.25">
      <c r="A78" s="102">
        <v>29320</v>
      </c>
      <c r="B78" s="101">
        <v>11.79</v>
      </c>
    </row>
    <row r="79" spans="1:2" x14ac:dyDescent="0.25">
      <c r="A79" s="102">
        <v>29321</v>
      </c>
      <c r="B79" s="101">
        <v>11.74</v>
      </c>
    </row>
    <row r="80" spans="1:2" x14ac:dyDescent="0.25">
      <c r="A80" s="102">
        <v>29322</v>
      </c>
      <c r="B80" s="101">
        <v>11.53</v>
      </c>
    </row>
    <row r="81" spans="1:2" x14ac:dyDescent="0.25">
      <c r="A81" s="102">
        <v>29325</v>
      </c>
      <c r="B81" s="101">
        <v>11.5</v>
      </c>
    </row>
    <row r="82" spans="1:2" x14ac:dyDescent="0.25">
      <c r="A82" s="102">
        <v>29326</v>
      </c>
      <c r="B82" s="101">
        <v>11.47</v>
      </c>
    </row>
    <row r="83" spans="1:2" x14ac:dyDescent="0.25">
      <c r="A83" s="102">
        <v>29327</v>
      </c>
      <c r="B83" s="101">
        <v>10.91</v>
      </c>
    </row>
    <row r="84" spans="1:2" x14ac:dyDescent="0.25">
      <c r="A84" s="102">
        <v>29328</v>
      </c>
      <c r="B84" s="101">
        <v>10.99</v>
      </c>
    </row>
    <row r="85" spans="1:2" x14ac:dyDescent="0.25">
      <c r="A85" s="102">
        <v>29329</v>
      </c>
      <c r="B85" s="101">
        <v>10.98</v>
      </c>
    </row>
    <row r="86" spans="1:2" x14ac:dyDescent="0.25">
      <c r="A86" s="102">
        <v>29332</v>
      </c>
      <c r="B86" s="101">
        <v>10.96</v>
      </c>
    </row>
    <row r="87" spans="1:2" x14ac:dyDescent="0.25">
      <c r="A87" s="102">
        <v>29333</v>
      </c>
      <c r="B87" s="101">
        <v>10.94</v>
      </c>
    </row>
    <row r="88" spans="1:2" x14ac:dyDescent="0.25">
      <c r="A88" s="102">
        <v>29334</v>
      </c>
      <c r="B88" s="101">
        <v>11.02</v>
      </c>
    </row>
    <row r="89" spans="1:2" x14ac:dyDescent="0.25">
      <c r="A89" s="102">
        <v>29335</v>
      </c>
      <c r="B89" s="101">
        <v>11.13</v>
      </c>
    </row>
    <row r="90" spans="1:2" x14ac:dyDescent="0.25">
      <c r="A90" s="102">
        <v>29336</v>
      </c>
      <c r="B90" s="101">
        <v>11.18</v>
      </c>
    </row>
    <row r="91" spans="1:2" x14ac:dyDescent="0.25">
      <c r="A91" s="102">
        <v>29339</v>
      </c>
      <c r="B91" s="101">
        <v>10.86</v>
      </c>
    </row>
    <row r="92" spans="1:2" x14ac:dyDescent="0.25">
      <c r="A92" s="102">
        <v>29340</v>
      </c>
      <c r="B92" s="101">
        <v>10.89</v>
      </c>
    </row>
    <row r="93" spans="1:2" x14ac:dyDescent="0.25">
      <c r="A93" s="102">
        <v>29341</v>
      </c>
      <c r="B93" s="101">
        <v>10.89</v>
      </c>
    </row>
    <row r="94" spans="1:2" x14ac:dyDescent="0.25">
      <c r="A94" s="102">
        <v>29342</v>
      </c>
      <c r="B94" s="101">
        <v>10.72</v>
      </c>
    </row>
    <row r="95" spans="1:2" x14ac:dyDescent="0.25">
      <c r="A95" s="102">
        <v>29343</v>
      </c>
      <c r="B95" s="101">
        <v>10.47</v>
      </c>
    </row>
    <row r="96" spans="1:2" x14ac:dyDescent="0.25">
      <c r="A96" s="102">
        <v>29346</v>
      </c>
      <c r="B96" s="101">
        <v>10.35</v>
      </c>
    </row>
    <row r="97" spans="1:2" x14ac:dyDescent="0.25">
      <c r="A97" s="102">
        <v>29347</v>
      </c>
      <c r="B97" s="101">
        <v>10.23</v>
      </c>
    </row>
    <row r="98" spans="1:2" x14ac:dyDescent="0.25">
      <c r="A98" s="102">
        <v>29348</v>
      </c>
      <c r="B98" s="101">
        <v>10.19</v>
      </c>
    </row>
    <row r="99" spans="1:2" x14ac:dyDescent="0.25">
      <c r="A99" s="102">
        <v>29349</v>
      </c>
      <c r="B99" s="101">
        <v>10.34</v>
      </c>
    </row>
    <row r="100" spans="1:2" x14ac:dyDescent="0.25">
      <c r="A100" s="102">
        <v>29350</v>
      </c>
      <c r="B100" s="101">
        <v>10.41</v>
      </c>
    </row>
    <row r="101" spans="1:2" x14ac:dyDescent="0.25">
      <c r="A101" s="102">
        <v>29353</v>
      </c>
      <c r="B101" s="101">
        <v>10.44</v>
      </c>
    </row>
    <row r="102" spans="1:2" x14ac:dyDescent="0.25">
      <c r="A102" s="102">
        <v>29354</v>
      </c>
      <c r="B102" s="101">
        <v>10.29</v>
      </c>
    </row>
    <row r="103" spans="1:2" x14ac:dyDescent="0.25">
      <c r="A103" s="102">
        <v>29355</v>
      </c>
      <c r="B103" s="101">
        <v>10.26</v>
      </c>
    </row>
    <row r="104" spans="1:2" x14ac:dyDescent="0.25">
      <c r="A104" s="102">
        <v>29356</v>
      </c>
      <c r="B104" s="101">
        <v>10.46</v>
      </c>
    </row>
    <row r="105" spans="1:2" x14ac:dyDescent="0.25">
      <c r="A105" s="102">
        <v>29357</v>
      </c>
      <c r="B105" s="101">
        <v>10.53</v>
      </c>
    </row>
    <row r="106" spans="1:2" x14ac:dyDescent="0.25">
      <c r="A106" s="102">
        <v>29360</v>
      </c>
      <c r="B106" s="101">
        <v>10.68</v>
      </c>
    </row>
    <row r="107" spans="1:2" x14ac:dyDescent="0.25">
      <c r="A107" s="102">
        <v>29361</v>
      </c>
      <c r="B107" s="101">
        <v>10.47</v>
      </c>
    </row>
    <row r="108" spans="1:2" x14ac:dyDescent="0.25">
      <c r="A108" s="102">
        <v>29362</v>
      </c>
      <c r="B108" s="101">
        <v>10.31</v>
      </c>
    </row>
    <row r="109" spans="1:2" x14ac:dyDescent="0.25">
      <c r="A109" s="102">
        <v>29363</v>
      </c>
      <c r="B109" s="101">
        <v>10.34</v>
      </c>
    </row>
    <row r="110" spans="1:2" x14ac:dyDescent="0.25">
      <c r="A110" s="102">
        <v>29364</v>
      </c>
      <c r="B110" s="101">
        <v>10.09</v>
      </c>
    </row>
    <row r="111" spans="1:2" x14ac:dyDescent="0.25">
      <c r="A111" s="102">
        <v>29367</v>
      </c>
      <c r="B111" s="101" t="e">
        <f>NA()</f>
        <v>#N/A</v>
      </c>
    </row>
    <row r="112" spans="1:2" x14ac:dyDescent="0.25">
      <c r="A112" s="102">
        <v>29368</v>
      </c>
      <c r="B112" s="101">
        <v>10.1</v>
      </c>
    </row>
    <row r="113" spans="1:2" x14ac:dyDescent="0.25">
      <c r="A113" s="102">
        <v>29369</v>
      </c>
      <c r="B113" s="101">
        <v>10.220000000000001</v>
      </c>
    </row>
    <row r="114" spans="1:2" x14ac:dyDescent="0.25">
      <c r="A114" s="102">
        <v>29370</v>
      </c>
      <c r="B114" s="101">
        <v>10.32</v>
      </c>
    </row>
    <row r="115" spans="1:2" x14ac:dyDescent="0.25">
      <c r="A115" s="102">
        <v>29371</v>
      </c>
      <c r="B115" s="101">
        <v>10.37</v>
      </c>
    </row>
    <row r="116" spans="1:2" x14ac:dyDescent="0.25">
      <c r="A116" s="102">
        <v>29374</v>
      </c>
      <c r="B116" s="101">
        <v>10.45</v>
      </c>
    </row>
    <row r="117" spans="1:2" x14ac:dyDescent="0.25">
      <c r="A117" s="102">
        <v>29375</v>
      </c>
      <c r="B117" s="101">
        <v>10.29</v>
      </c>
    </row>
    <row r="118" spans="1:2" x14ac:dyDescent="0.25">
      <c r="A118" s="102">
        <v>29376</v>
      </c>
      <c r="B118" s="101">
        <v>10.18</v>
      </c>
    </row>
    <row r="119" spans="1:2" x14ac:dyDescent="0.25">
      <c r="A119" s="102">
        <v>29377</v>
      </c>
      <c r="B119" s="101">
        <v>10.08</v>
      </c>
    </row>
    <row r="120" spans="1:2" x14ac:dyDescent="0.25">
      <c r="A120" s="102">
        <v>29378</v>
      </c>
      <c r="B120" s="101">
        <v>9.8699999999999992</v>
      </c>
    </row>
    <row r="121" spans="1:2" x14ac:dyDescent="0.25">
      <c r="A121" s="102">
        <v>29381</v>
      </c>
      <c r="B121" s="101">
        <v>9.75</v>
      </c>
    </row>
    <row r="122" spans="1:2" x14ac:dyDescent="0.25">
      <c r="A122" s="102">
        <v>29382</v>
      </c>
      <c r="B122" s="101">
        <v>9.8800000000000008</v>
      </c>
    </row>
    <row r="123" spans="1:2" x14ac:dyDescent="0.25">
      <c r="A123" s="102">
        <v>29383</v>
      </c>
      <c r="B123" s="101">
        <v>9.7899999999999991</v>
      </c>
    </row>
    <row r="124" spans="1:2" x14ac:dyDescent="0.25">
      <c r="A124" s="102">
        <v>29384</v>
      </c>
      <c r="B124" s="101">
        <v>9.6</v>
      </c>
    </row>
    <row r="125" spans="1:2" x14ac:dyDescent="0.25">
      <c r="A125" s="102">
        <v>29385</v>
      </c>
      <c r="B125" s="101">
        <v>9.49</v>
      </c>
    </row>
    <row r="126" spans="1:2" x14ac:dyDescent="0.25">
      <c r="A126" s="102">
        <v>29388</v>
      </c>
      <c r="B126" s="101">
        <v>9.49</v>
      </c>
    </row>
    <row r="127" spans="1:2" x14ac:dyDescent="0.25">
      <c r="A127" s="102">
        <v>29389</v>
      </c>
      <c r="B127" s="101">
        <v>9.52</v>
      </c>
    </row>
    <row r="128" spans="1:2" x14ac:dyDescent="0.25">
      <c r="A128" s="102">
        <v>29390</v>
      </c>
      <c r="B128" s="101">
        <v>9.6</v>
      </c>
    </row>
    <row r="129" spans="1:2" x14ac:dyDescent="0.25">
      <c r="A129" s="102">
        <v>29391</v>
      </c>
      <c r="B129" s="101">
        <v>9.57</v>
      </c>
    </row>
    <row r="130" spans="1:2" x14ac:dyDescent="0.25">
      <c r="A130" s="102">
        <v>29392</v>
      </c>
      <c r="B130" s="101">
        <v>9.5</v>
      </c>
    </row>
    <row r="131" spans="1:2" x14ac:dyDescent="0.25">
      <c r="A131" s="102">
        <v>29395</v>
      </c>
      <c r="B131" s="101">
        <v>9.66</v>
      </c>
    </row>
    <row r="132" spans="1:2" x14ac:dyDescent="0.25">
      <c r="A132" s="102">
        <v>29396</v>
      </c>
      <c r="B132" s="101">
        <v>9.6999999999999993</v>
      </c>
    </row>
    <row r="133" spans="1:2" x14ac:dyDescent="0.25">
      <c r="A133" s="102">
        <v>29397</v>
      </c>
      <c r="B133" s="101">
        <v>9.7899999999999991</v>
      </c>
    </row>
    <row r="134" spans="1:2" x14ac:dyDescent="0.25">
      <c r="A134" s="102">
        <v>29398</v>
      </c>
      <c r="B134" s="101">
        <v>9.91</v>
      </c>
    </row>
    <row r="135" spans="1:2" x14ac:dyDescent="0.25">
      <c r="A135" s="102">
        <v>29399</v>
      </c>
      <c r="B135" s="101">
        <v>9.9700000000000006</v>
      </c>
    </row>
    <row r="136" spans="1:2" x14ac:dyDescent="0.25">
      <c r="A136" s="102">
        <v>29402</v>
      </c>
      <c r="B136" s="101">
        <v>9.99</v>
      </c>
    </row>
    <row r="137" spans="1:2" x14ac:dyDescent="0.25">
      <c r="A137" s="102">
        <v>29403</v>
      </c>
      <c r="B137" s="101">
        <v>10.119999999999999</v>
      </c>
    </row>
    <row r="138" spans="1:2" x14ac:dyDescent="0.25">
      <c r="A138" s="102">
        <v>29404</v>
      </c>
      <c r="B138" s="101">
        <v>10.119999999999999</v>
      </c>
    </row>
    <row r="139" spans="1:2" x14ac:dyDescent="0.25">
      <c r="A139" s="102">
        <v>29405</v>
      </c>
      <c r="B139" s="101">
        <v>10</v>
      </c>
    </row>
    <row r="140" spans="1:2" x14ac:dyDescent="0.25">
      <c r="A140" s="102">
        <v>29406</v>
      </c>
      <c r="B140" s="101" t="e">
        <f>NA()</f>
        <v>#N/A</v>
      </c>
    </row>
    <row r="141" spans="1:2" x14ac:dyDescent="0.25">
      <c r="A141" s="102">
        <v>29409</v>
      </c>
      <c r="B141" s="101">
        <v>10.220000000000001</v>
      </c>
    </row>
    <row r="142" spans="1:2" x14ac:dyDescent="0.25">
      <c r="A142" s="102">
        <v>29410</v>
      </c>
      <c r="B142" s="101">
        <v>10.06</v>
      </c>
    </row>
    <row r="143" spans="1:2" x14ac:dyDescent="0.25">
      <c r="A143" s="102">
        <v>29411</v>
      </c>
      <c r="B143" s="101">
        <v>10.14</v>
      </c>
    </row>
    <row r="144" spans="1:2" x14ac:dyDescent="0.25">
      <c r="A144" s="102">
        <v>29412</v>
      </c>
      <c r="B144" s="101">
        <v>10.210000000000001</v>
      </c>
    </row>
    <row r="145" spans="1:2" x14ac:dyDescent="0.25">
      <c r="A145" s="102">
        <v>29413</v>
      </c>
      <c r="B145" s="101">
        <v>10.3</v>
      </c>
    </row>
    <row r="146" spans="1:2" x14ac:dyDescent="0.25">
      <c r="A146" s="102">
        <v>29416</v>
      </c>
      <c r="B146" s="101">
        <v>10.36</v>
      </c>
    </row>
    <row r="147" spans="1:2" x14ac:dyDescent="0.25">
      <c r="A147" s="102">
        <v>29417</v>
      </c>
      <c r="B147" s="101">
        <v>10.19</v>
      </c>
    </row>
    <row r="148" spans="1:2" x14ac:dyDescent="0.25">
      <c r="A148" s="102">
        <v>29418</v>
      </c>
      <c r="B148" s="101">
        <v>10.050000000000001</v>
      </c>
    </row>
    <row r="149" spans="1:2" x14ac:dyDescent="0.25">
      <c r="A149" s="102">
        <v>29419</v>
      </c>
      <c r="B149" s="101">
        <v>10.15</v>
      </c>
    </row>
    <row r="150" spans="1:2" x14ac:dyDescent="0.25">
      <c r="A150" s="102">
        <v>29420</v>
      </c>
      <c r="B150" s="101">
        <v>10.19</v>
      </c>
    </row>
    <row r="151" spans="1:2" x14ac:dyDescent="0.25">
      <c r="A151" s="102">
        <v>29423</v>
      </c>
      <c r="B151" s="101">
        <v>10.11</v>
      </c>
    </row>
    <row r="152" spans="1:2" x14ac:dyDescent="0.25">
      <c r="A152" s="102">
        <v>29424</v>
      </c>
      <c r="B152" s="101">
        <v>10.18</v>
      </c>
    </row>
    <row r="153" spans="1:2" x14ac:dyDescent="0.25">
      <c r="A153" s="102">
        <v>29425</v>
      </c>
      <c r="B153" s="101">
        <v>10.15</v>
      </c>
    </row>
    <row r="154" spans="1:2" x14ac:dyDescent="0.25">
      <c r="A154" s="102">
        <v>29426</v>
      </c>
      <c r="B154" s="101">
        <v>10.24</v>
      </c>
    </row>
    <row r="155" spans="1:2" x14ac:dyDescent="0.25">
      <c r="A155" s="102">
        <v>29427</v>
      </c>
      <c r="B155" s="101">
        <v>10.33</v>
      </c>
    </row>
    <row r="156" spans="1:2" x14ac:dyDescent="0.25">
      <c r="A156" s="102">
        <v>29430</v>
      </c>
      <c r="B156" s="101">
        <v>10.42</v>
      </c>
    </row>
    <row r="157" spans="1:2" x14ac:dyDescent="0.25">
      <c r="A157" s="102">
        <v>29431</v>
      </c>
      <c r="B157" s="101">
        <v>10.4</v>
      </c>
    </row>
    <row r="158" spans="1:2" x14ac:dyDescent="0.25">
      <c r="A158" s="102">
        <v>29432</v>
      </c>
      <c r="B158" s="101">
        <v>10.51</v>
      </c>
    </row>
    <row r="159" spans="1:2" x14ac:dyDescent="0.25">
      <c r="A159" s="102">
        <v>29433</v>
      </c>
      <c r="B159" s="101">
        <v>10.8</v>
      </c>
    </row>
    <row r="160" spans="1:2" x14ac:dyDescent="0.25">
      <c r="A160" s="102">
        <v>29434</v>
      </c>
      <c r="B160" s="101">
        <v>10.76</v>
      </c>
    </row>
    <row r="161" spans="1:2" x14ac:dyDescent="0.25">
      <c r="A161" s="102">
        <v>29437</v>
      </c>
      <c r="B161" s="101">
        <v>10.68</v>
      </c>
    </row>
    <row r="162" spans="1:2" x14ac:dyDescent="0.25">
      <c r="A162" s="102">
        <v>29438</v>
      </c>
      <c r="B162" s="101">
        <v>10.69</v>
      </c>
    </row>
    <row r="163" spans="1:2" x14ac:dyDescent="0.25">
      <c r="A163" s="102">
        <v>29439</v>
      </c>
      <c r="B163" s="101">
        <v>10.73</v>
      </c>
    </row>
    <row r="164" spans="1:2" x14ac:dyDescent="0.25">
      <c r="A164" s="102">
        <v>29440</v>
      </c>
      <c r="B164" s="101">
        <v>10.68</v>
      </c>
    </row>
    <row r="165" spans="1:2" x14ac:dyDescent="0.25">
      <c r="A165" s="102">
        <v>29441</v>
      </c>
      <c r="B165" s="101">
        <v>10.9</v>
      </c>
    </row>
    <row r="166" spans="1:2" x14ac:dyDescent="0.25">
      <c r="A166" s="102">
        <v>29444</v>
      </c>
      <c r="B166" s="101">
        <v>11.05</v>
      </c>
    </row>
    <row r="167" spans="1:2" x14ac:dyDescent="0.25">
      <c r="A167" s="102">
        <v>29445</v>
      </c>
      <c r="B167" s="101">
        <v>11.01</v>
      </c>
    </row>
    <row r="168" spans="1:2" x14ac:dyDescent="0.25">
      <c r="A168" s="102">
        <v>29446</v>
      </c>
      <c r="B168" s="101">
        <v>10.93</v>
      </c>
    </row>
    <row r="169" spans="1:2" x14ac:dyDescent="0.25">
      <c r="A169" s="102">
        <v>29447</v>
      </c>
      <c r="B169" s="101">
        <v>10.9</v>
      </c>
    </row>
    <row r="170" spans="1:2" x14ac:dyDescent="0.25">
      <c r="A170" s="102">
        <v>29448</v>
      </c>
      <c r="B170" s="101">
        <v>10.83</v>
      </c>
    </row>
    <row r="171" spans="1:2" x14ac:dyDescent="0.25">
      <c r="A171" s="102">
        <v>29451</v>
      </c>
      <c r="B171" s="101">
        <v>11.02</v>
      </c>
    </row>
    <row r="172" spans="1:2" x14ac:dyDescent="0.25">
      <c r="A172" s="102">
        <v>29452</v>
      </c>
      <c r="B172" s="101">
        <v>11.16</v>
      </c>
    </row>
    <row r="173" spans="1:2" x14ac:dyDescent="0.25">
      <c r="A173" s="102">
        <v>29453</v>
      </c>
      <c r="B173" s="101">
        <v>11.13</v>
      </c>
    </row>
    <row r="174" spans="1:2" x14ac:dyDescent="0.25">
      <c r="A174" s="102">
        <v>29454</v>
      </c>
      <c r="B174" s="101">
        <v>11.15</v>
      </c>
    </row>
    <row r="175" spans="1:2" x14ac:dyDescent="0.25">
      <c r="A175" s="102">
        <v>29455</v>
      </c>
      <c r="B175" s="101">
        <v>11.01</v>
      </c>
    </row>
    <row r="176" spans="1:2" x14ac:dyDescent="0.25">
      <c r="A176" s="102">
        <v>29458</v>
      </c>
      <c r="B176" s="101">
        <v>11.18</v>
      </c>
    </row>
    <row r="177" spans="1:2" x14ac:dyDescent="0.25">
      <c r="A177" s="102">
        <v>29459</v>
      </c>
      <c r="B177" s="101">
        <v>11.18</v>
      </c>
    </row>
    <row r="178" spans="1:2" x14ac:dyDescent="0.25">
      <c r="A178" s="102">
        <v>29460</v>
      </c>
      <c r="B178" s="101">
        <v>11.33</v>
      </c>
    </row>
    <row r="179" spans="1:2" x14ac:dyDescent="0.25">
      <c r="A179" s="102">
        <v>29461</v>
      </c>
      <c r="B179" s="101">
        <v>11.43</v>
      </c>
    </row>
    <row r="180" spans="1:2" x14ac:dyDescent="0.25">
      <c r="A180" s="102">
        <v>29462</v>
      </c>
      <c r="B180" s="101">
        <v>11.27</v>
      </c>
    </row>
    <row r="181" spans="1:2" x14ac:dyDescent="0.25">
      <c r="A181" s="102">
        <v>29465</v>
      </c>
      <c r="B181" s="101" t="e">
        <f>NA()</f>
        <v>#N/A</v>
      </c>
    </row>
    <row r="182" spans="1:2" x14ac:dyDescent="0.25">
      <c r="A182" s="102">
        <v>29466</v>
      </c>
      <c r="B182" s="101">
        <v>11.08</v>
      </c>
    </row>
    <row r="183" spans="1:2" x14ac:dyDescent="0.25">
      <c r="A183" s="102">
        <v>29467</v>
      </c>
      <c r="B183" s="101">
        <v>10.94</v>
      </c>
    </row>
    <row r="184" spans="1:2" x14ac:dyDescent="0.25">
      <c r="A184" s="102">
        <v>29468</v>
      </c>
      <c r="B184" s="101">
        <v>11.02</v>
      </c>
    </row>
    <row r="185" spans="1:2" x14ac:dyDescent="0.25">
      <c r="A185" s="102">
        <v>29469</v>
      </c>
      <c r="B185" s="101">
        <v>11.06</v>
      </c>
    </row>
    <row r="186" spans="1:2" x14ac:dyDescent="0.25">
      <c r="A186" s="102">
        <v>29472</v>
      </c>
      <c r="B186" s="101">
        <v>11.15</v>
      </c>
    </row>
    <row r="187" spans="1:2" x14ac:dyDescent="0.25">
      <c r="A187" s="102">
        <v>29473</v>
      </c>
      <c r="B187" s="101">
        <v>11.05</v>
      </c>
    </row>
    <row r="188" spans="1:2" x14ac:dyDescent="0.25">
      <c r="A188" s="102">
        <v>29474</v>
      </c>
      <c r="B188" s="101">
        <v>11.02</v>
      </c>
    </row>
    <row r="189" spans="1:2" x14ac:dyDescent="0.25">
      <c r="A189" s="102">
        <v>29475</v>
      </c>
      <c r="B189" s="101">
        <v>11.15</v>
      </c>
    </row>
    <row r="190" spans="1:2" x14ac:dyDescent="0.25">
      <c r="A190" s="102">
        <v>29476</v>
      </c>
      <c r="B190" s="101">
        <v>11.18</v>
      </c>
    </row>
    <row r="191" spans="1:2" x14ac:dyDescent="0.25">
      <c r="A191" s="102">
        <v>29479</v>
      </c>
      <c r="B191" s="101">
        <v>11.38</v>
      </c>
    </row>
    <row r="192" spans="1:2" x14ac:dyDescent="0.25">
      <c r="A192" s="102">
        <v>29480</v>
      </c>
      <c r="B192" s="101">
        <v>11.33</v>
      </c>
    </row>
    <row r="193" spans="1:2" x14ac:dyDescent="0.25">
      <c r="A193" s="102">
        <v>29481</v>
      </c>
      <c r="B193" s="101">
        <v>11.41</v>
      </c>
    </row>
    <row r="194" spans="1:2" x14ac:dyDescent="0.25">
      <c r="A194" s="102">
        <v>29482</v>
      </c>
      <c r="B194" s="101">
        <v>11.35</v>
      </c>
    </row>
    <row r="195" spans="1:2" x14ac:dyDescent="0.25">
      <c r="A195" s="102">
        <v>29483</v>
      </c>
      <c r="B195" s="101">
        <v>11.25</v>
      </c>
    </row>
    <row r="196" spans="1:2" x14ac:dyDescent="0.25">
      <c r="A196" s="102">
        <v>29486</v>
      </c>
      <c r="B196" s="101">
        <v>11.6</v>
      </c>
    </row>
    <row r="197" spans="1:2" x14ac:dyDescent="0.25">
      <c r="A197" s="102">
        <v>29487</v>
      </c>
      <c r="B197" s="101">
        <v>11.53</v>
      </c>
    </row>
    <row r="198" spans="1:2" x14ac:dyDescent="0.25">
      <c r="A198" s="102">
        <v>29488</v>
      </c>
      <c r="B198" s="101">
        <v>11.53</v>
      </c>
    </row>
    <row r="199" spans="1:2" x14ac:dyDescent="0.25">
      <c r="A199" s="102">
        <v>29489</v>
      </c>
      <c r="B199" s="101">
        <v>11.66</v>
      </c>
    </row>
    <row r="200" spans="1:2" x14ac:dyDescent="0.25">
      <c r="A200" s="102">
        <v>29490</v>
      </c>
      <c r="B200" s="101">
        <v>11.81</v>
      </c>
    </row>
    <row r="201" spans="1:2" x14ac:dyDescent="0.25">
      <c r="A201" s="102">
        <v>29493</v>
      </c>
      <c r="B201" s="101">
        <v>11.93</v>
      </c>
    </row>
    <row r="202" spans="1:2" x14ac:dyDescent="0.25">
      <c r="A202" s="102">
        <v>29494</v>
      </c>
      <c r="B202" s="101">
        <v>11.7</v>
      </c>
    </row>
    <row r="203" spans="1:2" x14ac:dyDescent="0.25">
      <c r="A203" s="102">
        <v>29495</v>
      </c>
      <c r="B203" s="101">
        <v>11.69</v>
      </c>
    </row>
    <row r="204" spans="1:2" x14ac:dyDescent="0.25">
      <c r="A204" s="102">
        <v>29496</v>
      </c>
      <c r="B204" s="101">
        <v>11.66</v>
      </c>
    </row>
    <row r="205" spans="1:2" x14ac:dyDescent="0.25">
      <c r="A205" s="102">
        <v>29497</v>
      </c>
      <c r="B205" s="101">
        <v>11.33</v>
      </c>
    </row>
    <row r="206" spans="1:2" x14ac:dyDescent="0.25">
      <c r="A206" s="102">
        <v>29500</v>
      </c>
      <c r="B206" s="101">
        <v>11.26</v>
      </c>
    </row>
    <row r="207" spans="1:2" x14ac:dyDescent="0.25">
      <c r="A207" s="102">
        <v>29501</v>
      </c>
      <c r="B207" s="101">
        <v>11.3</v>
      </c>
    </row>
    <row r="208" spans="1:2" x14ac:dyDescent="0.25">
      <c r="A208" s="102">
        <v>29502</v>
      </c>
      <c r="B208" s="101">
        <v>11.38</v>
      </c>
    </row>
    <row r="209" spans="1:2" x14ac:dyDescent="0.25">
      <c r="A209" s="102">
        <v>29503</v>
      </c>
      <c r="B209" s="101">
        <v>11.21</v>
      </c>
    </row>
    <row r="210" spans="1:2" x14ac:dyDescent="0.25">
      <c r="A210" s="102">
        <v>29504</v>
      </c>
      <c r="B210" s="101">
        <v>11.26</v>
      </c>
    </row>
    <row r="211" spans="1:2" x14ac:dyDescent="0.25">
      <c r="A211" s="102">
        <v>29507</v>
      </c>
      <c r="B211" s="101" t="e">
        <f>NA()</f>
        <v>#N/A</v>
      </c>
    </row>
    <row r="212" spans="1:2" x14ac:dyDescent="0.25">
      <c r="A212" s="102">
        <v>29508</v>
      </c>
      <c r="B212" s="101">
        <v>11.16</v>
      </c>
    </row>
    <row r="213" spans="1:2" x14ac:dyDescent="0.25">
      <c r="A213" s="102">
        <v>29509</v>
      </c>
      <c r="B213" s="101">
        <v>11.11</v>
      </c>
    </row>
    <row r="214" spans="1:2" x14ac:dyDescent="0.25">
      <c r="A214" s="102">
        <v>29510</v>
      </c>
      <c r="B214" s="101">
        <v>11.27</v>
      </c>
    </row>
    <row r="215" spans="1:2" x14ac:dyDescent="0.25">
      <c r="A215" s="102">
        <v>29511</v>
      </c>
      <c r="B215" s="101">
        <v>11.44</v>
      </c>
    </row>
    <row r="216" spans="1:2" x14ac:dyDescent="0.25">
      <c r="A216" s="102">
        <v>29514</v>
      </c>
      <c r="B216" s="101">
        <v>11.44</v>
      </c>
    </row>
    <row r="217" spans="1:2" x14ac:dyDescent="0.25">
      <c r="A217" s="102">
        <v>29515</v>
      </c>
      <c r="B217" s="101">
        <v>11.53</v>
      </c>
    </row>
    <row r="218" spans="1:2" x14ac:dyDescent="0.25">
      <c r="A218" s="102">
        <v>29516</v>
      </c>
      <c r="B218" s="101">
        <v>11.74</v>
      </c>
    </row>
    <row r="219" spans="1:2" x14ac:dyDescent="0.25">
      <c r="A219" s="102">
        <v>29517</v>
      </c>
      <c r="B219" s="101">
        <v>11.68</v>
      </c>
    </row>
    <row r="220" spans="1:2" x14ac:dyDescent="0.25">
      <c r="A220" s="102">
        <v>29518</v>
      </c>
      <c r="B220" s="101">
        <v>11.61</v>
      </c>
    </row>
    <row r="221" spans="1:2" x14ac:dyDescent="0.25">
      <c r="A221" s="102">
        <v>29521</v>
      </c>
      <c r="B221" s="101">
        <v>11.96</v>
      </c>
    </row>
    <row r="222" spans="1:2" x14ac:dyDescent="0.25">
      <c r="A222" s="102">
        <v>29522</v>
      </c>
      <c r="B222" s="101">
        <v>12.14</v>
      </c>
    </row>
    <row r="223" spans="1:2" x14ac:dyDescent="0.25">
      <c r="A223" s="102">
        <v>29523</v>
      </c>
      <c r="B223" s="101">
        <v>12.21</v>
      </c>
    </row>
    <row r="224" spans="1:2" x14ac:dyDescent="0.25">
      <c r="A224" s="102">
        <v>29524</v>
      </c>
      <c r="B224" s="101">
        <v>12.28</v>
      </c>
    </row>
    <row r="225" spans="1:2" x14ac:dyDescent="0.25">
      <c r="A225" s="102">
        <v>29525</v>
      </c>
      <c r="B225" s="101">
        <v>12.23</v>
      </c>
    </row>
    <row r="226" spans="1:2" x14ac:dyDescent="0.25">
      <c r="A226" s="102">
        <v>29528</v>
      </c>
      <c r="B226" s="101">
        <v>12.22</v>
      </c>
    </row>
    <row r="227" spans="1:2" x14ac:dyDescent="0.25">
      <c r="A227" s="102">
        <v>29529</v>
      </c>
      <c r="B227" s="101" t="e">
        <f>NA()</f>
        <v>#N/A</v>
      </c>
    </row>
    <row r="228" spans="1:2" x14ac:dyDescent="0.25">
      <c r="A228" s="102">
        <v>29530</v>
      </c>
      <c r="B228" s="101">
        <v>12.36</v>
      </c>
    </row>
    <row r="229" spans="1:2" x14ac:dyDescent="0.25">
      <c r="A229" s="102">
        <v>29531</v>
      </c>
      <c r="B229" s="101">
        <v>12.59</v>
      </c>
    </row>
    <row r="230" spans="1:2" x14ac:dyDescent="0.25">
      <c r="A230" s="102">
        <v>29532</v>
      </c>
      <c r="B230" s="101">
        <v>12.59</v>
      </c>
    </row>
    <row r="231" spans="1:2" x14ac:dyDescent="0.25">
      <c r="A231" s="102">
        <v>29535</v>
      </c>
      <c r="B231" s="101">
        <v>12.71</v>
      </c>
    </row>
    <row r="232" spans="1:2" x14ac:dyDescent="0.25">
      <c r="A232" s="102">
        <v>29536</v>
      </c>
      <c r="B232" s="101" t="e">
        <f>NA()</f>
        <v>#N/A</v>
      </c>
    </row>
    <row r="233" spans="1:2" x14ac:dyDescent="0.25">
      <c r="A233" s="102">
        <v>29537</v>
      </c>
      <c r="B233" s="101">
        <v>12.26</v>
      </c>
    </row>
    <row r="234" spans="1:2" x14ac:dyDescent="0.25">
      <c r="A234" s="102">
        <v>29538</v>
      </c>
      <c r="B234" s="101">
        <v>12.23</v>
      </c>
    </row>
    <row r="235" spans="1:2" x14ac:dyDescent="0.25">
      <c r="A235" s="102">
        <v>29539</v>
      </c>
      <c r="B235" s="101">
        <v>12.45</v>
      </c>
    </row>
    <row r="236" spans="1:2" x14ac:dyDescent="0.25">
      <c r="A236" s="102">
        <v>29542</v>
      </c>
      <c r="B236" s="101">
        <v>12.6</v>
      </c>
    </row>
    <row r="237" spans="1:2" x14ac:dyDescent="0.25">
      <c r="A237" s="102">
        <v>29543</v>
      </c>
      <c r="B237" s="101">
        <v>12.29</v>
      </c>
    </row>
    <row r="238" spans="1:2" x14ac:dyDescent="0.25">
      <c r="A238" s="102">
        <v>29544</v>
      </c>
      <c r="B238" s="101">
        <v>12.19</v>
      </c>
    </row>
    <row r="239" spans="1:2" x14ac:dyDescent="0.25">
      <c r="A239" s="102">
        <v>29545</v>
      </c>
      <c r="B239" s="101">
        <v>12.22</v>
      </c>
    </row>
    <row r="240" spans="1:2" x14ac:dyDescent="0.25">
      <c r="A240" s="102">
        <v>29546</v>
      </c>
      <c r="B240" s="101">
        <v>12.37</v>
      </c>
    </row>
    <row r="241" spans="1:2" x14ac:dyDescent="0.25">
      <c r="A241" s="102">
        <v>29549</v>
      </c>
      <c r="B241" s="101">
        <v>12.31</v>
      </c>
    </row>
    <row r="242" spans="1:2" x14ac:dyDescent="0.25">
      <c r="A242" s="102">
        <v>29550</v>
      </c>
      <c r="B242" s="101">
        <v>12.3</v>
      </c>
    </row>
    <row r="243" spans="1:2" x14ac:dyDescent="0.25">
      <c r="A243" s="102">
        <v>29551</v>
      </c>
      <c r="B243" s="101">
        <v>12.27</v>
      </c>
    </row>
    <row r="244" spans="1:2" x14ac:dyDescent="0.25">
      <c r="A244" s="102">
        <v>29552</v>
      </c>
      <c r="B244" s="101" t="e">
        <f>NA()</f>
        <v>#N/A</v>
      </c>
    </row>
    <row r="245" spans="1:2" x14ac:dyDescent="0.25">
      <c r="A245" s="102">
        <v>29553</v>
      </c>
      <c r="B245" s="101">
        <v>12.32</v>
      </c>
    </row>
    <row r="246" spans="1:2" x14ac:dyDescent="0.25">
      <c r="A246" s="102">
        <v>29556</v>
      </c>
      <c r="B246" s="101">
        <v>12.51</v>
      </c>
    </row>
    <row r="247" spans="1:2" x14ac:dyDescent="0.25">
      <c r="A247" s="102">
        <v>29557</v>
      </c>
      <c r="B247" s="101">
        <v>12.5</v>
      </c>
    </row>
    <row r="248" spans="1:2" x14ac:dyDescent="0.25">
      <c r="A248" s="102">
        <v>29558</v>
      </c>
      <c r="B248" s="101">
        <v>12.41</v>
      </c>
    </row>
    <row r="249" spans="1:2" x14ac:dyDescent="0.25">
      <c r="A249" s="102">
        <v>29559</v>
      </c>
      <c r="B249" s="101">
        <v>12.43</v>
      </c>
    </row>
    <row r="250" spans="1:2" x14ac:dyDescent="0.25">
      <c r="A250" s="102">
        <v>29560</v>
      </c>
      <c r="B250" s="101">
        <v>12.33</v>
      </c>
    </row>
    <row r="251" spans="1:2" x14ac:dyDescent="0.25">
      <c r="A251" s="102">
        <v>29563</v>
      </c>
      <c r="B251" s="101">
        <v>12.42</v>
      </c>
    </row>
    <row r="252" spans="1:2" x14ac:dyDescent="0.25">
      <c r="A252" s="102">
        <v>29564</v>
      </c>
      <c r="B252" s="101">
        <v>12.68</v>
      </c>
    </row>
    <row r="253" spans="1:2" x14ac:dyDescent="0.25">
      <c r="A253" s="102">
        <v>29565</v>
      </c>
      <c r="B253" s="101">
        <v>12.8</v>
      </c>
    </row>
    <row r="254" spans="1:2" x14ac:dyDescent="0.25">
      <c r="A254" s="102">
        <v>29566</v>
      </c>
      <c r="B254" s="101">
        <v>13.17</v>
      </c>
    </row>
    <row r="255" spans="1:2" x14ac:dyDescent="0.25">
      <c r="A255" s="102">
        <v>29567</v>
      </c>
      <c r="B255" s="101">
        <v>12.82</v>
      </c>
    </row>
    <row r="256" spans="1:2" x14ac:dyDescent="0.25">
      <c r="A256" s="102">
        <v>29570</v>
      </c>
      <c r="B256" s="101">
        <v>12.85</v>
      </c>
    </row>
    <row r="257" spans="1:2" x14ac:dyDescent="0.25">
      <c r="A257" s="102">
        <v>29571</v>
      </c>
      <c r="B257" s="101">
        <v>12.95</v>
      </c>
    </row>
    <row r="258" spans="1:2" x14ac:dyDescent="0.25">
      <c r="A258" s="102">
        <v>29572</v>
      </c>
      <c r="B258" s="101">
        <v>12.74</v>
      </c>
    </row>
    <row r="259" spans="1:2" x14ac:dyDescent="0.25">
      <c r="A259" s="102">
        <v>29573</v>
      </c>
      <c r="B259" s="101">
        <v>12.62</v>
      </c>
    </row>
    <row r="260" spans="1:2" x14ac:dyDescent="0.25">
      <c r="A260" s="102">
        <v>29574</v>
      </c>
      <c r="B260" s="101">
        <v>12.22</v>
      </c>
    </row>
    <row r="261" spans="1:2" x14ac:dyDescent="0.25">
      <c r="A261" s="102">
        <v>29577</v>
      </c>
      <c r="B261" s="101">
        <v>11.75</v>
      </c>
    </row>
    <row r="262" spans="1:2" x14ac:dyDescent="0.25">
      <c r="A262" s="102">
        <v>29578</v>
      </c>
      <c r="B262" s="101">
        <v>11.93</v>
      </c>
    </row>
    <row r="263" spans="1:2" x14ac:dyDescent="0.25">
      <c r="A263" s="102">
        <v>29579</v>
      </c>
      <c r="B263" s="101">
        <v>11.95</v>
      </c>
    </row>
    <row r="264" spans="1:2" x14ac:dyDescent="0.25">
      <c r="A264" s="102">
        <v>29580</v>
      </c>
      <c r="B264" s="101" t="e">
        <f>NA()</f>
        <v>#N/A</v>
      </c>
    </row>
    <row r="265" spans="1:2" x14ac:dyDescent="0.25">
      <c r="A265" s="102">
        <v>29581</v>
      </c>
      <c r="B265" s="101">
        <v>11.84</v>
      </c>
    </row>
    <row r="266" spans="1:2" x14ac:dyDescent="0.25">
      <c r="A266" s="102">
        <v>29584</v>
      </c>
      <c r="B266" s="101">
        <v>11.84</v>
      </c>
    </row>
    <row r="267" spans="1:2" x14ac:dyDescent="0.25">
      <c r="A267" s="102">
        <v>29585</v>
      </c>
      <c r="B267" s="101">
        <v>11.96</v>
      </c>
    </row>
    <row r="268" spans="1:2" x14ac:dyDescent="0.25">
      <c r="A268" s="102">
        <v>29586</v>
      </c>
      <c r="B268" s="101">
        <v>11.98</v>
      </c>
    </row>
    <row r="269" spans="1:2" x14ac:dyDescent="0.25">
      <c r="A269" s="102">
        <v>29587</v>
      </c>
      <c r="B269" s="101" t="e">
        <f>NA()</f>
        <v>#N/A</v>
      </c>
    </row>
    <row r="270" spans="1:2" x14ac:dyDescent="0.25">
      <c r="A270" s="102">
        <v>29588</v>
      </c>
      <c r="B270" s="101">
        <v>12.01</v>
      </c>
    </row>
    <row r="271" spans="1:2" x14ac:dyDescent="0.25">
      <c r="A271" s="102">
        <v>29591</v>
      </c>
      <c r="B271" s="101">
        <v>11.67</v>
      </c>
    </row>
    <row r="272" spans="1:2" x14ac:dyDescent="0.25">
      <c r="A272" s="102">
        <v>29592</v>
      </c>
      <c r="B272" s="101">
        <v>11.67</v>
      </c>
    </row>
    <row r="273" spans="1:2" x14ac:dyDescent="0.25">
      <c r="A273" s="102">
        <v>29593</v>
      </c>
      <c r="B273" s="101">
        <v>11.89</v>
      </c>
    </row>
    <row r="274" spans="1:2" x14ac:dyDescent="0.25">
      <c r="A274" s="102">
        <v>29594</v>
      </c>
      <c r="B274" s="101">
        <v>11.91</v>
      </c>
    </row>
    <row r="275" spans="1:2" x14ac:dyDescent="0.25">
      <c r="A275" s="102">
        <v>29595</v>
      </c>
      <c r="B275" s="101">
        <v>12.13</v>
      </c>
    </row>
    <row r="276" spans="1:2" x14ac:dyDescent="0.25">
      <c r="A276" s="102">
        <v>29598</v>
      </c>
      <c r="B276" s="101">
        <v>12.08</v>
      </c>
    </row>
    <row r="277" spans="1:2" x14ac:dyDescent="0.25">
      <c r="A277" s="102">
        <v>29599</v>
      </c>
      <c r="B277" s="101">
        <v>12.08</v>
      </c>
    </row>
    <row r="278" spans="1:2" x14ac:dyDescent="0.25">
      <c r="A278" s="102">
        <v>29600</v>
      </c>
      <c r="B278" s="101">
        <v>12.07</v>
      </c>
    </row>
    <row r="279" spans="1:2" x14ac:dyDescent="0.25">
      <c r="A279" s="102">
        <v>29601</v>
      </c>
      <c r="B279" s="101">
        <v>12.25</v>
      </c>
    </row>
    <row r="280" spans="1:2" x14ac:dyDescent="0.25">
      <c r="A280" s="102">
        <v>29602</v>
      </c>
      <c r="B280" s="101">
        <v>12.13</v>
      </c>
    </row>
    <row r="281" spans="1:2" x14ac:dyDescent="0.25">
      <c r="A281" s="102">
        <v>29605</v>
      </c>
      <c r="B281" s="101">
        <v>12.25</v>
      </c>
    </row>
    <row r="282" spans="1:2" x14ac:dyDescent="0.25">
      <c r="A282" s="102">
        <v>29606</v>
      </c>
      <c r="B282" s="101">
        <v>12.11</v>
      </c>
    </row>
    <row r="283" spans="1:2" x14ac:dyDescent="0.25">
      <c r="A283" s="102">
        <v>29607</v>
      </c>
      <c r="B283" s="101">
        <v>12.33</v>
      </c>
    </row>
    <row r="284" spans="1:2" x14ac:dyDescent="0.25">
      <c r="A284" s="102">
        <v>29608</v>
      </c>
      <c r="B284" s="101">
        <v>12.46</v>
      </c>
    </row>
    <row r="285" spans="1:2" x14ac:dyDescent="0.25">
      <c r="A285" s="102">
        <v>29609</v>
      </c>
      <c r="B285" s="101">
        <v>12.38</v>
      </c>
    </row>
    <row r="286" spans="1:2" x14ac:dyDescent="0.25">
      <c r="A286" s="102">
        <v>29612</v>
      </c>
      <c r="B286" s="101">
        <v>12.28</v>
      </c>
    </row>
    <row r="287" spans="1:2" x14ac:dyDescent="0.25">
      <c r="A287" s="102">
        <v>29613</v>
      </c>
      <c r="B287" s="101">
        <v>12.31</v>
      </c>
    </row>
    <row r="288" spans="1:2" x14ac:dyDescent="0.25">
      <c r="A288" s="102">
        <v>29614</v>
      </c>
      <c r="B288" s="101">
        <v>12.33</v>
      </c>
    </row>
    <row r="289" spans="1:2" x14ac:dyDescent="0.25">
      <c r="A289" s="102">
        <v>29615</v>
      </c>
      <c r="B289" s="101">
        <v>12.38</v>
      </c>
    </row>
    <row r="290" spans="1:2" x14ac:dyDescent="0.25">
      <c r="A290" s="102">
        <v>29616</v>
      </c>
      <c r="B290" s="101">
        <v>12.28</v>
      </c>
    </row>
    <row r="291" spans="1:2" x14ac:dyDescent="0.25">
      <c r="A291" s="102">
        <v>29619</v>
      </c>
      <c r="B291" s="101">
        <v>12.45</v>
      </c>
    </row>
    <row r="292" spans="1:2" x14ac:dyDescent="0.25">
      <c r="A292" s="102">
        <v>29620</v>
      </c>
      <c r="B292" s="101">
        <v>12.61</v>
      </c>
    </row>
    <row r="293" spans="1:2" x14ac:dyDescent="0.25">
      <c r="A293" s="102">
        <v>29621</v>
      </c>
      <c r="B293" s="101">
        <v>12.49</v>
      </c>
    </row>
    <row r="294" spans="1:2" x14ac:dyDescent="0.25">
      <c r="A294" s="102">
        <v>29622</v>
      </c>
      <c r="B294" s="101">
        <v>12.7</v>
      </c>
    </row>
    <row r="295" spans="1:2" x14ac:dyDescent="0.25">
      <c r="A295" s="102">
        <v>29623</v>
      </c>
      <c r="B295" s="101">
        <v>12.73</v>
      </c>
    </row>
    <row r="296" spans="1:2" x14ac:dyDescent="0.25">
      <c r="A296" s="102">
        <v>29626</v>
      </c>
      <c r="B296" s="101">
        <v>12.81</v>
      </c>
    </row>
    <row r="297" spans="1:2" x14ac:dyDescent="0.25">
      <c r="A297" s="102">
        <v>29627</v>
      </c>
      <c r="B297" s="101">
        <v>12.92</v>
      </c>
    </row>
    <row r="298" spans="1:2" x14ac:dyDescent="0.25">
      <c r="A298" s="102">
        <v>29628</v>
      </c>
      <c r="B298" s="101">
        <v>13.01</v>
      </c>
    </row>
    <row r="299" spans="1:2" x14ac:dyDescent="0.25">
      <c r="A299" s="102">
        <v>29629</v>
      </c>
      <c r="B299" s="101" t="e">
        <f>NA()</f>
        <v>#N/A</v>
      </c>
    </row>
    <row r="300" spans="1:2" x14ac:dyDescent="0.25">
      <c r="A300" s="102">
        <v>29630</v>
      </c>
      <c r="B300" s="101">
        <v>13.2</v>
      </c>
    </row>
    <row r="301" spans="1:2" x14ac:dyDescent="0.25">
      <c r="A301" s="102">
        <v>29633</v>
      </c>
      <c r="B301" s="101" t="e">
        <f>NA()</f>
        <v>#N/A</v>
      </c>
    </row>
    <row r="302" spans="1:2" x14ac:dyDescent="0.25">
      <c r="A302" s="102">
        <v>29634</v>
      </c>
      <c r="B302" s="101">
        <v>12.93</v>
      </c>
    </row>
    <row r="303" spans="1:2" x14ac:dyDescent="0.25">
      <c r="A303" s="102">
        <v>29635</v>
      </c>
      <c r="B303" s="101">
        <v>12.88</v>
      </c>
    </row>
    <row r="304" spans="1:2" x14ac:dyDescent="0.25">
      <c r="A304" s="102">
        <v>29636</v>
      </c>
      <c r="B304" s="101">
        <v>12.71</v>
      </c>
    </row>
    <row r="305" spans="1:2" x14ac:dyDescent="0.25">
      <c r="A305" s="102">
        <v>29637</v>
      </c>
      <c r="B305" s="101">
        <v>12.54</v>
      </c>
    </row>
    <row r="306" spans="1:2" x14ac:dyDescent="0.25">
      <c r="A306" s="102">
        <v>29640</v>
      </c>
      <c r="B306" s="101">
        <v>12.81</v>
      </c>
    </row>
    <row r="307" spans="1:2" x14ac:dyDescent="0.25">
      <c r="A307" s="102">
        <v>29641</v>
      </c>
      <c r="B307" s="101">
        <v>12.81</v>
      </c>
    </row>
    <row r="308" spans="1:2" x14ac:dyDescent="0.25">
      <c r="A308" s="102">
        <v>29642</v>
      </c>
      <c r="B308" s="101">
        <v>12.89</v>
      </c>
    </row>
    <row r="309" spans="1:2" x14ac:dyDescent="0.25">
      <c r="A309" s="102">
        <v>29643</v>
      </c>
      <c r="B309" s="101">
        <v>12.98</v>
      </c>
    </row>
    <row r="310" spans="1:2" x14ac:dyDescent="0.25">
      <c r="A310" s="102">
        <v>29644</v>
      </c>
      <c r="B310" s="101">
        <v>12.97</v>
      </c>
    </row>
    <row r="311" spans="1:2" x14ac:dyDescent="0.25">
      <c r="A311" s="102">
        <v>29647</v>
      </c>
      <c r="B311" s="101">
        <v>13.19</v>
      </c>
    </row>
    <row r="312" spans="1:2" x14ac:dyDescent="0.25">
      <c r="A312" s="102">
        <v>29648</v>
      </c>
      <c r="B312" s="101">
        <v>13</v>
      </c>
    </row>
    <row r="313" spans="1:2" x14ac:dyDescent="0.25">
      <c r="A313" s="102">
        <v>29649</v>
      </c>
      <c r="B313" s="101">
        <v>13.03</v>
      </c>
    </row>
    <row r="314" spans="1:2" x14ac:dyDescent="0.25">
      <c r="A314" s="102">
        <v>29650</v>
      </c>
      <c r="B314" s="101">
        <v>13</v>
      </c>
    </row>
    <row r="315" spans="1:2" x14ac:dyDescent="0.25">
      <c r="A315" s="102">
        <v>29651</v>
      </c>
      <c r="B315" s="101">
        <v>12.73</v>
      </c>
    </row>
    <row r="316" spans="1:2" x14ac:dyDescent="0.25">
      <c r="A316" s="102">
        <v>29654</v>
      </c>
      <c r="B316" s="101">
        <v>12.64</v>
      </c>
    </row>
    <row r="317" spans="1:2" x14ac:dyDescent="0.25">
      <c r="A317" s="102">
        <v>29655</v>
      </c>
      <c r="B317" s="101">
        <v>12.69</v>
      </c>
    </row>
    <row r="318" spans="1:2" x14ac:dyDescent="0.25">
      <c r="A318" s="102">
        <v>29656</v>
      </c>
      <c r="B318" s="101">
        <v>12.74</v>
      </c>
    </row>
    <row r="319" spans="1:2" x14ac:dyDescent="0.25">
      <c r="A319" s="102">
        <v>29657</v>
      </c>
      <c r="B319" s="101">
        <v>12.59</v>
      </c>
    </row>
    <row r="320" spans="1:2" x14ac:dyDescent="0.25">
      <c r="A320" s="102">
        <v>29658</v>
      </c>
      <c r="B320" s="101">
        <v>12.42</v>
      </c>
    </row>
    <row r="321" spans="1:2" x14ac:dyDescent="0.25">
      <c r="A321" s="102">
        <v>29661</v>
      </c>
      <c r="B321" s="101">
        <v>12.41</v>
      </c>
    </row>
    <row r="322" spans="1:2" x14ac:dyDescent="0.25">
      <c r="A322" s="102">
        <v>29662</v>
      </c>
      <c r="B322" s="101">
        <v>12.25</v>
      </c>
    </row>
    <row r="323" spans="1:2" x14ac:dyDescent="0.25">
      <c r="A323" s="102">
        <v>29663</v>
      </c>
      <c r="B323" s="101">
        <v>12.16</v>
      </c>
    </row>
    <row r="324" spans="1:2" x14ac:dyDescent="0.25">
      <c r="A324" s="102">
        <v>29664</v>
      </c>
      <c r="B324" s="101">
        <v>12.28</v>
      </c>
    </row>
    <row r="325" spans="1:2" x14ac:dyDescent="0.25">
      <c r="A325" s="102">
        <v>29665</v>
      </c>
      <c r="B325" s="101">
        <v>12.34</v>
      </c>
    </row>
    <row r="326" spans="1:2" x14ac:dyDescent="0.25">
      <c r="A326" s="102">
        <v>29668</v>
      </c>
      <c r="B326" s="101">
        <v>12.71</v>
      </c>
    </row>
    <row r="327" spans="1:2" x14ac:dyDescent="0.25">
      <c r="A327" s="102">
        <v>29669</v>
      </c>
      <c r="B327" s="101">
        <v>12.84</v>
      </c>
    </row>
    <row r="328" spans="1:2" x14ac:dyDescent="0.25">
      <c r="A328" s="102">
        <v>29670</v>
      </c>
      <c r="B328" s="101">
        <v>12.77</v>
      </c>
    </row>
    <row r="329" spans="1:2" x14ac:dyDescent="0.25">
      <c r="A329" s="102">
        <v>29671</v>
      </c>
      <c r="B329" s="101">
        <v>12.92</v>
      </c>
    </row>
    <row r="330" spans="1:2" x14ac:dyDescent="0.25">
      <c r="A330" s="102">
        <v>29672</v>
      </c>
      <c r="B330" s="101">
        <v>12.93</v>
      </c>
    </row>
    <row r="331" spans="1:2" x14ac:dyDescent="0.25">
      <c r="A331" s="102">
        <v>29675</v>
      </c>
      <c r="B331" s="101">
        <v>12.8</v>
      </c>
    </row>
    <row r="332" spans="1:2" x14ac:dyDescent="0.25">
      <c r="A332" s="102">
        <v>29676</v>
      </c>
      <c r="B332" s="101">
        <v>12.65</v>
      </c>
    </row>
    <row r="333" spans="1:2" x14ac:dyDescent="0.25">
      <c r="A333" s="102">
        <v>29677</v>
      </c>
      <c r="B333" s="101">
        <v>12.65</v>
      </c>
    </row>
    <row r="334" spans="1:2" x14ac:dyDescent="0.25">
      <c r="A334" s="102">
        <v>29678</v>
      </c>
      <c r="B334" s="101">
        <v>12.8</v>
      </c>
    </row>
    <row r="335" spans="1:2" x14ac:dyDescent="0.25">
      <c r="A335" s="102">
        <v>29679</v>
      </c>
      <c r="B335" s="101">
        <v>12.94</v>
      </c>
    </row>
    <row r="336" spans="1:2" x14ac:dyDescent="0.25">
      <c r="A336" s="102">
        <v>29682</v>
      </c>
      <c r="B336" s="101">
        <v>13.28</v>
      </c>
    </row>
    <row r="337" spans="1:2" x14ac:dyDescent="0.25">
      <c r="A337" s="102">
        <v>29683</v>
      </c>
      <c r="B337" s="101">
        <v>12.99</v>
      </c>
    </row>
    <row r="338" spans="1:2" x14ac:dyDescent="0.25">
      <c r="A338" s="102">
        <v>29684</v>
      </c>
      <c r="B338" s="101">
        <v>13.15</v>
      </c>
    </row>
    <row r="339" spans="1:2" x14ac:dyDescent="0.25">
      <c r="A339" s="102">
        <v>29685</v>
      </c>
      <c r="B339" s="101">
        <v>13.02</v>
      </c>
    </row>
    <row r="340" spans="1:2" x14ac:dyDescent="0.25">
      <c r="A340" s="102">
        <v>29686</v>
      </c>
      <c r="B340" s="101">
        <v>13.15</v>
      </c>
    </row>
    <row r="341" spans="1:2" x14ac:dyDescent="0.25">
      <c r="A341" s="102">
        <v>29689</v>
      </c>
      <c r="B341" s="101">
        <v>13.23</v>
      </c>
    </row>
    <row r="342" spans="1:2" x14ac:dyDescent="0.25">
      <c r="A342" s="102">
        <v>29690</v>
      </c>
      <c r="B342" s="101">
        <v>13.13</v>
      </c>
    </row>
    <row r="343" spans="1:2" x14ac:dyDescent="0.25">
      <c r="A343" s="102">
        <v>29691</v>
      </c>
      <c r="B343" s="101">
        <v>13.29</v>
      </c>
    </row>
    <row r="344" spans="1:2" x14ac:dyDescent="0.25">
      <c r="A344" s="102">
        <v>29692</v>
      </c>
      <c r="B344" s="101">
        <v>13.32</v>
      </c>
    </row>
    <row r="345" spans="1:2" x14ac:dyDescent="0.25">
      <c r="A345" s="102">
        <v>29693</v>
      </c>
      <c r="B345" s="101" t="e">
        <f>NA()</f>
        <v>#N/A</v>
      </c>
    </row>
    <row r="346" spans="1:2" x14ac:dyDescent="0.25">
      <c r="A346" s="102">
        <v>29696</v>
      </c>
      <c r="B346" s="101">
        <v>13.17</v>
      </c>
    </row>
    <row r="347" spans="1:2" x14ac:dyDescent="0.25">
      <c r="A347" s="102">
        <v>29697</v>
      </c>
      <c r="B347" s="101">
        <v>13.2</v>
      </c>
    </row>
    <row r="348" spans="1:2" x14ac:dyDescent="0.25">
      <c r="A348" s="102">
        <v>29698</v>
      </c>
      <c r="B348" s="101">
        <v>13.25</v>
      </c>
    </row>
    <row r="349" spans="1:2" x14ac:dyDescent="0.25">
      <c r="A349" s="102">
        <v>29699</v>
      </c>
      <c r="B349" s="101">
        <v>13.28</v>
      </c>
    </row>
    <row r="350" spans="1:2" x14ac:dyDescent="0.25">
      <c r="A350" s="102">
        <v>29700</v>
      </c>
      <c r="B350" s="101">
        <v>13.35</v>
      </c>
    </row>
    <row r="351" spans="1:2" x14ac:dyDescent="0.25">
      <c r="A351" s="102">
        <v>29703</v>
      </c>
      <c r="B351" s="101">
        <v>13.38</v>
      </c>
    </row>
    <row r="352" spans="1:2" x14ac:dyDescent="0.25">
      <c r="A352" s="102">
        <v>29704</v>
      </c>
      <c r="B352" s="101">
        <v>13.39</v>
      </c>
    </row>
    <row r="353" spans="1:2" x14ac:dyDescent="0.25">
      <c r="A353" s="102">
        <v>29705</v>
      </c>
      <c r="B353" s="101">
        <v>13.5</v>
      </c>
    </row>
    <row r="354" spans="1:2" x14ac:dyDescent="0.25">
      <c r="A354" s="102">
        <v>29706</v>
      </c>
      <c r="B354" s="101">
        <v>13.65</v>
      </c>
    </row>
    <row r="355" spans="1:2" x14ac:dyDescent="0.25">
      <c r="A355" s="102">
        <v>29707</v>
      </c>
      <c r="B355" s="101">
        <v>13.59</v>
      </c>
    </row>
    <row r="356" spans="1:2" x14ac:dyDescent="0.25">
      <c r="A356" s="102">
        <v>29710</v>
      </c>
      <c r="B356" s="101">
        <v>13.98</v>
      </c>
    </row>
    <row r="357" spans="1:2" x14ac:dyDescent="0.25">
      <c r="A357" s="102">
        <v>29711</v>
      </c>
      <c r="B357" s="101">
        <v>14.11</v>
      </c>
    </row>
    <row r="358" spans="1:2" x14ac:dyDescent="0.25">
      <c r="A358" s="102">
        <v>29712</v>
      </c>
      <c r="B358" s="101">
        <v>13.97</v>
      </c>
    </row>
    <row r="359" spans="1:2" x14ac:dyDescent="0.25">
      <c r="A359" s="102">
        <v>29713</v>
      </c>
      <c r="B359" s="101">
        <v>13.84</v>
      </c>
    </row>
    <row r="360" spans="1:2" x14ac:dyDescent="0.25">
      <c r="A360" s="102">
        <v>29714</v>
      </c>
      <c r="B360" s="101">
        <v>13.76</v>
      </c>
    </row>
    <row r="361" spans="1:2" x14ac:dyDescent="0.25">
      <c r="A361" s="102">
        <v>29717</v>
      </c>
      <c r="B361" s="101">
        <v>13.89</v>
      </c>
    </row>
    <row r="362" spans="1:2" x14ac:dyDescent="0.25">
      <c r="A362" s="102">
        <v>29718</v>
      </c>
      <c r="B362" s="101">
        <v>13.95</v>
      </c>
    </row>
    <row r="363" spans="1:2" x14ac:dyDescent="0.25">
      <c r="A363" s="102">
        <v>29719</v>
      </c>
      <c r="B363" s="101">
        <v>13.95</v>
      </c>
    </row>
    <row r="364" spans="1:2" x14ac:dyDescent="0.25">
      <c r="A364" s="102">
        <v>29720</v>
      </c>
      <c r="B364" s="101">
        <v>13.66</v>
      </c>
    </row>
    <row r="365" spans="1:2" x14ac:dyDescent="0.25">
      <c r="A365" s="102">
        <v>29721</v>
      </c>
      <c r="B365" s="101">
        <v>13.58</v>
      </c>
    </row>
    <row r="366" spans="1:2" x14ac:dyDescent="0.25">
      <c r="A366" s="102">
        <v>29724</v>
      </c>
      <c r="B366" s="101">
        <v>13.31</v>
      </c>
    </row>
    <row r="367" spans="1:2" x14ac:dyDescent="0.25">
      <c r="A367" s="102">
        <v>29725</v>
      </c>
      <c r="B367" s="101">
        <v>13.47</v>
      </c>
    </row>
    <row r="368" spans="1:2" x14ac:dyDescent="0.25">
      <c r="A368" s="102">
        <v>29726</v>
      </c>
      <c r="B368" s="101">
        <v>13.45</v>
      </c>
    </row>
    <row r="369" spans="1:2" x14ac:dyDescent="0.25">
      <c r="A369" s="102">
        <v>29727</v>
      </c>
      <c r="B369" s="101">
        <v>13.53</v>
      </c>
    </row>
    <row r="370" spans="1:2" x14ac:dyDescent="0.25">
      <c r="A370" s="102">
        <v>29728</v>
      </c>
      <c r="B370" s="101">
        <v>13.36</v>
      </c>
    </row>
    <row r="371" spans="1:2" x14ac:dyDescent="0.25">
      <c r="A371" s="102">
        <v>29731</v>
      </c>
      <c r="B371" s="101" t="e">
        <f>NA()</f>
        <v>#N/A</v>
      </c>
    </row>
    <row r="372" spans="1:2" x14ac:dyDescent="0.25">
      <c r="A372" s="102">
        <v>29732</v>
      </c>
      <c r="B372" s="101">
        <v>13.22</v>
      </c>
    </row>
    <row r="373" spans="1:2" x14ac:dyDescent="0.25">
      <c r="A373" s="102">
        <v>29733</v>
      </c>
      <c r="B373" s="101">
        <v>13.27</v>
      </c>
    </row>
    <row r="374" spans="1:2" x14ac:dyDescent="0.25">
      <c r="A374" s="102">
        <v>29734</v>
      </c>
      <c r="B374" s="101">
        <v>13.1</v>
      </c>
    </row>
    <row r="375" spans="1:2" x14ac:dyDescent="0.25">
      <c r="A375" s="102">
        <v>29735</v>
      </c>
      <c r="B375" s="101">
        <v>13.06</v>
      </c>
    </row>
    <row r="376" spans="1:2" x14ac:dyDescent="0.25">
      <c r="A376" s="102">
        <v>29738</v>
      </c>
      <c r="B376" s="101">
        <v>13.06</v>
      </c>
    </row>
    <row r="377" spans="1:2" x14ac:dyDescent="0.25">
      <c r="A377" s="102">
        <v>29739</v>
      </c>
      <c r="B377" s="101">
        <v>13.13</v>
      </c>
    </row>
    <row r="378" spans="1:2" x14ac:dyDescent="0.25">
      <c r="A378" s="102">
        <v>29740</v>
      </c>
      <c r="B378" s="101">
        <v>13.08</v>
      </c>
    </row>
    <row r="379" spans="1:2" x14ac:dyDescent="0.25">
      <c r="A379" s="102">
        <v>29741</v>
      </c>
      <c r="B379" s="101">
        <v>13.04</v>
      </c>
    </row>
    <row r="380" spans="1:2" x14ac:dyDescent="0.25">
      <c r="A380" s="102">
        <v>29742</v>
      </c>
      <c r="B380" s="101">
        <v>13.11</v>
      </c>
    </row>
    <row r="381" spans="1:2" x14ac:dyDescent="0.25">
      <c r="A381" s="102">
        <v>29745</v>
      </c>
      <c r="B381" s="101">
        <v>12.87</v>
      </c>
    </row>
    <row r="382" spans="1:2" x14ac:dyDescent="0.25">
      <c r="A382" s="102">
        <v>29746</v>
      </c>
      <c r="B382" s="101">
        <v>12.89</v>
      </c>
    </row>
    <row r="383" spans="1:2" x14ac:dyDescent="0.25">
      <c r="A383" s="102">
        <v>29747</v>
      </c>
      <c r="B383" s="101">
        <v>12.82</v>
      </c>
    </row>
    <row r="384" spans="1:2" x14ac:dyDescent="0.25">
      <c r="A384" s="102">
        <v>29748</v>
      </c>
      <c r="B384" s="101">
        <v>12.84</v>
      </c>
    </row>
    <row r="385" spans="1:2" x14ac:dyDescent="0.25">
      <c r="A385" s="102">
        <v>29749</v>
      </c>
      <c r="B385" s="101">
        <v>12.84</v>
      </c>
    </row>
    <row r="386" spans="1:2" x14ac:dyDescent="0.25">
      <c r="A386" s="102">
        <v>29752</v>
      </c>
      <c r="B386" s="101">
        <v>12.61</v>
      </c>
    </row>
    <row r="387" spans="1:2" x14ac:dyDescent="0.25">
      <c r="A387" s="102">
        <v>29753</v>
      </c>
      <c r="B387" s="101">
        <v>12.59</v>
      </c>
    </row>
    <row r="388" spans="1:2" x14ac:dyDescent="0.25">
      <c r="A388" s="102">
        <v>29754</v>
      </c>
      <c r="B388" s="101">
        <v>12.73</v>
      </c>
    </row>
    <row r="389" spans="1:2" x14ac:dyDescent="0.25">
      <c r="A389" s="102">
        <v>29755</v>
      </c>
      <c r="B389" s="101">
        <v>12.98</v>
      </c>
    </row>
    <row r="390" spans="1:2" x14ac:dyDescent="0.25">
      <c r="A390" s="102">
        <v>29756</v>
      </c>
      <c r="B390" s="101">
        <v>12.9</v>
      </c>
    </row>
    <row r="391" spans="1:2" x14ac:dyDescent="0.25">
      <c r="A391" s="102">
        <v>29759</v>
      </c>
      <c r="B391" s="101">
        <v>12.86</v>
      </c>
    </row>
    <row r="392" spans="1:2" x14ac:dyDescent="0.25">
      <c r="A392" s="102">
        <v>29760</v>
      </c>
      <c r="B392" s="101">
        <v>12.99</v>
      </c>
    </row>
    <row r="393" spans="1:2" x14ac:dyDescent="0.25">
      <c r="A393" s="102">
        <v>29761</v>
      </c>
      <c r="B393" s="101">
        <v>13.1</v>
      </c>
    </row>
    <row r="394" spans="1:2" x14ac:dyDescent="0.25">
      <c r="A394" s="102">
        <v>29762</v>
      </c>
      <c r="B394" s="101">
        <v>13.14</v>
      </c>
    </row>
    <row r="395" spans="1:2" x14ac:dyDescent="0.25">
      <c r="A395" s="102">
        <v>29763</v>
      </c>
      <c r="B395" s="101">
        <v>13.14</v>
      </c>
    </row>
    <row r="396" spans="1:2" x14ac:dyDescent="0.25">
      <c r="A396" s="102">
        <v>29766</v>
      </c>
      <c r="B396" s="101">
        <v>13.11</v>
      </c>
    </row>
    <row r="397" spans="1:2" x14ac:dyDescent="0.25">
      <c r="A397" s="102">
        <v>29767</v>
      </c>
      <c r="B397" s="101">
        <v>13.3</v>
      </c>
    </row>
    <row r="398" spans="1:2" x14ac:dyDescent="0.25">
      <c r="A398" s="102">
        <v>29768</v>
      </c>
      <c r="B398" s="101">
        <v>13.47</v>
      </c>
    </row>
    <row r="399" spans="1:2" x14ac:dyDescent="0.25">
      <c r="A399" s="102">
        <v>29769</v>
      </c>
      <c r="B399" s="101">
        <v>13.35</v>
      </c>
    </row>
    <row r="400" spans="1:2" x14ac:dyDescent="0.25">
      <c r="A400" s="102">
        <v>29770</v>
      </c>
      <c r="B400" s="101" t="e">
        <f>NA()</f>
        <v>#N/A</v>
      </c>
    </row>
    <row r="401" spans="1:2" x14ac:dyDescent="0.25">
      <c r="A401" s="102">
        <v>29773</v>
      </c>
      <c r="B401" s="101">
        <v>13.19</v>
      </c>
    </row>
    <row r="402" spans="1:2" x14ac:dyDescent="0.25">
      <c r="A402" s="102">
        <v>29774</v>
      </c>
      <c r="B402" s="101">
        <v>13.42</v>
      </c>
    </row>
    <row r="403" spans="1:2" x14ac:dyDescent="0.25">
      <c r="A403" s="102">
        <v>29775</v>
      </c>
      <c r="B403" s="101">
        <v>13.43</v>
      </c>
    </row>
    <row r="404" spans="1:2" x14ac:dyDescent="0.25">
      <c r="A404" s="102">
        <v>29776</v>
      </c>
      <c r="B404" s="101">
        <v>13.47</v>
      </c>
    </row>
    <row r="405" spans="1:2" x14ac:dyDescent="0.25">
      <c r="A405" s="102">
        <v>29777</v>
      </c>
      <c r="B405" s="101">
        <v>13.25</v>
      </c>
    </row>
    <row r="406" spans="1:2" x14ac:dyDescent="0.25">
      <c r="A406" s="102">
        <v>29780</v>
      </c>
      <c r="B406" s="101">
        <v>13.33</v>
      </c>
    </row>
    <row r="407" spans="1:2" x14ac:dyDescent="0.25">
      <c r="A407" s="102">
        <v>29781</v>
      </c>
      <c r="B407" s="101">
        <v>13.49</v>
      </c>
    </row>
    <row r="408" spans="1:2" x14ac:dyDescent="0.25">
      <c r="A408" s="102">
        <v>29782</v>
      </c>
      <c r="B408" s="101">
        <v>13.35</v>
      </c>
    </row>
    <row r="409" spans="1:2" x14ac:dyDescent="0.25">
      <c r="A409" s="102">
        <v>29783</v>
      </c>
      <c r="B409" s="101">
        <v>13.44</v>
      </c>
    </row>
    <row r="410" spans="1:2" x14ac:dyDescent="0.25">
      <c r="A410" s="102">
        <v>29784</v>
      </c>
      <c r="B410" s="101">
        <v>13.4</v>
      </c>
    </row>
    <row r="411" spans="1:2" x14ac:dyDescent="0.25">
      <c r="A411" s="102">
        <v>29787</v>
      </c>
      <c r="B411" s="101">
        <v>13.87</v>
      </c>
    </row>
    <row r="412" spans="1:2" x14ac:dyDescent="0.25">
      <c r="A412" s="102">
        <v>29788</v>
      </c>
      <c r="B412" s="101">
        <v>13.84</v>
      </c>
    </row>
    <row r="413" spans="1:2" x14ac:dyDescent="0.25">
      <c r="A413" s="102">
        <v>29789</v>
      </c>
      <c r="B413" s="101">
        <v>13.87</v>
      </c>
    </row>
    <row r="414" spans="1:2" x14ac:dyDescent="0.25">
      <c r="A414" s="102">
        <v>29790</v>
      </c>
      <c r="B414" s="101">
        <v>13.8</v>
      </c>
    </row>
    <row r="415" spans="1:2" x14ac:dyDescent="0.25">
      <c r="A415" s="102">
        <v>29791</v>
      </c>
      <c r="B415" s="101">
        <v>13.65</v>
      </c>
    </row>
    <row r="416" spans="1:2" x14ac:dyDescent="0.25">
      <c r="A416" s="102">
        <v>29794</v>
      </c>
      <c r="B416" s="101">
        <v>13.7</v>
      </c>
    </row>
    <row r="417" spans="1:2" x14ac:dyDescent="0.25">
      <c r="A417" s="102">
        <v>29795</v>
      </c>
      <c r="B417" s="101">
        <v>13.8</v>
      </c>
    </row>
    <row r="418" spans="1:2" x14ac:dyDescent="0.25">
      <c r="A418" s="102">
        <v>29796</v>
      </c>
      <c r="B418" s="101">
        <v>13.92</v>
      </c>
    </row>
    <row r="419" spans="1:2" x14ac:dyDescent="0.25">
      <c r="A419" s="102">
        <v>29797</v>
      </c>
      <c r="B419" s="101">
        <v>13.95</v>
      </c>
    </row>
    <row r="420" spans="1:2" x14ac:dyDescent="0.25">
      <c r="A420" s="102">
        <v>29798</v>
      </c>
      <c r="B420" s="101">
        <v>13.96</v>
      </c>
    </row>
    <row r="421" spans="1:2" x14ac:dyDescent="0.25">
      <c r="A421" s="102">
        <v>29801</v>
      </c>
      <c r="B421" s="101">
        <v>14.27</v>
      </c>
    </row>
    <row r="422" spans="1:2" x14ac:dyDescent="0.25">
      <c r="A422" s="102">
        <v>29802</v>
      </c>
      <c r="B422" s="101">
        <v>14.17</v>
      </c>
    </row>
    <row r="423" spans="1:2" x14ac:dyDescent="0.25">
      <c r="A423" s="102">
        <v>29803</v>
      </c>
      <c r="B423" s="101">
        <v>14.15</v>
      </c>
    </row>
    <row r="424" spans="1:2" x14ac:dyDescent="0.25">
      <c r="A424" s="102">
        <v>29804</v>
      </c>
      <c r="B424" s="101">
        <v>14.04</v>
      </c>
    </row>
    <row r="425" spans="1:2" x14ac:dyDescent="0.25">
      <c r="A425" s="102">
        <v>29805</v>
      </c>
      <c r="B425" s="101">
        <v>14.07</v>
      </c>
    </row>
    <row r="426" spans="1:2" x14ac:dyDescent="0.25">
      <c r="A426" s="102">
        <v>29808</v>
      </c>
      <c r="B426" s="101">
        <v>13.88</v>
      </c>
    </row>
    <row r="427" spans="1:2" x14ac:dyDescent="0.25">
      <c r="A427" s="102">
        <v>29809</v>
      </c>
      <c r="B427" s="101">
        <v>13.63</v>
      </c>
    </row>
    <row r="428" spans="1:2" x14ac:dyDescent="0.25">
      <c r="A428" s="102">
        <v>29810</v>
      </c>
      <c r="B428" s="101">
        <v>13.82</v>
      </c>
    </row>
    <row r="429" spans="1:2" x14ac:dyDescent="0.25">
      <c r="A429" s="102">
        <v>29811</v>
      </c>
      <c r="B429" s="101">
        <v>13.88</v>
      </c>
    </row>
    <row r="430" spans="1:2" x14ac:dyDescent="0.25">
      <c r="A430" s="102">
        <v>29812</v>
      </c>
      <c r="B430" s="101">
        <v>13.95</v>
      </c>
    </row>
    <row r="431" spans="1:2" x14ac:dyDescent="0.25">
      <c r="A431" s="102">
        <v>29815</v>
      </c>
      <c r="B431" s="101">
        <v>13.9</v>
      </c>
    </row>
    <row r="432" spans="1:2" x14ac:dyDescent="0.25">
      <c r="A432" s="102">
        <v>29816</v>
      </c>
      <c r="B432" s="101">
        <v>13.95</v>
      </c>
    </row>
    <row r="433" spans="1:2" x14ac:dyDescent="0.25">
      <c r="A433" s="102">
        <v>29817</v>
      </c>
      <c r="B433" s="101">
        <v>13.95</v>
      </c>
    </row>
    <row r="434" spans="1:2" x14ac:dyDescent="0.25">
      <c r="A434" s="102">
        <v>29818</v>
      </c>
      <c r="B434" s="101">
        <v>14.08</v>
      </c>
    </row>
    <row r="435" spans="1:2" x14ac:dyDescent="0.25">
      <c r="A435" s="102">
        <v>29819</v>
      </c>
      <c r="B435" s="101">
        <v>14.14</v>
      </c>
    </row>
    <row r="436" spans="1:2" x14ac:dyDescent="0.25">
      <c r="A436" s="102">
        <v>29822</v>
      </c>
      <c r="B436" s="101">
        <v>14.57</v>
      </c>
    </row>
    <row r="437" spans="1:2" x14ac:dyDescent="0.25">
      <c r="A437" s="102">
        <v>29823</v>
      </c>
      <c r="B437" s="101">
        <v>14.61</v>
      </c>
    </row>
    <row r="438" spans="1:2" x14ac:dyDescent="0.25">
      <c r="A438" s="102">
        <v>29824</v>
      </c>
      <c r="B438" s="101">
        <v>14.6</v>
      </c>
    </row>
    <row r="439" spans="1:2" x14ac:dyDescent="0.25">
      <c r="A439" s="102">
        <v>29825</v>
      </c>
      <c r="B439" s="101">
        <v>14.59</v>
      </c>
    </row>
    <row r="440" spans="1:2" x14ac:dyDescent="0.25">
      <c r="A440" s="102">
        <v>29826</v>
      </c>
      <c r="B440" s="101">
        <v>14.49</v>
      </c>
    </row>
    <row r="441" spans="1:2" x14ac:dyDescent="0.25">
      <c r="A441" s="102">
        <v>29829</v>
      </c>
      <c r="B441" s="101">
        <v>14.78</v>
      </c>
    </row>
    <row r="442" spans="1:2" x14ac:dyDescent="0.25">
      <c r="A442" s="102">
        <v>29830</v>
      </c>
      <c r="B442" s="101">
        <v>14.7</v>
      </c>
    </row>
    <row r="443" spans="1:2" x14ac:dyDescent="0.25">
      <c r="A443" s="102">
        <v>29831</v>
      </c>
      <c r="B443" s="101">
        <v>14.7</v>
      </c>
    </row>
    <row r="444" spans="1:2" x14ac:dyDescent="0.25">
      <c r="A444" s="102">
        <v>29832</v>
      </c>
      <c r="B444" s="101">
        <v>14.82</v>
      </c>
    </row>
    <row r="445" spans="1:2" x14ac:dyDescent="0.25">
      <c r="A445" s="102">
        <v>29833</v>
      </c>
      <c r="B445" s="101">
        <v>14.84</v>
      </c>
    </row>
    <row r="446" spans="1:2" x14ac:dyDescent="0.25">
      <c r="A446" s="102">
        <v>29836</v>
      </c>
      <c r="B446" s="101" t="e">
        <f>NA()</f>
        <v>#N/A</v>
      </c>
    </row>
    <row r="447" spans="1:2" x14ac:dyDescent="0.25">
      <c r="A447" s="102">
        <v>29837</v>
      </c>
      <c r="B447" s="101">
        <v>14.99</v>
      </c>
    </row>
    <row r="448" spans="1:2" x14ac:dyDescent="0.25">
      <c r="A448" s="102">
        <v>29838</v>
      </c>
      <c r="B448" s="101">
        <v>14.73</v>
      </c>
    </row>
    <row r="449" spans="1:2" x14ac:dyDescent="0.25">
      <c r="A449" s="102">
        <v>29839</v>
      </c>
      <c r="B449" s="101">
        <v>14.68</v>
      </c>
    </row>
    <row r="450" spans="1:2" x14ac:dyDescent="0.25">
      <c r="A450" s="102">
        <v>29840</v>
      </c>
      <c r="B450" s="101">
        <v>14.49</v>
      </c>
    </row>
    <row r="451" spans="1:2" x14ac:dyDescent="0.25">
      <c r="A451" s="102">
        <v>29843</v>
      </c>
      <c r="B451" s="101">
        <v>14.51</v>
      </c>
    </row>
    <row r="452" spans="1:2" x14ac:dyDescent="0.25">
      <c r="A452" s="102">
        <v>29844</v>
      </c>
      <c r="B452" s="101">
        <v>14.44</v>
      </c>
    </row>
    <row r="453" spans="1:2" x14ac:dyDescent="0.25">
      <c r="A453" s="102">
        <v>29845</v>
      </c>
      <c r="B453" s="101">
        <v>14.42</v>
      </c>
    </row>
    <row r="454" spans="1:2" x14ac:dyDescent="0.25">
      <c r="A454" s="102">
        <v>29846</v>
      </c>
      <c r="B454" s="101">
        <v>14.26</v>
      </c>
    </row>
    <row r="455" spans="1:2" x14ac:dyDescent="0.25">
      <c r="A455" s="102">
        <v>29847</v>
      </c>
      <c r="B455" s="101">
        <v>14.22</v>
      </c>
    </row>
    <row r="456" spans="1:2" x14ac:dyDescent="0.25">
      <c r="A456" s="102">
        <v>29850</v>
      </c>
      <c r="B456" s="101">
        <v>14.09</v>
      </c>
    </row>
    <row r="457" spans="1:2" x14ac:dyDescent="0.25">
      <c r="A457" s="102">
        <v>29851</v>
      </c>
      <c r="B457" s="101">
        <v>14.33</v>
      </c>
    </row>
    <row r="458" spans="1:2" x14ac:dyDescent="0.25">
      <c r="A458" s="102">
        <v>29852</v>
      </c>
      <c r="B458" s="101">
        <v>14.61</v>
      </c>
    </row>
    <row r="459" spans="1:2" x14ac:dyDescent="0.25">
      <c r="A459" s="102">
        <v>29853</v>
      </c>
      <c r="B459" s="101">
        <v>14.69</v>
      </c>
    </row>
    <row r="460" spans="1:2" x14ac:dyDescent="0.25">
      <c r="A460" s="102">
        <v>29854</v>
      </c>
      <c r="B460" s="101">
        <v>15.08</v>
      </c>
    </row>
    <row r="461" spans="1:2" x14ac:dyDescent="0.25">
      <c r="A461" s="102">
        <v>29857</v>
      </c>
      <c r="B461" s="101">
        <v>15.01</v>
      </c>
    </row>
    <row r="462" spans="1:2" x14ac:dyDescent="0.25">
      <c r="A462" s="102">
        <v>29858</v>
      </c>
      <c r="B462" s="101">
        <v>15.2</v>
      </c>
    </row>
    <row r="463" spans="1:2" x14ac:dyDescent="0.25">
      <c r="A463" s="102">
        <v>29859</v>
      </c>
      <c r="B463" s="101">
        <v>15.19</v>
      </c>
    </row>
    <row r="464" spans="1:2" x14ac:dyDescent="0.25">
      <c r="A464" s="102">
        <v>29860</v>
      </c>
      <c r="B464" s="101">
        <v>15.14</v>
      </c>
    </row>
    <row r="465" spans="1:2" x14ac:dyDescent="0.25">
      <c r="A465" s="102">
        <v>29861</v>
      </c>
      <c r="B465" s="101">
        <v>14.8</v>
      </c>
    </row>
    <row r="466" spans="1:2" x14ac:dyDescent="0.25">
      <c r="A466" s="102">
        <v>29864</v>
      </c>
      <c r="B466" s="101">
        <v>14.62</v>
      </c>
    </row>
    <row r="467" spans="1:2" x14ac:dyDescent="0.25">
      <c r="A467" s="102">
        <v>29865</v>
      </c>
      <c r="B467" s="101">
        <v>14.6</v>
      </c>
    </row>
    <row r="468" spans="1:2" x14ac:dyDescent="0.25">
      <c r="A468" s="102">
        <v>29866</v>
      </c>
      <c r="B468" s="101">
        <v>14.54</v>
      </c>
    </row>
    <row r="469" spans="1:2" x14ac:dyDescent="0.25">
      <c r="A469" s="102">
        <v>29867</v>
      </c>
      <c r="B469" s="101">
        <v>14.44</v>
      </c>
    </row>
    <row r="470" spans="1:2" x14ac:dyDescent="0.25">
      <c r="A470" s="102">
        <v>29868</v>
      </c>
      <c r="B470" s="101">
        <v>14.26</v>
      </c>
    </row>
    <row r="471" spans="1:2" x14ac:dyDescent="0.25">
      <c r="A471" s="102">
        <v>29871</v>
      </c>
      <c r="B471" s="101" t="e">
        <f>NA()</f>
        <v>#N/A</v>
      </c>
    </row>
    <row r="472" spans="1:2" x14ac:dyDescent="0.25">
      <c r="A472" s="102">
        <v>29872</v>
      </c>
      <c r="B472" s="101">
        <v>14.36</v>
      </c>
    </row>
    <row r="473" spans="1:2" x14ac:dyDescent="0.25">
      <c r="A473" s="102">
        <v>29873</v>
      </c>
      <c r="B473" s="101">
        <v>14.48</v>
      </c>
    </row>
    <row r="474" spans="1:2" x14ac:dyDescent="0.25">
      <c r="A474" s="102">
        <v>29874</v>
      </c>
      <c r="B474" s="101">
        <v>14.39</v>
      </c>
    </row>
    <row r="475" spans="1:2" x14ac:dyDescent="0.25">
      <c r="A475" s="102">
        <v>29875</v>
      </c>
      <c r="B475" s="101">
        <v>14.55</v>
      </c>
    </row>
    <row r="476" spans="1:2" x14ac:dyDescent="0.25">
      <c r="A476" s="102">
        <v>29878</v>
      </c>
      <c r="B476" s="101">
        <v>14.52</v>
      </c>
    </row>
    <row r="477" spans="1:2" x14ac:dyDescent="0.25">
      <c r="A477" s="102">
        <v>29879</v>
      </c>
      <c r="B477" s="101">
        <v>14.66</v>
      </c>
    </row>
    <row r="478" spans="1:2" x14ac:dyDescent="0.25">
      <c r="A478" s="102">
        <v>29880</v>
      </c>
      <c r="B478" s="101">
        <v>14.94</v>
      </c>
    </row>
    <row r="479" spans="1:2" x14ac:dyDescent="0.25">
      <c r="A479" s="102">
        <v>29881</v>
      </c>
      <c r="B479" s="101">
        <v>14.91</v>
      </c>
    </row>
    <row r="480" spans="1:2" x14ac:dyDescent="0.25">
      <c r="A480" s="102">
        <v>29882</v>
      </c>
      <c r="B480" s="101">
        <v>14.81</v>
      </c>
    </row>
    <row r="481" spans="1:2" x14ac:dyDescent="0.25">
      <c r="A481" s="102">
        <v>29885</v>
      </c>
      <c r="B481" s="101">
        <v>15.21</v>
      </c>
    </row>
    <row r="482" spans="1:2" x14ac:dyDescent="0.25">
      <c r="A482" s="102">
        <v>29886</v>
      </c>
      <c r="B482" s="101">
        <v>15.09</v>
      </c>
    </row>
    <row r="483" spans="1:2" x14ac:dyDescent="0.25">
      <c r="A483" s="102">
        <v>29887</v>
      </c>
      <c r="B483" s="101">
        <v>15.03</v>
      </c>
    </row>
    <row r="484" spans="1:2" x14ac:dyDescent="0.25">
      <c r="A484" s="102">
        <v>29888</v>
      </c>
      <c r="B484" s="101">
        <v>14.66</v>
      </c>
    </row>
    <row r="485" spans="1:2" x14ac:dyDescent="0.25">
      <c r="A485" s="102">
        <v>29889</v>
      </c>
      <c r="B485" s="101">
        <v>14.36</v>
      </c>
    </row>
    <row r="486" spans="1:2" x14ac:dyDescent="0.25">
      <c r="A486" s="102">
        <v>29892</v>
      </c>
      <c r="B486" s="101">
        <v>14.41</v>
      </c>
    </row>
    <row r="487" spans="1:2" x14ac:dyDescent="0.25">
      <c r="A487" s="102">
        <v>29893</v>
      </c>
      <c r="B487" s="101" t="e">
        <f>NA()</f>
        <v>#N/A</v>
      </c>
    </row>
    <row r="488" spans="1:2" x14ac:dyDescent="0.25">
      <c r="A488" s="102">
        <v>29894</v>
      </c>
      <c r="B488" s="101">
        <v>13.96</v>
      </c>
    </row>
    <row r="489" spans="1:2" x14ac:dyDescent="0.25">
      <c r="A489" s="102">
        <v>29895</v>
      </c>
      <c r="B489" s="101">
        <v>14.06</v>
      </c>
    </row>
    <row r="490" spans="1:2" x14ac:dyDescent="0.25">
      <c r="A490" s="102">
        <v>29896</v>
      </c>
      <c r="B490" s="101">
        <v>13.85</v>
      </c>
    </row>
    <row r="491" spans="1:2" x14ac:dyDescent="0.25">
      <c r="A491" s="102">
        <v>29899</v>
      </c>
      <c r="B491" s="101">
        <v>13.56</v>
      </c>
    </row>
    <row r="492" spans="1:2" x14ac:dyDescent="0.25">
      <c r="A492" s="102">
        <v>29900</v>
      </c>
      <c r="B492" s="101">
        <v>13.55</v>
      </c>
    </row>
    <row r="493" spans="1:2" x14ac:dyDescent="0.25">
      <c r="A493" s="102">
        <v>29901</v>
      </c>
      <c r="B493" s="101" t="e">
        <f>NA()</f>
        <v>#N/A</v>
      </c>
    </row>
    <row r="494" spans="1:2" x14ac:dyDescent="0.25">
      <c r="A494" s="102">
        <v>29902</v>
      </c>
      <c r="B494" s="101">
        <v>13.21</v>
      </c>
    </row>
    <row r="495" spans="1:2" x14ac:dyDescent="0.25">
      <c r="A495" s="102">
        <v>29903</v>
      </c>
      <c r="B495" s="101">
        <v>13.26</v>
      </c>
    </row>
    <row r="496" spans="1:2" x14ac:dyDescent="0.25">
      <c r="A496" s="102">
        <v>29906</v>
      </c>
      <c r="B496" s="101">
        <v>13.11</v>
      </c>
    </row>
    <row r="497" spans="1:2" x14ac:dyDescent="0.25">
      <c r="A497" s="102">
        <v>29907</v>
      </c>
      <c r="B497" s="101">
        <v>13.25</v>
      </c>
    </row>
    <row r="498" spans="1:2" x14ac:dyDescent="0.25">
      <c r="A498" s="102">
        <v>29908</v>
      </c>
      <c r="B498" s="101">
        <v>13.05</v>
      </c>
    </row>
    <row r="499" spans="1:2" x14ac:dyDescent="0.25">
      <c r="A499" s="102">
        <v>29909</v>
      </c>
      <c r="B499" s="101">
        <v>13.09</v>
      </c>
    </row>
    <row r="500" spans="1:2" x14ac:dyDescent="0.25">
      <c r="A500" s="102">
        <v>29910</v>
      </c>
      <c r="B500" s="101">
        <v>13.08</v>
      </c>
    </row>
    <row r="501" spans="1:2" x14ac:dyDescent="0.25">
      <c r="A501" s="102">
        <v>29913</v>
      </c>
      <c r="B501" s="101">
        <v>13.38</v>
      </c>
    </row>
    <row r="502" spans="1:2" x14ac:dyDescent="0.25">
      <c r="A502" s="102">
        <v>29914</v>
      </c>
      <c r="B502" s="101">
        <v>13.03</v>
      </c>
    </row>
    <row r="503" spans="1:2" x14ac:dyDescent="0.25">
      <c r="A503" s="102">
        <v>29915</v>
      </c>
      <c r="B503" s="101">
        <v>12.83</v>
      </c>
    </row>
    <row r="504" spans="1:2" x14ac:dyDescent="0.25">
      <c r="A504" s="102">
        <v>29916</v>
      </c>
      <c r="B504" s="101" t="e">
        <f>NA()</f>
        <v>#N/A</v>
      </c>
    </row>
    <row r="505" spans="1:2" x14ac:dyDescent="0.25">
      <c r="A505" s="102">
        <v>29917</v>
      </c>
      <c r="B505" s="101">
        <v>12.76</v>
      </c>
    </row>
    <row r="506" spans="1:2" x14ac:dyDescent="0.25">
      <c r="A506" s="102">
        <v>29920</v>
      </c>
      <c r="B506" s="101">
        <v>12.91</v>
      </c>
    </row>
    <row r="507" spans="1:2" x14ac:dyDescent="0.25">
      <c r="A507" s="102">
        <v>29921</v>
      </c>
      <c r="B507" s="101">
        <v>13.06</v>
      </c>
    </row>
    <row r="508" spans="1:2" x14ac:dyDescent="0.25">
      <c r="A508" s="102">
        <v>29922</v>
      </c>
      <c r="B508" s="101">
        <v>13.21</v>
      </c>
    </row>
    <row r="509" spans="1:2" x14ac:dyDescent="0.25">
      <c r="A509" s="102">
        <v>29923</v>
      </c>
      <c r="B509" s="101">
        <v>13.16</v>
      </c>
    </row>
    <row r="510" spans="1:2" x14ac:dyDescent="0.25">
      <c r="A510" s="102">
        <v>29924</v>
      </c>
      <c r="B510" s="101">
        <v>12.89</v>
      </c>
    </row>
    <row r="511" spans="1:2" x14ac:dyDescent="0.25">
      <c r="A511" s="102">
        <v>29927</v>
      </c>
      <c r="B511" s="101">
        <v>13.26</v>
      </c>
    </row>
    <row r="512" spans="1:2" x14ac:dyDescent="0.25">
      <c r="A512" s="102">
        <v>29928</v>
      </c>
      <c r="B512" s="101">
        <v>13.24</v>
      </c>
    </row>
    <row r="513" spans="1:2" x14ac:dyDescent="0.25">
      <c r="A513" s="102">
        <v>29929</v>
      </c>
      <c r="B513" s="101">
        <v>13.39</v>
      </c>
    </row>
    <row r="514" spans="1:2" x14ac:dyDescent="0.25">
      <c r="A514" s="102">
        <v>29930</v>
      </c>
      <c r="B514" s="101">
        <v>13.58</v>
      </c>
    </row>
    <row r="515" spans="1:2" x14ac:dyDescent="0.25">
      <c r="A515" s="102">
        <v>29931</v>
      </c>
      <c r="B515" s="101">
        <v>13.55</v>
      </c>
    </row>
    <row r="516" spans="1:2" x14ac:dyDescent="0.25">
      <c r="A516" s="102">
        <v>29934</v>
      </c>
      <c r="B516" s="101">
        <v>13.34</v>
      </c>
    </row>
    <row r="517" spans="1:2" x14ac:dyDescent="0.25">
      <c r="A517" s="102">
        <v>29935</v>
      </c>
      <c r="B517" s="101">
        <v>13.3</v>
      </c>
    </row>
    <row r="518" spans="1:2" x14ac:dyDescent="0.25">
      <c r="A518" s="102">
        <v>29936</v>
      </c>
      <c r="B518" s="101">
        <v>13.32</v>
      </c>
    </row>
    <row r="519" spans="1:2" x14ac:dyDescent="0.25">
      <c r="A519" s="102">
        <v>29937</v>
      </c>
      <c r="B519" s="101">
        <v>13.48</v>
      </c>
    </row>
    <row r="520" spans="1:2" x14ac:dyDescent="0.25">
      <c r="A520" s="102">
        <v>29938</v>
      </c>
      <c r="B520" s="101">
        <v>13.3</v>
      </c>
    </row>
    <row r="521" spans="1:2" x14ac:dyDescent="0.25">
      <c r="A521" s="102">
        <v>29941</v>
      </c>
      <c r="B521" s="101">
        <v>13.55</v>
      </c>
    </row>
    <row r="522" spans="1:2" x14ac:dyDescent="0.25">
      <c r="A522" s="102">
        <v>29942</v>
      </c>
      <c r="B522" s="101">
        <v>13.65</v>
      </c>
    </row>
    <row r="523" spans="1:2" x14ac:dyDescent="0.25">
      <c r="A523" s="102">
        <v>29943</v>
      </c>
      <c r="B523" s="101">
        <v>13.85</v>
      </c>
    </row>
    <row r="524" spans="1:2" x14ac:dyDescent="0.25">
      <c r="A524" s="102">
        <v>29944</v>
      </c>
      <c r="B524" s="101">
        <v>13.76</v>
      </c>
    </row>
    <row r="525" spans="1:2" x14ac:dyDescent="0.25">
      <c r="A525" s="102">
        <v>29945</v>
      </c>
      <c r="B525" s="101" t="e">
        <f>NA()</f>
        <v>#N/A</v>
      </c>
    </row>
    <row r="526" spans="1:2" x14ac:dyDescent="0.25">
      <c r="A526" s="102">
        <v>29948</v>
      </c>
      <c r="B526" s="101">
        <v>13.72</v>
      </c>
    </row>
    <row r="527" spans="1:2" x14ac:dyDescent="0.25">
      <c r="A527" s="102">
        <v>29949</v>
      </c>
      <c r="B527" s="101">
        <v>13.88</v>
      </c>
    </row>
    <row r="528" spans="1:2" x14ac:dyDescent="0.25">
      <c r="A528" s="102">
        <v>29950</v>
      </c>
      <c r="B528" s="101">
        <v>13.86</v>
      </c>
    </row>
    <row r="529" spans="1:2" x14ac:dyDescent="0.25">
      <c r="A529" s="102">
        <v>29951</v>
      </c>
      <c r="B529" s="101">
        <v>13.65</v>
      </c>
    </row>
    <row r="530" spans="1:2" x14ac:dyDescent="0.25">
      <c r="A530" s="102">
        <v>29952</v>
      </c>
      <c r="B530" s="101" t="e">
        <f>NA()</f>
        <v>#N/A</v>
      </c>
    </row>
    <row r="531" spans="1:2" x14ac:dyDescent="0.25">
      <c r="A531" s="102">
        <v>29955</v>
      </c>
      <c r="B531" s="101">
        <v>13.87</v>
      </c>
    </row>
    <row r="532" spans="1:2" x14ac:dyDescent="0.25">
      <c r="A532" s="102">
        <v>29956</v>
      </c>
      <c r="B532" s="101">
        <v>14.14</v>
      </c>
    </row>
    <row r="533" spans="1:2" x14ac:dyDescent="0.25">
      <c r="A533" s="102">
        <v>29957</v>
      </c>
      <c r="B533" s="101">
        <v>14.28</v>
      </c>
    </row>
    <row r="534" spans="1:2" x14ac:dyDescent="0.25">
      <c r="A534" s="102">
        <v>29958</v>
      </c>
      <c r="B534" s="101">
        <v>14.32</v>
      </c>
    </row>
    <row r="535" spans="1:2" x14ac:dyDescent="0.25">
      <c r="A535" s="102">
        <v>29959</v>
      </c>
      <c r="B535" s="101">
        <v>14.13</v>
      </c>
    </row>
    <row r="536" spans="1:2" x14ac:dyDescent="0.25">
      <c r="A536" s="102">
        <v>29962</v>
      </c>
      <c r="B536" s="101">
        <v>14.43</v>
      </c>
    </row>
    <row r="537" spans="1:2" x14ac:dyDescent="0.25">
      <c r="A537" s="102">
        <v>29963</v>
      </c>
      <c r="B537" s="101">
        <v>14.27</v>
      </c>
    </row>
    <row r="538" spans="1:2" x14ac:dyDescent="0.25">
      <c r="A538" s="102">
        <v>29964</v>
      </c>
      <c r="B538" s="101">
        <v>14.47</v>
      </c>
    </row>
    <row r="539" spans="1:2" x14ac:dyDescent="0.25">
      <c r="A539" s="102">
        <v>29965</v>
      </c>
      <c r="B539" s="101">
        <v>14.31</v>
      </c>
    </row>
    <row r="540" spans="1:2" x14ac:dyDescent="0.25">
      <c r="A540" s="102">
        <v>29966</v>
      </c>
      <c r="B540" s="101">
        <v>14.41</v>
      </c>
    </row>
    <row r="541" spans="1:2" x14ac:dyDescent="0.25">
      <c r="A541" s="102">
        <v>29969</v>
      </c>
      <c r="B541" s="101">
        <v>14.27</v>
      </c>
    </row>
    <row r="542" spans="1:2" x14ac:dyDescent="0.25">
      <c r="A542" s="102">
        <v>29970</v>
      </c>
      <c r="B542" s="101">
        <v>14.36</v>
      </c>
    </row>
    <row r="543" spans="1:2" x14ac:dyDescent="0.25">
      <c r="A543" s="102">
        <v>29971</v>
      </c>
      <c r="B543" s="101">
        <v>14.32</v>
      </c>
    </row>
    <row r="544" spans="1:2" x14ac:dyDescent="0.25">
      <c r="A544" s="102">
        <v>29972</v>
      </c>
      <c r="B544" s="101">
        <v>14.21</v>
      </c>
    </row>
    <row r="545" spans="1:2" x14ac:dyDescent="0.25">
      <c r="A545" s="102">
        <v>29973</v>
      </c>
      <c r="B545" s="101">
        <v>14.24</v>
      </c>
    </row>
    <row r="546" spans="1:2" x14ac:dyDescent="0.25">
      <c r="A546" s="102">
        <v>29976</v>
      </c>
      <c r="B546" s="101">
        <v>14.2</v>
      </c>
    </row>
    <row r="547" spans="1:2" x14ac:dyDescent="0.25">
      <c r="A547" s="102">
        <v>29977</v>
      </c>
      <c r="B547" s="101">
        <v>14.19</v>
      </c>
    </row>
    <row r="548" spans="1:2" x14ac:dyDescent="0.25">
      <c r="A548" s="102">
        <v>29978</v>
      </c>
      <c r="B548" s="101">
        <v>14.17</v>
      </c>
    </row>
    <row r="549" spans="1:2" x14ac:dyDescent="0.25">
      <c r="A549" s="102">
        <v>29979</v>
      </c>
      <c r="B549" s="101">
        <v>13.98</v>
      </c>
    </row>
    <row r="550" spans="1:2" x14ac:dyDescent="0.25">
      <c r="A550" s="102">
        <v>29980</v>
      </c>
      <c r="B550" s="101">
        <v>13.91</v>
      </c>
    </row>
    <row r="551" spans="1:2" x14ac:dyDescent="0.25">
      <c r="A551" s="102">
        <v>29983</v>
      </c>
      <c r="B551" s="101">
        <v>14.33</v>
      </c>
    </row>
    <row r="552" spans="1:2" x14ac:dyDescent="0.25">
      <c r="A552" s="102">
        <v>29984</v>
      </c>
      <c r="B552" s="101">
        <v>14.26</v>
      </c>
    </row>
    <row r="553" spans="1:2" x14ac:dyDescent="0.25">
      <c r="A553" s="102">
        <v>29985</v>
      </c>
      <c r="B553" s="101">
        <v>14.41</v>
      </c>
    </row>
    <row r="554" spans="1:2" x14ac:dyDescent="0.25">
      <c r="A554" s="102">
        <v>29986</v>
      </c>
      <c r="B554" s="101">
        <v>14.54</v>
      </c>
    </row>
    <row r="555" spans="1:2" x14ac:dyDescent="0.25">
      <c r="A555" s="102">
        <v>29987</v>
      </c>
      <c r="B555" s="101">
        <v>14.43</v>
      </c>
    </row>
    <row r="556" spans="1:2" x14ac:dyDescent="0.25">
      <c r="A556" s="102">
        <v>29990</v>
      </c>
      <c r="B556" s="101">
        <v>14.74</v>
      </c>
    </row>
    <row r="557" spans="1:2" x14ac:dyDescent="0.25">
      <c r="A557" s="102">
        <v>29991</v>
      </c>
      <c r="B557" s="101">
        <v>14.8</v>
      </c>
    </row>
    <row r="558" spans="1:2" x14ac:dyDescent="0.25">
      <c r="A558" s="102">
        <v>29992</v>
      </c>
      <c r="B558" s="101">
        <v>14.64</v>
      </c>
    </row>
    <row r="559" spans="1:2" x14ac:dyDescent="0.25">
      <c r="A559" s="102">
        <v>29993</v>
      </c>
      <c r="B559" s="101">
        <v>14.54</v>
      </c>
    </row>
    <row r="560" spans="1:2" x14ac:dyDescent="0.25">
      <c r="A560" s="102">
        <v>29994</v>
      </c>
      <c r="B560" s="101" t="e">
        <f>NA()</f>
        <v>#N/A</v>
      </c>
    </row>
    <row r="561" spans="1:2" x14ac:dyDescent="0.25">
      <c r="A561" s="102">
        <v>29997</v>
      </c>
      <c r="B561" s="101" t="e">
        <f>NA()</f>
        <v>#N/A</v>
      </c>
    </row>
    <row r="562" spans="1:2" x14ac:dyDescent="0.25">
      <c r="A562" s="102">
        <v>29998</v>
      </c>
      <c r="B562" s="101">
        <v>14.33</v>
      </c>
    </row>
    <row r="563" spans="1:2" x14ac:dyDescent="0.25">
      <c r="A563" s="102">
        <v>29999</v>
      </c>
      <c r="B563" s="101">
        <v>14.3</v>
      </c>
    </row>
    <row r="564" spans="1:2" x14ac:dyDescent="0.25">
      <c r="A564" s="102">
        <v>30000</v>
      </c>
      <c r="B564" s="101">
        <v>14.06</v>
      </c>
    </row>
    <row r="565" spans="1:2" x14ac:dyDescent="0.25">
      <c r="A565" s="102">
        <v>30001</v>
      </c>
      <c r="B565" s="101">
        <v>14.02</v>
      </c>
    </row>
    <row r="566" spans="1:2" x14ac:dyDescent="0.25">
      <c r="A566" s="102">
        <v>30004</v>
      </c>
      <c r="B566" s="101">
        <v>13.65</v>
      </c>
    </row>
    <row r="567" spans="1:2" x14ac:dyDescent="0.25">
      <c r="A567" s="102">
        <v>30005</v>
      </c>
      <c r="B567" s="101">
        <v>13.73</v>
      </c>
    </row>
    <row r="568" spans="1:2" x14ac:dyDescent="0.25">
      <c r="A568" s="102">
        <v>30006</v>
      </c>
      <c r="B568" s="101">
        <v>13.62</v>
      </c>
    </row>
    <row r="569" spans="1:2" x14ac:dyDescent="0.25">
      <c r="A569" s="102">
        <v>30007</v>
      </c>
      <c r="B569" s="101">
        <v>13.72</v>
      </c>
    </row>
    <row r="570" spans="1:2" x14ac:dyDescent="0.25">
      <c r="A570" s="102">
        <v>30008</v>
      </c>
      <c r="B570" s="101">
        <v>13.83</v>
      </c>
    </row>
    <row r="571" spans="1:2" x14ac:dyDescent="0.25">
      <c r="A571" s="102">
        <v>30011</v>
      </c>
      <c r="B571" s="101">
        <v>13.63</v>
      </c>
    </row>
    <row r="572" spans="1:2" x14ac:dyDescent="0.25">
      <c r="A572" s="102">
        <v>30012</v>
      </c>
      <c r="B572" s="101">
        <v>13.44</v>
      </c>
    </row>
    <row r="573" spans="1:2" x14ac:dyDescent="0.25">
      <c r="A573" s="102">
        <v>30013</v>
      </c>
      <c r="B573" s="101">
        <v>13.39</v>
      </c>
    </row>
    <row r="574" spans="1:2" x14ac:dyDescent="0.25">
      <c r="A574" s="102">
        <v>30014</v>
      </c>
      <c r="B574" s="101">
        <v>13.35</v>
      </c>
    </row>
    <row r="575" spans="1:2" x14ac:dyDescent="0.25">
      <c r="A575" s="102">
        <v>30015</v>
      </c>
      <c r="B575" s="101">
        <v>13.35</v>
      </c>
    </row>
    <row r="576" spans="1:2" x14ac:dyDescent="0.25">
      <c r="A576" s="102">
        <v>30018</v>
      </c>
      <c r="B576" s="101">
        <v>13.49</v>
      </c>
    </row>
    <row r="577" spans="1:2" x14ac:dyDescent="0.25">
      <c r="A577" s="102">
        <v>30019</v>
      </c>
      <c r="B577" s="101">
        <v>13.43</v>
      </c>
    </row>
    <row r="578" spans="1:2" x14ac:dyDescent="0.25">
      <c r="A578" s="102">
        <v>30020</v>
      </c>
      <c r="B578" s="101">
        <v>13.5</v>
      </c>
    </row>
    <row r="579" spans="1:2" x14ac:dyDescent="0.25">
      <c r="A579" s="102">
        <v>30021</v>
      </c>
      <c r="B579" s="101">
        <v>13.65</v>
      </c>
    </row>
    <row r="580" spans="1:2" x14ac:dyDescent="0.25">
      <c r="A580" s="102">
        <v>30022</v>
      </c>
      <c r="B580" s="101">
        <v>13.65</v>
      </c>
    </row>
    <row r="581" spans="1:2" x14ac:dyDescent="0.25">
      <c r="A581" s="102">
        <v>30025</v>
      </c>
      <c r="B581" s="101">
        <v>13.56</v>
      </c>
    </row>
    <row r="582" spans="1:2" x14ac:dyDescent="0.25">
      <c r="A582" s="102">
        <v>30026</v>
      </c>
      <c r="B582" s="101">
        <v>13.57</v>
      </c>
    </row>
    <row r="583" spans="1:2" x14ac:dyDescent="0.25">
      <c r="A583" s="102">
        <v>30027</v>
      </c>
      <c r="B583" s="101">
        <v>13.52</v>
      </c>
    </row>
    <row r="584" spans="1:2" x14ac:dyDescent="0.25">
      <c r="A584" s="102">
        <v>30028</v>
      </c>
      <c r="B584" s="101">
        <v>13.51</v>
      </c>
    </row>
    <row r="585" spans="1:2" x14ac:dyDescent="0.25">
      <c r="A585" s="102">
        <v>30029</v>
      </c>
      <c r="B585" s="101">
        <v>13.56</v>
      </c>
    </row>
    <row r="586" spans="1:2" x14ac:dyDescent="0.25">
      <c r="A586" s="102">
        <v>30032</v>
      </c>
      <c r="B586" s="101">
        <v>13.37</v>
      </c>
    </row>
    <row r="587" spans="1:2" x14ac:dyDescent="0.25">
      <c r="A587" s="102">
        <v>30033</v>
      </c>
      <c r="B587" s="101">
        <v>13.36</v>
      </c>
    </row>
    <row r="588" spans="1:2" x14ac:dyDescent="0.25">
      <c r="A588" s="102">
        <v>30034</v>
      </c>
      <c r="B588" s="101">
        <v>13.51</v>
      </c>
    </row>
    <row r="589" spans="1:2" x14ac:dyDescent="0.25">
      <c r="A589" s="102">
        <v>30035</v>
      </c>
      <c r="B589" s="101">
        <v>13.49</v>
      </c>
    </row>
    <row r="590" spans="1:2" x14ac:dyDescent="0.25">
      <c r="A590" s="102">
        <v>30036</v>
      </c>
      <c r="B590" s="101">
        <v>13.65</v>
      </c>
    </row>
    <row r="591" spans="1:2" x14ac:dyDescent="0.25">
      <c r="A591" s="102">
        <v>30039</v>
      </c>
      <c r="B591" s="101">
        <v>13.79</v>
      </c>
    </row>
    <row r="592" spans="1:2" x14ac:dyDescent="0.25">
      <c r="A592" s="102">
        <v>30040</v>
      </c>
      <c r="B592" s="101">
        <v>13.81</v>
      </c>
    </row>
    <row r="593" spans="1:2" x14ac:dyDescent="0.25">
      <c r="A593" s="102">
        <v>30041</v>
      </c>
      <c r="B593" s="101">
        <v>13.68</v>
      </c>
    </row>
    <row r="594" spans="1:2" x14ac:dyDescent="0.25">
      <c r="A594" s="102">
        <v>30042</v>
      </c>
      <c r="B594" s="101">
        <v>13.6</v>
      </c>
    </row>
    <row r="595" spans="1:2" x14ac:dyDescent="0.25">
      <c r="A595" s="102">
        <v>30043</v>
      </c>
      <c r="B595" s="101">
        <v>13.61</v>
      </c>
    </row>
    <row r="596" spans="1:2" x14ac:dyDescent="0.25">
      <c r="A596" s="102">
        <v>30046</v>
      </c>
      <c r="B596" s="101">
        <v>13.72</v>
      </c>
    </row>
    <row r="597" spans="1:2" x14ac:dyDescent="0.25">
      <c r="A597" s="102">
        <v>30047</v>
      </c>
      <c r="B597" s="101">
        <v>13.73</v>
      </c>
    </row>
    <row r="598" spans="1:2" x14ac:dyDescent="0.25">
      <c r="A598" s="102">
        <v>30048</v>
      </c>
      <c r="B598" s="101">
        <v>13.71</v>
      </c>
    </row>
    <row r="599" spans="1:2" x14ac:dyDescent="0.25">
      <c r="A599" s="102">
        <v>30049</v>
      </c>
      <c r="B599" s="101">
        <v>13.48</v>
      </c>
    </row>
    <row r="600" spans="1:2" x14ac:dyDescent="0.25">
      <c r="A600" s="102">
        <v>30050</v>
      </c>
      <c r="B600" s="101" t="e">
        <f>NA()</f>
        <v>#N/A</v>
      </c>
    </row>
    <row r="601" spans="1:2" x14ac:dyDescent="0.25">
      <c r="A601" s="102">
        <v>30053</v>
      </c>
      <c r="B601" s="101">
        <v>13.3</v>
      </c>
    </row>
    <row r="602" spans="1:2" x14ac:dyDescent="0.25">
      <c r="A602" s="102">
        <v>30054</v>
      </c>
      <c r="B602" s="101">
        <v>13.32</v>
      </c>
    </row>
    <row r="603" spans="1:2" x14ac:dyDescent="0.25">
      <c r="A603" s="102">
        <v>30055</v>
      </c>
      <c r="B603" s="101">
        <v>13.42</v>
      </c>
    </row>
    <row r="604" spans="1:2" x14ac:dyDescent="0.25">
      <c r="A604" s="102">
        <v>30056</v>
      </c>
      <c r="B604" s="101">
        <v>13.32</v>
      </c>
    </row>
    <row r="605" spans="1:2" x14ac:dyDescent="0.25">
      <c r="A605" s="102">
        <v>30057</v>
      </c>
      <c r="B605" s="101">
        <v>13.18</v>
      </c>
    </row>
    <row r="606" spans="1:2" x14ac:dyDescent="0.25">
      <c r="A606" s="102">
        <v>30060</v>
      </c>
      <c r="B606" s="101">
        <v>13.13</v>
      </c>
    </row>
    <row r="607" spans="1:2" x14ac:dyDescent="0.25">
      <c r="A607" s="102">
        <v>30061</v>
      </c>
      <c r="B607" s="101">
        <v>13.21</v>
      </c>
    </row>
    <row r="608" spans="1:2" x14ac:dyDescent="0.25">
      <c r="A608" s="102">
        <v>30062</v>
      </c>
      <c r="B608" s="101">
        <v>13.22</v>
      </c>
    </row>
    <row r="609" spans="1:2" x14ac:dyDescent="0.25">
      <c r="A609" s="102">
        <v>30063</v>
      </c>
      <c r="B609" s="101">
        <v>13.19</v>
      </c>
    </row>
    <row r="610" spans="1:2" x14ac:dyDescent="0.25">
      <c r="A610" s="102">
        <v>30064</v>
      </c>
      <c r="B610" s="101">
        <v>13.18</v>
      </c>
    </row>
    <row r="611" spans="1:2" x14ac:dyDescent="0.25">
      <c r="A611" s="102">
        <v>30067</v>
      </c>
      <c r="B611" s="101">
        <v>13.16</v>
      </c>
    </row>
    <row r="612" spans="1:2" x14ac:dyDescent="0.25">
      <c r="A612" s="102">
        <v>30068</v>
      </c>
      <c r="B612" s="101">
        <v>13.19</v>
      </c>
    </row>
    <row r="613" spans="1:2" x14ac:dyDescent="0.25">
      <c r="A613" s="102">
        <v>30069</v>
      </c>
      <c r="B613" s="101">
        <v>13.27</v>
      </c>
    </row>
    <row r="614" spans="1:2" x14ac:dyDescent="0.25">
      <c r="A614" s="102">
        <v>30070</v>
      </c>
      <c r="B614" s="101">
        <v>13.38</v>
      </c>
    </row>
    <row r="615" spans="1:2" x14ac:dyDescent="0.25">
      <c r="A615" s="102">
        <v>30071</v>
      </c>
      <c r="B615" s="101">
        <v>13.39</v>
      </c>
    </row>
    <row r="616" spans="1:2" x14ac:dyDescent="0.25">
      <c r="A616" s="102">
        <v>30074</v>
      </c>
      <c r="B616" s="101">
        <v>13.45</v>
      </c>
    </row>
    <row r="617" spans="1:2" x14ac:dyDescent="0.25">
      <c r="A617" s="102">
        <v>30075</v>
      </c>
      <c r="B617" s="101">
        <v>13.37</v>
      </c>
    </row>
    <row r="618" spans="1:2" x14ac:dyDescent="0.25">
      <c r="A618" s="102">
        <v>30076</v>
      </c>
      <c r="B618" s="101">
        <v>13.34</v>
      </c>
    </row>
    <row r="619" spans="1:2" x14ac:dyDescent="0.25">
      <c r="A619" s="102">
        <v>30077</v>
      </c>
      <c r="B619" s="101">
        <v>13.13</v>
      </c>
    </row>
    <row r="620" spans="1:2" x14ac:dyDescent="0.25">
      <c r="A620" s="102">
        <v>30078</v>
      </c>
      <c r="B620" s="101">
        <v>13.08</v>
      </c>
    </row>
    <row r="621" spans="1:2" x14ac:dyDescent="0.25">
      <c r="A621" s="102">
        <v>30081</v>
      </c>
      <c r="B621" s="101">
        <v>13.13</v>
      </c>
    </row>
    <row r="622" spans="1:2" x14ac:dyDescent="0.25">
      <c r="A622" s="102">
        <v>30082</v>
      </c>
      <c r="B622" s="101">
        <v>13.08</v>
      </c>
    </row>
    <row r="623" spans="1:2" x14ac:dyDescent="0.25">
      <c r="A623" s="102">
        <v>30083</v>
      </c>
      <c r="B623" s="101">
        <v>13.23</v>
      </c>
    </row>
    <row r="624" spans="1:2" x14ac:dyDescent="0.25">
      <c r="A624" s="102">
        <v>30084</v>
      </c>
      <c r="B624" s="101">
        <v>13.25</v>
      </c>
    </row>
    <row r="625" spans="1:2" x14ac:dyDescent="0.25">
      <c r="A625" s="102">
        <v>30085</v>
      </c>
      <c r="B625" s="101">
        <v>13.17</v>
      </c>
    </row>
    <row r="626" spans="1:2" x14ac:dyDescent="0.25">
      <c r="A626" s="102">
        <v>30088</v>
      </c>
      <c r="B626" s="101">
        <v>13.29</v>
      </c>
    </row>
    <row r="627" spans="1:2" x14ac:dyDescent="0.25">
      <c r="A627" s="102">
        <v>30089</v>
      </c>
      <c r="B627" s="101">
        <v>13.26</v>
      </c>
    </row>
    <row r="628" spans="1:2" x14ac:dyDescent="0.25">
      <c r="A628" s="102">
        <v>30090</v>
      </c>
      <c r="B628" s="101">
        <v>13.3</v>
      </c>
    </row>
    <row r="629" spans="1:2" x14ac:dyDescent="0.25">
      <c r="A629" s="102">
        <v>30091</v>
      </c>
      <c r="B629" s="101">
        <v>13.17</v>
      </c>
    </row>
    <row r="630" spans="1:2" x14ac:dyDescent="0.25">
      <c r="A630" s="102">
        <v>30092</v>
      </c>
      <c r="B630" s="101">
        <v>13.17</v>
      </c>
    </row>
    <row r="631" spans="1:2" x14ac:dyDescent="0.25">
      <c r="A631" s="102">
        <v>30095</v>
      </c>
      <c r="B631" s="101">
        <v>13.19</v>
      </c>
    </row>
    <row r="632" spans="1:2" x14ac:dyDescent="0.25">
      <c r="A632" s="102">
        <v>30096</v>
      </c>
      <c r="B632" s="101">
        <v>13.2</v>
      </c>
    </row>
    <row r="633" spans="1:2" x14ac:dyDescent="0.25">
      <c r="A633" s="102">
        <v>30097</v>
      </c>
      <c r="B633" s="101">
        <v>13.29</v>
      </c>
    </row>
    <row r="634" spans="1:2" x14ac:dyDescent="0.25">
      <c r="A634" s="102">
        <v>30098</v>
      </c>
      <c r="B634" s="101">
        <v>13.36</v>
      </c>
    </row>
    <row r="635" spans="1:2" x14ac:dyDescent="0.25">
      <c r="A635" s="102">
        <v>30099</v>
      </c>
      <c r="B635" s="101">
        <v>13.39</v>
      </c>
    </row>
    <row r="636" spans="1:2" x14ac:dyDescent="0.25">
      <c r="A636" s="102">
        <v>30102</v>
      </c>
      <c r="B636" s="101" t="e">
        <f>NA()</f>
        <v>#N/A</v>
      </c>
    </row>
    <row r="637" spans="1:2" x14ac:dyDescent="0.25">
      <c r="A637" s="102">
        <v>30103</v>
      </c>
      <c r="B637" s="101">
        <v>13.66</v>
      </c>
    </row>
    <row r="638" spans="1:2" x14ac:dyDescent="0.25">
      <c r="A638" s="102">
        <v>30104</v>
      </c>
      <c r="B638" s="101">
        <v>13.6</v>
      </c>
    </row>
    <row r="639" spans="1:2" x14ac:dyDescent="0.25">
      <c r="A639" s="102">
        <v>30105</v>
      </c>
      <c r="B639" s="101">
        <v>13.66</v>
      </c>
    </row>
    <row r="640" spans="1:2" x14ac:dyDescent="0.25">
      <c r="A640" s="102">
        <v>30106</v>
      </c>
      <c r="B640" s="101">
        <v>13.76</v>
      </c>
    </row>
    <row r="641" spans="1:2" x14ac:dyDescent="0.25">
      <c r="A641" s="102">
        <v>30109</v>
      </c>
      <c r="B641" s="101">
        <v>13.66</v>
      </c>
    </row>
    <row r="642" spans="1:2" x14ac:dyDescent="0.25">
      <c r="A642" s="102">
        <v>30110</v>
      </c>
      <c r="B642" s="101">
        <v>13.71</v>
      </c>
    </row>
    <row r="643" spans="1:2" x14ac:dyDescent="0.25">
      <c r="A643" s="102">
        <v>30111</v>
      </c>
      <c r="B643" s="101">
        <v>13.71</v>
      </c>
    </row>
    <row r="644" spans="1:2" x14ac:dyDescent="0.25">
      <c r="A644" s="102">
        <v>30112</v>
      </c>
      <c r="B644" s="101">
        <v>13.72</v>
      </c>
    </row>
    <row r="645" spans="1:2" x14ac:dyDescent="0.25">
      <c r="A645" s="102">
        <v>30113</v>
      </c>
      <c r="B645" s="101">
        <v>13.61</v>
      </c>
    </row>
    <row r="646" spans="1:2" x14ac:dyDescent="0.25">
      <c r="A646" s="102">
        <v>30116</v>
      </c>
      <c r="B646" s="101">
        <v>13.89</v>
      </c>
    </row>
    <row r="647" spans="1:2" x14ac:dyDescent="0.25">
      <c r="A647" s="102">
        <v>30117</v>
      </c>
      <c r="B647" s="101">
        <v>13.87</v>
      </c>
    </row>
    <row r="648" spans="1:2" x14ac:dyDescent="0.25">
      <c r="A648" s="102">
        <v>30118</v>
      </c>
      <c r="B648" s="101">
        <v>13.91</v>
      </c>
    </row>
    <row r="649" spans="1:2" x14ac:dyDescent="0.25">
      <c r="A649" s="102">
        <v>30119</v>
      </c>
      <c r="B649" s="101">
        <v>14.1</v>
      </c>
    </row>
    <row r="650" spans="1:2" x14ac:dyDescent="0.25">
      <c r="A650" s="102">
        <v>30120</v>
      </c>
      <c r="B650" s="101">
        <v>14.19</v>
      </c>
    </row>
    <row r="651" spans="1:2" x14ac:dyDescent="0.25">
      <c r="A651" s="102">
        <v>30123</v>
      </c>
      <c r="B651" s="101">
        <v>14.15</v>
      </c>
    </row>
    <row r="652" spans="1:2" x14ac:dyDescent="0.25">
      <c r="A652" s="102">
        <v>30124</v>
      </c>
      <c r="B652" s="101">
        <v>14.21</v>
      </c>
    </row>
    <row r="653" spans="1:2" x14ac:dyDescent="0.25">
      <c r="A653" s="102">
        <v>30125</v>
      </c>
      <c r="B653" s="101">
        <v>14.26</v>
      </c>
    </row>
    <row r="654" spans="1:2" x14ac:dyDescent="0.25">
      <c r="A654" s="102">
        <v>30126</v>
      </c>
      <c r="B654" s="101">
        <v>14.2</v>
      </c>
    </row>
    <row r="655" spans="1:2" x14ac:dyDescent="0.25">
      <c r="A655" s="102">
        <v>30127</v>
      </c>
      <c r="B655" s="101">
        <v>14.24</v>
      </c>
    </row>
    <row r="656" spans="1:2" x14ac:dyDescent="0.25">
      <c r="A656" s="102">
        <v>30130</v>
      </c>
      <c r="B656" s="101">
        <v>14.19</v>
      </c>
    </row>
    <row r="657" spans="1:2" x14ac:dyDescent="0.25">
      <c r="A657" s="102">
        <v>30131</v>
      </c>
      <c r="B657" s="101">
        <v>14.11</v>
      </c>
    </row>
    <row r="658" spans="1:2" x14ac:dyDescent="0.25">
      <c r="A658" s="102">
        <v>30132</v>
      </c>
      <c r="B658" s="101">
        <v>13.91</v>
      </c>
    </row>
    <row r="659" spans="1:2" x14ac:dyDescent="0.25">
      <c r="A659" s="102">
        <v>30133</v>
      </c>
      <c r="B659" s="101">
        <v>13.9</v>
      </c>
    </row>
    <row r="660" spans="1:2" x14ac:dyDescent="0.25">
      <c r="A660" s="102">
        <v>30134</v>
      </c>
      <c r="B660" s="101">
        <v>14.03</v>
      </c>
    </row>
    <row r="661" spans="1:2" x14ac:dyDescent="0.25">
      <c r="A661" s="102">
        <v>30137</v>
      </c>
      <c r="B661" s="101" t="e">
        <f>NA()</f>
        <v>#N/A</v>
      </c>
    </row>
    <row r="662" spans="1:2" x14ac:dyDescent="0.25">
      <c r="A662" s="102">
        <v>30138</v>
      </c>
      <c r="B662" s="101">
        <v>14</v>
      </c>
    </row>
    <row r="663" spans="1:2" x14ac:dyDescent="0.25">
      <c r="A663" s="102">
        <v>30139</v>
      </c>
      <c r="B663" s="101">
        <v>13.9</v>
      </c>
    </row>
    <row r="664" spans="1:2" x14ac:dyDescent="0.25">
      <c r="A664" s="102">
        <v>30140</v>
      </c>
      <c r="B664" s="101">
        <v>13.7</v>
      </c>
    </row>
    <row r="665" spans="1:2" x14ac:dyDescent="0.25">
      <c r="A665" s="102">
        <v>30141</v>
      </c>
      <c r="B665" s="101">
        <v>13.57</v>
      </c>
    </row>
    <row r="666" spans="1:2" x14ac:dyDescent="0.25">
      <c r="A666" s="102">
        <v>30144</v>
      </c>
      <c r="B666" s="101">
        <v>13.46</v>
      </c>
    </row>
    <row r="667" spans="1:2" x14ac:dyDescent="0.25">
      <c r="A667" s="102">
        <v>30145</v>
      </c>
      <c r="B667" s="101">
        <v>13.61</v>
      </c>
    </row>
    <row r="668" spans="1:2" x14ac:dyDescent="0.25">
      <c r="A668" s="102">
        <v>30146</v>
      </c>
      <c r="B668" s="101">
        <v>13.68</v>
      </c>
    </row>
    <row r="669" spans="1:2" x14ac:dyDescent="0.25">
      <c r="A669" s="102">
        <v>30147</v>
      </c>
      <c r="B669" s="101">
        <v>13.57</v>
      </c>
    </row>
    <row r="670" spans="1:2" x14ac:dyDescent="0.25">
      <c r="A670" s="102">
        <v>30148</v>
      </c>
      <c r="B670" s="101">
        <v>13.35</v>
      </c>
    </row>
    <row r="671" spans="1:2" x14ac:dyDescent="0.25">
      <c r="A671" s="102">
        <v>30151</v>
      </c>
      <c r="B671" s="101">
        <v>13.34</v>
      </c>
    </row>
    <row r="672" spans="1:2" x14ac:dyDescent="0.25">
      <c r="A672" s="102">
        <v>30152</v>
      </c>
      <c r="B672" s="101">
        <v>13.24</v>
      </c>
    </row>
    <row r="673" spans="1:2" x14ac:dyDescent="0.25">
      <c r="A673" s="102">
        <v>30153</v>
      </c>
      <c r="B673" s="101">
        <v>13.3</v>
      </c>
    </row>
    <row r="674" spans="1:2" x14ac:dyDescent="0.25">
      <c r="A674" s="102">
        <v>30154</v>
      </c>
      <c r="B674" s="101">
        <v>13.2</v>
      </c>
    </row>
    <row r="675" spans="1:2" x14ac:dyDescent="0.25">
      <c r="A675" s="102">
        <v>30155</v>
      </c>
      <c r="B675" s="101">
        <v>13.25</v>
      </c>
    </row>
    <row r="676" spans="1:2" x14ac:dyDescent="0.25">
      <c r="A676" s="102">
        <v>30158</v>
      </c>
      <c r="B676" s="101">
        <v>13.48</v>
      </c>
    </row>
    <row r="677" spans="1:2" x14ac:dyDescent="0.25">
      <c r="A677" s="102">
        <v>30159</v>
      </c>
      <c r="B677" s="101">
        <v>13.46</v>
      </c>
    </row>
    <row r="678" spans="1:2" x14ac:dyDescent="0.25">
      <c r="A678" s="102">
        <v>30160</v>
      </c>
      <c r="B678" s="101">
        <v>13.6</v>
      </c>
    </row>
    <row r="679" spans="1:2" x14ac:dyDescent="0.25">
      <c r="A679" s="102">
        <v>30161</v>
      </c>
      <c r="B679" s="101">
        <v>13.51</v>
      </c>
    </row>
    <row r="680" spans="1:2" x14ac:dyDescent="0.25">
      <c r="A680" s="102">
        <v>30162</v>
      </c>
      <c r="B680" s="101">
        <v>13.42</v>
      </c>
    </row>
    <row r="681" spans="1:2" x14ac:dyDescent="0.25">
      <c r="A681" s="102">
        <v>30165</v>
      </c>
      <c r="B681" s="101">
        <v>13.17</v>
      </c>
    </row>
    <row r="682" spans="1:2" x14ac:dyDescent="0.25">
      <c r="A682" s="102">
        <v>30166</v>
      </c>
      <c r="B682" s="101">
        <v>13.27</v>
      </c>
    </row>
    <row r="683" spans="1:2" x14ac:dyDescent="0.25">
      <c r="A683" s="102">
        <v>30167</v>
      </c>
      <c r="B683" s="101">
        <v>13.27</v>
      </c>
    </row>
    <row r="684" spans="1:2" x14ac:dyDescent="0.25">
      <c r="A684" s="102">
        <v>30168</v>
      </c>
      <c r="B684" s="101">
        <v>13.29</v>
      </c>
    </row>
    <row r="685" spans="1:2" x14ac:dyDescent="0.25">
      <c r="A685" s="102">
        <v>30169</v>
      </c>
      <c r="B685" s="101">
        <v>13.41</v>
      </c>
    </row>
    <row r="686" spans="1:2" x14ac:dyDescent="0.25">
      <c r="A686" s="102">
        <v>30172</v>
      </c>
      <c r="B686" s="101">
        <v>13.31</v>
      </c>
    </row>
    <row r="687" spans="1:2" x14ac:dyDescent="0.25">
      <c r="A687" s="102">
        <v>30173</v>
      </c>
      <c r="B687" s="101">
        <v>13.27</v>
      </c>
    </row>
    <row r="688" spans="1:2" x14ac:dyDescent="0.25">
      <c r="A688" s="102">
        <v>30174</v>
      </c>
      <c r="B688" s="101">
        <v>13.26</v>
      </c>
    </row>
    <row r="689" spans="1:2" x14ac:dyDescent="0.25">
      <c r="A689" s="102">
        <v>30175</v>
      </c>
      <c r="B689" s="101">
        <v>13.15</v>
      </c>
    </row>
    <row r="690" spans="1:2" x14ac:dyDescent="0.25">
      <c r="A690" s="102">
        <v>30176</v>
      </c>
      <c r="B690" s="101">
        <v>12.98</v>
      </c>
    </row>
    <row r="691" spans="1:2" x14ac:dyDescent="0.25">
      <c r="A691" s="102">
        <v>30179</v>
      </c>
      <c r="B691" s="101">
        <v>12.8</v>
      </c>
    </row>
    <row r="692" spans="1:2" x14ac:dyDescent="0.25">
      <c r="A692" s="102">
        <v>30180</v>
      </c>
      <c r="B692" s="101">
        <v>12.42</v>
      </c>
    </row>
    <row r="693" spans="1:2" x14ac:dyDescent="0.25">
      <c r="A693" s="102">
        <v>30181</v>
      </c>
      <c r="B693" s="101">
        <v>12.29</v>
      </c>
    </row>
    <row r="694" spans="1:2" x14ac:dyDescent="0.25">
      <c r="A694" s="102">
        <v>30182</v>
      </c>
      <c r="B694" s="101">
        <v>12.31</v>
      </c>
    </row>
    <row r="695" spans="1:2" x14ac:dyDescent="0.25">
      <c r="A695" s="102">
        <v>30183</v>
      </c>
      <c r="B695" s="101">
        <v>12.14</v>
      </c>
    </row>
    <row r="696" spans="1:2" x14ac:dyDescent="0.25">
      <c r="A696" s="102">
        <v>30186</v>
      </c>
      <c r="B696" s="101">
        <v>12.29</v>
      </c>
    </row>
    <row r="697" spans="1:2" x14ac:dyDescent="0.25">
      <c r="A697" s="102">
        <v>30187</v>
      </c>
      <c r="B697" s="101">
        <v>12.16</v>
      </c>
    </row>
    <row r="698" spans="1:2" x14ac:dyDescent="0.25">
      <c r="A698" s="102">
        <v>30188</v>
      </c>
      <c r="B698" s="101">
        <v>12.21</v>
      </c>
    </row>
    <row r="699" spans="1:2" x14ac:dyDescent="0.25">
      <c r="A699" s="102">
        <v>30189</v>
      </c>
      <c r="B699" s="101">
        <v>12.31</v>
      </c>
    </row>
    <row r="700" spans="1:2" x14ac:dyDescent="0.25">
      <c r="A700" s="102">
        <v>30190</v>
      </c>
      <c r="B700" s="101">
        <v>12.54</v>
      </c>
    </row>
    <row r="701" spans="1:2" x14ac:dyDescent="0.25">
      <c r="A701" s="102">
        <v>30193</v>
      </c>
      <c r="B701" s="101">
        <v>12.54</v>
      </c>
    </row>
    <row r="702" spans="1:2" x14ac:dyDescent="0.25">
      <c r="A702" s="102">
        <v>30194</v>
      </c>
      <c r="B702" s="101">
        <v>12.5</v>
      </c>
    </row>
    <row r="703" spans="1:2" x14ac:dyDescent="0.25">
      <c r="A703" s="102">
        <v>30195</v>
      </c>
      <c r="B703" s="101">
        <v>12.41</v>
      </c>
    </row>
    <row r="704" spans="1:2" x14ac:dyDescent="0.25">
      <c r="A704" s="102">
        <v>30196</v>
      </c>
      <c r="B704" s="101">
        <v>12.3</v>
      </c>
    </row>
    <row r="705" spans="1:2" x14ac:dyDescent="0.25">
      <c r="A705" s="102">
        <v>30197</v>
      </c>
      <c r="B705" s="101">
        <v>12.16</v>
      </c>
    </row>
    <row r="706" spans="1:2" x14ac:dyDescent="0.25">
      <c r="A706" s="102">
        <v>30200</v>
      </c>
      <c r="B706" s="101" t="e">
        <f>NA()</f>
        <v>#N/A</v>
      </c>
    </row>
    <row r="707" spans="1:2" x14ac:dyDescent="0.25">
      <c r="A707" s="102">
        <v>30201</v>
      </c>
      <c r="B707" s="101">
        <v>12.19</v>
      </c>
    </row>
    <row r="708" spans="1:2" x14ac:dyDescent="0.25">
      <c r="A708" s="102">
        <v>30202</v>
      </c>
      <c r="B708" s="101">
        <v>12.17</v>
      </c>
    </row>
    <row r="709" spans="1:2" x14ac:dyDescent="0.25">
      <c r="A709" s="102">
        <v>30203</v>
      </c>
      <c r="B709" s="101">
        <v>12.21</v>
      </c>
    </row>
    <row r="710" spans="1:2" x14ac:dyDescent="0.25">
      <c r="A710" s="102">
        <v>30204</v>
      </c>
      <c r="B710" s="101">
        <v>12.41</v>
      </c>
    </row>
    <row r="711" spans="1:2" x14ac:dyDescent="0.25">
      <c r="A711" s="102">
        <v>30207</v>
      </c>
      <c r="B711" s="101">
        <v>12.26</v>
      </c>
    </row>
    <row r="712" spans="1:2" x14ac:dyDescent="0.25">
      <c r="A712" s="102">
        <v>30208</v>
      </c>
      <c r="B712" s="101">
        <v>12.24</v>
      </c>
    </row>
    <row r="713" spans="1:2" x14ac:dyDescent="0.25">
      <c r="A713" s="102">
        <v>30209</v>
      </c>
      <c r="B713" s="101">
        <v>12.25</v>
      </c>
    </row>
    <row r="714" spans="1:2" x14ac:dyDescent="0.25">
      <c r="A714" s="102">
        <v>30210</v>
      </c>
      <c r="B714" s="101">
        <v>12.18</v>
      </c>
    </row>
    <row r="715" spans="1:2" x14ac:dyDescent="0.25">
      <c r="A715" s="102">
        <v>30211</v>
      </c>
      <c r="B715" s="101">
        <v>12.12</v>
      </c>
    </row>
    <row r="716" spans="1:2" x14ac:dyDescent="0.25">
      <c r="A716" s="102">
        <v>30214</v>
      </c>
      <c r="B716" s="101">
        <v>12.04</v>
      </c>
    </row>
    <row r="717" spans="1:2" x14ac:dyDescent="0.25">
      <c r="A717" s="102">
        <v>30215</v>
      </c>
      <c r="B717" s="101">
        <v>11.82</v>
      </c>
    </row>
    <row r="718" spans="1:2" x14ac:dyDescent="0.25">
      <c r="A718" s="102">
        <v>30216</v>
      </c>
      <c r="B718" s="101">
        <v>11.83</v>
      </c>
    </row>
    <row r="719" spans="1:2" x14ac:dyDescent="0.25">
      <c r="A719" s="102">
        <v>30217</v>
      </c>
      <c r="B719" s="101">
        <v>11.75</v>
      </c>
    </row>
    <row r="720" spans="1:2" x14ac:dyDescent="0.25">
      <c r="A720" s="102">
        <v>30218</v>
      </c>
      <c r="B720" s="101">
        <v>11.88</v>
      </c>
    </row>
    <row r="721" spans="1:2" x14ac:dyDescent="0.25">
      <c r="A721" s="102">
        <v>30221</v>
      </c>
      <c r="B721" s="101">
        <v>11.82</v>
      </c>
    </row>
    <row r="722" spans="1:2" x14ac:dyDescent="0.25">
      <c r="A722" s="102">
        <v>30222</v>
      </c>
      <c r="B722" s="101">
        <v>11.76</v>
      </c>
    </row>
    <row r="723" spans="1:2" x14ac:dyDescent="0.25">
      <c r="A723" s="102">
        <v>30223</v>
      </c>
      <c r="B723" s="101">
        <v>11.79</v>
      </c>
    </row>
    <row r="724" spans="1:2" x14ac:dyDescent="0.25">
      <c r="A724" s="102">
        <v>30224</v>
      </c>
      <c r="B724" s="101">
        <v>11.79</v>
      </c>
    </row>
    <row r="725" spans="1:2" x14ac:dyDescent="0.25">
      <c r="A725" s="102">
        <v>30225</v>
      </c>
      <c r="B725" s="101">
        <v>11.65</v>
      </c>
    </row>
    <row r="726" spans="1:2" x14ac:dyDescent="0.25">
      <c r="A726" s="102">
        <v>30228</v>
      </c>
      <c r="B726" s="101">
        <v>11.83</v>
      </c>
    </row>
    <row r="727" spans="1:2" x14ac:dyDescent="0.25">
      <c r="A727" s="102">
        <v>30229</v>
      </c>
      <c r="B727" s="101">
        <v>11.81</v>
      </c>
    </row>
    <row r="728" spans="1:2" x14ac:dyDescent="0.25">
      <c r="A728" s="102">
        <v>30230</v>
      </c>
      <c r="B728" s="101">
        <v>11.69</v>
      </c>
    </row>
    <row r="729" spans="1:2" x14ac:dyDescent="0.25">
      <c r="A729" s="102">
        <v>30231</v>
      </c>
      <c r="B729" s="101">
        <v>11.29</v>
      </c>
    </row>
    <row r="730" spans="1:2" x14ac:dyDescent="0.25">
      <c r="A730" s="102">
        <v>30232</v>
      </c>
      <c r="B730" s="101">
        <v>11.19</v>
      </c>
    </row>
    <row r="731" spans="1:2" x14ac:dyDescent="0.25">
      <c r="A731" s="102">
        <v>30235</v>
      </c>
      <c r="B731" s="101" t="e">
        <f>NA()</f>
        <v>#N/A</v>
      </c>
    </row>
    <row r="732" spans="1:2" x14ac:dyDescent="0.25">
      <c r="A732" s="102">
        <v>30236</v>
      </c>
      <c r="B732" s="101">
        <v>10.85</v>
      </c>
    </row>
    <row r="733" spans="1:2" x14ac:dyDescent="0.25">
      <c r="A733" s="102">
        <v>30237</v>
      </c>
      <c r="B733" s="101">
        <v>10.75</v>
      </c>
    </row>
    <row r="734" spans="1:2" x14ac:dyDescent="0.25">
      <c r="A734" s="102">
        <v>30238</v>
      </c>
      <c r="B734" s="101">
        <v>10.86</v>
      </c>
    </row>
    <row r="735" spans="1:2" x14ac:dyDescent="0.25">
      <c r="A735" s="102">
        <v>30239</v>
      </c>
      <c r="B735" s="101">
        <v>11.03</v>
      </c>
    </row>
    <row r="736" spans="1:2" x14ac:dyDescent="0.25">
      <c r="A736" s="102">
        <v>30242</v>
      </c>
      <c r="B736" s="101">
        <v>10.9</v>
      </c>
    </row>
    <row r="737" spans="1:2" x14ac:dyDescent="0.25">
      <c r="A737" s="102">
        <v>30243</v>
      </c>
      <c r="B737" s="101">
        <v>10.87</v>
      </c>
    </row>
    <row r="738" spans="1:2" x14ac:dyDescent="0.25">
      <c r="A738" s="102">
        <v>30244</v>
      </c>
      <c r="B738" s="101">
        <v>10.91</v>
      </c>
    </row>
    <row r="739" spans="1:2" x14ac:dyDescent="0.25">
      <c r="A739" s="102">
        <v>30245</v>
      </c>
      <c r="B739" s="101">
        <v>10.92</v>
      </c>
    </row>
    <row r="740" spans="1:2" x14ac:dyDescent="0.25">
      <c r="A740" s="102">
        <v>30246</v>
      </c>
      <c r="B740" s="101">
        <v>11.03</v>
      </c>
    </row>
    <row r="741" spans="1:2" x14ac:dyDescent="0.25">
      <c r="A741" s="102">
        <v>30249</v>
      </c>
      <c r="B741" s="101">
        <v>11.25</v>
      </c>
    </row>
    <row r="742" spans="1:2" x14ac:dyDescent="0.25">
      <c r="A742" s="102">
        <v>30250</v>
      </c>
      <c r="B742" s="101">
        <v>11.17</v>
      </c>
    </row>
    <row r="743" spans="1:2" x14ac:dyDescent="0.25">
      <c r="A743" s="102">
        <v>30251</v>
      </c>
      <c r="B743" s="101">
        <v>11.23</v>
      </c>
    </row>
    <row r="744" spans="1:2" x14ac:dyDescent="0.25">
      <c r="A744" s="102">
        <v>30252</v>
      </c>
      <c r="B744" s="101">
        <v>11.12</v>
      </c>
    </row>
    <row r="745" spans="1:2" x14ac:dyDescent="0.25">
      <c r="A745" s="102">
        <v>30253</v>
      </c>
      <c r="B745" s="101">
        <v>11.01</v>
      </c>
    </row>
    <row r="746" spans="1:2" x14ac:dyDescent="0.25">
      <c r="A746" s="102">
        <v>30256</v>
      </c>
      <c r="B746" s="101">
        <v>10.84</v>
      </c>
    </row>
    <row r="747" spans="1:2" x14ac:dyDescent="0.25">
      <c r="A747" s="102">
        <v>30257</v>
      </c>
      <c r="B747" s="101" t="e">
        <f>NA()</f>
        <v>#N/A</v>
      </c>
    </row>
    <row r="748" spans="1:2" x14ac:dyDescent="0.25">
      <c r="A748" s="102">
        <v>30258</v>
      </c>
      <c r="B748" s="101">
        <v>10.72</v>
      </c>
    </row>
    <row r="749" spans="1:2" x14ac:dyDescent="0.25">
      <c r="A749" s="102">
        <v>30259</v>
      </c>
      <c r="B749" s="101">
        <v>10.66</v>
      </c>
    </row>
    <row r="750" spans="1:2" x14ac:dyDescent="0.25">
      <c r="A750" s="102">
        <v>30260</v>
      </c>
      <c r="B750" s="101">
        <v>10.59</v>
      </c>
    </row>
    <row r="751" spans="1:2" x14ac:dyDescent="0.25">
      <c r="A751" s="102">
        <v>30263</v>
      </c>
      <c r="B751" s="101">
        <v>10.61</v>
      </c>
    </row>
    <row r="752" spans="1:2" x14ac:dyDescent="0.25">
      <c r="A752" s="102">
        <v>30264</v>
      </c>
      <c r="B752" s="101">
        <v>10.44</v>
      </c>
    </row>
    <row r="753" spans="1:2" x14ac:dyDescent="0.25">
      <c r="A753" s="102">
        <v>30265</v>
      </c>
      <c r="B753" s="101">
        <v>10.37</v>
      </c>
    </row>
    <row r="754" spans="1:2" x14ac:dyDescent="0.25">
      <c r="A754" s="102">
        <v>30266</v>
      </c>
      <c r="B754" s="101" t="e">
        <f>NA()</f>
        <v>#N/A</v>
      </c>
    </row>
    <row r="755" spans="1:2" x14ac:dyDescent="0.25">
      <c r="A755" s="102">
        <v>30267</v>
      </c>
      <c r="B755" s="101">
        <v>10.43</v>
      </c>
    </row>
    <row r="756" spans="1:2" x14ac:dyDescent="0.25">
      <c r="A756" s="102">
        <v>30270</v>
      </c>
      <c r="B756" s="101">
        <v>10.52</v>
      </c>
    </row>
    <row r="757" spans="1:2" x14ac:dyDescent="0.25">
      <c r="A757" s="102">
        <v>30271</v>
      </c>
      <c r="B757" s="101">
        <v>10.6</v>
      </c>
    </row>
    <row r="758" spans="1:2" x14ac:dyDescent="0.25">
      <c r="A758" s="102">
        <v>30272</v>
      </c>
      <c r="B758" s="101">
        <v>10.54</v>
      </c>
    </row>
    <row r="759" spans="1:2" x14ac:dyDescent="0.25">
      <c r="A759" s="102">
        <v>30273</v>
      </c>
      <c r="B759" s="101">
        <v>10.33</v>
      </c>
    </row>
    <row r="760" spans="1:2" x14ac:dyDescent="0.25">
      <c r="A760" s="102">
        <v>30274</v>
      </c>
      <c r="B760" s="101">
        <v>10.35</v>
      </c>
    </row>
    <row r="761" spans="1:2" x14ac:dyDescent="0.25">
      <c r="A761" s="102">
        <v>30277</v>
      </c>
      <c r="B761" s="101">
        <v>10.43</v>
      </c>
    </row>
    <row r="762" spans="1:2" x14ac:dyDescent="0.25">
      <c r="A762" s="102">
        <v>30278</v>
      </c>
      <c r="B762" s="101">
        <v>10.46</v>
      </c>
    </row>
    <row r="763" spans="1:2" x14ac:dyDescent="0.25">
      <c r="A763" s="102">
        <v>30279</v>
      </c>
      <c r="B763" s="101">
        <v>10.52</v>
      </c>
    </row>
    <row r="764" spans="1:2" x14ac:dyDescent="0.25">
      <c r="A764" s="102">
        <v>30280</v>
      </c>
      <c r="B764" s="101" t="e">
        <f>NA()</f>
        <v>#N/A</v>
      </c>
    </row>
    <row r="765" spans="1:2" x14ac:dyDescent="0.25">
      <c r="A765" s="102">
        <v>30281</v>
      </c>
      <c r="B765" s="101">
        <v>10.47</v>
      </c>
    </row>
    <row r="766" spans="1:2" x14ac:dyDescent="0.25">
      <c r="A766" s="102">
        <v>30284</v>
      </c>
      <c r="B766" s="101">
        <v>10.72</v>
      </c>
    </row>
    <row r="767" spans="1:2" x14ac:dyDescent="0.25">
      <c r="A767" s="102">
        <v>30285</v>
      </c>
      <c r="B767" s="101">
        <v>10.7</v>
      </c>
    </row>
    <row r="768" spans="1:2" x14ac:dyDescent="0.25">
      <c r="A768" s="102">
        <v>30286</v>
      </c>
      <c r="B768" s="101">
        <v>10.69</v>
      </c>
    </row>
    <row r="769" spans="1:2" x14ac:dyDescent="0.25">
      <c r="A769" s="102">
        <v>30287</v>
      </c>
      <c r="B769" s="101">
        <v>10.63</v>
      </c>
    </row>
    <row r="770" spans="1:2" x14ac:dyDescent="0.25">
      <c r="A770" s="102">
        <v>30288</v>
      </c>
      <c r="B770" s="101">
        <v>10.44</v>
      </c>
    </row>
    <row r="771" spans="1:2" x14ac:dyDescent="0.25">
      <c r="A771" s="102">
        <v>30291</v>
      </c>
      <c r="B771" s="101">
        <v>10.41</v>
      </c>
    </row>
    <row r="772" spans="1:2" x14ac:dyDescent="0.25">
      <c r="A772" s="102">
        <v>30292</v>
      </c>
      <c r="B772" s="101">
        <v>10.45</v>
      </c>
    </row>
    <row r="773" spans="1:2" x14ac:dyDescent="0.25">
      <c r="A773" s="102">
        <v>30293</v>
      </c>
      <c r="B773" s="101">
        <v>10.54</v>
      </c>
    </row>
    <row r="774" spans="1:2" x14ac:dyDescent="0.25">
      <c r="A774" s="102">
        <v>30294</v>
      </c>
      <c r="B774" s="101">
        <v>10.52</v>
      </c>
    </row>
    <row r="775" spans="1:2" x14ac:dyDescent="0.25">
      <c r="A775" s="102">
        <v>30295</v>
      </c>
      <c r="B775" s="101">
        <v>10.63</v>
      </c>
    </row>
    <row r="776" spans="1:2" x14ac:dyDescent="0.25">
      <c r="A776" s="102">
        <v>30298</v>
      </c>
      <c r="B776" s="101">
        <v>10.57</v>
      </c>
    </row>
    <row r="777" spans="1:2" x14ac:dyDescent="0.25">
      <c r="A777" s="102">
        <v>30299</v>
      </c>
      <c r="B777" s="101">
        <v>10.48</v>
      </c>
    </row>
    <row r="778" spans="1:2" x14ac:dyDescent="0.25">
      <c r="A778" s="102">
        <v>30300</v>
      </c>
      <c r="B778" s="101">
        <v>10.55</v>
      </c>
    </row>
    <row r="779" spans="1:2" x14ac:dyDescent="0.25">
      <c r="A779" s="102">
        <v>30301</v>
      </c>
      <c r="B779" s="101">
        <v>10.66</v>
      </c>
    </row>
    <row r="780" spans="1:2" x14ac:dyDescent="0.25">
      <c r="A780" s="102">
        <v>30302</v>
      </c>
      <c r="B780" s="101">
        <v>10.69</v>
      </c>
    </row>
    <row r="781" spans="1:2" x14ac:dyDescent="0.25">
      <c r="A781" s="102">
        <v>30305</v>
      </c>
      <c r="B781" s="101">
        <v>10.77</v>
      </c>
    </row>
    <row r="782" spans="1:2" x14ac:dyDescent="0.25">
      <c r="A782" s="102">
        <v>30306</v>
      </c>
      <c r="B782" s="101">
        <v>10.53</v>
      </c>
    </row>
    <row r="783" spans="1:2" x14ac:dyDescent="0.25">
      <c r="A783" s="102">
        <v>30307</v>
      </c>
      <c r="B783" s="101">
        <v>10.55</v>
      </c>
    </row>
    <row r="784" spans="1:2" x14ac:dyDescent="0.25">
      <c r="A784" s="102">
        <v>30308</v>
      </c>
      <c r="B784" s="101">
        <v>10.5</v>
      </c>
    </row>
    <row r="785" spans="1:2" x14ac:dyDescent="0.25">
      <c r="A785" s="102">
        <v>30309</v>
      </c>
      <c r="B785" s="101" t="e">
        <f>NA()</f>
        <v>#N/A</v>
      </c>
    </row>
    <row r="786" spans="1:2" x14ac:dyDescent="0.25">
      <c r="A786" s="102">
        <v>30312</v>
      </c>
      <c r="B786" s="101">
        <v>10.44</v>
      </c>
    </row>
    <row r="787" spans="1:2" x14ac:dyDescent="0.25">
      <c r="A787" s="102">
        <v>30313</v>
      </c>
      <c r="B787" s="101">
        <v>10.43</v>
      </c>
    </row>
    <row r="788" spans="1:2" x14ac:dyDescent="0.25">
      <c r="A788" s="102">
        <v>30314</v>
      </c>
      <c r="B788" s="101">
        <v>10.49</v>
      </c>
    </row>
    <row r="789" spans="1:2" x14ac:dyDescent="0.25">
      <c r="A789" s="102">
        <v>30315</v>
      </c>
      <c r="B789" s="101">
        <v>10.46</v>
      </c>
    </row>
    <row r="790" spans="1:2" x14ac:dyDescent="0.25">
      <c r="A790" s="102">
        <v>30316</v>
      </c>
      <c r="B790" s="101">
        <v>10.43</v>
      </c>
    </row>
    <row r="791" spans="1:2" x14ac:dyDescent="0.25">
      <c r="A791" s="102">
        <v>30319</v>
      </c>
      <c r="B791" s="101">
        <v>10.39</v>
      </c>
    </row>
    <row r="792" spans="1:2" x14ac:dyDescent="0.25">
      <c r="A792" s="102">
        <v>30320</v>
      </c>
      <c r="B792" s="101">
        <v>10.45</v>
      </c>
    </row>
    <row r="793" spans="1:2" x14ac:dyDescent="0.25">
      <c r="A793" s="102">
        <v>30321</v>
      </c>
      <c r="B793" s="101">
        <v>10.47</v>
      </c>
    </row>
    <row r="794" spans="1:2" x14ac:dyDescent="0.25">
      <c r="A794" s="102">
        <v>30322</v>
      </c>
      <c r="B794" s="101">
        <v>10.5</v>
      </c>
    </row>
    <row r="795" spans="1:2" x14ac:dyDescent="0.25">
      <c r="A795" s="102">
        <v>30323</v>
      </c>
      <c r="B795" s="101">
        <v>10.5</v>
      </c>
    </row>
    <row r="796" spans="1:2" x14ac:dyDescent="0.25">
      <c r="A796" s="102">
        <v>30326</v>
      </c>
      <c r="B796" s="101">
        <v>10.51</v>
      </c>
    </row>
    <row r="797" spans="1:2" x14ac:dyDescent="0.25">
      <c r="A797" s="102">
        <v>30327</v>
      </c>
      <c r="B797" s="101">
        <v>10.48</v>
      </c>
    </row>
    <row r="798" spans="1:2" x14ac:dyDescent="0.25">
      <c r="A798" s="102">
        <v>30328</v>
      </c>
      <c r="B798" s="101">
        <v>10.46</v>
      </c>
    </row>
    <row r="799" spans="1:2" x14ac:dyDescent="0.25">
      <c r="A799" s="102">
        <v>30329</v>
      </c>
      <c r="B799" s="101">
        <v>10.45</v>
      </c>
    </row>
    <row r="800" spans="1:2" x14ac:dyDescent="0.25">
      <c r="A800" s="102">
        <v>30330</v>
      </c>
      <c r="B800" s="101">
        <v>10.5</v>
      </c>
    </row>
    <row r="801" spans="1:2" x14ac:dyDescent="0.25">
      <c r="A801" s="102">
        <v>30333</v>
      </c>
      <c r="B801" s="101">
        <v>10.5</v>
      </c>
    </row>
    <row r="802" spans="1:2" x14ac:dyDescent="0.25">
      <c r="A802" s="102">
        <v>30334</v>
      </c>
      <c r="B802" s="101">
        <v>10.56</v>
      </c>
    </row>
    <row r="803" spans="1:2" x14ac:dyDescent="0.25">
      <c r="A803" s="102">
        <v>30335</v>
      </c>
      <c r="B803" s="101">
        <v>10.67</v>
      </c>
    </row>
    <row r="804" spans="1:2" x14ac:dyDescent="0.25">
      <c r="A804" s="102">
        <v>30336</v>
      </c>
      <c r="B804" s="101">
        <v>10.66</v>
      </c>
    </row>
    <row r="805" spans="1:2" x14ac:dyDescent="0.25">
      <c r="A805" s="102">
        <v>30337</v>
      </c>
      <c r="B805" s="101">
        <v>10.78</v>
      </c>
    </row>
    <row r="806" spans="1:2" x14ac:dyDescent="0.25">
      <c r="A806" s="102">
        <v>30340</v>
      </c>
      <c r="B806" s="101">
        <v>10.88</v>
      </c>
    </row>
    <row r="807" spans="1:2" x14ac:dyDescent="0.25">
      <c r="A807" s="102">
        <v>30341</v>
      </c>
      <c r="B807" s="101">
        <v>10.82</v>
      </c>
    </row>
    <row r="808" spans="1:2" x14ac:dyDescent="0.25">
      <c r="A808" s="102">
        <v>30342</v>
      </c>
      <c r="B808" s="101">
        <v>10.92</v>
      </c>
    </row>
    <row r="809" spans="1:2" x14ac:dyDescent="0.25">
      <c r="A809" s="102">
        <v>30343</v>
      </c>
      <c r="B809" s="101">
        <v>10.85</v>
      </c>
    </row>
    <row r="810" spans="1:2" x14ac:dyDescent="0.25">
      <c r="A810" s="102">
        <v>30344</v>
      </c>
      <c r="B810" s="101">
        <v>10.9</v>
      </c>
    </row>
    <row r="811" spans="1:2" x14ac:dyDescent="0.25">
      <c r="A811" s="102">
        <v>30347</v>
      </c>
      <c r="B811" s="101">
        <v>10.99</v>
      </c>
    </row>
    <row r="812" spans="1:2" x14ac:dyDescent="0.25">
      <c r="A812" s="102">
        <v>30348</v>
      </c>
      <c r="B812" s="101">
        <v>10.95</v>
      </c>
    </row>
    <row r="813" spans="1:2" x14ac:dyDescent="0.25">
      <c r="A813" s="102">
        <v>30349</v>
      </c>
      <c r="B813" s="101">
        <v>10.94</v>
      </c>
    </row>
    <row r="814" spans="1:2" x14ac:dyDescent="0.25">
      <c r="A814" s="102">
        <v>30350</v>
      </c>
      <c r="B814" s="101">
        <v>11.06</v>
      </c>
    </row>
    <row r="815" spans="1:2" x14ac:dyDescent="0.25">
      <c r="A815" s="102">
        <v>30351</v>
      </c>
      <c r="B815" s="101">
        <v>11.12</v>
      </c>
    </row>
    <row r="816" spans="1:2" x14ac:dyDescent="0.25">
      <c r="A816" s="102">
        <v>30354</v>
      </c>
      <c r="B816" s="101">
        <v>11.1</v>
      </c>
    </row>
    <row r="817" spans="1:2" x14ac:dyDescent="0.25">
      <c r="A817" s="102">
        <v>30355</v>
      </c>
      <c r="B817" s="101">
        <v>11.12</v>
      </c>
    </row>
    <row r="818" spans="1:2" x14ac:dyDescent="0.25">
      <c r="A818" s="102">
        <v>30356</v>
      </c>
      <c r="B818" s="101">
        <v>11.14</v>
      </c>
    </row>
    <row r="819" spans="1:2" x14ac:dyDescent="0.25">
      <c r="A819" s="102">
        <v>30357</v>
      </c>
      <c r="B819" s="101">
        <v>10.96</v>
      </c>
    </row>
    <row r="820" spans="1:2" x14ac:dyDescent="0.25">
      <c r="A820" s="102">
        <v>30358</v>
      </c>
      <c r="B820" s="101">
        <v>10.94</v>
      </c>
    </row>
    <row r="821" spans="1:2" x14ac:dyDescent="0.25">
      <c r="A821" s="102">
        <v>30361</v>
      </c>
      <c r="B821" s="101">
        <v>10.95</v>
      </c>
    </row>
    <row r="822" spans="1:2" x14ac:dyDescent="0.25">
      <c r="A822" s="102">
        <v>30362</v>
      </c>
      <c r="B822" s="101">
        <v>10.99</v>
      </c>
    </row>
    <row r="823" spans="1:2" x14ac:dyDescent="0.25">
      <c r="A823" s="102">
        <v>30363</v>
      </c>
      <c r="B823" s="101">
        <v>10.95</v>
      </c>
    </row>
    <row r="824" spans="1:2" x14ac:dyDescent="0.25">
      <c r="A824" s="102">
        <v>30364</v>
      </c>
      <c r="B824" s="101">
        <v>10.86</v>
      </c>
    </row>
    <row r="825" spans="1:2" x14ac:dyDescent="0.25">
      <c r="A825" s="102">
        <v>30365</v>
      </c>
      <c r="B825" s="101">
        <v>10.78</v>
      </c>
    </row>
    <row r="826" spans="1:2" x14ac:dyDescent="0.25">
      <c r="A826" s="102">
        <v>30368</v>
      </c>
      <c r="B826" s="101" t="e">
        <f>NA()</f>
        <v>#N/A</v>
      </c>
    </row>
    <row r="827" spans="1:2" x14ac:dyDescent="0.25">
      <c r="A827" s="102">
        <v>30369</v>
      </c>
      <c r="B827" s="101">
        <v>10.63</v>
      </c>
    </row>
    <row r="828" spans="1:2" x14ac:dyDescent="0.25">
      <c r="A828" s="102">
        <v>30370</v>
      </c>
      <c r="B828" s="101">
        <v>10.62</v>
      </c>
    </row>
    <row r="829" spans="1:2" x14ac:dyDescent="0.25">
      <c r="A829" s="102">
        <v>30371</v>
      </c>
      <c r="B829" s="101">
        <v>10.61</v>
      </c>
    </row>
    <row r="830" spans="1:2" x14ac:dyDescent="0.25">
      <c r="A830" s="102">
        <v>30372</v>
      </c>
      <c r="B830" s="101">
        <v>10.5</v>
      </c>
    </row>
    <row r="831" spans="1:2" x14ac:dyDescent="0.25">
      <c r="A831" s="102">
        <v>30375</v>
      </c>
      <c r="B831" s="101">
        <v>10.51</v>
      </c>
    </row>
    <row r="832" spans="1:2" x14ac:dyDescent="0.25">
      <c r="A832" s="102">
        <v>30376</v>
      </c>
      <c r="B832" s="101">
        <v>10.45</v>
      </c>
    </row>
    <row r="833" spans="1:2" x14ac:dyDescent="0.25">
      <c r="A833" s="102">
        <v>30377</v>
      </c>
      <c r="B833" s="101">
        <v>10.48</v>
      </c>
    </row>
    <row r="834" spans="1:2" x14ac:dyDescent="0.25">
      <c r="A834" s="102">
        <v>30378</v>
      </c>
      <c r="B834" s="101">
        <v>10.44</v>
      </c>
    </row>
    <row r="835" spans="1:2" x14ac:dyDescent="0.25">
      <c r="A835" s="102">
        <v>30379</v>
      </c>
      <c r="B835" s="101">
        <v>10.46</v>
      </c>
    </row>
    <row r="836" spans="1:2" x14ac:dyDescent="0.25">
      <c r="A836" s="102">
        <v>30382</v>
      </c>
      <c r="B836" s="101">
        <v>10.59</v>
      </c>
    </row>
    <row r="837" spans="1:2" x14ac:dyDescent="0.25">
      <c r="A837" s="102">
        <v>30383</v>
      </c>
      <c r="B837" s="101">
        <v>10.65</v>
      </c>
    </row>
    <row r="838" spans="1:2" x14ac:dyDescent="0.25">
      <c r="A838" s="102">
        <v>30384</v>
      </c>
      <c r="B838" s="101">
        <v>10.64</v>
      </c>
    </row>
    <row r="839" spans="1:2" x14ac:dyDescent="0.25">
      <c r="A839" s="102">
        <v>30385</v>
      </c>
      <c r="B839" s="101">
        <v>10.67</v>
      </c>
    </row>
    <row r="840" spans="1:2" x14ac:dyDescent="0.25">
      <c r="A840" s="102">
        <v>30386</v>
      </c>
      <c r="B840" s="101">
        <v>10.75</v>
      </c>
    </row>
    <row r="841" spans="1:2" x14ac:dyDescent="0.25">
      <c r="A841" s="102">
        <v>30389</v>
      </c>
      <c r="B841" s="101">
        <v>10.66</v>
      </c>
    </row>
    <row r="842" spans="1:2" x14ac:dyDescent="0.25">
      <c r="A842" s="102">
        <v>30390</v>
      </c>
      <c r="B842" s="101">
        <v>10.62</v>
      </c>
    </row>
    <row r="843" spans="1:2" x14ac:dyDescent="0.25">
      <c r="A843" s="102">
        <v>30391</v>
      </c>
      <c r="B843" s="101">
        <v>10.68</v>
      </c>
    </row>
    <row r="844" spans="1:2" x14ac:dyDescent="0.25">
      <c r="A844" s="102">
        <v>30392</v>
      </c>
      <c r="B844" s="101">
        <v>10.68</v>
      </c>
    </row>
    <row r="845" spans="1:2" x14ac:dyDescent="0.25">
      <c r="A845" s="102">
        <v>30393</v>
      </c>
      <c r="B845" s="101">
        <v>10.71</v>
      </c>
    </row>
    <row r="846" spans="1:2" x14ac:dyDescent="0.25">
      <c r="A846" s="102">
        <v>30396</v>
      </c>
      <c r="B846" s="101">
        <v>10.71</v>
      </c>
    </row>
    <row r="847" spans="1:2" x14ac:dyDescent="0.25">
      <c r="A847" s="102">
        <v>30397</v>
      </c>
      <c r="B847" s="101">
        <v>10.71</v>
      </c>
    </row>
    <row r="848" spans="1:2" x14ac:dyDescent="0.25">
      <c r="A848" s="102">
        <v>30398</v>
      </c>
      <c r="B848" s="101">
        <v>10.64</v>
      </c>
    </row>
    <row r="849" spans="1:2" x14ac:dyDescent="0.25">
      <c r="A849" s="102">
        <v>30399</v>
      </c>
      <c r="B849" s="101">
        <v>10.61</v>
      </c>
    </row>
    <row r="850" spans="1:2" x14ac:dyDescent="0.25">
      <c r="A850" s="102">
        <v>30400</v>
      </c>
      <c r="B850" s="101">
        <v>10.7</v>
      </c>
    </row>
    <row r="851" spans="1:2" x14ac:dyDescent="0.25">
      <c r="A851" s="102">
        <v>30403</v>
      </c>
      <c r="B851" s="101">
        <v>10.71</v>
      </c>
    </row>
    <row r="852" spans="1:2" x14ac:dyDescent="0.25">
      <c r="A852" s="102">
        <v>30404</v>
      </c>
      <c r="B852" s="101">
        <v>10.66</v>
      </c>
    </row>
    <row r="853" spans="1:2" x14ac:dyDescent="0.25">
      <c r="A853" s="102">
        <v>30405</v>
      </c>
      <c r="B853" s="101">
        <v>10.65</v>
      </c>
    </row>
    <row r="854" spans="1:2" x14ac:dyDescent="0.25">
      <c r="A854" s="102">
        <v>30406</v>
      </c>
      <c r="B854" s="101">
        <v>10.69</v>
      </c>
    </row>
    <row r="855" spans="1:2" x14ac:dyDescent="0.25">
      <c r="A855" s="102">
        <v>30407</v>
      </c>
      <c r="B855" s="101" t="e">
        <f>NA()</f>
        <v>#N/A</v>
      </c>
    </row>
    <row r="856" spans="1:2" x14ac:dyDescent="0.25">
      <c r="A856" s="102">
        <v>30410</v>
      </c>
      <c r="B856" s="101">
        <v>10.67</v>
      </c>
    </row>
    <row r="857" spans="1:2" x14ac:dyDescent="0.25">
      <c r="A857" s="102">
        <v>30411</v>
      </c>
      <c r="B857" s="101">
        <v>10.55</v>
      </c>
    </row>
    <row r="858" spans="1:2" x14ac:dyDescent="0.25">
      <c r="A858" s="102">
        <v>30412</v>
      </c>
      <c r="B858" s="101">
        <v>10.54</v>
      </c>
    </row>
    <row r="859" spans="1:2" x14ac:dyDescent="0.25">
      <c r="A859" s="102">
        <v>30413</v>
      </c>
      <c r="B859" s="101">
        <v>10.56</v>
      </c>
    </row>
    <row r="860" spans="1:2" x14ac:dyDescent="0.25">
      <c r="A860" s="102">
        <v>30414</v>
      </c>
      <c r="B860" s="101">
        <v>10.58</v>
      </c>
    </row>
    <row r="861" spans="1:2" x14ac:dyDescent="0.25">
      <c r="A861" s="102">
        <v>30417</v>
      </c>
      <c r="B861" s="101">
        <v>10.46</v>
      </c>
    </row>
    <row r="862" spans="1:2" x14ac:dyDescent="0.25">
      <c r="A862" s="102">
        <v>30418</v>
      </c>
      <c r="B862" s="101">
        <v>10.46</v>
      </c>
    </row>
    <row r="863" spans="1:2" x14ac:dyDescent="0.25">
      <c r="A863" s="102">
        <v>30419</v>
      </c>
      <c r="B863" s="101">
        <v>10.44</v>
      </c>
    </row>
    <row r="864" spans="1:2" x14ac:dyDescent="0.25">
      <c r="A864" s="102">
        <v>30420</v>
      </c>
      <c r="B864" s="101">
        <v>10.37</v>
      </c>
    </row>
    <row r="865" spans="1:2" x14ac:dyDescent="0.25">
      <c r="A865" s="102">
        <v>30421</v>
      </c>
      <c r="B865" s="101">
        <v>10.4</v>
      </c>
    </row>
    <row r="866" spans="1:2" x14ac:dyDescent="0.25">
      <c r="A866" s="102">
        <v>30424</v>
      </c>
      <c r="B866" s="101">
        <v>10.35</v>
      </c>
    </row>
    <row r="867" spans="1:2" x14ac:dyDescent="0.25">
      <c r="A867" s="102">
        <v>30425</v>
      </c>
      <c r="B867" s="101">
        <v>10.46</v>
      </c>
    </row>
    <row r="868" spans="1:2" x14ac:dyDescent="0.25">
      <c r="A868" s="102">
        <v>30426</v>
      </c>
      <c r="B868" s="101">
        <v>10.48</v>
      </c>
    </row>
    <row r="869" spans="1:2" x14ac:dyDescent="0.25">
      <c r="A869" s="102">
        <v>30427</v>
      </c>
      <c r="B869" s="101">
        <v>10.53</v>
      </c>
    </row>
    <row r="870" spans="1:2" x14ac:dyDescent="0.25">
      <c r="A870" s="102">
        <v>30428</v>
      </c>
      <c r="B870" s="101">
        <v>10.52</v>
      </c>
    </row>
    <row r="871" spans="1:2" x14ac:dyDescent="0.25">
      <c r="A871" s="102">
        <v>30431</v>
      </c>
      <c r="B871" s="101">
        <v>10.48</v>
      </c>
    </row>
    <row r="872" spans="1:2" x14ac:dyDescent="0.25">
      <c r="A872" s="102">
        <v>30432</v>
      </c>
      <c r="B872" s="101">
        <v>10.47</v>
      </c>
    </row>
    <row r="873" spans="1:2" x14ac:dyDescent="0.25">
      <c r="A873" s="102">
        <v>30433</v>
      </c>
      <c r="B873" s="101">
        <v>10.43</v>
      </c>
    </row>
    <row r="874" spans="1:2" x14ac:dyDescent="0.25">
      <c r="A874" s="102">
        <v>30434</v>
      </c>
      <c r="B874" s="101">
        <v>10.41</v>
      </c>
    </row>
    <row r="875" spans="1:2" x14ac:dyDescent="0.25">
      <c r="A875" s="102">
        <v>30435</v>
      </c>
      <c r="B875" s="101">
        <v>10.38</v>
      </c>
    </row>
    <row r="876" spans="1:2" x14ac:dyDescent="0.25">
      <c r="A876" s="102">
        <v>30438</v>
      </c>
      <c r="B876" s="101">
        <v>10.39</v>
      </c>
    </row>
    <row r="877" spans="1:2" x14ac:dyDescent="0.25">
      <c r="A877" s="102">
        <v>30439</v>
      </c>
      <c r="B877" s="101">
        <v>10.38</v>
      </c>
    </row>
    <row r="878" spans="1:2" x14ac:dyDescent="0.25">
      <c r="A878" s="102">
        <v>30440</v>
      </c>
      <c r="B878" s="101">
        <v>10.27</v>
      </c>
    </row>
    <row r="879" spans="1:2" x14ac:dyDescent="0.25">
      <c r="A879" s="102">
        <v>30441</v>
      </c>
      <c r="B879" s="101">
        <v>10.3</v>
      </c>
    </row>
    <row r="880" spans="1:2" x14ac:dyDescent="0.25">
      <c r="A880" s="102">
        <v>30442</v>
      </c>
      <c r="B880" s="101">
        <v>10.28</v>
      </c>
    </row>
    <row r="881" spans="1:2" x14ac:dyDescent="0.25">
      <c r="A881" s="102">
        <v>30445</v>
      </c>
      <c r="B881" s="101">
        <v>10.37</v>
      </c>
    </row>
    <row r="882" spans="1:2" x14ac:dyDescent="0.25">
      <c r="A882" s="102">
        <v>30446</v>
      </c>
      <c r="B882" s="101">
        <v>10.3</v>
      </c>
    </row>
    <row r="883" spans="1:2" x14ac:dyDescent="0.25">
      <c r="A883" s="102">
        <v>30447</v>
      </c>
      <c r="B883" s="101">
        <v>10.33</v>
      </c>
    </row>
    <row r="884" spans="1:2" x14ac:dyDescent="0.25">
      <c r="A884" s="102">
        <v>30448</v>
      </c>
      <c r="B884" s="101">
        <v>10.4</v>
      </c>
    </row>
    <row r="885" spans="1:2" x14ac:dyDescent="0.25">
      <c r="A885" s="102">
        <v>30449</v>
      </c>
      <c r="B885" s="101">
        <v>10.37</v>
      </c>
    </row>
    <row r="886" spans="1:2" x14ac:dyDescent="0.25">
      <c r="A886" s="102">
        <v>30452</v>
      </c>
      <c r="B886" s="101">
        <v>10.54</v>
      </c>
    </row>
    <row r="887" spans="1:2" x14ac:dyDescent="0.25">
      <c r="A887" s="102">
        <v>30453</v>
      </c>
      <c r="B887" s="101">
        <v>10.58</v>
      </c>
    </row>
    <row r="888" spans="1:2" x14ac:dyDescent="0.25">
      <c r="A888" s="102">
        <v>30454</v>
      </c>
      <c r="B888" s="101">
        <v>10.6</v>
      </c>
    </row>
    <row r="889" spans="1:2" x14ac:dyDescent="0.25">
      <c r="A889" s="102">
        <v>30455</v>
      </c>
      <c r="B889" s="101">
        <v>10.67</v>
      </c>
    </row>
    <row r="890" spans="1:2" x14ac:dyDescent="0.25">
      <c r="A890" s="102">
        <v>30456</v>
      </c>
      <c r="B890" s="101">
        <v>10.69</v>
      </c>
    </row>
    <row r="891" spans="1:2" x14ac:dyDescent="0.25">
      <c r="A891" s="102">
        <v>30459</v>
      </c>
      <c r="B891" s="101">
        <v>10.71</v>
      </c>
    </row>
    <row r="892" spans="1:2" x14ac:dyDescent="0.25">
      <c r="A892" s="102">
        <v>30460</v>
      </c>
      <c r="B892" s="101">
        <v>10.69</v>
      </c>
    </row>
    <row r="893" spans="1:2" x14ac:dyDescent="0.25">
      <c r="A893" s="102">
        <v>30461</v>
      </c>
      <c r="B893" s="101">
        <v>10.71</v>
      </c>
    </row>
    <row r="894" spans="1:2" x14ac:dyDescent="0.25">
      <c r="A894" s="102">
        <v>30462</v>
      </c>
      <c r="B894" s="101">
        <v>10.76</v>
      </c>
    </row>
    <row r="895" spans="1:2" x14ac:dyDescent="0.25">
      <c r="A895" s="102">
        <v>30463</v>
      </c>
      <c r="B895" s="101">
        <v>10.78</v>
      </c>
    </row>
    <row r="896" spans="1:2" x14ac:dyDescent="0.25">
      <c r="A896" s="102">
        <v>30466</v>
      </c>
      <c r="B896" s="101" t="e">
        <f>NA()</f>
        <v>#N/A</v>
      </c>
    </row>
    <row r="897" spans="1:2" x14ac:dyDescent="0.25">
      <c r="A897" s="102">
        <v>30467</v>
      </c>
      <c r="B897" s="101">
        <v>10.97</v>
      </c>
    </row>
    <row r="898" spans="1:2" x14ac:dyDescent="0.25">
      <c r="A898" s="102">
        <v>30468</v>
      </c>
      <c r="B898" s="101">
        <v>10.91</v>
      </c>
    </row>
    <row r="899" spans="1:2" x14ac:dyDescent="0.25">
      <c r="A899" s="102">
        <v>30469</v>
      </c>
      <c r="B899" s="101">
        <v>10.91</v>
      </c>
    </row>
    <row r="900" spans="1:2" x14ac:dyDescent="0.25">
      <c r="A900" s="102">
        <v>30470</v>
      </c>
      <c r="B900" s="101">
        <v>10.93</v>
      </c>
    </row>
    <row r="901" spans="1:2" x14ac:dyDescent="0.25">
      <c r="A901" s="102">
        <v>30473</v>
      </c>
      <c r="B901" s="101">
        <v>10.9</v>
      </c>
    </row>
    <row r="902" spans="1:2" x14ac:dyDescent="0.25">
      <c r="A902" s="102">
        <v>30474</v>
      </c>
      <c r="B902" s="101">
        <v>10.97</v>
      </c>
    </row>
    <row r="903" spans="1:2" x14ac:dyDescent="0.25">
      <c r="A903" s="102">
        <v>30475</v>
      </c>
      <c r="B903" s="101">
        <v>11.02</v>
      </c>
    </row>
    <row r="904" spans="1:2" x14ac:dyDescent="0.25">
      <c r="A904" s="102">
        <v>30476</v>
      </c>
      <c r="B904" s="101">
        <v>10.96</v>
      </c>
    </row>
    <row r="905" spans="1:2" x14ac:dyDescent="0.25">
      <c r="A905" s="102">
        <v>30477</v>
      </c>
      <c r="B905" s="101">
        <v>10.95</v>
      </c>
    </row>
    <row r="906" spans="1:2" x14ac:dyDescent="0.25">
      <c r="A906" s="102">
        <v>30480</v>
      </c>
      <c r="B906" s="101">
        <v>10.84</v>
      </c>
    </row>
    <row r="907" spans="1:2" x14ac:dyDescent="0.25">
      <c r="A907" s="102">
        <v>30481</v>
      </c>
      <c r="B907" s="101">
        <v>10.88</v>
      </c>
    </row>
    <row r="908" spans="1:2" x14ac:dyDescent="0.25">
      <c r="A908" s="102">
        <v>30482</v>
      </c>
      <c r="B908" s="101">
        <v>10.81</v>
      </c>
    </row>
    <row r="909" spans="1:2" x14ac:dyDescent="0.25">
      <c r="A909" s="102">
        <v>30483</v>
      </c>
      <c r="B909" s="101">
        <v>10.72</v>
      </c>
    </row>
    <row r="910" spans="1:2" x14ac:dyDescent="0.25">
      <c r="A910" s="102">
        <v>30484</v>
      </c>
      <c r="B910" s="101">
        <v>10.77</v>
      </c>
    </row>
    <row r="911" spans="1:2" x14ac:dyDescent="0.25">
      <c r="A911" s="102">
        <v>30487</v>
      </c>
      <c r="B911" s="101">
        <v>10.85</v>
      </c>
    </row>
    <row r="912" spans="1:2" x14ac:dyDescent="0.25">
      <c r="A912" s="102">
        <v>30488</v>
      </c>
      <c r="B912" s="101">
        <v>10.86</v>
      </c>
    </row>
    <row r="913" spans="1:2" x14ac:dyDescent="0.25">
      <c r="A913" s="102">
        <v>30489</v>
      </c>
      <c r="B913" s="101">
        <v>10.9</v>
      </c>
    </row>
    <row r="914" spans="1:2" x14ac:dyDescent="0.25">
      <c r="A914" s="102">
        <v>30490</v>
      </c>
      <c r="B914" s="101">
        <v>10.95</v>
      </c>
    </row>
    <row r="915" spans="1:2" x14ac:dyDescent="0.25">
      <c r="A915" s="102">
        <v>30491</v>
      </c>
      <c r="B915" s="101">
        <v>11.06</v>
      </c>
    </row>
    <row r="916" spans="1:2" x14ac:dyDescent="0.25">
      <c r="A916" s="102">
        <v>30494</v>
      </c>
      <c r="B916" s="101">
        <v>11.16</v>
      </c>
    </row>
    <row r="917" spans="1:2" x14ac:dyDescent="0.25">
      <c r="A917" s="102">
        <v>30495</v>
      </c>
      <c r="B917" s="101">
        <v>11.1</v>
      </c>
    </row>
    <row r="918" spans="1:2" x14ac:dyDescent="0.25">
      <c r="A918" s="102">
        <v>30496</v>
      </c>
      <c r="B918" s="101">
        <v>11.06</v>
      </c>
    </row>
    <row r="919" spans="1:2" x14ac:dyDescent="0.25">
      <c r="A919" s="102">
        <v>30497</v>
      </c>
      <c r="B919" s="101">
        <v>11.01</v>
      </c>
    </row>
    <row r="920" spans="1:2" x14ac:dyDescent="0.25">
      <c r="A920" s="102">
        <v>30498</v>
      </c>
      <c r="B920" s="101">
        <v>11</v>
      </c>
    </row>
    <row r="921" spans="1:2" x14ac:dyDescent="0.25">
      <c r="A921" s="102">
        <v>30501</v>
      </c>
      <c r="B921" s="101" t="e">
        <f>NA()</f>
        <v>#N/A</v>
      </c>
    </row>
    <row r="922" spans="1:2" x14ac:dyDescent="0.25">
      <c r="A922" s="102">
        <v>30502</v>
      </c>
      <c r="B922" s="101">
        <v>11.25</v>
      </c>
    </row>
    <row r="923" spans="1:2" x14ac:dyDescent="0.25">
      <c r="A923" s="102">
        <v>30503</v>
      </c>
      <c r="B923" s="101">
        <v>11.21</v>
      </c>
    </row>
    <row r="924" spans="1:2" x14ac:dyDescent="0.25">
      <c r="A924" s="102">
        <v>30504</v>
      </c>
      <c r="B924" s="101">
        <v>11.31</v>
      </c>
    </row>
    <row r="925" spans="1:2" x14ac:dyDescent="0.25">
      <c r="A925" s="102">
        <v>30505</v>
      </c>
      <c r="B925" s="101">
        <v>11.37</v>
      </c>
    </row>
    <row r="926" spans="1:2" x14ac:dyDescent="0.25">
      <c r="A926" s="102">
        <v>30508</v>
      </c>
      <c r="B926" s="101">
        <v>11.29</v>
      </c>
    </row>
    <row r="927" spans="1:2" x14ac:dyDescent="0.25">
      <c r="A927" s="102">
        <v>30509</v>
      </c>
      <c r="B927" s="101">
        <v>11.45</v>
      </c>
    </row>
    <row r="928" spans="1:2" x14ac:dyDescent="0.25">
      <c r="A928" s="102">
        <v>30510</v>
      </c>
      <c r="B928" s="101">
        <v>11.44</v>
      </c>
    </row>
    <row r="929" spans="1:2" x14ac:dyDescent="0.25">
      <c r="A929" s="102">
        <v>30511</v>
      </c>
      <c r="B929" s="101">
        <v>11.38</v>
      </c>
    </row>
    <row r="930" spans="1:2" x14ac:dyDescent="0.25">
      <c r="A930" s="102">
        <v>30512</v>
      </c>
      <c r="B930" s="101">
        <v>11.47</v>
      </c>
    </row>
    <row r="931" spans="1:2" x14ac:dyDescent="0.25">
      <c r="A931" s="102">
        <v>30515</v>
      </c>
      <c r="B931" s="101">
        <v>11.37</v>
      </c>
    </row>
    <row r="932" spans="1:2" x14ac:dyDescent="0.25">
      <c r="A932" s="102">
        <v>30516</v>
      </c>
      <c r="B932" s="101">
        <v>11.33</v>
      </c>
    </row>
    <row r="933" spans="1:2" x14ac:dyDescent="0.25">
      <c r="A933" s="102">
        <v>30517</v>
      </c>
      <c r="B933" s="101">
        <v>11.28</v>
      </c>
    </row>
    <row r="934" spans="1:2" x14ac:dyDescent="0.25">
      <c r="A934" s="102">
        <v>30518</v>
      </c>
      <c r="B934" s="101">
        <v>11.34</v>
      </c>
    </row>
    <row r="935" spans="1:2" x14ac:dyDescent="0.25">
      <c r="A935" s="102">
        <v>30519</v>
      </c>
      <c r="B935" s="101">
        <v>11.48</v>
      </c>
    </row>
    <row r="936" spans="1:2" x14ac:dyDescent="0.25">
      <c r="A936" s="102">
        <v>30522</v>
      </c>
      <c r="B936" s="101">
        <v>11.42</v>
      </c>
    </row>
    <row r="937" spans="1:2" x14ac:dyDescent="0.25">
      <c r="A937" s="102">
        <v>30523</v>
      </c>
      <c r="B937" s="101">
        <v>11.5</v>
      </c>
    </row>
    <row r="938" spans="1:2" x14ac:dyDescent="0.25">
      <c r="A938" s="102">
        <v>30524</v>
      </c>
      <c r="B938" s="101">
        <v>11.53</v>
      </c>
    </row>
    <row r="939" spans="1:2" x14ac:dyDescent="0.25">
      <c r="A939" s="102">
        <v>30525</v>
      </c>
      <c r="B939" s="101">
        <v>11.68</v>
      </c>
    </row>
    <row r="940" spans="1:2" x14ac:dyDescent="0.25">
      <c r="A940" s="102">
        <v>30526</v>
      </c>
      <c r="B940" s="101">
        <v>11.8</v>
      </c>
    </row>
    <row r="941" spans="1:2" x14ac:dyDescent="0.25">
      <c r="A941" s="102">
        <v>30529</v>
      </c>
      <c r="B941" s="101">
        <v>11.82</v>
      </c>
    </row>
    <row r="942" spans="1:2" x14ac:dyDescent="0.25">
      <c r="A942" s="102">
        <v>30530</v>
      </c>
      <c r="B942" s="101">
        <v>11.78</v>
      </c>
    </row>
    <row r="943" spans="1:2" x14ac:dyDescent="0.25">
      <c r="A943" s="102">
        <v>30531</v>
      </c>
      <c r="B943" s="101">
        <v>11.87</v>
      </c>
    </row>
    <row r="944" spans="1:2" x14ac:dyDescent="0.25">
      <c r="A944" s="102">
        <v>30532</v>
      </c>
      <c r="B944" s="101">
        <v>12.12</v>
      </c>
    </row>
    <row r="945" spans="1:2" x14ac:dyDescent="0.25">
      <c r="A945" s="102">
        <v>30533</v>
      </c>
      <c r="B945" s="101">
        <v>12.07</v>
      </c>
    </row>
    <row r="946" spans="1:2" x14ac:dyDescent="0.25">
      <c r="A946" s="102">
        <v>30536</v>
      </c>
      <c r="B946" s="101">
        <v>12.15</v>
      </c>
    </row>
    <row r="947" spans="1:2" x14ac:dyDescent="0.25">
      <c r="A947" s="102">
        <v>30537</v>
      </c>
      <c r="B947" s="101">
        <v>12.09</v>
      </c>
    </row>
    <row r="948" spans="1:2" x14ac:dyDescent="0.25">
      <c r="A948" s="102">
        <v>30538</v>
      </c>
      <c r="B948" s="101">
        <v>12.13</v>
      </c>
    </row>
    <row r="949" spans="1:2" x14ac:dyDescent="0.25">
      <c r="A949" s="102">
        <v>30539</v>
      </c>
      <c r="B949" s="101">
        <v>12</v>
      </c>
    </row>
    <row r="950" spans="1:2" x14ac:dyDescent="0.25">
      <c r="A950" s="102">
        <v>30540</v>
      </c>
      <c r="B950" s="101">
        <v>11.89</v>
      </c>
    </row>
    <row r="951" spans="1:2" x14ac:dyDescent="0.25">
      <c r="A951" s="102">
        <v>30543</v>
      </c>
      <c r="B951" s="101">
        <v>11.71</v>
      </c>
    </row>
    <row r="952" spans="1:2" x14ac:dyDescent="0.25">
      <c r="A952" s="102">
        <v>30544</v>
      </c>
      <c r="B952" s="101">
        <v>11.7</v>
      </c>
    </row>
    <row r="953" spans="1:2" x14ac:dyDescent="0.25">
      <c r="A953" s="102">
        <v>30545</v>
      </c>
      <c r="B953" s="101">
        <v>11.61</v>
      </c>
    </row>
    <row r="954" spans="1:2" x14ac:dyDescent="0.25">
      <c r="A954" s="102">
        <v>30546</v>
      </c>
      <c r="B954" s="101">
        <v>11.68</v>
      </c>
    </row>
    <row r="955" spans="1:2" x14ac:dyDescent="0.25">
      <c r="A955" s="102">
        <v>30547</v>
      </c>
      <c r="B955" s="101">
        <v>11.73</v>
      </c>
    </row>
    <row r="956" spans="1:2" x14ac:dyDescent="0.25">
      <c r="A956" s="102">
        <v>30550</v>
      </c>
      <c r="B956" s="101">
        <v>11.51</v>
      </c>
    </row>
    <row r="957" spans="1:2" x14ac:dyDescent="0.25">
      <c r="A957" s="102">
        <v>30551</v>
      </c>
      <c r="B957" s="101">
        <v>11.56</v>
      </c>
    </row>
    <row r="958" spans="1:2" x14ac:dyDescent="0.25">
      <c r="A958" s="102">
        <v>30552</v>
      </c>
      <c r="B958" s="101">
        <v>11.52</v>
      </c>
    </row>
    <row r="959" spans="1:2" x14ac:dyDescent="0.25">
      <c r="A959" s="102">
        <v>30553</v>
      </c>
      <c r="B959" s="101">
        <v>11.57</v>
      </c>
    </row>
    <row r="960" spans="1:2" x14ac:dyDescent="0.25">
      <c r="A960" s="102">
        <v>30554</v>
      </c>
      <c r="B960" s="101">
        <v>11.6</v>
      </c>
    </row>
    <row r="961" spans="1:2" x14ac:dyDescent="0.25">
      <c r="A961" s="102">
        <v>30557</v>
      </c>
      <c r="B961" s="101">
        <v>11.81</v>
      </c>
    </row>
    <row r="962" spans="1:2" x14ac:dyDescent="0.25">
      <c r="A962" s="102">
        <v>30558</v>
      </c>
      <c r="B962" s="101">
        <v>11.89</v>
      </c>
    </row>
    <row r="963" spans="1:2" x14ac:dyDescent="0.25">
      <c r="A963" s="102">
        <v>30559</v>
      </c>
      <c r="B963" s="101">
        <v>11.96</v>
      </c>
    </row>
    <row r="964" spans="1:2" x14ac:dyDescent="0.25">
      <c r="A964" s="102">
        <v>30560</v>
      </c>
      <c r="B964" s="101">
        <v>11.95</v>
      </c>
    </row>
    <row r="965" spans="1:2" x14ac:dyDescent="0.25">
      <c r="A965" s="102">
        <v>30561</v>
      </c>
      <c r="B965" s="101">
        <v>11.97</v>
      </c>
    </row>
    <row r="966" spans="1:2" x14ac:dyDescent="0.25">
      <c r="A966" s="102">
        <v>30564</v>
      </c>
      <c r="B966" s="101" t="e">
        <f>NA()</f>
        <v>#N/A</v>
      </c>
    </row>
    <row r="967" spans="1:2" x14ac:dyDescent="0.25">
      <c r="A967" s="102">
        <v>30565</v>
      </c>
      <c r="B967" s="101">
        <v>11.82</v>
      </c>
    </row>
    <row r="968" spans="1:2" x14ac:dyDescent="0.25">
      <c r="A968" s="102">
        <v>30566</v>
      </c>
      <c r="B968" s="101">
        <v>11.68</v>
      </c>
    </row>
    <row r="969" spans="1:2" x14ac:dyDescent="0.25">
      <c r="A969" s="102">
        <v>30567</v>
      </c>
      <c r="B969" s="101">
        <v>11.73</v>
      </c>
    </row>
    <row r="970" spans="1:2" x14ac:dyDescent="0.25">
      <c r="A970" s="102">
        <v>30568</v>
      </c>
      <c r="B970" s="101">
        <v>11.7</v>
      </c>
    </row>
    <row r="971" spans="1:2" x14ac:dyDescent="0.25">
      <c r="A971" s="102">
        <v>30571</v>
      </c>
      <c r="B971" s="101">
        <v>11.56</v>
      </c>
    </row>
    <row r="972" spans="1:2" x14ac:dyDescent="0.25">
      <c r="A972" s="102">
        <v>30572</v>
      </c>
      <c r="B972" s="101">
        <v>11.61</v>
      </c>
    </row>
    <row r="973" spans="1:2" x14ac:dyDescent="0.25">
      <c r="A973" s="102">
        <v>30573</v>
      </c>
      <c r="B973" s="101">
        <v>11.73</v>
      </c>
    </row>
    <row r="974" spans="1:2" x14ac:dyDescent="0.25">
      <c r="A974" s="102">
        <v>30574</v>
      </c>
      <c r="B974" s="101">
        <v>11.8</v>
      </c>
    </row>
    <row r="975" spans="1:2" x14ac:dyDescent="0.25">
      <c r="A975" s="102">
        <v>30575</v>
      </c>
      <c r="B975" s="101">
        <v>11.65</v>
      </c>
    </row>
    <row r="976" spans="1:2" x14ac:dyDescent="0.25">
      <c r="A976" s="102">
        <v>30578</v>
      </c>
      <c r="B976" s="101">
        <v>11.65</v>
      </c>
    </row>
    <row r="977" spans="1:2" x14ac:dyDescent="0.25">
      <c r="A977" s="102">
        <v>30579</v>
      </c>
      <c r="B977" s="101">
        <v>11.57</v>
      </c>
    </row>
    <row r="978" spans="1:2" x14ac:dyDescent="0.25">
      <c r="A978" s="102">
        <v>30580</v>
      </c>
      <c r="B978" s="101">
        <v>11.6</v>
      </c>
    </row>
    <row r="979" spans="1:2" x14ac:dyDescent="0.25">
      <c r="A979" s="102">
        <v>30581</v>
      </c>
      <c r="B979" s="101">
        <v>11.56</v>
      </c>
    </row>
    <row r="980" spans="1:2" x14ac:dyDescent="0.25">
      <c r="A980" s="102">
        <v>30582</v>
      </c>
      <c r="B980" s="101">
        <v>11.47</v>
      </c>
    </row>
    <row r="981" spans="1:2" x14ac:dyDescent="0.25">
      <c r="A981" s="102">
        <v>30585</v>
      </c>
      <c r="B981" s="101">
        <v>11.42</v>
      </c>
    </row>
    <row r="982" spans="1:2" x14ac:dyDescent="0.25">
      <c r="A982" s="102">
        <v>30586</v>
      </c>
      <c r="B982" s="101">
        <v>11.44</v>
      </c>
    </row>
    <row r="983" spans="1:2" x14ac:dyDescent="0.25">
      <c r="A983" s="102">
        <v>30587</v>
      </c>
      <c r="B983" s="101">
        <v>11.47</v>
      </c>
    </row>
    <row r="984" spans="1:2" x14ac:dyDescent="0.25">
      <c r="A984" s="102">
        <v>30588</v>
      </c>
      <c r="B984" s="101">
        <v>11.48</v>
      </c>
    </row>
    <row r="985" spans="1:2" x14ac:dyDescent="0.25">
      <c r="A985" s="102">
        <v>30589</v>
      </c>
      <c r="B985" s="101">
        <v>11.44</v>
      </c>
    </row>
    <row r="986" spans="1:2" x14ac:dyDescent="0.25">
      <c r="A986" s="102">
        <v>30592</v>
      </c>
      <c r="B986" s="101">
        <v>11.48</v>
      </c>
    </row>
    <row r="987" spans="1:2" x14ac:dyDescent="0.25">
      <c r="A987" s="102">
        <v>30593</v>
      </c>
      <c r="B987" s="101">
        <v>11.47</v>
      </c>
    </row>
    <row r="988" spans="1:2" x14ac:dyDescent="0.25">
      <c r="A988" s="102">
        <v>30594</v>
      </c>
      <c r="B988" s="101">
        <v>11.38</v>
      </c>
    </row>
    <row r="989" spans="1:2" x14ac:dyDescent="0.25">
      <c r="A989" s="102">
        <v>30595</v>
      </c>
      <c r="B989" s="101">
        <v>11.36</v>
      </c>
    </row>
    <row r="990" spans="1:2" x14ac:dyDescent="0.25">
      <c r="A990" s="102">
        <v>30596</v>
      </c>
      <c r="B990" s="101">
        <v>11.38</v>
      </c>
    </row>
    <row r="991" spans="1:2" x14ac:dyDescent="0.25">
      <c r="A991" s="102">
        <v>30599</v>
      </c>
      <c r="B991" s="101" t="e">
        <f>NA()</f>
        <v>#N/A</v>
      </c>
    </row>
    <row r="992" spans="1:2" x14ac:dyDescent="0.25">
      <c r="A992" s="102">
        <v>30600</v>
      </c>
      <c r="B992" s="101">
        <v>11.61</v>
      </c>
    </row>
    <row r="993" spans="1:2" x14ac:dyDescent="0.25">
      <c r="A993" s="102">
        <v>30601</v>
      </c>
      <c r="B993" s="101">
        <v>11.62</v>
      </c>
    </row>
    <row r="994" spans="1:2" x14ac:dyDescent="0.25">
      <c r="A994" s="102">
        <v>30602</v>
      </c>
      <c r="B994" s="101">
        <v>11.69</v>
      </c>
    </row>
    <row r="995" spans="1:2" x14ac:dyDescent="0.25">
      <c r="A995" s="102">
        <v>30603</v>
      </c>
      <c r="B995" s="101">
        <v>11.61</v>
      </c>
    </row>
    <row r="996" spans="1:2" x14ac:dyDescent="0.25">
      <c r="A996" s="102">
        <v>30606</v>
      </c>
      <c r="B996" s="101">
        <v>11.51</v>
      </c>
    </row>
    <row r="997" spans="1:2" x14ac:dyDescent="0.25">
      <c r="A997" s="102">
        <v>30607</v>
      </c>
      <c r="B997" s="101">
        <v>11.56</v>
      </c>
    </row>
    <row r="998" spans="1:2" x14ac:dyDescent="0.25">
      <c r="A998" s="102">
        <v>30608</v>
      </c>
      <c r="B998" s="101">
        <v>11.51</v>
      </c>
    </row>
    <row r="999" spans="1:2" x14ac:dyDescent="0.25">
      <c r="A999" s="102">
        <v>30609</v>
      </c>
      <c r="B999" s="101">
        <v>11.51</v>
      </c>
    </row>
    <row r="1000" spans="1:2" x14ac:dyDescent="0.25">
      <c r="A1000" s="102">
        <v>30610</v>
      </c>
      <c r="B1000" s="101">
        <v>11.47</v>
      </c>
    </row>
    <row r="1001" spans="1:2" x14ac:dyDescent="0.25">
      <c r="A1001" s="102">
        <v>30613</v>
      </c>
      <c r="B1001" s="101">
        <v>11.69</v>
      </c>
    </row>
    <row r="1002" spans="1:2" x14ac:dyDescent="0.25">
      <c r="A1002" s="102">
        <v>30614</v>
      </c>
      <c r="B1002" s="101">
        <v>11.73</v>
      </c>
    </row>
    <row r="1003" spans="1:2" x14ac:dyDescent="0.25">
      <c r="A1003" s="102">
        <v>30615</v>
      </c>
      <c r="B1003" s="101">
        <v>11.73</v>
      </c>
    </row>
    <row r="1004" spans="1:2" x14ac:dyDescent="0.25">
      <c r="A1004" s="102">
        <v>30616</v>
      </c>
      <c r="B1004" s="101">
        <v>11.71</v>
      </c>
    </row>
    <row r="1005" spans="1:2" x14ac:dyDescent="0.25">
      <c r="A1005" s="102">
        <v>30617</v>
      </c>
      <c r="B1005" s="101">
        <v>11.74</v>
      </c>
    </row>
    <row r="1006" spans="1:2" x14ac:dyDescent="0.25">
      <c r="A1006" s="102">
        <v>30620</v>
      </c>
      <c r="B1006" s="101">
        <v>11.78</v>
      </c>
    </row>
    <row r="1007" spans="1:2" x14ac:dyDescent="0.25">
      <c r="A1007" s="102">
        <v>30621</v>
      </c>
      <c r="B1007" s="101">
        <v>11.77</v>
      </c>
    </row>
    <row r="1008" spans="1:2" x14ac:dyDescent="0.25">
      <c r="A1008" s="102">
        <v>30622</v>
      </c>
      <c r="B1008" s="101">
        <v>11.76</v>
      </c>
    </row>
    <row r="1009" spans="1:2" x14ac:dyDescent="0.25">
      <c r="A1009" s="102">
        <v>30623</v>
      </c>
      <c r="B1009" s="101">
        <v>11.83</v>
      </c>
    </row>
    <row r="1010" spans="1:2" x14ac:dyDescent="0.25">
      <c r="A1010" s="102">
        <v>30624</v>
      </c>
      <c r="B1010" s="101">
        <v>11.91</v>
      </c>
    </row>
    <row r="1011" spans="1:2" x14ac:dyDescent="0.25">
      <c r="A1011" s="102">
        <v>30627</v>
      </c>
      <c r="B1011" s="101">
        <v>11.9</v>
      </c>
    </row>
    <row r="1012" spans="1:2" x14ac:dyDescent="0.25">
      <c r="A1012" s="102">
        <v>30628</v>
      </c>
      <c r="B1012" s="101" t="e">
        <f>NA()</f>
        <v>#N/A</v>
      </c>
    </row>
    <row r="1013" spans="1:2" x14ac:dyDescent="0.25">
      <c r="A1013" s="102">
        <v>30629</v>
      </c>
      <c r="B1013" s="101">
        <v>11.87</v>
      </c>
    </row>
    <row r="1014" spans="1:2" x14ac:dyDescent="0.25">
      <c r="A1014" s="102">
        <v>30630</v>
      </c>
      <c r="B1014" s="101">
        <v>11.74</v>
      </c>
    </row>
    <row r="1015" spans="1:2" x14ac:dyDescent="0.25">
      <c r="A1015" s="102">
        <v>30631</v>
      </c>
      <c r="B1015" s="101" t="e">
        <f>NA()</f>
        <v>#N/A</v>
      </c>
    </row>
    <row r="1016" spans="1:2" x14ac:dyDescent="0.25">
      <c r="A1016" s="102">
        <v>30634</v>
      </c>
      <c r="B1016" s="101">
        <v>11.73</v>
      </c>
    </row>
    <row r="1017" spans="1:2" x14ac:dyDescent="0.25">
      <c r="A1017" s="102">
        <v>30635</v>
      </c>
      <c r="B1017" s="101">
        <v>11.72</v>
      </c>
    </row>
    <row r="1018" spans="1:2" x14ac:dyDescent="0.25">
      <c r="A1018" s="102">
        <v>30636</v>
      </c>
      <c r="B1018" s="101">
        <v>11.76</v>
      </c>
    </row>
    <row r="1019" spans="1:2" x14ac:dyDescent="0.25">
      <c r="A1019" s="102">
        <v>30637</v>
      </c>
      <c r="B1019" s="101">
        <v>11.78</v>
      </c>
    </row>
    <row r="1020" spans="1:2" x14ac:dyDescent="0.25">
      <c r="A1020" s="102">
        <v>30638</v>
      </c>
      <c r="B1020" s="101">
        <v>11.79</v>
      </c>
    </row>
    <row r="1021" spans="1:2" x14ac:dyDescent="0.25">
      <c r="A1021" s="102">
        <v>30641</v>
      </c>
      <c r="B1021" s="101">
        <v>11.7</v>
      </c>
    </row>
    <row r="1022" spans="1:2" x14ac:dyDescent="0.25">
      <c r="A1022" s="102">
        <v>30642</v>
      </c>
      <c r="B1022" s="101">
        <v>11.64</v>
      </c>
    </row>
    <row r="1023" spans="1:2" x14ac:dyDescent="0.25">
      <c r="A1023" s="102">
        <v>30643</v>
      </c>
      <c r="B1023" s="101">
        <v>11.65</v>
      </c>
    </row>
    <row r="1024" spans="1:2" x14ac:dyDescent="0.25">
      <c r="A1024" s="102">
        <v>30644</v>
      </c>
      <c r="B1024" s="101" t="e">
        <f>NA()</f>
        <v>#N/A</v>
      </c>
    </row>
    <row r="1025" spans="1:2" x14ac:dyDescent="0.25">
      <c r="A1025" s="102">
        <v>30645</v>
      </c>
      <c r="B1025" s="101">
        <v>11.63</v>
      </c>
    </row>
    <row r="1026" spans="1:2" x14ac:dyDescent="0.25">
      <c r="A1026" s="102">
        <v>30648</v>
      </c>
      <c r="B1026" s="101">
        <v>11.7</v>
      </c>
    </row>
    <row r="1027" spans="1:2" x14ac:dyDescent="0.25">
      <c r="A1027" s="102">
        <v>30649</v>
      </c>
      <c r="B1027" s="101">
        <v>11.62</v>
      </c>
    </row>
    <row r="1028" spans="1:2" x14ac:dyDescent="0.25">
      <c r="A1028" s="102">
        <v>30650</v>
      </c>
      <c r="B1028" s="101">
        <v>11.67</v>
      </c>
    </row>
    <row r="1029" spans="1:2" x14ac:dyDescent="0.25">
      <c r="A1029" s="102">
        <v>30651</v>
      </c>
      <c r="B1029" s="101">
        <v>11.67</v>
      </c>
    </row>
    <row r="1030" spans="1:2" x14ac:dyDescent="0.25">
      <c r="A1030" s="102">
        <v>30652</v>
      </c>
      <c r="B1030" s="101">
        <v>11.79</v>
      </c>
    </row>
    <row r="1031" spans="1:2" x14ac:dyDescent="0.25">
      <c r="A1031" s="102">
        <v>30655</v>
      </c>
      <c r="B1031" s="101">
        <v>11.81</v>
      </c>
    </row>
    <row r="1032" spans="1:2" x14ac:dyDescent="0.25">
      <c r="A1032" s="102">
        <v>30656</v>
      </c>
      <c r="B1032" s="101">
        <v>11.81</v>
      </c>
    </row>
    <row r="1033" spans="1:2" x14ac:dyDescent="0.25">
      <c r="A1033" s="102">
        <v>30657</v>
      </c>
      <c r="B1033" s="101">
        <v>11.83</v>
      </c>
    </row>
    <row r="1034" spans="1:2" x14ac:dyDescent="0.25">
      <c r="A1034" s="102">
        <v>30658</v>
      </c>
      <c r="B1034" s="101">
        <v>11.93</v>
      </c>
    </row>
    <row r="1035" spans="1:2" x14ac:dyDescent="0.25">
      <c r="A1035" s="102">
        <v>30659</v>
      </c>
      <c r="B1035" s="101">
        <v>11.95</v>
      </c>
    </row>
    <row r="1036" spans="1:2" x14ac:dyDescent="0.25">
      <c r="A1036" s="102">
        <v>30662</v>
      </c>
      <c r="B1036" s="101">
        <v>11.94</v>
      </c>
    </row>
    <row r="1037" spans="1:2" x14ac:dyDescent="0.25">
      <c r="A1037" s="102">
        <v>30663</v>
      </c>
      <c r="B1037" s="101">
        <v>12</v>
      </c>
    </row>
    <row r="1038" spans="1:2" x14ac:dyDescent="0.25">
      <c r="A1038" s="102">
        <v>30664</v>
      </c>
      <c r="B1038" s="101">
        <v>12.01</v>
      </c>
    </row>
    <row r="1039" spans="1:2" x14ac:dyDescent="0.25">
      <c r="A1039" s="102">
        <v>30665</v>
      </c>
      <c r="B1039" s="101">
        <v>11.99</v>
      </c>
    </row>
    <row r="1040" spans="1:2" x14ac:dyDescent="0.25">
      <c r="A1040" s="102">
        <v>30666</v>
      </c>
      <c r="B1040" s="101">
        <v>11.94</v>
      </c>
    </row>
    <row r="1041" spans="1:2" x14ac:dyDescent="0.25">
      <c r="A1041" s="102">
        <v>30669</v>
      </c>
      <c r="B1041" s="101">
        <v>11.94</v>
      </c>
    </row>
    <row r="1042" spans="1:2" x14ac:dyDescent="0.25">
      <c r="A1042" s="102">
        <v>30670</v>
      </c>
      <c r="B1042" s="101">
        <v>11.94</v>
      </c>
    </row>
    <row r="1043" spans="1:2" x14ac:dyDescent="0.25">
      <c r="A1043" s="102">
        <v>30671</v>
      </c>
      <c r="B1043" s="101">
        <v>11.91</v>
      </c>
    </row>
    <row r="1044" spans="1:2" x14ac:dyDescent="0.25">
      <c r="A1044" s="102">
        <v>30672</v>
      </c>
      <c r="B1044" s="101">
        <v>11.84</v>
      </c>
    </row>
    <row r="1045" spans="1:2" x14ac:dyDescent="0.25">
      <c r="A1045" s="102">
        <v>30673</v>
      </c>
      <c r="B1045" s="101">
        <v>11.86</v>
      </c>
    </row>
    <row r="1046" spans="1:2" x14ac:dyDescent="0.25">
      <c r="A1046" s="102">
        <v>30676</v>
      </c>
      <c r="B1046" s="101" t="e">
        <f>NA()</f>
        <v>#N/A</v>
      </c>
    </row>
    <row r="1047" spans="1:2" x14ac:dyDescent="0.25">
      <c r="A1047" s="102">
        <v>30677</v>
      </c>
      <c r="B1047" s="101">
        <v>11.8</v>
      </c>
    </row>
    <row r="1048" spans="1:2" x14ac:dyDescent="0.25">
      <c r="A1048" s="102">
        <v>30678</v>
      </c>
      <c r="B1048" s="101">
        <v>11.84</v>
      </c>
    </row>
    <row r="1049" spans="1:2" x14ac:dyDescent="0.25">
      <c r="A1049" s="102">
        <v>30679</v>
      </c>
      <c r="B1049" s="101">
        <v>11.84</v>
      </c>
    </row>
    <row r="1050" spans="1:2" x14ac:dyDescent="0.25">
      <c r="A1050" s="102">
        <v>30680</v>
      </c>
      <c r="B1050" s="101">
        <v>11.87</v>
      </c>
    </row>
    <row r="1051" spans="1:2" x14ac:dyDescent="0.25">
      <c r="A1051" s="102">
        <v>30683</v>
      </c>
      <c r="B1051" s="101" t="e">
        <f>NA()</f>
        <v>#N/A</v>
      </c>
    </row>
    <row r="1052" spans="1:2" x14ac:dyDescent="0.25">
      <c r="A1052" s="102">
        <v>30684</v>
      </c>
      <c r="B1052" s="101">
        <v>11.93</v>
      </c>
    </row>
    <row r="1053" spans="1:2" x14ac:dyDescent="0.25">
      <c r="A1053" s="102">
        <v>30685</v>
      </c>
      <c r="B1053" s="101">
        <v>11.83</v>
      </c>
    </row>
    <row r="1054" spans="1:2" x14ac:dyDescent="0.25">
      <c r="A1054" s="102">
        <v>30686</v>
      </c>
      <c r="B1054" s="101">
        <v>11.84</v>
      </c>
    </row>
    <row r="1055" spans="1:2" x14ac:dyDescent="0.25">
      <c r="A1055" s="102">
        <v>30687</v>
      </c>
      <c r="B1055" s="101">
        <v>11.82</v>
      </c>
    </row>
    <row r="1056" spans="1:2" x14ac:dyDescent="0.25">
      <c r="A1056" s="102">
        <v>30690</v>
      </c>
      <c r="B1056" s="101">
        <v>11.84</v>
      </c>
    </row>
    <row r="1057" spans="1:2" x14ac:dyDescent="0.25">
      <c r="A1057" s="102">
        <v>30691</v>
      </c>
      <c r="B1057" s="101">
        <v>11.79</v>
      </c>
    </row>
    <row r="1058" spans="1:2" x14ac:dyDescent="0.25">
      <c r="A1058" s="102">
        <v>30692</v>
      </c>
      <c r="B1058" s="101">
        <v>11.83</v>
      </c>
    </row>
    <row r="1059" spans="1:2" x14ac:dyDescent="0.25">
      <c r="A1059" s="102">
        <v>30693</v>
      </c>
      <c r="B1059" s="101">
        <v>11.81</v>
      </c>
    </row>
    <row r="1060" spans="1:2" x14ac:dyDescent="0.25">
      <c r="A1060" s="102">
        <v>30694</v>
      </c>
      <c r="B1060" s="101">
        <v>11.67</v>
      </c>
    </row>
    <row r="1061" spans="1:2" x14ac:dyDescent="0.25">
      <c r="A1061" s="102">
        <v>30697</v>
      </c>
      <c r="B1061" s="101">
        <v>11.62</v>
      </c>
    </row>
    <row r="1062" spans="1:2" x14ac:dyDescent="0.25">
      <c r="A1062" s="102">
        <v>30698</v>
      </c>
      <c r="B1062" s="101">
        <v>11.65</v>
      </c>
    </row>
    <row r="1063" spans="1:2" x14ac:dyDescent="0.25">
      <c r="A1063" s="102">
        <v>30699</v>
      </c>
      <c r="B1063" s="101">
        <v>11.7</v>
      </c>
    </row>
    <row r="1064" spans="1:2" x14ac:dyDescent="0.25">
      <c r="A1064" s="102">
        <v>30700</v>
      </c>
      <c r="B1064" s="101">
        <v>11.68</v>
      </c>
    </row>
    <row r="1065" spans="1:2" x14ac:dyDescent="0.25">
      <c r="A1065" s="102">
        <v>30701</v>
      </c>
      <c r="B1065" s="101">
        <v>11.71</v>
      </c>
    </row>
    <row r="1066" spans="1:2" x14ac:dyDescent="0.25">
      <c r="A1066" s="102">
        <v>30704</v>
      </c>
      <c r="B1066" s="101">
        <v>11.69</v>
      </c>
    </row>
    <row r="1067" spans="1:2" x14ac:dyDescent="0.25">
      <c r="A1067" s="102">
        <v>30705</v>
      </c>
      <c r="B1067" s="101">
        <v>11.69</v>
      </c>
    </row>
    <row r="1068" spans="1:2" x14ac:dyDescent="0.25">
      <c r="A1068" s="102">
        <v>30706</v>
      </c>
      <c r="B1068" s="101">
        <v>11.72</v>
      </c>
    </row>
    <row r="1069" spans="1:2" x14ac:dyDescent="0.25">
      <c r="A1069" s="102">
        <v>30707</v>
      </c>
      <c r="B1069" s="101">
        <v>11.7</v>
      </c>
    </row>
    <row r="1070" spans="1:2" x14ac:dyDescent="0.25">
      <c r="A1070" s="102">
        <v>30708</v>
      </c>
      <c r="B1070" s="101">
        <v>11.73</v>
      </c>
    </row>
    <row r="1071" spans="1:2" x14ac:dyDescent="0.25">
      <c r="A1071" s="102">
        <v>30711</v>
      </c>
      <c r="B1071" s="101">
        <v>11.74</v>
      </c>
    </row>
    <row r="1072" spans="1:2" x14ac:dyDescent="0.25">
      <c r="A1072" s="102">
        <v>30712</v>
      </c>
      <c r="B1072" s="101">
        <v>11.78</v>
      </c>
    </row>
    <row r="1073" spans="1:2" x14ac:dyDescent="0.25">
      <c r="A1073" s="102">
        <v>30713</v>
      </c>
      <c r="B1073" s="101">
        <v>11.74</v>
      </c>
    </row>
    <row r="1074" spans="1:2" x14ac:dyDescent="0.25">
      <c r="A1074" s="102">
        <v>30714</v>
      </c>
      <c r="B1074" s="101">
        <v>11.71</v>
      </c>
    </row>
    <row r="1075" spans="1:2" x14ac:dyDescent="0.25">
      <c r="A1075" s="102">
        <v>30715</v>
      </c>
      <c r="B1075" s="101">
        <v>11.72</v>
      </c>
    </row>
    <row r="1076" spans="1:2" x14ac:dyDescent="0.25">
      <c r="A1076" s="102">
        <v>30718</v>
      </c>
      <c r="B1076" s="101">
        <v>11.79</v>
      </c>
    </row>
    <row r="1077" spans="1:2" x14ac:dyDescent="0.25">
      <c r="A1077" s="102">
        <v>30719</v>
      </c>
      <c r="B1077" s="101">
        <v>11.79</v>
      </c>
    </row>
    <row r="1078" spans="1:2" x14ac:dyDescent="0.25">
      <c r="A1078" s="102">
        <v>30720</v>
      </c>
      <c r="B1078" s="101">
        <v>11.83</v>
      </c>
    </row>
    <row r="1079" spans="1:2" x14ac:dyDescent="0.25">
      <c r="A1079" s="102">
        <v>30721</v>
      </c>
      <c r="B1079" s="101">
        <v>11.84</v>
      </c>
    </row>
    <row r="1080" spans="1:2" x14ac:dyDescent="0.25">
      <c r="A1080" s="102">
        <v>30722</v>
      </c>
      <c r="B1080" s="101">
        <v>11.92</v>
      </c>
    </row>
    <row r="1081" spans="1:2" x14ac:dyDescent="0.25">
      <c r="A1081" s="102">
        <v>30725</v>
      </c>
      <c r="B1081" s="101" t="e">
        <f>NA()</f>
        <v>#N/A</v>
      </c>
    </row>
    <row r="1082" spans="1:2" x14ac:dyDescent="0.25">
      <c r="A1082" s="102">
        <v>30726</v>
      </c>
      <c r="B1082" s="101">
        <v>11.95</v>
      </c>
    </row>
    <row r="1083" spans="1:2" x14ac:dyDescent="0.25">
      <c r="A1083" s="102">
        <v>30727</v>
      </c>
      <c r="B1083" s="101">
        <v>11.92</v>
      </c>
    </row>
    <row r="1084" spans="1:2" x14ac:dyDescent="0.25">
      <c r="A1084" s="102">
        <v>30728</v>
      </c>
      <c r="B1084" s="101">
        <v>11.94</v>
      </c>
    </row>
    <row r="1085" spans="1:2" x14ac:dyDescent="0.25">
      <c r="A1085" s="102">
        <v>30729</v>
      </c>
      <c r="B1085" s="101">
        <v>12.02</v>
      </c>
    </row>
    <row r="1086" spans="1:2" x14ac:dyDescent="0.25">
      <c r="A1086" s="102">
        <v>30732</v>
      </c>
      <c r="B1086" s="101" t="e">
        <f>NA()</f>
        <v>#N/A</v>
      </c>
    </row>
    <row r="1087" spans="1:2" x14ac:dyDescent="0.25">
      <c r="A1087" s="102">
        <v>30733</v>
      </c>
      <c r="B1087" s="101">
        <v>12.02</v>
      </c>
    </row>
    <row r="1088" spans="1:2" x14ac:dyDescent="0.25">
      <c r="A1088" s="102">
        <v>30734</v>
      </c>
      <c r="B1088" s="101">
        <v>12.06</v>
      </c>
    </row>
    <row r="1089" spans="1:2" x14ac:dyDescent="0.25">
      <c r="A1089" s="102">
        <v>30735</v>
      </c>
      <c r="B1089" s="101">
        <v>12.17</v>
      </c>
    </row>
    <row r="1090" spans="1:2" x14ac:dyDescent="0.25">
      <c r="A1090" s="102">
        <v>30736</v>
      </c>
      <c r="B1090" s="101">
        <v>12.1</v>
      </c>
    </row>
    <row r="1091" spans="1:2" x14ac:dyDescent="0.25">
      <c r="A1091" s="102">
        <v>30739</v>
      </c>
      <c r="B1091" s="101">
        <v>12.16</v>
      </c>
    </row>
    <row r="1092" spans="1:2" x14ac:dyDescent="0.25">
      <c r="A1092" s="102">
        <v>30740</v>
      </c>
      <c r="B1092" s="101">
        <v>12.22</v>
      </c>
    </row>
    <row r="1093" spans="1:2" x14ac:dyDescent="0.25">
      <c r="A1093" s="102">
        <v>30741</v>
      </c>
      <c r="B1093" s="101">
        <v>12.14</v>
      </c>
    </row>
    <row r="1094" spans="1:2" x14ac:dyDescent="0.25">
      <c r="A1094" s="102">
        <v>30742</v>
      </c>
      <c r="B1094" s="101">
        <v>12.16</v>
      </c>
    </row>
    <row r="1095" spans="1:2" x14ac:dyDescent="0.25">
      <c r="A1095" s="102">
        <v>30743</v>
      </c>
      <c r="B1095" s="101">
        <v>12.05</v>
      </c>
    </row>
    <row r="1096" spans="1:2" x14ac:dyDescent="0.25">
      <c r="A1096" s="102">
        <v>30746</v>
      </c>
      <c r="B1096" s="101">
        <v>12.17</v>
      </c>
    </row>
    <row r="1097" spans="1:2" x14ac:dyDescent="0.25">
      <c r="A1097" s="102">
        <v>30747</v>
      </c>
      <c r="B1097" s="101">
        <v>12.19</v>
      </c>
    </row>
    <row r="1098" spans="1:2" x14ac:dyDescent="0.25">
      <c r="A1098" s="102">
        <v>30748</v>
      </c>
      <c r="B1098" s="101">
        <v>12.31</v>
      </c>
    </row>
    <row r="1099" spans="1:2" x14ac:dyDescent="0.25">
      <c r="A1099" s="102">
        <v>30749</v>
      </c>
      <c r="B1099" s="101">
        <v>12.33</v>
      </c>
    </row>
    <row r="1100" spans="1:2" x14ac:dyDescent="0.25">
      <c r="A1100" s="102">
        <v>30750</v>
      </c>
      <c r="B1100" s="101">
        <v>12.35</v>
      </c>
    </row>
    <row r="1101" spans="1:2" x14ac:dyDescent="0.25">
      <c r="A1101" s="102">
        <v>30753</v>
      </c>
      <c r="B1101" s="101">
        <v>12.33</v>
      </c>
    </row>
    <row r="1102" spans="1:2" x14ac:dyDescent="0.25">
      <c r="A1102" s="102">
        <v>30754</v>
      </c>
      <c r="B1102" s="101">
        <v>12.37</v>
      </c>
    </row>
    <row r="1103" spans="1:2" x14ac:dyDescent="0.25">
      <c r="A1103" s="102">
        <v>30755</v>
      </c>
      <c r="B1103" s="101">
        <v>12.4</v>
      </c>
    </row>
    <row r="1104" spans="1:2" x14ac:dyDescent="0.25">
      <c r="A1104" s="102">
        <v>30756</v>
      </c>
      <c r="B1104" s="101">
        <v>12.39</v>
      </c>
    </row>
    <row r="1105" spans="1:2" x14ac:dyDescent="0.25">
      <c r="A1105" s="102">
        <v>30757</v>
      </c>
      <c r="B1105" s="101">
        <v>12.43</v>
      </c>
    </row>
    <row r="1106" spans="1:2" x14ac:dyDescent="0.25">
      <c r="A1106" s="102">
        <v>30760</v>
      </c>
      <c r="B1106" s="101">
        <v>12.53</v>
      </c>
    </row>
    <row r="1107" spans="1:2" x14ac:dyDescent="0.25">
      <c r="A1107" s="102">
        <v>30761</v>
      </c>
      <c r="B1107" s="101">
        <v>12.51</v>
      </c>
    </row>
    <row r="1108" spans="1:2" x14ac:dyDescent="0.25">
      <c r="A1108" s="102">
        <v>30762</v>
      </c>
      <c r="B1108" s="101">
        <v>12.53</v>
      </c>
    </row>
    <row r="1109" spans="1:2" x14ac:dyDescent="0.25">
      <c r="A1109" s="102">
        <v>30763</v>
      </c>
      <c r="B1109" s="101">
        <v>12.53</v>
      </c>
    </row>
    <row r="1110" spans="1:2" x14ac:dyDescent="0.25">
      <c r="A1110" s="102">
        <v>30764</v>
      </c>
      <c r="B1110" s="101">
        <v>12.5</v>
      </c>
    </row>
    <row r="1111" spans="1:2" x14ac:dyDescent="0.25">
      <c r="A1111" s="102">
        <v>30767</v>
      </c>
      <c r="B1111" s="101">
        <v>12.48</v>
      </c>
    </row>
    <row r="1112" spans="1:2" x14ac:dyDescent="0.25">
      <c r="A1112" s="102">
        <v>30768</v>
      </c>
      <c r="B1112" s="101">
        <v>12.5</v>
      </c>
    </row>
    <row r="1113" spans="1:2" x14ac:dyDescent="0.25">
      <c r="A1113" s="102">
        <v>30769</v>
      </c>
      <c r="B1113" s="101">
        <v>12.44</v>
      </c>
    </row>
    <row r="1114" spans="1:2" x14ac:dyDescent="0.25">
      <c r="A1114" s="102">
        <v>30770</v>
      </c>
      <c r="B1114" s="101">
        <v>12.42</v>
      </c>
    </row>
    <row r="1115" spans="1:2" x14ac:dyDescent="0.25">
      <c r="A1115" s="102">
        <v>30771</v>
      </c>
      <c r="B1115" s="101">
        <v>12.52</v>
      </c>
    </row>
    <row r="1116" spans="1:2" x14ac:dyDescent="0.25">
      <c r="A1116" s="102">
        <v>30774</v>
      </c>
      <c r="B1116" s="101">
        <v>12.55</v>
      </c>
    </row>
    <row r="1117" spans="1:2" x14ac:dyDescent="0.25">
      <c r="A1117" s="102">
        <v>30775</v>
      </c>
      <c r="B1117" s="101">
        <v>12.63</v>
      </c>
    </row>
    <row r="1118" spans="1:2" x14ac:dyDescent="0.25">
      <c r="A1118" s="102">
        <v>30776</v>
      </c>
      <c r="B1118" s="101">
        <v>12.67</v>
      </c>
    </row>
    <row r="1119" spans="1:2" x14ac:dyDescent="0.25">
      <c r="A1119" s="102">
        <v>30777</v>
      </c>
      <c r="B1119" s="101">
        <v>12.67</v>
      </c>
    </row>
    <row r="1120" spans="1:2" x14ac:dyDescent="0.25">
      <c r="A1120" s="102">
        <v>30778</v>
      </c>
      <c r="B1120" s="101">
        <v>12.5</v>
      </c>
    </row>
    <row r="1121" spans="1:2" x14ac:dyDescent="0.25">
      <c r="A1121" s="102">
        <v>30781</v>
      </c>
      <c r="B1121" s="101">
        <v>12.48</v>
      </c>
    </row>
    <row r="1122" spans="1:2" x14ac:dyDescent="0.25">
      <c r="A1122" s="102">
        <v>30782</v>
      </c>
      <c r="B1122" s="101">
        <v>12.54</v>
      </c>
    </row>
    <row r="1123" spans="1:2" x14ac:dyDescent="0.25">
      <c r="A1123" s="102">
        <v>30783</v>
      </c>
      <c r="B1123" s="101">
        <v>12.51</v>
      </c>
    </row>
    <row r="1124" spans="1:2" x14ac:dyDescent="0.25">
      <c r="A1124" s="102">
        <v>30784</v>
      </c>
      <c r="B1124" s="101">
        <v>12.41</v>
      </c>
    </row>
    <row r="1125" spans="1:2" x14ac:dyDescent="0.25">
      <c r="A1125" s="102">
        <v>30785</v>
      </c>
      <c r="B1125" s="101">
        <v>12.58</v>
      </c>
    </row>
    <row r="1126" spans="1:2" x14ac:dyDescent="0.25">
      <c r="A1126" s="102">
        <v>30788</v>
      </c>
      <c r="B1126" s="101">
        <v>12.65</v>
      </c>
    </row>
    <row r="1127" spans="1:2" x14ac:dyDescent="0.25">
      <c r="A1127" s="102">
        <v>30789</v>
      </c>
      <c r="B1127" s="101">
        <v>12.62</v>
      </c>
    </row>
    <row r="1128" spans="1:2" x14ac:dyDescent="0.25">
      <c r="A1128" s="102">
        <v>30790</v>
      </c>
      <c r="B1128" s="101">
        <v>12.73</v>
      </c>
    </row>
    <row r="1129" spans="1:2" x14ac:dyDescent="0.25">
      <c r="A1129" s="102">
        <v>30791</v>
      </c>
      <c r="B1129" s="101">
        <v>12.81</v>
      </c>
    </row>
    <row r="1130" spans="1:2" x14ac:dyDescent="0.25">
      <c r="A1130" s="102">
        <v>30792</v>
      </c>
      <c r="B1130" s="101" t="e">
        <f>NA()</f>
        <v>#N/A</v>
      </c>
    </row>
    <row r="1131" spans="1:2" x14ac:dyDescent="0.25">
      <c r="A1131" s="102">
        <v>30795</v>
      </c>
      <c r="B1131" s="101">
        <v>12.82</v>
      </c>
    </row>
    <row r="1132" spans="1:2" x14ac:dyDescent="0.25">
      <c r="A1132" s="102">
        <v>30796</v>
      </c>
      <c r="B1132" s="101">
        <v>12.75</v>
      </c>
    </row>
    <row r="1133" spans="1:2" x14ac:dyDescent="0.25">
      <c r="A1133" s="102">
        <v>30797</v>
      </c>
      <c r="B1133" s="101">
        <v>12.71</v>
      </c>
    </row>
    <row r="1134" spans="1:2" x14ac:dyDescent="0.25">
      <c r="A1134" s="102">
        <v>30798</v>
      </c>
      <c r="B1134" s="101">
        <v>12.68</v>
      </c>
    </row>
    <row r="1135" spans="1:2" x14ac:dyDescent="0.25">
      <c r="A1135" s="102">
        <v>30799</v>
      </c>
      <c r="B1135" s="101">
        <v>12.82</v>
      </c>
    </row>
    <row r="1136" spans="1:2" x14ac:dyDescent="0.25">
      <c r="A1136" s="102">
        <v>30802</v>
      </c>
      <c r="B1136" s="101">
        <v>12.86</v>
      </c>
    </row>
    <row r="1137" spans="1:2" x14ac:dyDescent="0.25">
      <c r="A1137" s="102">
        <v>30803</v>
      </c>
      <c r="B1137" s="101">
        <v>12.87</v>
      </c>
    </row>
    <row r="1138" spans="1:2" x14ac:dyDescent="0.25">
      <c r="A1138" s="102">
        <v>30804</v>
      </c>
      <c r="B1138" s="101">
        <v>12.9</v>
      </c>
    </row>
    <row r="1139" spans="1:2" x14ac:dyDescent="0.25">
      <c r="A1139" s="102">
        <v>30805</v>
      </c>
      <c r="B1139" s="101">
        <v>12.92</v>
      </c>
    </row>
    <row r="1140" spans="1:2" x14ac:dyDescent="0.25">
      <c r="A1140" s="102">
        <v>30806</v>
      </c>
      <c r="B1140" s="101">
        <v>13.08</v>
      </c>
    </row>
    <row r="1141" spans="1:2" x14ac:dyDescent="0.25">
      <c r="A1141" s="102">
        <v>30809</v>
      </c>
      <c r="B1141" s="101">
        <v>13.17</v>
      </c>
    </row>
    <row r="1142" spans="1:2" x14ac:dyDescent="0.25">
      <c r="A1142" s="102">
        <v>30810</v>
      </c>
      <c r="B1142" s="101">
        <v>13.12</v>
      </c>
    </row>
    <row r="1143" spans="1:2" x14ac:dyDescent="0.25">
      <c r="A1143" s="102">
        <v>30811</v>
      </c>
      <c r="B1143" s="101">
        <v>13.26</v>
      </c>
    </row>
    <row r="1144" spans="1:2" x14ac:dyDescent="0.25">
      <c r="A1144" s="102">
        <v>30812</v>
      </c>
      <c r="B1144" s="101">
        <v>13.3</v>
      </c>
    </row>
    <row r="1145" spans="1:2" x14ac:dyDescent="0.25">
      <c r="A1145" s="102">
        <v>30813</v>
      </c>
      <c r="B1145" s="101">
        <v>13.51</v>
      </c>
    </row>
    <row r="1146" spans="1:2" x14ac:dyDescent="0.25">
      <c r="A1146" s="102">
        <v>30816</v>
      </c>
      <c r="B1146" s="101">
        <v>13.62</v>
      </c>
    </row>
    <row r="1147" spans="1:2" x14ac:dyDescent="0.25">
      <c r="A1147" s="102">
        <v>30817</v>
      </c>
      <c r="B1147" s="101">
        <v>13.5</v>
      </c>
    </row>
    <row r="1148" spans="1:2" x14ac:dyDescent="0.25">
      <c r="A1148" s="102">
        <v>30818</v>
      </c>
      <c r="B1148" s="101">
        <v>13.46</v>
      </c>
    </row>
    <row r="1149" spans="1:2" x14ac:dyDescent="0.25">
      <c r="A1149" s="102">
        <v>30819</v>
      </c>
      <c r="B1149" s="101">
        <v>13.57</v>
      </c>
    </row>
    <row r="1150" spans="1:2" x14ac:dyDescent="0.25">
      <c r="A1150" s="102">
        <v>30820</v>
      </c>
      <c r="B1150" s="101">
        <v>13.46</v>
      </c>
    </row>
    <row r="1151" spans="1:2" x14ac:dyDescent="0.25">
      <c r="A1151" s="102">
        <v>30823</v>
      </c>
      <c r="B1151" s="101">
        <v>13.46</v>
      </c>
    </row>
    <row r="1152" spans="1:2" x14ac:dyDescent="0.25">
      <c r="A1152" s="102">
        <v>30824</v>
      </c>
      <c r="B1152" s="101">
        <v>13.53</v>
      </c>
    </row>
    <row r="1153" spans="1:2" x14ac:dyDescent="0.25">
      <c r="A1153" s="102">
        <v>30825</v>
      </c>
      <c r="B1153" s="101">
        <v>13.56</v>
      </c>
    </row>
    <row r="1154" spans="1:2" x14ac:dyDescent="0.25">
      <c r="A1154" s="102">
        <v>30826</v>
      </c>
      <c r="B1154" s="101">
        <v>13.73</v>
      </c>
    </row>
    <row r="1155" spans="1:2" x14ac:dyDescent="0.25">
      <c r="A1155" s="102">
        <v>30827</v>
      </c>
      <c r="B1155" s="101">
        <v>13.72</v>
      </c>
    </row>
    <row r="1156" spans="1:2" x14ac:dyDescent="0.25">
      <c r="A1156" s="102">
        <v>30830</v>
      </c>
      <c r="B1156" s="101" t="e">
        <f>NA()</f>
        <v>#N/A</v>
      </c>
    </row>
    <row r="1157" spans="1:2" x14ac:dyDescent="0.25">
      <c r="A1157" s="102">
        <v>30831</v>
      </c>
      <c r="B1157" s="101">
        <v>13.85</v>
      </c>
    </row>
    <row r="1158" spans="1:2" x14ac:dyDescent="0.25">
      <c r="A1158" s="102">
        <v>30832</v>
      </c>
      <c r="B1158" s="101">
        <v>13.94</v>
      </c>
    </row>
    <row r="1159" spans="1:2" x14ac:dyDescent="0.25">
      <c r="A1159" s="102">
        <v>30833</v>
      </c>
      <c r="B1159" s="101">
        <v>13.84</v>
      </c>
    </row>
    <row r="1160" spans="1:2" x14ac:dyDescent="0.25">
      <c r="A1160" s="102">
        <v>30834</v>
      </c>
      <c r="B1160" s="101">
        <v>13.58</v>
      </c>
    </row>
    <row r="1161" spans="1:2" x14ac:dyDescent="0.25">
      <c r="A1161" s="102">
        <v>30837</v>
      </c>
      <c r="B1161" s="101">
        <v>13.37</v>
      </c>
    </row>
    <row r="1162" spans="1:2" x14ac:dyDescent="0.25">
      <c r="A1162" s="102">
        <v>30838</v>
      </c>
      <c r="B1162" s="101">
        <v>13.35</v>
      </c>
    </row>
    <row r="1163" spans="1:2" x14ac:dyDescent="0.25">
      <c r="A1163" s="102">
        <v>30839</v>
      </c>
      <c r="B1163" s="101">
        <v>13.47</v>
      </c>
    </row>
    <row r="1164" spans="1:2" x14ac:dyDescent="0.25">
      <c r="A1164" s="102">
        <v>30840</v>
      </c>
      <c r="B1164" s="101">
        <v>13.48</v>
      </c>
    </row>
    <row r="1165" spans="1:2" x14ac:dyDescent="0.25">
      <c r="A1165" s="102">
        <v>30841</v>
      </c>
      <c r="B1165" s="101">
        <v>13.42</v>
      </c>
    </row>
    <row r="1166" spans="1:2" x14ac:dyDescent="0.25">
      <c r="A1166" s="102">
        <v>30844</v>
      </c>
      <c r="B1166" s="101">
        <v>13.48</v>
      </c>
    </row>
    <row r="1167" spans="1:2" x14ac:dyDescent="0.25">
      <c r="A1167" s="102">
        <v>30845</v>
      </c>
      <c r="B1167" s="101">
        <v>13.39</v>
      </c>
    </row>
    <row r="1168" spans="1:2" x14ac:dyDescent="0.25">
      <c r="A1168" s="102">
        <v>30846</v>
      </c>
      <c r="B1168" s="101">
        <v>13.29</v>
      </c>
    </row>
    <row r="1169" spans="1:2" x14ac:dyDescent="0.25">
      <c r="A1169" s="102">
        <v>30847</v>
      </c>
      <c r="B1169" s="101">
        <v>13.28</v>
      </c>
    </row>
    <row r="1170" spans="1:2" x14ac:dyDescent="0.25">
      <c r="A1170" s="102">
        <v>30848</v>
      </c>
      <c r="B1170" s="101">
        <v>13.14</v>
      </c>
    </row>
    <row r="1171" spans="1:2" x14ac:dyDescent="0.25">
      <c r="A1171" s="102">
        <v>30851</v>
      </c>
      <c r="B1171" s="101">
        <v>13.16</v>
      </c>
    </row>
    <row r="1172" spans="1:2" x14ac:dyDescent="0.25">
      <c r="A1172" s="102">
        <v>30852</v>
      </c>
      <c r="B1172" s="101">
        <v>13.3</v>
      </c>
    </row>
    <row r="1173" spans="1:2" x14ac:dyDescent="0.25">
      <c r="A1173" s="102">
        <v>30853</v>
      </c>
      <c r="B1173" s="101">
        <v>13.49</v>
      </c>
    </row>
    <row r="1174" spans="1:2" x14ac:dyDescent="0.25">
      <c r="A1174" s="102">
        <v>30854</v>
      </c>
      <c r="B1174" s="101">
        <v>13.55</v>
      </c>
    </row>
    <row r="1175" spans="1:2" x14ac:dyDescent="0.25">
      <c r="A1175" s="102">
        <v>30855</v>
      </c>
      <c r="B1175" s="101">
        <v>13.55</v>
      </c>
    </row>
    <row r="1176" spans="1:2" x14ac:dyDescent="0.25">
      <c r="A1176" s="102">
        <v>30858</v>
      </c>
      <c r="B1176" s="101">
        <v>13.56</v>
      </c>
    </row>
    <row r="1177" spans="1:2" x14ac:dyDescent="0.25">
      <c r="A1177" s="102">
        <v>30859</v>
      </c>
      <c r="B1177" s="101">
        <v>13.6</v>
      </c>
    </row>
    <row r="1178" spans="1:2" x14ac:dyDescent="0.25">
      <c r="A1178" s="102">
        <v>30860</v>
      </c>
      <c r="B1178" s="101">
        <v>13.56</v>
      </c>
    </row>
    <row r="1179" spans="1:2" x14ac:dyDescent="0.25">
      <c r="A1179" s="102">
        <v>30861</v>
      </c>
      <c r="B1179" s="101">
        <v>13.57</v>
      </c>
    </row>
    <row r="1180" spans="1:2" x14ac:dyDescent="0.25">
      <c r="A1180" s="102">
        <v>30862</v>
      </c>
      <c r="B1180" s="101">
        <v>13.64</v>
      </c>
    </row>
    <row r="1181" spans="1:2" x14ac:dyDescent="0.25">
      <c r="A1181" s="102">
        <v>30865</v>
      </c>
      <c r="B1181" s="101">
        <v>13.64</v>
      </c>
    </row>
    <row r="1182" spans="1:2" x14ac:dyDescent="0.25">
      <c r="A1182" s="102">
        <v>30866</v>
      </c>
      <c r="B1182" s="101">
        <v>13.52</v>
      </c>
    </row>
    <row r="1183" spans="1:2" x14ac:dyDescent="0.25">
      <c r="A1183" s="102">
        <v>30867</v>
      </c>
      <c r="B1183" s="101" t="e">
        <f>NA()</f>
        <v>#N/A</v>
      </c>
    </row>
    <row r="1184" spans="1:2" x14ac:dyDescent="0.25">
      <c r="A1184" s="102">
        <v>30868</v>
      </c>
      <c r="B1184" s="101">
        <v>13.55</v>
      </c>
    </row>
    <row r="1185" spans="1:2" x14ac:dyDescent="0.25">
      <c r="A1185" s="102">
        <v>30869</v>
      </c>
      <c r="B1185" s="101">
        <v>13.55</v>
      </c>
    </row>
    <row r="1186" spans="1:2" x14ac:dyDescent="0.25">
      <c r="A1186" s="102">
        <v>30872</v>
      </c>
      <c r="B1186" s="101">
        <v>13.28</v>
      </c>
    </row>
    <row r="1187" spans="1:2" x14ac:dyDescent="0.25">
      <c r="A1187" s="102">
        <v>30873</v>
      </c>
      <c r="B1187" s="101">
        <v>13.28</v>
      </c>
    </row>
    <row r="1188" spans="1:2" x14ac:dyDescent="0.25">
      <c r="A1188" s="102">
        <v>30874</v>
      </c>
      <c r="B1188" s="101">
        <v>13.33</v>
      </c>
    </row>
    <row r="1189" spans="1:2" x14ac:dyDescent="0.25">
      <c r="A1189" s="102">
        <v>30875</v>
      </c>
      <c r="B1189" s="101">
        <v>13.2</v>
      </c>
    </row>
    <row r="1190" spans="1:2" x14ac:dyDescent="0.25">
      <c r="A1190" s="102">
        <v>30876</v>
      </c>
      <c r="B1190" s="101">
        <v>13.12</v>
      </c>
    </row>
    <row r="1191" spans="1:2" x14ac:dyDescent="0.25">
      <c r="A1191" s="102">
        <v>30879</v>
      </c>
      <c r="B1191" s="101">
        <v>13.12</v>
      </c>
    </row>
    <row r="1192" spans="1:2" x14ac:dyDescent="0.25">
      <c r="A1192" s="102">
        <v>30880</v>
      </c>
      <c r="B1192" s="101">
        <v>13.18</v>
      </c>
    </row>
    <row r="1193" spans="1:2" x14ac:dyDescent="0.25">
      <c r="A1193" s="102">
        <v>30881</v>
      </c>
      <c r="B1193" s="101">
        <v>13.14</v>
      </c>
    </row>
    <row r="1194" spans="1:2" x14ac:dyDescent="0.25">
      <c r="A1194" s="102">
        <v>30882</v>
      </c>
      <c r="B1194" s="101">
        <v>13.12</v>
      </c>
    </row>
    <row r="1195" spans="1:2" x14ac:dyDescent="0.25">
      <c r="A1195" s="102">
        <v>30883</v>
      </c>
      <c r="B1195" s="101">
        <v>13.26</v>
      </c>
    </row>
    <row r="1196" spans="1:2" x14ac:dyDescent="0.25">
      <c r="A1196" s="102">
        <v>30886</v>
      </c>
      <c r="B1196" s="101">
        <v>13.27</v>
      </c>
    </row>
    <row r="1197" spans="1:2" x14ac:dyDescent="0.25">
      <c r="A1197" s="102">
        <v>30887</v>
      </c>
      <c r="B1197" s="101">
        <v>13.25</v>
      </c>
    </row>
    <row r="1198" spans="1:2" x14ac:dyDescent="0.25">
      <c r="A1198" s="102">
        <v>30888</v>
      </c>
      <c r="B1198" s="101">
        <v>12.97</v>
      </c>
    </row>
    <row r="1199" spans="1:2" x14ac:dyDescent="0.25">
      <c r="A1199" s="102">
        <v>30889</v>
      </c>
      <c r="B1199" s="101">
        <v>12.88</v>
      </c>
    </row>
    <row r="1200" spans="1:2" x14ac:dyDescent="0.25">
      <c r="A1200" s="102">
        <v>30890</v>
      </c>
      <c r="B1200" s="101">
        <v>12.91</v>
      </c>
    </row>
    <row r="1201" spans="1:2" x14ac:dyDescent="0.25">
      <c r="A1201" s="102">
        <v>30893</v>
      </c>
      <c r="B1201" s="101">
        <v>12.99</v>
      </c>
    </row>
    <row r="1202" spans="1:2" x14ac:dyDescent="0.25">
      <c r="A1202" s="102">
        <v>30894</v>
      </c>
      <c r="B1202" s="101">
        <v>12.87</v>
      </c>
    </row>
    <row r="1203" spans="1:2" x14ac:dyDescent="0.25">
      <c r="A1203" s="102">
        <v>30895</v>
      </c>
      <c r="B1203" s="101">
        <v>12.78</v>
      </c>
    </row>
    <row r="1204" spans="1:2" x14ac:dyDescent="0.25">
      <c r="A1204" s="102">
        <v>30896</v>
      </c>
      <c r="B1204" s="101">
        <v>12.7</v>
      </c>
    </row>
    <row r="1205" spans="1:2" x14ac:dyDescent="0.25">
      <c r="A1205" s="102">
        <v>30897</v>
      </c>
      <c r="B1205" s="101">
        <v>12.59</v>
      </c>
    </row>
    <row r="1206" spans="1:2" x14ac:dyDescent="0.25">
      <c r="A1206" s="102">
        <v>30900</v>
      </c>
      <c r="B1206" s="101">
        <v>12.69</v>
      </c>
    </row>
    <row r="1207" spans="1:2" x14ac:dyDescent="0.25">
      <c r="A1207" s="102">
        <v>30901</v>
      </c>
      <c r="B1207" s="101">
        <v>12.64</v>
      </c>
    </row>
    <row r="1208" spans="1:2" x14ac:dyDescent="0.25">
      <c r="A1208" s="102">
        <v>30902</v>
      </c>
      <c r="B1208" s="101">
        <v>12.62</v>
      </c>
    </row>
    <row r="1209" spans="1:2" x14ac:dyDescent="0.25">
      <c r="A1209" s="102">
        <v>30903</v>
      </c>
      <c r="B1209" s="101">
        <v>12.47</v>
      </c>
    </row>
    <row r="1210" spans="1:2" x14ac:dyDescent="0.25">
      <c r="A1210" s="102">
        <v>30904</v>
      </c>
      <c r="B1210" s="101">
        <v>12.47</v>
      </c>
    </row>
    <row r="1211" spans="1:2" x14ac:dyDescent="0.25">
      <c r="A1211" s="102">
        <v>30907</v>
      </c>
      <c r="B1211" s="101">
        <v>12.54</v>
      </c>
    </row>
    <row r="1212" spans="1:2" x14ac:dyDescent="0.25">
      <c r="A1212" s="102">
        <v>30908</v>
      </c>
      <c r="B1212" s="101">
        <v>12.48</v>
      </c>
    </row>
    <row r="1213" spans="1:2" x14ac:dyDescent="0.25">
      <c r="A1213" s="102">
        <v>30909</v>
      </c>
      <c r="B1213" s="101">
        <v>12.57</v>
      </c>
    </row>
    <row r="1214" spans="1:2" x14ac:dyDescent="0.25">
      <c r="A1214" s="102">
        <v>30910</v>
      </c>
      <c r="B1214" s="101">
        <v>12.51</v>
      </c>
    </row>
    <row r="1215" spans="1:2" x14ac:dyDescent="0.25">
      <c r="A1215" s="102">
        <v>30911</v>
      </c>
      <c r="B1215" s="101">
        <v>12.46</v>
      </c>
    </row>
    <row r="1216" spans="1:2" x14ac:dyDescent="0.25">
      <c r="A1216" s="102">
        <v>30914</v>
      </c>
      <c r="B1216" s="101">
        <v>12.41</v>
      </c>
    </row>
    <row r="1217" spans="1:2" x14ac:dyDescent="0.25">
      <c r="A1217" s="102">
        <v>30915</v>
      </c>
      <c r="B1217" s="101">
        <v>12.35</v>
      </c>
    </row>
    <row r="1218" spans="1:2" x14ac:dyDescent="0.25">
      <c r="A1218" s="102">
        <v>30916</v>
      </c>
      <c r="B1218" s="101">
        <v>12.43</v>
      </c>
    </row>
    <row r="1219" spans="1:2" x14ac:dyDescent="0.25">
      <c r="A1219" s="102">
        <v>30917</v>
      </c>
      <c r="B1219" s="101">
        <v>12.45</v>
      </c>
    </row>
    <row r="1220" spans="1:2" x14ac:dyDescent="0.25">
      <c r="A1220" s="102">
        <v>30918</v>
      </c>
      <c r="B1220" s="101">
        <v>12.44</v>
      </c>
    </row>
    <row r="1221" spans="1:2" x14ac:dyDescent="0.25">
      <c r="A1221" s="102">
        <v>30921</v>
      </c>
      <c r="B1221" s="101">
        <v>12.6</v>
      </c>
    </row>
    <row r="1222" spans="1:2" x14ac:dyDescent="0.25">
      <c r="A1222" s="102">
        <v>30922</v>
      </c>
      <c r="B1222" s="101">
        <v>12.57</v>
      </c>
    </row>
    <row r="1223" spans="1:2" x14ac:dyDescent="0.25">
      <c r="A1223" s="102">
        <v>30923</v>
      </c>
      <c r="B1223" s="101">
        <v>12.57</v>
      </c>
    </row>
    <row r="1224" spans="1:2" x14ac:dyDescent="0.25">
      <c r="A1224" s="102">
        <v>30924</v>
      </c>
      <c r="B1224" s="101">
        <v>12.56</v>
      </c>
    </row>
    <row r="1225" spans="1:2" x14ac:dyDescent="0.25">
      <c r="A1225" s="102">
        <v>30925</v>
      </c>
      <c r="B1225" s="101">
        <v>12.51</v>
      </c>
    </row>
    <row r="1226" spans="1:2" x14ac:dyDescent="0.25">
      <c r="A1226" s="102">
        <v>30928</v>
      </c>
      <c r="B1226" s="101" t="e">
        <f>NA()</f>
        <v>#N/A</v>
      </c>
    </row>
    <row r="1227" spans="1:2" x14ac:dyDescent="0.25">
      <c r="A1227" s="102">
        <v>30929</v>
      </c>
      <c r="B1227" s="101">
        <v>12.57</v>
      </c>
    </row>
    <row r="1228" spans="1:2" x14ac:dyDescent="0.25">
      <c r="A1228" s="102">
        <v>30930</v>
      </c>
      <c r="B1228" s="101">
        <v>12.61</v>
      </c>
    </row>
    <row r="1229" spans="1:2" x14ac:dyDescent="0.25">
      <c r="A1229" s="102">
        <v>30931</v>
      </c>
      <c r="B1229" s="101">
        <v>12.48</v>
      </c>
    </row>
    <row r="1230" spans="1:2" x14ac:dyDescent="0.25">
      <c r="A1230" s="102">
        <v>30932</v>
      </c>
      <c r="B1230" s="101">
        <v>12.44</v>
      </c>
    </row>
    <row r="1231" spans="1:2" x14ac:dyDescent="0.25">
      <c r="A1231" s="102">
        <v>30935</v>
      </c>
      <c r="B1231" s="101">
        <v>12.37</v>
      </c>
    </row>
    <row r="1232" spans="1:2" x14ac:dyDescent="0.25">
      <c r="A1232" s="102">
        <v>30936</v>
      </c>
      <c r="B1232" s="101">
        <v>12.31</v>
      </c>
    </row>
    <row r="1233" spans="1:2" x14ac:dyDescent="0.25">
      <c r="A1233" s="102">
        <v>30937</v>
      </c>
      <c r="B1233" s="101">
        <v>12.33</v>
      </c>
    </row>
    <row r="1234" spans="1:2" x14ac:dyDescent="0.25">
      <c r="A1234" s="102">
        <v>30938</v>
      </c>
      <c r="B1234" s="101">
        <v>12.22</v>
      </c>
    </row>
    <row r="1235" spans="1:2" x14ac:dyDescent="0.25">
      <c r="A1235" s="102">
        <v>30939</v>
      </c>
      <c r="B1235" s="101">
        <v>12.22</v>
      </c>
    </row>
    <row r="1236" spans="1:2" x14ac:dyDescent="0.25">
      <c r="A1236" s="102">
        <v>30942</v>
      </c>
      <c r="B1236" s="101">
        <v>12.18</v>
      </c>
    </row>
    <row r="1237" spans="1:2" x14ac:dyDescent="0.25">
      <c r="A1237" s="102">
        <v>30943</v>
      </c>
      <c r="B1237" s="101">
        <v>12.15</v>
      </c>
    </row>
    <row r="1238" spans="1:2" x14ac:dyDescent="0.25">
      <c r="A1238" s="102">
        <v>30944</v>
      </c>
      <c r="B1238" s="101">
        <v>12.07</v>
      </c>
    </row>
    <row r="1239" spans="1:2" x14ac:dyDescent="0.25">
      <c r="A1239" s="102">
        <v>30945</v>
      </c>
      <c r="B1239" s="101">
        <v>12.08</v>
      </c>
    </row>
    <row r="1240" spans="1:2" x14ac:dyDescent="0.25">
      <c r="A1240" s="102">
        <v>30946</v>
      </c>
      <c r="B1240" s="101">
        <v>12.22</v>
      </c>
    </row>
    <row r="1241" spans="1:2" x14ac:dyDescent="0.25">
      <c r="A1241" s="102">
        <v>30949</v>
      </c>
      <c r="B1241" s="101">
        <v>12.31</v>
      </c>
    </row>
    <row r="1242" spans="1:2" x14ac:dyDescent="0.25">
      <c r="A1242" s="102">
        <v>30950</v>
      </c>
      <c r="B1242" s="101">
        <v>12.34</v>
      </c>
    </row>
    <row r="1243" spans="1:2" x14ac:dyDescent="0.25">
      <c r="A1243" s="102">
        <v>30951</v>
      </c>
      <c r="B1243" s="101">
        <v>12.27</v>
      </c>
    </row>
    <row r="1244" spans="1:2" x14ac:dyDescent="0.25">
      <c r="A1244" s="102">
        <v>30952</v>
      </c>
      <c r="B1244" s="101">
        <v>12.12</v>
      </c>
    </row>
    <row r="1245" spans="1:2" x14ac:dyDescent="0.25">
      <c r="A1245" s="102">
        <v>30953</v>
      </c>
      <c r="B1245" s="101">
        <v>12.28</v>
      </c>
    </row>
    <row r="1246" spans="1:2" x14ac:dyDescent="0.25">
      <c r="A1246" s="102">
        <v>30956</v>
      </c>
      <c r="B1246" s="101">
        <v>12.35</v>
      </c>
    </row>
    <row r="1247" spans="1:2" x14ac:dyDescent="0.25">
      <c r="A1247" s="102">
        <v>30957</v>
      </c>
      <c r="B1247" s="101">
        <v>12.35</v>
      </c>
    </row>
    <row r="1248" spans="1:2" x14ac:dyDescent="0.25">
      <c r="A1248" s="102">
        <v>30958</v>
      </c>
      <c r="B1248" s="101">
        <v>12.36</v>
      </c>
    </row>
    <row r="1249" spans="1:2" x14ac:dyDescent="0.25">
      <c r="A1249" s="102">
        <v>30959</v>
      </c>
      <c r="B1249" s="101">
        <v>12.31</v>
      </c>
    </row>
    <row r="1250" spans="1:2" x14ac:dyDescent="0.25">
      <c r="A1250" s="102">
        <v>30960</v>
      </c>
      <c r="B1250" s="101">
        <v>12.2</v>
      </c>
    </row>
    <row r="1251" spans="1:2" x14ac:dyDescent="0.25">
      <c r="A1251" s="102">
        <v>30963</v>
      </c>
      <c r="B1251" s="101" t="e">
        <f>NA()</f>
        <v>#N/A</v>
      </c>
    </row>
    <row r="1252" spans="1:2" x14ac:dyDescent="0.25">
      <c r="A1252" s="102">
        <v>30964</v>
      </c>
      <c r="B1252" s="101">
        <v>12.18</v>
      </c>
    </row>
    <row r="1253" spans="1:2" x14ac:dyDescent="0.25">
      <c r="A1253" s="102">
        <v>30965</v>
      </c>
      <c r="B1253" s="101">
        <v>12.19</v>
      </c>
    </row>
    <row r="1254" spans="1:2" x14ac:dyDescent="0.25">
      <c r="A1254" s="102">
        <v>30966</v>
      </c>
      <c r="B1254" s="101">
        <v>12.15</v>
      </c>
    </row>
    <row r="1255" spans="1:2" x14ac:dyDescent="0.25">
      <c r="A1255" s="102">
        <v>30967</v>
      </c>
      <c r="B1255" s="101">
        <v>12.12</v>
      </c>
    </row>
    <row r="1256" spans="1:2" x14ac:dyDescent="0.25">
      <c r="A1256" s="102">
        <v>30970</v>
      </c>
      <c r="B1256" s="101">
        <v>12.16</v>
      </c>
    </row>
    <row r="1257" spans="1:2" x14ac:dyDescent="0.25">
      <c r="A1257" s="102">
        <v>30971</v>
      </c>
      <c r="B1257" s="101">
        <v>12.15</v>
      </c>
    </row>
    <row r="1258" spans="1:2" x14ac:dyDescent="0.25">
      <c r="A1258" s="102">
        <v>30972</v>
      </c>
      <c r="B1258" s="101">
        <v>12.08</v>
      </c>
    </row>
    <row r="1259" spans="1:2" x14ac:dyDescent="0.25">
      <c r="A1259" s="102">
        <v>30973</v>
      </c>
      <c r="B1259" s="101">
        <v>11.88</v>
      </c>
    </row>
    <row r="1260" spans="1:2" x14ac:dyDescent="0.25">
      <c r="A1260" s="102">
        <v>30974</v>
      </c>
      <c r="B1260" s="101">
        <v>11.74</v>
      </c>
    </row>
    <row r="1261" spans="1:2" x14ac:dyDescent="0.25">
      <c r="A1261" s="102">
        <v>30977</v>
      </c>
      <c r="B1261" s="101">
        <v>11.69</v>
      </c>
    </row>
    <row r="1262" spans="1:2" x14ac:dyDescent="0.25">
      <c r="A1262" s="102">
        <v>30978</v>
      </c>
      <c r="B1262" s="101">
        <v>11.64</v>
      </c>
    </row>
    <row r="1263" spans="1:2" x14ac:dyDescent="0.25">
      <c r="A1263" s="102">
        <v>30979</v>
      </c>
      <c r="B1263" s="101">
        <v>11.62</v>
      </c>
    </row>
    <row r="1264" spans="1:2" x14ac:dyDescent="0.25">
      <c r="A1264" s="102">
        <v>30980</v>
      </c>
      <c r="B1264" s="101">
        <v>11.68</v>
      </c>
    </row>
    <row r="1265" spans="1:2" x14ac:dyDescent="0.25">
      <c r="A1265" s="102">
        <v>30981</v>
      </c>
      <c r="B1265" s="101">
        <v>11.78</v>
      </c>
    </row>
    <row r="1266" spans="1:2" x14ac:dyDescent="0.25">
      <c r="A1266" s="102">
        <v>30984</v>
      </c>
      <c r="B1266" s="101">
        <v>11.75</v>
      </c>
    </row>
    <row r="1267" spans="1:2" x14ac:dyDescent="0.25">
      <c r="A1267" s="102">
        <v>30985</v>
      </c>
      <c r="B1267" s="101">
        <v>11.61</v>
      </c>
    </row>
    <row r="1268" spans="1:2" x14ac:dyDescent="0.25">
      <c r="A1268" s="102">
        <v>30986</v>
      </c>
      <c r="B1268" s="101">
        <v>11.64</v>
      </c>
    </row>
    <row r="1269" spans="1:2" x14ac:dyDescent="0.25">
      <c r="A1269" s="102">
        <v>30987</v>
      </c>
      <c r="B1269" s="101">
        <v>11.53</v>
      </c>
    </row>
    <row r="1270" spans="1:2" x14ac:dyDescent="0.25">
      <c r="A1270" s="102">
        <v>30988</v>
      </c>
      <c r="B1270" s="101">
        <v>11.55</v>
      </c>
    </row>
    <row r="1271" spans="1:2" x14ac:dyDescent="0.25">
      <c r="A1271" s="102">
        <v>30991</v>
      </c>
      <c r="B1271" s="101">
        <v>11.5</v>
      </c>
    </row>
    <row r="1272" spans="1:2" x14ac:dyDescent="0.25">
      <c r="A1272" s="102">
        <v>30992</v>
      </c>
      <c r="B1272" s="101" t="e">
        <f>NA()</f>
        <v>#N/A</v>
      </c>
    </row>
    <row r="1273" spans="1:2" x14ac:dyDescent="0.25">
      <c r="A1273" s="102">
        <v>30993</v>
      </c>
      <c r="B1273" s="101">
        <v>11.63</v>
      </c>
    </row>
    <row r="1274" spans="1:2" x14ac:dyDescent="0.25">
      <c r="A1274" s="102">
        <v>30994</v>
      </c>
      <c r="B1274" s="101">
        <v>11.78</v>
      </c>
    </row>
    <row r="1275" spans="1:2" x14ac:dyDescent="0.25">
      <c r="A1275" s="102">
        <v>30995</v>
      </c>
      <c r="B1275" s="101">
        <v>11.66</v>
      </c>
    </row>
    <row r="1276" spans="1:2" x14ac:dyDescent="0.25">
      <c r="A1276" s="102">
        <v>30998</v>
      </c>
      <c r="B1276" s="101" t="e">
        <f>NA()</f>
        <v>#N/A</v>
      </c>
    </row>
    <row r="1277" spans="1:2" x14ac:dyDescent="0.25">
      <c r="A1277" s="102">
        <v>30999</v>
      </c>
      <c r="B1277" s="101">
        <v>11.74</v>
      </c>
    </row>
    <row r="1278" spans="1:2" x14ac:dyDescent="0.25">
      <c r="A1278" s="102">
        <v>31000</v>
      </c>
      <c r="B1278" s="101">
        <v>11.78</v>
      </c>
    </row>
    <row r="1279" spans="1:2" x14ac:dyDescent="0.25">
      <c r="A1279" s="102">
        <v>31001</v>
      </c>
      <c r="B1279" s="101">
        <v>11.7</v>
      </c>
    </row>
    <row r="1280" spans="1:2" x14ac:dyDescent="0.25">
      <c r="A1280" s="102">
        <v>31002</v>
      </c>
      <c r="B1280" s="101">
        <v>11.67</v>
      </c>
    </row>
    <row r="1281" spans="1:2" x14ac:dyDescent="0.25">
      <c r="A1281" s="102">
        <v>31005</v>
      </c>
      <c r="B1281" s="101">
        <v>11.6</v>
      </c>
    </row>
    <row r="1282" spans="1:2" x14ac:dyDescent="0.25">
      <c r="A1282" s="102">
        <v>31006</v>
      </c>
      <c r="B1282" s="101">
        <v>11.56</v>
      </c>
    </row>
    <row r="1283" spans="1:2" x14ac:dyDescent="0.25">
      <c r="A1283" s="102">
        <v>31007</v>
      </c>
      <c r="B1283" s="101">
        <v>11.46</v>
      </c>
    </row>
    <row r="1284" spans="1:2" x14ac:dyDescent="0.25">
      <c r="A1284" s="102">
        <v>31008</v>
      </c>
      <c r="B1284" s="101" t="e">
        <f>NA()</f>
        <v>#N/A</v>
      </c>
    </row>
    <row r="1285" spans="1:2" x14ac:dyDescent="0.25">
      <c r="A1285" s="102">
        <v>31009</v>
      </c>
      <c r="B1285" s="101">
        <v>11.32</v>
      </c>
    </row>
    <row r="1286" spans="1:2" x14ac:dyDescent="0.25">
      <c r="A1286" s="102">
        <v>31012</v>
      </c>
      <c r="B1286" s="101">
        <v>11.35</v>
      </c>
    </row>
    <row r="1287" spans="1:2" x14ac:dyDescent="0.25">
      <c r="A1287" s="102">
        <v>31013</v>
      </c>
      <c r="B1287" s="101">
        <v>11.33</v>
      </c>
    </row>
    <row r="1288" spans="1:2" x14ac:dyDescent="0.25">
      <c r="A1288" s="102">
        <v>31014</v>
      </c>
      <c r="B1288" s="101">
        <v>11.44</v>
      </c>
    </row>
    <row r="1289" spans="1:2" x14ac:dyDescent="0.25">
      <c r="A1289" s="102">
        <v>31015</v>
      </c>
      <c r="B1289" s="101">
        <v>11.47</v>
      </c>
    </row>
    <row r="1290" spans="1:2" x14ac:dyDescent="0.25">
      <c r="A1290" s="102">
        <v>31016</v>
      </c>
      <c r="B1290" s="101">
        <v>11.58</v>
      </c>
    </row>
    <row r="1291" spans="1:2" x14ac:dyDescent="0.25">
      <c r="A1291" s="102">
        <v>31019</v>
      </c>
      <c r="B1291" s="101">
        <v>11.56</v>
      </c>
    </row>
    <row r="1292" spans="1:2" x14ac:dyDescent="0.25">
      <c r="A1292" s="102">
        <v>31020</v>
      </c>
      <c r="B1292" s="101">
        <v>11.53</v>
      </c>
    </row>
    <row r="1293" spans="1:2" x14ac:dyDescent="0.25">
      <c r="A1293" s="102">
        <v>31021</v>
      </c>
      <c r="B1293" s="101">
        <v>11.53</v>
      </c>
    </row>
    <row r="1294" spans="1:2" x14ac:dyDescent="0.25">
      <c r="A1294" s="102">
        <v>31022</v>
      </c>
      <c r="B1294" s="101">
        <v>11.62</v>
      </c>
    </row>
    <row r="1295" spans="1:2" x14ac:dyDescent="0.25">
      <c r="A1295" s="102">
        <v>31023</v>
      </c>
      <c r="B1295" s="101">
        <v>11.7</v>
      </c>
    </row>
    <row r="1296" spans="1:2" x14ac:dyDescent="0.25">
      <c r="A1296" s="102">
        <v>31026</v>
      </c>
      <c r="B1296" s="101">
        <v>11.66</v>
      </c>
    </row>
    <row r="1297" spans="1:2" x14ac:dyDescent="0.25">
      <c r="A1297" s="102">
        <v>31027</v>
      </c>
      <c r="B1297" s="101">
        <v>11.59</v>
      </c>
    </row>
    <row r="1298" spans="1:2" x14ac:dyDescent="0.25">
      <c r="A1298" s="102">
        <v>31028</v>
      </c>
      <c r="B1298" s="101">
        <v>11.56</v>
      </c>
    </row>
    <row r="1299" spans="1:2" x14ac:dyDescent="0.25">
      <c r="A1299" s="102">
        <v>31029</v>
      </c>
      <c r="B1299" s="101">
        <v>11.67</v>
      </c>
    </row>
    <row r="1300" spans="1:2" x14ac:dyDescent="0.25">
      <c r="A1300" s="102">
        <v>31030</v>
      </c>
      <c r="B1300" s="101">
        <v>11.56</v>
      </c>
    </row>
    <row r="1301" spans="1:2" x14ac:dyDescent="0.25">
      <c r="A1301" s="102">
        <v>31033</v>
      </c>
      <c r="B1301" s="101">
        <v>11.5</v>
      </c>
    </row>
    <row r="1302" spans="1:2" x14ac:dyDescent="0.25">
      <c r="A1302" s="102">
        <v>31034</v>
      </c>
      <c r="B1302" s="101">
        <v>11.35</v>
      </c>
    </row>
    <row r="1303" spans="1:2" x14ac:dyDescent="0.25">
      <c r="A1303" s="102">
        <v>31035</v>
      </c>
      <c r="B1303" s="101">
        <v>11.38</v>
      </c>
    </row>
    <row r="1304" spans="1:2" x14ac:dyDescent="0.25">
      <c r="A1304" s="102">
        <v>31036</v>
      </c>
      <c r="B1304" s="101">
        <v>11.43</v>
      </c>
    </row>
    <row r="1305" spans="1:2" x14ac:dyDescent="0.25">
      <c r="A1305" s="102">
        <v>31037</v>
      </c>
      <c r="B1305" s="101">
        <v>11.38</v>
      </c>
    </row>
    <row r="1306" spans="1:2" x14ac:dyDescent="0.25">
      <c r="A1306" s="102">
        <v>31040</v>
      </c>
      <c r="B1306" s="101">
        <v>11.36</v>
      </c>
    </row>
    <row r="1307" spans="1:2" x14ac:dyDescent="0.25">
      <c r="A1307" s="102">
        <v>31041</v>
      </c>
      <c r="B1307" s="101" t="e">
        <f>NA()</f>
        <v>#N/A</v>
      </c>
    </row>
    <row r="1308" spans="1:2" x14ac:dyDescent="0.25">
      <c r="A1308" s="102">
        <v>31042</v>
      </c>
      <c r="B1308" s="101">
        <v>11.46</v>
      </c>
    </row>
    <row r="1309" spans="1:2" x14ac:dyDescent="0.25">
      <c r="A1309" s="102">
        <v>31043</v>
      </c>
      <c r="B1309" s="101">
        <v>11.48</v>
      </c>
    </row>
    <row r="1310" spans="1:2" x14ac:dyDescent="0.25">
      <c r="A1310" s="102">
        <v>31044</v>
      </c>
      <c r="B1310" s="101">
        <v>11.49</v>
      </c>
    </row>
    <row r="1311" spans="1:2" x14ac:dyDescent="0.25">
      <c r="A1311" s="102">
        <v>31047</v>
      </c>
      <c r="B1311" s="101">
        <v>11.54</v>
      </c>
    </row>
    <row r="1312" spans="1:2" x14ac:dyDescent="0.25">
      <c r="A1312" s="102">
        <v>31048</v>
      </c>
      <c r="B1312" s="101" t="e">
        <f>NA()</f>
        <v>#N/A</v>
      </c>
    </row>
    <row r="1313" spans="1:2" x14ac:dyDescent="0.25">
      <c r="A1313" s="102">
        <v>31049</v>
      </c>
      <c r="B1313" s="101">
        <v>11.69</v>
      </c>
    </row>
    <row r="1314" spans="1:2" x14ac:dyDescent="0.25">
      <c r="A1314" s="102">
        <v>31050</v>
      </c>
      <c r="B1314" s="101">
        <v>11.64</v>
      </c>
    </row>
    <row r="1315" spans="1:2" x14ac:dyDescent="0.25">
      <c r="A1315" s="102">
        <v>31051</v>
      </c>
      <c r="B1315" s="101">
        <v>11.7</v>
      </c>
    </row>
    <row r="1316" spans="1:2" x14ac:dyDescent="0.25">
      <c r="A1316" s="102">
        <v>31054</v>
      </c>
      <c r="B1316" s="101">
        <v>11.53</v>
      </c>
    </row>
    <row r="1317" spans="1:2" x14ac:dyDescent="0.25">
      <c r="A1317" s="102">
        <v>31055</v>
      </c>
      <c r="B1317" s="101">
        <v>11.49</v>
      </c>
    </row>
    <row r="1318" spans="1:2" x14ac:dyDescent="0.25">
      <c r="A1318" s="102">
        <v>31056</v>
      </c>
      <c r="B1318" s="101">
        <v>11.5</v>
      </c>
    </row>
    <row r="1319" spans="1:2" x14ac:dyDescent="0.25">
      <c r="A1319" s="102">
        <v>31057</v>
      </c>
      <c r="B1319" s="101">
        <v>11.53</v>
      </c>
    </row>
    <row r="1320" spans="1:2" x14ac:dyDescent="0.25">
      <c r="A1320" s="102">
        <v>31058</v>
      </c>
      <c r="B1320" s="101">
        <v>11.64</v>
      </c>
    </row>
    <row r="1321" spans="1:2" x14ac:dyDescent="0.25">
      <c r="A1321" s="102">
        <v>31061</v>
      </c>
      <c r="B1321" s="101">
        <v>11.68</v>
      </c>
    </row>
    <row r="1322" spans="1:2" x14ac:dyDescent="0.25">
      <c r="A1322" s="102">
        <v>31062</v>
      </c>
      <c r="B1322" s="101">
        <v>11.57</v>
      </c>
    </row>
    <row r="1323" spans="1:2" x14ac:dyDescent="0.25">
      <c r="A1323" s="102">
        <v>31063</v>
      </c>
      <c r="B1323" s="101">
        <v>11.59</v>
      </c>
    </row>
    <row r="1324" spans="1:2" x14ac:dyDescent="0.25">
      <c r="A1324" s="102">
        <v>31064</v>
      </c>
      <c r="B1324" s="101">
        <v>11.59</v>
      </c>
    </row>
    <row r="1325" spans="1:2" x14ac:dyDescent="0.25">
      <c r="A1325" s="102">
        <v>31065</v>
      </c>
      <c r="B1325" s="101">
        <v>11.51</v>
      </c>
    </row>
    <row r="1326" spans="1:2" x14ac:dyDescent="0.25">
      <c r="A1326" s="102">
        <v>31068</v>
      </c>
      <c r="B1326" s="101" t="e">
        <f>NA()</f>
        <v>#N/A</v>
      </c>
    </row>
    <row r="1327" spans="1:2" x14ac:dyDescent="0.25">
      <c r="A1327" s="102">
        <v>31069</v>
      </c>
      <c r="B1327" s="101">
        <v>11.38</v>
      </c>
    </row>
    <row r="1328" spans="1:2" x14ac:dyDescent="0.25">
      <c r="A1328" s="102">
        <v>31070</v>
      </c>
      <c r="B1328" s="101">
        <v>11.33</v>
      </c>
    </row>
    <row r="1329" spans="1:2" x14ac:dyDescent="0.25">
      <c r="A1329" s="102">
        <v>31071</v>
      </c>
      <c r="B1329" s="101">
        <v>11.18</v>
      </c>
    </row>
    <row r="1330" spans="1:2" x14ac:dyDescent="0.25">
      <c r="A1330" s="102">
        <v>31072</v>
      </c>
      <c r="B1330" s="101">
        <v>11.21</v>
      </c>
    </row>
    <row r="1331" spans="1:2" x14ac:dyDescent="0.25">
      <c r="A1331" s="102">
        <v>31075</v>
      </c>
      <c r="B1331" s="101">
        <v>11.2</v>
      </c>
    </row>
    <row r="1332" spans="1:2" x14ac:dyDescent="0.25">
      <c r="A1332" s="102">
        <v>31076</v>
      </c>
      <c r="B1332" s="101">
        <v>11.18</v>
      </c>
    </row>
    <row r="1333" spans="1:2" x14ac:dyDescent="0.25">
      <c r="A1333" s="102">
        <v>31077</v>
      </c>
      <c r="B1333" s="101">
        <v>11.16</v>
      </c>
    </row>
    <row r="1334" spans="1:2" x14ac:dyDescent="0.25">
      <c r="A1334" s="102">
        <v>31078</v>
      </c>
      <c r="B1334" s="101">
        <v>11.21</v>
      </c>
    </row>
    <row r="1335" spans="1:2" x14ac:dyDescent="0.25">
      <c r="A1335" s="102">
        <v>31079</v>
      </c>
      <c r="B1335" s="101">
        <v>11.32</v>
      </c>
    </row>
    <row r="1336" spans="1:2" x14ac:dyDescent="0.25">
      <c r="A1336" s="102">
        <v>31082</v>
      </c>
      <c r="B1336" s="101">
        <v>11.34</v>
      </c>
    </row>
    <row r="1337" spans="1:2" x14ac:dyDescent="0.25">
      <c r="A1337" s="102">
        <v>31083</v>
      </c>
      <c r="B1337" s="101">
        <v>11.3</v>
      </c>
    </row>
    <row r="1338" spans="1:2" x14ac:dyDescent="0.25">
      <c r="A1338" s="102">
        <v>31084</v>
      </c>
      <c r="B1338" s="101">
        <v>11.37</v>
      </c>
    </row>
    <row r="1339" spans="1:2" x14ac:dyDescent="0.25">
      <c r="A1339" s="102">
        <v>31085</v>
      </c>
      <c r="B1339" s="101">
        <v>11.29</v>
      </c>
    </row>
    <row r="1340" spans="1:2" x14ac:dyDescent="0.25">
      <c r="A1340" s="102">
        <v>31086</v>
      </c>
      <c r="B1340" s="101">
        <v>11.27</v>
      </c>
    </row>
    <row r="1341" spans="1:2" x14ac:dyDescent="0.25">
      <c r="A1341" s="102">
        <v>31089</v>
      </c>
      <c r="B1341" s="101">
        <v>11.35</v>
      </c>
    </row>
    <row r="1342" spans="1:2" x14ac:dyDescent="0.25">
      <c r="A1342" s="102">
        <v>31090</v>
      </c>
      <c r="B1342" s="101" t="e">
        <f>NA()</f>
        <v>#N/A</v>
      </c>
    </row>
    <row r="1343" spans="1:2" x14ac:dyDescent="0.25">
      <c r="A1343" s="102">
        <v>31091</v>
      </c>
      <c r="B1343" s="101">
        <v>11.31</v>
      </c>
    </row>
    <row r="1344" spans="1:2" x14ac:dyDescent="0.25">
      <c r="A1344" s="102">
        <v>31092</v>
      </c>
      <c r="B1344" s="101">
        <v>11.24</v>
      </c>
    </row>
    <row r="1345" spans="1:2" x14ac:dyDescent="0.25">
      <c r="A1345" s="102">
        <v>31093</v>
      </c>
      <c r="B1345" s="101">
        <v>11.37</v>
      </c>
    </row>
    <row r="1346" spans="1:2" x14ac:dyDescent="0.25">
      <c r="A1346" s="102">
        <v>31096</v>
      </c>
      <c r="B1346" s="101" t="e">
        <f>NA()</f>
        <v>#N/A</v>
      </c>
    </row>
    <row r="1347" spans="1:2" x14ac:dyDescent="0.25">
      <c r="A1347" s="102">
        <v>31097</v>
      </c>
      <c r="B1347" s="101">
        <v>11.35</v>
      </c>
    </row>
    <row r="1348" spans="1:2" x14ac:dyDescent="0.25">
      <c r="A1348" s="102">
        <v>31098</v>
      </c>
      <c r="B1348" s="101">
        <v>11.5</v>
      </c>
    </row>
    <row r="1349" spans="1:2" x14ac:dyDescent="0.25">
      <c r="A1349" s="102">
        <v>31099</v>
      </c>
      <c r="B1349" s="101">
        <v>11.58</v>
      </c>
    </row>
    <row r="1350" spans="1:2" x14ac:dyDescent="0.25">
      <c r="A1350" s="102">
        <v>31100</v>
      </c>
      <c r="B1350" s="101">
        <v>11.71</v>
      </c>
    </row>
    <row r="1351" spans="1:2" x14ac:dyDescent="0.25">
      <c r="A1351" s="102">
        <v>31103</v>
      </c>
      <c r="B1351" s="101">
        <v>11.71</v>
      </c>
    </row>
    <row r="1352" spans="1:2" x14ac:dyDescent="0.25">
      <c r="A1352" s="102">
        <v>31104</v>
      </c>
      <c r="B1352" s="101">
        <v>11.67</v>
      </c>
    </row>
    <row r="1353" spans="1:2" x14ac:dyDescent="0.25">
      <c r="A1353" s="102">
        <v>31105</v>
      </c>
      <c r="B1353" s="101">
        <v>11.88</v>
      </c>
    </row>
    <row r="1354" spans="1:2" x14ac:dyDescent="0.25">
      <c r="A1354" s="102">
        <v>31106</v>
      </c>
      <c r="B1354" s="101">
        <v>11.9</v>
      </c>
    </row>
    <row r="1355" spans="1:2" x14ac:dyDescent="0.25">
      <c r="A1355" s="102">
        <v>31107</v>
      </c>
      <c r="B1355" s="101">
        <v>11.82</v>
      </c>
    </row>
    <row r="1356" spans="1:2" x14ac:dyDescent="0.25">
      <c r="A1356" s="102">
        <v>31110</v>
      </c>
      <c r="B1356" s="101">
        <v>11.91</v>
      </c>
    </row>
    <row r="1357" spans="1:2" x14ac:dyDescent="0.25">
      <c r="A1357" s="102">
        <v>31111</v>
      </c>
      <c r="B1357" s="101">
        <v>11.83</v>
      </c>
    </row>
    <row r="1358" spans="1:2" x14ac:dyDescent="0.25">
      <c r="A1358" s="102">
        <v>31112</v>
      </c>
      <c r="B1358" s="101">
        <v>11.89</v>
      </c>
    </row>
    <row r="1359" spans="1:2" x14ac:dyDescent="0.25">
      <c r="A1359" s="102">
        <v>31113</v>
      </c>
      <c r="B1359" s="101">
        <v>11.93</v>
      </c>
    </row>
    <row r="1360" spans="1:2" x14ac:dyDescent="0.25">
      <c r="A1360" s="102">
        <v>31114</v>
      </c>
      <c r="B1360" s="101">
        <v>11.71</v>
      </c>
    </row>
    <row r="1361" spans="1:2" x14ac:dyDescent="0.25">
      <c r="A1361" s="102">
        <v>31117</v>
      </c>
      <c r="B1361" s="101">
        <v>11.71</v>
      </c>
    </row>
    <row r="1362" spans="1:2" x14ac:dyDescent="0.25">
      <c r="A1362" s="102">
        <v>31118</v>
      </c>
      <c r="B1362" s="101">
        <v>11.74</v>
      </c>
    </row>
    <row r="1363" spans="1:2" x14ac:dyDescent="0.25">
      <c r="A1363" s="102">
        <v>31119</v>
      </c>
      <c r="B1363" s="101">
        <v>11.83</v>
      </c>
    </row>
    <row r="1364" spans="1:2" x14ac:dyDescent="0.25">
      <c r="A1364" s="102">
        <v>31120</v>
      </c>
      <c r="B1364" s="101">
        <v>11.84</v>
      </c>
    </row>
    <row r="1365" spans="1:2" x14ac:dyDescent="0.25">
      <c r="A1365" s="102">
        <v>31121</v>
      </c>
      <c r="B1365" s="101">
        <v>11.86</v>
      </c>
    </row>
    <row r="1366" spans="1:2" x14ac:dyDescent="0.25">
      <c r="A1366" s="102">
        <v>31124</v>
      </c>
      <c r="B1366" s="101">
        <v>11.97</v>
      </c>
    </row>
    <row r="1367" spans="1:2" x14ac:dyDescent="0.25">
      <c r="A1367" s="102">
        <v>31125</v>
      </c>
      <c r="B1367" s="101">
        <v>11.93</v>
      </c>
    </row>
    <row r="1368" spans="1:2" x14ac:dyDescent="0.25">
      <c r="A1368" s="102">
        <v>31126</v>
      </c>
      <c r="B1368" s="101">
        <v>11.84</v>
      </c>
    </row>
    <row r="1369" spans="1:2" x14ac:dyDescent="0.25">
      <c r="A1369" s="102">
        <v>31127</v>
      </c>
      <c r="B1369" s="101">
        <v>11.77</v>
      </c>
    </row>
    <row r="1370" spans="1:2" x14ac:dyDescent="0.25">
      <c r="A1370" s="102">
        <v>31128</v>
      </c>
      <c r="B1370" s="101">
        <v>11.83</v>
      </c>
    </row>
    <row r="1371" spans="1:2" x14ac:dyDescent="0.25">
      <c r="A1371" s="102">
        <v>31131</v>
      </c>
      <c r="B1371" s="101">
        <v>11.79</v>
      </c>
    </row>
    <row r="1372" spans="1:2" x14ac:dyDescent="0.25">
      <c r="A1372" s="102">
        <v>31132</v>
      </c>
      <c r="B1372" s="101">
        <v>11.72</v>
      </c>
    </row>
    <row r="1373" spans="1:2" x14ac:dyDescent="0.25">
      <c r="A1373" s="102">
        <v>31133</v>
      </c>
      <c r="B1373" s="101">
        <v>11.78</v>
      </c>
    </row>
    <row r="1374" spans="1:2" x14ac:dyDescent="0.25">
      <c r="A1374" s="102">
        <v>31134</v>
      </c>
      <c r="B1374" s="101">
        <v>11.73</v>
      </c>
    </row>
    <row r="1375" spans="1:2" x14ac:dyDescent="0.25">
      <c r="A1375" s="102">
        <v>31135</v>
      </c>
      <c r="B1375" s="101">
        <v>11.64</v>
      </c>
    </row>
    <row r="1376" spans="1:2" x14ac:dyDescent="0.25">
      <c r="A1376" s="102">
        <v>31138</v>
      </c>
      <c r="B1376" s="101">
        <v>11.65</v>
      </c>
    </row>
    <row r="1377" spans="1:2" x14ac:dyDescent="0.25">
      <c r="A1377" s="102">
        <v>31139</v>
      </c>
      <c r="B1377" s="101">
        <v>11.68</v>
      </c>
    </row>
    <row r="1378" spans="1:2" x14ac:dyDescent="0.25">
      <c r="A1378" s="102">
        <v>31140</v>
      </c>
      <c r="B1378" s="101">
        <v>11.71</v>
      </c>
    </row>
    <row r="1379" spans="1:2" x14ac:dyDescent="0.25">
      <c r="A1379" s="102">
        <v>31141</v>
      </c>
      <c r="B1379" s="101">
        <v>11.74</v>
      </c>
    </row>
    <row r="1380" spans="1:2" x14ac:dyDescent="0.25">
      <c r="A1380" s="102">
        <v>31142</v>
      </c>
      <c r="B1380" s="101" t="e">
        <f>NA()</f>
        <v>#N/A</v>
      </c>
    </row>
    <row r="1381" spans="1:2" x14ac:dyDescent="0.25">
      <c r="A1381" s="102">
        <v>31145</v>
      </c>
      <c r="B1381" s="101">
        <v>11.75</v>
      </c>
    </row>
    <row r="1382" spans="1:2" x14ac:dyDescent="0.25">
      <c r="A1382" s="102">
        <v>31146</v>
      </c>
      <c r="B1382" s="101">
        <v>11.66</v>
      </c>
    </row>
    <row r="1383" spans="1:2" x14ac:dyDescent="0.25">
      <c r="A1383" s="102">
        <v>31147</v>
      </c>
      <c r="B1383" s="101">
        <v>11.54</v>
      </c>
    </row>
    <row r="1384" spans="1:2" x14ac:dyDescent="0.25">
      <c r="A1384" s="102">
        <v>31148</v>
      </c>
      <c r="B1384" s="101">
        <v>11.4</v>
      </c>
    </row>
    <row r="1385" spans="1:2" x14ac:dyDescent="0.25">
      <c r="A1385" s="102">
        <v>31149</v>
      </c>
      <c r="B1385" s="101">
        <v>11.42</v>
      </c>
    </row>
    <row r="1386" spans="1:2" x14ac:dyDescent="0.25">
      <c r="A1386" s="102">
        <v>31152</v>
      </c>
      <c r="B1386" s="101">
        <v>11.37</v>
      </c>
    </row>
    <row r="1387" spans="1:2" x14ac:dyDescent="0.25">
      <c r="A1387" s="102">
        <v>31153</v>
      </c>
      <c r="B1387" s="101">
        <v>11.3</v>
      </c>
    </row>
    <row r="1388" spans="1:2" x14ac:dyDescent="0.25">
      <c r="A1388" s="102">
        <v>31154</v>
      </c>
      <c r="B1388" s="101">
        <v>11.33</v>
      </c>
    </row>
    <row r="1389" spans="1:2" x14ac:dyDescent="0.25">
      <c r="A1389" s="102">
        <v>31155</v>
      </c>
      <c r="B1389" s="101">
        <v>11.21</v>
      </c>
    </row>
    <row r="1390" spans="1:2" x14ac:dyDescent="0.25">
      <c r="A1390" s="102">
        <v>31156</v>
      </c>
      <c r="B1390" s="101">
        <v>11.26</v>
      </c>
    </row>
    <row r="1391" spans="1:2" x14ac:dyDescent="0.25">
      <c r="A1391" s="102">
        <v>31159</v>
      </c>
      <c r="B1391" s="101">
        <v>11.23</v>
      </c>
    </row>
    <row r="1392" spans="1:2" x14ac:dyDescent="0.25">
      <c r="A1392" s="102">
        <v>31160</v>
      </c>
      <c r="B1392" s="101">
        <v>11.34</v>
      </c>
    </row>
    <row r="1393" spans="1:2" x14ac:dyDescent="0.25">
      <c r="A1393" s="102">
        <v>31161</v>
      </c>
      <c r="B1393" s="101">
        <v>11.36</v>
      </c>
    </row>
    <row r="1394" spans="1:2" x14ac:dyDescent="0.25">
      <c r="A1394" s="102">
        <v>31162</v>
      </c>
      <c r="B1394" s="101">
        <v>11.44</v>
      </c>
    </row>
    <row r="1395" spans="1:2" x14ac:dyDescent="0.25">
      <c r="A1395" s="102">
        <v>31163</v>
      </c>
      <c r="B1395" s="101">
        <v>11.42</v>
      </c>
    </row>
    <row r="1396" spans="1:2" x14ac:dyDescent="0.25">
      <c r="A1396" s="102">
        <v>31166</v>
      </c>
      <c r="B1396" s="101">
        <v>11.54</v>
      </c>
    </row>
    <row r="1397" spans="1:2" x14ac:dyDescent="0.25">
      <c r="A1397" s="102">
        <v>31167</v>
      </c>
      <c r="B1397" s="101">
        <v>11.48</v>
      </c>
    </row>
    <row r="1398" spans="1:2" x14ac:dyDescent="0.25">
      <c r="A1398" s="102">
        <v>31168</v>
      </c>
      <c r="B1398" s="101">
        <v>11.37</v>
      </c>
    </row>
    <row r="1399" spans="1:2" x14ac:dyDescent="0.25">
      <c r="A1399" s="102">
        <v>31169</v>
      </c>
      <c r="B1399" s="101">
        <v>11.36</v>
      </c>
    </row>
    <row r="1400" spans="1:2" x14ac:dyDescent="0.25">
      <c r="A1400" s="102">
        <v>31170</v>
      </c>
      <c r="B1400" s="101">
        <v>11.31</v>
      </c>
    </row>
    <row r="1401" spans="1:2" x14ac:dyDescent="0.25">
      <c r="A1401" s="102">
        <v>31173</v>
      </c>
      <c r="B1401" s="101">
        <v>11.3</v>
      </c>
    </row>
    <row r="1402" spans="1:2" x14ac:dyDescent="0.25">
      <c r="A1402" s="102">
        <v>31174</v>
      </c>
      <c r="B1402" s="101">
        <v>11.29</v>
      </c>
    </row>
    <row r="1403" spans="1:2" x14ac:dyDescent="0.25">
      <c r="A1403" s="102">
        <v>31175</v>
      </c>
      <c r="B1403" s="101">
        <v>11.39</v>
      </c>
    </row>
    <row r="1404" spans="1:2" x14ac:dyDescent="0.25">
      <c r="A1404" s="102">
        <v>31176</v>
      </c>
      <c r="B1404" s="101">
        <v>11.34</v>
      </c>
    </row>
    <row r="1405" spans="1:2" x14ac:dyDescent="0.25">
      <c r="A1405" s="102">
        <v>31177</v>
      </c>
      <c r="B1405" s="101">
        <v>11.2</v>
      </c>
    </row>
    <row r="1406" spans="1:2" x14ac:dyDescent="0.25">
      <c r="A1406" s="102">
        <v>31180</v>
      </c>
      <c r="B1406" s="101">
        <v>11.2</v>
      </c>
    </row>
    <row r="1407" spans="1:2" x14ac:dyDescent="0.25">
      <c r="A1407" s="102">
        <v>31181</v>
      </c>
      <c r="B1407" s="101">
        <v>11.07</v>
      </c>
    </row>
    <row r="1408" spans="1:2" x14ac:dyDescent="0.25">
      <c r="A1408" s="102">
        <v>31182</v>
      </c>
      <c r="B1408" s="101">
        <v>11.08</v>
      </c>
    </row>
    <row r="1409" spans="1:2" x14ac:dyDescent="0.25">
      <c r="A1409" s="102">
        <v>31183</v>
      </c>
      <c r="B1409" s="101">
        <v>11.02</v>
      </c>
    </row>
    <row r="1410" spans="1:2" x14ac:dyDescent="0.25">
      <c r="A1410" s="102">
        <v>31184</v>
      </c>
      <c r="B1410" s="101">
        <v>11.05</v>
      </c>
    </row>
    <row r="1411" spans="1:2" x14ac:dyDescent="0.25">
      <c r="A1411" s="102">
        <v>31187</v>
      </c>
      <c r="B1411" s="101">
        <v>10.82</v>
      </c>
    </row>
    <row r="1412" spans="1:2" x14ac:dyDescent="0.25">
      <c r="A1412" s="102">
        <v>31188</v>
      </c>
      <c r="B1412" s="101">
        <v>10.85</v>
      </c>
    </row>
    <row r="1413" spans="1:2" x14ac:dyDescent="0.25">
      <c r="A1413" s="102">
        <v>31189</v>
      </c>
      <c r="B1413" s="101">
        <v>10.9</v>
      </c>
    </row>
    <row r="1414" spans="1:2" x14ac:dyDescent="0.25">
      <c r="A1414" s="102">
        <v>31190</v>
      </c>
      <c r="B1414" s="101">
        <v>10.91</v>
      </c>
    </row>
    <row r="1415" spans="1:2" x14ac:dyDescent="0.25">
      <c r="A1415" s="102">
        <v>31191</v>
      </c>
      <c r="B1415" s="101">
        <v>10.85</v>
      </c>
    </row>
    <row r="1416" spans="1:2" x14ac:dyDescent="0.25">
      <c r="A1416" s="102">
        <v>31194</v>
      </c>
      <c r="B1416" s="101" t="e">
        <f>NA()</f>
        <v>#N/A</v>
      </c>
    </row>
    <row r="1417" spans="1:2" x14ac:dyDescent="0.25">
      <c r="A1417" s="102">
        <v>31195</v>
      </c>
      <c r="B1417" s="101">
        <v>10.72</v>
      </c>
    </row>
    <row r="1418" spans="1:2" x14ac:dyDescent="0.25">
      <c r="A1418" s="102">
        <v>31196</v>
      </c>
      <c r="B1418" s="101">
        <v>10.73</v>
      </c>
    </row>
    <row r="1419" spans="1:2" x14ac:dyDescent="0.25">
      <c r="A1419" s="102">
        <v>31197</v>
      </c>
      <c r="B1419" s="101">
        <v>10.67</v>
      </c>
    </row>
    <row r="1420" spans="1:2" x14ac:dyDescent="0.25">
      <c r="A1420" s="102">
        <v>31198</v>
      </c>
      <c r="B1420" s="101">
        <v>10.58</v>
      </c>
    </row>
    <row r="1421" spans="1:2" x14ac:dyDescent="0.25">
      <c r="A1421" s="102">
        <v>31201</v>
      </c>
      <c r="B1421" s="101">
        <v>10.4</v>
      </c>
    </row>
    <row r="1422" spans="1:2" x14ac:dyDescent="0.25">
      <c r="A1422" s="102">
        <v>31202</v>
      </c>
      <c r="B1422" s="101">
        <v>10.39</v>
      </c>
    </row>
    <row r="1423" spans="1:2" x14ac:dyDescent="0.25">
      <c r="A1423" s="102">
        <v>31203</v>
      </c>
      <c r="B1423" s="101">
        <v>10.25</v>
      </c>
    </row>
    <row r="1424" spans="1:2" x14ac:dyDescent="0.25">
      <c r="A1424" s="102">
        <v>31204</v>
      </c>
      <c r="B1424" s="101">
        <v>10.29</v>
      </c>
    </row>
    <row r="1425" spans="1:2" x14ac:dyDescent="0.25">
      <c r="A1425" s="102">
        <v>31205</v>
      </c>
      <c r="B1425" s="101">
        <v>10.52</v>
      </c>
    </row>
    <row r="1426" spans="1:2" x14ac:dyDescent="0.25">
      <c r="A1426" s="102">
        <v>31208</v>
      </c>
      <c r="B1426" s="101">
        <v>10.47</v>
      </c>
    </row>
    <row r="1427" spans="1:2" x14ac:dyDescent="0.25">
      <c r="A1427" s="102">
        <v>31209</v>
      </c>
      <c r="B1427" s="101">
        <v>10.41</v>
      </c>
    </row>
    <row r="1428" spans="1:2" x14ac:dyDescent="0.25">
      <c r="A1428" s="102">
        <v>31210</v>
      </c>
      <c r="B1428" s="101">
        <v>10.46</v>
      </c>
    </row>
    <row r="1429" spans="1:2" x14ac:dyDescent="0.25">
      <c r="A1429" s="102">
        <v>31211</v>
      </c>
      <c r="B1429" s="101">
        <v>10.51</v>
      </c>
    </row>
    <row r="1430" spans="1:2" x14ac:dyDescent="0.25">
      <c r="A1430" s="102">
        <v>31212</v>
      </c>
      <c r="B1430" s="101">
        <v>10.31</v>
      </c>
    </row>
    <row r="1431" spans="1:2" x14ac:dyDescent="0.25">
      <c r="A1431" s="102">
        <v>31215</v>
      </c>
      <c r="B1431" s="101">
        <v>10.28</v>
      </c>
    </row>
    <row r="1432" spans="1:2" x14ac:dyDescent="0.25">
      <c r="A1432" s="102">
        <v>31216</v>
      </c>
      <c r="B1432" s="101">
        <v>10.23</v>
      </c>
    </row>
    <row r="1433" spans="1:2" x14ac:dyDescent="0.25">
      <c r="A1433" s="102">
        <v>31217</v>
      </c>
      <c r="B1433" s="101">
        <v>10.37</v>
      </c>
    </row>
    <row r="1434" spans="1:2" x14ac:dyDescent="0.25">
      <c r="A1434" s="102">
        <v>31218</v>
      </c>
      <c r="B1434" s="101">
        <v>10.44</v>
      </c>
    </row>
    <row r="1435" spans="1:2" x14ac:dyDescent="0.25">
      <c r="A1435" s="102">
        <v>31219</v>
      </c>
      <c r="B1435" s="101">
        <v>10.57</v>
      </c>
    </row>
    <row r="1436" spans="1:2" x14ac:dyDescent="0.25">
      <c r="A1436" s="102">
        <v>31222</v>
      </c>
      <c r="B1436" s="101">
        <v>10.64</v>
      </c>
    </row>
    <row r="1437" spans="1:2" x14ac:dyDescent="0.25">
      <c r="A1437" s="102">
        <v>31223</v>
      </c>
      <c r="B1437" s="101">
        <v>10.67</v>
      </c>
    </row>
    <row r="1438" spans="1:2" x14ac:dyDescent="0.25">
      <c r="A1438" s="102">
        <v>31224</v>
      </c>
      <c r="B1438" s="101">
        <v>10.68</v>
      </c>
    </row>
    <row r="1439" spans="1:2" x14ac:dyDescent="0.25">
      <c r="A1439" s="102">
        <v>31225</v>
      </c>
      <c r="B1439" s="101">
        <v>10.54</v>
      </c>
    </row>
    <row r="1440" spans="1:2" x14ac:dyDescent="0.25">
      <c r="A1440" s="102">
        <v>31226</v>
      </c>
      <c r="B1440" s="101">
        <v>10.47</v>
      </c>
    </row>
    <row r="1441" spans="1:2" x14ac:dyDescent="0.25">
      <c r="A1441" s="102">
        <v>31229</v>
      </c>
      <c r="B1441" s="101">
        <v>10.44</v>
      </c>
    </row>
    <row r="1442" spans="1:2" x14ac:dyDescent="0.25">
      <c r="A1442" s="102">
        <v>31230</v>
      </c>
      <c r="B1442" s="101">
        <v>10.43</v>
      </c>
    </row>
    <row r="1443" spans="1:2" x14ac:dyDescent="0.25">
      <c r="A1443" s="102">
        <v>31231</v>
      </c>
      <c r="B1443" s="101">
        <v>10.45</v>
      </c>
    </row>
    <row r="1444" spans="1:2" x14ac:dyDescent="0.25">
      <c r="A1444" s="102">
        <v>31232</v>
      </c>
      <c r="B1444" s="101" t="e">
        <f>NA()</f>
        <v>#N/A</v>
      </c>
    </row>
    <row r="1445" spans="1:2" x14ac:dyDescent="0.25">
      <c r="A1445" s="102">
        <v>31233</v>
      </c>
      <c r="B1445" s="101">
        <v>10.23</v>
      </c>
    </row>
    <row r="1446" spans="1:2" x14ac:dyDescent="0.25">
      <c r="A1446" s="102">
        <v>31236</v>
      </c>
      <c r="B1446" s="101">
        <v>10.31</v>
      </c>
    </row>
    <row r="1447" spans="1:2" x14ac:dyDescent="0.25">
      <c r="A1447" s="102">
        <v>31237</v>
      </c>
      <c r="B1447" s="101">
        <v>10.31</v>
      </c>
    </row>
    <row r="1448" spans="1:2" x14ac:dyDescent="0.25">
      <c r="A1448" s="102">
        <v>31238</v>
      </c>
      <c r="B1448" s="101">
        <v>10.33</v>
      </c>
    </row>
    <row r="1449" spans="1:2" x14ac:dyDescent="0.25">
      <c r="A1449" s="102">
        <v>31239</v>
      </c>
      <c r="B1449" s="101">
        <v>10.43</v>
      </c>
    </row>
    <row r="1450" spans="1:2" x14ac:dyDescent="0.25">
      <c r="A1450" s="102">
        <v>31240</v>
      </c>
      <c r="B1450" s="101">
        <v>10.42</v>
      </c>
    </row>
    <row r="1451" spans="1:2" x14ac:dyDescent="0.25">
      <c r="A1451" s="102">
        <v>31243</v>
      </c>
      <c r="B1451" s="101">
        <v>10.42</v>
      </c>
    </row>
    <row r="1452" spans="1:2" x14ac:dyDescent="0.25">
      <c r="A1452" s="102">
        <v>31244</v>
      </c>
      <c r="B1452" s="101">
        <v>10.37</v>
      </c>
    </row>
    <row r="1453" spans="1:2" x14ac:dyDescent="0.25">
      <c r="A1453" s="102">
        <v>31245</v>
      </c>
      <c r="B1453" s="101">
        <v>10.32</v>
      </c>
    </row>
    <row r="1454" spans="1:2" x14ac:dyDescent="0.25">
      <c r="A1454" s="102">
        <v>31246</v>
      </c>
      <c r="B1454" s="101">
        <v>10.48</v>
      </c>
    </row>
    <row r="1455" spans="1:2" x14ac:dyDescent="0.25">
      <c r="A1455" s="102">
        <v>31247</v>
      </c>
      <c r="B1455" s="101">
        <v>10.52</v>
      </c>
    </row>
    <row r="1456" spans="1:2" x14ac:dyDescent="0.25">
      <c r="A1456" s="102">
        <v>31250</v>
      </c>
      <c r="B1456" s="101">
        <v>10.6</v>
      </c>
    </row>
    <row r="1457" spans="1:2" x14ac:dyDescent="0.25">
      <c r="A1457" s="102">
        <v>31251</v>
      </c>
      <c r="B1457" s="101">
        <v>10.6</v>
      </c>
    </row>
    <row r="1458" spans="1:2" x14ac:dyDescent="0.25">
      <c r="A1458" s="102">
        <v>31252</v>
      </c>
      <c r="B1458" s="101">
        <v>10.63</v>
      </c>
    </row>
    <row r="1459" spans="1:2" x14ac:dyDescent="0.25">
      <c r="A1459" s="102">
        <v>31253</v>
      </c>
      <c r="B1459" s="101">
        <v>10.64</v>
      </c>
    </row>
    <row r="1460" spans="1:2" x14ac:dyDescent="0.25">
      <c r="A1460" s="102">
        <v>31254</v>
      </c>
      <c r="B1460" s="101">
        <v>10.72</v>
      </c>
    </row>
    <row r="1461" spans="1:2" x14ac:dyDescent="0.25">
      <c r="A1461" s="102">
        <v>31257</v>
      </c>
      <c r="B1461" s="101">
        <v>10.79</v>
      </c>
    </row>
    <row r="1462" spans="1:2" x14ac:dyDescent="0.25">
      <c r="A1462" s="102">
        <v>31258</v>
      </c>
      <c r="B1462" s="101">
        <v>10.78</v>
      </c>
    </row>
    <row r="1463" spans="1:2" x14ac:dyDescent="0.25">
      <c r="A1463" s="102">
        <v>31259</v>
      </c>
      <c r="B1463" s="101">
        <v>10.7</v>
      </c>
    </row>
    <row r="1464" spans="1:2" x14ac:dyDescent="0.25">
      <c r="A1464" s="102">
        <v>31260</v>
      </c>
      <c r="B1464" s="101">
        <v>10.62</v>
      </c>
    </row>
    <row r="1465" spans="1:2" x14ac:dyDescent="0.25">
      <c r="A1465" s="102">
        <v>31261</v>
      </c>
      <c r="B1465" s="101">
        <v>10.77</v>
      </c>
    </row>
    <row r="1466" spans="1:2" x14ac:dyDescent="0.25">
      <c r="A1466" s="102">
        <v>31264</v>
      </c>
      <c r="B1466" s="101">
        <v>10.73</v>
      </c>
    </row>
    <row r="1467" spans="1:2" x14ac:dyDescent="0.25">
      <c r="A1467" s="102">
        <v>31265</v>
      </c>
      <c r="B1467" s="101">
        <v>10.75</v>
      </c>
    </row>
    <row r="1468" spans="1:2" x14ac:dyDescent="0.25">
      <c r="A1468" s="102">
        <v>31266</v>
      </c>
      <c r="B1468" s="101">
        <v>10.71</v>
      </c>
    </row>
    <row r="1469" spans="1:2" x14ac:dyDescent="0.25">
      <c r="A1469" s="102">
        <v>31267</v>
      </c>
      <c r="B1469" s="101">
        <v>10.63</v>
      </c>
    </row>
    <row r="1470" spans="1:2" x14ac:dyDescent="0.25">
      <c r="A1470" s="102">
        <v>31268</v>
      </c>
      <c r="B1470" s="101">
        <v>10.61</v>
      </c>
    </row>
    <row r="1471" spans="1:2" x14ac:dyDescent="0.25">
      <c r="A1471" s="102">
        <v>31271</v>
      </c>
      <c r="B1471" s="101">
        <v>10.66</v>
      </c>
    </row>
    <row r="1472" spans="1:2" x14ac:dyDescent="0.25">
      <c r="A1472" s="102">
        <v>31272</v>
      </c>
      <c r="B1472" s="101">
        <v>10.71</v>
      </c>
    </row>
    <row r="1473" spans="1:2" x14ac:dyDescent="0.25">
      <c r="A1473" s="102">
        <v>31273</v>
      </c>
      <c r="B1473" s="101">
        <v>10.61</v>
      </c>
    </row>
    <row r="1474" spans="1:2" x14ac:dyDescent="0.25">
      <c r="A1474" s="102">
        <v>31274</v>
      </c>
      <c r="B1474" s="101">
        <v>10.64</v>
      </c>
    </row>
    <row r="1475" spans="1:2" x14ac:dyDescent="0.25">
      <c r="A1475" s="102">
        <v>31275</v>
      </c>
      <c r="B1475" s="101">
        <v>10.54</v>
      </c>
    </row>
    <row r="1476" spans="1:2" x14ac:dyDescent="0.25">
      <c r="A1476" s="102">
        <v>31278</v>
      </c>
      <c r="B1476" s="101">
        <v>10.5</v>
      </c>
    </row>
    <row r="1477" spans="1:2" x14ac:dyDescent="0.25">
      <c r="A1477" s="102">
        <v>31279</v>
      </c>
      <c r="B1477" s="101">
        <v>10.48</v>
      </c>
    </row>
    <row r="1478" spans="1:2" x14ac:dyDescent="0.25">
      <c r="A1478" s="102">
        <v>31280</v>
      </c>
      <c r="B1478" s="101">
        <v>10.42</v>
      </c>
    </row>
    <row r="1479" spans="1:2" x14ac:dyDescent="0.25">
      <c r="A1479" s="102">
        <v>31281</v>
      </c>
      <c r="B1479" s="101">
        <v>10.41</v>
      </c>
    </row>
    <row r="1480" spans="1:2" x14ac:dyDescent="0.25">
      <c r="A1480" s="102">
        <v>31282</v>
      </c>
      <c r="B1480" s="101">
        <v>10.42</v>
      </c>
    </row>
    <row r="1481" spans="1:2" x14ac:dyDescent="0.25">
      <c r="A1481" s="102">
        <v>31285</v>
      </c>
      <c r="B1481" s="101">
        <v>10.46</v>
      </c>
    </row>
    <row r="1482" spans="1:2" x14ac:dyDescent="0.25">
      <c r="A1482" s="102">
        <v>31286</v>
      </c>
      <c r="B1482" s="101">
        <v>10.38</v>
      </c>
    </row>
    <row r="1483" spans="1:2" x14ac:dyDescent="0.25">
      <c r="A1483" s="102">
        <v>31287</v>
      </c>
      <c r="B1483" s="101">
        <v>10.41</v>
      </c>
    </row>
    <row r="1484" spans="1:2" x14ac:dyDescent="0.25">
      <c r="A1484" s="102">
        <v>31288</v>
      </c>
      <c r="B1484" s="101">
        <v>10.37</v>
      </c>
    </row>
    <row r="1485" spans="1:2" x14ac:dyDescent="0.25">
      <c r="A1485" s="102">
        <v>31289</v>
      </c>
      <c r="B1485" s="101">
        <v>10.48</v>
      </c>
    </row>
    <row r="1486" spans="1:2" x14ac:dyDescent="0.25">
      <c r="A1486" s="102">
        <v>31292</v>
      </c>
      <c r="B1486" s="101" t="e">
        <f>NA()</f>
        <v>#N/A</v>
      </c>
    </row>
    <row r="1487" spans="1:2" x14ac:dyDescent="0.25">
      <c r="A1487" s="102">
        <v>31293</v>
      </c>
      <c r="B1487" s="101">
        <v>10.46</v>
      </c>
    </row>
    <row r="1488" spans="1:2" x14ac:dyDescent="0.25">
      <c r="A1488" s="102">
        <v>31294</v>
      </c>
      <c r="B1488" s="101">
        <v>10.4</v>
      </c>
    </row>
    <row r="1489" spans="1:2" x14ac:dyDescent="0.25">
      <c r="A1489" s="102">
        <v>31295</v>
      </c>
      <c r="B1489" s="101">
        <v>10.49</v>
      </c>
    </row>
    <row r="1490" spans="1:2" x14ac:dyDescent="0.25">
      <c r="A1490" s="102">
        <v>31296</v>
      </c>
      <c r="B1490" s="101">
        <v>10.73</v>
      </c>
    </row>
    <row r="1491" spans="1:2" x14ac:dyDescent="0.25">
      <c r="A1491" s="102">
        <v>31299</v>
      </c>
      <c r="B1491" s="101">
        <v>10.73</v>
      </c>
    </row>
    <row r="1492" spans="1:2" x14ac:dyDescent="0.25">
      <c r="A1492" s="102">
        <v>31300</v>
      </c>
      <c r="B1492" s="101">
        <v>10.71</v>
      </c>
    </row>
    <row r="1493" spans="1:2" x14ac:dyDescent="0.25">
      <c r="A1493" s="102">
        <v>31301</v>
      </c>
      <c r="B1493" s="101">
        <v>10.73</v>
      </c>
    </row>
    <row r="1494" spans="1:2" x14ac:dyDescent="0.25">
      <c r="A1494" s="102">
        <v>31302</v>
      </c>
      <c r="B1494" s="101">
        <v>10.73</v>
      </c>
    </row>
    <row r="1495" spans="1:2" x14ac:dyDescent="0.25">
      <c r="A1495" s="102">
        <v>31303</v>
      </c>
      <c r="B1495" s="101">
        <v>10.62</v>
      </c>
    </row>
    <row r="1496" spans="1:2" x14ac:dyDescent="0.25">
      <c r="A1496" s="102">
        <v>31306</v>
      </c>
      <c r="B1496" s="101">
        <v>10.58</v>
      </c>
    </row>
    <row r="1497" spans="1:2" x14ac:dyDescent="0.25">
      <c r="A1497" s="102">
        <v>31307</v>
      </c>
      <c r="B1497" s="101">
        <v>10.64</v>
      </c>
    </row>
    <row r="1498" spans="1:2" x14ac:dyDescent="0.25">
      <c r="A1498" s="102">
        <v>31308</v>
      </c>
      <c r="B1498" s="101">
        <v>10.67</v>
      </c>
    </row>
    <row r="1499" spans="1:2" x14ac:dyDescent="0.25">
      <c r="A1499" s="102">
        <v>31309</v>
      </c>
      <c r="B1499" s="101">
        <v>10.65</v>
      </c>
    </row>
    <row r="1500" spans="1:2" x14ac:dyDescent="0.25">
      <c r="A1500" s="102">
        <v>31310</v>
      </c>
      <c r="B1500" s="101">
        <v>10.58</v>
      </c>
    </row>
    <row r="1501" spans="1:2" x14ac:dyDescent="0.25">
      <c r="A1501" s="102">
        <v>31313</v>
      </c>
      <c r="B1501" s="101">
        <v>10.64</v>
      </c>
    </row>
    <row r="1502" spans="1:2" x14ac:dyDescent="0.25">
      <c r="A1502" s="102">
        <v>31314</v>
      </c>
      <c r="B1502" s="101">
        <v>10.62</v>
      </c>
    </row>
    <row r="1503" spans="1:2" x14ac:dyDescent="0.25">
      <c r="A1503" s="102">
        <v>31315</v>
      </c>
      <c r="B1503" s="101">
        <v>10.56</v>
      </c>
    </row>
    <row r="1504" spans="1:2" x14ac:dyDescent="0.25">
      <c r="A1504" s="102">
        <v>31316</v>
      </c>
      <c r="B1504" s="101">
        <v>10.5</v>
      </c>
    </row>
    <row r="1505" spans="1:2" x14ac:dyDescent="0.25">
      <c r="A1505" s="102">
        <v>31317</v>
      </c>
      <c r="B1505" s="101" t="e">
        <f>NA()</f>
        <v>#N/A</v>
      </c>
    </row>
    <row r="1506" spans="1:2" x14ac:dyDescent="0.25">
      <c r="A1506" s="102">
        <v>31320</v>
      </c>
      <c r="B1506" s="101">
        <v>10.57</v>
      </c>
    </row>
    <row r="1507" spans="1:2" x14ac:dyDescent="0.25">
      <c r="A1507" s="102">
        <v>31321</v>
      </c>
      <c r="B1507" s="101">
        <v>10.55</v>
      </c>
    </row>
    <row r="1508" spans="1:2" x14ac:dyDescent="0.25">
      <c r="A1508" s="102">
        <v>31322</v>
      </c>
      <c r="B1508" s="101">
        <v>10.59</v>
      </c>
    </row>
    <row r="1509" spans="1:2" x14ac:dyDescent="0.25">
      <c r="A1509" s="102">
        <v>31323</v>
      </c>
      <c r="B1509" s="101">
        <v>10.59</v>
      </c>
    </row>
    <row r="1510" spans="1:2" x14ac:dyDescent="0.25">
      <c r="A1510" s="102">
        <v>31324</v>
      </c>
      <c r="B1510" s="101">
        <v>10.61</v>
      </c>
    </row>
    <row r="1511" spans="1:2" x14ac:dyDescent="0.25">
      <c r="A1511" s="102">
        <v>31327</v>
      </c>
      <c r="B1511" s="101">
        <v>10.66</v>
      </c>
    </row>
    <row r="1512" spans="1:2" x14ac:dyDescent="0.25">
      <c r="A1512" s="102">
        <v>31328</v>
      </c>
      <c r="B1512" s="101">
        <v>10.63</v>
      </c>
    </row>
    <row r="1513" spans="1:2" x14ac:dyDescent="0.25">
      <c r="A1513" s="102">
        <v>31329</v>
      </c>
      <c r="B1513" s="101">
        <v>10.64</v>
      </c>
    </row>
    <row r="1514" spans="1:2" x14ac:dyDescent="0.25">
      <c r="A1514" s="102">
        <v>31330</v>
      </c>
      <c r="B1514" s="101">
        <v>10.61</v>
      </c>
    </row>
    <row r="1515" spans="1:2" x14ac:dyDescent="0.25">
      <c r="A1515" s="102">
        <v>31331</v>
      </c>
      <c r="B1515" s="101">
        <v>10.61</v>
      </c>
    </row>
    <row r="1516" spans="1:2" x14ac:dyDescent="0.25">
      <c r="A1516" s="102">
        <v>31334</v>
      </c>
      <c r="B1516" s="101" t="e">
        <f>NA()</f>
        <v>#N/A</v>
      </c>
    </row>
    <row r="1517" spans="1:2" x14ac:dyDescent="0.25">
      <c r="A1517" s="102">
        <v>31335</v>
      </c>
      <c r="B1517" s="101">
        <v>10.56</v>
      </c>
    </row>
    <row r="1518" spans="1:2" x14ac:dyDescent="0.25">
      <c r="A1518" s="102">
        <v>31336</v>
      </c>
      <c r="B1518" s="101">
        <v>10.52</v>
      </c>
    </row>
    <row r="1519" spans="1:2" x14ac:dyDescent="0.25">
      <c r="A1519" s="102">
        <v>31337</v>
      </c>
      <c r="B1519" s="101">
        <v>10.47</v>
      </c>
    </row>
    <row r="1520" spans="1:2" x14ac:dyDescent="0.25">
      <c r="A1520" s="102">
        <v>31338</v>
      </c>
      <c r="B1520" s="101">
        <v>10.44</v>
      </c>
    </row>
    <row r="1521" spans="1:2" x14ac:dyDescent="0.25">
      <c r="A1521" s="102">
        <v>31341</v>
      </c>
      <c r="B1521" s="101">
        <v>10.44</v>
      </c>
    </row>
    <row r="1522" spans="1:2" x14ac:dyDescent="0.25">
      <c r="A1522" s="102">
        <v>31342</v>
      </c>
      <c r="B1522" s="101">
        <v>10.39</v>
      </c>
    </row>
    <row r="1523" spans="1:2" x14ac:dyDescent="0.25">
      <c r="A1523" s="102">
        <v>31343</v>
      </c>
      <c r="B1523" s="101">
        <v>10.39</v>
      </c>
    </row>
    <row r="1524" spans="1:2" x14ac:dyDescent="0.25">
      <c r="A1524" s="102">
        <v>31344</v>
      </c>
      <c r="B1524" s="101">
        <v>10.41</v>
      </c>
    </row>
    <row r="1525" spans="1:2" x14ac:dyDescent="0.25">
      <c r="A1525" s="102">
        <v>31345</v>
      </c>
      <c r="B1525" s="101">
        <v>10.47</v>
      </c>
    </row>
    <row r="1526" spans="1:2" x14ac:dyDescent="0.25">
      <c r="A1526" s="102">
        <v>31348</v>
      </c>
      <c r="B1526" s="101">
        <v>10.53</v>
      </c>
    </row>
    <row r="1527" spans="1:2" x14ac:dyDescent="0.25">
      <c r="A1527" s="102">
        <v>31349</v>
      </c>
      <c r="B1527" s="101">
        <v>10.37</v>
      </c>
    </row>
    <row r="1528" spans="1:2" x14ac:dyDescent="0.25">
      <c r="A1528" s="102">
        <v>31350</v>
      </c>
      <c r="B1528" s="101">
        <v>10.26</v>
      </c>
    </row>
    <row r="1529" spans="1:2" x14ac:dyDescent="0.25">
      <c r="A1529" s="102">
        <v>31351</v>
      </c>
      <c r="B1529" s="101">
        <v>10.28</v>
      </c>
    </row>
    <row r="1530" spans="1:2" x14ac:dyDescent="0.25">
      <c r="A1530" s="102">
        <v>31352</v>
      </c>
      <c r="B1530" s="101">
        <v>10.24</v>
      </c>
    </row>
    <row r="1531" spans="1:2" x14ac:dyDescent="0.25">
      <c r="A1531" s="102">
        <v>31355</v>
      </c>
      <c r="B1531" s="101">
        <v>10.23</v>
      </c>
    </row>
    <row r="1532" spans="1:2" x14ac:dyDescent="0.25">
      <c r="A1532" s="102">
        <v>31356</v>
      </c>
      <c r="B1532" s="101">
        <v>10.18</v>
      </c>
    </row>
    <row r="1533" spans="1:2" x14ac:dyDescent="0.25">
      <c r="A1533" s="102">
        <v>31357</v>
      </c>
      <c r="B1533" s="101">
        <v>10.19</v>
      </c>
    </row>
    <row r="1534" spans="1:2" x14ac:dyDescent="0.25">
      <c r="A1534" s="102">
        <v>31358</v>
      </c>
      <c r="B1534" s="101">
        <v>10.18</v>
      </c>
    </row>
    <row r="1535" spans="1:2" x14ac:dyDescent="0.25">
      <c r="A1535" s="102">
        <v>31359</v>
      </c>
      <c r="B1535" s="101">
        <v>10.130000000000001</v>
      </c>
    </row>
    <row r="1536" spans="1:2" x14ac:dyDescent="0.25">
      <c r="A1536" s="102">
        <v>31362</v>
      </c>
      <c r="B1536" s="101" t="e">
        <f>NA()</f>
        <v>#N/A</v>
      </c>
    </row>
    <row r="1537" spans="1:2" x14ac:dyDescent="0.25">
      <c r="A1537" s="102">
        <v>31363</v>
      </c>
      <c r="B1537" s="101">
        <v>10.029999999999999</v>
      </c>
    </row>
    <row r="1538" spans="1:2" x14ac:dyDescent="0.25">
      <c r="A1538" s="102">
        <v>31364</v>
      </c>
      <c r="B1538" s="101">
        <v>10.07</v>
      </c>
    </row>
    <row r="1539" spans="1:2" x14ac:dyDescent="0.25">
      <c r="A1539" s="102">
        <v>31365</v>
      </c>
      <c r="B1539" s="101">
        <v>10.119999999999999</v>
      </c>
    </row>
    <row r="1540" spans="1:2" x14ac:dyDescent="0.25">
      <c r="A1540" s="102">
        <v>31366</v>
      </c>
      <c r="B1540" s="101">
        <v>10.18</v>
      </c>
    </row>
    <row r="1541" spans="1:2" x14ac:dyDescent="0.25">
      <c r="A1541" s="102">
        <v>31369</v>
      </c>
      <c r="B1541" s="101">
        <v>10.029999999999999</v>
      </c>
    </row>
    <row r="1542" spans="1:2" x14ac:dyDescent="0.25">
      <c r="A1542" s="102">
        <v>31370</v>
      </c>
      <c r="B1542" s="101">
        <v>10</v>
      </c>
    </row>
    <row r="1543" spans="1:2" x14ac:dyDescent="0.25">
      <c r="A1543" s="102">
        <v>31371</v>
      </c>
      <c r="B1543" s="101">
        <v>10</v>
      </c>
    </row>
    <row r="1544" spans="1:2" x14ac:dyDescent="0.25">
      <c r="A1544" s="102">
        <v>31372</v>
      </c>
      <c r="B1544" s="101">
        <v>9.93</v>
      </c>
    </row>
    <row r="1545" spans="1:2" x14ac:dyDescent="0.25">
      <c r="A1545" s="102">
        <v>31373</v>
      </c>
      <c r="B1545" s="101">
        <v>9.9499999999999993</v>
      </c>
    </row>
    <row r="1546" spans="1:2" x14ac:dyDescent="0.25">
      <c r="A1546" s="102">
        <v>31376</v>
      </c>
      <c r="B1546" s="101">
        <v>9.98</v>
      </c>
    </row>
    <row r="1547" spans="1:2" x14ac:dyDescent="0.25">
      <c r="A1547" s="102">
        <v>31377</v>
      </c>
      <c r="B1547" s="101">
        <v>9.9600000000000009</v>
      </c>
    </row>
    <row r="1548" spans="1:2" x14ac:dyDescent="0.25">
      <c r="A1548" s="102">
        <v>31378</v>
      </c>
      <c r="B1548" s="101">
        <v>9.91</v>
      </c>
    </row>
    <row r="1549" spans="1:2" x14ac:dyDescent="0.25">
      <c r="A1549" s="102">
        <v>31379</v>
      </c>
      <c r="B1549" s="101" t="e">
        <f>NA()</f>
        <v>#N/A</v>
      </c>
    </row>
    <row r="1550" spans="1:2" x14ac:dyDescent="0.25">
      <c r="A1550" s="102">
        <v>31380</v>
      </c>
      <c r="B1550" s="101">
        <v>9.86</v>
      </c>
    </row>
    <row r="1551" spans="1:2" x14ac:dyDescent="0.25">
      <c r="A1551" s="102">
        <v>31383</v>
      </c>
      <c r="B1551" s="101">
        <v>9.94</v>
      </c>
    </row>
    <row r="1552" spans="1:2" x14ac:dyDescent="0.25">
      <c r="A1552" s="102">
        <v>31384</v>
      </c>
      <c r="B1552" s="101">
        <v>9.92</v>
      </c>
    </row>
    <row r="1553" spans="1:2" x14ac:dyDescent="0.25">
      <c r="A1553" s="102">
        <v>31385</v>
      </c>
      <c r="B1553" s="101">
        <v>9.8800000000000008</v>
      </c>
    </row>
    <row r="1554" spans="1:2" x14ac:dyDescent="0.25">
      <c r="A1554" s="102">
        <v>31386</v>
      </c>
      <c r="B1554" s="101">
        <v>9.8800000000000008</v>
      </c>
    </row>
    <row r="1555" spans="1:2" x14ac:dyDescent="0.25">
      <c r="A1555" s="102">
        <v>31387</v>
      </c>
      <c r="B1555" s="101">
        <v>9.9</v>
      </c>
    </row>
    <row r="1556" spans="1:2" x14ac:dyDescent="0.25">
      <c r="A1556" s="102">
        <v>31390</v>
      </c>
      <c r="B1556" s="101">
        <v>9.77</v>
      </c>
    </row>
    <row r="1557" spans="1:2" x14ac:dyDescent="0.25">
      <c r="A1557" s="102">
        <v>31391</v>
      </c>
      <c r="B1557" s="101">
        <v>9.65</v>
      </c>
    </row>
    <row r="1558" spans="1:2" x14ac:dyDescent="0.25">
      <c r="A1558" s="102">
        <v>31392</v>
      </c>
      <c r="B1558" s="101">
        <v>9.5299999999999994</v>
      </c>
    </row>
    <row r="1559" spans="1:2" x14ac:dyDescent="0.25">
      <c r="A1559" s="102">
        <v>31393</v>
      </c>
      <c r="B1559" s="101">
        <v>9.58</v>
      </c>
    </row>
    <row r="1560" spans="1:2" x14ac:dyDescent="0.25">
      <c r="A1560" s="102">
        <v>31394</v>
      </c>
      <c r="B1560" s="101">
        <v>9.5299999999999994</v>
      </c>
    </row>
    <row r="1561" spans="1:2" x14ac:dyDescent="0.25">
      <c r="A1561" s="102">
        <v>31397</v>
      </c>
      <c r="B1561" s="101">
        <v>9.4499999999999993</v>
      </c>
    </row>
    <row r="1562" spans="1:2" x14ac:dyDescent="0.25">
      <c r="A1562" s="102">
        <v>31398</v>
      </c>
      <c r="B1562" s="101">
        <v>9.35</v>
      </c>
    </row>
    <row r="1563" spans="1:2" x14ac:dyDescent="0.25">
      <c r="A1563" s="102">
        <v>31399</v>
      </c>
      <c r="B1563" s="101">
        <v>9.4</v>
      </c>
    </row>
    <row r="1564" spans="1:2" x14ac:dyDescent="0.25">
      <c r="A1564" s="102">
        <v>31400</v>
      </c>
      <c r="B1564" s="101">
        <v>9.3699999999999992</v>
      </c>
    </row>
    <row r="1565" spans="1:2" x14ac:dyDescent="0.25">
      <c r="A1565" s="102">
        <v>31401</v>
      </c>
      <c r="B1565" s="101">
        <v>9.33</v>
      </c>
    </row>
    <row r="1566" spans="1:2" x14ac:dyDescent="0.25">
      <c r="A1566" s="102">
        <v>31404</v>
      </c>
      <c r="B1566" s="101">
        <v>9.34</v>
      </c>
    </row>
    <row r="1567" spans="1:2" x14ac:dyDescent="0.25">
      <c r="A1567" s="102">
        <v>31405</v>
      </c>
      <c r="B1567" s="101">
        <v>9.33</v>
      </c>
    </row>
    <row r="1568" spans="1:2" x14ac:dyDescent="0.25">
      <c r="A1568" s="102">
        <v>31406</v>
      </c>
      <c r="B1568" s="101" t="e">
        <f>NA()</f>
        <v>#N/A</v>
      </c>
    </row>
    <row r="1569" spans="1:2" x14ac:dyDescent="0.25">
      <c r="A1569" s="102">
        <v>31407</v>
      </c>
      <c r="B1569" s="101">
        <v>9.31</v>
      </c>
    </row>
    <row r="1570" spans="1:2" x14ac:dyDescent="0.25">
      <c r="A1570" s="102">
        <v>31408</v>
      </c>
      <c r="B1570" s="101">
        <v>9.27</v>
      </c>
    </row>
    <row r="1571" spans="1:2" x14ac:dyDescent="0.25">
      <c r="A1571" s="102">
        <v>31411</v>
      </c>
      <c r="B1571" s="101">
        <v>9.2799999999999994</v>
      </c>
    </row>
    <row r="1572" spans="1:2" x14ac:dyDescent="0.25">
      <c r="A1572" s="102">
        <v>31412</v>
      </c>
      <c r="B1572" s="101">
        <v>9.27</v>
      </c>
    </row>
    <row r="1573" spans="1:2" x14ac:dyDescent="0.25">
      <c r="A1573" s="102">
        <v>31413</v>
      </c>
      <c r="B1573" s="101" t="e">
        <f>NA()</f>
        <v>#N/A</v>
      </c>
    </row>
    <row r="1574" spans="1:2" x14ac:dyDescent="0.25">
      <c r="A1574" s="102">
        <v>31414</v>
      </c>
      <c r="B1574" s="101">
        <v>9.2799999999999994</v>
      </c>
    </row>
    <row r="1575" spans="1:2" x14ac:dyDescent="0.25">
      <c r="A1575" s="102">
        <v>31415</v>
      </c>
      <c r="B1575" s="101">
        <v>9.3000000000000007</v>
      </c>
    </row>
    <row r="1576" spans="1:2" x14ac:dyDescent="0.25">
      <c r="A1576" s="102">
        <v>31418</v>
      </c>
      <c r="B1576" s="101">
        <v>9.31</v>
      </c>
    </row>
    <row r="1577" spans="1:2" x14ac:dyDescent="0.25">
      <c r="A1577" s="102">
        <v>31419</v>
      </c>
      <c r="B1577" s="101">
        <v>9.18</v>
      </c>
    </row>
    <row r="1578" spans="1:2" x14ac:dyDescent="0.25">
      <c r="A1578" s="102">
        <v>31420</v>
      </c>
      <c r="B1578" s="101">
        <v>9.36</v>
      </c>
    </row>
    <row r="1579" spans="1:2" x14ac:dyDescent="0.25">
      <c r="A1579" s="102">
        <v>31421</v>
      </c>
      <c r="B1579" s="101">
        <v>9.4499999999999993</v>
      </c>
    </row>
    <row r="1580" spans="1:2" x14ac:dyDescent="0.25">
      <c r="A1580" s="102">
        <v>31422</v>
      </c>
      <c r="B1580" s="101">
        <v>9.5399999999999991</v>
      </c>
    </row>
    <row r="1581" spans="1:2" x14ac:dyDescent="0.25">
      <c r="A1581" s="102">
        <v>31425</v>
      </c>
      <c r="B1581" s="101">
        <v>9.65</v>
      </c>
    </row>
    <row r="1582" spans="1:2" x14ac:dyDescent="0.25">
      <c r="A1582" s="102">
        <v>31426</v>
      </c>
      <c r="B1582" s="101">
        <v>9.56</v>
      </c>
    </row>
    <row r="1583" spans="1:2" x14ac:dyDescent="0.25">
      <c r="A1583" s="102">
        <v>31427</v>
      </c>
      <c r="B1583" s="101">
        <v>9.42</v>
      </c>
    </row>
    <row r="1584" spans="1:2" x14ac:dyDescent="0.25">
      <c r="A1584" s="102">
        <v>31428</v>
      </c>
      <c r="B1584" s="101">
        <v>9.43</v>
      </c>
    </row>
    <row r="1585" spans="1:2" x14ac:dyDescent="0.25">
      <c r="A1585" s="102">
        <v>31429</v>
      </c>
      <c r="B1585" s="101">
        <v>9.4</v>
      </c>
    </row>
    <row r="1586" spans="1:2" x14ac:dyDescent="0.25">
      <c r="A1586" s="102">
        <v>31432</v>
      </c>
      <c r="B1586" s="101" t="e">
        <f>NA()</f>
        <v>#N/A</v>
      </c>
    </row>
    <row r="1587" spans="1:2" x14ac:dyDescent="0.25">
      <c r="A1587" s="102">
        <v>31433</v>
      </c>
      <c r="B1587" s="101">
        <v>9.4</v>
      </c>
    </row>
    <row r="1588" spans="1:2" x14ac:dyDescent="0.25">
      <c r="A1588" s="102">
        <v>31434</v>
      </c>
      <c r="B1588" s="101">
        <v>9.4499999999999993</v>
      </c>
    </row>
    <row r="1589" spans="1:2" x14ac:dyDescent="0.25">
      <c r="A1589" s="102">
        <v>31435</v>
      </c>
      <c r="B1589" s="101">
        <v>9.42</v>
      </c>
    </row>
    <row r="1590" spans="1:2" x14ac:dyDescent="0.25">
      <c r="A1590" s="102">
        <v>31436</v>
      </c>
      <c r="B1590" s="101">
        <v>9.4499999999999993</v>
      </c>
    </row>
    <row r="1591" spans="1:2" x14ac:dyDescent="0.25">
      <c r="A1591" s="102">
        <v>31439</v>
      </c>
      <c r="B1591" s="101">
        <v>9.3699999999999992</v>
      </c>
    </row>
    <row r="1592" spans="1:2" x14ac:dyDescent="0.25">
      <c r="A1592" s="102">
        <v>31440</v>
      </c>
      <c r="B1592" s="101">
        <v>9.3000000000000007</v>
      </c>
    </row>
    <row r="1593" spans="1:2" x14ac:dyDescent="0.25">
      <c r="A1593" s="102">
        <v>31441</v>
      </c>
      <c r="B1593" s="101">
        <v>9.35</v>
      </c>
    </row>
    <row r="1594" spans="1:2" x14ac:dyDescent="0.25">
      <c r="A1594" s="102">
        <v>31442</v>
      </c>
      <c r="B1594" s="101">
        <v>9.36</v>
      </c>
    </row>
    <row r="1595" spans="1:2" x14ac:dyDescent="0.25">
      <c r="A1595" s="102">
        <v>31443</v>
      </c>
      <c r="B1595" s="101">
        <v>9.34</v>
      </c>
    </row>
    <row r="1596" spans="1:2" x14ac:dyDescent="0.25">
      <c r="A1596" s="102">
        <v>31446</v>
      </c>
      <c r="B1596" s="101">
        <v>9.2799999999999994</v>
      </c>
    </row>
    <row r="1597" spans="1:2" x14ac:dyDescent="0.25">
      <c r="A1597" s="102">
        <v>31447</v>
      </c>
      <c r="B1597" s="101">
        <v>9.23</v>
      </c>
    </row>
    <row r="1598" spans="1:2" x14ac:dyDescent="0.25">
      <c r="A1598" s="102">
        <v>31448</v>
      </c>
      <c r="B1598" s="101">
        <v>9.2799999999999994</v>
      </c>
    </row>
    <row r="1599" spans="1:2" x14ac:dyDescent="0.25">
      <c r="A1599" s="102">
        <v>31449</v>
      </c>
      <c r="B1599" s="101">
        <v>9.25</v>
      </c>
    </row>
    <row r="1600" spans="1:2" x14ac:dyDescent="0.25">
      <c r="A1600" s="102">
        <v>31450</v>
      </c>
      <c r="B1600" s="101">
        <v>9.32</v>
      </c>
    </row>
    <row r="1601" spans="1:2" x14ac:dyDescent="0.25">
      <c r="A1601" s="102">
        <v>31453</v>
      </c>
      <c r="B1601" s="101">
        <v>9.23</v>
      </c>
    </row>
    <row r="1602" spans="1:2" x14ac:dyDescent="0.25">
      <c r="A1602" s="102">
        <v>31454</v>
      </c>
      <c r="B1602" s="101">
        <v>9.16</v>
      </c>
    </row>
    <row r="1603" spans="1:2" x14ac:dyDescent="0.25">
      <c r="A1603" s="102">
        <v>31455</v>
      </c>
      <c r="B1603" s="101">
        <v>9.1300000000000008</v>
      </c>
    </row>
    <row r="1604" spans="1:2" x14ac:dyDescent="0.25">
      <c r="A1604" s="102">
        <v>31456</v>
      </c>
      <c r="B1604" s="101">
        <v>9.08</v>
      </c>
    </row>
    <row r="1605" spans="1:2" x14ac:dyDescent="0.25">
      <c r="A1605" s="102">
        <v>31457</v>
      </c>
      <c r="B1605" s="101">
        <v>8.93</v>
      </c>
    </row>
    <row r="1606" spans="1:2" x14ac:dyDescent="0.25">
      <c r="A1606" s="102">
        <v>31460</v>
      </c>
      <c r="B1606" s="101" t="e">
        <f>NA()</f>
        <v>#N/A</v>
      </c>
    </row>
    <row r="1607" spans="1:2" x14ac:dyDescent="0.25">
      <c r="A1607" s="102">
        <v>31461</v>
      </c>
      <c r="B1607" s="101">
        <v>8.89</v>
      </c>
    </row>
    <row r="1608" spans="1:2" x14ac:dyDescent="0.25">
      <c r="A1608" s="102">
        <v>31462</v>
      </c>
      <c r="B1608" s="101">
        <v>8.92</v>
      </c>
    </row>
    <row r="1609" spans="1:2" x14ac:dyDescent="0.25">
      <c r="A1609" s="102">
        <v>31463</v>
      </c>
      <c r="B1609" s="101">
        <v>8.8800000000000008</v>
      </c>
    </row>
    <row r="1610" spans="1:2" x14ac:dyDescent="0.25">
      <c r="A1610" s="102">
        <v>31464</v>
      </c>
      <c r="B1610" s="101">
        <v>8.73</v>
      </c>
    </row>
    <row r="1611" spans="1:2" x14ac:dyDescent="0.25">
      <c r="A1611" s="102">
        <v>31467</v>
      </c>
      <c r="B1611" s="101">
        <v>8.61</v>
      </c>
    </row>
    <row r="1612" spans="1:2" x14ac:dyDescent="0.25">
      <c r="A1612" s="102">
        <v>31468</v>
      </c>
      <c r="B1612" s="101">
        <v>8.6</v>
      </c>
    </row>
    <row r="1613" spans="1:2" x14ac:dyDescent="0.25">
      <c r="A1613" s="102">
        <v>31469</v>
      </c>
      <c r="B1613" s="101">
        <v>8.5399999999999991</v>
      </c>
    </row>
    <row r="1614" spans="1:2" x14ac:dyDescent="0.25">
      <c r="A1614" s="102">
        <v>31470</v>
      </c>
      <c r="B1614" s="101">
        <v>8.32</v>
      </c>
    </row>
    <row r="1615" spans="1:2" x14ac:dyDescent="0.25">
      <c r="A1615" s="102">
        <v>31471</v>
      </c>
      <c r="B1615" s="101">
        <v>8.27</v>
      </c>
    </row>
    <row r="1616" spans="1:2" x14ac:dyDescent="0.25">
      <c r="A1616" s="102">
        <v>31474</v>
      </c>
      <c r="B1616" s="101">
        <v>8.16</v>
      </c>
    </row>
    <row r="1617" spans="1:2" x14ac:dyDescent="0.25">
      <c r="A1617" s="102">
        <v>31475</v>
      </c>
      <c r="B1617" s="101">
        <v>8.1</v>
      </c>
    </row>
    <row r="1618" spans="1:2" x14ac:dyDescent="0.25">
      <c r="A1618" s="102">
        <v>31476</v>
      </c>
      <c r="B1618" s="101">
        <v>8.26</v>
      </c>
    </row>
    <row r="1619" spans="1:2" x14ac:dyDescent="0.25">
      <c r="A1619" s="102">
        <v>31477</v>
      </c>
      <c r="B1619" s="101">
        <v>8.19</v>
      </c>
    </row>
    <row r="1620" spans="1:2" x14ac:dyDescent="0.25">
      <c r="A1620" s="102">
        <v>31478</v>
      </c>
      <c r="B1620" s="101">
        <v>8.15</v>
      </c>
    </row>
    <row r="1621" spans="1:2" x14ac:dyDescent="0.25">
      <c r="A1621" s="102">
        <v>31481</v>
      </c>
      <c r="B1621" s="101">
        <v>8</v>
      </c>
    </row>
    <row r="1622" spans="1:2" x14ac:dyDescent="0.25">
      <c r="A1622" s="102">
        <v>31482</v>
      </c>
      <c r="B1622" s="101">
        <v>7.94</v>
      </c>
    </row>
    <row r="1623" spans="1:2" x14ac:dyDescent="0.25">
      <c r="A1623" s="102">
        <v>31483</v>
      </c>
      <c r="B1623" s="101">
        <v>7.91</v>
      </c>
    </row>
    <row r="1624" spans="1:2" x14ac:dyDescent="0.25">
      <c r="A1624" s="102">
        <v>31484</v>
      </c>
      <c r="B1624" s="101">
        <v>7.95</v>
      </c>
    </row>
    <row r="1625" spans="1:2" x14ac:dyDescent="0.25">
      <c r="A1625" s="102">
        <v>31485</v>
      </c>
      <c r="B1625" s="101">
        <v>7.95</v>
      </c>
    </row>
    <row r="1626" spans="1:2" x14ac:dyDescent="0.25">
      <c r="A1626" s="102">
        <v>31488</v>
      </c>
      <c r="B1626" s="101">
        <v>7.97</v>
      </c>
    </row>
    <row r="1627" spans="1:2" x14ac:dyDescent="0.25">
      <c r="A1627" s="102">
        <v>31489</v>
      </c>
      <c r="B1627" s="101">
        <v>8</v>
      </c>
    </row>
    <row r="1628" spans="1:2" x14ac:dyDescent="0.25">
      <c r="A1628" s="102">
        <v>31490</v>
      </c>
      <c r="B1628" s="101">
        <v>8</v>
      </c>
    </row>
    <row r="1629" spans="1:2" x14ac:dyDescent="0.25">
      <c r="A1629" s="102">
        <v>31491</v>
      </c>
      <c r="B1629" s="101">
        <v>7.95</v>
      </c>
    </row>
    <row r="1630" spans="1:2" x14ac:dyDescent="0.25">
      <c r="A1630" s="102">
        <v>31492</v>
      </c>
      <c r="B1630" s="101">
        <v>7.98</v>
      </c>
    </row>
    <row r="1631" spans="1:2" x14ac:dyDescent="0.25">
      <c r="A1631" s="102">
        <v>31495</v>
      </c>
      <c r="B1631" s="101">
        <v>7.89</v>
      </c>
    </row>
    <row r="1632" spans="1:2" x14ac:dyDescent="0.25">
      <c r="A1632" s="102">
        <v>31496</v>
      </c>
      <c r="B1632" s="101">
        <v>7.9</v>
      </c>
    </row>
    <row r="1633" spans="1:2" x14ac:dyDescent="0.25">
      <c r="A1633" s="102">
        <v>31497</v>
      </c>
      <c r="B1633" s="101">
        <v>7.82</v>
      </c>
    </row>
    <row r="1634" spans="1:2" x14ac:dyDescent="0.25">
      <c r="A1634" s="102">
        <v>31498</v>
      </c>
      <c r="B1634" s="101">
        <v>7.63</v>
      </c>
    </row>
    <row r="1635" spans="1:2" x14ac:dyDescent="0.25">
      <c r="A1635" s="102">
        <v>31499</v>
      </c>
      <c r="B1635" s="101" t="e">
        <f>NA()</f>
        <v>#N/A</v>
      </c>
    </row>
    <row r="1636" spans="1:2" x14ac:dyDescent="0.25">
      <c r="A1636" s="102">
        <v>31502</v>
      </c>
      <c r="B1636" s="101">
        <v>7.44</v>
      </c>
    </row>
    <row r="1637" spans="1:2" x14ac:dyDescent="0.25">
      <c r="A1637" s="102">
        <v>31503</v>
      </c>
      <c r="B1637" s="101">
        <v>7.47</v>
      </c>
    </row>
    <row r="1638" spans="1:2" x14ac:dyDescent="0.25">
      <c r="A1638" s="102">
        <v>31504</v>
      </c>
      <c r="B1638" s="101">
        <v>7.43</v>
      </c>
    </row>
    <row r="1639" spans="1:2" x14ac:dyDescent="0.25">
      <c r="A1639" s="102">
        <v>31505</v>
      </c>
      <c r="B1639" s="101">
        <v>7.46</v>
      </c>
    </row>
    <row r="1640" spans="1:2" x14ac:dyDescent="0.25">
      <c r="A1640" s="102">
        <v>31506</v>
      </c>
      <c r="B1640" s="101">
        <v>7.53</v>
      </c>
    </row>
    <row r="1641" spans="1:2" x14ac:dyDescent="0.25">
      <c r="A1641" s="102">
        <v>31509</v>
      </c>
      <c r="B1641" s="101">
        <v>7.54</v>
      </c>
    </row>
    <row r="1642" spans="1:2" x14ac:dyDescent="0.25">
      <c r="A1642" s="102">
        <v>31510</v>
      </c>
      <c r="B1642" s="101">
        <v>7.39</v>
      </c>
    </row>
    <row r="1643" spans="1:2" x14ac:dyDescent="0.25">
      <c r="A1643" s="102">
        <v>31511</v>
      </c>
      <c r="B1643" s="101">
        <v>7.33</v>
      </c>
    </row>
    <row r="1644" spans="1:2" x14ac:dyDescent="0.25">
      <c r="A1644" s="102">
        <v>31512</v>
      </c>
      <c r="B1644" s="101">
        <v>7.31</v>
      </c>
    </row>
    <row r="1645" spans="1:2" x14ac:dyDescent="0.25">
      <c r="A1645" s="102">
        <v>31513</v>
      </c>
      <c r="B1645" s="101">
        <v>7.37</v>
      </c>
    </row>
    <row r="1646" spans="1:2" x14ac:dyDescent="0.25">
      <c r="A1646" s="102">
        <v>31516</v>
      </c>
      <c r="B1646" s="101">
        <v>7.29</v>
      </c>
    </row>
    <row r="1647" spans="1:2" x14ac:dyDescent="0.25">
      <c r="A1647" s="102">
        <v>31517</v>
      </c>
      <c r="B1647" s="101">
        <v>7.34</v>
      </c>
    </row>
    <row r="1648" spans="1:2" x14ac:dyDescent="0.25">
      <c r="A1648" s="102">
        <v>31518</v>
      </c>
      <c r="B1648" s="101">
        <v>7.14</v>
      </c>
    </row>
    <row r="1649" spans="1:2" x14ac:dyDescent="0.25">
      <c r="A1649" s="102">
        <v>31519</v>
      </c>
      <c r="B1649" s="101">
        <v>7.16</v>
      </c>
    </row>
    <row r="1650" spans="1:2" x14ac:dyDescent="0.25">
      <c r="A1650" s="102">
        <v>31520</v>
      </c>
      <c r="B1650" s="101">
        <v>7.19</v>
      </c>
    </row>
    <row r="1651" spans="1:2" x14ac:dyDescent="0.25">
      <c r="A1651" s="102">
        <v>31523</v>
      </c>
      <c r="B1651" s="101">
        <v>7.16</v>
      </c>
    </row>
    <row r="1652" spans="1:2" x14ac:dyDescent="0.25">
      <c r="A1652" s="102">
        <v>31524</v>
      </c>
      <c r="B1652" s="101">
        <v>7.28</v>
      </c>
    </row>
    <row r="1653" spans="1:2" x14ac:dyDescent="0.25">
      <c r="A1653" s="102">
        <v>31525</v>
      </c>
      <c r="B1653" s="101">
        <v>7.45</v>
      </c>
    </row>
    <row r="1654" spans="1:2" x14ac:dyDescent="0.25">
      <c r="A1654" s="102">
        <v>31526</v>
      </c>
      <c r="B1654" s="101">
        <v>7.59</v>
      </c>
    </row>
    <row r="1655" spans="1:2" x14ac:dyDescent="0.25">
      <c r="A1655" s="102">
        <v>31527</v>
      </c>
      <c r="B1655" s="101">
        <v>7.61</v>
      </c>
    </row>
    <row r="1656" spans="1:2" x14ac:dyDescent="0.25">
      <c r="A1656" s="102">
        <v>31530</v>
      </c>
      <c r="B1656" s="101">
        <v>7.54</v>
      </c>
    </row>
    <row r="1657" spans="1:2" x14ac:dyDescent="0.25">
      <c r="A1657" s="102">
        <v>31531</v>
      </c>
      <c r="B1657" s="101">
        <v>7.45</v>
      </c>
    </row>
    <row r="1658" spans="1:2" x14ac:dyDescent="0.25">
      <c r="A1658" s="102">
        <v>31532</v>
      </c>
      <c r="B1658" s="101">
        <v>7.47</v>
      </c>
    </row>
    <row r="1659" spans="1:2" x14ac:dyDescent="0.25">
      <c r="A1659" s="102">
        <v>31533</v>
      </c>
      <c r="B1659" s="101">
        <v>7.54</v>
      </c>
    </row>
    <row r="1660" spans="1:2" x14ac:dyDescent="0.25">
      <c r="A1660" s="102">
        <v>31534</v>
      </c>
      <c r="B1660" s="101">
        <v>7.62</v>
      </c>
    </row>
    <row r="1661" spans="1:2" x14ac:dyDescent="0.25">
      <c r="A1661" s="102">
        <v>31537</v>
      </c>
      <c r="B1661" s="101">
        <v>7.49</v>
      </c>
    </row>
    <row r="1662" spans="1:2" x14ac:dyDescent="0.25">
      <c r="A1662" s="102">
        <v>31538</v>
      </c>
      <c r="B1662" s="101">
        <v>7.5</v>
      </c>
    </row>
    <row r="1663" spans="1:2" x14ac:dyDescent="0.25">
      <c r="A1663" s="102">
        <v>31539</v>
      </c>
      <c r="B1663" s="101">
        <v>7.53</v>
      </c>
    </row>
    <row r="1664" spans="1:2" x14ac:dyDescent="0.25">
      <c r="A1664" s="102">
        <v>31540</v>
      </c>
      <c r="B1664" s="101">
        <v>7.36</v>
      </c>
    </row>
    <row r="1665" spans="1:2" x14ac:dyDescent="0.25">
      <c r="A1665" s="102">
        <v>31541</v>
      </c>
      <c r="B1665" s="101">
        <v>7.37</v>
      </c>
    </row>
    <row r="1666" spans="1:2" x14ac:dyDescent="0.25">
      <c r="A1666" s="102">
        <v>31544</v>
      </c>
      <c r="B1666" s="101">
        <v>7.41</v>
      </c>
    </row>
    <row r="1667" spans="1:2" x14ac:dyDescent="0.25">
      <c r="A1667" s="102">
        <v>31545</v>
      </c>
      <c r="B1667" s="101">
        <v>7.42</v>
      </c>
    </row>
    <row r="1668" spans="1:2" x14ac:dyDescent="0.25">
      <c r="A1668" s="102">
        <v>31546</v>
      </c>
      <c r="B1668" s="101">
        <v>7.43</v>
      </c>
    </row>
    <row r="1669" spans="1:2" x14ac:dyDescent="0.25">
      <c r="A1669" s="102">
        <v>31547</v>
      </c>
      <c r="B1669" s="101">
        <v>7.5</v>
      </c>
    </row>
    <row r="1670" spans="1:2" x14ac:dyDescent="0.25">
      <c r="A1670" s="102">
        <v>31548</v>
      </c>
      <c r="B1670" s="101">
        <v>7.64</v>
      </c>
    </row>
    <row r="1671" spans="1:2" x14ac:dyDescent="0.25">
      <c r="A1671" s="102">
        <v>31551</v>
      </c>
      <c r="B1671" s="101">
        <v>7.68</v>
      </c>
    </row>
    <row r="1672" spans="1:2" x14ac:dyDescent="0.25">
      <c r="A1672" s="102">
        <v>31552</v>
      </c>
      <c r="B1672" s="101">
        <v>7.58</v>
      </c>
    </row>
    <row r="1673" spans="1:2" x14ac:dyDescent="0.25">
      <c r="A1673" s="102">
        <v>31553</v>
      </c>
      <c r="B1673" s="101">
        <v>7.58</v>
      </c>
    </row>
    <row r="1674" spans="1:2" x14ac:dyDescent="0.25">
      <c r="A1674" s="102">
        <v>31554</v>
      </c>
      <c r="B1674" s="101">
        <v>7.5</v>
      </c>
    </row>
    <row r="1675" spans="1:2" x14ac:dyDescent="0.25">
      <c r="A1675" s="102">
        <v>31555</v>
      </c>
      <c r="B1675" s="101">
        <v>7.45</v>
      </c>
    </row>
    <row r="1676" spans="1:2" x14ac:dyDescent="0.25">
      <c r="A1676" s="102">
        <v>31558</v>
      </c>
      <c r="B1676" s="101" t="e">
        <f>NA()</f>
        <v>#N/A</v>
      </c>
    </row>
    <row r="1677" spans="1:2" x14ac:dyDescent="0.25">
      <c r="A1677" s="102">
        <v>31559</v>
      </c>
      <c r="B1677" s="101">
        <v>7.41</v>
      </c>
    </row>
    <row r="1678" spans="1:2" x14ac:dyDescent="0.25">
      <c r="A1678" s="102">
        <v>31560</v>
      </c>
      <c r="B1678" s="101">
        <v>7.45</v>
      </c>
    </row>
    <row r="1679" spans="1:2" x14ac:dyDescent="0.25">
      <c r="A1679" s="102">
        <v>31561</v>
      </c>
      <c r="B1679" s="101">
        <v>7.66</v>
      </c>
    </row>
    <row r="1680" spans="1:2" x14ac:dyDescent="0.25">
      <c r="A1680" s="102">
        <v>31562</v>
      </c>
      <c r="B1680" s="101">
        <v>7.74</v>
      </c>
    </row>
    <row r="1681" spans="1:2" x14ac:dyDescent="0.25">
      <c r="A1681" s="102">
        <v>31565</v>
      </c>
      <c r="B1681" s="101">
        <v>7.91</v>
      </c>
    </row>
    <row r="1682" spans="1:2" x14ac:dyDescent="0.25">
      <c r="A1682" s="102">
        <v>31566</v>
      </c>
      <c r="B1682" s="101">
        <v>7.81</v>
      </c>
    </row>
    <row r="1683" spans="1:2" x14ac:dyDescent="0.25">
      <c r="A1683" s="102">
        <v>31567</v>
      </c>
      <c r="B1683" s="101">
        <v>7.93</v>
      </c>
    </row>
    <row r="1684" spans="1:2" x14ac:dyDescent="0.25">
      <c r="A1684" s="102">
        <v>31568</v>
      </c>
      <c r="B1684" s="101">
        <v>7.9</v>
      </c>
    </row>
    <row r="1685" spans="1:2" x14ac:dyDescent="0.25">
      <c r="A1685" s="102">
        <v>31569</v>
      </c>
      <c r="B1685" s="101">
        <v>7.65</v>
      </c>
    </row>
    <row r="1686" spans="1:2" x14ac:dyDescent="0.25">
      <c r="A1686" s="102">
        <v>31572</v>
      </c>
      <c r="B1686" s="101">
        <v>7.79</v>
      </c>
    </row>
    <row r="1687" spans="1:2" x14ac:dyDescent="0.25">
      <c r="A1687" s="102">
        <v>31573</v>
      </c>
      <c r="B1687" s="101">
        <v>7.78</v>
      </c>
    </row>
    <row r="1688" spans="1:2" x14ac:dyDescent="0.25">
      <c r="A1688" s="102">
        <v>31574</v>
      </c>
      <c r="B1688" s="101">
        <v>7.7</v>
      </c>
    </row>
    <row r="1689" spans="1:2" x14ac:dyDescent="0.25">
      <c r="A1689" s="102">
        <v>31575</v>
      </c>
      <c r="B1689" s="101">
        <v>7.7</v>
      </c>
    </row>
    <row r="1690" spans="1:2" x14ac:dyDescent="0.25">
      <c r="A1690" s="102">
        <v>31576</v>
      </c>
      <c r="B1690" s="101">
        <v>7.52</v>
      </c>
    </row>
    <row r="1691" spans="1:2" x14ac:dyDescent="0.25">
      <c r="A1691" s="102">
        <v>31579</v>
      </c>
      <c r="B1691" s="101">
        <v>7.43</v>
      </c>
    </row>
    <row r="1692" spans="1:2" x14ac:dyDescent="0.25">
      <c r="A1692" s="102">
        <v>31580</v>
      </c>
      <c r="B1692" s="101">
        <v>7.43</v>
      </c>
    </row>
    <row r="1693" spans="1:2" x14ac:dyDescent="0.25">
      <c r="A1693" s="102">
        <v>31581</v>
      </c>
      <c r="B1693" s="101">
        <v>7.44</v>
      </c>
    </row>
    <row r="1694" spans="1:2" x14ac:dyDescent="0.25">
      <c r="A1694" s="102">
        <v>31582</v>
      </c>
      <c r="B1694" s="101">
        <v>7.52</v>
      </c>
    </row>
    <row r="1695" spans="1:2" x14ac:dyDescent="0.25">
      <c r="A1695" s="102">
        <v>31583</v>
      </c>
      <c r="B1695" s="101">
        <v>7.47</v>
      </c>
    </row>
    <row r="1696" spans="1:2" x14ac:dyDescent="0.25">
      <c r="A1696" s="102">
        <v>31586</v>
      </c>
      <c r="B1696" s="101">
        <v>7.43</v>
      </c>
    </row>
    <row r="1697" spans="1:2" x14ac:dyDescent="0.25">
      <c r="A1697" s="102">
        <v>31587</v>
      </c>
      <c r="B1697" s="101">
        <v>7.39</v>
      </c>
    </row>
    <row r="1698" spans="1:2" x14ac:dyDescent="0.25">
      <c r="A1698" s="102">
        <v>31588</v>
      </c>
      <c r="B1698" s="101">
        <v>7.36</v>
      </c>
    </row>
    <row r="1699" spans="1:2" x14ac:dyDescent="0.25">
      <c r="A1699" s="102">
        <v>31589</v>
      </c>
      <c r="B1699" s="101">
        <v>7.35</v>
      </c>
    </row>
    <row r="1700" spans="1:2" x14ac:dyDescent="0.25">
      <c r="A1700" s="102">
        <v>31590</v>
      </c>
      <c r="B1700" s="101">
        <v>7.29</v>
      </c>
    </row>
    <row r="1701" spans="1:2" x14ac:dyDescent="0.25">
      <c r="A1701" s="102">
        <v>31593</v>
      </c>
      <c r="B1701" s="101">
        <v>7.24</v>
      </c>
    </row>
    <row r="1702" spans="1:2" x14ac:dyDescent="0.25">
      <c r="A1702" s="102">
        <v>31594</v>
      </c>
      <c r="B1702" s="101">
        <v>7.21</v>
      </c>
    </row>
    <row r="1703" spans="1:2" x14ac:dyDescent="0.25">
      <c r="A1703" s="102">
        <v>31595</v>
      </c>
      <c r="B1703" s="101">
        <v>7.22</v>
      </c>
    </row>
    <row r="1704" spans="1:2" x14ac:dyDescent="0.25">
      <c r="A1704" s="102">
        <v>31596</v>
      </c>
      <c r="B1704" s="101">
        <v>7.18</v>
      </c>
    </row>
    <row r="1705" spans="1:2" x14ac:dyDescent="0.25">
      <c r="A1705" s="102">
        <v>31597</v>
      </c>
      <c r="B1705" s="101" t="e">
        <f>NA()</f>
        <v>#N/A</v>
      </c>
    </row>
    <row r="1706" spans="1:2" x14ac:dyDescent="0.25">
      <c r="A1706" s="102">
        <v>31600</v>
      </c>
      <c r="B1706" s="101">
        <v>7.16</v>
      </c>
    </row>
    <row r="1707" spans="1:2" x14ac:dyDescent="0.25">
      <c r="A1707" s="102">
        <v>31601</v>
      </c>
      <c r="B1707" s="101">
        <v>7.23</v>
      </c>
    </row>
    <row r="1708" spans="1:2" x14ac:dyDescent="0.25">
      <c r="A1708" s="102">
        <v>31602</v>
      </c>
      <c r="B1708" s="101">
        <v>7.15</v>
      </c>
    </row>
    <row r="1709" spans="1:2" x14ac:dyDescent="0.25">
      <c r="A1709" s="102">
        <v>31603</v>
      </c>
      <c r="B1709" s="101">
        <v>7.16</v>
      </c>
    </row>
    <row r="1710" spans="1:2" x14ac:dyDescent="0.25">
      <c r="A1710" s="102">
        <v>31604</v>
      </c>
      <c r="B1710" s="101">
        <v>7.19</v>
      </c>
    </row>
    <row r="1711" spans="1:2" x14ac:dyDescent="0.25">
      <c r="A1711" s="102">
        <v>31607</v>
      </c>
      <c r="B1711" s="101">
        <v>7.14</v>
      </c>
    </row>
    <row r="1712" spans="1:2" x14ac:dyDescent="0.25">
      <c r="A1712" s="102">
        <v>31608</v>
      </c>
      <c r="B1712" s="101">
        <v>7.12</v>
      </c>
    </row>
    <row r="1713" spans="1:2" x14ac:dyDescent="0.25">
      <c r="A1713" s="102">
        <v>31609</v>
      </c>
      <c r="B1713" s="101">
        <v>7.17</v>
      </c>
    </row>
    <row r="1714" spans="1:2" x14ac:dyDescent="0.25">
      <c r="A1714" s="102">
        <v>31610</v>
      </c>
      <c r="B1714" s="101">
        <v>7.2</v>
      </c>
    </row>
    <row r="1715" spans="1:2" x14ac:dyDescent="0.25">
      <c r="A1715" s="102">
        <v>31611</v>
      </c>
      <c r="B1715" s="101">
        <v>7.19</v>
      </c>
    </row>
    <row r="1716" spans="1:2" x14ac:dyDescent="0.25">
      <c r="A1716" s="102">
        <v>31614</v>
      </c>
      <c r="B1716" s="101">
        <v>7.17</v>
      </c>
    </row>
    <row r="1717" spans="1:2" x14ac:dyDescent="0.25">
      <c r="A1717" s="102">
        <v>31615</v>
      </c>
      <c r="B1717" s="101">
        <v>7.27</v>
      </c>
    </row>
    <row r="1718" spans="1:2" x14ac:dyDescent="0.25">
      <c r="A1718" s="102">
        <v>31616</v>
      </c>
      <c r="B1718" s="101">
        <v>7.36</v>
      </c>
    </row>
    <row r="1719" spans="1:2" x14ac:dyDescent="0.25">
      <c r="A1719" s="102">
        <v>31617</v>
      </c>
      <c r="B1719" s="101">
        <v>7.41</v>
      </c>
    </row>
    <row r="1720" spans="1:2" x14ac:dyDescent="0.25">
      <c r="A1720" s="102">
        <v>31618</v>
      </c>
      <c r="B1720" s="101">
        <v>7.4</v>
      </c>
    </row>
    <row r="1721" spans="1:2" x14ac:dyDescent="0.25">
      <c r="A1721" s="102">
        <v>31621</v>
      </c>
      <c r="B1721" s="101">
        <v>7.59</v>
      </c>
    </row>
    <row r="1722" spans="1:2" x14ac:dyDescent="0.25">
      <c r="A1722" s="102">
        <v>31622</v>
      </c>
      <c r="B1722" s="101">
        <v>7.5</v>
      </c>
    </row>
    <row r="1723" spans="1:2" x14ac:dyDescent="0.25">
      <c r="A1723" s="102">
        <v>31623</v>
      </c>
      <c r="B1723" s="101">
        <v>7.51</v>
      </c>
    </row>
    <row r="1724" spans="1:2" x14ac:dyDescent="0.25">
      <c r="A1724" s="102">
        <v>31624</v>
      </c>
      <c r="B1724" s="101">
        <v>7.46</v>
      </c>
    </row>
    <row r="1725" spans="1:2" x14ac:dyDescent="0.25">
      <c r="A1725" s="102">
        <v>31625</v>
      </c>
      <c r="B1725" s="101">
        <v>7.46</v>
      </c>
    </row>
    <row r="1726" spans="1:2" x14ac:dyDescent="0.25">
      <c r="A1726" s="102">
        <v>31628</v>
      </c>
      <c r="B1726" s="101">
        <v>7.46</v>
      </c>
    </row>
    <row r="1727" spans="1:2" x14ac:dyDescent="0.25">
      <c r="A1727" s="102">
        <v>31629</v>
      </c>
      <c r="B1727" s="101">
        <v>7.54</v>
      </c>
    </row>
    <row r="1728" spans="1:2" x14ac:dyDescent="0.25">
      <c r="A1728" s="102">
        <v>31630</v>
      </c>
      <c r="B1728" s="101">
        <v>7.57</v>
      </c>
    </row>
    <row r="1729" spans="1:2" x14ac:dyDescent="0.25">
      <c r="A1729" s="102">
        <v>31631</v>
      </c>
      <c r="B1729" s="101">
        <v>7.56</v>
      </c>
    </row>
    <row r="1730" spans="1:2" x14ac:dyDescent="0.25">
      <c r="A1730" s="102">
        <v>31632</v>
      </c>
      <c r="B1730" s="101">
        <v>7.41</v>
      </c>
    </row>
    <row r="1731" spans="1:2" x14ac:dyDescent="0.25">
      <c r="A1731" s="102">
        <v>31635</v>
      </c>
      <c r="B1731" s="101">
        <v>7.35</v>
      </c>
    </row>
    <row r="1732" spans="1:2" x14ac:dyDescent="0.25">
      <c r="A1732" s="102">
        <v>31636</v>
      </c>
      <c r="B1732" s="101">
        <v>7.34</v>
      </c>
    </row>
    <row r="1733" spans="1:2" x14ac:dyDescent="0.25">
      <c r="A1733" s="102">
        <v>31637</v>
      </c>
      <c r="B1733" s="101">
        <v>7.28</v>
      </c>
    </row>
    <row r="1734" spans="1:2" x14ac:dyDescent="0.25">
      <c r="A1734" s="102">
        <v>31638</v>
      </c>
      <c r="B1734" s="101">
        <v>7.29</v>
      </c>
    </row>
    <row r="1735" spans="1:2" x14ac:dyDescent="0.25">
      <c r="A1735" s="102">
        <v>31639</v>
      </c>
      <c r="B1735" s="101">
        <v>7.29</v>
      </c>
    </row>
    <row r="1736" spans="1:2" x14ac:dyDescent="0.25">
      <c r="A1736" s="102">
        <v>31642</v>
      </c>
      <c r="B1736" s="101">
        <v>7.28</v>
      </c>
    </row>
    <row r="1737" spans="1:2" x14ac:dyDescent="0.25">
      <c r="A1737" s="102">
        <v>31643</v>
      </c>
      <c r="B1737" s="101">
        <v>7.19</v>
      </c>
    </row>
    <row r="1738" spans="1:2" x14ac:dyDescent="0.25">
      <c r="A1738" s="102">
        <v>31644</v>
      </c>
      <c r="B1738" s="101">
        <v>7.17</v>
      </c>
    </row>
    <row r="1739" spans="1:2" x14ac:dyDescent="0.25">
      <c r="A1739" s="102">
        <v>31645</v>
      </c>
      <c r="B1739" s="101">
        <v>7.19</v>
      </c>
    </row>
    <row r="1740" spans="1:2" x14ac:dyDescent="0.25">
      <c r="A1740" s="102">
        <v>31646</v>
      </c>
      <c r="B1740" s="101">
        <v>7.27</v>
      </c>
    </row>
    <row r="1741" spans="1:2" x14ac:dyDescent="0.25">
      <c r="A1741" s="102">
        <v>31649</v>
      </c>
      <c r="B1741" s="101">
        <v>7.25</v>
      </c>
    </row>
    <row r="1742" spans="1:2" x14ac:dyDescent="0.25">
      <c r="A1742" s="102">
        <v>31650</v>
      </c>
      <c r="B1742" s="101">
        <v>7.2</v>
      </c>
    </row>
    <row r="1743" spans="1:2" x14ac:dyDescent="0.25">
      <c r="A1743" s="102">
        <v>31651</v>
      </c>
      <c r="B1743" s="101">
        <v>7.28</v>
      </c>
    </row>
    <row r="1744" spans="1:2" x14ac:dyDescent="0.25">
      <c r="A1744" s="102">
        <v>31652</v>
      </c>
      <c r="B1744" s="101">
        <v>7.26</v>
      </c>
    </row>
    <row r="1745" spans="1:2" x14ac:dyDescent="0.25">
      <c r="A1745" s="102">
        <v>31653</v>
      </c>
      <c r="B1745" s="101">
        <v>7.21</v>
      </c>
    </row>
    <row r="1746" spans="1:2" x14ac:dyDescent="0.25">
      <c r="A1746" s="102">
        <v>31656</v>
      </c>
      <c r="B1746" s="101" t="e">
        <f>NA()</f>
        <v>#N/A</v>
      </c>
    </row>
    <row r="1747" spans="1:2" x14ac:dyDescent="0.25">
      <c r="A1747" s="102">
        <v>31657</v>
      </c>
      <c r="B1747" s="101">
        <v>7.23</v>
      </c>
    </row>
    <row r="1748" spans="1:2" x14ac:dyDescent="0.25">
      <c r="A1748" s="102">
        <v>31658</v>
      </c>
      <c r="B1748" s="101">
        <v>7.43</v>
      </c>
    </row>
    <row r="1749" spans="1:2" x14ac:dyDescent="0.25">
      <c r="A1749" s="102">
        <v>31659</v>
      </c>
      <c r="B1749" s="101">
        <v>7.4</v>
      </c>
    </row>
    <row r="1750" spans="1:2" x14ac:dyDescent="0.25">
      <c r="A1750" s="102">
        <v>31660</v>
      </c>
      <c r="B1750" s="101">
        <v>7.54</v>
      </c>
    </row>
    <row r="1751" spans="1:2" x14ac:dyDescent="0.25">
      <c r="A1751" s="102">
        <v>31663</v>
      </c>
      <c r="B1751" s="101">
        <v>7.59</v>
      </c>
    </row>
    <row r="1752" spans="1:2" x14ac:dyDescent="0.25">
      <c r="A1752" s="102">
        <v>31664</v>
      </c>
      <c r="B1752" s="101">
        <v>7.53</v>
      </c>
    </row>
    <row r="1753" spans="1:2" x14ac:dyDescent="0.25">
      <c r="A1753" s="102">
        <v>31665</v>
      </c>
      <c r="B1753" s="101">
        <v>7.54</v>
      </c>
    </row>
    <row r="1754" spans="1:2" x14ac:dyDescent="0.25">
      <c r="A1754" s="102">
        <v>31666</v>
      </c>
      <c r="B1754" s="101">
        <v>7.74</v>
      </c>
    </row>
    <row r="1755" spans="1:2" x14ac:dyDescent="0.25">
      <c r="A1755" s="102">
        <v>31667</v>
      </c>
      <c r="B1755" s="101">
        <v>7.74</v>
      </c>
    </row>
    <row r="1756" spans="1:2" x14ac:dyDescent="0.25">
      <c r="A1756" s="102">
        <v>31670</v>
      </c>
      <c r="B1756" s="101">
        <v>7.66</v>
      </c>
    </row>
    <row r="1757" spans="1:2" x14ac:dyDescent="0.25">
      <c r="A1757" s="102">
        <v>31671</v>
      </c>
      <c r="B1757" s="101">
        <v>7.67</v>
      </c>
    </row>
    <row r="1758" spans="1:2" x14ac:dyDescent="0.25">
      <c r="A1758" s="102">
        <v>31672</v>
      </c>
      <c r="B1758" s="101">
        <v>7.64</v>
      </c>
    </row>
    <row r="1759" spans="1:2" x14ac:dyDescent="0.25">
      <c r="A1759" s="102">
        <v>31673</v>
      </c>
      <c r="B1759" s="101">
        <v>7.74</v>
      </c>
    </row>
    <row r="1760" spans="1:2" x14ac:dyDescent="0.25">
      <c r="A1760" s="102">
        <v>31674</v>
      </c>
      <c r="B1760" s="101">
        <v>7.83</v>
      </c>
    </row>
    <row r="1761" spans="1:2" x14ac:dyDescent="0.25">
      <c r="A1761" s="102">
        <v>31677</v>
      </c>
      <c r="B1761" s="101">
        <v>7.79</v>
      </c>
    </row>
    <row r="1762" spans="1:2" x14ac:dyDescent="0.25">
      <c r="A1762" s="102">
        <v>31678</v>
      </c>
      <c r="B1762" s="101">
        <v>7.76</v>
      </c>
    </row>
    <row r="1763" spans="1:2" x14ac:dyDescent="0.25">
      <c r="A1763" s="102">
        <v>31679</v>
      </c>
      <c r="B1763" s="101">
        <v>7.64</v>
      </c>
    </row>
    <row r="1764" spans="1:2" x14ac:dyDescent="0.25">
      <c r="A1764" s="102">
        <v>31680</v>
      </c>
      <c r="B1764" s="101">
        <v>7.64</v>
      </c>
    </row>
    <row r="1765" spans="1:2" x14ac:dyDescent="0.25">
      <c r="A1765" s="102">
        <v>31681</v>
      </c>
      <c r="B1765" s="101">
        <v>7.63</v>
      </c>
    </row>
    <row r="1766" spans="1:2" x14ac:dyDescent="0.25">
      <c r="A1766" s="102">
        <v>31684</v>
      </c>
      <c r="B1766" s="101">
        <v>7.69</v>
      </c>
    </row>
    <row r="1767" spans="1:2" x14ac:dyDescent="0.25">
      <c r="A1767" s="102">
        <v>31685</v>
      </c>
      <c r="B1767" s="101">
        <v>7.6</v>
      </c>
    </row>
    <row r="1768" spans="1:2" x14ac:dyDescent="0.25">
      <c r="A1768" s="102">
        <v>31686</v>
      </c>
      <c r="B1768" s="101">
        <v>7.57</v>
      </c>
    </row>
    <row r="1769" spans="1:2" x14ac:dyDescent="0.25">
      <c r="A1769" s="102">
        <v>31687</v>
      </c>
      <c r="B1769" s="101">
        <v>7.61</v>
      </c>
    </row>
    <row r="1770" spans="1:2" x14ac:dyDescent="0.25">
      <c r="A1770" s="102">
        <v>31688</v>
      </c>
      <c r="B1770" s="101">
        <v>7.53</v>
      </c>
    </row>
    <row r="1771" spans="1:2" x14ac:dyDescent="0.25">
      <c r="A1771" s="102">
        <v>31691</v>
      </c>
      <c r="B1771" s="101">
        <v>7.53</v>
      </c>
    </row>
    <row r="1772" spans="1:2" x14ac:dyDescent="0.25">
      <c r="A1772" s="102">
        <v>31692</v>
      </c>
      <c r="B1772" s="101">
        <v>7.54</v>
      </c>
    </row>
    <row r="1773" spans="1:2" x14ac:dyDescent="0.25">
      <c r="A1773" s="102">
        <v>31693</v>
      </c>
      <c r="B1773" s="101">
        <v>7.6</v>
      </c>
    </row>
    <row r="1774" spans="1:2" x14ac:dyDescent="0.25">
      <c r="A1774" s="102">
        <v>31694</v>
      </c>
      <c r="B1774" s="101">
        <v>7.63</v>
      </c>
    </row>
    <row r="1775" spans="1:2" x14ac:dyDescent="0.25">
      <c r="A1775" s="102">
        <v>31695</v>
      </c>
      <c r="B1775" s="101">
        <v>7.66</v>
      </c>
    </row>
    <row r="1776" spans="1:2" x14ac:dyDescent="0.25">
      <c r="A1776" s="102">
        <v>31698</v>
      </c>
      <c r="B1776" s="101" t="e">
        <f>NA()</f>
        <v>#N/A</v>
      </c>
    </row>
    <row r="1777" spans="1:2" x14ac:dyDescent="0.25">
      <c r="A1777" s="102">
        <v>31699</v>
      </c>
      <c r="B1777" s="101">
        <v>7.79</v>
      </c>
    </row>
    <row r="1778" spans="1:2" x14ac:dyDescent="0.25">
      <c r="A1778" s="102">
        <v>31700</v>
      </c>
      <c r="B1778" s="101">
        <v>7.78</v>
      </c>
    </row>
    <row r="1779" spans="1:2" x14ac:dyDescent="0.25">
      <c r="A1779" s="102">
        <v>31701</v>
      </c>
      <c r="B1779" s="101">
        <v>7.81</v>
      </c>
    </row>
    <row r="1780" spans="1:2" x14ac:dyDescent="0.25">
      <c r="A1780" s="102">
        <v>31702</v>
      </c>
      <c r="B1780" s="101">
        <v>7.84</v>
      </c>
    </row>
    <row r="1781" spans="1:2" x14ac:dyDescent="0.25">
      <c r="A1781" s="102">
        <v>31705</v>
      </c>
      <c r="B1781" s="101">
        <v>7.92</v>
      </c>
    </row>
    <row r="1782" spans="1:2" x14ac:dyDescent="0.25">
      <c r="A1782" s="102">
        <v>31706</v>
      </c>
      <c r="B1782" s="101">
        <v>7.84</v>
      </c>
    </row>
    <row r="1783" spans="1:2" x14ac:dyDescent="0.25">
      <c r="A1783" s="102">
        <v>31707</v>
      </c>
      <c r="B1783" s="101">
        <v>7.78</v>
      </c>
    </row>
    <row r="1784" spans="1:2" x14ac:dyDescent="0.25">
      <c r="A1784" s="102">
        <v>31708</v>
      </c>
      <c r="B1784" s="101">
        <v>7.72</v>
      </c>
    </row>
    <row r="1785" spans="1:2" x14ac:dyDescent="0.25">
      <c r="A1785" s="102">
        <v>31709</v>
      </c>
      <c r="B1785" s="101">
        <v>7.76</v>
      </c>
    </row>
    <row r="1786" spans="1:2" x14ac:dyDescent="0.25">
      <c r="A1786" s="102">
        <v>31712</v>
      </c>
      <c r="B1786" s="101">
        <v>7.71</v>
      </c>
    </row>
    <row r="1787" spans="1:2" x14ac:dyDescent="0.25">
      <c r="A1787" s="102">
        <v>31713</v>
      </c>
      <c r="B1787" s="101">
        <v>7.75</v>
      </c>
    </row>
    <row r="1788" spans="1:2" x14ac:dyDescent="0.25">
      <c r="A1788" s="102">
        <v>31714</v>
      </c>
      <c r="B1788" s="101">
        <v>7.71</v>
      </c>
    </row>
    <row r="1789" spans="1:2" x14ac:dyDescent="0.25">
      <c r="A1789" s="102">
        <v>31715</v>
      </c>
      <c r="B1789" s="101">
        <v>7.61</v>
      </c>
    </row>
    <row r="1790" spans="1:2" x14ac:dyDescent="0.25">
      <c r="A1790" s="102">
        <v>31716</v>
      </c>
      <c r="B1790" s="101">
        <v>7.61</v>
      </c>
    </row>
    <row r="1791" spans="1:2" x14ac:dyDescent="0.25">
      <c r="A1791" s="102">
        <v>31719</v>
      </c>
      <c r="B1791" s="101">
        <v>7.57</v>
      </c>
    </row>
    <row r="1792" spans="1:2" x14ac:dyDescent="0.25">
      <c r="A1792" s="102">
        <v>31720</v>
      </c>
      <c r="B1792" s="101">
        <v>7.59</v>
      </c>
    </row>
    <row r="1793" spans="1:2" x14ac:dyDescent="0.25">
      <c r="A1793" s="102">
        <v>31721</v>
      </c>
      <c r="B1793" s="101">
        <v>7.58</v>
      </c>
    </row>
    <row r="1794" spans="1:2" x14ac:dyDescent="0.25">
      <c r="A1794" s="102">
        <v>31722</v>
      </c>
      <c r="B1794" s="101">
        <v>7.55</v>
      </c>
    </row>
    <row r="1795" spans="1:2" x14ac:dyDescent="0.25">
      <c r="A1795" s="102">
        <v>31723</v>
      </c>
      <c r="B1795" s="101">
        <v>7.63</v>
      </c>
    </row>
    <row r="1796" spans="1:2" x14ac:dyDescent="0.25">
      <c r="A1796" s="102">
        <v>31726</v>
      </c>
      <c r="B1796" s="101">
        <v>7.64</v>
      </c>
    </row>
    <row r="1797" spans="1:2" x14ac:dyDescent="0.25">
      <c r="A1797" s="102">
        <v>31727</v>
      </c>
      <c r="B1797" s="101" t="e">
        <f>NA()</f>
        <v>#N/A</v>
      </c>
    </row>
    <row r="1798" spans="1:2" x14ac:dyDescent="0.25">
      <c r="A1798" s="102">
        <v>31728</v>
      </c>
      <c r="B1798" s="101">
        <v>7.59</v>
      </c>
    </row>
    <row r="1799" spans="1:2" x14ac:dyDescent="0.25">
      <c r="A1799" s="102">
        <v>31729</v>
      </c>
      <c r="B1799" s="101">
        <v>7.59</v>
      </c>
    </row>
    <row r="1800" spans="1:2" x14ac:dyDescent="0.25">
      <c r="A1800" s="102">
        <v>31730</v>
      </c>
      <c r="B1800" s="101">
        <v>7.53</v>
      </c>
    </row>
    <row r="1801" spans="1:2" x14ac:dyDescent="0.25">
      <c r="A1801" s="102">
        <v>31733</v>
      </c>
      <c r="B1801" s="101">
        <v>7.48</v>
      </c>
    </row>
    <row r="1802" spans="1:2" x14ac:dyDescent="0.25">
      <c r="A1802" s="102">
        <v>31734</v>
      </c>
      <c r="B1802" s="101">
        <v>7.52</v>
      </c>
    </row>
    <row r="1803" spans="1:2" x14ac:dyDescent="0.25">
      <c r="A1803" s="102">
        <v>31735</v>
      </c>
      <c r="B1803" s="101">
        <v>7.44</v>
      </c>
    </row>
    <row r="1804" spans="1:2" x14ac:dyDescent="0.25">
      <c r="A1804" s="102">
        <v>31736</v>
      </c>
      <c r="B1804" s="101">
        <v>7.45</v>
      </c>
    </row>
    <row r="1805" spans="1:2" x14ac:dyDescent="0.25">
      <c r="A1805" s="102">
        <v>31737</v>
      </c>
      <c r="B1805" s="101">
        <v>7.44</v>
      </c>
    </row>
    <row r="1806" spans="1:2" x14ac:dyDescent="0.25">
      <c r="A1806" s="102">
        <v>31740</v>
      </c>
      <c r="B1806" s="101">
        <v>7.4</v>
      </c>
    </row>
    <row r="1807" spans="1:2" x14ac:dyDescent="0.25">
      <c r="A1807" s="102">
        <v>31741</v>
      </c>
      <c r="B1807" s="101">
        <v>7.44</v>
      </c>
    </row>
    <row r="1808" spans="1:2" x14ac:dyDescent="0.25">
      <c r="A1808" s="102">
        <v>31742</v>
      </c>
      <c r="B1808" s="101">
        <v>7.42</v>
      </c>
    </row>
    <row r="1809" spans="1:2" x14ac:dyDescent="0.25">
      <c r="A1809" s="102">
        <v>31743</v>
      </c>
      <c r="B1809" s="101" t="e">
        <f>NA()</f>
        <v>#N/A</v>
      </c>
    </row>
    <row r="1810" spans="1:2" x14ac:dyDescent="0.25">
      <c r="A1810" s="102">
        <v>31744</v>
      </c>
      <c r="B1810" s="101">
        <v>7.41</v>
      </c>
    </row>
    <row r="1811" spans="1:2" x14ac:dyDescent="0.25">
      <c r="A1811" s="102">
        <v>31747</v>
      </c>
      <c r="B1811" s="101">
        <v>7.42</v>
      </c>
    </row>
    <row r="1812" spans="1:2" x14ac:dyDescent="0.25">
      <c r="A1812" s="102">
        <v>31748</v>
      </c>
      <c r="B1812" s="101">
        <v>7.34</v>
      </c>
    </row>
    <row r="1813" spans="1:2" x14ac:dyDescent="0.25">
      <c r="A1813" s="102">
        <v>31749</v>
      </c>
      <c r="B1813" s="101">
        <v>7.31</v>
      </c>
    </row>
    <row r="1814" spans="1:2" x14ac:dyDescent="0.25">
      <c r="A1814" s="102">
        <v>31750</v>
      </c>
      <c r="B1814" s="101">
        <v>7.29</v>
      </c>
    </row>
    <row r="1815" spans="1:2" x14ac:dyDescent="0.25">
      <c r="A1815" s="102">
        <v>31751</v>
      </c>
      <c r="B1815" s="101">
        <v>7.38</v>
      </c>
    </row>
    <row r="1816" spans="1:2" x14ac:dyDescent="0.25">
      <c r="A1816" s="102">
        <v>31754</v>
      </c>
      <c r="B1816" s="101">
        <v>7.34</v>
      </c>
    </row>
    <row r="1817" spans="1:2" x14ac:dyDescent="0.25">
      <c r="A1817" s="102">
        <v>31755</v>
      </c>
      <c r="B1817" s="101">
        <v>7.33</v>
      </c>
    </row>
    <row r="1818" spans="1:2" x14ac:dyDescent="0.25">
      <c r="A1818" s="102">
        <v>31756</v>
      </c>
      <c r="B1818" s="101">
        <v>7.32</v>
      </c>
    </row>
    <row r="1819" spans="1:2" x14ac:dyDescent="0.25">
      <c r="A1819" s="102">
        <v>31757</v>
      </c>
      <c r="B1819" s="101">
        <v>7.38</v>
      </c>
    </row>
    <row r="1820" spans="1:2" x14ac:dyDescent="0.25">
      <c r="A1820" s="102">
        <v>31758</v>
      </c>
      <c r="B1820" s="101">
        <v>7.39</v>
      </c>
    </row>
    <row r="1821" spans="1:2" x14ac:dyDescent="0.25">
      <c r="A1821" s="102">
        <v>31761</v>
      </c>
      <c r="B1821" s="101">
        <v>7.41</v>
      </c>
    </row>
    <row r="1822" spans="1:2" x14ac:dyDescent="0.25">
      <c r="A1822" s="102">
        <v>31762</v>
      </c>
      <c r="B1822" s="101">
        <v>7.39</v>
      </c>
    </row>
    <row r="1823" spans="1:2" x14ac:dyDescent="0.25">
      <c r="A1823" s="102">
        <v>31763</v>
      </c>
      <c r="B1823" s="101">
        <v>7.39</v>
      </c>
    </row>
    <row r="1824" spans="1:2" x14ac:dyDescent="0.25">
      <c r="A1824" s="102">
        <v>31764</v>
      </c>
      <c r="B1824" s="101">
        <v>7.38</v>
      </c>
    </row>
    <row r="1825" spans="1:2" x14ac:dyDescent="0.25">
      <c r="A1825" s="102">
        <v>31765</v>
      </c>
      <c r="B1825" s="101">
        <v>7.36</v>
      </c>
    </row>
    <row r="1826" spans="1:2" x14ac:dyDescent="0.25">
      <c r="A1826" s="102">
        <v>31768</v>
      </c>
      <c r="B1826" s="101">
        <v>7.36</v>
      </c>
    </row>
    <row r="1827" spans="1:2" x14ac:dyDescent="0.25">
      <c r="A1827" s="102">
        <v>31769</v>
      </c>
      <c r="B1827" s="101">
        <v>7.34</v>
      </c>
    </row>
    <row r="1828" spans="1:2" x14ac:dyDescent="0.25">
      <c r="A1828" s="102">
        <v>31770</v>
      </c>
      <c r="B1828" s="101">
        <v>7.34</v>
      </c>
    </row>
    <row r="1829" spans="1:2" x14ac:dyDescent="0.25">
      <c r="A1829" s="102">
        <v>31771</v>
      </c>
      <c r="B1829" s="101" t="e">
        <f>NA()</f>
        <v>#N/A</v>
      </c>
    </row>
    <row r="1830" spans="1:2" x14ac:dyDescent="0.25">
      <c r="A1830" s="102">
        <v>31772</v>
      </c>
      <c r="B1830" s="101">
        <v>7.34</v>
      </c>
    </row>
    <row r="1831" spans="1:2" x14ac:dyDescent="0.25">
      <c r="A1831" s="102">
        <v>31775</v>
      </c>
      <c r="B1831" s="101">
        <v>7.41</v>
      </c>
    </row>
    <row r="1832" spans="1:2" x14ac:dyDescent="0.25">
      <c r="A1832" s="102">
        <v>31776</v>
      </c>
      <c r="B1832" s="101">
        <v>7.46</v>
      </c>
    </row>
    <row r="1833" spans="1:2" x14ac:dyDescent="0.25">
      <c r="A1833" s="102">
        <v>31777</v>
      </c>
      <c r="B1833" s="101">
        <v>7.49</v>
      </c>
    </row>
    <row r="1834" spans="1:2" x14ac:dyDescent="0.25">
      <c r="A1834" s="102">
        <v>31778</v>
      </c>
      <c r="B1834" s="101" t="e">
        <f>NA()</f>
        <v>#N/A</v>
      </c>
    </row>
    <row r="1835" spans="1:2" x14ac:dyDescent="0.25">
      <c r="A1835" s="102">
        <v>31779</v>
      </c>
      <c r="B1835" s="101">
        <v>7.44</v>
      </c>
    </row>
    <row r="1836" spans="1:2" x14ac:dyDescent="0.25">
      <c r="A1836" s="102">
        <v>31782</v>
      </c>
      <c r="B1836" s="101">
        <v>7.35</v>
      </c>
    </row>
    <row r="1837" spans="1:2" x14ac:dyDescent="0.25">
      <c r="A1837" s="102">
        <v>31783</v>
      </c>
      <c r="B1837" s="101">
        <v>7.36</v>
      </c>
    </row>
    <row r="1838" spans="1:2" x14ac:dyDescent="0.25">
      <c r="A1838" s="102">
        <v>31784</v>
      </c>
      <c r="B1838" s="101">
        <v>7.33</v>
      </c>
    </row>
    <row r="1839" spans="1:2" x14ac:dyDescent="0.25">
      <c r="A1839" s="102">
        <v>31785</v>
      </c>
      <c r="B1839" s="101">
        <v>7.31</v>
      </c>
    </row>
    <row r="1840" spans="1:2" x14ac:dyDescent="0.25">
      <c r="A1840" s="102">
        <v>31786</v>
      </c>
      <c r="B1840" s="101">
        <v>7.29</v>
      </c>
    </row>
    <row r="1841" spans="1:2" x14ac:dyDescent="0.25">
      <c r="A1841" s="102">
        <v>31789</v>
      </c>
      <c r="B1841" s="101">
        <v>7.33</v>
      </c>
    </row>
    <row r="1842" spans="1:2" x14ac:dyDescent="0.25">
      <c r="A1842" s="102">
        <v>31790</v>
      </c>
      <c r="B1842" s="101">
        <v>7.37</v>
      </c>
    </row>
    <row r="1843" spans="1:2" x14ac:dyDescent="0.25">
      <c r="A1843" s="102">
        <v>31791</v>
      </c>
      <c r="B1843" s="101">
        <v>7.41</v>
      </c>
    </row>
    <row r="1844" spans="1:2" x14ac:dyDescent="0.25">
      <c r="A1844" s="102">
        <v>31792</v>
      </c>
      <c r="B1844" s="101">
        <v>7.39</v>
      </c>
    </row>
    <row r="1845" spans="1:2" x14ac:dyDescent="0.25">
      <c r="A1845" s="102">
        <v>31793</v>
      </c>
      <c r="B1845" s="101">
        <v>7.34</v>
      </c>
    </row>
    <row r="1846" spans="1:2" x14ac:dyDescent="0.25">
      <c r="A1846" s="102">
        <v>31796</v>
      </c>
      <c r="B1846" s="101" t="e">
        <f>NA()</f>
        <v>#N/A</v>
      </c>
    </row>
    <row r="1847" spans="1:2" x14ac:dyDescent="0.25">
      <c r="A1847" s="102">
        <v>31797</v>
      </c>
      <c r="B1847" s="101">
        <v>7.32</v>
      </c>
    </row>
    <row r="1848" spans="1:2" x14ac:dyDescent="0.25">
      <c r="A1848" s="102">
        <v>31798</v>
      </c>
      <c r="B1848" s="101">
        <v>7.33</v>
      </c>
    </row>
    <row r="1849" spans="1:2" x14ac:dyDescent="0.25">
      <c r="A1849" s="102">
        <v>31799</v>
      </c>
      <c r="B1849" s="101">
        <v>7.36</v>
      </c>
    </row>
    <row r="1850" spans="1:2" x14ac:dyDescent="0.25">
      <c r="A1850" s="102">
        <v>31800</v>
      </c>
      <c r="B1850" s="101">
        <v>7.42</v>
      </c>
    </row>
    <row r="1851" spans="1:2" x14ac:dyDescent="0.25">
      <c r="A1851" s="102">
        <v>31803</v>
      </c>
      <c r="B1851" s="101">
        <v>7.49</v>
      </c>
    </row>
    <row r="1852" spans="1:2" x14ac:dyDescent="0.25">
      <c r="A1852" s="102">
        <v>31804</v>
      </c>
      <c r="B1852" s="101">
        <v>7.49</v>
      </c>
    </row>
    <row r="1853" spans="1:2" x14ac:dyDescent="0.25">
      <c r="A1853" s="102">
        <v>31805</v>
      </c>
      <c r="B1853" s="101">
        <v>7.46</v>
      </c>
    </row>
    <row r="1854" spans="1:2" x14ac:dyDescent="0.25">
      <c r="A1854" s="102">
        <v>31806</v>
      </c>
      <c r="B1854" s="101">
        <v>7.45</v>
      </c>
    </row>
    <row r="1855" spans="1:2" x14ac:dyDescent="0.25">
      <c r="A1855" s="102">
        <v>31807</v>
      </c>
      <c r="B1855" s="101">
        <v>7.48</v>
      </c>
    </row>
    <row r="1856" spans="1:2" x14ac:dyDescent="0.25">
      <c r="A1856" s="102">
        <v>31810</v>
      </c>
      <c r="B1856" s="101">
        <v>7.52</v>
      </c>
    </row>
    <row r="1857" spans="1:2" x14ac:dyDescent="0.25">
      <c r="A1857" s="102">
        <v>31811</v>
      </c>
      <c r="B1857" s="101">
        <v>7.53</v>
      </c>
    </row>
    <row r="1858" spans="1:2" x14ac:dyDescent="0.25">
      <c r="A1858" s="102">
        <v>31812</v>
      </c>
      <c r="B1858" s="101">
        <v>7.51</v>
      </c>
    </row>
    <row r="1859" spans="1:2" x14ac:dyDescent="0.25">
      <c r="A1859" s="102">
        <v>31813</v>
      </c>
      <c r="B1859" s="101">
        <v>7.47</v>
      </c>
    </row>
    <row r="1860" spans="1:2" x14ac:dyDescent="0.25">
      <c r="A1860" s="102">
        <v>31814</v>
      </c>
      <c r="B1860" s="101">
        <v>7.47</v>
      </c>
    </row>
    <row r="1861" spans="1:2" x14ac:dyDescent="0.25">
      <c r="A1861" s="102">
        <v>31817</v>
      </c>
      <c r="B1861" s="101">
        <v>7.53</v>
      </c>
    </row>
    <row r="1862" spans="1:2" x14ac:dyDescent="0.25">
      <c r="A1862" s="102">
        <v>31818</v>
      </c>
      <c r="B1862" s="101">
        <v>7.61</v>
      </c>
    </row>
    <row r="1863" spans="1:2" x14ac:dyDescent="0.25">
      <c r="A1863" s="102">
        <v>31819</v>
      </c>
      <c r="B1863" s="101">
        <v>7.64</v>
      </c>
    </row>
    <row r="1864" spans="1:2" x14ac:dyDescent="0.25">
      <c r="A1864" s="102">
        <v>31820</v>
      </c>
      <c r="B1864" s="101">
        <v>7.59</v>
      </c>
    </row>
    <row r="1865" spans="1:2" x14ac:dyDescent="0.25">
      <c r="A1865" s="102">
        <v>31821</v>
      </c>
      <c r="B1865" s="101">
        <v>7.57</v>
      </c>
    </row>
    <row r="1866" spans="1:2" x14ac:dyDescent="0.25">
      <c r="A1866" s="102">
        <v>31824</v>
      </c>
      <c r="B1866" s="101" t="e">
        <f>NA()</f>
        <v>#N/A</v>
      </c>
    </row>
    <row r="1867" spans="1:2" x14ac:dyDescent="0.25">
      <c r="A1867" s="102">
        <v>31825</v>
      </c>
      <c r="B1867" s="101">
        <v>7.63</v>
      </c>
    </row>
    <row r="1868" spans="1:2" x14ac:dyDescent="0.25">
      <c r="A1868" s="102">
        <v>31826</v>
      </c>
      <c r="B1868" s="101">
        <v>7.6</v>
      </c>
    </row>
    <row r="1869" spans="1:2" x14ac:dyDescent="0.25">
      <c r="A1869" s="102">
        <v>31827</v>
      </c>
      <c r="B1869" s="101">
        <v>7.55</v>
      </c>
    </row>
    <row r="1870" spans="1:2" x14ac:dyDescent="0.25">
      <c r="A1870" s="102">
        <v>31828</v>
      </c>
      <c r="B1870" s="101">
        <v>7.55</v>
      </c>
    </row>
    <row r="1871" spans="1:2" x14ac:dyDescent="0.25">
      <c r="A1871" s="102">
        <v>31831</v>
      </c>
      <c r="B1871" s="101">
        <v>7.53</v>
      </c>
    </row>
    <row r="1872" spans="1:2" x14ac:dyDescent="0.25">
      <c r="A1872" s="102">
        <v>31832</v>
      </c>
      <c r="B1872" s="101">
        <v>7.48</v>
      </c>
    </row>
    <row r="1873" spans="1:2" x14ac:dyDescent="0.25">
      <c r="A1873" s="102">
        <v>31833</v>
      </c>
      <c r="B1873" s="101">
        <v>7.5</v>
      </c>
    </row>
    <row r="1874" spans="1:2" x14ac:dyDescent="0.25">
      <c r="A1874" s="102">
        <v>31834</v>
      </c>
      <c r="B1874" s="101">
        <v>7.5</v>
      </c>
    </row>
    <row r="1875" spans="1:2" x14ac:dyDescent="0.25">
      <c r="A1875" s="102">
        <v>31835</v>
      </c>
      <c r="B1875" s="101">
        <v>7.48</v>
      </c>
    </row>
    <row r="1876" spans="1:2" x14ac:dyDescent="0.25">
      <c r="A1876" s="102">
        <v>31838</v>
      </c>
      <c r="B1876" s="101">
        <v>7.46</v>
      </c>
    </row>
    <row r="1877" spans="1:2" x14ac:dyDescent="0.25">
      <c r="A1877" s="102">
        <v>31839</v>
      </c>
      <c r="B1877" s="101">
        <v>7.49</v>
      </c>
    </row>
    <row r="1878" spans="1:2" x14ac:dyDescent="0.25">
      <c r="A1878" s="102">
        <v>31840</v>
      </c>
      <c r="B1878" s="101">
        <v>7.44</v>
      </c>
    </row>
    <row r="1879" spans="1:2" x14ac:dyDescent="0.25">
      <c r="A1879" s="102">
        <v>31841</v>
      </c>
      <c r="B1879" s="101">
        <v>7.45</v>
      </c>
    </row>
    <row r="1880" spans="1:2" x14ac:dyDescent="0.25">
      <c r="A1880" s="102">
        <v>31842</v>
      </c>
      <c r="B1880" s="101">
        <v>7.52</v>
      </c>
    </row>
    <row r="1881" spans="1:2" x14ac:dyDescent="0.25">
      <c r="A1881" s="102">
        <v>31845</v>
      </c>
      <c r="B1881" s="101">
        <v>7.53</v>
      </c>
    </row>
    <row r="1882" spans="1:2" x14ac:dyDescent="0.25">
      <c r="A1882" s="102">
        <v>31846</v>
      </c>
      <c r="B1882" s="101">
        <v>7.53</v>
      </c>
    </row>
    <row r="1883" spans="1:2" x14ac:dyDescent="0.25">
      <c r="A1883" s="102">
        <v>31847</v>
      </c>
      <c r="B1883" s="101">
        <v>7.53</v>
      </c>
    </row>
    <row r="1884" spans="1:2" x14ac:dyDescent="0.25">
      <c r="A1884" s="102">
        <v>31848</v>
      </c>
      <c r="B1884" s="101">
        <v>7.52</v>
      </c>
    </row>
    <row r="1885" spans="1:2" x14ac:dyDescent="0.25">
      <c r="A1885" s="102">
        <v>31849</v>
      </c>
      <c r="B1885" s="101">
        <v>7.49</v>
      </c>
    </row>
    <row r="1886" spans="1:2" x14ac:dyDescent="0.25">
      <c r="A1886" s="102">
        <v>31852</v>
      </c>
      <c r="B1886" s="101">
        <v>7.52</v>
      </c>
    </row>
    <row r="1887" spans="1:2" x14ac:dyDescent="0.25">
      <c r="A1887" s="102">
        <v>31853</v>
      </c>
      <c r="B1887" s="101">
        <v>7.51</v>
      </c>
    </row>
    <row r="1888" spans="1:2" x14ac:dyDescent="0.25">
      <c r="A1888" s="102">
        <v>31854</v>
      </c>
      <c r="B1888" s="101">
        <v>7.52</v>
      </c>
    </row>
    <row r="1889" spans="1:2" x14ac:dyDescent="0.25">
      <c r="A1889" s="102">
        <v>31855</v>
      </c>
      <c r="B1889" s="101">
        <v>7.51</v>
      </c>
    </row>
    <row r="1890" spans="1:2" x14ac:dyDescent="0.25">
      <c r="A1890" s="102">
        <v>31856</v>
      </c>
      <c r="B1890" s="101">
        <v>7.53</v>
      </c>
    </row>
    <row r="1891" spans="1:2" x14ac:dyDescent="0.25">
      <c r="A1891" s="102">
        <v>31859</v>
      </c>
      <c r="B1891" s="101">
        <v>7.56</v>
      </c>
    </row>
    <row r="1892" spans="1:2" x14ac:dyDescent="0.25">
      <c r="A1892" s="102">
        <v>31860</v>
      </c>
      <c r="B1892" s="101">
        <v>7.59</v>
      </c>
    </row>
    <row r="1893" spans="1:2" x14ac:dyDescent="0.25">
      <c r="A1893" s="102">
        <v>31861</v>
      </c>
      <c r="B1893" s="101">
        <v>7.58</v>
      </c>
    </row>
    <row r="1894" spans="1:2" x14ac:dyDescent="0.25">
      <c r="A1894" s="102">
        <v>31862</v>
      </c>
      <c r="B1894" s="101">
        <v>7.56</v>
      </c>
    </row>
    <row r="1895" spans="1:2" x14ac:dyDescent="0.25">
      <c r="A1895" s="102">
        <v>31863</v>
      </c>
      <c r="B1895" s="101">
        <v>7.64</v>
      </c>
    </row>
    <row r="1896" spans="1:2" x14ac:dyDescent="0.25">
      <c r="A1896" s="102">
        <v>31866</v>
      </c>
      <c r="B1896" s="101">
        <v>7.84</v>
      </c>
    </row>
    <row r="1897" spans="1:2" x14ac:dyDescent="0.25">
      <c r="A1897" s="102">
        <v>31867</v>
      </c>
      <c r="B1897" s="101">
        <v>7.81</v>
      </c>
    </row>
    <row r="1898" spans="1:2" x14ac:dyDescent="0.25">
      <c r="A1898" s="102">
        <v>31868</v>
      </c>
      <c r="B1898" s="101">
        <v>7.89</v>
      </c>
    </row>
    <row r="1899" spans="1:2" x14ac:dyDescent="0.25">
      <c r="A1899" s="102">
        <v>31869</v>
      </c>
      <c r="B1899" s="101">
        <v>7.9</v>
      </c>
    </row>
    <row r="1900" spans="1:2" x14ac:dyDescent="0.25">
      <c r="A1900" s="102">
        <v>31870</v>
      </c>
      <c r="B1900" s="101">
        <v>7.89</v>
      </c>
    </row>
    <row r="1901" spans="1:2" x14ac:dyDescent="0.25">
      <c r="A1901" s="102">
        <v>31873</v>
      </c>
      <c r="B1901" s="101">
        <v>7.84</v>
      </c>
    </row>
    <row r="1902" spans="1:2" x14ac:dyDescent="0.25">
      <c r="A1902" s="102">
        <v>31874</v>
      </c>
      <c r="B1902" s="101">
        <v>7.92</v>
      </c>
    </row>
    <row r="1903" spans="1:2" x14ac:dyDescent="0.25">
      <c r="A1903" s="102">
        <v>31875</v>
      </c>
      <c r="B1903" s="101">
        <v>7.9</v>
      </c>
    </row>
    <row r="1904" spans="1:2" x14ac:dyDescent="0.25">
      <c r="A1904" s="102">
        <v>31876</v>
      </c>
      <c r="B1904" s="101">
        <v>8.06</v>
      </c>
    </row>
    <row r="1905" spans="1:2" x14ac:dyDescent="0.25">
      <c r="A1905" s="102">
        <v>31877</v>
      </c>
      <c r="B1905" s="101">
        <v>8.19</v>
      </c>
    </row>
    <row r="1906" spans="1:2" x14ac:dyDescent="0.25">
      <c r="A1906" s="102">
        <v>31880</v>
      </c>
      <c r="B1906" s="101">
        <v>8.26</v>
      </c>
    </row>
    <row r="1907" spans="1:2" x14ac:dyDescent="0.25">
      <c r="A1907" s="102">
        <v>31881</v>
      </c>
      <c r="B1907" s="101">
        <v>8.4</v>
      </c>
    </row>
    <row r="1908" spans="1:2" x14ac:dyDescent="0.25">
      <c r="A1908" s="102">
        <v>31882</v>
      </c>
      <c r="B1908" s="101">
        <v>8.32</v>
      </c>
    </row>
    <row r="1909" spans="1:2" x14ac:dyDescent="0.25">
      <c r="A1909" s="102">
        <v>31883</v>
      </c>
      <c r="B1909" s="101">
        <v>8.2200000000000006</v>
      </c>
    </row>
    <row r="1910" spans="1:2" x14ac:dyDescent="0.25">
      <c r="A1910" s="102">
        <v>31884</v>
      </c>
      <c r="B1910" s="101" t="e">
        <f>NA()</f>
        <v>#N/A</v>
      </c>
    </row>
    <row r="1911" spans="1:2" x14ac:dyDescent="0.25">
      <c r="A1911" s="102">
        <v>31887</v>
      </c>
      <c r="B1911" s="101">
        <v>8.39</v>
      </c>
    </row>
    <row r="1912" spans="1:2" x14ac:dyDescent="0.25">
      <c r="A1912" s="102">
        <v>31888</v>
      </c>
      <c r="B1912" s="101">
        <v>8.3800000000000008</v>
      </c>
    </row>
    <row r="1913" spans="1:2" x14ac:dyDescent="0.25">
      <c r="A1913" s="102">
        <v>31889</v>
      </c>
      <c r="B1913" s="101">
        <v>8.44</v>
      </c>
    </row>
    <row r="1914" spans="1:2" x14ac:dyDescent="0.25">
      <c r="A1914" s="102">
        <v>31890</v>
      </c>
      <c r="B1914" s="101">
        <v>8.51</v>
      </c>
    </row>
    <row r="1915" spans="1:2" x14ac:dyDescent="0.25">
      <c r="A1915" s="102">
        <v>31891</v>
      </c>
      <c r="B1915" s="101">
        <v>8.69</v>
      </c>
    </row>
    <row r="1916" spans="1:2" x14ac:dyDescent="0.25">
      <c r="A1916" s="102">
        <v>31894</v>
      </c>
      <c r="B1916" s="101">
        <v>8.59</v>
      </c>
    </row>
    <row r="1917" spans="1:2" x14ac:dyDescent="0.25">
      <c r="A1917" s="102">
        <v>31895</v>
      </c>
      <c r="B1917" s="101">
        <v>8.5</v>
      </c>
    </row>
    <row r="1918" spans="1:2" x14ac:dyDescent="0.25">
      <c r="A1918" s="102">
        <v>31896</v>
      </c>
      <c r="B1918" s="101">
        <v>8.56</v>
      </c>
    </row>
    <row r="1919" spans="1:2" x14ac:dyDescent="0.25">
      <c r="A1919" s="102">
        <v>31897</v>
      </c>
      <c r="B1919" s="101">
        <v>8.4499999999999993</v>
      </c>
    </row>
    <row r="1920" spans="1:2" x14ac:dyDescent="0.25">
      <c r="A1920" s="102">
        <v>31898</v>
      </c>
      <c r="B1920" s="101">
        <v>8.59</v>
      </c>
    </row>
    <row r="1921" spans="1:2" x14ac:dyDescent="0.25">
      <c r="A1921" s="102">
        <v>31901</v>
      </c>
      <c r="B1921" s="101">
        <v>8.7200000000000006</v>
      </c>
    </row>
    <row r="1922" spans="1:2" x14ac:dyDescent="0.25">
      <c r="A1922" s="102">
        <v>31902</v>
      </c>
      <c r="B1922" s="101">
        <v>8.64</v>
      </c>
    </row>
    <row r="1923" spans="1:2" x14ac:dyDescent="0.25">
      <c r="A1923" s="102">
        <v>31903</v>
      </c>
      <c r="B1923" s="101">
        <v>8.75</v>
      </c>
    </row>
    <row r="1924" spans="1:2" x14ac:dyDescent="0.25">
      <c r="A1924" s="102">
        <v>31904</v>
      </c>
      <c r="B1924" s="101">
        <v>8.6300000000000008</v>
      </c>
    </row>
    <row r="1925" spans="1:2" x14ac:dyDescent="0.25">
      <c r="A1925" s="102">
        <v>31905</v>
      </c>
      <c r="B1925" s="101">
        <v>8.61</v>
      </c>
    </row>
    <row r="1926" spans="1:2" x14ac:dyDescent="0.25">
      <c r="A1926" s="102">
        <v>31908</v>
      </c>
      <c r="B1926" s="101">
        <v>8.76</v>
      </c>
    </row>
    <row r="1927" spans="1:2" x14ac:dyDescent="0.25">
      <c r="A1927" s="102">
        <v>31909</v>
      </c>
      <c r="B1927" s="101">
        <v>8.7200000000000006</v>
      </c>
    </row>
    <row r="1928" spans="1:2" x14ac:dyDescent="0.25">
      <c r="A1928" s="102">
        <v>31910</v>
      </c>
      <c r="B1928" s="101">
        <v>8.7100000000000009</v>
      </c>
    </row>
    <row r="1929" spans="1:2" x14ac:dyDescent="0.25">
      <c r="A1929" s="102">
        <v>31911</v>
      </c>
      <c r="B1929" s="101">
        <v>8.73</v>
      </c>
    </row>
    <row r="1930" spans="1:2" x14ac:dyDescent="0.25">
      <c r="A1930" s="102">
        <v>31912</v>
      </c>
      <c r="B1930" s="101">
        <v>8.92</v>
      </c>
    </row>
    <row r="1931" spans="1:2" x14ac:dyDescent="0.25">
      <c r="A1931" s="102">
        <v>31915</v>
      </c>
      <c r="B1931" s="101">
        <v>8.8800000000000008</v>
      </c>
    </row>
    <row r="1932" spans="1:2" x14ac:dyDescent="0.25">
      <c r="A1932" s="102">
        <v>31916</v>
      </c>
      <c r="B1932" s="101">
        <v>9.06</v>
      </c>
    </row>
    <row r="1933" spans="1:2" x14ac:dyDescent="0.25">
      <c r="A1933" s="102">
        <v>31917</v>
      </c>
      <c r="B1933" s="101">
        <v>9.07</v>
      </c>
    </row>
    <row r="1934" spans="1:2" x14ac:dyDescent="0.25">
      <c r="A1934" s="102">
        <v>31918</v>
      </c>
      <c r="B1934" s="101">
        <v>9.0299999999999994</v>
      </c>
    </row>
    <row r="1935" spans="1:2" x14ac:dyDescent="0.25">
      <c r="A1935" s="102">
        <v>31919</v>
      </c>
      <c r="B1935" s="101">
        <v>8.9499999999999993</v>
      </c>
    </row>
    <row r="1936" spans="1:2" x14ac:dyDescent="0.25">
      <c r="A1936" s="102">
        <v>31922</v>
      </c>
      <c r="B1936" s="101" t="e">
        <f>NA()</f>
        <v>#N/A</v>
      </c>
    </row>
    <row r="1937" spans="1:2" x14ac:dyDescent="0.25">
      <c r="A1937" s="102">
        <v>31923</v>
      </c>
      <c r="B1937" s="101">
        <v>8.69</v>
      </c>
    </row>
    <row r="1938" spans="1:2" x14ac:dyDescent="0.25">
      <c r="A1938" s="102">
        <v>31924</v>
      </c>
      <c r="B1938" s="101">
        <v>8.75</v>
      </c>
    </row>
    <row r="1939" spans="1:2" x14ac:dyDescent="0.25">
      <c r="A1939" s="102">
        <v>31925</v>
      </c>
      <c r="B1939" s="101">
        <v>8.74</v>
      </c>
    </row>
    <row r="1940" spans="1:2" x14ac:dyDescent="0.25">
      <c r="A1940" s="102">
        <v>31926</v>
      </c>
      <c r="B1940" s="101">
        <v>8.65</v>
      </c>
    </row>
    <row r="1941" spans="1:2" x14ac:dyDescent="0.25">
      <c r="A1941" s="102">
        <v>31929</v>
      </c>
      <c r="B1941" s="101">
        <v>8.6300000000000008</v>
      </c>
    </row>
    <row r="1942" spans="1:2" x14ac:dyDescent="0.25">
      <c r="A1942" s="102">
        <v>31930</v>
      </c>
      <c r="B1942" s="101">
        <v>8.9</v>
      </c>
    </row>
    <row r="1943" spans="1:2" x14ac:dyDescent="0.25">
      <c r="A1943" s="102">
        <v>31931</v>
      </c>
      <c r="B1943" s="101">
        <v>8.7899999999999991</v>
      </c>
    </row>
    <row r="1944" spans="1:2" x14ac:dyDescent="0.25">
      <c r="A1944" s="102">
        <v>31932</v>
      </c>
      <c r="B1944" s="101">
        <v>8.76</v>
      </c>
    </row>
    <row r="1945" spans="1:2" x14ac:dyDescent="0.25">
      <c r="A1945" s="102">
        <v>31933</v>
      </c>
      <c r="B1945" s="101">
        <v>8.66</v>
      </c>
    </row>
    <row r="1946" spans="1:2" x14ac:dyDescent="0.25">
      <c r="A1946" s="102">
        <v>31936</v>
      </c>
      <c r="B1946" s="101">
        <v>8.68</v>
      </c>
    </row>
    <row r="1947" spans="1:2" x14ac:dyDescent="0.25">
      <c r="A1947" s="102">
        <v>31937</v>
      </c>
      <c r="B1947" s="101">
        <v>8.73</v>
      </c>
    </row>
    <row r="1948" spans="1:2" x14ac:dyDescent="0.25">
      <c r="A1948" s="102">
        <v>31938</v>
      </c>
      <c r="B1948" s="101">
        <v>8.7200000000000006</v>
      </c>
    </row>
    <row r="1949" spans="1:2" x14ac:dyDescent="0.25">
      <c r="A1949" s="102">
        <v>31939</v>
      </c>
      <c r="B1949" s="101">
        <v>8.69</v>
      </c>
    </row>
    <row r="1950" spans="1:2" x14ac:dyDescent="0.25">
      <c r="A1950" s="102">
        <v>31940</v>
      </c>
      <c r="B1950" s="101">
        <v>8.5</v>
      </c>
    </row>
    <row r="1951" spans="1:2" x14ac:dyDescent="0.25">
      <c r="A1951" s="102">
        <v>31943</v>
      </c>
      <c r="B1951" s="101">
        <v>8.4600000000000009</v>
      </c>
    </row>
    <row r="1952" spans="1:2" x14ac:dyDescent="0.25">
      <c r="A1952" s="102">
        <v>31944</v>
      </c>
      <c r="B1952" s="101">
        <v>8.4700000000000006</v>
      </c>
    </row>
    <row r="1953" spans="1:2" x14ac:dyDescent="0.25">
      <c r="A1953" s="102">
        <v>31945</v>
      </c>
      <c r="B1953" s="101">
        <v>8.42</v>
      </c>
    </row>
    <row r="1954" spans="1:2" x14ac:dyDescent="0.25">
      <c r="A1954" s="102">
        <v>31946</v>
      </c>
      <c r="B1954" s="101">
        <v>8.4499999999999993</v>
      </c>
    </row>
    <row r="1955" spans="1:2" x14ac:dyDescent="0.25">
      <c r="A1955" s="102">
        <v>31947</v>
      </c>
      <c r="B1955" s="101">
        <v>8.48</v>
      </c>
    </row>
    <row r="1956" spans="1:2" x14ac:dyDescent="0.25">
      <c r="A1956" s="102">
        <v>31950</v>
      </c>
      <c r="B1956" s="101">
        <v>8.41</v>
      </c>
    </row>
    <row r="1957" spans="1:2" x14ac:dyDescent="0.25">
      <c r="A1957" s="102">
        <v>31951</v>
      </c>
      <c r="B1957" s="101">
        <v>8.41</v>
      </c>
    </row>
    <row r="1958" spans="1:2" x14ac:dyDescent="0.25">
      <c r="A1958" s="102">
        <v>31952</v>
      </c>
      <c r="B1958" s="101">
        <v>8.4700000000000006</v>
      </c>
    </row>
    <row r="1959" spans="1:2" x14ac:dyDescent="0.25">
      <c r="A1959" s="102">
        <v>31953</v>
      </c>
      <c r="B1959" s="101">
        <v>8.4</v>
      </c>
    </row>
    <row r="1960" spans="1:2" x14ac:dyDescent="0.25">
      <c r="A1960" s="102">
        <v>31954</v>
      </c>
      <c r="B1960" s="101">
        <v>8.5</v>
      </c>
    </row>
    <row r="1961" spans="1:2" x14ac:dyDescent="0.25">
      <c r="A1961" s="102">
        <v>31957</v>
      </c>
      <c r="B1961" s="101">
        <v>8.49</v>
      </c>
    </row>
    <row r="1962" spans="1:2" x14ac:dyDescent="0.25">
      <c r="A1962" s="102">
        <v>31958</v>
      </c>
      <c r="B1962" s="101">
        <v>8.51</v>
      </c>
    </row>
    <row r="1963" spans="1:2" x14ac:dyDescent="0.25">
      <c r="A1963" s="102">
        <v>31959</v>
      </c>
      <c r="B1963" s="101">
        <v>8.49</v>
      </c>
    </row>
    <row r="1964" spans="1:2" x14ac:dyDescent="0.25">
      <c r="A1964" s="102">
        <v>31960</v>
      </c>
      <c r="B1964" s="101">
        <v>8.43</v>
      </c>
    </row>
    <row r="1965" spans="1:2" x14ac:dyDescent="0.25">
      <c r="A1965" s="102">
        <v>31961</v>
      </c>
      <c r="B1965" s="101" t="e">
        <f>NA()</f>
        <v>#N/A</v>
      </c>
    </row>
    <row r="1966" spans="1:2" x14ac:dyDescent="0.25">
      <c r="A1966" s="102">
        <v>31964</v>
      </c>
      <c r="B1966" s="101">
        <v>8.42</v>
      </c>
    </row>
    <row r="1967" spans="1:2" x14ac:dyDescent="0.25">
      <c r="A1967" s="102">
        <v>31965</v>
      </c>
      <c r="B1967" s="101">
        <v>8.4</v>
      </c>
    </row>
    <row r="1968" spans="1:2" x14ac:dyDescent="0.25">
      <c r="A1968" s="102">
        <v>31966</v>
      </c>
      <c r="B1968" s="101">
        <v>8.4499999999999993</v>
      </c>
    </row>
    <row r="1969" spans="1:2" x14ac:dyDescent="0.25">
      <c r="A1969" s="102">
        <v>31967</v>
      </c>
      <c r="B1969" s="101">
        <v>8.52</v>
      </c>
    </row>
    <row r="1970" spans="1:2" x14ac:dyDescent="0.25">
      <c r="A1970" s="102">
        <v>31968</v>
      </c>
      <c r="B1970" s="101">
        <v>8.4600000000000009</v>
      </c>
    </row>
    <row r="1971" spans="1:2" x14ac:dyDescent="0.25">
      <c r="A1971" s="102">
        <v>31971</v>
      </c>
      <c r="B1971" s="101">
        <v>8.5399999999999991</v>
      </c>
    </row>
    <row r="1972" spans="1:2" x14ac:dyDescent="0.25">
      <c r="A1972" s="102">
        <v>31972</v>
      </c>
      <c r="B1972" s="101">
        <v>8.51</v>
      </c>
    </row>
    <row r="1973" spans="1:2" x14ac:dyDescent="0.25">
      <c r="A1973" s="102">
        <v>31973</v>
      </c>
      <c r="B1973" s="101">
        <v>8.61</v>
      </c>
    </row>
    <row r="1974" spans="1:2" x14ac:dyDescent="0.25">
      <c r="A1974" s="102">
        <v>31974</v>
      </c>
      <c r="B1974" s="101">
        <v>8.59</v>
      </c>
    </row>
    <row r="1975" spans="1:2" x14ac:dyDescent="0.25">
      <c r="A1975" s="102">
        <v>31975</v>
      </c>
      <c r="B1975" s="101">
        <v>8.5500000000000007</v>
      </c>
    </row>
    <row r="1976" spans="1:2" x14ac:dyDescent="0.25">
      <c r="A1976" s="102">
        <v>31978</v>
      </c>
      <c r="B1976" s="101">
        <v>8.61</v>
      </c>
    </row>
    <row r="1977" spans="1:2" x14ac:dyDescent="0.25">
      <c r="A1977" s="102">
        <v>31979</v>
      </c>
      <c r="B1977" s="101">
        <v>8.7200000000000006</v>
      </c>
    </row>
    <row r="1978" spans="1:2" x14ac:dyDescent="0.25">
      <c r="A1978" s="102">
        <v>31980</v>
      </c>
      <c r="B1978" s="101">
        <v>8.7799999999999994</v>
      </c>
    </row>
    <row r="1979" spans="1:2" x14ac:dyDescent="0.25">
      <c r="A1979" s="102">
        <v>31981</v>
      </c>
      <c r="B1979" s="101">
        <v>8.8000000000000007</v>
      </c>
    </row>
    <row r="1980" spans="1:2" x14ac:dyDescent="0.25">
      <c r="A1980" s="102">
        <v>31982</v>
      </c>
      <c r="B1980" s="101">
        <v>8.83</v>
      </c>
    </row>
    <row r="1981" spans="1:2" x14ac:dyDescent="0.25">
      <c r="A1981" s="102">
        <v>31985</v>
      </c>
      <c r="B1981" s="101">
        <v>8.84</v>
      </c>
    </row>
    <row r="1982" spans="1:2" x14ac:dyDescent="0.25">
      <c r="A1982" s="102">
        <v>31986</v>
      </c>
      <c r="B1982" s="101">
        <v>8.86</v>
      </c>
    </row>
    <row r="1983" spans="1:2" x14ac:dyDescent="0.25">
      <c r="A1983" s="102">
        <v>31987</v>
      </c>
      <c r="B1983" s="101">
        <v>8.85</v>
      </c>
    </row>
    <row r="1984" spans="1:2" x14ac:dyDescent="0.25">
      <c r="A1984" s="102">
        <v>31988</v>
      </c>
      <c r="B1984" s="101">
        <v>8.84</v>
      </c>
    </row>
    <row r="1985" spans="1:2" x14ac:dyDescent="0.25">
      <c r="A1985" s="102">
        <v>31989</v>
      </c>
      <c r="B1985" s="101">
        <v>8.89</v>
      </c>
    </row>
    <row r="1986" spans="1:2" x14ac:dyDescent="0.25">
      <c r="A1986" s="102">
        <v>31992</v>
      </c>
      <c r="B1986" s="101">
        <v>9.02</v>
      </c>
    </row>
    <row r="1987" spans="1:2" x14ac:dyDescent="0.25">
      <c r="A1987" s="102">
        <v>31993</v>
      </c>
      <c r="B1987" s="101">
        <v>9.0399999999999991</v>
      </c>
    </row>
    <row r="1988" spans="1:2" x14ac:dyDescent="0.25">
      <c r="A1988" s="102">
        <v>31994</v>
      </c>
      <c r="B1988" s="101">
        <v>8.9499999999999993</v>
      </c>
    </row>
    <row r="1989" spans="1:2" x14ac:dyDescent="0.25">
      <c r="A1989" s="102">
        <v>31995</v>
      </c>
      <c r="B1989" s="101">
        <v>8.9600000000000009</v>
      </c>
    </row>
    <row r="1990" spans="1:2" x14ac:dyDescent="0.25">
      <c r="A1990" s="102">
        <v>31996</v>
      </c>
      <c r="B1990" s="101">
        <v>8.93</v>
      </c>
    </row>
    <row r="1991" spans="1:2" x14ac:dyDescent="0.25">
      <c r="A1991" s="102">
        <v>31999</v>
      </c>
      <c r="B1991" s="101">
        <v>8.9600000000000009</v>
      </c>
    </row>
    <row r="1992" spans="1:2" x14ac:dyDescent="0.25">
      <c r="A1992" s="102">
        <v>32000</v>
      </c>
      <c r="B1992" s="101">
        <v>8.9499999999999993</v>
      </c>
    </row>
    <row r="1993" spans="1:2" x14ac:dyDescent="0.25">
      <c r="A1993" s="102">
        <v>32001</v>
      </c>
      <c r="B1993" s="101">
        <v>8.9499999999999993</v>
      </c>
    </row>
    <row r="1994" spans="1:2" x14ac:dyDescent="0.25">
      <c r="A1994" s="102">
        <v>32002</v>
      </c>
      <c r="B1994" s="101">
        <v>8.85</v>
      </c>
    </row>
    <row r="1995" spans="1:2" x14ac:dyDescent="0.25">
      <c r="A1995" s="102">
        <v>32003</v>
      </c>
      <c r="B1995" s="101">
        <v>8.77</v>
      </c>
    </row>
    <row r="1996" spans="1:2" x14ac:dyDescent="0.25">
      <c r="A1996" s="102">
        <v>32006</v>
      </c>
      <c r="B1996" s="101">
        <v>8.77</v>
      </c>
    </row>
    <row r="1997" spans="1:2" x14ac:dyDescent="0.25">
      <c r="A1997" s="102">
        <v>32007</v>
      </c>
      <c r="B1997" s="101">
        <v>8.9499999999999993</v>
      </c>
    </row>
    <row r="1998" spans="1:2" x14ac:dyDescent="0.25">
      <c r="A1998" s="102">
        <v>32008</v>
      </c>
      <c r="B1998" s="101">
        <v>8.98</v>
      </c>
    </row>
    <row r="1999" spans="1:2" x14ac:dyDescent="0.25">
      <c r="A1999" s="102">
        <v>32009</v>
      </c>
      <c r="B1999" s="101">
        <v>8.94</v>
      </c>
    </row>
    <row r="2000" spans="1:2" x14ac:dyDescent="0.25">
      <c r="A2000" s="102">
        <v>32010</v>
      </c>
      <c r="B2000" s="101">
        <v>8.9700000000000006</v>
      </c>
    </row>
    <row r="2001" spans="1:2" x14ac:dyDescent="0.25">
      <c r="A2001" s="102">
        <v>32013</v>
      </c>
      <c r="B2001" s="101">
        <v>8.99</v>
      </c>
    </row>
    <row r="2002" spans="1:2" x14ac:dyDescent="0.25">
      <c r="A2002" s="102">
        <v>32014</v>
      </c>
      <c r="B2002" s="101">
        <v>8.94</v>
      </c>
    </row>
    <row r="2003" spans="1:2" x14ac:dyDescent="0.25">
      <c r="A2003" s="102">
        <v>32015</v>
      </c>
      <c r="B2003" s="101">
        <v>8.99</v>
      </c>
    </row>
    <row r="2004" spans="1:2" x14ac:dyDescent="0.25">
      <c r="A2004" s="102">
        <v>32016</v>
      </c>
      <c r="B2004" s="101">
        <v>9.11</v>
      </c>
    </row>
    <row r="2005" spans="1:2" x14ac:dyDescent="0.25">
      <c r="A2005" s="102">
        <v>32017</v>
      </c>
      <c r="B2005" s="101">
        <v>9.18</v>
      </c>
    </row>
    <row r="2006" spans="1:2" x14ac:dyDescent="0.25">
      <c r="A2006" s="102">
        <v>32020</v>
      </c>
      <c r="B2006" s="101">
        <v>9.17</v>
      </c>
    </row>
    <row r="2007" spans="1:2" x14ac:dyDescent="0.25">
      <c r="A2007" s="102">
        <v>32021</v>
      </c>
      <c r="B2007" s="101">
        <v>9.24</v>
      </c>
    </row>
    <row r="2008" spans="1:2" x14ac:dyDescent="0.25">
      <c r="A2008" s="102">
        <v>32022</v>
      </c>
      <c r="B2008" s="101">
        <v>9.4499999999999993</v>
      </c>
    </row>
    <row r="2009" spans="1:2" x14ac:dyDescent="0.25">
      <c r="A2009" s="102">
        <v>32023</v>
      </c>
      <c r="B2009" s="101">
        <v>9.4700000000000006</v>
      </c>
    </row>
    <row r="2010" spans="1:2" x14ac:dyDescent="0.25">
      <c r="A2010" s="102">
        <v>32024</v>
      </c>
      <c r="B2010" s="101">
        <v>9.4700000000000006</v>
      </c>
    </row>
    <row r="2011" spans="1:2" x14ac:dyDescent="0.25">
      <c r="A2011" s="102">
        <v>32027</v>
      </c>
      <c r="B2011" s="101" t="e">
        <f>NA()</f>
        <v>#N/A</v>
      </c>
    </row>
    <row r="2012" spans="1:2" x14ac:dyDescent="0.25">
      <c r="A2012" s="102">
        <v>32028</v>
      </c>
      <c r="B2012" s="101">
        <v>9.65</v>
      </c>
    </row>
    <row r="2013" spans="1:2" x14ac:dyDescent="0.25">
      <c r="A2013" s="102">
        <v>32029</v>
      </c>
      <c r="B2013" s="101">
        <v>9.66</v>
      </c>
    </row>
    <row r="2014" spans="1:2" x14ac:dyDescent="0.25">
      <c r="A2014" s="102">
        <v>32030</v>
      </c>
      <c r="B2014" s="101">
        <v>9.6</v>
      </c>
    </row>
    <row r="2015" spans="1:2" x14ac:dyDescent="0.25">
      <c r="A2015" s="102">
        <v>32031</v>
      </c>
      <c r="B2015" s="101">
        <v>9.5</v>
      </c>
    </row>
    <row r="2016" spans="1:2" x14ac:dyDescent="0.25">
      <c r="A2016" s="102">
        <v>32034</v>
      </c>
      <c r="B2016" s="101">
        <v>9.52</v>
      </c>
    </row>
    <row r="2017" spans="1:2" x14ac:dyDescent="0.25">
      <c r="A2017" s="102">
        <v>32035</v>
      </c>
      <c r="B2017" s="101">
        <v>9.64</v>
      </c>
    </row>
    <row r="2018" spans="1:2" x14ac:dyDescent="0.25">
      <c r="A2018" s="102">
        <v>32036</v>
      </c>
      <c r="B2018" s="101">
        <v>9.6999999999999993</v>
      </c>
    </row>
    <row r="2019" spans="1:2" x14ac:dyDescent="0.25">
      <c r="A2019" s="102">
        <v>32037</v>
      </c>
      <c r="B2019" s="101">
        <v>9.65</v>
      </c>
    </row>
    <row r="2020" spans="1:2" x14ac:dyDescent="0.25">
      <c r="A2020" s="102">
        <v>32038</v>
      </c>
      <c r="B2020" s="101">
        <v>9.56</v>
      </c>
    </row>
    <row r="2021" spans="1:2" x14ac:dyDescent="0.25">
      <c r="A2021" s="102">
        <v>32041</v>
      </c>
      <c r="B2021" s="101">
        <v>9.6300000000000008</v>
      </c>
    </row>
    <row r="2022" spans="1:2" x14ac:dyDescent="0.25">
      <c r="A2022" s="102">
        <v>32042</v>
      </c>
      <c r="B2022" s="101">
        <v>9.5299999999999994</v>
      </c>
    </row>
    <row r="2023" spans="1:2" x14ac:dyDescent="0.25">
      <c r="A2023" s="102">
        <v>32043</v>
      </c>
      <c r="B2023" s="101">
        <v>9.5500000000000007</v>
      </c>
    </row>
    <row r="2024" spans="1:2" x14ac:dyDescent="0.25">
      <c r="A2024" s="102">
        <v>32044</v>
      </c>
      <c r="B2024" s="101">
        <v>9.67</v>
      </c>
    </row>
    <row r="2025" spans="1:2" x14ac:dyDescent="0.25">
      <c r="A2025" s="102">
        <v>32045</v>
      </c>
      <c r="B2025" s="101">
        <v>9.68</v>
      </c>
    </row>
    <row r="2026" spans="1:2" x14ac:dyDescent="0.25">
      <c r="A2026" s="102">
        <v>32048</v>
      </c>
      <c r="B2026" s="101">
        <v>9.67</v>
      </c>
    </row>
    <row r="2027" spans="1:2" x14ac:dyDescent="0.25">
      <c r="A2027" s="102">
        <v>32049</v>
      </c>
      <c r="B2027" s="101">
        <v>9.8000000000000007</v>
      </c>
    </row>
    <row r="2028" spans="1:2" x14ac:dyDescent="0.25">
      <c r="A2028" s="102">
        <v>32050</v>
      </c>
      <c r="B2028" s="101">
        <v>9.7899999999999991</v>
      </c>
    </row>
    <row r="2029" spans="1:2" x14ac:dyDescent="0.25">
      <c r="A2029" s="102">
        <v>32051</v>
      </c>
      <c r="B2029" s="101">
        <v>9.8000000000000007</v>
      </c>
    </row>
    <row r="2030" spans="1:2" x14ac:dyDescent="0.25">
      <c r="A2030" s="102">
        <v>32052</v>
      </c>
      <c r="B2030" s="101">
        <v>9.6999999999999993</v>
      </c>
    </row>
    <row r="2031" spans="1:2" x14ac:dyDescent="0.25">
      <c r="A2031" s="102">
        <v>32055</v>
      </c>
      <c r="B2031" s="101">
        <v>9.7899999999999991</v>
      </c>
    </row>
    <row r="2032" spans="1:2" x14ac:dyDescent="0.25">
      <c r="A2032" s="102">
        <v>32056</v>
      </c>
      <c r="B2032" s="101">
        <v>9.81</v>
      </c>
    </row>
    <row r="2033" spans="1:2" x14ac:dyDescent="0.25">
      <c r="A2033" s="102">
        <v>32057</v>
      </c>
      <c r="B2033" s="101">
        <v>9.7899999999999991</v>
      </c>
    </row>
    <row r="2034" spans="1:2" x14ac:dyDescent="0.25">
      <c r="A2034" s="102">
        <v>32058</v>
      </c>
      <c r="B2034" s="101">
        <v>9.86</v>
      </c>
    </row>
    <row r="2035" spans="1:2" x14ac:dyDescent="0.25">
      <c r="A2035" s="102">
        <v>32059</v>
      </c>
      <c r="B2035" s="101">
        <v>9.9600000000000009</v>
      </c>
    </row>
    <row r="2036" spans="1:2" x14ac:dyDescent="0.25">
      <c r="A2036" s="102">
        <v>32062</v>
      </c>
      <c r="B2036" s="101" t="e">
        <f>NA()</f>
        <v>#N/A</v>
      </c>
    </row>
    <row r="2037" spans="1:2" x14ac:dyDescent="0.25">
      <c r="A2037" s="102">
        <v>32063</v>
      </c>
      <c r="B2037" s="101">
        <v>9.92</v>
      </c>
    </row>
    <row r="2038" spans="1:2" x14ac:dyDescent="0.25">
      <c r="A2038" s="102">
        <v>32064</v>
      </c>
      <c r="B2038" s="101">
        <v>10.119999999999999</v>
      </c>
    </row>
    <row r="2039" spans="1:2" x14ac:dyDescent="0.25">
      <c r="A2039" s="102">
        <v>32065</v>
      </c>
      <c r="B2039" s="101">
        <v>10.24</v>
      </c>
    </row>
    <row r="2040" spans="1:2" x14ac:dyDescent="0.25">
      <c r="A2040" s="102">
        <v>32066</v>
      </c>
      <c r="B2040" s="101">
        <v>10.24</v>
      </c>
    </row>
    <row r="2041" spans="1:2" x14ac:dyDescent="0.25">
      <c r="A2041" s="102">
        <v>32069</v>
      </c>
      <c r="B2041" s="101">
        <v>10.25</v>
      </c>
    </row>
    <row r="2042" spans="1:2" x14ac:dyDescent="0.25">
      <c r="A2042" s="102">
        <v>32070</v>
      </c>
      <c r="B2042" s="101">
        <v>9.49</v>
      </c>
    </row>
    <row r="2043" spans="1:2" x14ac:dyDescent="0.25">
      <c r="A2043" s="102">
        <v>32071</v>
      </c>
      <c r="B2043" s="101">
        <v>9.44</v>
      </c>
    </row>
    <row r="2044" spans="1:2" x14ac:dyDescent="0.25">
      <c r="A2044" s="102">
        <v>32072</v>
      </c>
      <c r="B2044" s="101">
        <v>9.15</v>
      </c>
    </row>
    <row r="2045" spans="1:2" x14ac:dyDescent="0.25">
      <c r="A2045" s="102">
        <v>32073</v>
      </c>
      <c r="B2045" s="101">
        <v>9.11</v>
      </c>
    </row>
    <row r="2046" spans="1:2" x14ac:dyDescent="0.25">
      <c r="A2046" s="102">
        <v>32076</v>
      </c>
      <c r="B2046" s="101">
        <v>8.94</v>
      </c>
    </row>
    <row r="2047" spans="1:2" x14ac:dyDescent="0.25">
      <c r="A2047" s="102">
        <v>32077</v>
      </c>
      <c r="B2047" s="101">
        <v>9.0399999999999991</v>
      </c>
    </row>
    <row r="2048" spans="1:2" x14ac:dyDescent="0.25">
      <c r="A2048" s="102">
        <v>32078</v>
      </c>
      <c r="B2048" s="101">
        <v>9.14</v>
      </c>
    </row>
    <row r="2049" spans="1:2" x14ac:dyDescent="0.25">
      <c r="A2049" s="102">
        <v>32079</v>
      </c>
      <c r="B2049" s="101">
        <v>9.08</v>
      </c>
    </row>
    <row r="2050" spans="1:2" x14ac:dyDescent="0.25">
      <c r="A2050" s="102">
        <v>32080</v>
      </c>
      <c r="B2050" s="101">
        <v>9.0299999999999994</v>
      </c>
    </row>
    <row r="2051" spans="1:2" x14ac:dyDescent="0.25">
      <c r="A2051" s="102">
        <v>32083</v>
      </c>
      <c r="B2051" s="101">
        <v>9.1300000000000008</v>
      </c>
    </row>
    <row r="2052" spans="1:2" x14ac:dyDescent="0.25">
      <c r="A2052" s="102">
        <v>32084</v>
      </c>
      <c r="B2052" s="101">
        <v>9.0299999999999994</v>
      </c>
    </row>
    <row r="2053" spans="1:2" x14ac:dyDescent="0.25">
      <c r="A2053" s="102">
        <v>32085</v>
      </c>
      <c r="B2053" s="101">
        <v>8.92</v>
      </c>
    </row>
    <row r="2054" spans="1:2" x14ac:dyDescent="0.25">
      <c r="A2054" s="102">
        <v>32086</v>
      </c>
      <c r="B2054" s="101">
        <v>8.8000000000000007</v>
      </c>
    </row>
    <row r="2055" spans="1:2" x14ac:dyDescent="0.25">
      <c r="A2055" s="102">
        <v>32087</v>
      </c>
      <c r="B2055" s="101">
        <v>8.85</v>
      </c>
    </row>
    <row r="2056" spans="1:2" x14ac:dyDescent="0.25">
      <c r="A2056" s="102">
        <v>32090</v>
      </c>
      <c r="B2056" s="101">
        <v>8.86</v>
      </c>
    </row>
    <row r="2057" spans="1:2" x14ac:dyDescent="0.25">
      <c r="A2057" s="102">
        <v>32091</v>
      </c>
      <c r="B2057" s="101">
        <v>8.8800000000000008</v>
      </c>
    </row>
    <row r="2058" spans="1:2" x14ac:dyDescent="0.25">
      <c r="A2058" s="102">
        <v>32092</v>
      </c>
      <c r="B2058" s="101" t="e">
        <f>NA()</f>
        <v>#N/A</v>
      </c>
    </row>
    <row r="2059" spans="1:2" x14ac:dyDescent="0.25">
      <c r="A2059" s="102">
        <v>32093</v>
      </c>
      <c r="B2059" s="101">
        <v>8.8800000000000008</v>
      </c>
    </row>
    <row r="2060" spans="1:2" x14ac:dyDescent="0.25">
      <c r="A2060" s="102">
        <v>32094</v>
      </c>
      <c r="B2060" s="101">
        <v>8.93</v>
      </c>
    </row>
    <row r="2061" spans="1:2" x14ac:dyDescent="0.25">
      <c r="A2061" s="102">
        <v>32097</v>
      </c>
      <c r="B2061" s="101">
        <v>8.9</v>
      </c>
    </row>
    <row r="2062" spans="1:2" x14ac:dyDescent="0.25">
      <c r="A2062" s="102">
        <v>32098</v>
      </c>
      <c r="B2062" s="101">
        <v>8.94</v>
      </c>
    </row>
    <row r="2063" spans="1:2" x14ac:dyDescent="0.25">
      <c r="A2063" s="102">
        <v>32099</v>
      </c>
      <c r="B2063" s="101">
        <v>8.94</v>
      </c>
    </row>
    <row r="2064" spans="1:2" x14ac:dyDescent="0.25">
      <c r="A2064" s="102">
        <v>32100</v>
      </c>
      <c r="B2064" s="101">
        <v>8.92</v>
      </c>
    </row>
    <row r="2065" spans="1:2" x14ac:dyDescent="0.25">
      <c r="A2065" s="102">
        <v>32101</v>
      </c>
      <c r="B2065" s="101">
        <v>8.8800000000000008</v>
      </c>
    </row>
    <row r="2066" spans="1:2" x14ac:dyDescent="0.25">
      <c r="A2066" s="102">
        <v>32104</v>
      </c>
      <c r="B2066" s="101">
        <v>8.89</v>
      </c>
    </row>
    <row r="2067" spans="1:2" x14ac:dyDescent="0.25">
      <c r="A2067" s="102">
        <v>32105</v>
      </c>
      <c r="B2067" s="101">
        <v>9</v>
      </c>
    </row>
    <row r="2068" spans="1:2" x14ac:dyDescent="0.25">
      <c r="A2068" s="102">
        <v>32106</v>
      </c>
      <c r="B2068" s="101">
        <v>9.06</v>
      </c>
    </row>
    <row r="2069" spans="1:2" x14ac:dyDescent="0.25">
      <c r="A2069" s="102">
        <v>32107</v>
      </c>
      <c r="B2069" s="101" t="e">
        <f>NA()</f>
        <v>#N/A</v>
      </c>
    </row>
    <row r="2070" spans="1:2" x14ac:dyDescent="0.25">
      <c r="A2070" s="102">
        <v>32108</v>
      </c>
      <c r="B2070" s="101">
        <v>9.18</v>
      </c>
    </row>
    <row r="2071" spans="1:2" x14ac:dyDescent="0.25">
      <c r="A2071" s="102">
        <v>32111</v>
      </c>
      <c r="B2071" s="101">
        <v>9.1</v>
      </c>
    </row>
    <row r="2072" spans="1:2" x14ac:dyDescent="0.25">
      <c r="A2072" s="102">
        <v>32112</v>
      </c>
      <c r="B2072" s="101">
        <v>9.15</v>
      </c>
    </row>
    <row r="2073" spans="1:2" x14ac:dyDescent="0.25">
      <c r="A2073" s="102">
        <v>32113</v>
      </c>
      <c r="B2073" s="101">
        <v>9.15</v>
      </c>
    </row>
    <row r="2074" spans="1:2" x14ac:dyDescent="0.25">
      <c r="A2074" s="102">
        <v>32114</v>
      </c>
      <c r="B2074" s="101">
        <v>9.09</v>
      </c>
    </row>
    <row r="2075" spans="1:2" x14ac:dyDescent="0.25">
      <c r="A2075" s="102">
        <v>32115</v>
      </c>
      <c r="B2075" s="101">
        <v>9.1199999999999992</v>
      </c>
    </row>
    <row r="2076" spans="1:2" x14ac:dyDescent="0.25">
      <c r="A2076" s="102">
        <v>32118</v>
      </c>
      <c r="B2076" s="101">
        <v>9.2200000000000006</v>
      </c>
    </row>
    <row r="2077" spans="1:2" x14ac:dyDescent="0.25">
      <c r="A2077" s="102">
        <v>32119</v>
      </c>
      <c r="B2077" s="101">
        <v>9.26</v>
      </c>
    </row>
    <row r="2078" spans="1:2" x14ac:dyDescent="0.25">
      <c r="A2078" s="102">
        <v>32120</v>
      </c>
      <c r="B2078" s="101">
        <v>9.2200000000000006</v>
      </c>
    </row>
    <row r="2079" spans="1:2" x14ac:dyDescent="0.25">
      <c r="A2079" s="102">
        <v>32121</v>
      </c>
      <c r="B2079" s="101">
        <v>9.4</v>
      </c>
    </row>
    <row r="2080" spans="1:2" x14ac:dyDescent="0.25">
      <c r="A2080" s="102">
        <v>32122</v>
      </c>
      <c r="B2080" s="101">
        <v>9.4499999999999993</v>
      </c>
    </row>
    <row r="2081" spans="1:2" x14ac:dyDescent="0.25">
      <c r="A2081" s="102">
        <v>32125</v>
      </c>
      <c r="B2081" s="101">
        <v>9.41</v>
      </c>
    </row>
    <row r="2082" spans="1:2" x14ac:dyDescent="0.25">
      <c r="A2082" s="102">
        <v>32126</v>
      </c>
      <c r="B2082" s="101">
        <v>9.24</v>
      </c>
    </row>
    <row r="2083" spans="1:2" x14ac:dyDescent="0.25">
      <c r="A2083" s="102">
        <v>32127</v>
      </c>
      <c r="B2083" s="101">
        <v>9.14</v>
      </c>
    </row>
    <row r="2084" spans="1:2" x14ac:dyDescent="0.25">
      <c r="A2084" s="102">
        <v>32128</v>
      </c>
      <c r="B2084" s="101">
        <v>9.15</v>
      </c>
    </row>
    <row r="2085" spans="1:2" x14ac:dyDescent="0.25">
      <c r="A2085" s="102">
        <v>32129</v>
      </c>
      <c r="B2085" s="101">
        <v>8.9600000000000009</v>
      </c>
    </row>
    <row r="2086" spans="1:2" x14ac:dyDescent="0.25">
      <c r="A2086" s="102">
        <v>32132</v>
      </c>
      <c r="B2086" s="101">
        <v>9.01</v>
      </c>
    </row>
    <row r="2087" spans="1:2" x14ac:dyDescent="0.25">
      <c r="A2087" s="102">
        <v>32133</v>
      </c>
      <c r="B2087" s="101">
        <v>9.0500000000000007</v>
      </c>
    </row>
    <row r="2088" spans="1:2" x14ac:dyDescent="0.25">
      <c r="A2088" s="102">
        <v>32134</v>
      </c>
      <c r="B2088" s="101">
        <v>8.91</v>
      </c>
    </row>
    <row r="2089" spans="1:2" x14ac:dyDescent="0.25">
      <c r="A2089" s="102">
        <v>32135</v>
      </c>
      <c r="B2089" s="101">
        <v>8.9</v>
      </c>
    </row>
    <row r="2090" spans="1:2" x14ac:dyDescent="0.25">
      <c r="A2090" s="102">
        <v>32136</v>
      </c>
      <c r="B2090" s="101" t="e">
        <f>NA()</f>
        <v>#N/A</v>
      </c>
    </row>
    <row r="2091" spans="1:2" x14ac:dyDescent="0.25">
      <c r="A2091" s="102">
        <v>32139</v>
      </c>
      <c r="B2091" s="101">
        <v>9.01</v>
      </c>
    </row>
    <row r="2092" spans="1:2" x14ac:dyDescent="0.25">
      <c r="A2092" s="102">
        <v>32140</v>
      </c>
      <c r="B2092" s="101">
        <v>8.9499999999999993</v>
      </c>
    </row>
    <row r="2093" spans="1:2" x14ac:dyDescent="0.25">
      <c r="A2093" s="102">
        <v>32141</v>
      </c>
      <c r="B2093" s="101">
        <v>8.9</v>
      </c>
    </row>
    <row r="2094" spans="1:2" x14ac:dyDescent="0.25">
      <c r="A2094" s="102">
        <v>32142</v>
      </c>
      <c r="B2094" s="101">
        <v>8.9499999999999993</v>
      </c>
    </row>
    <row r="2095" spans="1:2" x14ac:dyDescent="0.25">
      <c r="A2095" s="102">
        <v>32143</v>
      </c>
      <c r="B2095" s="101" t="e">
        <f>NA()</f>
        <v>#N/A</v>
      </c>
    </row>
    <row r="2096" spans="1:2" x14ac:dyDescent="0.25">
      <c r="A2096" s="102">
        <v>32146</v>
      </c>
      <c r="B2096" s="101">
        <v>8.9499999999999993</v>
      </c>
    </row>
    <row r="2097" spans="1:2" x14ac:dyDescent="0.25">
      <c r="A2097" s="102">
        <v>32147</v>
      </c>
      <c r="B2097" s="101">
        <v>8.8800000000000008</v>
      </c>
    </row>
    <row r="2098" spans="1:2" x14ac:dyDescent="0.25">
      <c r="A2098" s="102">
        <v>32148</v>
      </c>
      <c r="B2098" s="101">
        <v>8.9700000000000006</v>
      </c>
    </row>
    <row r="2099" spans="1:2" x14ac:dyDescent="0.25">
      <c r="A2099" s="102">
        <v>32149</v>
      </c>
      <c r="B2099" s="101">
        <v>8.9700000000000006</v>
      </c>
    </row>
    <row r="2100" spans="1:2" x14ac:dyDescent="0.25">
      <c r="A2100" s="102">
        <v>32150</v>
      </c>
      <c r="B2100" s="101">
        <v>9.1199999999999992</v>
      </c>
    </row>
    <row r="2101" spans="1:2" x14ac:dyDescent="0.25">
      <c r="A2101" s="102">
        <v>32153</v>
      </c>
      <c r="B2101" s="101">
        <v>9.1</v>
      </c>
    </row>
    <row r="2102" spans="1:2" x14ac:dyDescent="0.25">
      <c r="A2102" s="102">
        <v>32154</v>
      </c>
      <c r="B2102" s="101">
        <v>9.1</v>
      </c>
    </row>
    <row r="2103" spans="1:2" x14ac:dyDescent="0.25">
      <c r="A2103" s="102">
        <v>32155</v>
      </c>
      <c r="B2103" s="101">
        <v>9.0500000000000007</v>
      </c>
    </row>
    <row r="2104" spans="1:2" x14ac:dyDescent="0.25">
      <c r="A2104" s="102">
        <v>32156</v>
      </c>
      <c r="B2104" s="101">
        <v>9.0500000000000007</v>
      </c>
    </row>
    <row r="2105" spans="1:2" x14ac:dyDescent="0.25">
      <c r="A2105" s="102">
        <v>32157</v>
      </c>
      <c r="B2105" s="101">
        <v>8.76</v>
      </c>
    </row>
    <row r="2106" spans="1:2" x14ac:dyDescent="0.25">
      <c r="A2106" s="102">
        <v>32160</v>
      </c>
      <c r="B2106" s="101" t="e">
        <f>NA()</f>
        <v>#N/A</v>
      </c>
    </row>
    <row r="2107" spans="1:2" x14ac:dyDescent="0.25">
      <c r="A2107" s="102">
        <v>32161</v>
      </c>
      <c r="B2107" s="101">
        <v>8.81</v>
      </c>
    </row>
    <row r="2108" spans="1:2" x14ac:dyDescent="0.25">
      <c r="A2108" s="102">
        <v>32162</v>
      </c>
      <c r="B2108" s="101">
        <v>8.7799999999999994</v>
      </c>
    </row>
    <row r="2109" spans="1:2" x14ac:dyDescent="0.25">
      <c r="A2109" s="102">
        <v>32163</v>
      </c>
      <c r="B2109" s="101">
        <v>8.6999999999999993</v>
      </c>
    </row>
    <row r="2110" spans="1:2" x14ac:dyDescent="0.25">
      <c r="A2110" s="102">
        <v>32164</v>
      </c>
      <c r="B2110" s="101">
        <v>8.67</v>
      </c>
    </row>
    <row r="2111" spans="1:2" x14ac:dyDescent="0.25">
      <c r="A2111" s="102">
        <v>32167</v>
      </c>
      <c r="B2111" s="101">
        <v>8.6199999999999992</v>
      </c>
    </row>
    <row r="2112" spans="1:2" x14ac:dyDescent="0.25">
      <c r="A2112" s="102">
        <v>32168</v>
      </c>
      <c r="B2112" s="101">
        <v>8.7100000000000009</v>
      </c>
    </row>
    <row r="2113" spans="1:2" x14ac:dyDescent="0.25">
      <c r="A2113" s="102">
        <v>32169</v>
      </c>
      <c r="B2113" s="101">
        <v>8.5500000000000007</v>
      </c>
    </row>
    <row r="2114" spans="1:2" x14ac:dyDescent="0.25">
      <c r="A2114" s="102">
        <v>32170</v>
      </c>
      <c r="B2114" s="101">
        <v>8.49</v>
      </c>
    </row>
    <row r="2115" spans="1:2" x14ac:dyDescent="0.25">
      <c r="A2115" s="102">
        <v>32171</v>
      </c>
      <c r="B2115" s="101">
        <v>8.42</v>
      </c>
    </row>
    <row r="2116" spans="1:2" x14ac:dyDescent="0.25">
      <c r="A2116" s="102">
        <v>32174</v>
      </c>
      <c r="B2116" s="101">
        <v>8.42</v>
      </c>
    </row>
    <row r="2117" spans="1:2" x14ac:dyDescent="0.25">
      <c r="A2117" s="102">
        <v>32175</v>
      </c>
      <c r="B2117" s="101">
        <v>8.32</v>
      </c>
    </row>
    <row r="2118" spans="1:2" x14ac:dyDescent="0.25">
      <c r="A2118" s="102">
        <v>32176</v>
      </c>
      <c r="B2118" s="101">
        <v>8.39</v>
      </c>
    </row>
    <row r="2119" spans="1:2" x14ac:dyDescent="0.25">
      <c r="A2119" s="102">
        <v>32177</v>
      </c>
      <c r="B2119" s="101">
        <v>8.4600000000000009</v>
      </c>
    </row>
    <row r="2120" spans="1:2" x14ac:dyDescent="0.25">
      <c r="A2120" s="102">
        <v>32178</v>
      </c>
      <c r="B2120" s="101">
        <v>8.36</v>
      </c>
    </row>
    <row r="2121" spans="1:2" x14ac:dyDescent="0.25">
      <c r="A2121" s="102">
        <v>32181</v>
      </c>
      <c r="B2121" s="101">
        <v>8.41</v>
      </c>
    </row>
    <row r="2122" spans="1:2" x14ac:dyDescent="0.25">
      <c r="A2122" s="102">
        <v>32182</v>
      </c>
      <c r="B2122" s="101">
        <v>8.4</v>
      </c>
    </row>
    <row r="2123" spans="1:2" x14ac:dyDescent="0.25">
      <c r="A2123" s="102">
        <v>32183</v>
      </c>
      <c r="B2123" s="101">
        <v>8.35</v>
      </c>
    </row>
    <row r="2124" spans="1:2" x14ac:dyDescent="0.25">
      <c r="A2124" s="102">
        <v>32184</v>
      </c>
      <c r="B2124" s="101">
        <v>8.4</v>
      </c>
    </row>
    <row r="2125" spans="1:2" x14ac:dyDescent="0.25">
      <c r="A2125" s="102">
        <v>32185</v>
      </c>
      <c r="B2125" s="101">
        <v>8.5</v>
      </c>
    </row>
    <row r="2126" spans="1:2" x14ac:dyDescent="0.25">
      <c r="A2126" s="102">
        <v>32188</v>
      </c>
      <c r="B2126" s="101" t="e">
        <f>NA()</f>
        <v>#N/A</v>
      </c>
    </row>
    <row r="2127" spans="1:2" x14ac:dyDescent="0.25">
      <c r="A2127" s="102">
        <v>32189</v>
      </c>
      <c r="B2127" s="101">
        <v>8.5299999999999994</v>
      </c>
    </row>
    <row r="2128" spans="1:2" x14ac:dyDescent="0.25">
      <c r="A2128" s="102">
        <v>32190</v>
      </c>
      <c r="B2128" s="101">
        <v>8.5399999999999991</v>
      </c>
    </row>
    <row r="2129" spans="1:2" x14ac:dyDescent="0.25">
      <c r="A2129" s="102">
        <v>32191</v>
      </c>
      <c r="B2129" s="101">
        <v>8.51</v>
      </c>
    </row>
    <row r="2130" spans="1:2" x14ac:dyDescent="0.25">
      <c r="A2130" s="102">
        <v>32192</v>
      </c>
      <c r="B2130" s="101">
        <v>8.5</v>
      </c>
    </row>
    <row r="2131" spans="1:2" x14ac:dyDescent="0.25">
      <c r="A2131" s="102">
        <v>32195</v>
      </c>
      <c r="B2131" s="101">
        <v>8.48</v>
      </c>
    </row>
    <row r="2132" spans="1:2" x14ac:dyDescent="0.25">
      <c r="A2132" s="102">
        <v>32196</v>
      </c>
      <c r="B2132" s="101">
        <v>8.4</v>
      </c>
    </row>
    <row r="2133" spans="1:2" x14ac:dyDescent="0.25">
      <c r="A2133" s="102">
        <v>32197</v>
      </c>
      <c r="B2133" s="101">
        <v>8.41</v>
      </c>
    </row>
    <row r="2134" spans="1:2" x14ac:dyDescent="0.25">
      <c r="A2134" s="102">
        <v>32198</v>
      </c>
      <c r="B2134" s="101">
        <v>8.4499999999999993</v>
      </c>
    </row>
    <row r="2135" spans="1:2" x14ac:dyDescent="0.25">
      <c r="A2135" s="102">
        <v>32199</v>
      </c>
      <c r="B2135" s="101">
        <v>8.42</v>
      </c>
    </row>
    <row r="2136" spans="1:2" x14ac:dyDescent="0.25">
      <c r="A2136" s="102">
        <v>32202</v>
      </c>
      <c r="B2136" s="101">
        <v>8.39</v>
      </c>
    </row>
    <row r="2137" spans="1:2" x14ac:dyDescent="0.25">
      <c r="A2137" s="102">
        <v>32203</v>
      </c>
      <c r="B2137" s="101">
        <v>8.4</v>
      </c>
    </row>
    <row r="2138" spans="1:2" x14ac:dyDescent="0.25">
      <c r="A2138" s="102">
        <v>32204</v>
      </c>
      <c r="B2138" s="101">
        <v>8.3699999999999992</v>
      </c>
    </row>
    <row r="2139" spans="1:2" x14ac:dyDescent="0.25">
      <c r="A2139" s="102">
        <v>32205</v>
      </c>
      <c r="B2139" s="101">
        <v>8.36</v>
      </c>
    </row>
    <row r="2140" spans="1:2" x14ac:dyDescent="0.25">
      <c r="A2140" s="102">
        <v>32206</v>
      </c>
      <c r="B2140" s="101">
        <v>8.52</v>
      </c>
    </row>
    <row r="2141" spans="1:2" x14ac:dyDescent="0.25">
      <c r="A2141" s="102">
        <v>32209</v>
      </c>
      <c r="B2141" s="101">
        <v>8.5399999999999991</v>
      </c>
    </row>
    <row r="2142" spans="1:2" x14ac:dyDescent="0.25">
      <c r="A2142" s="102">
        <v>32210</v>
      </c>
      <c r="B2142" s="101">
        <v>8.58</v>
      </c>
    </row>
    <row r="2143" spans="1:2" x14ac:dyDescent="0.25">
      <c r="A2143" s="102">
        <v>32211</v>
      </c>
      <c r="B2143" s="101">
        <v>8.58</v>
      </c>
    </row>
    <row r="2144" spans="1:2" x14ac:dyDescent="0.25">
      <c r="A2144" s="102">
        <v>32212</v>
      </c>
      <c r="B2144" s="101">
        <v>8.6</v>
      </c>
    </row>
    <row r="2145" spans="1:2" x14ac:dyDescent="0.25">
      <c r="A2145" s="102">
        <v>32213</v>
      </c>
      <c r="B2145" s="101">
        <v>8.5500000000000007</v>
      </c>
    </row>
    <row r="2146" spans="1:2" x14ac:dyDescent="0.25">
      <c r="A2146" s="102">
        <v>32216</v>
      </c>
      <c r="B2146" s="101">
        <v>8.5500000000000007</v>
      </c>
    </row>
    <row r="2147" spans="1:2" x14ac:dyDescent="0.25">
      <c r="A2147" s="102">
        <v>32217</v>
      </c>
      <c r="B2147" s="101">
        <v>8.56</v>
      </c>
    </row>
    <row r="2148" spans="1:2" x14ac:dyDescent="0.25">
      <c r="A2148" s="102">
        <v>32218</v>
      </c>
      <c r="B2148" s="101">
        <v>8.6300000000000008</v>
      </c>
    </row>
    <row r="2149" spans="1:2" x14ac:dyDescent="0.25">
      <c r="A2149" s="102">
        <v>32219</v>
      </c>
      <c r="B2149" s="101">
        <v>8.57</v>
      </c>
    </row>
    <row r="2150" spans="1:2" x14ac:dyDescent="0.25">
      <c r="A2150" s="102">
        <v>32220</v>
      </c>
      <c r="B2150" s="101">
        <v>8.69</v>
      </c>
    </row>
    <row r="2151" spans="1:2" x14ac:dyDescent="0.25">
      <c r="A2151" s="102">
        <v>32223</v>
      </c>
      <c r="B2151" s="101">
        <v>8.74</v>
      </c>
    </row>
    <row r="2152" spans="1:2" x14ac:dyDescent="0.25">
      <c r="A2152" s="102">
        <v>32224</v>
      </c>
      <c r="B2152" s="101">
        <v>8.73</v>
      </c>
    </row>
    <row r="2153" spans="1:2" x14ac:dyDescent="0.25">
      <c r="A2153" s="102">
        <v>32225</v>
      </c>
      <c r="B2153" s="101">
        <v>8.76</v>
      </c>
    </row>
    <row r="2154" spans="1:2" x14ac:dyDescent="0.25">
      <c r="A2154" s="102">
        <v>32226</v>
      </c>
      <c r="B2154" s="101">
        <v>8.77</v>
      </c>
    </row>
    <row r="2155" spans="1:2" x14ac:dyDescent="0.25">
      <c r="A2155" s="102">
        <v>32227</v>
      </c>
      <c r="B2155" s="101">
        <v>8.7200000000000006</v>
      </c>
    </row>
    <row r="2156" spans="1:2" x14ac:dyDescent="0.25">
      <c r="A2156" s="102">
        <v>32230</v>
      </c>
      <c r="B2156" s="101">
        <v>8.83</v>
      </c>
    </row>
    <row r="2157" spans="1:2" x14ac:dyDescent="0.25">
      <c r="A2157" s="102">
        <v>32231</v>
      </c>
      <c r="B2157" s="101">
        <v>8.81</v>
      </c>
    </row>
    <row r="2158" spans="1:2" x14ac:dyDescent="0.25">
      <c r="A2158" s="102">
        <v>32232</v>
      </c>
      <c r="B2158" s="101">
        <v>8.83</v>
      </c>
    </row>
    <row r="2159" spans="1:2" x14ac:dyDescent="0.25">
      <c r="A2159" s="102">
        <v>32233</v>
      </c>
      <c r="B2159" s="101">
        <v>8.82</v>
      </c>
    </row>
    <row r="2160" spans="1:2" x14ac:dyDescent="0.25">
      <c r="A2160" s="102">
        <v>32234</v>
      </c>
      <c r="B2160" s="101" t="e">
        <f>NA()</f>
        <v>#N/A</v>
      </c>
    </row>
    <row r="2161" spans="1:2" x14ac:dyDescent="0.25">
      <c r="A2161" s="102">
        <v>32237</v>
      </c>
      <c r="B2161" s="101">
        <v>8.92</v>
      </c>
    </row>
    <row r="2162" spans="1:2" x14ac:dyDescent="0.25">
      <c r="A2162" s="102">
        <v>32238</v>
      </c>
      <c r="B2162" s="101">
        <v>8.9</v>
      </c>
    </row>
    <row r="2163" spans="1:2" x14ac:dyDescent="0.25">
      <c r="A2163" s="102">
        <v>32239</v>
      </c>
      <c r="B2163" s="101">
        <v>8.83</v>
      </c>
    </row>
    <row r="2164" spans="1:2" x14ac:dyDescent="0.25">
      <c r="A2164" s="102">
        <v>32240</v>
      </c>
      <c r="B2164" s="101">
        <v>8.82</v>
      </c>
    </row>
    <row r="2165" spans="1:2" x14ac:dyDescent="0.25">
      <c r="A2165" s="102">
        <v>32241</v>
      </c>
      <c r="B2165" s="101">
        <v>8.74</v>
      </c>
    </row>
    <row r="2166" spans="1:2" x14ac:dyDescent="0.25">
      <c r="A2166" s="102">
        <v>32244</v>
      </c>
      <c r="B2166" s="101">
        <v>8.82</v>
      </c>
    </row>
    <row r="2167" spans="1:2" x14ac:dyDescent="0.25">
      <c r="A2167" s="102">
        <v>32245</v>
      </c>
      <c r="B2167" s="101">
        <v>8.7899999999999991</v>
      </c>
    </row>
    <row r="2168" spans="1:2" x14ac:dyDescent="0.25">
      <c r="A2168" s="102">
        <v>32246</v>
      </c>
      <c r="B2168" s="101">
        <v>8.77</v>
      </c>
    </row>
    <row r="2169" spans="1:2" x14ac:dyDescent="0.25">
      <c r="A2169" s="102">
        <v>32247</v>
      </c>
      <c r="B2169" s="101">
        <v>8.91</v>
      </c>
    </row>
    <row r="2170" spans="1:2" x14ac:dyDescent="0.25">
      <c r="A2170" s="102">
        <v>32248</v>
      </c>
      <c r="B2170" s="101">
        <v>8.9700000000000006</v>
      </c>
    </row>
    <row r="2171" spans="1:2" x14ac:dyDescent="0.25">
      <c r="A2171" s="102">
        <v>32251</v>
      </c>
      <c r="B2171" s="101">
        <v>9.0299999999999994</v>
      </c>
    </row>
    <row r="2172" spans="1:2" x14ac:dyDescent="0.25">
      <c r="A2172" s="102">
        <v>32252</v>
      </c>
      <c r="B2172" s="101">
        <v>9.06</v>
      </c>
    </row>
    <row r="2173" spans="1:2" x14ac:dyDescent="0.25">
      <c r="A2173" s="102">
        <v>32253</v>
      </c>
      <c r="B2173" s="101">
        <v>9.06</v>
      </c>
    </row>
    <row r="2174" spans="1:2" x14ac:dyDescent="0.25">
      <c r="A2174" s="102">
        <v>32254</v>
      </c>
      <c r="B2174" s="101">
        <v>9.06</v>
      </c>
    </row>
    <row r="2175" spans="1:2" x14ac:dyDescent="0.25">
      <c r="A2175" s="102">
        <v>32255</v>
      </c>
      <c r="B2175" s="101">
        <v>9.0299999999999994</v>
      </c>
    </row>
    <row r="2176" spans="1:2" x14ac:dyDescent="0.25">
      <c r="A2176" s="102">
        <v>32258</v>
      </c>
      <c r="B2176" s="101">
        <v>9.0299999999999994</v>
      </c>
    </row>
    <row r="2177" spans="1:2" x14ac:dyDescent="0.25">
      <c r="A2177" s="102">
        <v>32259</v>
      </c>
      <c r="B2177" s="101">
        <v>9.0399999999999991</v>
      </c>
    </row>
    <row r="2178" spans="1:2" x14ac:dyDescent="0.25">
      <c r="A2178" s="102">
        <v>32260</v>
      </c>
      <c r="B2178" s="101">
        <v>9.0500000000000007</v>
      </c>
    </row>
    <row r="2179" spans="1:2" x14ac:dyDescent="0.25">
      <c r="A2179" s="102">
        <v>32261</v>
      </c>
      <c r="B2179" s="101">
        <v>9.11</v>
      </c>
    </row>
    <row r="2180" spans="1:2" x14ac:dyDescent="0.25">
      <c r="A2180" s="102">
        <v>32262</v>
      </c>
      <c r="B2180" s="101">
        <v>9.11</v>
      </c>
    </row>
    <row r="2181" spans="1:2" x14ac:dyDescent="0.25">
      <c r="A2181" s="102">
        <v>32265</v>
      </c>
      <c r="B2181" s="101">
        <v>9.17</v>
      </c>
    </row>
    <row r="2182" spans="1:2" x14ac:dyDescent="0.25">
      <c r="A2182" s="102">
        <v>32266</v>
      </c>
      <c r="B2182" s="101">
        <v>9.1199999999999992</v>
      </c>
    </row>
    <row r="2183" spans="1:2" x14ac:dyDescent="0.25">
      <c r="A2183" s="102">
        <v>32267</v>
      </c>
      <c r="B2183" s="101">
        <v>9.1300000000000008</v>
      </c>
    </row>
    <row r="2184" spans="1:2" x14ac:dyDescent="0.25">
      <c r="A2184" s="102">
        <v>32268</v>
      </c>
      <c r="B2184" s="101">
        <v>9.1199999999999992</v>
      </c>
    </row>
    <row r="2185" spans="1:2" x14ac:dyDescent="0.25">
      <c r="A2185" s="102">
        <v>32269</v>
      </c>
      <c r="B2185" s="101">
        <v>9.18</v>
      </c>
    </row>
    <row r="2186" spans="1:2" x14ac:dyDescent="0.25">
      <c r="A2186" s="102">
        <v>32272</v>
      </c>
      <c r="B2186" s="101">
        <v>9.18</v>
      </c>
    </row>
    <row r="2187" spans="1:2" x14ac:dyDescent="0.25">
      <c r="A2187" s="102">
        <v>32273</v>
      </c>
      <c r="B2187" s="101">
        <v>9.1999999999999993</v>
      </c>
    </row>
    <row r="2188" spans="1:2" x14ac:dyDescent="0.25">
      <c r="A2188" s="102">
        <v>32274</v>
      </c>
      <c r="B2188" s="101">
        <v>9.2200000000000006</v>
      </c>
    </row>
    <row r="2189" spans="1:2" x14ac:dyDescent="0.25">
      <c r="A2189" s="102">
        <v>32275</v>
      </c>
      <c r="B2189" s="101">
        <v>9.17</v>
      </c>
    </row>
    <row r="2190" spans="1:2" x14ac:dyDescent="0.25">
      <c r="A2190" s="102">
        <v>32276</v>
      </c>
      <c r="B2190" s="101">
        <v>9.11</v>
      </c>
    </row>
    <row r="2191" spans="1:2" x14ac:dyDescent="0.25">
      <c r="A2191" s="102">
        <v>32279</v>
      </c>
      <c r="B2191" s="101">
        <v>9.1300000000000008</v>
      </c>
    </row>
    <row r="2192" spans="1:2" x14ac:dyDescent="0.25">
      <c r="A2192" s="102">
        <v>32280</v>
      </c>
      <c r="B2192" s="101">
        <v>9.2200000000000006</v>
      </c>
    </row>
    <row r="2193" spans="1:2" x14ac:dyDescent="0.25">
      <c r="A2193" s="102">
        <v>32281</v>
      </c>
      <c r="B2193" s="101">
        <v>9.31</v>
      </c>
    </row>
    <row r="2194" spans="1:2" x14ac:dyDescent="0.25">
      <c r="A2194" s="102">
        <v>32282</v>
      </c>
      <c r="B2194" s="101">
        <v>9.3000000000000007</v>
      </c>
    </row>
    <row r="2195" spans="1:2" x14ac:dyDescent="0.25">
      <c r="A2195" s="102">
        <v>32283</v>
      </c>
      <c r="B2195" s="101">
        <v>9.35</v>
      </c>
    </row>
    <row r="2196" spans="1:2" x14ac:dyDescent="0.25">
      <c r="A2196" s="102">
        <v>32286</v>
      </c>
      <c r="B2196" s="101">
        <v>9.36</v>
      </c>
    </row>
    <row r="2197" spans="1:2" x14ac:dyDescent="0.25">
      <c r="A2197" s="102">
        <v>32287</v>
      </c>
      <c r="B2197" s="101">
        <v>9.34</v>
      </c>
    </row>
    <row r="2198" spans="1:2" x14ac:dyDescent="0.25">
      <c r="A2198" s="102">
        <v>32288</v>
      </c>
      <c r="B2198" s="101">
        <v>9.31</v>
      </c>
    </row>
    <row r="2199" spans="1:2" x14ac:dyDescent="0.25">
      <c r="A2199" s="102">
        <v>32289</v>
      </c>
      <c r="B2199" s="101">
        <v>9.32</v>
      </c>
    </row>
    <row r="2200" spans="1:2" x14ac:dyDescent="0.25">
      <c r="A2200" s="102">
        <v>32290</v>
      </c>
      <c r="B2200" s="101">
        <v>9.33</v>
      </c>
    </row>
    <row r="2201" spans="1:2" x14ac:dyDescent="0.25">
      <c r="A2201" s="102">
        <v>32293</v>
      </c>
      <c r="B2201" s="101" t="e">
        <f>NA()</f>
        <v>#N/A</v>
      </c>
    </row>
    <row r="2202" spans="1:2" x14ac:dyDescent="0.25">
      <c r="A2202" s="102">
        <v>32294</v>
      </c>
      <c r="B2202" s="101">
        <v>9.3000000000000007</v>
      </c>
    </row>
    <row r="2203" spans="1:2" x14ac:dyDescent="0.25">
      <c r="A2203" s="102">
        <v>32295</v>
      </c>
      <c r="B2203" s="101">
        <v>9.1199999999999992</v>
      </c>
    </row>
    <row r="2204" spans="1:2" x14ac:dyDescent="0.25">
      <c r="A2204" s="102">
        <v>32296</v>
      </c>
      <c r="B2204" s="101">
        <v>9.16</v>
      </c>
    </row>
    <row r="2205" spans="1:2" x14ac:dyDescent="0.25">
      <c r="A2205" s="102">
        <v>32297</v>
      </c>
      <c r="B2205" s="101">
        <v>9.07</v>
      </c>
    </row>
    <row r="2206" spans="1:2" x14ac:dyDescent="0.25">
      <c r="A2206" s="102">
        <v>32300</v>
      </c>
      <c r="B2206" s="101">
        <v>9.06</v>
      </c>
    </row>
    <row r="2207" spans="1:2" x14ac:dyDescent="0.25">
      <c r="A2207" s="102">
        <v>32301</v>
      </c>
      <c r="B2207" s="101">
        <v>9.1199999999999992</v>
      </c>
    </row>
    <row r="2208" spans="1:2" x14ac:dyDescent="0.25">
      <c r="A2208" s="102">
        <v>32302</v>
      </c>
      <c r="B2208" s="101">
        <v>9.02</v>
      </c>
    </row>
    <row r="2209" spans="1:2" x14ac:dyDescent="0.25">
      <c r="A2209" s="102">
        <v>32303</v>
      </c>
      <c r="B2209" s="101">
        <v>9.06</v>
      </c>
    </row>
    <row r="2210" spans="1:2" x14ac:dyDescent="0.25">
      <c r="A2210" s="102">
        <v>32304</v>
      </c>
      <c r="B2210" s="101">
        <v>9.0399999999999991</v>
      </c>
    </row>
    <row r="2211" spans="1:2" x14ac:dyDescent="0.25">
      <c r="A2211" s="102">
        <v>32307</v>
      </c>
      <c r="B2211" s="101">
        <v>9.02</v>
      </c>
    </row>
    <row r="2212" spans="1:2" x14ac:dyDescent="0.25">
      <c r="A2212" s="102">
        <v>32308</v>
      </c>
      <c r="B2212" s="101">
        <v>8.81</v>
      </c>
    </row>
    <row r="2213" spans="1:2" x14ac:dyDescent="0.25">
      <c r="A2213" s="102">
        <v>32309</v>
      </c>
      <c r="B2213" s="101">
        <v>8.83</v>
      </c>
    </row>
    <row r="2214" spans="1:2" x14ac:dyDescent="0.25">
      <c r="A2214" s="102">
        <v>32310</v>
      </c>
      <c r="B2214" s="101">
        <v>8.98</v>
      </c>
    </row>
    <row r="2215" spans="1:2" x14ac:dyDescent="0.25">
      <c r="A2215" s="102">
        <v>32311</v>
      </c>
      <c r="B2215" s="101">
        <v>9.1199999999999992</v>
      </c>
    </row>
    <row r="2216" spans="1:2" x14ac:dyDescent="0.25">
      <c r="A2216" s="102">
        <v>32314</v>
      </c>
      <c r="B2216" s="101">
        <v>9.09</v>
      </c>
    </row>
    <row r="2217" spans="1:2" x14ac:dyDescent="0.25">
      <c r="A2217" s="102">
        <v>32315</v>
      </c>
      <c r="B2217" s="101">
        <v>9.1</v>
      </c>
    </row>
    <row r="2218" spans="1:2" x14ac:dyDescent="0.25">
      <c r="A2218" s="102">
        <v>32316</v>
      </c>
      <c r="B2218" s="101">
        <v>8.94</v>
      </c>
    </row>
    <row r="2219" spans="1:2" x14ac:dyDescent="0.25">
      <c r="A2219" s="102">
        <v>32317</v>
      </c>
      <c r="B2219" s="101">
        <v>8.9</v>
      </c>
    </row>
    <row r="2220" spans="1:2" x14ac:dyDescent="0.25">
      <c r="A2220" s="102">
        <v>32318</v>
      </c>
      <c r="B2220" s="101">
        <v>8.8699999999999992</v>
      </c>
    </row>
    <row r="2221" spans="1:2" x14ac:dyDescent="0.25">
      <c r="A2221" s="102">
        <v>32321</v>
      </c>
      <c r="B2221" s="101">
        <v>8.9600000000000009</v>
      </c>
    </row>
    <row r="2222" spans="1:2" x14ac:dyDescent="0.25">
      <c r="A2222" s="102">
        <v>32322</v>
      </c>
      <c r="B2222" s="101">
        <v>8.89</v>
      </c>
    </row>
    <row r="2223" spans="1:2" x14ac:dyDescent="0.25">
      <c r="A2223" s="102">
        <v>32323</v>
      </c>
      <c r="B2223" s="101">
        <v>8.92</v>
      </c>
    </row>
    <row r="2224" spans="1:2" x14ac:dyDescent="0.25">
      <c r="A2224" s="102">
        <v>32324</v>
      </c>
      <c r="B2224" s="101">
        <v>8.8699999999999992</v>
      </c>
    </row>
    <row r="2225" spans="1:2" x14ac:dyDescent="0.25">
      <c r="A2225" s="102">
        <v>32325</v>
      </c>
      <c r="B2225" s="101">
        <v>8.84</v>
      </c>
    </row>
    <row r="2226" spans="1:2" x14ac:dyDescent="0.25">
      <c r="A2226" s="102">
        <v>32328</v>
      </c>
      <c r="B2226" s="101" t="e">
        <f>NA()</f>
        <v>#N/A</v>
      </c>
    </row>
    <row r="2227" spans="1:2" x14ac:dyDescent="0.25">
      <c r="A2227" s="102">
        <v>32329</v>
      </c>
      <c r="B2227" s="101">
        <v>8.8800000000000008</v>
      </c>
    </row>
    <row r="2228" spans="1:2" x14ac:dyDescent="0.25">
      <c r="A2228" s="102">
        <v>32330</v>
      </c>
      <c r="B2228" s="101">
        <v>8.98</v>
      </c>
    </row>
    <row r="2229" spans="1:2" x14ac:dyDescent="0.25">
      <c r="A2229" s="102">
        <v>32331</v>
      </c>
      <c r="B2229" s="101">
        <v>9</v>
      </c>
    </row>
    <row r="2230" spans="1:2" x14ac:dyDescent="0.25">
      <c r="A2230" s="102">
        <v>32332</v>
      </c>
      <c r="B2230" s="101">
        <v>9.1</v>
      </c>
    </row>
    <row r="2231" spans="1:2" x14ac:dyDescent="0.25">
      <c r="A2231" s="102">
        <v>32335</v>
      </c>
      <c r="B2231" s="101">
        <v>9.06</v>
      </c>
    </row>
    <row r="2232" spans="1:2" x14ac:dyDescent="0.25">
      <c r="A2232" s="102">
        <v>32336</v>
      </c>
      <c r="B2232" s="101">
        <v>9.11</v>
      </c>
    </row>
    <row r="2233" spans="1:2" x14ac:dyDescent="0.25">
      <c r="A2233" s="102">
        <v>32337</v>
      </c>
      <c r="B2233" s="101">
        <v>9.1999999999999993</v>
      </c>
    </row>
    <row r="2234" spans="1:2" x14ac:dyDescent="0.25">
      <c r="A2234" s="102">
        <v>32338</v>
      </c>
      <c r="B2234" s="101">
        <v>9.19</v>
      </c>
    </row>
    <row r="2235" spans="1:2" x14ac:dyDescent="0.25">
      <c r="A2235" s="102">
        <v>32339</v>
      </c>
      <c r="B2235" s="101">
        <v>9.16</v>
      </c>
    </row>
    <row r="2236" spans="1:2" x14ac:dyDescent="0.25">
      <c r="A2236" s="102">
        <v>32342</v>
      </c>
      <c r="B2236" s="101">
        <v>9.24</v>
      </c>
    </row>
    <row r="2237" spans="1:2" x14ac:dyDescent="0.25">
      <c r="A2237" s="102">
        <v>32343</v>
      </c>
      <c r="B2237" s="101">
        <v>9.2100000000000009</v>
      </c>
    </row>
    <row r="2238" spans="1:2" x14ac:dyDescent="0.25">
      <c r="A2238" s="102">
        <v>32344</v>
      </c>
      <c r="B2238" s="101">
        <v>9.24</v>
      </c>
    </row>
    <row r="2239" spans="1:2" x14ac:dyDescent="0.25">
      <c r="A2239" s="102">
        <v>32345</v>
      </c>
      <c r="B2239" s="101">
        <v>9.27</v>
      </c>
    </row>
    <row r="2240" spans="1:2" x14ac:dyDescent="0.25">
      <c r="A2240" s="102">
        <v>32346</v>
      </c>
      <c r="B2240" s="101">
        <v>9.2100000000000009</v>
      </c>
    </row>
    <row r="2241" spans="1:2" x14ac:dyDescent="0.25">
      <c r="A2241" s="102">
        <v>32349</v>
      </c>
      <c r="B2241" s="101">
        <v>9.16</v>
      </c>
    </row>
    <row r="2242" spans="1:2" x14ac:dyDescent="0.25">
      <c r="A2242" s="102">
        <v>32350</v>
      </c>
      <c r="B2242" s="101">
        <v>9.19</v>
      </c>
    </row>
    <row r="2243" spans="1:2" x14ac:dyDescent="0.25">
      <c r="A2243" s="102">
        <v>32351</v>
      </c>
      <c r="B2243" s="101">
        <v>9.26</v>
      </c>
    </row>
    <row r="2244" spans="1:2" x14ac:dyDescent="0.25">
      <c r="A2244" s="102">
        <v>32352</v>
      </c>
      <c r="B2244" s="101">
        <v>9.27</v>
      </c>
    </row>
    <row r="2245" spans="1:2" x14ac:dyDescent="0.25">
      <c r="A2245" s="102">
        <v>32353</v>
      </c>
      <c r="B2245" s="101">
        <v>9.23</v>
      </c>
    </row>
    <row r="2246" spans="1:2" x14ac:dyDescent="0.25">
      <c r="A2246" s="102">
        <v>32356</v>
      </c>
      <c r="B2246" s="101">
        <v>9.17</v>
      </c>
    </row>
    <row r="2247" spans="1:2" x14ac:dyDescent="0.25">
      <c r="A2247" s="102">
        <v>32357</v>
      </c>
      <c r="B2247" s="101">
        <v>9.08</v>
      </c>
    </row>
    <row r="2248" spans="1:2" x14ac:dyDescent="0.25">
      <c r="A2248" s="102">
        <v>32358</v>
      </c>
      <c r="B2248" s="101">
        <v>9.1</v>
      </c>
    </row>
    <row r="2249" spans="1:2" x14ac:dyDescent="0.25">
      <c r="A2249" s="102">
        <v>32359</v>
      </c>
      <c r="B2249" s="101">
        <v>9.0399999999999991</v>
      </c>
    </row>
    <row r="2250" spans="1:2" x14ac:dyDescent="0.25">
      <c r="A2250" s="102">
        <v>32360</v>
      </c>
      <c r="B2250" s="101">
        <v>9.14</v>
      </c>
    </row>
    <row r="2251" spans="1:2" x14ac:dyDescent="0.25">
      <c r="A2251" s="102">
        <v>32363</v>
      </c>
      <c r="B2251" s="101">
        <v>9.1300000000000008</v>
      </c>
    </row>
    <row r="2252" spans="1:2" x14ac:dyDescent="0.25">
      <c r="A2252" s="102">
        <v>32364</v>
      </c>
      <c r="B2252" s="101">
        <v>9.2100000000000009</v>
      </c>
    </row>
    <row r="2253" spans="1:2" x14ac:dyDescent="0.25">
      <c r="A2253" s="102">
        <v>32365</v>
      </c>
      <c r="B2253" s="101">
        <v>9.36</v>
      </c>
    </row>
    <row r="2254" spans="1:2" x14ac:dyDescent="0.25">
      <c r="A2254" s="102">
        <v>32366</v>
      </c>
      <c r="B2254" s="101">
        <v>9.4</v>
      </c>
    </row>
    <row r="2255" spans="1:2" x14ac:dyDescent="0.25">
      <c r="A2255" s="102">
        <v>32367</v>
      </c>
      <c r="B2255" s="101">
        <v>9.42</v>
      </c>
    </row>
    <row r="2256" spans="1:2" x14ac:dyDescent="0.25">
      <c r="A2256" s="102">
        <v>32370</v>
      </c>
      <c r="B2256" s="101">
        <v>9.44</v>
      </c>
    </row>
    <row r="2257" spans="1:2" x14ac:dyDescent="0.25">
      <c r="A2257" s="102">
        <v>32371</v>
      </c>
      <c r="B2257" s="101">
        <v>9.4</v>
      </c>
    </row>
    <row r="2258" spans="1:2" x14ac:dyDescent="0.25">
      <c r="A2258" s="102">
        <v>32372</v>
      </c>
      <c r="B2258" s="101">
        <v>9.43</v>
      </c>
    </row>
    <row r="2259" spans="1:2" x14ac:dyDescent="0.25">
      <c r="A2259" s="102">
        <v>32373</v>
      </c>
      <c r="B2259" s="101">
        <v>9.41</v>
      </c>
    </row>
    <row r="2260" spans="1:2" x14ac:dyDescent="0.25">
      <c r="A2260" s="102">
        <v>32374</v>
      </c>
      <c r="B2260" s="101">
        <v>9.41</v>
      </c>
    </row>
    <row r="2261" spans="1:2" x14ac:dyDescent="0.25">
      <c r="A2261" s="102">
        <v>32377</v>
      </c>
      <c r="B2261" s="101">
        <v>9.44</v>
      </c>
    </row>
    <row r="2262" spans="1:2" x14ac:dyDescent="0.25">
      <c r="A2262" s="102">
        <v>32378</v>
      </c>
      <c r="B2262" s="101">
        <v>9.39</v>
      </c>
    </row>
    <row r="2263" spans="1:2" x14ac:dyDescent="0.25">
      <c r="A2263" s="102">
        <v>32379</v>
      </c>
      <c r="B2263" s="101">
        <v>9.4</v>
      </c>
    </row>
    <row r="2264" spans="1:2" x14ac:dyDescent="0.25">
      <c r="A2264" s="102">
        <v>32380</v>
      </c>
      <c r="B2264" s="101">
        <v>9.4600000000000009</v>
      </c>
    </row>
    <row r="2265" spans="1:2" x14ac:dyDescent="0.25">
      <c r="A2265" s="102">
        <v>32381</v>
      </c>
      <c r="B2265" s="101">
        <v>9.43</v>
      </c>
    </row>
    <row r="2266" spans="1:2" x14ac:dyDescent="0.25">
      <c r="A2266" s="102">
        <v>32384</v>
      </c>
      <c r="B2266" s="101">
        <v>9.36</v>
      </c>
    </row>
    <row r="2267" spans="1:2" x14ac:dyDescent="0.25">
      <c r="A2267" s="102">
        <v>32385</v>
      </c>
      <c r="B2267" s="101">
        <v>9.33</v>
      </c>
    </row>
    <row r="2268" spans="1:2" x14ac:dyDescent="0.25">
      <c r="A2268" s="102">
        <v>32386</v>
      </c>
      <c r="B2268" s="101">
        <v>9.31</v>
      </c>
    </row>
    <row r="2269" spans="1:2" x14ac:dyDescent="0.25">
      <c r="A2269" s="102">
        <v>32387</v>
      </c>
      <c r="B2269" s="101">
        <v>9.31</v>
      </c>
    </row>
    <row r="2270" spans="1:2" x14ac:dyDescent="0.25">
      <c r="A2270" s="102">
        <v>32388</v>
      </c>
      <c r="B2270" s="101">
        <v>9.0500000000000007</v>
      </c>
    </row>
    <row r="2271" spans="1:2" x14ac:dyDescent="0.25">
      <c r="A2271" s="102">
        <v>32391</v>
      </c>
      <c r="B2271" s="101" t="e">
        <f>NA()</f>
        <v>#N/A</v>
      </c>
    </row>
    <row r="2272" spans="1:2" x14ac:dyDescent="0.25">
      <c r="A2272" s="102">
        <v>32392</v>
      </c>
      <c r="B2272" s="101">
        <v>9.0500000000000007</v>
      </c>
    </row>
    <row r="2273" spans="1:2" x14ac:dyDescent="0.25">
      <c r="A2273" s="102">
        <v>32393</v>
      </c>
      <c r="B2273" s="101">
        <v>9.0399999999999991</v>
      </c>
    </row>
    <row r="2274" spans="1:2" x14ac:dyDescent="0.25">
      <c r="A2274" s="102">
        <v>32394</v>
      </c>
      <c r="B2274" s="101">
        <v>9.0500000000000007</v>
      </c>
    </row>
    <row r="2275" spans="1:2" x14ac:dyDescent="0.25">
      <c r="A2275" s="102">
        <v>32395</v>
      </c>
      <c r="B2275" s="101">
        <v>8.99</v>
      </c>
    </row>
    <row r="2276" spans="1:2" x14ac:dyDescent="0.25">
      <c r="A2276" s="102">
        <v>32398</v>
      </c>
      <c r="B2276" s="101">
        <v>9.0399999999999991</v>
      </c>
    </row>
    <row r="2277" spans="1:2" x14ac:dyDescent="0.25">
      <c r="A2277" s="102">
        <v>32399</v>
      </c>
      <c r="B2277" s="101">
        <v>9.01</v>
      </c>
    </row>
    <row r="2278" spans="1:2" x14ac:dyDescent="0.25">
      <c r="A2278" s="102">
        <v>32400</v>
      </c>
      <c r="B2278" s="101">
        <v>8.9600000000000009</v>
      </c>
    </row>
    <row r="2279" spans="1:2" x14ac:dyDescent="0.25">
      <c r="A2279" s="102">
        <v>32401</v>
      </c>
      <c r="B2279" s="101">
        <v>9</v>
      </c>
    </row>
    <row r="2280" spans="1:2" x14ac:dyDescent="0.25">
      <c r="A2280" s="102">
        <v>32402</v>
      </c>
      <c r="B2280" s="101">
        <v>9.01</v>
      </c>
    </row>
    <row r="2281" spans="1:2" x14ac:dyDescent="0.25">
      <c r="A2281" s="102">
        <v>32405</v>
      </c>
      <c r="B2281" s="101">
        <v>9.07</v>
      </c>
    </row>
    <row r="2282" spans="1:2" x14ac:dyDescent="0.25">
      <c r="A2282" s="102">
        <v>32406</v>
      </c>
      <c r="B2282" s="101">
        <v>9.06</v>
      </c>
    </row>
    <row r="2283" spans="1:2" x14ac:dyDescent="0.25">
      <c r="A2283" s="102">
        <v>32407</v>
      </c>
      <c r="B2283" s="101">
        <v>9.02</v>
      </c>
    </row>
    <row r="2284" spans="1:2" x14ac:dyDescent="0.25">
      <c r="A2284" s="102">
        <v>32408</v>
      </c>
      <c r="B2284" s="101">
        <v>9.0500000000000007</v>
      </c>
    </row>
    <row r="2285" spans="1:2" x14ac:dyDescent="0.25">
      <c r="A2285" s="102">
        <v>32409</v>
      </c>
      <c r="B2285" s="101">
        <v>9.0500000000000007</v>
      </c>
    </row>
    <row r="2286" spans="1:2" x14ac:dyDescent="0.25">
      <c r="A2286" s="102">
        <v>32412</v>
      </c>
      <c r="B2286" s="101">
        <v>9.09</v>
      </c>
    </row>
    <row r="2287" spans="1:2" x14ac:dyDescent="0.25">
      <c r="A2287" s="102">
        <v>32413</v>
      </c>
      <c r="B2287" s="101">
        <v>9.11</v>
      </c>
    </row>
    <row r="2288" spans="1:2" x14ac:dyDescent="0.25">
      <c r="A2288" s="102">
        <v>32414</v>
      </c>
      <c r="B2288" s="101">
        <v>9.15</v>
      </c>
    </row>
    <row r="2289" spans="1:2" x14ac:dyDescent="0.25">
      <c r="A2289" s="102">
        <v>32415</v>
      </c>
      <c r="B2289" s="101">
        <v>9.08</v>
      </c>
    </row>
    <row r="2290" spans="1:2" x14ac:dyDescent="0.25">
      <c r="A2290" s="102">
        <v>32416</v>
      </c>
      <c r="B2290" s="101">
        <v>8.98</v>
      </c>
    </row>
    <row r="2291" spans="1:2" x14ac:dyDescent="0.25">
      <c r="A2291" s="102">
        <v>32419</v>
      </c>
      <c r="B2291" s="101">
        <v>8.9600000000000009</v>
      </c>
    </row>
    <row r="2292" spans="1:2" x14ac:dyDescent="0.25">
      <c r="A2292" s="102">
        <v>32420</v>
      </c>
      <c r="B2292" s="101">
        <v>8.9700000000000006</v>
      </c>
    </row>
    <row r="2293" spans="1:2" x14ac:dyDescent="0.25">
      <c r="A2293" s="102">
        <v>32421</v>
      </c>
      <c r="B2293" s="101">
        <v>8.98</v>
      </c>
    </row>
    <row r="2294" spans="1:2" x14ac:dyDescent="0.25">
      <c r="A2294" s="102">
        <v>32422</v>
      </c>
      <c r="B2294" s="101">
        <v>8.9700000000000006</v>
      </c>
    </row>
    <row r="2295" spans="1:2" x14ac:dyDescent="0.25">
      <c r="A2295" s="102">
        <v>32423</v>
      </c>
      <c r="B2295" s="101">
        <v>8.81</v>
      </c>
    </row>
    <row r="2296" spans="1:2" x14ac:dyDescent="0.25">
      <c r="A2296" s="102">
        <v>32426</v>
      </c>
      <c r="B2296" s="101" t="e">
        <f>NA()</f>
        <v>#N/A</v>
      </c>
    </row>
    <row r="2297" spans="1:2" x14ac:dyDescent="0.25">
      <c r="A2297" s="102">
        <v>32427</v>
      </c>
      <c r="B2297" s="101">
        <v>8.86</v>
      </c>
    </row>
    <row r="2298" spans="1:2" x14ac:dyDescent="0.25">
      <c r="A2298" s="102">
        <v>32428</v>
      </c>
      <c r="B2298" s="101">
        <v>8.94</v>
      </c>
    </row>
    <row r="2299" spans="1:2" x14ac:dyDescent="0.25">
      <c r="A2299" s="102">
        <v>32429</v>
      </c>
      <c r="B2299" s="101">
        <v>8.94</v>
      </c>
    </row>
    <row r="2300" spans="1:2" x14ac:dyDescent="0.25">
      <c r="A2300" s="102">
        <v>32430</v>
      </c>
      <c r="B2300" s="101">
        <v>8.9</v>
      </c>
    </row>
    <row r="2301" spans="1:2" x14ac:dyDescent="0.25">
      <c r="A2301" s="102">
        <v>32433</v>
      </c>
      <c r="B2301" s="101">
        <v>8.8800000000000008</v>
      </c>
    </row>
    <row r="2302" spans="1:2" x14ac:dyDescent="0.25">
      <c r="A2302" s="102">
        <v>32434</v>
      </c>
      <c r="B2302" s="101">
        <v>8.8699999999999992</v>
      </c>
    </row>
    <row r="2303" spans="1:2" x14ac:dyDescent="0.25">
      <c r="A2303" s="102">
        <v>32435</v>
      </c>
      <c r="B2303" s="101">
        <v>8.91</v>
      </c>
    </row>
    <row r="2304" spans="1:2" x14ac:dyDescent="0.25">
      <c r="A2304" s="102">
        <v>32436</v>
      </c>
      <c r="B2304" s="101">
        <v>8.85</v>
      </c>
    </row>
    <row r="2305" spans="1:2" x14ac:dyDescent="0.25">
      <c r="A2305" s="102">
        <v>32437</v>
      </c>
      <c r="B2305" s="101">
        <v>8.89</v>
      </c>
    </row>
    <row r="2306" spans="1:2" x14ac:dyDescent="0.25">
      <c r="A2306" s="102">
        <v>32440</v>
      </c>
      <c r="B2306" s="101">
        <v>8.93</v>
      </c>
    </row>
    <row r="2307" spans="1:2" x14ac:dyDescent="0.25">
      <c r="A2307" s="102">
        <v>32441</v>
      </c>
      <c r="B2307" s="101">
        <v>8.93</v>
      </c>
    </row>
    <row r="2308" spans="1:2" x14ac:dyDescent="0.25">
      <c r="A2308" s="102">
        <v>32442</v>
      </c>
      <c r="B2308" s="101">
        <v>8.92</v>
      </c>
    </row>
    <row r="2309" spans="1:2" x14ac:dyDescent="0.25">
      <c r="A2309" s="102">
        <v>32443</v>
      </c>
      <c r="B2309" s="101">
        <v>8.84</v>
      </c>
    </row>
    <row r="2310" spans="1:2" x14ac:dyDescent="0.25">
      <c r="A2310" s="102">
        <v>32444</v>
      </c>
      <c r="B2310" s="101">
        <v>8.8000000000000007</v>
      </c>
    </row>
    <row r="2311" spans="1:2" x14ac:dyDescent="0.25">
      <c r="A2311" s="102">
        <v>32447</v>
      </c>
      <c r="B2311" s="101">
        <v>8.74</v>
      </c>
    </row>
    <row r="2312" spans="1:2" x14ac:dyDescent="0.25">
      <c r="A2312" s="102">
        <v>32448</v>
      </c>
      <c r="B2312" s="101">
        <v>8.76</v>
      </c>
    </row>
    <row r="2313" spans="1:2" x14ac:dyDescent="0.25">
      <c r="A2313" s="102">
        <v>32449</v>
      </c>
      <c r="B2313" s="101">
        <v>8.81</v>
      </c>
    </row>
    <row r="2314" spans="1:2" x14ac:dyDescent="0.25">
      <c r="A2314" s="102">
        <v>32450</v>
      </c>
      <c r="B2314" s="101">
        <v>8.76</v>
      </c>
    </row>
    <row r="2315" spans="1:2" x14ac:dyDescent="0.25">
      <c r="A2315" s="102">
        <v>32451</v>
      </c>
      <c r="B2315" s="101">
        <v>8.91</v>
      </c>
    </row>
    <row r="2316" spans="1:2" x14ac:dyDescent="0.25">
      <c r="A2316" s="102">
        <v>32454</v>
      </c>
      <c r="B2316" s="101">
        <v>8.9600000000000009</v>
      </c>
    </row>
    <row r="2317" spans="1:2" x14ac:dyDescent="0.25">
      <c r="A2317" s="102">
        <v>32455</v>
      </c>
      <c r="B2317" s="101">
        <v>8.9700000000000006</v>
      </c>
    </row>
    <row r="2318" spans="1:2" x14ac:dyDescent="0.25">
      <c r="A2318" s="102">
        <v>32456</v>
      </c>
      <c r="B2318" s="101">
        <v>9.01</v>
      </c>
    </row>
    <row r="2319" spans="1:2" x14ac:dyDescent="0.25">
      <c r="A2319" s="102">
        <v>32457</v>
      </c>
      <c r="B2319" s="101">
        <v>8.99</v>
      </c>
    </row>
    <row r="2320" spans="1:2" x14ac:dyDescent="0.25">
      <c r="A2320" s="102">
        <v>32458</v>
      </c>
      <c r="B2320" s="101" t="e">
        <f>NA()</f>
        <v>#N/A</v>
      </c>
    </row>
    <row r="2321" spans="1:2" x14ac:dyDescent="0.25">
      <c r="A2321" s="102">
        <v>32461</v>
      </c>
      <c r="B2321" s="101">
        <v>9.01</v>
      </c>
    </row>
    <row r="2322" spans="1:2" x14ac:dyDescent="0.25">
      <c r="A2322" s="102">
        <v>32462</v>
      </c>
      <c r="B2322" s="101">
        <v>9.01</v>
      </c>
    </row>
    <row r="2323" spans="1:2" x14ac:dyDescent="0.25">
      <c r="A2323" s="102">
        <v>32463</v>
      </c>
      <c r="B2323" s="101">
        <v>9.1</v>
      </c>
    </row>
    <row r="2324" spans="1:2" x14ac:dyDescent="0.25">
      <c r="A2324" s="102">
        <v>32464</v>
      </c>
      <c r="B2324" s="101">
        <v>9.14</v>
      </c>
    </row>
    <row r="2325" spans="1:2" x14ac:dyDescent="0.25">
      <c r="A2325" s="102">
        <v>32465</v>
      </c>
      <c r="B2325" s="101">
        <v>9.1199999999999992</v>
      </c>
    </row>
    <row r="2326" spans="1:2" x14ac:dyDescent="0.25">
      <c r="A2326" s="102">
        <v>32468</v>
      </c>
      <c r="B2326" s="101">
        <v>9.11</v>
      </c>
    </row>
    <row r="2327" spans="1:2" x14ac:dyDescent="0.25">
      <c r="A2327" s="102">
        <v>32469</v>
      </c>
      <c r="B2327" s="101">
        <v>9.1199999999999992</v>
      </c>
    </row>
    <row r="2328" spans="1:2" x14ac:dyDescent="0.25">
      <c r="A2328" s="102">
        <v>32470</v>
      </c>
      <c r="B2328" s="101">
        <v>9.11</v>
      </c>
    </row>
    <row r="2329" spans="1:2" x14ac:dyDescent="0.25">
      <c r="A2329" s="102">
        <v>32471</v>
      </c>
      <c r="B2329" s="101" t="e">
        <f>NA()</f>
        <v>#N/A</v>
      </c>
    </row>
    <row r="2330" spans="1:2" x14ac:dyDescent="0.25">
      <c r="A2330" s="102">
        <v>32472</v>
      </c>
      <c r="B2330" s="101">
        <v>9.18</v>
      </c>
    </row>
    <row r="2331" spans="1:2" x14ac:dyDescent="0.25">
      <c r="A2331" s="102">
        <v>32475</v>
      </c>
      <c r="B2331" s="101">
        <v>9.15</v>
      </c>
    </row>
    <row r="2332" spans="1:2" x14ac:dyDescent="0.25">
      <c r="A2332" s="102">
        <v>32476</v>
      </c>
      <c r="B2332" s="101">
        <v>9.1300000000000008</v>
      </c>
    </row>
    <row r="2333" spans="1:2" x14ac:dyDescent="0.25">
      <c r="A2333" s="102">
        <v>32477</v>
      </c>
      <c r="B2333" s="101">
        <v>9.07</v>
      </c>
    </row>
    <row r="2334" spans="1:2" x14ac:dyDescent="0.25">
      <c r="A2334" s="102">
        <v>32478</v>
      </c>
      <c r="B2334" s="101">
        <v>9.02</v>
      </c>
    </row>
    <row r="2335" spans="1:2" x14ac:dyDescent="0.25">
      <c r="A2335" s="102">
        <v>32479</v>
      </c>
      <c r="B2335" s="101">
        <v>9.18</v>
      </c>
    </row>
    <row r="2336" spans="1:2" x14ac:dyDescent="0.25">
      <c r="A2336" s="102">
        <v>32482</v>
      </c>
      <c r="B2336" s="101">
        <v>9.1300000000000008</v>
      </c>
    </row>
    <row r="2337" spans="1:2" x14ac:dyDescent="0.25">
      <c r="A2337" s="102">
        <v>32483</v>
      </c>
      <c r="B2337" s="101">
        <v>8.9499999999999993</v>
      </c>
    </row>
    <row r="2338" spans="1:2" x14ac:dyDescent="0.25">
      <c r="A2338" s="102">
        <v>32484</v>
      </c>
      <c r="B2338" s="101">
        <v>8.98</v>
      </c>
    </row>
    <row r="2339" spans="1:2" x14ac:dyDescent="0.25">
      <c r="A2339" s="102">
        <v>32485</v>
      </c>
      <c r="B2339" s="101">
        <v>8.9700000000000006</v>
      </c>
    </row>
    <row r="2340" spans="1:2" x14ac:dyDescent="0.25">
      <c r="A2340" s="102">
        <v>32486</v>
      </c>
      <c r="B2340" s="101">
        <v>8.9700000000000006</v>
      </c>
    </row>
    <row r="2341" spans="1:2" x14ac:dyDescent="0.25">
      <c r="A2341" s="102">
        <v>32489</v>
      </c>
      <c r="B2341" s="101">
        <v>8.94</v>
      </c>
    </row>
    <row r="2342" spans="1:2" x14ac:dyDescent="0.25">
      <c r="A2342" s="102">
        <v>32490</v>
      </c>
      <c r="B2342" s="101">
        <v>8.98</v>
      </c>
    </row>
    <row r="2343" spans="1:2" x14ac:dyDescent="0.25">
      <c r="A2343" s="102">
        <v>32491</v>
      </c>
      <c r="B2343" s="101">
        <v>9.06</v>
      </c>
    </row>
    <row r="2344" spans="1:2" x14ac:dyDescent="0.25">
      <c r="A2344" s="102">
        <v>32492</v>
      </c>
      <c r="B2344" s="101">
        <v>9.07</v>
      </c>
    </row>
    <row r="2345" spans="1:2" x14ac:dyDescent="0.25">
      <c r="A2345" s="102">
        <v>32493</v>
      </c>
      <c r="B2345" s="101">
        <v>9.0500000000000007</v>
      </c>
    </row>
    <row r="2346" spans="1:2" x14ac:dyDescent="0.25">
      <c r="A2346" s="102">
        <v>32496</v>
      </c>
      <c r="B2346" s="101">
        <v>9.0500000000000007</v>
      </c>
    </row>
    <row r="2347" spans="1:2" x14ac:dyDescent="0.25">
      <c r="A2347" s="102">
        <v>32497</v>
      </c>
      <c r="B2347" s="101">
        <v>8.9600000000000009</v>
      </c>
    </row>
    <row r="2348" spans="1:2" x14ac:dyDescent="0.25">
      <c r="A2348" s="102">
        <v>32498</v>
      </c>
      <c r="B2348" s="101">
        <v>8.9600000000000009</v>
      </c>
    </row>
    <row r="2349" spans="1:2" x14ac:dyDescent="0.25">
      <c r="A2349" s="102">
        <v>32499</v>
      </c>
      <c r="B2349" s="101">
        <v>8.94</v>
      </c>
    </row>
    <row r="2350" spans="1:2" x14ac:dyDescent="0.25">
      <c r="A2350" s="102">
        <v>32500</v>
      </c>
      <c r="B2350" s="101">
        <v>8.92</v>
      </c>
    </row>
    <row r="2351" spans="1:2" x14ac:dyDescent="0.25">
      <c r="A2351" s="102">
        <v>32503</v>
      </c>
      <c r="B2351" s="101" t="e">
        <f>NA()</f>
        <v>#N/A</v>
      </c>
    </row>
    <row r="2352" spans="1:2" x14ac:dyDescent="0.25">
      <c r="A2352" s="102">
        <v>32504</v>
      </c>
      <c r="B2352" s="101">
        <v>8.9600000000000009</v>
      </c>
    </row>
    <row r="2353" spans="1:2" x14ac:dyDescent="0.25">
      <c r="A2353" s="102">
        <v>32505</v>
      </c>
      <c r="B2353" s="101">
        <v>9.01</v>
      </c>
    </row>
    <row r="2354" spans="1:2" x14ac:dyDescent="0.25">
      <c r="A2354" s="102">
        <v>32506</v>
      </c>
      <c r="B2354" s="101">
        <v>9.01</v>
      </c>
    </row>
    <row r="2355" spans="1:2" x14ac:dyDescent="0.25">
      <c r="A2355" s="102">
        <v>32507</v>
      </c>
      <c r="B2355" s="101">
        <v>9</v>
      </c>
    </row>
    <row r="2356" spans="1:2" x14ac:dyDescent="0.25">
      <c r="A2356" s="102">
        <v>32510</v>
      </c>
      <c r="B2356" s="101" t="e">
        <f>NA()</f>
        <v>#N/A</v>
      </c>
    </row>
    <row r="2357" spans="1:2" x14ac:dyDescent="0.25">
      <c r="A2357" s="102">
        <v>32511</v>
      </c>
      <c r="B2357" s="101">
        <v>9.09</v>
      </c>
    </row>
    <row r="2358" spans="1:2" x14ac:dyDescent="0.25">
      <c r="A2358" s="102">
        <v>32512</v>
      </c>
      <c r="B2358" s="101">
        <v>9.08</v>
      </c>
    </row>
    <row r="2359" spans="1:2" x14ac:dyDescent="0.25">
      <c r="A2359" s="102">
        <v>32513</v>
      </c>
      <c r="B2359" s="101">
        <v>9.1</v>
      </c>
    </row>
    <row r="2360" spans="1:2" x14ac:dyDescent="0.25">
      <c r="A2360" s="102">
        <v>32514</v>
      </c>
      <c r="B2360" s="101">
        <v>9.06</v>
      </c>
    </row>
    <row r="2361" spans="1:2" x14ac:dyDescent="0.25">
      <c r="A2361" s="102">
        <v>32517</v>
      </c>
      <c r="B2361" s="101">
        <v>9.0500000000000007</v>
      </c>
    </row>
    <row r="2362" spans="1:2" x14ac:dyDescent="0.25">
      <c r="A2362" s="102">
        <v>32518</v>
      </c>
      <c r="B2362" s="101">
        <v>9.0500000000000007</v>
      </c>
    </row>
    <row r="2363" spans="1:2" x14ac:dyDescent="0.25">
      <c r="A2363" s="102">
        <v>32519</v>
      </c>
      <c r="B2363" s="101">
        <v>9.0500000000000007</v>
      </c>
    </row>
    <row r="2364" spans="1:2" x14ac:dyDescent="0.25">
      <c r="A2364" s="102">
        <v>32520</v>
      </c>
      <c r="B2364" s="101">
        <v>8.98</v>
      </c>
    </row>
    <row r="2365" spans="1:2" x14ac:dyDescent="0.25">
      <c r="A2365" s="102">
        <v>32521</v>
      </c>
      <c r="B2365" s="101">
        <v>8.89</v>
      </c>
    </row>
    <row r="2366" spans="1:2" x14ac:dyDescent="0.25">
      <c r="A2366" s="102">
        <v>32524</v>
      </c>
      <c r="B2366" s="101" t="e">
        <f>NA()</f>
        <v>#N/A</v>
      </c>
    </row>
    <row r="2367" spans="1:2" x14ac:dyDescent="0.25">
      <c r="A2367" s="102">
        <v>32525</v>
      </c>
      <c r="B2367" s="101">
        <v>8.89</v>
      </c>
    </row>
    <row r="2368" spans="1:2" x14ac:dyDescent="0.25">
      <c r="A2368" s="102">
        <v>32526</v>
      </c>
      <c r="B2368" s="101">
        <v>8.84</v>
      </c>
    </row>
    <row r="2369" spans="1:2" x14ac:dyDescent="0.25">
      <c r="A2369" s="102">
        <v>32527</v>
      </c>
      <c r="B2369" s="101">
        <v>8.86</v>
      </c>
    </row>
    <row r="2370" spans="1:2" x14ac:dyDescent="0.25">
      <c r="A2370" s="102">
        <v>32528</v>
      </c>
      <c r="B2370" s="101">
        <v>8.89</v>
      </c>
    </row>
    <row r="2371" spans="1:2" x14ac:dyDescent="0.25">
      <c r="A2371" s="102">
        <v>32531</v>
      </c>
      <c r="B2371" s="101">
        <v>8.8699999999999992</v>
      </c>
    </row>
    <row r="2372" spans="1:2" x14ac:dyDescent="0.25">
      <c r="A2372" s="102">
        <v>32532</v>
      </c>
      <c r="B2372" s="101">
        <v>8.7799999999999994</v>
      </c>
    </row>
    <row r="2373" spans="1:2" x14ac:dyDescent="0.25">
      <c r="A2373" s="102">
        <v>32533</v>
      </c>
      <c r="B2373" s="101">
        <v>8.82</v>
      </c>
    </row>
    <row r="2374" spans="1:2" x14ac:dyDescent="0.25">
      <c r="A2374" s="102">
        <v>32534</v>
      </c>
      <c r="B2374" s="101">
        <v>8.81</v>
      </c>
    </row>
    <row r="2375" spans="1:2" x14ac:dyDescent="0.25">
      <c r="A2375" s="102">
        <v>32535</v>
      </c>
      <c r="B2375" s="101">
        <v>8.76</v>
      </c>
    </row>
    <row r="2376" spans="1:2" x14ac:dyDescent="0.25">
      <c r="A2376" s="102">
        <v>32538</v>
      </c>
      <c r="B2376" s="101">
        <v>8.83</v>
      </c>
    </row>
    <row r="2377" spans="1:2" x14ac:dyDescent="0.25">
      <c r="A2377" s="102">
        <v>32539</v>
      </c>
      <c r="B2377" s="101">
        <v>8.84</v>
      </c>
    </row>
    <row r="2378" spans="1:2" x14ac:dyDescent="0.25">
      <c r="A2378" s="102">
        <v>32540</v>
      </c>
      <c r="B2378" s="101">
        <v>8.83</v>
      </c>
    </row>
    <row r="2379" spans="1:2" x14ac:dyDescent="0.25">
      <c r="A2379" s="102">
        <v>32541</v>
      </c>
      <c r="B2379" s="101">
        <v>8.82</v>
      </c>
    </row>
    <row r="2380" spans="1:2" x14ac:dyDescent="0.25">
      <c r="A2380" s="102">
        <v>32542</v>
      </c>
      <c r="B2380" s="101">
        <v>8.84</v>
      </c>
    </row>
    <row r="2381" spans="1:2" x14ac:dyDescent="0.25">
      <c r="A2381" s="102">
        <v>32545</v>
      </c>
      <c r="B2381" s="101">
        <v>8.85</v>
      </c>
    </row>
    <row r="2382" spans="1:2" x14ac:dyDescent="0.25">
      <c r="A2382" s="102">
        <v>32546</v>
      </c>
      <c r="B2382" s="101">
        <v>8.8000000000000007</v>
      </c>
    </row>
    <row r="2383" spans="1:2" x14ac:dyDescent="0.25">
      <c r="A2383" s="102">
        <v>32547</v>
      </c>
      <c r="B2383" s="101">
        <v>8.82</v>
      </c>
    </row>
    <row r="2384" spans="1:2" x14ac:dyDescent="0.25">
      <c r="A2384" s="102">
        <v>32548</v>
      </c>
      <c r="B2384" s="101">
        <v>8.99</v>
      </c>
    </row>
    <row r="2385" spans="1:2" x14ac:dyDescent="0.25">
      <c r="A2385" s="102">
        <v>32549</v>
      </c>
      <c r="B2385" s="101">
        <v>9.0500000000000007</v>
      </c>
    </row>
    <row r="2386" spans="1:2" x14ac:dyDescent="0.25">
      <c r="A2386" s="102">
        <v>32552</v>
      </c>
      <c r="B2386" s="101">
        <v>9.06</v>
      </c>
    </row>
    <row r="2387" spans="1:2" x14ac:dyDescent="0.25">
      <c r="A2387" s="102">
        <v>32553</v>
      </c>
      <c r="B2387" s="101">
        <v>9.1</v>
      </c>
    </row>
    <row r="2388" spans="1:2" x14ac:dyDescent="0.25">
      <c r="A2388" s="102">
        <v>32554</v>
      </c>
      <c r="B2388" s="101">
        <v>9.09</v>
      </c>
    </row>
    <row r="2389" spans="1:2" x14ac:dyDescent="0.25">
      <c r="A2389" s="102">
        <v>32555</v>
      </c>
      <c r="B2389" s="101">
        <v>9.06</v>
      </c>
    </row>
    <row r="2390" spans="1:2" x14ac:dyDescent="0.25">
      <c r="A2390" s="102">
        <v>32556</v>
      </c>
      <c r="B2390" s="101">
        <v>9.0500000000000007</v>
      </c>
    </row>
    <row r="2391" spans="1:2" x14ac:dyDescent="0.25">
      <c r="A2391" s="102">
        <v>32559</v>
      </c>
      <c r="B2391" s="101" t="e">
        <f>NA()</f>
        <v>#N/A</v>
      </c>
    </row>
    <row r="2392" spans="1:2" x14ac:dyDescent="0.25">
      <c r="A2392" s="102">
        <v>32560</v>
      </c>
      <c r="B2392" s="101">
        <v>9.0500000000000007</v>
      </c>
    </row>
    <row r="2393" spans="1:2" x14ac:dyDescent="0.25">
      <c r="A2393" s="102">
        <v>32561</v>
      </c>
      <c r="B2393" s="101">
        <v>9.1199999999999992</v>
      </c>
    </row>
    <row r="2394" spans="1:2" x14ac:dyDescent="0.25">
      <c r="A2394" s="102">
        <v>32562</v>
      </c>
      <c r="B2394" s="101">
        <v>9.17</v>
      </c>
    </row>
    <row r="2395" spans="1:2" x14ac:dyDescent="0.25">
      <c r="A2395" s="102">
        <v>32563</v>
      </c>
      <c r="B2395" s="101">
        <v>9.18</v>
      </c>
    </row>
    <row r="2396" spans="1:2" x14ac:dyDescent="0.25">
      <c r="A2396" s="102">
        <v>32566</v>
      </c>
      <c r="B2396" s="101">
        <v>9.17</v>
      </c>
    </row>
    <row r="2397" spans="1:2" x14ac:dyDescent="0.25">
      <c r="A2397" s="102">
        <v>32567</v>
      </c>
      <c r="B2397" s="101">
        <v>9.14</v>
      </c>
    </row>
    <row r="2398" spans="1:2" x14ac:dyDescent="0.25">
      <c r="A2398" s="102">
        <v>32568</v>
      </c>
      <c r="B2398" s="101">
        <v>9.18</v>
      </c>
    </row>
    <row r="2399" spans="1:2" x14ac:dyDescent="0.25">
      <c r="A2399" s="102">
        <v>32569</v>
      </c>
      <c r="B2399" s="101">
        <v>9.1300000000000008</v>
      </c>
    </row>
    <row r="2400" spans="1:2" x14ac:dyDescent="0.25">
      <c r="A2400" s="102">
        <v>32570</v>
      </c>
      <c r="B2400" s="101">
        <v>9.1300000000000008</v>
      </c>
    </row>
    <row r="2401" spans="1:2" x14ac:dyDescent="0.25">
      <c r="A2401" s="102">
        <v>32573</v>
      </c>
      <c r="B2401" s="101">
        <v>9.09</v>
      </c>
    </row>
    <row r="2402" spans="1:2" x14ac:dyDescent="0.25">
      <c r="A2402" s="102">
        <v>32574</v>
      </c>
      <c r="B2402" s="101">
        <v>9.09</v>
      </c>
    </row>
    <row r="2403" spans="1:2" x14ac:dyDescent="0.25">
      <c r="A2403" s="102">
        <v>32575</v>
      </c>
      <c r="B2403" s="101">
        <v>9.0500000000000007</v>
      </c>
    </row>
    <row r="2404" spans="1:2" x14ac:dyDescent="0.25">
      <c r="A2404" s="102">
        <v>32576</v>
      </c>
      <c r="B2404" s="101">
        <v>9.07</v>
      </c>
    </row>
    <row r="2405" spans="1:2" x14ac:dyDescent="0.25">
      <c r="A2405" s="102">
        <v>32577</v>
      </c>
      <c r="B2405" s="101">
        <v>9.15</v>
      </c>
    </row>
    <row r="2406" spans="1:2" x14ac:dyDescent="0.25">
      <c r="A2406" s="102">
        <v>32580</v>
      </c>
      <c r="B2406" s="101">
        <v>9.15</v>
      </c>
    </row>
    <row r="2407" spans="1:2" x14ac:dyDescent="0.25">
      <c r="A2407" s="102">
        <v>32581</v>
      </c>
      <c r="B2407" s="101">
        <v>9.1300000000000008</v>
      </c>
    </row>
    <row r="2408" spans="1:2" x14ac:dyDescent="0.25">
      <c r="A2408" s="102">
        <v>32582</v>
      </c>
      <c r="B2408" s="101">
        <v>9.1300000000000008</v>
      </c>
    </row>
    <row r="2409" spans="1:2" x14ac:dyDescent="0.25">
      <c r="A2409" s="102">
        <v>32583</v>
      </c>
      <c r="B2409" s="101">
        <v>9.1199999999999992</v>
      </c>
    </row>
    <row r="2410" spans="1:2" x14ac:dyDescent="0.25">
      <c r="A2410" s="102">
        <v>32584</v>
      </c>
      <c r="B2410" s="101">
        <v>9.3000000000000007</v>
      </c>
    </row>
    <row r="2411" spans="1:2" x14ac:dyDescent="0.25">
      <c r="A2411" s="102">
        <v>32587</v>
      </c>
      <c r="B2411" s="101">
        <v>9.31</v>
      </c>
    </row>
    <row r="2412" spans="1:2" x14ac:dyDescent="0.25">
      <c r="A2412" s="102">
        <v>32588</v>
      </c>
      <c r="B2412" s="101">
        <v>9.3000000000000007</v>
      </c>
    </row>
    <row r="2413" spans="1:2" x14ac:dyDescent="0.25">
      <c r="A2413" s="102">
        <v>32589</v>
      </c>
      <c r="B2413" s="101">
        <v>9.25</v>
      </c>
    </row>
    <row r="2414" spans="1:2" x14ac:dyDescent="0.25">
      <c r="A2414" s="102">
        <v>32590</v>
      </c>
      <c r="B2414" s="101">
        <v>9.23</v>
      </c>
    </row>
    <row r="2415" spans="1:2" x14ac:dyDescent="0.25">
      <c r="A2415" s="102">
        <v>32591</v>
      </c>
      <c r="B2415" s="101" t="e">
        <f>NA()</f>
        <v>#N/A</v>
      </c>
    </row>
    <row r="2416" spans="1:2" x14ac:dyDescent="0.25">
      <c r="A2416" s="102">
        <v>32594</v>
      </c>
      <c r="B2416" s="101">
        <v>9.23</v>
      </c>
    </row>
    <row r="2417" spans="1:2" x14ac:dyDescent="0.25">
      <c r="A2417" s="102">
        <v>32595</v>
      </c>
      <c r="B2417" s="101">
        <v>9.1999999999999993</v>
      </c>
    </row>
    <row r="2418" spans="1:2" x14ac:dyDescent="0.25">
      <c r="A2418" s="102">
        <v>32596</v>
      </c>
      <c r="B2418" s="101">
        <v>9.15</v>
      </c>
    </row>
    <row r="2419" spans="1:2" x14ac:dyDescent="0.25">
      <c r="A2419" s="102">
        <v>32597</v>
      </c>
      <c r="B2419" s="101">
        <v>9.14</v>
      </c>
    </row>
    <row r="2420" spans="1:2" x14ac:dyDescent="0.25">
      <c r="A2420" s="102">
        <v>32598</v>
      </c>
      <c r="B2420" s="101">
        <v>9.11</v>
      </c>
    </row>
    <row r="2421" spans="1:2" x14ac:dyDescent="0.25">
      <c r="A2421" s="102">
        <v>32601</v>
      </c>
      <c r="B2421" s="101">
        <v>9.07</v>
      </c>
    </row>
    <row r="2422" spans="1:2" x14ac:dyDescent="0.25">
      <c r="A2422" s="102">
        <v>32602</v>
      </c>
      <c r="B2422" s="101">
        <v>9.0299999999999994</v>
      </c>
    </row>
    <row r="2423" spans="1:2" x14ac:dyDescent="0.25">
      <c r="A2423" s="102">
        <v>32603</v>
      </c>
      <c r="B2423" s="101">
        <v>9.02</v>
      </c>
    </row>
    <row r="2424" spans="1:2" x14ac:dyDescent="0.25">
      <c r="A2424" s="102">
        <v>32604</v>
      </c>
      <c r="B2424" s="101">
        <v>9.0399999999999991</v>
      </c>
    </row>
    <row r="2425" spans="1:2" x14ac:dyDescent="0.25">
      <c r="A2425" s="102">
        <v>32605</v>
      </c>
      <c r="B2425" s="101">
        <v>9.11</v>
      </c>
    </row>
    <row r="2426" spans="1:2" x14ac:dyDescent="0.25">
      <c r="A2426" s="102">
        <v>32608</v>
      </c>
      <c r="B2426" s="101">
        <v>9.1</v>
      </c>
    </row>
    <row r="2427" spans="1:2" x14ac:dyDescent="0.25">
      <c r="A2427" s="102">
        <v>32609</v>
      </c>
      <c r="B2427" s="101">
        <v>9.1</v>
      </c>
    </row>
    <row r="2428" spans="1:2" x14ac:dyDescent="0.25">
      <c r="A2428" s="102">
        <v>32610</v>
      </c>
      <c r="B2428" s="101">
        <v>9.11</v>
      </c>
    </row>
    <row r="2429" spans="1:2" x14ac:dyDescent="0.25">
      <c r="A2429" s="102">
        <v>32611</v>
      </c>
      <c r="B2429" s="101">
        <v>9.15</v>
      </c>
    </row>
    <row r="2430" spans="1:2" x14ac:dyDescent="0.25">
      <c r="A2430" s="102">
        <v>32612</v>
      </c>
      <c r="B2430" s="101">
        <v>9.0399999999999991</v>
      </c>
    </row>
    <row r="2431" spans="1:2" x14ac:dyDescent="0.25">
      <c r="A2431" s="102">
        <v>32615</v>
      </c>
      <c r="B2431" s="101">
        <v>9.06</v>
      </c>
    </row>
    <row r="2432" spans="1:2" x14ac:dyDescent="0.25">
      <c r="A2432" s="102">
        <v>32616</v>
      </c>
      <c r="B2432" s="101">
        <v>8.94</v>
      </c>
    </row>
    <row r="2433" spans="1:2" x14ac:dyDescent="0.25">
      <c r="A2433" s="102">
        <v>32617</v>
      </c>
      <c r="B2433" s="101">
        <v>8.9600000000000009</v>
      </c>
    </row>
    <row r="2434" spans="1:2" x14ac:dyDescent="0.25">
      <c r="A2434" s="102">
        <v>32618</v>
      </c>
      <c r="B2434" s="101">
        <v>9.0299999999999994</v>
      </c>
    </row>
    <row r="2435" spans="1:2" x14ac:dyDescent="0.25">
      <c r="A2435" s="102">
        <v>32619</v>
      </c>
      <c r="B2435" s="101">
        <v>8.99</v>
      </c>
    </row>
    <row r="2436" spans="1:2" x14ac:dyDescent="0.25">
      <c r="A2436" s="102">
        <v>32622</v>
      </c>
      <c r="B2436" s="101">
        <v>8.99</v>
      </c>
    </row>
    <row r="2437" spans="1:2" x14ac:dyDescent="0.25">
      <c r="A2437" s="102">
        <v>32623</v>
      </c>
      <c r="B2437" s="101">
        <v>8.9700000000000006</v>
      </c>
    </row>
    <row r="2438" spans="1:2" x14ac:dyDescent="0.25">
      <c r="A2438" s="102">
        <v>32624</v>
      </c>
      <c r="B2438" s="101">
        <v>8.9600000000000009</v>
      </c>
    </row>
    <row r="2439" spans="1:2" x14ac:dyDescent="0.25">
      <c r="A2439" s="102">
        <v>32625</v>
      </c>
      <c r="B2439" s="101">
        <v>8.92</v>
      </c>
    </row>
    <row r="2440" spans="1:2" x14ac:dyDescent="0.25">
      <c r="A2440" s="102">
        <v>32626</v>
      </c>
      <c r="B2440" s="101">
        <v>8.91</v>
      </c>
    </row>
    <row r="2441" spans="1:2" x14ac:dyDescent="0.25">
      <c r="A2441" s="102">
        <v>32629</v>
      </c>
      <c r="B2441" s="101">
        <v>9</v>
      </c>
    </row>
    <row r="2442" spans="1:2" x14ac:dyDescent="0.25">
      <c r="A2442" s="102">
        <v>32630</v>
      </c>
      <c r="B2442" s="101">
        <v>8.9499999999999993</v>
      </c>
    </row>
    <row r="2443" spans="1:2" x14ac:dyDescent="0.25">
      <c r="A2443" s="102">
        <v>32631</v>
      </c>
      <c r="B2443" s="101">
        <v>8.9499999999999993</v>
      </c>
    </row>
    <row r="2444" spans="1:2" x14ac:dyDescent="0.25">
      <c r="A2444" s="102">
        <v>32632</v>
      </c>
      <c r="B2444" s="101">
        <v>8.99</v>
      </c>
    </row>
    <row r="2445" spans="1:2" x14ac:dyDescent="0.25">
      <c r="A2445" s="102">
        <v>32633</v>
      </c>
      <c r="B2445" s="101">
        <v>8.9499999999999993</v>
      </c>
    </row>
    <row r="2446" spans="1:2" x14ac:dyDescent="0.25">
      <c r="A2446" s="102">
        <v>32636</v>
      </c>
      <c r="B2446" s="101">
        <v>8.99</v>
      </c>
    </row>
    <row r="2447" spans="1:2" x14ac:dyDescent="0.25">
      <c r="A2447" s="102">
        <v>32637</v>
      </c>
      <c r="B2447" s="101">
        <v>9.08</v>
      </c>
    </row>
    <row r="2448" spans="1:2" x14ac:dyDescent="0.25">
      <c r="A2448" s="102">
        <v>32638</v>
      </c>
      <c r="B2448" s="101">
        <v>9.1199999999999992</v>
      </c>
    </row>
    <row r="2449" spans="1:2" x14ac:dyDescent="0.25">
      <c r="A2449" s="102">
        <v>32639</v>
      </c>
      <c r="B2449" s="101">
        <v>9.07</v>
      </c>
    </row>
    <row r="2450" spans="1:2" x14ac:dyDescent="0.25">
      <c r="A2450" s="102">
        <v>32640</v>
      </c>
      <c r="B2450" s="101">
        <v>8.84</v>
      </c>
    </row>
    <row r="2451" spans="1:2" x14ac:dyDescent="0.25">
      <c r="A2451" s="102">
        <v>32643</v>
      </c>
      <c r="B2451" s="101">
        <v>8.85</v>
      </c>
    </row>
    <row r="2452" spans="1:2" x14ac:dyDescent="0.25">
      <c r="A2452" s="102">
        <v>32644</v>
      </c>
      <c r="B2452" s="101">
        <v>8.84</v>
      </c>
    </row>
    <row r="2453" spans="1:2" x14ac:dyDescent="0.25">
      <c r="A2453" s="102">
        <v>32645</v>
      </c>
      <c r="B2453" s="101">
        <v>8.81</v>
      </c>
    </row>
    <row r="2454" spans="1:2" x14ac:dyDescent="0.25">
      <c r="A2454" s="102">
        <v>32646</v>
      </c>
      <c r="B2454" s="101">
        <v>8.7799999999999994</v>
      </c>
    </row>
    <row r="2455" spans="1:2" x14ac:dyDescent="0.25">
      <c r="A2455" s="102">
        <v>32647</v>
      </c>
      <c r="B2455" s="101">
        <v>8.7200000000000006</v>
      </c>
    </row>
    <row r="2456" spans="1:2" x14ac:dyDescent="0.25">
      <c r="A2456" s="102">
        <v>32650</v>
      </c>
      <c r="B2456" s="101">
        <v>8.6</v>
      </c>
    </row>
    <row r="2457" spans="1:2" x14ac:dyDescent="0.25">
      <c r="A2457" s="102">
        <v>32651</v>
      </c>
      <c r="B2457" s="101">
        <v>8.6199999999999992</v>
      </c>
    </row>
    <row r="2458" spans="1:2" x14ac:dyDescent="0.25">
      <c r="A2458" s="102">
        <v>32652</v>
      </c>
      <c r="B2458" s="101">
        <v>8.6300000000000008</v>
      </c>
    </row>
    <row r="2459" spans="1:2" x14ac:dyDescent="0.25">
      <c r="A2459" s="102">
        <v>32653</v>
      </c>
      <c r="B2459" s="101">
        <v>8.66</v>
      </c>
    </row>
    <row r="2460" spans="1:2" x14ac:dyDescent="0.25">
      <c r="A2460" s="102">
        <v>32654</v>
      </c>
      <c r="B2460" s="101">
        <v>8.6300000000000008</v>
      </c>
    </row>
    <row r="2461" spans="1:2" x14ac:dyDescent="0.25">
      <c r="A2461" s="102">
        <v>32657</v>
      </c>
      <c r="B2461" s="101" t="e">
        <f>NA()</f>
        <v>#N/A</v>
      </c>
    </row>
    <row r="2462" spans="1:2" x14ac:dyDescent="0.25">
      <c r="A2462" s="102">
        <v>32658</v>
      </c>
      <c r="B2462" s="101">
        <v>8.6300000000000008</v>
      </c>
    </row>
    <row r="2463" spans="1:2" x14ac:dyDescent="0.25">
      <c r="A2463" s="102">
        <v>32659</v>
      </c>
      <c r="B2463" s="101">
        <v>8.6</v>
      </c>
    </row>
    <row r="2464" spans="1:2" x14ac:dyDescent="0.25">
      <c r="A2464" s="102">
        <v>32660</v>
      </c>
      <c r="B2464" s="101">
        <v>8.61</v>
      </c>
    </row>
    <row r="2465" spans="1:2" x14ac:dyDescent="0.25">
      <c r="A2465" s="102">
        <v>32661</v>
      </c>
      <c r="B2465" s="101">
        <v>8.48</v>
      </c>
    </row>
    <row r="2466" spans="1:2" x14ac:dyDescent="0.25">
      <c r="A2466" s="102">
        <v>32664</v>
      </c>
      <c r="B2466" s="101">
        <v>8.44</v>
      </c>
    </row>
    <row r="2467" spans="1:2" x14ac:dyDescent="0.25">
      <c r="A2467" s="102">
        <v>32665</v>
      </c>
      <c r="B2467" s="101">
        <v>8.41</v>
      </c>
    </row>
    <row r="2468" spans="1:2" x14ac:dyDescent="0.25">
      <c r="A2468" s="102">
        <v>32666</v>
      </c>
      <c r="B2468" s="101">
        <v>8.34</v>
      </c>
    </row>
    <row r="2469" spans="1:2" x14ac:dyDescent="0.25">
      <c r="A2469" s="102">
        <v>32667</v>
      </c>
      <c r="B2469" s="101">
        <v>8.31</v>
      </c>
    </row>
    <row r="2470" spans="1:2" x14ac:dyDescent="0.25">
      <c r="A2470" s="102">
        <v>32668</v>
      </c>
      <c r="B2470" s="101">
        <v>8.15</v>
      </c>
    </row>
    <row r="2471" spans="1:2" x14ac:dyDescent="0.25">
      <c r="A2471" s="102">
        <v>32671</v>
      </c>
      <c r="B2471" s="101">
        <v>8.1300000000000008</v>
      </c>
    </row>
    <row r="2472" spans="1:2" x14ac:dyDescent="0.25">
      <c r="A2472" s="102">
        <v>32672</v>
      </c>
      <c r="B2472" s="101">
        <v>8.2100000000000009</v>
      </c>
    </row>
    <row r="2473" spans="1:2" x14ac:dyDescent="0.25">
      <c r="A2473" s="102">
        <v>32673</v>
      </c>
      <c r="B2473" s="101">
        <v>8.17</v>
      </c>
    </row>
    <row r="2474" spans="1:2" x14ac:dyDescent="0.25">
      <c r="A2474" s="102">
        <v>32674</v>
      </c>
      <c r="B2474" s="101">
        <v>8.3000000000000007</v>
      </c>
    </row>
    <row r="2475" spans="1:2" x14ac:dyDescent="0.25">
      <c r="A2475" s="102">
        <v>32675</v>
      </c>
      <c r="B2475" s="101">
        <v>8.31</v>
      </c>
    </row>
    <row r="2476" spans="1:2" x14ac:dyDescent="0.25">
      <c r="A2476" s="102">
        <v>32678</v>
      </c>
      <c r="B2476" s="101">
        <v>8.34</v>
      </c>
    </row>
    <row r="2477" spans="1:2" x14ac:dyDescent="0.25">
      <c r="A2477" s="102">
        <v>32679</v>
      </c>
      <c r="B2477" s="101">
        <v>8.2799999999999994</v>
      </c>
    </row>
    <row r="2478" spans="1:2" x14ac:dyDescent="0.25">
      <c r="A2478" s="102">
        <v>32680</v>
      </c>
      <c r="B2478" s="101">
        <v>8.33</v>
      </c>
    </row>
    <row r="2479" spans="1:2" x14ac:dyDescent="0.25">
      <c r="A2479" s="102">
        <v>32681</v>
      </c>
      <c r="B2479" s="101">
        <v>8.34</v>
      </c>
    </row>
    <row r="2480" spans="1:2" x14ac:dyDescent="0.25">
      <c r="A2480" s="102">
        <v>32682</v>
      </c>
      <c r="B2480" s="101">
        <v>8.1999999999999993</v>
      </c>
    </row>
    <row r="2481" spans="1:2" x14ac:dyDescent="0.25">
      <c r="A2481" s="102">
        <v>32685</v>
      </c>
      <c r="B2481" s="101">
        <v>8.16</v>
      </c>
    </row>
    <row r="2482" spans="1:2" x14ac:dyDescent="0.25">
      <c r="A2482" s="102">
        <v>32686</v>
      </c>
      <c r="B2482" s="101">
        <v>8.08</v>
      </c>
    </row>
    <row r="2483" spans="1:2" x14ac:dyDescent="0.25">
      <c r="A2483" s="102">
        <v>32687</v>
      </c>
      <c r="B2483" s="101">
        <v>8.1300000000000008</v>
      </c>
    </row>
    <row r="2484" spans="1:2" x14ac:dyDescent="0.25">
      <c r="A2484" s="102">
        <v>32688</v>
      </c>
      <c r="B2484" s="101">
        <v>8.09</v>
      </c>
    </row>
    <row r="2485" spans="1:2" x14ac:dyDescent="0.25">
      <c r="A2485" s="102">
        <v>32689</v>
      </c>
      <c r="B2485" s="101">
        <v>8.0500000000000007</v>
      </c>
    </row>
    <row r="2486" spans="1:2" x14ac:dyDescent="0.25">
      <c r="A2486" s="102">
        <v>32692</v>
      </c>
      <c r="B2486" s="101">
        <v>8.07</v>
      </c>
    </row>
    <row r="2487" spans="1:2" x14ac:dyDescent="0.25">
      <c r="A2487" s="102">
        <v>32693</v>
      </c>
      <c r="B2487" s="101" t="e">
        <f>NA()</f>
        <v>#N/A</v>
      </c>
    </row>
    <row r="2488" spans="1:2" x14ac:dyDescent="0.25">
      <c r="A2488" s="102">
        <v>32694</v>
      </c>
      <c r="B2488" s="101">
        <v>8.14</v>
      </c>
    </row>
    <row r="2489" spans="1:2" x14ac:dyDescent="0.25">
      <c r="A2489" s="102">
        <v>32695</v>
      </c>
      <c r="B2489" s="101">
        <v>8.1</v>
      </c>
    </row>
    <row r="2490" spans="1:2" x14ac:dyDescent="0.25">
      <c r="A2490" s="102">
        <v>32696</v>
      </c>
      <c r="B2490" s="101">
        <v>8.0399999999999991</v>
      </c>
    </row>
    <row r="2491" spans="1:2" x14ac:dyDescent="0.25">
      <c r="A2491" s="102">
        <v>32699</v>
      </c>
      <c r="B2491" s="101">
        <v>8.02</v>
      </c>
    </row>
    <row r="2492" spans="1:2" x14ac:dyDescent="0.25">
      <c r="A2492" s="102">
        <v>32700</v>
      </c>
      <c r="B2492" s="101">
        <v>8.0399999999999991</v>
      </c>
    </row>
    <row r="2493" spans="1:2" x14ac:dyDescent="0.25">
      <c r="A2493" s="102">
        <v>32701</v>
      </c>
      <c r="B2493" s="101">
        <v>8.0399999999999991</v>
      </c>
    </row>
    <row r="2494" spans="1:2" x14ac:dyDescent="0.25">
      <c r="A2494" s="102">
        <v>32702</v>
      </c>
      <c r="B2494" s="101">
        <v>8.0500000000000007</v>
      </c>
    </row>
    <row r="2495" spans="1:2" x14ac:dyDescent="0.25">
      <c r="A2495" s="102">
        <v>32703</v>
      </c>
      <c r="B2495" s="101">
        <v>8.09</v>
      </c>
    </row>
    <row r="2496" spans="1:2" x14ac:dyDescent="0.25">
      <c r="A2496" s="102">
        <v>32706</v>
      </c>
      <c r="B2496" s="101">
        <v>8.11</v>
      </c>
    </row>
    <row r="2497" spans="1:2" x14ac:dyDescent="0.25">
      <c r="A2497" s="102">
        <v>32707</v>
      </c>
      <c r="B2497" s="101">
        <v>8.17</v>
      </c>
    </row>
    <row r="2498" spans="1:2" x14ac:dyDescent="0.25">
      <c r="A2498" s="102">
        <v>32708</v>
      </c>
      <c r="B2498" s="101">
        <v>8.14</v>
      </c>
    </row>
    <row r="2499" spans="1:2" x14ac:dyDescent="0.25">
      <c r="A2499" s="102">
        <v>32709</v>
      </c>
      <c r="B2499" s="101">
        <v>8.1</v>
      </c>
    </row>
    <row r="2500" spans="1:2" x14ac:dyDescent="0.25">
      <c r="A2500" s="102">
        <v>32710</v>
      </c>
      <c r="B2500" s="101">
        <v>8.16</v>
      </c>
    </row>
    <row r="2501" spans="1:2" x14ac:dyDescent="0.25">
      <c r="A2501" s="102">
        <v>32713</v>
      </c>
      <c r="B2501" s="101">
        <v>8.14</v>
      </c>
    </row>
    <row r="2502" spans="1:2" x14ac:dyDescent="0.25">
      <c r="A2502" s="102">
        <v>32714</v>
      </c>
      <c r="B2502" s="101">
        <v>8.1199999999999992</v>
      </c>
    </row>
    <row r="2503" spans="1:2" x14ac:dyDescent="0.25">
      <c r="A2503" s="102">
        <v>32715</v>
      </c>
      <c r="B2503" s="101">
        <v>8.11</v>
      </c>
    </row>
    <row r="2504" spans="1:2" x14ac:dyDescent="0.25">
      <c r="A2504" s="102">
        <v>32716</v>
      </c>
      <c r="B2504" s="101">
        <v>8.0299999999999994</v>
      </c>
    </row>
    <row r="2505" spans="1:2" x14ac:dyDescent="0.25">
      <c r="A2505" s="102">
        <v>32717</v>
      </c>
      <c r="B2505" s="101">
        <v>7.99</v>
      </c>
    </row>
    <row r="2506" spans="1:2" x14ac:dyDescent="0.25">
      <c r="A2506" s="102">
        <v>32720</v>
      </c>
      <c r="B2506" s="101">
        <v>7.92</v>
      </c>
    </row>
    <row r="2507" spans="1:2" x14ac:dyDescent="0.25">
      <c r="A2507" s="102">
        <v>32721</v>
      </c>
      <c r="B2507" s="101">
        <v>7.83</v>
      </c>
    </row>
    <row r="2508" spans="1:2" x14ac:dyDescent="0.25">
      <c r="A2508" s="102">
        <v>32722</v>
      </c>
      <c r="B2508" s="101">
        <v>7.84</v>
      </c>
    </row>
    <row r="2509" spans="1:2" x14ac:dyDescent="0.25">
      <c r="A2509" s="102">
        <v>32723</v>
      </c>
      <c r="B2509" s="101">
        <v>7.9</v>
      </c>
    </row>
    <row r="2510" spans="1:2" x14ac:dyDescent="0.25">
      <c r="A2510" s="102">
        <v>32724</v>
      </c>
      <c r="B2510" s="101">
        <v>8.08</v>
      </c>
    </row>
    <row r="2511" spans="1:2" x14ac:dyDescent="0.25">
      <c r="A2511" s="102">
        <v>32727</v>
      </c>
      <c r="B2511" s="101">
        <v>8.08</v>
      </c>
    </row>
    <row r="2512" spans="1:2" x14ac:dyDescent="0.25">
      <c r="A2512" s="102">
        <v>32728</v>
      </c>
      <c r="B2512" s="101">
        <v>8.08</v>
      </c>
    </row>
    <row r="2513" spans="1:2" x14ac:dyDescent="0.25">
      <c r="A2513" s="102">
        <v>32729</v>
      </c>
      <c r="B2513" s="101">
        <v>8.1199999999999992</v>
      </c>
    </row>
    <row r="2514" spans="1:2" x14ac:dyDescent="0.25">
      <c r="A2514" s="102">
        <v>32730</v>
      </c>
      <c r="B2514" s="101">
        <v>8.08</v>
      </c>
    </row>
    <row r="2515" spans="1:2" x14ac:dyDescent="0.25">
      <c r="A2515" s="102">
        <v>32731</v>
      </c>
      <c r="B2515" s="101">
        <v>8.1300000000000008</v>
      </c>
    </row>
    <row r="2516" spans="1:2" x14ac:dyDescent="0.25">
      <c r="A2516" s="102">
        <v>32734</v>
      </c>
      <c r="B2516" s="101">
        <v>8.23</v>
      </c>
    </row>
    <row r="2517" spans="1:2" x14ac:dyDescent="0.25">
      <c r="A2517" s="102">
        <v>32735</v>
      </c>
      <c r="B2517" s="101">
        <v>8.19</v>
      </c>
    </row>
    <row r="2518" spans="1:2" x14ac:dyDescent="0.25">
      <c r="A2518" s="102">
        <v>32736</v>
      </c>
      <c r="B2518" s="101">
        <v>8.1300000000000008</v>
      </c>
    </row>
    <row r="2519" spans="1:2" x14ac:dyDescent="0.25">
      <c r="A2519" s="102">
        <v>32737</v>
      </c>
      <c r="B2519" s="101">
        <v>8.16</v>
      </c>
    </row>
    <row r="2520" spans="1:2" x14ac:dyDescent="0.25">
      <c r="A2520" s="102">
        <v>32738</v>
      </c>
      <c r="B2520" s="101">
        <v>8.15</v>
      </c>
    </row>
    <row r="2521" spans="1:2" x14ac:dyDescent="0.25">
      <c r="A2521" s="102">
        <v>32741</v>
      </c>
      <c r="B2521" s="101">
        <v>8.18</v>
      </c>
    </row>
    <row r="2522" spans="1:2" x14ac:dyDescent="0.25">
      <c r="A2522" s="102">
        <v>32742</v>
      </c>
      <c r="B2522" s="101">
        <v>8.25</v>
      </c>
    </row>
    <row r="2523" spans="1:2" x14ac:dyDescent="0.25">
      <c r="A2523" s="102">
        <v>32743</v>
      </c>
      <c r="B2523" s="101">
        <v>8.19</v>
      </c>
    </row>
    <row r="2524" spans="1:2" x14ac:dyDescent="0.25">
      <c r="A2524" s="102">
        <v>32744</v>
      </c>
      <c r="B2524" s="101">
        <v>8.16</v>
      </c>
    </row>
    <row r="2525" spans="1:2" x14ac:dyDescent="0.25">
      <c r="A2525" s="102">
        <v>32745</v>
      </c>
      <c r="B2525" s="101">
        <v>8.18</v>
      </c>
    </row>
    <row r="2526" spans="1:2" x14ac:dyDescent="0.25">
      <c r="A2526" s="102">
        <v>32748</v>
      </c>
      <c r="B2526" s="101">
        <v>8.23</v>
      </c>
    </row>
    <row r="2527" spans="1:2" x14ac:dyDescent="0.25">
      <c r="A2527" s="102">
        <v>32749</v>
      </c>
      <c r="B2527" s="101">
        <v>8.2100000000000009</v>
      </c>
    </row>
    <row r="2528" spans="1:2" x14ac:dyDescent="0.25">
      <c r="A2528" s="102">
        <v>32750</v>
      </c>
      <c r="B2528" s="101">
        <v>8.1999999999999993</v>
      </c>
    </row>
    <row r="2529" spans="1:2" x14ac:dyDescent="0.25">
      <c r="A2529" s="102">
        <v>32751</v>
      </c>
      <c r="B2529" s="101">
        <v>8.2100000000000009</v>
      </c>
    </row>
    <row r="2530" spans="1:2" x14ac:dyDescent="0.25">
      <c r="A2530" s="102">
        <v>32752</v>
      </c>
      <c r="B2530" s="101">
        <v>8.14</v>
      </c>
    </row>
    <row r="2531" spans="1:2" x14ac:dyDescent="0.25">
      <c r="A2531" s="102">
        <v>32755</v>
      </c>
      <c r="B2531" s="101" t="e">
        <f>NA()</f>
        <v>#N/A</v>
      </c>
    </row>
    <row r="2532" spans="1:2" x14ac:dyDescent="0.25">
      <c r="A2532" s="102">
        <v>32756</v>
      </c>
      <c r="B2532" s="101">
        <v>8.14</v>
      </c>
    </row>
    <row r="2533" spans="1:2" x14ac:dyDescent="0.25">
      <c r="A2533" s="102">
        <v>32757</v>
      </c>
      <c r="B2533" s="101">
        <v>8.11</v>
      </c>
    </row>
    <row r="2534" spans="1:2" x14ac:dyDescent="0.25">
      <c r="A2534" s="102">
        <v>32758</v>
      </c>
      <c r="B2534" s="101">
        <v>8.11</v>
      </c>
    </row>
    <row r="2535" spans="1:2" x14ac:dyDescent="0.25">
      <c r="A2535" s="102">
        <v>32759</v>
      </c>
      <c r="B2535" s="101">
        <v>8.07</v>
      </c>
    </row>
    <row r="2536" spans="1:2" x14ac:dyDescent="0.25">
      <c r="A2536" s="102">
        <v>32762</v>
      </c>
      <c r="B2536" s="101">
        <v>8.07</v>
      </c>
    </row>
    <row r="2537" spans="1:2" x14ac:dyDescent="0.25">
      <c r="A2537" s="102">
        <v>32763</v>
      </c>
      <c r="B2537" s="101">
        <v>8.09</v>
      </c>
    </row>
    <row r="2538" spans="1:2" x14ac:dyDescent="0.25">
      <c r="A2538" s="102">
        <v>32764</v>
      </c>
      <c r="B2538" s="101">
        <v>8.15</v>
      </c>
    </row>
    <row r="2539" spans="1:2" x14ac:dyDescent="0.25">
      <c r="A2539" s="102">
        <v>32765</v>
      </c>
      <c r="B2539" s="101">
        <v>8.1199999999999992</v>
      </c>
    </row>
    <row r="2540" spans="1:2" x14ac:dyDescent="0.25">
      <c r="A2540" s="102">
        <v>32766</v>
      </c>
      <c r="B2540" s="101">
        <v>8.08</v>
      </c>
    </row>
    <row r="2541" spans="1:2" x14ac:dyDescent="0.25">
      <c r="A2541" s="102">
        <v>32769</v>
      </c>
      <c r="B2541" s="101">
        <v>8.09</v>
      </c>
    </row>
    <row r="2542" spans="1:2" x14ac:dyDescent="0.25">
      <c r="A2542" s="102">
        <v>32770</v>
      </c>
      <c r="B2542" s="101">
        <v>8.09</v>
      </c>
    </row>
    <row r="2543" spans="1:2" x14ac:dyDescent="0.25">
      <c r="A2543" s="102">
        <v>32771</v>
      </c>
      <c r="B2543" s="101">
        <v>8.15</v>
      </c>
    </row>
    <row r="2544" spans="1:2" x14ac:dyDescent="0.25">
      <c r="A2544" s="102">
        <v>32772</v>
      </c>
      <c r="B2544" s="101">
        <v>8.19</v>
      </c>
    </row>
    <row r="2545" spans="1:2" x14ac:dyDescent="0.25">
      <c r="A2545" s="102">
        <v>32773</v>
      </c>
      <c r="B2545" s="101">
        <v>8.1999999999999993</v>
      </c>
    </row>
    <row r="2546" spans="1:2" x14ac:dyDescent="0.25">
      <c r="A2546" s="102">
        <v>32776</v>
      </c>
      <c r="B2546" s="101">
        <v>8.3000000000000007</v>
      </c>
    </row>
    <row r="2547" spans="1:2" x14ac:dyDescent="0.25">
      <c r="A2547" s="102">
        <v>32777</v>
      </c>
      <c r="B2547" s="101">
        <v>8.25</v>
      </c>
    </row>
    <row r="2548" spans="1:2" x14ac:dyDescent="0.25">
      <c r="A2548" s="102">
        <v>32778</v>
      </c>
      <c r="B2548" s="101">
        <v>8.25</v>
      </c>
    </row>
    <row r="2549" spans="1:2" x14ac:dyDescent="0.25">
      <c r="A2549" s="102">
        <v>32779</v>
      </c>
      <c r="B2549" s="101">
        <v>8.25</v>
      </c>
    </row>
    <row r="2550" spans="1:2" x14ac:dyDescent="0.25">
      <c r="A2550" s="102">
        <v>32780</v>
      </c>
      <c r="B2550" s="101">
        <v>8.24</v>
      </c>
    </row>
    <row r="2551" spans="1:2" x14ac:dyDescent="0.25">
      <c r="A2551" s="102">
        <v>32783</v>
      </c>
      <c r="B2551" s="101">
        <v>8.2200000000000006</v>
      </c>
    </row>
    <row r="2552" spans="1:2" x14ac:dyDescent="0.25">
      <c r="A2552" s="102">
        <v>32784</v>
      </c>
      <c r="B2552" s="101">
        <v>8.19</v>
      </c>
    </row>
    <row r="2553" spans="1:2" x14ac:dyDescent="0.25">
      <c r="A2553" s="102">
        <v>32785</v>
      </c>
      <c r="B2553" s="101">
        <v>8.16</v>
      </c>
    </row>
    <row r="2554" spans="1:2" x14ac:dyDescent="0.25">
      <c r="A2554" s="102">
        <v>32786</v>
      </c>
      <c r="B2554" s="101">
        <v>8.09</v>
      </c>
    </row>
    <row r="2555" spans="1:2" x14ac:dyDescent="0.25">
      <c r="A2555" s="102">
        <v>32787</v>
      </c>
      <c r="B2555" s="101">
        <v>8.01</v>
      </c>
    </row>
    <row r="2556" spans="1:2" x14ac:dyDescent="0.25">
      <c r="A2556" s="102">
        <v>32790</v>
      </c>
      <c r="B2556" s="101" t="e">
        <f>NA()</f>
        <v>#N/A</v>
      </c>
    </row>
    <row r="2557" spans="1:2" x14ac:dyDescent="0.25">
      <c r="A2557" s="102">
        <v>32791</v>
      </c>
      <c r="B2557" s="101">
        <v>8.01</v>
      </c>
    </row>
    <row r="2558" spans="1:2" x14ac:dyDescent="0.25">
      <c r="A2558" s="102">
        <v>32792</v>
      </c>
      <c r="B2558" s="101">
        <v>8.0500000000000007</v>
      </c>
    </row>
    <row r="2559" spans="1:2" x14ac:dyDescent="0.25">
      <c r="A2559" s="102">
        <v>32793</v>
      </c>
      <c r="B2559" s="101">
        <v>8.02</v>
      </c>
    </row>
    <row r="2560" spans="1:2" x14ac:dyDescent="0.25">
      <c r="A2560" s="102">
        <v>32794</v>
      </c>
      <c r="B2560" s="101">
        <v>7.88</v>
      </c>
    </row>
    <row r="2561" spans="1:2" x14ac:dyDescent="0.25">
      <c r="A2561" s="102">
        <v>32797</v>
      </c>
      <c r="B2561" s="101">
        <v>7.98</v>
      </c>
    </row>
    <row r="2562" spans="1:2" x14ac:dyDescent="0.25">
      <c r="A2562" s="102">
        <v>32798</v>
      </c>
      <c r="B2562" s="101">
        <v>8.01</v>
      </c>
    </row>
    <row r="2563" spans="1:2" x14ac:dyDescent="0.25">
      <c r="A2563" s="102">
        <v>32799</v>
      </c>
      <c r="B2563" s="101">
        <v>8.0299999999999994</v>
      </c>
    </row>
    <row r="2564" spans="1:2" x14ac:dyDescent="0.25">
      <c r="A2564" s="102">
        <v>32800</v>
      </c>
      <c r="B2564" s="101">
        <v>7.97</v>
      </c>
    </row>
    <row r="2565" spans="1:2" x14ac:dyDescent="0.25">
      <c r="A2565" s="102">
        <v>32801</v>
      </c>
      <c r="B2565" s="101">
        <v>7.98</v>
      </c>
    </row>
    <row r="2566" spans="1:2" x14ac:dyDescent="0.25">
      <c r="A2566" s="102">
        <v>32804</v>
      </c>
      <c r="B2566" s="101">
        <v>7.94</v>
      </c>
    </row>
    <row r="2567" spans="1:2" x14ac:dyDescent="0.25">
      <c r="A2567" s="102">
        <v>32805</v>
      </c>
      <c r="B2567" s="101">
        <v>7.87</v>
      </c>
    </row>
    <row r="2568" spans="1:2" x14ac:dyDescent="0.25">
      <c r="A2568" s="102">
        <v>32806</v>
      </c>
      <c r="B2568" s="101">
        <v>7.88</v>
      </c>
    </row>
    <row r="2569" spans="1:2" x14ac:dyDescent="0.25">
      <c r="A2569" s="102">
        <v>32807</v>
      </c>
      <c r="B2569" s="101">
        <v>7.89</v>
      </c>
    </row>
    <row r="2570" spans="1:2" x14ac:dyDescent="0.25">
      <c r="A2570" s="102">
        <v>32808</v>
      </c>
      <c r="B2570" s="101">
        <v>7.95</v>
      </c>
    </row>
    <row r="2571" spans="1:2" x14ac:dyDescent="0.25">
      <c r="A2571" s="102">
        <v>32811</v>
      </c>
      <c r="B2571" s="101">
        <v>7.93</v>
      </c>
    </row>
    <row r="2572" spans="1:2" x14ac:dyDescent="0.25">
      <c r="A2572" s="102">
        <v>32812</v>
      </c>
      <c r="B2572" s="101">
        <v>7.92</v>
      </c>
    </row>
    <row r="2573" spans="1:2" x14ac:dyDescent="0.25">
      <c r="A2573" s="102">
        <v>32813</v>
      </c>
      <c r="B2573" s="101">
        <v>7.89</v>
      </c>
    </row>
    <row r="2574" spans="1:2" x14ac:dyDescent="0.25">
      <c r="A2574" s="102">
        <v>32814</v>
      </c>
      <c r="B2574" s="101">
        <v>7.88</v>
      </c>
    </row>
    <row r="2575" spans="1:2" x14ac:dyDescent="0.25">
      <c r="A2575" s="102">
        <v>32815</v>
      </c>
      <c r="B2575" s="101">
        <v>7.92</v>
      </c>
    </row>
    <row r="2576" spans="1:2" x14ac:dyDescent="0.25">
      <c r="A2576" s="102">
        <v>32818</v>
      </c>
      <c r="B2576" s="101">
        <v>7.97</v>
      </c>
    </row>
    <row r="2577" spans="1:2" x14ac:dyDescent="0.25">
      <c r="A2577" s="102">
        <v>32819</v>
      </c>
      <c r="B2577" s="101">
        <v>7.88</v>
      </c>
    </row>
    <row r="2578" spans="1:2" x14ac:dyDescent="0.25">
      <c r="A2578" s="102">
        <v>32820</v>
      </c>
      <c r="B2578" s="101">
        <v>7.88</v>
      </c>
    </row>
    <row r="2579" spans="1:2" x14ac:dyDescent="0.25">
      <c r="A2579" s="102">
        <v>32821</v>
      </c>
      <c r="B2579" s="101">
        <v>7.91</v>
      </c>
    </row>
    <row r="2580" spans="1:2" x14ac:dyDescent="0.25">
      <c r="A2580" s="102">
        <v>32822</v>
      </c>
      <c r="B2580" s="101">
        <v>7.9</v>
      </c>
    </row>
    <row r="2581" spans="1:2" x14ac:dyDescent="0.25">
      <c r="A2581" s="102">
        <v>32825</v>
      </c>
      <c r="B2581" s="101">
        <v>7.89</v>
      </c>
    </row>
    <row r="2582" spans="1:2" x14ac:dyDescent="0.25">
      <c r="A2582" s="102">
        <v>32826</v>
      </c>
      <c r="B2582" s="101">
        <v>7.9</v>
      </c>
    </row>
    <row r="2583" spans="1:2" x14ac:dyDescent="0.25">
      <c r="A2583" s="102">
        <v>32827</v>
      </c>
      <c r="B2583" s="101">
        <v>7.87</v>
      </c>
    </row>
    <row r="2584" spans="1:2" x14ac:dyDescent="0.25">
      <c r="A2584" s="102">
        <v>32828</v>
      </c>
      <c r="B2584" s="101">
        <v>7.87</v>
      </c>
    </row>
    <row r="2585" spans="1:2" x14ac:dyDescent="0.25">
      <c r="A2585" s="102">
        <v>32829</v>
      </c>
      <c r="B2585" s="101">
        <v>7.94</v>
      </c>
    </row>
    <row r="2586" spans="1:2" x14ac:dyDescent="0.25">
      <c r="A2586" s="102">
        <v>32832</v>
      </c>
      <c r="B2586" s="101">
        <v>7.92</v>
      </c>
    </row>
    <row r="2587" spans="1:2" x14ac:dyDescent="0.25">
      <c r="A2587" s="102">
        <v>32833</v>
      </c>
      <c r="B2587" s="101">
        <v>7.91</v>
      </c>
    </row>
    <row r="2588" spans="1:2" x14ac:dyDescent="0.25">
      <c r="A2588" s="102">
        <v>32834</v>
      </c>
      <c r="B2588" s="101">
        <v>7.88</v>
      </c>
    </row>
    <row r="2589" spans="1:2" x14ac:dyDescent="0.25">
      <c r="A2589" s="102">
        <v>32835</v>
      </c>
      <c r="B2589" s="101" t="e">
        <f>NA()</f>
        <v>#N/A</v>
      </c>
    </row>
    <row r="2590" spans="1:2" x14ac:dyDescent="0.25">
      <c r="A2590" s="102">
        <v>32836</v>
      </c>
      <c r="B2590" s="101">
        <v>7.88</v>
      </c>
    </row>
    <row r="2591" spans="1:2" x14ac:dyDescent="0.25">
      <c r="A2591" s="102">
        <v>32839</v>
      </c>
      <c r="B2591" s="101">
        <v>7.92</v>
      </c>
    </row>
    <row r="2592" spans="1:2" x14ac:dyDescent="0.25">
      <c r="A2592" s="102">
        <v>32840</v>
      </c>
      <c r="B2592" s="101">
        <v>7.91</v>
      </c>
    </row>
    <row r="2593" spans="1:2" x14ac:dyDescent="0.25">
      <c r="A2593" s="102">
        <v>32841</v>
      </c>
      <c r="B2593" s="101">
        <v>7.93</v>
      </c>
    </row>
    <row r="2594" spans="1:2" x14ac:dyDescent="0.25">
      <c r="A2594" s="102">
        <v>32842</v>
      </c>
      <c r="B2594" s="101">
        <v>7.9</v>
      </c>
    </row>
    <row r="2595" spans="1:2" x14ac:dyDescent="0.25">
      <c r="A2595" s="102">
        <v>32843</v>
      </c>
      <c r="B2595" s="101">
        <v>7.88</v>
      </c>
    </row>
    <row r="2596" spans="1:2" x14ac:dyDescent="0.25">
      <c r="A2596" s="102">
        <v>32846</v>
      </c>
      <c r="B2596" s="101">
        <v>7.88</v>
      </c>
    </row>
    <row r="2597" spans="1:2" x14ac:dyDescent="0.25">
      <c r="A2597" s="102">
        <v>32847</v>
      </c>
      <c r="B2597" s="101">
        <v>7.88</v>
      </c>
    </row>
    <row r="2598" spans="1:2" x14ac:dyDescent="0.25">
      <c r="A2598" s="102">
        <v>32848</v>
      </c>
      <c r="B2598" s="101">
        <v>7.91</v>
      </c>
    </row>
    <row r="2599" spans="1:2" x14ac:dyDescent="0.25">
      <c r="A2599" s="102">
        <v>32849</v>
      </c>
      <c r="B2599" s="101">
        <v>7.93</v>
      </c>
    </row>
    <row r="2600" spans="1:2" x14ac:dyDescent="0.25">
      <c r="A2600" s="102">
        <v>32850</v>
      </c>
      <c r="B2600" s="101">
        <v>7.88</v>
      </c>
    </row>
    <row r="2601" spans="1:2" x14ac:dyDescent="0.25">
      <c r="A2601" s="102">
        <v>32853</v>
      </c>
      <c r="B2601" s="101">
        <v>7.89</v>
      </c>
    </row>
    <row r="2602" spans="1:2" x14ac:dyDescent="0.25">
      <c r="A2602" s="102">
        <v>32854</v>
      </c>
      <c r="B2602" s="101">
        <v>7.9</v>
      </c>
    </row>
    <row r="2603" spans="1:2" x14ac:dyDescent="0.25">
      <c r="A2603" s="102">
        <v>32855</v>
      </c>
      <c r="B2603" s="101">
        <v>7.88</v>
      </c>
    </row>
    <row r="2604" spans="1:2" x14ac:dyDescent="0.25">
      <c r="A2604" s="102">
        <v>32856</v>
      </c>
      <c r="B2604" s="101">
        <v>7.85</v>
      </c>
    </row>
    <row r="2605" spans="1:2" x14ac:dyDescent="0.25">
      <c r="A2605" s="102">
        <v>32857</v>
      </c>
      <c r="B2605" s="101">
        <v>7.86</v>
      </c>
    </row>
    <row r="2606" spans="1:2" x14ac:dyDescent="0.25">
      <c r="A2606" s="102">
        <v>32860</v>
      </c>
      <c r="B2606" s="101">
        <v>7.83</v>
      </c>
    </row>
    <row r="2607" spans="1:2" x14ac:dyDescent="0.25">
      <c r="A2607" s="102">
        <v>32861</v>
      </c>
      <c r="B2607" s="101">
        <v>7.85</v>
      </c>
    </row>
    <row r="2608" spans="1:2" x14ac:dyDescent="0.25">
      <c r="A2608" s="102">
        <v>32862</v>
      </c>
      <c r="B2608" s="101">
        <v>7.84</v>
      </c>
    </row>
    <row r="2609" spans="1:2" x14ac:dyDescent="0.25">
      <c r="A2609" s="102">
        <v>32863</v>
      </c>
      <c r="B2609" s="101">
        <v>7.86</v>
      </c>
    </row>
    <row r="2610" spans="1:2" x14ac:dyDescent="0.25">
      <c r="A2610" s="102">
        <v>32864</v>
      </c>
      <c r="B2610" s="101">
        <v>7.88</v>
      </c>
    </row>
    <row r="2611" spans="1:2" x14ac:dyDescent="0.25">
      <c r="A2611" s="102">
        <v>32867</v>
      </c>
      <c r="B2611" s="101" t="e">
        <f>NA()</f>
        <v>#N/A</v>
      </c>
    </row>
    <row r="2612" spans="1:2" x14ac:dyDescent="0.25">
      <c r="A2612" s="102">
        <v>32868</v>
      </c>
      <c r="B2612" s="101">
        <v>8</v>
      </c>
    </row>
    <row r="2613" spans="1:2" x14ac:dyDescent="0.25">
      <c r="A2613" s="102">
        <v>32869</v>
      </c>
      <c r="B2613" s="101">
        <v>7.98</v>
      </c>
    </row>
    <row r="2614" spans="1:2" x14ac:dyDescent="0.25">
      <c r="A2614" s="102">
        <v>32870</v>
      </c>
      <c r="B2614" s="101">
        <v>7.97</v>
      </c>
    </row>
    <row r="2615" spans="1:2" x14ac:dyDescent="0.25">
      <c r="A2615" s="102">
        <v>32871</v>
      </c>
      <c r="B2615" s="101">
        <v>7.98</v>
      </c>
    </row>
    <row r="2616" spans="1:2" x14ac:dyDescent="0.25">
      <c r="A2616" s="102">
        <v>32874</v>
      </c>
      <c r="B2616" s="101" t="e">
        <f>NA()</f>
        <v>#N/A</v>
      </c>
    </row>
    <row r="2617" spans="1:2" x14ac:dyDescent="0.25">
      <c r="A2617" s="102">
        <v>32875</v>
      </c>
      <c r="B2617" s="101">
        <v>8</v>
      </c>
    </row>
    <row r="2618" spans="1:2" x14ac:dyDescent="0.25">
      <c r="A2618" s="102">
        <v>32876</v>
      </c>
      <c r="B2618" s="101">
        <v>8.0399999999999991</v>
      </c>
    </row>
    <row r="2619" spans="1:2" x14ac:dyDescent="0.25">
      <c r="A2619" s="102">
        <v>32877</v>
      </c>
      <c r="B2619" s="101">
        <v>8.0399999999999991</v>
      </c>
    </row>
    <row r="2620" spans="1:2" x14ac:dyDescent="0.25">
      <c r="A2620" s="102">
        <v>32878</v>
      </c>
      <c r="B2620" s="101">
        <v>8.06</v>
      </c>
    </row>
    <row r="2621" spans="1:2" x14ac:dyDescent="0.25">
      <c r="A2621" s="102">
        <v>32881</v>
      </c>
      <c r="B2621" s="101">
        <v>8.09</v>
      </c>
    </row>
    <row r="2622" spans="1:2" x14ac:dyDescent="0.25">
      <c r="A2622" s="102">
        <v>32882</v>
      </c>
      <c r="B2622" s="101">
        <v>8.1</v>
      </c>
    </row>
    <row r="2623" spans="1:2" x14ac:dyDescent="0.25">
      <c r="A2623" s="102">
        <v>32883</v>
      </c>
      <c r="B2623" s="101">
        <v>8.11</v>
      </c>
    </row>
    <row r="2624" spans="1:2" x14ac:dyDescent="0.25">
      <c r="A2624" s="102">
        <v>32884</v>
      </c>
      <c r="B2624" s="101">
        <v>8.11</v>
      </c>
    </row>
    <row r="2625" spans="1:2" x14ac:dyDescent="0.25">
      <c r="A2625" s="102">
        <v>32885</v>
      </c>
      <c r="B2625" s="101">
        <v>8.17</v>
      </c>
    </row>
    <row r="2626" spans="1:2" x14ac:dyDescent="0.25">
      <c r="A2626" s="102">
        <v>32888</v>
      </c>
      <c r="B2626" s="101" t="e">
        <f>NA()</f>
        <v>#N/A</v>
      </c>
    </row>
    <row r="2627" spans="1:2" x14ac:dyDescent="0.25">
      <c r="A2627" s="102">
        <v>32889</v>
      </c>
      <c r="B2627" s="101">
        <v>8.25</v>
      </c>
    </row>
    <row r="2628" spans="1:2" x14ac:dyDescent="0.25">
      <c r="A2628" s="102">
        <v>32890</v>
      </c>
      <c r="B2628" s="101">
        <v>8.25</v>
      </c>
    </row>
    <row r="2629" spans="1:2" x14ac:dyDescent="0.25">
      <c r="A2629" s="102">
        <v>32891</v>
      </c>
      <c r="B2629" s="101">
        <v>8.35</v>
      </c>
    </row>
    <row r="2630" spans="1:2" x14ac:dyDescent="0.25">
      <c r="A2630" s="102">
        <v>32892</v>
      </c>
      <c r="B2630" s="101">
        <v>8.2899999999999991</v>
      </c>
    </row>
    <row r="2631" spans="1:2" x14ac:dyDescent="0.25">
      <c r="A2631" s="102">
        <v>32895</v>
      </c>
      <c r="B2631" s="101">
        <v>8.31</v>
      </c>
    </row>
    <row r="2632" spans="1:2" x14ac:dyDescent="0.25">
      <c r="A2632" s="102">
        <v>32896</v>
      </c>
      <c r="B2632" s="101">
        <v>8.2899999999999991</v>
      </c>
    </row>
    <row r="2633" spans="1:2" x14ac:dyDescent="0.25">
      <c r="A2633" s="102">
        <v>32897</v>
      </c>
      <c r="B2633" s="101">
        <v>8.41</v>
      </c>
    </row>
    <row r="2634" spans="1:2" x14ac:dyDescent="0.25">
      <c r="A2634" s="102">
        <v>32898</v>
      </c>
      <c r="B2634" s="101">
        <v>8.4600000000000009</v>
      </c>
    </row>
    <row r="2635" spans="1:2" x14ac:dyDescent="0.25">
      <c r="A2635" s="102">
        <v>32899</v>
      </c>
      <c r="B2635" s="101">
        <v>8.5500000000000007</v>
      </c>
    </row>
    <row r="2636" spans="1:2" x14ac:dyDescent="0.25">
      <c r="A2636" s="102">
        <v>32902</v>
      </c>
      <c r="B2636" s="101">
        <v>8.5399999999999991</v>
      </c>
    </row>
    <row r="2637" spans="1:2" x14ac:dyDescent="0.25">
      <c r="A2637" s="102">
        <v>32903</v>
      </c>
      <c r="B2637" s="101">
        <v>8.5500000000000007</v>
      </c>
    </row>
    <row r="2638" spans="1:2" x14ac:dyDescent="0.25">
      <c r="A2638" s="102">
        <v>32904</v>
      </c>
      <c r="B2638" s="101">
        <v>8.4600000000000009</v>
      </c>
    </row>
    <row r="2639" spans="1:2" x14ac:dyDescent="0.25">
      <c r="A2639" s="102">
        <v>32905</v>
      </c>
      <c r="B2639" s="101">
        <v>8.44</v>
      </c>
    </row>
    <row r="2640" spans="1:2" x14ac:dyDescent="0.25">
      <c r="A2640" s="102">
        <v>32906</v>
      </c>
      <c r="B2640" s="101">
        <v>8.51</v>
      </c>
    </row>
    <row r="2641" spans="1:2" x14ac:dyDescent="0.25">
      <c r="A2641" s="102">
        <v>32909</v>
      </c>
      <c r="B2641" s="101">
        <v>8.5299999999999994</v>
      </c>
    </row>
    <row r="2642" spans="1:2" x14ac:dyDescent="0.25">
      <c r="A2642" s="102">
        <v>32910</v>
      </c>
      <c r="B2642" s="101">
        <v>8.58</v>
      </c>
    </row>
    <row r="2643" spans="1:2" x14ac:dyDescent="0.25">
      <c r="A2643" s="102">
        <v>32911</v>
      </c>
      <c r="B2643" s="101">
        <v>8.57</v>
      </c>
    </row>
    <row r="2644" spans="1:2" x14ac:dyDescent="0.25">
      <c r="A2644" s="102">
        <v>32912</v>
      </c>
      <c r="B2644" s="101">
        <v>8.5</v>
      </c>
    </row>
    <row r="2645" spans="1:2" x14ac:dyDescent="0.25">
      <c r="A2645" s="102">
        <v>32913</v>
      </c>
      <c r="B2645" s="101">
        <v>8.36</v>
      </c>
    </row>
    <row r="2646" spans="1:2" x14ac:dyDescent="0.25">
      <c r="A2646" s="102">
        <v>32916</v>
      </c>
      <c r="B2646" s="101">
        <v>8.43</v>
      </c>
    </row>
    <row r="2647" spans="1:2" x14ac:dyDescent="0.25">
      <c r="A2647" s="102">
        <v>32917</v>
      </c>
      <c r="B2647" s="101">
        <v>8.39</v>
      </c>
    </row>
    <row r="2648" spans="1:2" x14ac:dyDescent="0.25">
      <c r="A2648" s="102">
        <v>32918</v>
      </c>
      <c r="B2648" s="101">
        <v>8.41</v>
      </c>
    </row>
    <row r="2649" spans="1:2" x14ac:dyDescent="0.25">
      <c r="A2649" s="102">
        <v>32919</v>
      </c>
      <c r="B2649" s="101">
        <v>8.4700000000000006</v>
      </c>
    </row>
    <row r="2650" spans="1:2" x14ac:dyDescent="0.25">
      <c r="A2650" s="102">
        <v>32920</v>
      </c>
      <c r="B2650" s="101">
        <v>8.4600000000000009</v>
      </c>
    </row>
    <row r="2651" spans="1:2" x14ac:dyDescent="0.25">
      <c r="A2651" s="102">
        <v>32923</v>
      </c>
      <c r="B2651" s="101" t="e">
        <f>NA()</f>
        <v>#N/A</v>
      </c>
    </row>
    <row r="2652" spans="1:2" x14ac:dyDescent="0.25">
      <c r="A2652" s="102">
        <v>32924</v>
      </c>
      <c r="B2652" s="101">
        <v>8.66</v>
      </c>
    </row>
    <row r="2653" spans="1:2" x14ac:dyDescent="0.25">
      <c r="A2653" s="102">
        <v>32925</v>
      </c>
      <c r="B2653" s="101">
        <v>8.66</v>
      </c>
    </row>
    <row r="2654" spans="1:2" x14ac:dyDescent="0.25">
      <c r="A2654" s="102">
        <v>32926</v>
      </c>
      <c r="B2654" s="101">
        <v>8.56</v>
      </c>
    </row>
    <row r="2655" spans="1:2" x14ac:dyDescent="0.25">
      <c r="A2655" s="102">
        <v>32927</v>
      </c>
      <c r="B2655" s="101">
        <v>8.56</v>
      </c>
    </row>
    <row r="2656" spans="1:2" x14ac:dyDescent="0.25">
      <c r="A2656" s="102">
        <v>32930</v>
      </c>
      <c r="B2656" s="101">
        <v>8.49</v>
      </c>
    </row>
    <row r="2657" spans="1:2" x14ac:dyDescent="0.25">
      <c r="A2657" s="102">
        <v>32931</v>
      </c>
      <c r="B2657" s="101">
        <v>8.4499999999999993</v>
      </c>
    </row>
    <row r="2658" spans="1:2" x14ac:dyDescent="0.25">
      <c r="A2658" s="102">
        <v>32932</v>
      </c>
      <c r="B2658" s="101">
        <v>8.5399999999999991</v>
      </c>
    </row>
    <row r="2659" spans="1:2" x14ac:dyDescent="0.25">
      <c r="A2659" s="102">
        <v>32933</v>
      </c>
      <c r="B2659" s="101">
        <v>8.61</v>
      </c>
    </row>
    <row r="2660" spans="1:2" x14ac:dyDescent="0.25">
      <c r="A2660" s="102">
        <v>32934</v>
      </c>
      <c r="B2660" s="101">
        <v>8.5500000000000007</v>
      </c>
    </row>
    <row r="2661" spans="1:2" x14ac:dyDescent="0.25">
      <c r="A2661" s="102">
        <v>32937</v>
      </c>
      <c r="B2661" s="101">
        <v>8.66</v>
      </c>
    </row>
    <row r="2662" spans="1:2" x14ac:dyDescent="0.25">
      <c r="A2662" s="102">
        <v>32938</v>
      </c>
      <c r="B2662" s="101">
        <v>8.59</v>
      </c>
    </row>
    <row r="2663" spans="1:2" x14ac:dyDescent="0.25">
      <c r="A2663" s="102">
        <v>32939</v>
      </c>
      <c r="B2663" s="101">
        <v>8.58</v>
      </c>
    </row>
    <row r="2664" spans="1:2" x14ac:dyDescent="0.25">
      <c r="A2664" s="102">
        <v>32940</v>
      </c>
      <c r="B2664" s="101">
        <v>8.56</v>
      </c>
    </row>
    <row r="2665" spans="1:2" x14ac:dyDescent="0.25">
      <c r="A2665" s="102">
        <v>32941</v>
      </c>
      <c r="B2665" s="101">
        <v>8.6300000000000008</v>
      </c>
    </row>
    <row r="2666" spans="1:2" x14ac:dyDescent="0.25">
      <c r="A2666" s="102">
        <v>32944</v>
      </c>
      <c r="B2666" s="101">
        <v>8.6199999999999992</v>
      </c>
    </row>
    <row r="2667" spans="1:2" x14ac:dyDescent="0.25">
      <c r="A2667" s="102">
        <v>32945</v>
      </c>
      <c r="B2667" s="101">
        <v>8.7200000000000006</v>
      </c>
    </row>
    <row r="2668" spans="1:2" x14ac:dyDescent="0.25">
      <c r="A2668" s="102">
        <v>32946</v>
      </c>
      <c r="B2668" s="101">
        <v>8.61</v>
      </c>
    </row>
    <row r="2669" spans="1:2" x14ac:dyDescent="0.25">
      <c r="A2669" s="102">
        <v>32947</v>
      </c>
      <c r="B2669" s="101">
        <v>8.6300000000000008</v>
      </c>
    </row>
    <row r="2670" spans="1:2" x14ac:dyDescent="0.25">
      <c r="A2670" s="102">
        <v>32948</v>
      </c>
      <c r="B2670" s="101">
        <v>8.5500000000000007</v>
      </c>
    </row>
    <row r="2671" spans="1:2" x14ac:dyDescent="0.25">
      <c r="A2671" s="102">
        <v>32951</v>
      </c>
      <c r="B2671" s="101">
        <v>8.5399999999999991</v>
      </c>
    </row>
    <row r="2672" spans="1:2" x14ac:dyDescent="0.25">
      <c r="A2672" s="102">
        <v>32952</v>
      </c>
      <c r="B2672" s="101">
        <v>8.4700000000000006</v>
      </c>
    </row>
    <row r="2673" spans="1:2" x14ac:dyDescent="0.25">
      <c r="A2673" s="102">
        <v>32953</v>
      </c>
      <c r="B2673" s="101">
        <v>8.4700000000000006</v>
      </c>
    </row>
    <row r="2674" spans="1:2" x14ac:dyDescent="0.25">
      <c r="A2674" s="102">
        <v>32954</v>
      </c>
      <c r="B2674" s="101">
        <v>8.49</v>
      </c>
    </row>
    <row r="2675" spans="1:2" x14ac:dyDescent="0.25">
      <c r="A2675" s="102">
        <v>32955</v>
      </c>
      <c r="B2675" s="101">
        <v>8.48</v>
      </c>
    </row>
    <row r="2676" spans="1:2" x14ac:dyDescent="0.25">
      <c r="A2676" s="102">
        <v>32958</v>
      </c>
      <c r="B2676" s="101">
        <v>8.4700000000000006</v>
      </c>
    </row>
    <row r="2677" spans="1:2" x14ac:dyDescent="0.25">
      <c r="A2677" s="102">
        <v>32959</v>
      </c>
      <c r="B2677" s="101">
        <v>8.48</v>
      </c>
    </row>
    <row r="2678" spans="1:2" x14ac:dyDescent="0.25">
      <c r="A2678" s="102">
        <v>32960</v>
      </c>
      <c r="B2678" s="101">
        <v>8.4700000000000006</v>
      </c>
    </row>
    <row r="2679" spans="1:2" x14ac:dyDescent="0.25">
      <c r="A2679" s="102">
        <v>32961</v>
      </c>
      <c r="B2679" s="101">
        <v>8.58</v>
      </c>
    </row>
    <row r="2680" spans="1:2" x14ac:dyDescent="0.25">
      <c r="A2680" s="102">
        <v>32962</v>
      </c>
      <c r="B2680" s="101">
        <v>8.6300000000000008</v>
      </c>
    </row>
    <row r="2681" spans="1:2" x14ac:dyDescent="0.25">
      <c r="A2681" s="102">
        <v>32965</v>
      </c>
      <c r="B2681" s="101">
        <v>8.6300000000000008</v>
      </c>
    </row>
    <row r="2682" spans="1:2" x14ac:dyDescent="0.25">
      <c r="A2682" s="102">
        <v>32966</v>
      </c>
      <c r="B2682" s="101">
        <v>8.61</v>
      </c>
    </row>
    <row r="2683" spans="1:2" x14ac:dyDescent="0.25">
      <c r="A2683" s="102">
        <v>32967</v>
      </c>
      <c r="B2683" s="101">
        <v>8.52</v>
      </c>
    </row>
    <row r="2684" spans="1:2" x14ac:dyDescent="0.25">
      <c r="A2684" s="102">
        <v>32968</v>
      </c>
      <c r="B2684" s="101">
        <v>8.52</v>
      </c>
    </row>
    <row r="2685" spans="1:2" x14ac:dyDescent="0.25">
      <c r="A2685" s="102">
        <v>32969</v>
      </c>
      <c r="B2685" s="101">
        <v>8.52</v>
      </c>
    </row>
    <row r="2686" spans="1:2" x14ac:dyDescent="0.25">
      <c r="A2686" s="102">
        <v>32972</v>
      </c>
      <c r="B2686" s="101">
        <v>8.5500000000000007</v>
      </c>
    </row>
    <row r="2687" spans="1:2" x14ac:dyDescent="0.25">
      <c r="A2687" s="102">
        <v>32973</v>
      </c>
      <c r="B2687" s="101">
        <v>8.57</v>
      </c>
    </row>
    <row r="2688" spans="1:2" x14ac:dyDescent="0.25">
      <c r="A2688" s="102">
        <v>32974</v>
      </c>
      <c r="B2688" s="101">
        <v>8.58</v>
      </c>
    </row>
    <row r="2689" spans="1:2" x14ac:dyDescent="0.25">
      <c r="A2689" s="102">
        <v>32975</v>
      </c>
      <c r="B2689" s="101">
        <v>8.6</v>
      </c>
    </row>
    <row r="2690" spans="1:2" x14ac:dyDescent="0.25">
      <c r="A2690" s="102">
        <v>32976</v>
      </c>
      <c r="B2690" s="101" t="e">
        <f>NA()</f>
        <v>#N/A</v>
      </c>
    </row>
    <row r="2691" spans="1:2" x14ac:dyDescent="0.25">
      <c r="A2691" s="102">
        <v>32979</v>
      </c>
      <c r="B2691" s="101">
        <v>8.64</v>
      </c>
    </row>
    <row r="2692" spans="1:2" x14ac:dyDescent="0.25">
      <c r="A2692" s="102">
        <v>32980</v>
      </c>
      <c r="B2692" s="101">
        <v>8.74</v>
      </c>
    </row>
    <row r="2693" spans="1:2" x14ac:dyDescent="0.25">
      <c r="A2693" s="102">
        <v>32981</v>
      </c>
      <c r="B2693" s="101">
        <v>8.85</v>
      </c>
    </row>
    <row r="2694" spans="1:2" x14ac:dyDescent="0.25">
      <c r="A2694" s="102">
        <v>32982</v>
      </c>
      <c r="B2694" s="101">
        <v>8.86</v>
      </c>
    </row>
    <row r="2695" spans="1:2" x14ac:dyDescent="0.25">
      <c r="A2695" s="102">
        <v>32983</v>
      </c>
      <c r="B2695" s="101">
        <v>8.93</v>
      </c>
    </row>
    <row r="2696" spans="1:2" x14ac:dyDescent="0.25">
      <c r="A2696" s="102">
        <v>32986</v>
      </c>
      <c r="B2696" s="101">
        <v>8.9600000000000009</v>
      </c>
    </row>
    <row r="2697" spans="1:2" x14ac:dyDescent="0.25">
      <c r="A2697" s="102">
        <v>32987</v>
      </c>
      <c r="B2697" s="101">
        <v>8.98</v>
      </c>
    </row>
    <row r="2698" spans="1:2" x14ac:dyDescent="0.25">
      <c r="A2698" s="102">
        <v>32988</v>
      </c>
      <c r="B2698" s="101">
        <v>8.98</v>
      </c>
    </row>
    <row r="2699" spans="1:2" x14ac:dyDescent="0.25">
      <c r="A2699" s="102">
        <v>32989</v>
      </c>
      <c r="B2699" s="101">
        <v>9.0399999999999991</v>
      </c>
    </row>
    <row r="2700" spans="1:2" x14ac:dyDescent="0.25">
      <c r="A2700" s="102">
        <v>32990</v>
      </c>
      <c r="B2700" s="101">
        <v>9.0399999999999991</v>
      </c>
    </row>
    <row r="2701" spans="1:2" x14ac:dyDescent="0.25">
      <c r="A2701" s="102">
        <v>32993</v>
      </c>
      <c r="B2701" s="101">
        <v>9</v>
      </c>
    </row>
    <row r="2702" spans="1:2" x14ac:dyDescent="0.25">
      <c r="A2702" s="102">
        <v>32994</v>
      </c>
      <c r="B2702" s="101">
        <v>9.0399999999999991</v>
      </c>
    </row>
    <row r="2703" spans="1:2" x14ac:dyDescent="0.25">
      <c r="A2703" s="102">
        <v>32995</v>
      </c>
      <c r="B2703" s="101">
        <v>9.0500000000000007</v>
      </c>
    </row>
    <row r="2704" spans="1:2" x14ac:dyDescent="0.25">
      <c r="A2704" s="102">
        <v>32996</v>
      </c>
      <c r="B2704" s="101">
        <v>8.99</v>
      </c>
    </row>
    <row r="2705" spans="1:2" x14ac:dyDescent="0.25">
      <c r="A2705" s="102">
        <v>32997</v>
      </c>
      <c r="B2705" s="101">
        <v>8.83</v>
      </c>
    </row>
    <row r="2706" spans="1:2" x14ac:dyDescent="0.25">
      <c r="A2706" s="102">
        <v>33000</v>
      </c>
      <c r="B2706" s="101">
        <v>8.85</v>
      </c>
    </row>
    <row r="2707" spans="1:2" x14ac:dyDescent="0.25">
      <c r="A2707" s="102">
        <v>33001</v>
      </c>
      <c r="B2707" s="101">
        <v>8.81</v>
      </c>
    </row>
    <row r="2708" spans="1:2" x14ac:dyDescent="0.25">
      <c r="A2708" s="102">
        <v>33002</v>
      </c>
      <c r="B2708" s="101">
        <v>8.9</v>
      </c>
    </row>
    <row r="2709" spans="1:2" x14ac:dyDescent="0.25">
      <c r="A2709" s="102">
        <v>33003</v>
      </c>
      <c r="B2709" s="101">
        <v>8.81</v>
      </c>
    </row>
    <row r="2710" spans="1:2" x14ac:dyDescent="0.25">
      <c r="A2710" s="102">
        <v>33004</v>
      </c>
      <c r="B2710" s="101">
        <v>8.64</v>
      </c>
    </row>
    <row r="2711" spans="1:2" x14ac:dyDescent="0.25">
      <c r="A2711" s="102">
        <v>33007</v>
      </c>
      <c r="B2711" s="101">
        <v>8.58</v>
      </c>
    </row>
    <row r="2712" spans="1:2" x14ac:dyDescent="0.25">
      <c r="A2712" s="102">
        <v>33008</v>
      </c>
      <c r="B2712" s="101">
        <v>8.6199999999999992</v>
      </c>
    </row>
    <row r="2713" spans="1:2" x14ac:dyDescent="0.25">
      <c r="A2713" s="102">
        <v>33009</v>
      </c>
      <c r="B2713" s="101">
        <v>8.64</v>
      </c>
    </row>
    <row r="2714" spans="1:2" x14ac:dyDescent="0.25">
      <c r="A2714" s="102">
        <v>33010</v>
      </c>
      <c r="B2714" s="101">
        <v>8.65</v>
      </c>
    </row>
    <row r="2715" spans="1:2" x14ac:dyDescent="0.25">
      <c r="A2715" s="102">
        <v>33011</v>
      </c>
      <c r="B2715" s="101">
        <v>8.6999999999999993</v>
      </c>
    </row>
    <row r="2716" spans="1:2" x14ac:dyDescent="0.25">
      <c r="A2716" s="102">
        <v>33014</v>
      </c>
      <c r="B2716" s="101">
        <v>8.69</v>
      </c>
    </row>
    <row r="2717" spans="1:2" x14ac:dyDescent="0.25">
      <c r="A2717" s="102">
        <v>33015</v>
      </c>
      <c r="B2717" s="101">
        <v>8.61</v>
      </c>
    </row>
    <row r="2718" spans="1:2" x14ac:dyDescent="0.25">
      <c r="A2718" s="102">
        <v>33016</v>
      </c>
      <c r="B2718" s="101">
        <v>8.59</v>
      </c>
    </row>
    <row r="2719" spans="1:2" x14ac:dyDescent="0.25">
      <c r="A2719" s="102">
        <v>33017</v>
      </c>
      <c r="B2719" s="101">
        <v>8.6</v>
      </c>
    </row>
    <row r="2720" spans="1:2" x14ac:dyDescent="0.25">
      <c r="A2720" s="102">
        <v>33018</v>
      </c>
      <c r="B2720" s="101">
        <v>8.67</v>
      </c>
    </row>
    <row r="2721" spans="1:2" x14ac:dyDescent="0.25">
      <c r="A2721" s="102">
        <v>33021</v>
      </c>
      <c r="B2721" s="101" t="e">
        <f>NA()</f>
        <v>#N/A</v>
      </c>
    </row>
    <row r="2722" spans="1:2" x14ac:dyDescent="0.25">
      <c r="A2722" s="102">
        <v>33022</v>
      </c>
      <c r="B2722" s="101">
        <v>8.64</v>
      </c>
    </row>
    <row r="2723" spans="1:2" x14ac:dyDescent="0.25">
      <c r="A2723" s="102">
        <v>33023</v>
      </c>
      <c r="B2723" s="101">
        <v>8.6</v>
      </c>
    </row>
    <row r="2724" spans="1:2" x14ac:dyDescent="0.25">
      <c r="A2724" s="102">
        <v>33024</v>
      </c>
      <c r="B2724" s="101">
        <v>8.58</v>
      </c>
    </row>
    <row r="2725" spans="1:2" x14ac:dyDescent="0.25">
      <c r="A2725" s="102">
        <v>33025</v>
      </c>
      <c r="B2725" s="101">
        <v>8.43</v>
      </c>
    </row>
    <row r="2726" spans="1:2" x14ac:dyDescent="0.25">
      <c r="A2726" s="102">
        <v>33028</v>
      </c>
      <c r="B2726" s="101">
        <v>8.43</v>
      </c>
    </row>
    <row r="2727" spans="1:2" x14ac:dyDescent="0.25">
      <c r="A2727" s="102">
        <v>33029</v>
      </c>
      <c r="B2727" s="101">
        <v>8.4600000000000009</v>
      </c>
    </row>
    <row r="2728" spans="1:2" x14ac:dyDescent="0.25">
      <c r="A2728" s="102">
        <v>33030</v>
      </c>
      <c r="B2728" s="101">
        <v>8.44</v>
      </c>
    </row>
    <row r="2729" spans="1:2" x14ac:dyDescent="0.25">
      <c r="A2729" s="102">
        <v>33031</v>
      </c>
      <c r="B2729" s="101">
        <v>8.43</v>
      </c>
    </row>
    <row r="2730" spans="1:2" x14ac:dyDescent="0.25">
      <c r="A2730" s="102">
        <v>33032</v>
      </c>
      <c r="B2730" s="101">
        <v>8.44</v>
      </c>
    </row>
    <row r="2731" spans="1:2" x14ac:dyDescent="0.25">
      <c r="A2731" s="102">
        <v>33035</v>
      </c>
      <c r="B2731" s="101">
        <v>8.4499999999999993</v>
      </c>
    </row>
    <row r="2732" spans="1:2" x14ac:dyDescent="0.25">
      <c r="A2732" s="102">
        <v>33036</v>
      </c>
      <c r="B2732" s="101">
        <v>8.4499999999999993</v>
      </c>
    </row>
    <row r="2733" spans="1:2" x14ac:dyDescent="0.25">
      <c r="A2733" s="102">
        <v>33037</v>
      </c>
      <c r="B2733" s="101">
        <v>8.39</v>
      </c>
    </row>
    <row r="2734" spans="1:2" x14ac:dyDescent="0.25">
      <c r="A2734" s="102">
        <v>33038</v>
      </c>
      <c r="B2734" s="101">
        <v>8.36</v>
      </c>
    </row>
    <row r="2735" spans="1:2" x14ac:dyDescent="0.25">
      <c r="A2735" s="102">
        <v>33039</v>
      </c>
      <c r="B2735" s="101">
        <v>8.43</v>
      </c>
    </row>
    <row r="2736" spans="1:2" x14ac:dyDescent="0.25">
      <c r="A2736" s="102">
        <v>33042</v>
      </c>
      <c r="B2736" s="101">
        <v>8.4700000000000006</v>
      </c>
    </row>
    <row r="2737" spans="1:2" x14ac:dyDescent="0.25">
      <c r="A2737" s="102">
        <v>33043</v>
      </c>
      <c r="B2737" s="101">
        <v>8.48</v>
      </c>
    </row>
    <row r="2738" spans="1:2" x14ac:dyDescent="0.25">
      <c r="A2738" s="102">
        <v>33044</v>
      </c>
      <c r="B2738" s="101">
        <v>8.52</v>
      </c>
    </row>
    <row r="2739" spans="1:2" x14ac:dyDescent="0.25">
      <c r="A2739" s="102">
        <v>33045</v>
      </c>
      <c r="B2739" s="101">
        <v>8.5</v>
      </c>
    </row>
    <row r="2740" spans="1:2" x14ac:dyDescent="0.25">
      <c r="A2740" s="102">
        <v>33046</v>
      </c>
      <c r="B2740" s="101">
        <v>8.49</v>
      </c>
    </row>
    <row r="2741" spans="1:2" x14ac:dyDescent="0.25">
      <c r="A2741" s="102">
        <v>33049</v>
      </c>
      <c r="B2741" s="101">
        <v>8.56</v>
      </c>
    </row>
    <row r="2742" spans="1:2" x14ac:dyDescent="0.25">
      <c r="A2742" s="102">
        <v>33050</v>
      </c>
      <c r="B2742" s="101">
        <v>8.5299999999999994</v>
      </c>
    </row>
    <row r="2743" spans="1:2" x14ac:dyDescent="0.25">
      <c r="A2743" s="102">
        <v>33051</v>
      </c>
      <c r="B2743" s="101">
        <v>8.49</v>
      </c>
    </row>
    <row r="2744" spans="1:2" x14ac:dyDescent="0.25">
      <c r="A2744" s="102">
        <v>33052</v>
      </c>
      <c r="B2744" s="101">
        <v>8.4499999999999993</v>
      </c>
    </row>
    <row r="2745" spans="1:2" x14ac:dyDescent="0.25">
      <c r="A2745" s="102">
        <v>33053</v>
      </c>
      <c r="B2745" s="101">
        <v>8.41</v>
      </c>
    </row>
    <row r="2746" spans="1:2" x14ac:dyDescent="0.25">
      <c r="A2746" s="102">
        <v>33056</v>
      </c>
      <c r="B2746" s="101">
        <v>8.41</v>
      </c>
    </row>
    <row r="2747" spans="1:2" x14ac:dyDescent="0.25">
      <c r="A2747" s="102">
        <v>33057</v>
      </c>
      <c r="B2747" s="101">
        <v>8.4</v>
      </c>
    </row>
    <row r="2748" spans="1:2" x14ac:dyDescent="0.25">
      <c r="A2748" s="102">
        <v>33058</v>
      </c>
      <c r="B2748" s="101" t="e">
        <f>NA()</f>
        <v>#N/A</v>
      </c>
    </row>
    <row r="2749" spans="1:2" x14ac:dyDescent="0.25">
      <c r="A2749" s="102">
        <v>33059</v>
      </c>
      <c r="B2749" s="101">
        <v>8.42</v>
      </c>
    </row>
    <row r="2750" spans="1:2" x14ac:dyDescent="0.25">
      <c r="A2750" s="102">
        <v>33060</v>
      </c>
      <c r="B2750" s="101">
        <v>8.51</v>
      </c>
    </row>
    <row r="2751" spans="1:2" x14ac:dyDescent="0.25">
      <c r="A2751" s="102">
        <v>33063</v>
      </c>
      <c r="B2751" s="101">
        <v>8.5500000000000007</v>
      </c>
    </row>
    <row r="2752" spans="1:2" x14ac:dyDescent="0.25">
      <c r="A2752" s="102">
        <v>33064</v>
      </c>
      <c r="B2752" s="101">
        <v>8.56</v>
      </c>
    </row>
    <row r="2753" spans="1:2" x14ac:dyDescent="0.25">
      <c r="A2753" s="102">
        <v>33065</v>
      </c>
      <c r="B2753" s="101">
        <v>8.56</v>
      </c>
    </row>
    <row r="2754" spans="1:2" x14ac:dyDescent="0.25">
      <c r="A2754" s="102">
        <v>33066</v>
      </c>
      <c r="B2754" s="101">
        <v>8.5</v>
      </c>
    </row>
    <row r="2755" spans="1:2" x14ac:dyDescent="0.25">
      <c r="A2755" s="102">
        <v>33067</v>
      </c>
      <c r="B2755" s="101">
        <v>8.4600000000000009</v>
      </c>
    </row>
    <row r="2756" spans="1:2" x14ac:dyDescent="0.25">
      <c r="A2756" s="102">
        <v>33070</v>
      </c>
      <c r="B2756" s="101">
        <v>8.4600000000000009</v>
      </c>
    </row>
    <row r="2757" spans="1:2" x14ac:dyDescent="0.25">
      <c r="A2757" s="102">
        <v>33071</v>
      </c>
      <c r="B2757" s="101">
        <v>8.4600000000000009</v>
      </c>
    </row>
    <row r="2758" spans="1:2" x14ac:dyDescent="0.25">
      <c r="A2758" s="102">
        <v>33072</v>
      </c>
      <c r="B2758" s="101">
        <v>8.5500000000000007</v>
      </c>
    </row>
    <row r="2759" spans="1:2" x14ac:dyDescent="0.25">
      <c r="A2759" s="102">
        <v>33073</v>
      </c>
      <c r="B2759" s="101">
        <v>8.56</v>
      </c>
    </row>
    <row r="2760" spans="1:2" x14ac:dyDescent="0.25">
      <c r="A2760" s="102">
        <v>33074</v>
      </c>
      <c r="B2760" s="101">
        <v>8.5399999999999991</v>
      </c>
    </row>
    <row r="2761" spans="1:2" x14ac:dyDescent="0.25">
      <c r="A2761" s="102">
        <v>33077</v>
      </c>
      <c r="B2761" s="101">
        <v>8.5399999999999991</v>
      </c>
    </row>
    <row r="2762" spans="1:2" x14ac:dyDescent="0.25">
      <c r="A2762" s="102">
        <v>33078</v>
      </c>
      <c r="B2762" s="101">
        <v>8.59</v>
      </c>
    </row>
    <row r="2763" spans="1:2" x14ac:dyDescent="0.25">
      <c r="A2763" s="102">
        <v>33079</v>
      </c>
      <c r="B2763" s="101">
        <v>8.5500000000000007</v>
      </c>
    </row>
    <row r="2764" spans="1:2" x14ac:dyDescent="0.25">
      <c r="A2764" s="102">
        <v>33080</v>
      </c>
      <c r="B2764" s="101">
        <v>8.5399999999999991</v>
      </c>
    </row>
    <row r="2765" spans="1:2" x14ac:dyDescent="0.25">
      <c r="A2765" s="102">
        <v>33081</v>
      </c>
      <c r="B2765" s="101">
        <v>8.48</v>
      </c>
    </row>
    <row r="2766" spans="1:2" x14ac:dyDescent="0.25">
      <c r="A2766" s="102">
        <v>33084</v>
      </c>
      <c r="B2766" s="101">
        <v>8.4</v>
      </c>
    </row>
    <row r="2767" spans="1:2" x14ac:dyDescent="0.25">
      <c r="A2767" s="102">
        <v>33085</v>
      </c>
      <c r="B2767" s="101">
        <v>8.42</v>
      </c>
    </row>
    <row r="2768" spans="1:2" x14ac:dyDescent="0.25">
      <c r="A2768" s="102">
        <v>33086</v>
      </c>
      <c r="B2768" s="101">
        <v>8.36</v>
      </c>
    </row>
    <row r="2769" spans="1:2" x14ac:dyDescent="0.25">
      <c r="A2769" s="102">
        <v>33087</v>
      </c>
      <c r="B2769" s="101">
        <v>8.4600000000000009</v>
      </c>
    </row>
    <row r="2770" spans="1:2" x14ac:dyDescent="0.25">
      <c r="A2770" s="102">
        <v>33088</v>
      </c>
      <c r="B2770" s="101">
        <v>8.5500000000000007</v>
      </c>
    </row>
    <row r="2771" spans="1:2" x14ac:dyDescent="0.25">
      <c r="A2771" s="102">
        <v>33091</v>
      </c>
      <c r="B2771" s="101">
        <v>8.82</v>
      </c>
    </row>
    <row r="2772" spans="1:2" x14ac:dyDescent="0.25">
      <c r="A2772" s="102">
        <v>33092</v>
      </c>
      <c r="B2772" s="101">
        <v>8.86</v>
      </c>
    </row>
    <row r="2773" spans="1:2" x14ac:dyDescent="0.25">
      <c r="A2773" s="102">
        <v>33093</v>
      </c>
      <c r="B2773" s="101">
        <v>8.8699999999999992</v>
      </c>
    </row>
    <row r="2774" spans="1:2" x14ac:dyDescent="0.25">
      <c r="A2774" s="102">
        <v>33094</v>
      </c>
      <c r="B2774" s="101">
        <v>8.75</v>
      </c>
    </row>
    <row r="2775" spans="1:2" x14ac:dyDescent="0.25">
      <c r="A2775" s="102">
        <v>33095</v>
      </c>
      <c r="B2775" s="101">
        <v>8.7899999999999991</v>
      </c>
    </row>
    <row r="2776" spans="1:2" x14ac:dyDescent="0.25">
      <c r="A2776" s="102">
        <v>33098</v>
      </c>
      <c r="B2776" s="101">
        <v>8.83</v>
      </c>
    </row>
    <row r="2777" spans="1:2" x14ac:dyDescent="0.25">
      <c r="A2777" s="102">
        <v>33099</v>
      </c>
      <c r="B2777" s="101">
        <v>8.7799999999999994</v>
      </c>
    </row>
    <row r="2778" spans="1:2" x14ac:dyDescent="0.25">
      <c r="A2778" s="102">
        <v>33100</v>
      </c>
      <c r="B2778" s="101">
        <v>8.76</v>
      </c>
    </row>
    <row r="2779" spans="1:2" x14ac:dyDescent="0.25">
      <c r="A2779" s="102">
        <v>33101</v>
      </c>
      <c r="B2779" s="101">
        <v>8.91</v>
      </c>
    </row>
    <row r="2780" spans="1:2" x14ac:dyDescent="0.25">
      <c r="A2780" s="102">
        <v>33102</v>
      </c>
      <c r="B2780" s="101">
        <v>8.94</v>
      </c>
    </row>
    <row r="2781" spans="1:2" x14ac:dyDescent="0.25">
      <c r="A2781" s="102">
        <v>33105</v>
      </c>
      <c r="B2781" s="101">
        <v>8.92</v>
      </c>
    </row>
    <row r="2782" spans="1:2" x14ac:dyDescent="0.25">
      <c r="A2782" s="102">
        <v>33106</v>
      </c>
      <c r="B2782" s="101">
        <v>8.94</v>
      </c>
    </row>
    <row r="2783" spans="1:2" x14ac:dyDescent="0.25">
      <c r="A2783" s="102">
        <v>33107</v>
      </c>
      <c r="B2783" s="101">
        <v>9.0299999999999994</v>
      </c>
    </row>
    <row r="2784" spans="1:2" x14ac:dyDescent="0.25">
      <c r="A2784" s="102">
        <v>33108</v>
      </c>
      <c r="B2784" s="101">
        <v>9.11</v>
      </c>
    </row>
    <row r="2785" spans="1:2" x14ac:dyDescent="0.25">
      <c r="A2785" s="102">
        <v>33109</v>
      </c>
      <c r="B2785" s="101">
        <v>9.17</v>
      </c>
    </row>
    <row r="2786" spans="1:2" x14ac:dyDescent="0.25">
      <c r="A2786" s="102">
        <v>33112</v>
      </c>
      <c r="B2786" s="101">
        <v>9.02</v>
      </c>
    </row>
    <row r="2787" spans="1:2" x14ac:dyDescent="0.25">
      <c r="A2787" s="102">
        <v>33113</v>
      </c>
      <c r="B2787" s="101">
        <v>9.07</v>
      </c>
    </row>
    <row r="2788" spans="1:2" x14ac:dyDescent="0.25">
      <c r="A2788" s="102">
        <v>33114</v>
      </c>
      <c r="B2788" s="101">
        <v>8.9499999999999993</v>
      </c>
    </row>
    <row r="2789" spans="1:2" x14ac:dyDescent="0.25">
      <c r="A2789" s="102">
        <v>33115</v>
      </c>
      <c r="B2789" s="101">
        <v>8.98</v>
      </c>
    </row>
    <row r="2790" spans="1:2" x14ac:dyDescent="0.25">
      <c r="A2790" s="102">
        <v>33116</v>
      </c>
      <c r="B2790" s="101">
        <v>8.99</v>
      </c>
    </row>
    <row r="2791" spans="1:2" x14ac:dyDescent="0.25">
      <c r="A2791" s="102">
        <v>33119</v>
      </c>
      <c r="B2791" s="101" t="e">
        <f>NA()</f>
        <v>#N/A</v>
      </c>
    </row>
    <row r="2792" spans="1:2" x14ac:dyDescent="0.25">
      <c r="A2792" s="102">
        <v>33120</v>
      </c>
      <c r="B2792" s="101">
        <v>9.0299999999999994</v>
      </c>
    </row>
    <row r="2793" spans="1:2" x14ac:dyDescent="0.25">
      <c r="A2793" s="102">
        <v>33121</v>
      </c>
      <c r="B2793" s="101">
        <v>8.98</v>
      </c>
    </row>
    <row r="2794" spans="1:2" x14ac:dyDescent="0.25">
      <c r="A2794" s="102">
        <v>33122</v>
      </c>
      <c r="B2794" s="101">
        <v>8.9600000000000009</v>
      </c>
    </row>
    <row r="2795" spans="1:2" x14ac:dyDescent="0.25">
      <c r="A2795" s="102">
        <v>33123</v>
      </c>
      <c r="B2795" s="101">
        <v>8.92</v>
      </c>
    </row>
    <row r="2796" spans="1:2" x14ac:dyDescent="0.25">
      <c r="A2796" s="102">
        <v>33126</v>
      </c>
      <c r="B2796" s="101">
        <v>8.98</v>
      </c>
    </row>
    <row r="2797" spans="1:2" x14ac:dyDescent="0.25">
      <c r="A2797" s="102">
        <v>33127</v>
      </c>
      <c r="B2797" s="101">
        <v>8.9600000000000009</v>
      </c>
    </row>
    <row r="2798" spans="1:2" x14ac:dyDescent="0.25">
      <c r="A2798" s="102">
        <v>33128</v>
      </c>
      <c r="B2798" s="101">
        <v>8.9600000000000009</v>
      </c>
    </row>
    <row r="2799" spans="1:2" x14ac:dyDescent="0.25">
      <c r="A2799" s="102">
        <v>33129</v>
      </c>
      <c r="B2799" s="101">
        <v>8.9600000000000009</v>
      </c>
    </row>
    <row r="2800" spans="1:2" x14ac:dyDescent="0.25">
      <c r="A2800" s="102">
        <v>33130</v>
      </c>
      <c r="B2800" s="101">
        <v>9.01</v>
      </c>
    </row>
    <row r="2801" spans="1:2" x14ac:dyDescent="0.25">
      <c r="A2801" s="102">
        <v>33133</v>
      </c>
      <c r="B2801" s="101">
        <v>9.06</v>
      </c>
    </row>
    <row r="2802" spans="1:2" x14ac:dyDescent="0.25">
      <c r="A2802" s="102">
        <v>33134</v>
      </c>
      <c r="B2802" s="101">
        <v>9.0500000000000007</v>
      </c>
    </row>
    <row r="2803" spans="1:2" x14ac:dyDescent="0.25">
      <c r="A2803" s="102">
        <v>33135</v>
      </c>
      <c r="B2803" s="101">
        <v>9.02</v>
      </c>
    </row>
    <row r="2804" spans="1:2" x14ac:dyDescent="0.25">
      <c r="A2804" s="102">
        <v>33136</v>
      </c>
      <c r="B2804" s="101">
        <v>9.0500000000000007</v>
      </c>
    </row>
    <row r="2805" spans="1:2" x14ac:dyDescent="0.25">
      <c r="A2805" s="102">
        <v>33137</v>
      </c>
      <c r="B2805" s="101">
        <v>9.1300000000000008</v>
      </c>
    </row>
    <row r="2806" spans="1:2" x14ac:dyDescent="0.25">
      <c r="A2806" s="102">
        <v>33140</v>
      </c>
      <c r="B2806" s="101">
        <v>9.18</v>
      </c>
    </row>
    <row r="2807" spans="1:2" x14ac:dyDescent="0.25">
      <c r="A2807" s="102">
        <v>33141</v>
      </c>
      <c r="B2807" s="101">
        <v>9.15</v>
      </c>
    </row>
    <row r="2808" spans="1:2" x14ac:dyDescent="0.25">
      <c r="A2808" s="102">
        <v>33142</v>
      </c>
      <c r="B2808" s="101">
        <v>9.14</v>
      </c>
    </row>
    <row r="2809" spans="1:2" x14ac:dyDescent="0.25">
      <c r="A2809" s="102">
        <v>33143</v>
      </c>
      <c r="B2809" s="101">
        <v>9.0500000000000007</v>
      </c>
    </row>
    <row r="2810" spans="1:2" x14ac:dyDescent="0.25">
      <c r="A2810" s="102">
        <v>33144</v>
      </c>
      <c r="B2810" s="101">
        <v>8.9600000000000009</v>
      </c>
    </row>
    <row r="2811" spans="1:2" x14ac:dyDescent="0.25">
      <c r="A2811" s="102">
        <v>33147</v>
      </c>
      <c r="B2811" s="101">
        <v>8.84</v>
      </c>
    </row>
    <row r="2812" spans="1:2" x14ac:dyDescent="0.25">
      <c r="A2812" s="102">
        <v>33148</v>
      </c>
      <c r="B2812" s="101">
        <v>8.84</v>
      </c>
    </row>
    <row r="2813" spans="1:2" x14ac:dyDescent="0.25">
      <c r="A2813" s="102">
        <v>33149</v>
      </c>
      <c r="B2813" s="101">
        <v>8.85</v>
      </c>
    </row>
    <row r="2814" spans="1:2" x14ac:dyDescent="0.25">
      <c r="A2814" s="102">
        <v>33150</v>
      </c>
      <c r="B2814" s="101">
        <v>8.81</v>
      </c>
    </row>
    <row r="2815" spans="1:2" x14ac:dyDescent="0.25">
      <c r="A2815" s="102">
        <v>33151</v>
      </c>
      <c r="B2815" s="101">
        <v>8.7899999999999991</v>
      </c>
    </row>
    <row r="2816" spans="1:2" x14ac:dyDescent="0.25">
      <c r="A2816" s="102">
        <v>33154</v>
      </c>
      <c r="B2816" s="101" t="e">
        <f>NA()</f>
        <v>#N/A</v>
      </c>
    </row>
    <row r="2817" spans="1:2" x14ac:dyDescent="0.25">
      <c r="A2817" s="102">
        <v>33155</v>
      </c>
      <c r="B2817" s="101">
        <v>8.98</v>
      </c>
    </row>
    <row r="2818" spans="1:2" x14ac:dyDescent="0.25">
      <c r="A2818" s="102">
        <v>33156</v>
      </c>
      <c r="B2818" s="101">
        <v>9.0299999999999994</v>
      </c>
    </row>
    <row r="2819" spans="1:2" x14ac:dyDescent="0.25">
      <c r="A2819" s="102">
        <v>33157</v>
      </c>
      <c r="B2819" s="101">
        <v>9.08</v>
      </c>
    </row>
    <row r="2820" spans="1:2" x14ac:dyDescent="0.25">
      <c r="A2820" s="102">
        <v>33158</v>
      </c>
      <c r="B2820" s="101">
        <v>8.98</v>
      </c>
    </row>
    <row r="2821" spans="1:2" x14ac:dyDescent="0.25">
      <c r="A2821" s="102">
        <v>33161</v>
      </c>
      <c r="B2821" s="101">
        <v>8.9499999999999993</v>
      </c>
    </row>
    <row r="2822" spans="1:2" x14ac:dyDescent="0.25">
      <c r="A2822" s="102">
        <v>33162</v>
      </c>
      <c r="B2822" s="101">
        <v>8.94</v>
      </c>
    </row>
    <row r="2823" spans="1:2" x14ac:dyDescent="0.25">
      <c r="A2823" s="102">
        <v>33163</v>
      </c>
      <c r="B2823" s="101">
        <v>8.89</v>
      </c>
    </row>
    <row r="2824" spans="1:2" x14ac:dyDescent="0.25">
      <c r="A2824" s="102">
        <v>33164</v>
      </c>
      <c r="B2824" s="101">
        <v>8.85</v>
      </c>
    </row>
    <row r="2825" spans="1:2" x14ac:dyDescent="0.25">
      <c r="A2825" s="102">
        <v>33165</v>
      </c>
      <c r="B2825" s="101">
        <v>8.75</v>
      </c>
    </row>
    <row r="2826" spans="1:2" x14ac:dyDescent="0.25">
      <c r="A2826" s="102">
        <v>33168</v>
      </c>
      <c r="B2826" s="101">
        <v>8.76</v>
      </c>
    </row>
    <row r="2827" spans="1:2" x14ac:dyDescent="0.25">
      <c r="A2827" s="102">
        <v>33169</v>
      </c>
      <c r="B2827" s="101">
        <v>8.7899999999999991</v>
      </c>
    </row>
    <row r="2828" spans="1:2" x14ac:dyDescent="0.25">
      <c r="A2828" s="102">
        <v>33170</v>
      </c>
      <c r="B2828" s="101">
        <v>8.7899999999999991</v>
      </c>
    </row>
    <row r="2829" spans="1:2" x14ac:dyDescent="0.25">
      <c r="A2829" s="102">
        <v>33171</v>
      </c>
      <c r="B2829" s="101">
        <v>8.74</v>
      </c>
    </row>
    <row r="2830" spans="1:2" x14ac:dyDescent="0.25">
      <c r="A2830" s="102">
        <v>33172</v>
      </c>
      <c r="B2830" s="101">
        <v>8.76</v>
      </c>
    </row>
    <row r="2831" spans="1:2" x14ac:dyDescent="0.25">
      <c r="A2831" s="102">
        <v>33175</v>
      </c>
      <c r="B2831" s="101">
        <v>8.84</v>
      </c>
    </row>
    <row r="2832" spans="1:2" x14ac:dyDescent="0.25">
      <c r="A2832" s="102">
        <v>33176</v>
      </c>
      <c r="B2832" s="101">
        <v>8.83</v>
      </c>
    </row>
    <row r="2833" spans="1:2" x14ac:dyDescent="0.25">
      <c r="A2833" s="102">
        <v>33177</v>
      </c>
      <c r="B2833" s="101">
        <v>8.7799999999999994</v>
      </c>
    </row>
    <row r="2834" spans="1:2" x14ac:dyDescent="0.25">
      <c r="A2834" s="102">
        <v>33178</v>
      </c>
      <c r="B2834" s="101">
        <v>8.6999999999999993</v>
      </c>
    </row>
    <row r="2835" spans="1:2" x14ac:dyDescent="0.25">
      <c r="A2835" s="102">
        <v>33179</v>
      </c>
      <c r="B2835" s="101">
        <v>8.6999999999999993</v>
      </c>
    </row>
    <row r="2836" spans="1:2" x14ac:dyDescent="0.25">
      <c r="A2836" s="102">
        <v>33182</v>
      </c>
      <c r="B2836" s="101">
        <v>8.6300000000000008</v>
      </c>
    </row>
    <row r="2837" spans="1:2" x14ac:dyDescent="0.25">
      <c r="A2837" s="102">
        <v>33183</v>
      </c>
      <c r="B2837" s="101">
        <v>8.64</v>
      </c>
    </row>
    <row r="2838" spans="1:2" x14ac:dyDescent="0.25">
      <c r="A2838" s="102">
        <v>33184</v>
      </c>
      <c r="B2838" s="101">
        <v>8.7100000000000009</v>
      </c>
    </row>
    <row r="2839" spans="1:2" x14ac:dyDescent="0.25">
      <c r="A2839" s="102">
        <v>33185</v>
      </c>
      <c r="B2839" s="101">
        <v>8.73</v>
      </c>
    </row>
    <row r="2840" spans="1:2" x14ac:dyDescent="0.25">
      <c r="A2840" s="102">
        <v>33186</v>
      </c>
      <c r="B2840" s="101">
        <v>8.6300000000000008</v>
      </c>
    </row>
    <row r="2841" spans="1:2" x14ac:dyDescent="0.25">
      <c r="A2841" s="102">
        <v>33189</v>
      </c>
      <c r="B2841" s="101" t="e">
        <f>NA()</f>
        <v>#N/A</v>
      </c>
    </row>
    <row r="2842" spans="1:2" x14ac:dyDescent="0.25">
      <c r="A2842" s="102">
        <v>33190</v>
      </c>
      <c r="B2842" s="101">
        <v>8.52</v>
      </c>
    </row>
    <row r="2843" spans="1:2" x14ac:dyDescent="0.25">
      <c r="A2843" s="102">
        <v>33191</v>
      </c>
      <c r="B2843" s="101">
        <v>8.51</v>
      </c>
    </row>
    <row r="2844" spans="1:2" x14ac:dyDescent="0.25">
      <c r="A2844" s="102">
        <v>33192</v>
      </c>
      <c r="B2844" s="101">
        <v>8.5299999999999994</v>
      </c>
    </row>
    <row r="2845" spans="1:2" x14ac:dyDescent="0.25">
      <c r="A2845" s="102">
        <v>33193</v>
      </c>
      <c r="B2845" s="101">
        <v>8.4600000000000009</v>
      </c>
    </row>
    <row r="2846" spans="1:2" x14ac:dyDescent="0.25">
      <c r="A2846" s="102">
        <v>33196</v>
      </c>
      <c r="B2846" s="101">
        <v>8.51</v>
      </c>
    </row>
    <row r="2847" spans="1:2" x14ac:dyDescent="0.25">
      <c r="A2847" s="102">
        <v>33197</v>
      </c>
      <c r="B2847" s="101">
        <v>8.4700000000000006</v>
      </c>
    </row>
    <row r="2848" spans="1:2" x14ac:dyDescent="0.25">
      <c r="A2848" s="102">
        <v>33198</v>
      </c>
      <c r="B2848" s="101">
        <v>8.44</v>
      </c>
    </row>
    <row r="2849" spans="1:2" x14ac:dyDescent="0.25">
      <c r="A2849" s="102">
        <v>33199</v>
      </c>
      <c r="B2849" s="101" t="e">
        <f>NA()</f>
        <v>#N/A</v>
      </c>
    </row>
    <row r="2850" spans="1:2" x14ac:dyDescent="0.25">
      <c r="A2850" s="102">
        <v>33200</v>
      </c>
      <c r="B2850" s="101">
        <v>8.44</v>
      </c>
    </row>
    <row r="2851" spans="1:2" x14ac:dyDescent="0.25">
      <c r="A2851" s="102">
        <v>33203</v>
      </c>
      <c r="B2851" s="101">
        <v>8.42</v>
      </c>
    </row>
    <row r="2852" spans="1:2" x14ac:dyDescent="0.25">
      <c r="A2852" s="102">
        <v>33204</v>
      </c>
      <c r="B2852" s="101">
        <v>8.44</v>
      </c>
    </row>
    <row r="2853" spans="1:2" x14ac:dyDescent="0.25">
      <c r="A2853" s="102">
        <v>33205</v>
      </c>
      <c r="B2853" s="101">
        <v>8.4600000000000009</v>
      </c>
    </row>
    <row r="2854" spans="1:2" x14ac:dyDescent="0.25">
      <c r="A2854" s="102">
        <v>33206</v>
      </c>
      <c r="B2854" s="101">
        <v>8.4700000000000006</v>
      </c>
    </row>
    <row r="2855" spans="1:2" x14ac:dyDescent="0.25">
      <c r="A2855" s="102">
        <v>33207</v>
      </c>
      <c r="B2855" s="101">
        <v>8.4</v>
      </c>
    </row>
    <row r="2856" spans="1:2" x14ac:dyDescent="0.25">
      <c r="A2856" s="102">
        <v>33210</v>
      </c>
      <c r="B2856" s="101">
        <v>8.36</v>
      </c>
    </row>
    <row r="2857" spans="1:2" x14ac:dyDescent="0.25">
      <c r="A2857" s="102">
        <v>33211</v>
      </c>
      <c r="B2857" s="101">
        <v>8.3699999999999992</v>
      </c>
    </row>
    <row r="2858" spans="1:2" x14ac:dyDescent="0.25">
      <c r="A2858" s="102">
        <v>33212</v>
      </c>
      <c r="B2858" s="101">
        <v>8.32</v>
      </c>
    </row>
    <row r="2859" spans="1:2" x14ac:dyDescent="0.25">
      <c r="A2859" s="102">
        <v>33213</v>
      </c>
      <c r="B2859" s="101">
        <v>8.35</v>
      </c>
    </row>
    <row r="2860" spans="1:2" x14ac:dyDescent="0.25">
      <c r="A2860" s="102">
        <v>33214</v>
      </c>
      <c r="B2860" s="101">
        <v>8.19</v>
      </c>
    </row>
    <row r="2861" spans="1:2" x14ac:dyDescent="0.25">
      <c r="A2861" s="102">
        <v>33217</v>
      </c>
      <c r="B2861" s="101">
        <v>8.14</v>
      </c>
    </row>
    <row r="2862" spans="1:2" x14ac:dyDescent="0.25">
      <c r="A2862" s="102">
        <v>33218</v>
      </c>
      <c r="B2862" s="101">
        <v>8.1</v>
      </c>
    </row>
    <row r="2863" spans="1:2" x14ac:dyDescent="0.25">
      <c r="A2863" s="102">
        <v>33219</v>
      </c>
      <c r="B2863" s="101">
        <v>8.07</v>
      </c>
    </row>
    <row r="2864" spans="1:2" x14ac:dyDescent="0.25">
      <c r="A2864" s="102">
        <v>33220</v>
      </c>
      <c r="B2864" s="101">
        <v>8.14</v>
      </c>
    </row>
    <row r="2865" spans="1:2" x14ac:dyDescent="0.25">
      <c r="A2865" s="102">
        <v>33221</v>
      </c>
      <c r="B2865" s="101">
        <v>8.1999999999999993</v>
      </c>
    </row>
    <row r="2866" spans="1:2" x14ac:dyDescent="0.25">
      <c r="A2866" s="102">
        <v>33224</v>
      </c>
      <c r="B2866" s="101">
        <v>8.18</v>
      </c>
    </row>
    <row r="2867" spans="1:2" x14ac:dyDescent="0.25">
      <c r="A2867" s="102">
        <v>33225</v>
      </c>
      <c r="B2867" s="101">
        <v>8.15</v>
      </c>
    </row>
    <row r="2868" spans="1:2" x14ac:dyDescent="0.25">
      <c r="A2868" s="102">
        <v>33226</v>
      </c>
      <c r="B2868" s="101">
        <v>8.19</v>
      </c>
    </row>
    <row r="2869" spans="1:2" x14ac:dyDescent="0.25">
      <c r="A2869" s="102">
        <v>33227</v>
      </c>
      <c r="B2869" s="101">
        <v>8.2200000000000006</v>
      </c>
    </row>
    <row r="2870" spans="1:2" x14ac:dyDescent="0.25">
      <c r="A2870" s="102">
        <v>33228</v>
      </c>
      <c r="B2870" s="101">
        <v>8.2799999999999994</v>
      </c>
    </row>
    <row r="2871" spans="1:2" x14ac:dyDescent="0.25">
      <c r="A2871" s="102">
        <v>33231</v>
      </c>
      <c r="B2871" s="101">
        <v>8.36</v>
      </c>
    </row>
    <row r="2872" spans="1:2" x14ac:dyDescent="0.25">
      <c r="A2872" s="102">
        <v>33232</v>
      </c>
      <c r="B2872" s="101" t="e">
        <f>NA()</f>
        <v>#N/A</v>
      </c>
    </row>
    <row r="2873" spans="1:2" x14ac:dyDescent="0.25">
      <c r="A2873" s="102">
        <v>33233</v>
      </c>
      <c r="B2873" s="101">
        <v>8.3000000000000007</v>
      </c>
    </row>
    <row r="2874" spans="1:2" x14ac:dyDescent="0.25">
      <c r="A2874" s="102">
        <v>33234</v>
      </c>
      <c r="B2874" s="101">
        <v>8.25</v>
      </c>
    </row>
    <row r="2875" spans="1:2" x14ac:dyDescent="0.25">
      <c r="A2875" s="102">
        <v>33235</v>
      </c>
      <c r="B2875" s="101">
        <v>8.31</v>
      </c>
    </row>
    <row r="2876" spans="1:2" x14ac:dyDescent="0.25">
      <c r="A2876" s="102">
        <v>33238</v>
      </c>
      <c r="B2876" s="101">
        <v>8.26</v>
      </c>
    </row>
    <row r="2877" spans="1:2" x14ac:dyDescent="0.25">
      <c r="A2877" s="102">
        <v>33239</v>
      </c>
      <c r="B2877" s="101" t="e">
        <f>NA()</f>
        <v>#N/A</v>
      </c>
    </row>
    <row r="2878" spans="1:2" x14ac:dyDescent="0.25">
      <c r="A2878" s="102">
        <v>33240</v>
      </c>
      <c r="B2878" s="101">
        <v>8.14</v>
      </c>
    </row>
    <row r="2879" spans="1:2" x14ac:dyDescent="0.25">
      <c r="A2879" s="102">
        <v>33241</v>
      </c>
      <c r="B2879" s="101">
        <v>8.11</v>
      </c>
    </row>
    <row r="2880" spans="1:2" x14ac:dyDescent="0.25">
      <c r="A2880" s="102">
        <v>33242</v>
      </c>
      <c r="B2880" s="101">
        <v>8.1999999999999993</v>
      </c>
    </row>
    <row r="2881" spans="1:2" x14ac:dyDescent="0.25">
      <c r="A2881" s="102">
        <v>33245</v>
      </c>
      <c r="B2881" s="101">
        <v>8.32</v>
      </c>
    </row>
    <row r="2882" spans="1:2" x14ac:dyDescent="0.25">
      <c r="A2882" s="102">
        <v>33246</v>
      </c>
      <c r="B2882" s="101">
        <v>8.3699999999999992</v>
      </c>
    </row>
    <row r="2883" spans="1:2" x14ac:dyDescent="0.25">
      <c r="A2883" s="102">
        <v>33247</v>
      </c>
      <c r="B2883" s="101">
        <v>8.4600000000000009</v>
      </c>
    </row>
    <row r="2884" spans="1:2" x14ac:dyDescent="0.25">
      <c r="A2884" s="102">
        <v>33248</v>
      </c>
      <c r="B2884" s="101">
        <v>8.3699999999999992</v>
      </c>
    </row>
    <row r="2885" spans="1:2" x14ac:dyDescent="0.25">
      <c r="A2885" s="102">
        <v>33249</v>
      </c>
      <c r="B2885" s="101">
        <v>8.39</v>
      </c>
    </row>
    <row r="2886" spans="1:2" x14ac:dyDescent="0.25">
      <c r="A2886" s="102">
        <v>33252</v>
      </c>
      <c r="B2886" s="101">
        <v>8.41</v>
      </c>
    </row>
    <row r="2887" spans="1:2" x14ac:dyDescent="0.25">
      <c r="A2887" s="102">
        <v>33253</v>
      </c>
      <c r="B2887" s="101">
        <v>8.41</v>
      </c>
    </row>
    <row r="2888" spans="1:2" x14ac:dyDescent="0.25">
      <c r="A2888" s="102">
        <v>33254</v>
      </c>
      <c r="B2888" s="101">
        <v>8.4</v>
      </c>
    </row>
    <row r="2889" spans="1:2" x14ac:dyDescent="0.25">
      <c r="A2889" s="102">
        <v>33255</v>
      </c>
      <c r="B2889" s="101">
        <v>8.18</v>
      </c>
    </row>
    <row r="2890" spans="1:2" x14ac:dyDescent="0.25">
      <c r="A2890" s="102">
        <v>33256</v>
      </c>
      <c r="B2890" s="101">
        <v>8.17</v>
      </c>
    </row>
    <row r="2891" spans="1:2" x14ac:dyDescent="0.25">
      <c r="A2891" s="102">
        <v>33259</v>
      </c>
      <c r="B2891" s="101" t="e">
        <f>NA()</f>
        <v>#N/A</v>
      </c>
    </row>
    <row r="2892" spans="1:2" x14ac:dyDescent="0.25">
      <c r="A2892" s="102">
        <v>33260</v>
      </c>
      <c r="B2892" s="101">
        <v>8.23</v>
      </c>
    </row>
    <row r="2893" spans="1:2" x14ac:dyDescent="0.25">
      <c r="A2893" s="102">
        <v>33261</v>
      </c>
      <c r="B2893" s="101">
        <v>8.2100000000000009</v>
      </c>
    </row>
    <row r="2894" spans="1:2" x14ac:dyDescent="0.25">
      <c r="A2894" s="102">
        <v>33262</v>
      </c>
      <c r="B2894" s="101">
        <v>8.18</v>
      </c>
    </row>
    <row r="2895" spans="1:2" x14ac:dyDescent="0.25">
      <c r="A2895" s="102">
        <v>33263</v>
      </c>
      <c r="B2895" s="101">
        <v>8.24</v>
      </c>
    </row>
    <row r="2896" spans="1:2" x14ac:dyDescent="0.25">
      <c r="A2896" s="102">
        <v>33266</v>
      </c>
      <c r="B2896" s="101">
        <v>8.23</v>
      </c>
    </row>
    <row r="2897" spans="1:2" x14ac:dyDescent="0.25">
      <c r="A2897" s="102">
        <v>33267</v>
      </c>
      <c r="B2897" s="101">
        <v>8.1999999999999993</v>
      </c>
    </row>
    <row r="2898" spans="1:2" x14ac:dyDescent="0.25">
      <c r="A2898" s="102">
        <v>33268</v>
      </c>
      <c r="B2898" s="101">
        <v>8.23</v>
      </c>
    </row>
    <row r="2899" spans="1:2" x14ac:dyDescent="0.25">
      <c r="A2899" s="102">
        <v>33269</v>
      </c>
      <c r="B2899" s="101">
        <v>8.2100000000000009</v>
      </c>
    </row>
    <row r="2900" spans="1:2" x14ac:dyDescent="0.25">
      <c r="A2900" s="102">
        <v>33270</v>
      </c>
      <c r="B2900" s="101">
        <v>8.09</v>
      </c>
    </row>
    <row r="2901" spans="1:2" x14ac:dyDescent="0.25">
      <c r="A2901" s="102">
        <v>33273</v>
      </c>
      <c r="B2901" s="101">
        <v>8.0500000000000007</v>
      </c>
    </row>
    <row r="2902" spans="1:2" x14ac:dyDescent="0.25">
      <c r="A2902" s="102">
        <v>33274</v>
      </c>
      <c r="B2902" s="101">
        <v>8.02</v>
      </c>
    </row>
    <row r="2903" spans="1:2" x14ac:dyDescent="0.25">
      <c r="A2903" s="102">
        <v>33275</v>
      </c>
      <c r="B2903" s="101">
        <v>8.02</v>
      </c>
    </row>
    <row r="2904" spans="1:2" x14ac:dyDescent="0.25">
      <c r="A2904" s="102">
        <v>33276</v>
      </c>
      <c r="B2904" s="101">
        <v>8.01</v>
      </c>
    </row>
    <row r="2905" spans="1:2" x14ac:dyDescent="0.25">
      <c r="A2905" s="102">
        <v>33277</v>
      </c>
      <c r="B2905" s="101">
        <v>7.95</v>
      </c>
    </row>
    <row r="2906" spans="1:2" x14ac:dyDescent="0.25">
      <c r="A2906" s="102">
        <v>33280</v>
      </c>
      <c r="B2906" s="101">
        <v>7.97</v>
      </c>
    </row>
    <row r="2907" spans="1:2" x14ac:dyDescent="0.25">
      <c r="A2907" s="102">
        <v>33281</v>
      </c>
      <c r="B2907" s="101">
        <v>7.96</v>
      </c>
    </row>
    <row r="2908" spans="1:2" x14ac:dyDescent="0.25">
      <c r="A2908" s="102">
        <v>33282</v>
      </c>
      <c r="B2908" s="101">
        <v>7.97</v>
      </c>
    </row>
    <row r="2909" spans="1:2" x14ac:dyDescent="0.25">
      <c r="A2909" s="102">
        <v>33283</v>
      </c>
      <c r="B2909" s="101">
        <v>7.99</v>
      </c>
    </row>
    <row r="2910" spans="1:2" x14ac:dyDescent="0.25">
      <c r="A2910" s="102">
        <v>33284</v>
      </c>
      <c r="B2910" s="101">
        <v>7.97</v>
      </c>
    </row>
    <row r="2911" spans="1:2" x14ac:dyDescent="0.25">
      <c r="A2911" s="102">
        <v>33287</v>
      </c>
      <c r="B2911" s="101" t="e">
        <f>NA()</f>
        <v>#N/A</v>
      </c>
    </row>
    <row r="2912" spans="1:2" x14ac:dyDescent="0.25">
      <c r="A2912" s="102">
        <v>33288</v>
      </c>
      <c r="B2912" s="101">
        <v>7.99</v>
      </c>
    </row>
    <row r="2913" spans="1:2" x14ac:dyDescent="0.25">
      <c r="A2913" s="102">
        <v>33289</v>
      </c>
      <c r="B2913" s="101">
        <v>8.02</v>
      </c>
    </row>
    <row r="2914" spans="1:2" x14ac:dyDescent="0.25">
      <c r="A2914" s="102">
        <v>33290</v>
      </c>
      <c r="B2914" s="101">
        <v>8.0399999999999991</v>
      </c>
    </row>
    <row r="2915" spans="1:2" x14ac:dyDescent="0.25">
      <c r="A2915" s="102">
        <v>33291</v>
      </c>
      <c r="B2915" s="101">
        <v>8.07</v>
      </c>
    </row>
    <row r="2916" spans="1:2" x14ac:dyDescent="0.25">
      <c r="A2916" s="102">
        <v>33294</v>
      </c>
      <c r="B2916" s="101">
        <v>8.0500000000000007</v>
      </c>
    </row>
    <row r="2917" spans="1:2" x14ac:dyDescent="0.25">
      <c r="A2917" s="102">
        <v>33295</v>
      </c>
      <c r="B2917" s="101">
        <v>8.14</v>
      </c>
    </row>
    <row r="2918" spans="1:2" x14ac:dyDescent="0.25">
      <c r="A2918" s="102">
        <v>33296</v>
      </c>
      <c r="B2918" s="101">
        <v>8.15</v>
      </c>
    </row>
    <row r="2919" spans="1:2" x14ac:dyDescent="0.25">
      <c r="A2919" s="102">
        <v>33297</v>
      </c>
      <c r="B2919" s="101">
        <v>8.19</v>
      </c>
    </row>
    <row r="2920" spans="1:2" x14ac:dyDescent="0.25">
      <c r="A2920" s="102">
        <v>33298</v>
      </c>
      <c r="B2920" s="101">
        <v>8.2799999999999994</v>
      </c>
    </row>
    <row r="2921" spans="1:2" x14ac:dyDescent="0.25">
      <c r="A2921" s="102">
        <v>33301</v>
      </c>
      <c r="B2921" s="101">
        <v>8.2899999999999991</v>
      </c>
    </row>
    <row r="2922" spans="1:2" x14ac:dyDescent="0.25">
      <c r="A2922" s="102">
        <v>33302</v>
      </c>
      <c r="B2922" s="101">
        <v>8.25</v>
      </c>
    </row>
    <row r="2923" spans="1:2" x14ac:dyDescent="0.25">
      <c r="A2923" s="102">
        <v>33303</v>
      </c>
      <c r="B2923" s="101">
        <v>8.2899999999999991</v>
      </c>
    </row>
    <row r="2924" spans="1:2" x14ac:dyDescent="0.25">
      <c r="A2924" s="102">
        <v>33304</v>
      </c>
      <c r="B2924" s="101">
        <v>8.23</v>
      </c>
    </row>
    <row r="2925" spans="1:2" x14ac:dyDescent="0.25">
      <c r="A2925" s="102">
        <v>33305</v>
      </c>
      <c r="B2925" s="101">
        <v>8.3000000000000007</v>
      </c>
    </row>
    <row r="2926" spans="1:2" x14ac:dyDescent="0.25">
      <c r="A2926" s="102">
        <v>33308</v>
      </c>
      <c r="B2926" s="101">
        <v>8.23</v>
      </c>
    </row>
    <row r="2927" spans="1:2" x14ac:dyDescent="0.25">
      <c r="A2927" s="102">
        <v>33309</v>
      </c>
      <c r="B2927" s="101">
        <v>8.26</v>
      </c>
    </row>
    <row r="2928" spans="1:2" x14ac:dyDescent="0.25">
      <c r="A2928" s="102">
        <v>33310</v>
      </c>
      <c r="B2928" s="101">
        <v>8.1999999999999993</v>
      </c>
    </row>
    <row r="2929" spans="1:2" x14ac:dyDescent="0.25">
      <c r="A2929" s="102">
        <v>33311</v>
      </c>
      <c r="B2929" s="101">
        <v>8.1999999999999993</v>
      </c>
    </row>
    <row r="2930" spans="1:2" x14ac:dyDescent="0.25">
      <c r="A2930" s="102">
        <v>33312</v>
      </c>
      <c r="B2930" s="101">
        <v>8.3000000000000007</v>
      </c>
    </row>
    <row r="2931" spans="1:2" x14ac:dyDescent="0.25">
      <c r="A2931" s="102">
        <v>33315</v>
      </c>
      <c r="B2931" s="101">
        <v>8.34</v>
      </c>
    </row>
    <row r="2932" spans="1:2" x14ac:dyDescent="0.25">
      <c r="A2932" s="102">
        <v>33316</v>
      </c>
      <c r="B2932" s="101">
        <v>8.42</v>
      </c>
    </row>
    <row r="2933" spans="1:2" x14ac:dyDescent="0.25">
      <c r="A2933" s="102">
        <v>33317</v>
      </c>
      <c r="B2933" s="101">
        <v>8.3699999999999992</v>
      </c>
    </row>
    <row r="2934" spans="1:2" x14ac:dyDescent="0.25">
      <c r="A2934" s="102">
        <v>33318</v>
      </c>
      <c r="B2934" s="101">
        <v>8.34</v>
      </c>
    </row>
    <row r="2935" spans="1:2" x14ac:dyDescent="0.25">
      <c r="A2935" s="102">
        <v>33319</v>
      </c>
      <c r="B2935" s="101">
        <v>8.33</v>
      </c>
    </row>
    <row r="2936" spans="1:2" x14ac:dyDescent="0.25">
      <c r="A2936" s="102">
        <v>33322</v>
      </c>
      <c r="B2936" s="101">
        <v>8.32</v>
      </c>
    </row>
    <row r="2937" spans="1:2" x14ac:dyDescent="0.25">
      <c r="A2937" s="102">
        <v>33323</v>
      </c>
      <c r="B2937" s="101">
        <v>8.31</v>
      </c>
    </row>
    <row r="2938" spans="1:2" x14ac:dyDescent="0.25">
      <c r="A2938" s="102">
        <v>33324</v>
      </c>
      <c r="B2938" s="101">
        <v>8.26</v>
      </c>
    </row>
    <row r="2939" spans="1:2" x14ac:dyDescent="0.25">
      <c r="A2939" s="102">
        <v>33325</v>
      </c>
      <c r="B2939" s="101">
        <v>8.24</v>
      </c>
    </row>
    <row r="2940" spans="1:2" x14ac:dyDescent="0.25">
      <c r="A2940" s="102">
        <v>33326</v>
      </c>
      <c r="B2940" s="101" t="e">
        <f>NA()</f>
        <v>#N/A</v>
      </c>
    </row>
    <row r="2941" spans="1:2" x14ac:dyDescent="0.25">
      <c r="A2941" s="102">
        <v>33329</v>
      </c>
      <c r="B2941" s="101">
        <v>8.25</v>
      </c>
    </row>
    <row r="2942" spans="1:2" x14ac:dyDescent="0.25">
      <c r="A2942" s="102">
        <v>33330</v>
      </c>
      <c r="B2942" s="101">
        <v>8.2200000000000006</v>
      </c>
    </row>
    <row r="2943" spans="1:2" x14ac:dyDescent="0.25">
      <c r="A2943" s="102">
        <v>33331</v>
      </c>
      <c r="B2943" s="101">
        <v>8.24</v>
      </c>
    </row>
    <row r="2944" spans="1:2" x14ac:dyDescent="0.25">
      <c r="A2944" s="102">
        <v>33332</v>
      </c>
      <c r="B2944" s="101">
        <v>8.19</v>
      </c>
    </row>
    <row r="2945" spans="1:2" x14ac:dyDescent="0.25">
      <c r="A2945" s="102">
        <v>33333</v>
      </c>
      <c r="B2945" s="101">
        <v>8.18</v>
      </c>
    </row>
    <row r="2946" spans="1:2" x14ac:dyDescent="0.25">
      <c r="A2946" s="102">
        <v>33336</v>
      </c>
      <c r="B2946" s="101">
        <v>8.16</v>
      </c>
    </row>
    <row r="2947" spans="1:2" x14ac:dyDescent="0.25">
      <c r="A2947" s="102">
        <v>33337</v>
      </c>
      <c r="B2947" s="101">
        <v>8.1999999999999993</v>
      </c>
    </row>
    <row r="2948" spans="1:2" x14ac:dyDescent="0.25">
      <c r="A2948" s="102">
        <v>33338</v>
      </c>
      <c r="B2948" s="101">
        <v>8.27</v>
      </c>
    </row>
    <row r="2949" spans="1:2" x14ac:dyDescent="0.25">
      <c r="A2949" s="102">
        <v>33339</v>
      </c>
      <c r="B2949" s="101">
        <v>8.27</v>
      </c>
    </row>
    <row r="2950" spans="1:2" x14ac:dyDescent="0.25">
      <c r="A2950" s="102">
        <v>33340</v>
      </c>
      <c r="B2950" s="101">
        <v>8.16</v>
      </c>
    </row>
    <row r="2951" spans="1:2" x14ac:dyDescent="0.25">
      <c r="A2951" s="102">
        <v>33343</v>
      </c>
      <c r="B2951" s="101">
        <v>8.1199999999999992</v>
      </c>
    </row>
    <row r="2952" spans="1:2" x14ac:dyDescent="0.25">
      <c r="A2952" s="102">
        <v>33344</v>
      </c>
      <c r="B2952" s="101">
        <v>8.1300000000000008</v>
      </c>
    </row>
    <row r="2953" spans="1:2" x14ac:dyDescent="0.25">
      <c r="A2953" s="102">
        <v>33345</v>
      </c>
      <c r="B2953" s="101">
        <v>8.11</v>
      </c>
    </row>
    <row r="2954" spans="1:2" x14ac:dyDescent="0.25">
      <c r="A2954" s="102">
        <v>33346</v>
      </c>
      <c r="B2954" s="101">
        <v>8.18</v>
      </c>
    </row>
    <row r="2955" spans="1:2" x14ac:dyDescent="0.25">
      <c r="A2955" s="102">
        <v>33347</v>
      </c>
      <c r="B2955" s="101">
        <v>8.24</v>
      </c>
    </row>
    <row r="2956" spans="1:2" x14ac:dyDescent="0.25">
      <c r="A2956" s="102">
        <v>33350</v>
      </c>
      <c r="B2956" s="101">
        <v>8.3000000000000007</v>
      </c>
    </row>
    <row r="2957" spans="1:2" x14ac:dyDescent="0.25">
      <c r="A2957" s="102">
        <v>33351</v>
      </c>
      <c r="B2957" s="101">
        <v>8.2799999999999994</v>
      </c>
    </row>
    <row r="2958" spans="1:2" x14ac:dyDescent="0.25">
      <c r="A2958" s="102">
        <v>33352</v>
      </c>
      <c r="B2958" s="101">
        <v>8.2200000000000006</v>
      </c>
    </row>
    <row r="2959" spans="1:2" x14ac:dyDescent="0.25">
      <c r="A2959" s="102">
        <v>33353</v>
      </c>
      <c r="B2959" s="101">
        <v>8.24</v>
      </c>
    </row>
    <row r="2960" spans="1:2" x14ac:dyDescent="0.25">
      <c r="A2960" s="102">
        <v>33354</v>
      </c>
      <c r="B2960" s="101">
        <v>8.2200000000000006</v>
      </c>
    </row>
    <row r="2961" spans="1:2" x14ac:dyDescent="0.25">
      <c r="A2961" s="102">
        <v>33357</v>
      </c>
      <c r="B2961" s="101">
        <v>8.23</v>
      </c>
    </row>
    <row r="2962" spans="1:2" x14ac:dyDescent="0.25">
      <c r="A2962" s="102">
        <v>33358</v>
      </c>
      <c r="B2962" s="101">
        <v>8.1999999999999993</v>
      </c>
    </row>
    <row r="2963" spans="1:2" x14ac:dyDescent="0.25">
      <c r="A2963" s="102">
        <v>33359</v>
      </c>
      <c r="B2963" s="101">
        <v>8.18</v>
      </c>
    </row>
    <row r="2964" spans="1:2" x14ac:dyDescent="0.25">
      <c r="A2964" s="102">
        <v>33360</v>
      </c>
      <c r="B2964" s="101">
        <v>8.14</v>
      </c>
    </row>
    <row r="2965" spans="1:2" x14ac:dyDescent="0.25">
      <c r="A2965" s="102">
        <v>33361</v>
      </c>
      <c r="B2965" s="101">
        <v>8.2200000000000006</v>
      </c>
    </row>
    <row r="2966" spans="1:2" x14ac:dyDescent="0.25">
      <c r="A2966" s="102">
        <v>33364</v>
      </c>
      <c r="B2966" s="101">
        <v>8.23</v>
      </c>
    </row>
    <row r="2967" spans="1:2" x14ac:dyDescent="0.25">
      <c r="A2967" s="102">
        <v>33365</v>
      </c>
      <c r="B2967" s="101">
        <v>8.24</v>
      </c>
    </row>
    <row r="2968" spans="1:2" x14ac:dyDescent="0.25">
      <c r="A2968" s="102">
        <v>33366</v>
      </c>
      <c r="B2968" s="101">
        <v>8.24</v>
      </c>
    </row>
    <row r="2969" spans="1:2" x14ac:dyDescent="0.25">
      <c r="A2969" s="102">
        <v>33367</v>
      </c>
      <c r="B2969" s="101">
        <v>8.2100000000000009</v>
      </c>
    </row>
    <row r="2970" spans="1:2" x14ac:dyDescent="0.25">
      <c r="A2970" s="102">
        <v>33368</v>
      </c>
      <c r="B2970" s="101">
        <v>8.33</v>
      </c>
    </row>
    <row r="2971" spans="1:2" x14ac:dyDescent="0.25">
      <c r="A2971" s="102">
        <v>33371</v>
      </c>
      <c r="B2971" s="101">
        <v>8.27</v>
      </c>
    </row>
    <row r="2972" spans="1:2" x14ac:dyDescent="0.25">
      <c r="A2972" s="102">
        <v>33372</v>
      </c>
      <c r="B2972" s="101">
        <v>8.36</v>
      </c>
    </row>
    <row r="2973" spans="1:2" x14ac:dyDescent="0.25">
      <c r="A2973" s="102">
        <v>33373</v>
      </c>
      <c r="B2973" s="101">
        <v>8.34</v>
      </c>
    </row>
    <row r="2974" spans="1:2" x14ac:dyDescent="0.25">
      <c r="A2974" s="102">
        <v>33374</v>
      </c>
      <c r="B2974" s="101">
        <v>8.33</v>
      </c>
    </row>
    <row r="2975" spans="1:2" x14ac:dyDescent="0.25">
      <c r="A2975" s="102">
        <v>33375</v>
      </c>
      <c r="B2975" s="101">
        <v>8.2799999999999994</v>
      </c>
    </row>
    <row r="2976" spans="1:2" x14ac:dyDescent="0.25">
      <c r="A2976" s="102">
        <v>33378</v>
      </c>
      <c r="B2976" s="101">
        <v>8.3000000000000007</v>
      </c>
    </row>
    <row r="2977" spans="1:2" x14ac:dyDescent="0.25">
      <c r="A2977" s="102">
        <v>33379</v>
      </c>
      <c r="B2977" s="101">
        <v>8.26</v>
      </c>
    </row>
    <row r="2978" spans="1:2" x14ac:dyDescent="0.25">
      <c r="A2978" s="102">
        <v>33380</v>
      </c>
      <c r="B2978" s="101">
        <v>8.2799999999999994</v>
      </c>
    </row>
    <row r="2979" spans="1:2" x14ac:dyDescent="0.25">
      <c r="A2979" s="102">
        <v>33381</v>
      </c>
      <c r="B2979" s="101">
        <v>8.31</v>
      </c>
    </row>
    <row r="2980" spans="1:2" x14ac:dyDescent="0.25">
      <c r="A2980" s="102">
        <v>33382</v>
      </c>
      <c r="B2980" s="101">
        <v>8.31</v>
      </c>
    </row>
    <row r="2981" spans="1:2" x14ac:dyDescent="0.25">
      <c r="A2981" s="102">
        <v>33385</v>
      </c>
      <c r="B2981" s="101" t="e">
        <f>NA()</f>
        <v>#N/A</v>
      </c>
    </row>
    <row r="2982" spans="1:2" x14ac:dyDescent="0.25">
      <c r="A2982" s="102">
        <v>33386</v>
      </c>
      <c r="B2982" s="101">
        <v>8.2799999999999994</v>
      </c>
    </row>
    <row r="2983" spans="1:2" x14ac:dyDescent="0.25">
      <c r="A2983" s="102">
        <v>33387</v>
      </c>
      <c r="B2983" s="101">
        <v>8.2899999999999991</v>
      </c>
    </row>
    <row r="2984" spans="1:2" x14ac:dyDescent="0.25">
      <c r="A2984" s="102">
        <v>33388</v>
      </c>
      <c r="B2984" s="101">
        <v>8.2200000000000006</v>
      </c>
    </row>
    <row r="2985" spans="1:2" x14ac:dyDescent="0.25">
      <c r="A2985" s="102">
        <v>33389</v>
      </c>
      <c r="B2985" s="101">
        <v>8.26</v>
      </c>
    </row>
    <row r="2986" spans="1:2" x14ac:dyDescent="0.25">
      <c r="A2986" s="102">
        <v>33392</v>
      </c>
      <c r="B2986" s="101">
        <v>8.34</v>
      </c>
    </row>
    <row r="2987" spans="1:2" x14ac:dyDescent="0.25">
      <c r="A2987" s="102">
        <v>33393</v>
      </c>
      <c r="B2987" s="101">
        <v>8.34</v>
      </c>
    </row>
    <row r="2988" spans="1:2" x14ac:dyDescent="0.25">
      <c r="A2988" s="102">
        <v>33394</v>
      </c>
      <c r="B2988" s="101">
        <v>8.39</v>
      </c>
    </row>
    <row r="2989" spans="1:2" x14ac:dyDescent="0.25">
      <c r="A2989" s="102">
        <v>33395</v>
      </c>
      <c r="B2989" s="101">
        <v>8.42</v>
      </c>
    </row>
    <row r="2990" spans="1:2" x14ac:dyDescent="0.25">
      <c r="A2990" s="102">
        <v>33396</v>
      </c>
      <c r="B2990" s="101">
        <v>8.48</v>
      </c>
    </row>
    <row r="2991" spans="1:2" x14ac:dyDescent="0.25">
      <c r="A2991" s="102">
        <v>33399</v>
      </c>
      <c r="B2991" s="101">
        <v>8.48</v>
      </c>
    </row>
    <row r="2992" spans="1:2" x14ac:dyDescent="0.25">
      <c r="A2992" s="102">
        <v>33400</v>
      </c>
      <c r="B2992" s="101">
        <v>8.48</v>
      </c>
    </row>
    <row r="2993" spans="1:2" x14ac:dyDescent="0.25">
      <c r="A2993" s="102">
        <v>33401</v>
      </c>
      <c r="B2993" s="101">
        <v>8.5500000000000007</v>
      </c>
    </row>
    <row r="2994" spans="1:2" x14ac:dyDescent="0.25">
      <c r="A2994" s="102">
        <v>33402</v>
      </c>
      <c r="B2994" s="101">
        <v>8.5299999999999994</v>
      </c>
    </row>
    <row r="2995" spans="1:2" x14ac:dyDescent="0.25">
      <c r="A2995" s="102">
        <v>33403</v>
      </c>
      <c r="B2995" s="101">
        <v>8.4700000000000006</v>
      </c>
    </row>
    <row r="2996" spans="1:2" x14ac:dyDescent="0.25">
      <c r="A2996" s="102">
        <v>33406</v>
      </c>
      <c r="B2996" s="101">
        <v>8.49</v>
      </c>
    </row>
    <row r="2997" spans="1:2" x14ac:dyDescent="0.25">
      <c r="A2997" s="102">
        <v>33407</v>
      </c>
      <c r="B2997" s="101">
        <v>8.52</v>
      </c>
    </row>
    <row r="2998" spans="1:2" x14ac:dyDescent="0.25">
      <c r="A2998" s="102">
        <v>33408</v>
      </c>
      <c r="B2998" s="101">
        <v>8.52</v>
      </c>
    </row>
    <row r="2999" spans="1:2" x14ac:dyDescent="0.25">
      <c r="A2999" s="102">
        <v>33409</v>
      </c>
      <c r="B2999" s="101">
        <v>8.48</v>
      </c>
    </row>
    <row r="3000" spans="1:2" x14ac:dyDescent="0.25">
      <c r="A3000" s="102">
        <v>33410</v>
      </c>
      <c r="B3000" s="101">
        <v>8.51</v>
      </c>
    </row>
    <row r="3001" spans="1:2" x14ac:dyDescent="0.25">
      <c r="A3001" s="102">
        <v>33413</v>
      </c>
      <c r="B3001" s="101">
        <v>8.51</v>
      </c>
    </row>
    <row r="3002" spans="1:2" x14ac:dyDescent="0.25">
      <c r="A3002" s="102">
        <v>33414</v>
      </c>
      <c r="B3002" s="101">
        <v>8.51</v>
      </c>
    </row>
    <row r="3003" spans="1:2" x14ac:dyDescent="0.25">
      <c r="A3003" s="102">
        <v>33415</v>
      </c>
      <c r="B3003" s="101">
        <v>8.51</v>
      </c>
    </row>
    <row r="3004" spans="1:2" x14ac:dyDescent="0.25">
      <c r="A3004" s="102">
        <v>33416</v>
      </c>
      <c r="B3004" s="101">
        <v>8.49</v>
      </c>
    </row>
    <row r="3005" spans="1:2" x14ac:dyDescent="0.25">
      <c r="A3005" s="102">
        <v>33417</v>
      </c>
      <c r="B3005" s="101">
        <v>8.42</v>
      </c>
    </row>
    <row r="3006" spans="1:2" x14ac:dyDescent="0.25">
      <c r="A3006" s="102">
        <v>33420</v>
      </c>
      <c r="B3006" s="101">
        <v>8.44</v>
      </c>
    </row>
    <row r="3007" spans="1:2" x14ac:dyDescent="0.25">
      <c r="A3007" s="102">
        <v>33421</v>
      </c>
      <c r="B3007" s="101">
        <v>8.44</v>
      </c>
    </row>
    <row r="3008" spans="1:2" x14ac:dyDescent="0.25">
      <c r="A3008" s="102">
        <v>33422</v>
      </c>
      <c r="B3008" s="101">
        <v>8.42</v>
      </c>
    </row>
    <row r="3009" spans="1:2" x14ac:dyDescent="0.25">
      <c r="A3009" s="102">
        <v>33423</v>
      </c>
      <c r="B3009" s="101" t="e">
        <f>NA()</f>
        <v>#N/A</v>
      </c>
    </row>
    <row r="3010" spans="1:2" x14ac:dyDescent="0.25">
      <c r="A3010" s="102">
        <v>33424</v>
      </c>
      <c r="B3010" s="101">
        <v>8.49</v>
      </c>
    </row>
    <row r="3011" spans="1:2" x14ac:dyDescent="0.25">
      <c r="A3011" s="102">
        <v>33427</v>
      </c>
      <c r="B3011" s="101">
        <v>8.51</v>
      </c>
    </row>
    <row r="3012" spans="1:2" x14ac:dyDescent="0.25">
      <c r="A3012" s="102">
        <v>33428</v>
      </c>
      <c r="B3012" s="101">
        <v>8.5299999999999994</v>
      </c>
    </row>
    <row r="3013" spans="1:2" x14ac:dyDescent="0.25">
      <c r="A3013" s="102">
        <v>33429</v>
      </c>
      <c r="B3013" s="101">
        <v>8.5299999999999994</v>
      </c>
    </row>
    <row r="3014" spans="1:2" x14ac:dyDescent="0.25">
      <c r="A3014" s="102">
        <v>33430</v>
      </c>
      <c r="B3014" s="101">
        <v>8.4700000000000006</v>
      </c>
    </row>
    <row r="3015" spans="1:2" x14ac:dyDescent="0.25">
      <c r="A3015" s="102">
        <v>33431</v>
      </c>
      <c r="B3015" s="101">
        <v>8.44</v>
      </c>
    </row>
    <row r="3016" spans="1:2" x14ac:dyDescent="0.25">
      <c r="A3016" s="102">
        <v>33434</v>
      </c>
      <c r="B3016" s="101">
        <v>8.44</v>
      </c>
    </row>
    <row r="3017" spans="1:2" x14ac:dyDescent="0.25">
      <c r="A3017" s="102">
        <v>33435</v>
      </c>
      <c r="B3017" s="101">
        <v>8.4600000000000009</v>
      </c>
    </row>
    <row r="3018" spans="1:2" x14ac:dyDescent="0.25">
      <c r="A3018" s="102">
        <v>33436</v>
      </c>
      <c r="B3018" s="101">
        <v>8.49</v>
      </c>
    </row>
    <row r="3019" spans="1:2" x14ac:dyDescent="0.25">
      <c r="A3019" s="102">
        <v>33437</v>
      </c>
      <c r="B3019" s="101">
        <v>8.5</v>
      </c>
    </row>
    <row r="3020" spans="1:2" x14ac:dyDescent="0.25">
      <c r="A3020" s="102">
        <v>33438</v>
      </c>
      <c r="B3020" s="101">
        <v>8.48</v>
      </c>
    </row>
    <row r="3021" spans="1:2" x14ac:dyDescent="0.25">
      <c r="A3021" s="102">
        <v>33441</v>
      </c>
      <c r="B3021" s="101">
        <v>8.48</v>
      </c>
    </row>
    <row r="3022" spans="1:2" x14ac:dyDescent="0.25">
      <c r="A3022" s="102">
        <v>33442</v>
      </c>
      <c r="B3022" s="101">
        <v>8.5</v>
      </c>
    </row>
    <row r="3023" spans="1:2" x14ac:dyDescent="0.25">
      <c r="A3023" s="102">
        <v>33443</v>
      </c>
      <c r="B3023" s="101">
        <v>8.42</v>
      </c>
    </row>
    <row r="3024" spans="1:2" x14ac:dyDescent="0.25">
      <c r="A3024" s="102">
        <v>33444</v>
      </c>
      <c r="B3024" s="101">
        <v>8.3800000000000008</v>
      </c>
    </row>
    <row r="3025" spans="1:2" x14ac:dyDescent="0.25">
      <c r="A3025" s="102">
        <v>33445</v>
      </c>
      <c r="B3025" s="101">
        <v>8.39</v>
      </c>
    </row>
    <row r="3026" spans="1:2" x14ac:dyDescent="0.25">
      <c r="A3026" s="102">
        <v>33448</v>
      </c>
      <c r="B3026" s="101">
        <v>8.39</v>
      </c>
    </row>
    <row r="3027" spans="1:2" x14ac:dyDescent="0.25">
      <c r="A3027" s="102">
        <v>33449</v>
      </c>
      <c r="B3027" s="101">
        <v>8.39</v>
      </c>
    </row>
    <row r="3028" spans="1:2" x14ac:dyDescent="0.25">
      <c r="A3028" s="102">
        <v>33450</v>
      </c>
      <c r="B3028" s="101">
        <v>8.36</v>
      </c>
    </row>
    <row r="3029" spans="1:2" x14ac:dyDescent="0.25">
      <c r="A3029" s="102">
        <v>33451</v>
      </c>
      <c r="B3029" s="101">
        <v>8.3800000000000008</v>
      </c>
    </row>
    <row r="3030" spans="1:2" x14ac:dyDescent="0.25">
      <c r="A3030" s="102">
        <v>33452</v>
      </c>
      <c r="B3030" s="101">
        <v>8.25</v>
      </c>
    </row>
    <row r="3031" spans="1:2" x14ac:dyDescent="0.25">
      <c r="A3031" s="102">
        <v>33455</v>
      </c>
      <c r="B3031" s="101">
        <v>8.24</v>
      </c>
    </row>
    <row r="3032" spans="1:2" x14ac:dyDescent="0.25">
      <c r="A3032" s="102">
        <v>33456</v>
      </c>
      <c r="B3032" s="101">
        <v>8.18</v>
      </c>
    </row>
    <row r="3033" spans="1:2" x14ac:dyDescent="0.25">
      <c r="A3033" s="102">
        <v>33457</v>
      </c>
      <c r="B3033" s="101">
        <v>8.17</v>
      </c>
    </row>
    <row r="3034" spans="1:2" x14ac:dyDescent="0.25">
      <c r="A3034" s="102">
        <v>33458</v>
      </c>
      <c r="B3034" s="101">
        <v>8.2200000000000006</v>
      </c>
    </row>
    <row r="3035" spans="1:2" x14ac:dyDescent="0.25">
      <c r="A3035" s="102">
        <v>33459</v>
      </c>
      <c r="B3035" s="101">
        <v>8.23</v>
      </c>
    </row>
    <row r="3036" spans="1:2" x14ac:dyDescent="0.25">
      <c r="A3036" s="102">
        <v>33462</v>
      </c>
      <c r="B3036" s="101">
        <v>8.2100000000000009</v>
      </c>
    </row>
    <row r="3037" spans="1:2" x14ac:dyDescent="0.25">
      <c r="A3037" s="102">
        <v>33463</v>
      </c>
      <c r="B3037" s="101">
        <v>8.17</v>
      </c>
    </row>
    <row r="3038" spans="1:2" x14ac:dyDescent="0.25">
      <c r="A3038" s="102">
        <v>33464</v>
      </c>
      <c r="B3038" s="101">
        <v>8.08</v>
      </c>
    </row>
    <row r="3039" spans="1:2" x14ac:dyDescent="0.25">
      <c r="A3039" s="102">
        <v>33465</v>
      </c>
      <c r="B3039" s="101">
        <v>8.09</v>
      </c>
    </row>
    <row r="3040" spans="1:2" x14ac:dyDescent="0.25">
      <c r="A3040" s="102">
        <v>33466</v>
      </c>
      <c r="B3040" s="101">
        <v>8.09</v>
      </c>
    </row>
    <row r="3041" spans="1:2" x14ac:dyDescent="0.25">
      <c r="A3041" s="102">
        <v>33469</v>
      </c>
      <c r="B3041" s="101">
        <v>8.11</v>
      </c>
    </row>
    <row r="3042" spans="1:2" x14ac:dyDescent="0.25">
      <c r="A3042" s="102">
        <v>33470</v>
      </c>
      <c r="B3042" s="101">
        <v>8.09</v>
      </c>
    </row>
    <row r="3043" spans="1:2" x14ac:dyDescent="0.25">
      <c r="A3043" s="102">
        <v>33471</v>
      </c>
      <c r="B3043" s="101">
        <v>8.07</v>
      </c>
    </row>
    <row r="3044" spans="1:2" x14ac:dyDescent="0.25">
      <c r="A3044" s="102">
        <v>33472</v>
      </c>
      <c r="B3044" s="101">
        <v>8.0500000000000007</v>
      </c>
    </row>
    <row r="3045" spans="1:2" x14ac:dyDescent="0.25">
      <c r="A3045" s="102">
        <v>33473</v>
      </c>
      <c r="B3045" s="101">
        <v>8.1300000000000008</v>
      </c>
    </row>
    <row r="3046" spans="1:2" x14ac:dyDescent="0.25">
      <c r="A3046" s="102">
        <v>33476</v>
      </c>
      <c r="B3046" s="101">
        <v>8.15</v>
      </c>
    </row>
    <row r="3047" spans="1:2" x14ac:dyDescent="0.25">
      <c r="A3047" s="102">
        <v>33477</v>
      </c>
      <c r="B3047" s="101">
        <v>8.14</v>
      </c>
    </row>
    <row r="3048" spans="1:2" x14ac:dyDescent="0.25">
      <c r="A3048" s="102">
        <v>33478</v>
      </c>
      <c r="B3048" s="101">
        <v>8.06</v>
      </c>
    </row>
    <row r="3049" spans="1:2" x14ac:dyDescent="0.25">
      <c r="A3049" s="102">
        <v>33479</v>
      </c>
      <c r="B3049" s="101">
        <v>7.99</v>
      </c>
    </row>
    <row r="3050" spans="1:2" x14ac:dyDescent="0.25">
      <c r="A3050" s="102">
        <v>33480</v>
      </c>
      <c r="B3050" s="101">
        <v>8.06</v>
      </c>
    </row>
    <row r="3051" spans="1:2" x14ac:dyDescent="0.25">
      <c r="A3051" s="102">
        <v>33483</v>
      </c>
      <c r="B3051" s="101" t="e">
        <f>NA()</f>
        <v>#N/A</v>
      </c>
    </row>
    <row r="3052" spans="1:2" x14ac:dyDescent="0.25">
      <c r="A3052" s="102">
        <v>33484</v>
      </c>
      <c r="B3052" s="101">
        <v>8.0500000000000007</v>
      </c>
    </row>
    <row r="3053" spans="1:2" x14ac:dyDescent="0.25">
      <c r="A3053" s="102">
        <v>33485</v>
      </c>
      <c r="B3053" s="101">
        <v>8.06</v>
      </c>
    </row>
    <row r="3054" spans="1:2" x14ac:dyDescent="0.25">
      <c r="A3054" s="102">
        <v>33486</v>
      </c>
      <c r="B3054" s="101">
        <v>8.09</v>
      </c>
    </row>
    <row r="3055" spans="1:2" x14ac:dyDescent="0.25">
      <c r="A3055" s="102">
        <v>33487</v>
      </c>
      <c r="B3055" s="101">
        <v>8.02</v>
      </c>
    </row>
    <row r="3056" spans="1:2" x14ac:dyDescent="0.25">
      <c r="A3056" s="102">
        <v>33490</v>
      </c>
      <c r="B3056" s="101">
        <v>8</v>
      </c>
    </row>
    <row r="3057" spans="1:2" x14ac:dyDescent="0.25">
      <c r="A3057" s="102">
        <v>33491</v>
      </c>
      <c r="B3057" s="101">
        <v>8.01</v>
      </c>
    </row>
    <row r="3058" spans="1:2" x14ac:dyDescent="0.25">
      <c r="A3058" s="102">
        <v>33492</v>
      </c>
      <c r="B3058" s="101">
        <v>8.02</v>
      </c>
    </row>
    <row r="3059" spans="1:2" x14ac:dyDescent="0.25">
      <c r="A3059" s="102">
        <v>33493</v>
      </c>
      <c r="B3059" s="101">
        <v>7.96</v>
      </c>
    </row>
    <row r="3060" spans="1:2" x14ac:dyDescent="0.25">
      <c r="A3060" s="102">
        <v>33494</v>
      </c>
      <c r="B3060" s="101">
        <v>7.95</v>
      </c>
    </row>
    <row r="3061" spans="1:2" x14ac:dyDescent="0.25">
      <c r="A3061" s="102">
        <v>33497</v>
      </c>
      <c r="B3061" s="101">
        <v>7.93</v>
      </c>
    </row>
    <row r="3062" spans="1:2" x14ac:dyDescent="0.25">
      <c r="A3062" s="102">
        <v>33498</v>
      </c>
      <c r="B3062" s="101">
        <v>7.92</v>
      </c>
    </row>
    <row r="3063" spans="1:2" x14ac:dyDescent="0.25">
      <c r="A3063" s="102">
        <v>33499</v>
      </c>
      <c r="B3063" s="101">
        <v>7.92</v>
      </c>
    </row>
    <row r="3064" spans="1:2" x14ac:dyDescent="0.25">
      <c r="A3064" s="102">
        <v>33500</v>
      </c>
      <c r="B3064" s="101">
        <v>7.92</v>
      </c>
    </row>
    <row r="3065" spans="1:2" x14ac:dyDescent="0.25">
      <c r="A3065" s="102">
        <v>33501</v>
      </c>
      <c r="B3065" s="101">
        <v>7.89</v>
      </c>
    </row>
    <row r="3066" spans="1:2" x14ac:dyDescent="0.25">
      <c r="A3066" s="102">
        <v>33504</v>
      </c>
      <c r="B3066" s="101">
        <v>7.88</v>
      </c>
    </row>
    <row r="3067" spans="1:2" x14ac:dyDescent="0.25">
      <c r="A3067" s="102">
        <v>33505</v>
      </c>
      <c r="B3067" s="101">
        <v>7.89</v>
      </c>
    </row>
    <row r="3068" spans="1:2" x14ac:dyDescent="0.25">
      <c r="A3068" s="102">
        <v>33506</v>
      </c>
      <c r="B3068" s="101">
        <v>7.91</v>
      </c>
    </row>
    <row r="3069" spans="1:2" x14ac:dyDescent="0.25">
      <c r="A3069" s="102">
        <v>33507</v>
      </c>
      <c r="B3069" s="101">
        <v>7.89</v>
      </c>
    </row>
    <row r="3070" spans="1:2" x14ac:dyDescent="0.25">
      <c r="A3070" s="102">
        <v>33508</v>
      </c>
      <c r="B3070" s="101">
        <v>7.83</v>
      </c>
    </row>
    <row r="3071" spans="1:2" x14ac:dyDescent="0.25">
      <c r="A3071" s="102">
        <v>33511</v>
      </c>
      <c r="B3071" s="101">
        <v>7.82</v>
      </c>
    </row>
    <row r="3072" spans="1:2" x14ac:dyDescent="0.25">
      <c r="A3072" s="102">
        <v>33512</v>
      </c>
      <c r="B3072" s="101">
        <v>7.81</v>
      </c>
    </row>
    <row r="3073" spans="1:2" x14ac:dyDescent="0.25">
      <c r="A3073" s="102">
        <v>33513</v>
      </c>
      <c r="B3073" s="101">
        <v>7.83</v>
      </c>
    </row>
    <row r="3074" spans="1:2" x14ac:dyDescent="0.25">
      <c r="A3074" s="102">
        <v>33514</v>
      </c>
      <c r="B3074" s="101">
        <v>7.84</v>
      </c>
    </row>
    <row r="3075" spans="1:2" x14ac:dyDescent="0.25">
      <c r="A3075" s="102">
        <v>33515</v>
      </c>
      <c r="B3075" s="101">
        <v>7.79</v>
      </c>
    </row>
    <row r="3076" spans="1:2" x14ac:dyDescent="0.25">
      <c r="A3076" s="102">
        <v>33518</v>
      </c>
      <c r="B3076" s="101">
        <v>7.79</v>
      </c>
    </row>
    <row r="3077" spans="1:2" x14ac:dyDescent="0.25">
      <c r="A3077" s="102">
        <v>33519</v>
      </c>
      <c r="B3077" s="101">
        <v>7.82</v>
      </c>
    </row>
    <row r="3078" spans="1:2" x14ac:dyDescent="0.25">
      <c r="A3078" s="102">
        <v>33520</v>
      </c>
      <c r="B3078" s="101">
        <v>7.91</v>
      </c>
    </row>
    <row r="3079" spans="1:2" x14ac:dyDescent="0.25">
      <c r="A3079" s="102">
        <v>33521</v>
      </c>
      <c r="B3079" s="101">
        <v>7.98</v>
      </c>
    </row>
    <row r="3080" spans="1:2" x14ac:dyDescent="0.25">
      <c r="A3080" s="102">
        <v>33522</v>
      </c>
      <c r="B3080" s="101">
        <v>7.9</v>
      </c>
    </row>
    <row r="3081" spans="1:2" x14ac:dyDescent="0.25">
      <c r="A3081" s="102">
        <v>33525</v>
      </c>
      <c r="B3081" s="101" t="e">
        <f>NA()</f>
        <v>#N/A</v>
      </c>
    </row>
    <row r="3082" spans="1:2" x14ac:dyDescent="0.25">
      <c r="A3082" s="102">
        <v>33526</v>
      </c>
      <c r="B3082" s="101">
        <v>7.87</v>
      </c>
    </row>
    <row r="3083" spans="1:2" x14ac:dyDescent="0.25">
      <c r="A3083" s="102">
        <v>33527</v>
      </c>
      <c r="B3083" s="101">
        <v>7.88</v>
      </c>
    </row>
    <row r="3084" spans="1:2" x14ac:dyDescent="0.25">
      <c r="A3084" s="102">
        <v>33528</v>
      </c>
      <c r="B3084" s="101">
        <v>8</v>
      </c>
    </row>
    <row r="3085" spans="1:2" x14ac:dyDescent="0.25">
      <c r="A3085" s="102">
        <v>33529</v>
      </c>
      <c r="B3085" s="101">
        <v>7.97</v>
      </c>
    </row>
    <row r="3086" spans="1:2" x14ac:dyDescent="0.25">
      <c r="A3086" s="102">
        <v>33532</v>
      </c>
      <c r="B3086" s="101">
        <v>8.06</v>
      </c>
    </row>
    <row r="3087" spans="1:2" x14ac:dyDescent="0.25">
      <c r="A3087" s="102">
        <v>33533</v>
      </c>
      <c r="B3087" s="101">
        <v>8.1</v>
      </c>
    </row>
    <row r="3088" spans="1:2" x14ac:dyDescent="0.25">
      <c r="A3088" s="102">
        <v>33534</v>
      </c>
      <c r="B3088" s="101">
        <v>8.09</v>
      </c>
    </row>
    <row r="3089" spans="1:2" x14ac:dyDescent="0.25">
      <c r="A3089" s="102">
        <v>33535</v>
      </c>
      <c r="B3089" s="101">
        <v>8.0299999999999994</v>
      </c>
    </row>
    <row r="3090" spans="1:2" x14ac:dyDescent="0.25">
      <c r="A3090" s="102">
        <v>33536</v>
      </c>
      <c r="B3090" s="101">
        <v>8.0500000000000007</v>
      </c>
    </row>
    <row r="3091" spans="1:2" x14ac:dyDescent="0.25">
      <c r="A3091" s="102">
        <v>33539</v>
      </c>
      <c r="B3091" s="101">
        <v>8.0299999999999994</v>
      </c>
    </row>
    <row r="3092" spans="1:2" x14ac:dyDescent="0.25">
      <c r="A3092" s="102">
        <v>33540</v>
      </c>
      <c r="B3092" s="101">
        <v>7.91</v>
      </c>
    </row>
    <row r="3093" spans="1:2" x14ac:dyDescent="0.25">
      <c r="A3093" s="102">
        <v>33541</v>
      </c>
      <c r="B3093" s="101">
        <v>7.9</v>
      </c>
    </row>
    <row r="3094" spans="1:2" x14ac:dyDescent="0.25">
      <c r="A3094" s="102">
        <v>33542</v>
      </c>
      <c r="B3094" s="101">
        <v>7.91</v>
      </c>
    </row>
    <row r="3095" spans="1:2" x14ac:dyDescent="0.25">
      <c r="A3095" s="102">
        <v>33543</v>
      </c>
      <c r="B3095" s="101">
        <v>7.93</v>
      </c>
    </row>
    <row r="3096" spans="1:2" x14ac:dyDescent="0.25">
      <c r="A3096" s="102">
        <v>33546</v>
      </c>
      <c r="B3096" s="101">
        <v>7.95</v>
      </c>
    </row>
    <row r="3097" spans="1:2" x14ac:dyDescent="0.25">
      <c r="A3097" s="102">
        <v>33547</v>
      </c>
      <c r="B3097" s="101">
        <v>8.02</v>
      </c>
    </row>
    <row r="3098" spans="1:2" x14ac:dyDescent="0.25">
      <c r="A3098" s="102">
        <v>33548</v>
      </c>
      <c r="B3098" s="101">
        <v>8.01</v>
      </c>
    </row>
    <row r="3099" spans="1:2" x14ac:dyDescent="0.25">
      <c r="A3099" s="102">
        <v>33549</v>
      </c>
      <c r="B3099" s="101">
        <v>7.92</v>
      </c>
    </row>
    <row r="3100" spans="1:2" x14ac:dyDescent="0.25">
      <c r="A3100" s="102">
        <v>33550</v>
      </c>
      <c r="B3100" s="101">
        <v>7.88</v>
      </c>
    </row>
    <row r="3101" spans="1:2" x14ac:dyDescent="0.25">
      <c r="A3101" s="102">
        <v>33553</v>
      </c>
      <c r="B3101" s="101" t="e">
        <f>NA()</f>
        <v>#N/A</v>
      </c>
    </row>
    <row r="3102" spans="1:2" x14ac:dyDescent="0.25">
      <c r="A3102" s="102">
        <v>33554</v>
      </c>
      <c r="B3102" s="101">
        <v>7.8</v>
      </c>
    </row>
    <row r="3103" spans="1:2" x14ac:dyDescent="0.25">
      <c r="A3103" s="102">
        <v>33555</v>
      </c>
      <c r="B3103" s="101">
        <v>7.88</v>
      </c>
    </row>
    <row r="3104" spans="1:2" x14ac:dyDescent="0.25">
      <c r="A3104" s="102">
        <v>33556</v>
      </c>
      <c r="B3104" s="101">
        <v>7.82</v>
      </c>
    </row>
    <row r="3105" spans="1:2" x14ac:dyDescent="0.25">
      <c r="A3105" s="102">
        <v>33557</v>
      </c>
      <c r="B3105" s="101">
        <v>7.84</v>
      </c>
    </row>
    <row r="3106" spans="1:2" x14ac:dyDescent="0.25">
      <c r="A3106" s="102">
        <v>33560</v>
      </c>
      <c r="B3106" s="101">
        <v>7.84</v>
      </c>
    </row>
    <row r="3107" spans="1:2" x14ac:dyDescent="0.25">
      <c r="A3107" s="102">
        <v>33561</v>
      </c>
      <c r="B3107" s="101">
        <v>7.9</v>
      </c>
    </row>
    <row r="3108" spans="1:2" x14ac:dyDescent="0.25">
      <c r="A3108" s="102">
        <v>33562</v>
      </c>
      <c r="B3108" s="101">
        <v>7.92</v>
      </c>
    </row>
    <row r="3109" spans="1:2" x14ac:dyDescent="0.25">
      <c r="A3109" s="102">
        <v>33563</v>
      </c>
      <c r="B3109" s="101">
        <v>7.96</v>
      </c>
    </row>
    <row r="3110" spans="1:2" x14ac:dyDescent="0.25">
      <c r="A3110" s="102">
        <v>33564</v>
      </c>
      <c r="B3110" s="101">
        <v>7.99</v>
      </c>
    </row>
    <row r="3111" spans="1:2" x14ac:dyDescent="0.25">
      <c r="A3111" s="102">
        <v>33567</v>
      </c>
      <c r="B3111" s="101">
        <v>7.99</v>
      </c>
    </row>
    <row r="3112" spans="1:2" x14ac:dyDescent="0.25">
      <c r="A3112" s="102">
        <v>33568</v>
      </c>
      <c r="B3112" s="101">
        <v>7.95</v>
      </c>
    </row>
    <row r="3113" spans="1:2" x14ac:dyDescent="0.25">
      <c r="A3113" s="102">
        <v>33569</v>
      </c>
      <c r="B3113" s="101">
        <v>7.97</v>
      </c>
    </row>
    <row r="3114" spans="1:2" x14ac:dyDescent="0.25">
      <c r="A3114" s="102">
        <v>33570</v>
      </c>
      <c r="B3114" s="101" t="e">
        <f>NA()</f>
        <v>#N/A</v>
      </c>
    </row>
    <row r="3115" spans="1:2" x14ac:dyDescent="0.25">
      <c r="A3115" s="102">
        <v>33571</v>
      </c>
      <c r="B3115" s="101">
        <v>7.94</v>
      </c>
    </row>
    <row r="3116" spans="1:2" x14ac:dyDescent="0.25">
      <c r="A3116" s="102">
        <v>33574</v>
      </c>
      <c r="B3116" s="101">
        <v>7.92</v>
      </c>
    </row>
    <row r="3117" spans="1:2" x14ac:dyDescent="0.25">
      <c r="A3117" s="102">
        <v>33575</v>
      </c>
      <c r="B3117" s="101">
        <v>7.9</v>
      </c>
    </row>
    <row r="3118" spans="1:2" x14ac:dyDescent="0.25">
      <c r="A3118" s="102">
        <v>33576</v>
      </c>
      <c r="B3118" s="101">
        <v>7.84</v>
      </c>
    </row>
    <row r="3119" spans="1:2" x14ac:dyDescent="0.25">
      <c r="A3119" s="102">
        <v>33577</v>
      </c>
      <c r="B3119" s="101">
        <v>7.86</v>
      </c>
    </row>
    <row r="3120" spans="1:2" x14ac:dyDescent="0.25">
      <c r="A3120" s="102">
        <v>33578</v>
      </c>
      <c r="B3120" s="101">
        <v>7.78</v>
      </c>
    </row>
    <row r="3121" spans="1:2" x14ac:dyDescent="0.25">
      <c r="A3121" s="102">
        <v>33581</v>
      </c>
      <c r="B3121" s="101">
        <v>7.78</v>
      </c>
    </row>
    <row r="3122" spans="1:2" x14ac:dyDescent="0.25">
      <c r="A3122" s="102">
        <v>33582</v>
      </c>
      <c r="B3122" s="101">
        <v>7.79</v>
      </c>
    </row>
    <row r="3123" spans="1:2" x14ac:dyDescent="0.25">
      <c r="A3123" s="102">
        <v>33583</v>
      </c>
      <c r="B3123" s="101">
        <v>7.81</v>
      </c>
    </row>
    <row r="3124" spans="1:2" x14ac:dyDescent="0.25">
      <c r="A3124" s="102">
        <v>33584</v>
      </c>
      <c r="B3124" s="101">
        <v>7.77</v>
      </c>
    </row>
    <row r="3125" spans="1:2" x14ac:dyDescent="0.25">
      <c r="A3125" s="102">
        <v>33585</v>
      </c>
      <c r="B3125" s="101">
        <v>7.79</v>
      </c>
    </row>
    <row r="3126" spans="1:2" x14ac:dyDescent="0.25">
      <c r="A3126" s="102">
        <v>33588</v>
      </c>
      <c r="B3126" s="101">
        <v>7.77</v>
      </c>
    </row>
    <row r="3127" spans="1:2" x14ac:dyDescent="0.25">
      <c r="A3127" s="102">
        <v>33589</v>
      </c>
      <c r="B3127" s="101">
        <v>7.75</v>
      </c>
    </row>
    <row r="3128" spans="1:2" x14ac:dyDescent="0.25">
      <c r="A3128" s="102">
        <v>33590</v>
      </c>
      <c r="B3128" s="101">
        <v>7.76</v>
      </c>
    </row>
    <row r="3129" spans="1:2" x14ac:dyDescent="0.25">
      <c r="A3129" s="102">
        <v>33591</v>
      </c>
      <c r="B3129" s="101">
        <v>7.68</v>
      </c>
    </row>
    <row r="3130" spans="1:2" x14ac:dyDescent="0.25">
      <c r="A3130" s="102">
        <v>33592</v>
      </c>
      <c r="B3130" s="101">
        <v>7.59</v>
      </c>
    </row>
    <row r="3131" spans="1:2" x14ac:dyDescent="0.25">
      <c r="A3131" s="102">
        <v>33595</v>
      </c>
      <c r="B3131" s="101">
        <v>7.53</v>
      </c>
    </row>
    <row r="3132" spans="1:2" x14ac:dyDescent="0.25">
      <c r="A3132" s="102">
        <v>33596</v>
      </c>
      <c r="B3132" s="101">
        <v>7.53</v>
      </c>
    </row>
    <row r="3133" spans="1:2" x14ac:dyDescent="0.25">
      <c r="A3133" s="102">
        <v>33597</v>
      </c>
      <c r="B3133" s="101" t="e">
        <f>NA()</f>
        <v>#N/A</v>
      </c>
    </row>
    <row r="3134" spans="1:2" x14ac:dyDescent="0.25">
      <c r="A3134" s="102">
        <v>33598</v>
      </c>
      <c r="B3134" s="101">
        <v>7.51</v>
      </c>
    </row>
    <row r="3135" spans="1:2" x14ac:dyDescent="0.25">
      <c r="A3135" s="102">
        <v>33599</v>
      </c>
      <c r="B3135" s="101">
        <v>7.52</v>
      </c>
    </row>
    <row r="3136" spans="1:2" x14ac:dyDescent="0.25">
      <c r="A3136" s="102">
        <v>33602</v>
      </c>
      <c r="B3136" s="101">
        <v>7.45</v>
      </c>
    </row>
    <row r="3137" spans="1:2" x14ac:dyDescent="0.25">
      <c r="A3137" s="102">
        <v>33603</v>
      </c>
      <c r="B3137" s="101">
        <v>7.41</v>
      </c>
    </row>
    <row r="3138" spans="1:2" x14ac:dyDescent="0.25">
      <c r="A3138" s="102">
        <v>33604</v>
      </c>
      <c r="B3138" s="101" t="e">
        <f>NA()</f>
        <v>#N/A</v>
      </c>
    </row>
    <row r="3139" spans="1:2" x14ac:dyDescent="0.25">
      <c r="A3139" s="102">
        <v>33605</v>
      </c>
      <c r="B3139" s="101">
        <v>7.46</v>
      </c>
    </row>
    <row r="3140" spans="1:2" x14ac:dyDescent="0.25">
      <c r="A3140" s="102">
        <v>33606</v>
      </c>
      <c r="B3140" s="101">
        <v>7.48</v>
      </c>
    </row>
    <row r="3141" spans="1:2" x14ac:dyDescent="0.25">
      <c r="A3141" s="102">
        <v>33609</v>
      </c>
      <c r="B3141" s="101">
        <v>7.44</v>
      </c>
    </row>
    <row r="3142" spans="1:2" x14ac:dyDescent="0.25">
      <c r="A3142" s="102">
        <v>33610</v>
      </c>
      <c r="B3142" s="101">
        <v>7.39</v>
      </c>
    </row>
    <row r="3143" spans="1:2" x14ac:dyDescent="0.25">
      <c r="A3143" s="102">
        <v>33611</v>
      </c>
      <c r="B3143" s="101">
        <v>7.41</v>
      </c>
    </row>
    <row r="3144" spans="1:2" x14ac:dyDescent="0.25">
      <c r="A3144" s="102">
        <v>33612</v>
      </c>
      <c r="B3144" s="101">
        <v>7.42</v>
      </c>
    </row>
    <row r="3145" spans="1:2" x14ac:dyDescent="0.25">
      <c r="A3145" s="102">
        <v>33613</v>
      </c>
      <c r="B3145" s="101">
        <v>7.47</v>
      </c>
    </row>
    <row r="3146" spans="1:2" x14ac:dyDescent="0.25">
      <c r="A3146" s="102">
        <v>33616</v>
      </c>
      <c r="B3146" s="101">
        <v>7.49</v>
      </c>
    </row>
    <row r="3147" spans="1:2" x14ac:dyDescent="0.25">
      <c r="A3147" s="102">
        <v>33617</v>
      </c>
      <c r="B3147" s="101">
        <v>7.54</v>
      </c>
    </row>
    <row r="3148" spans="1:2" x14ac:dyDescent="0.25">
      <c r="A3148" s="102">
        <v>33618</v>
      </c>
      <c r="B3148" s="101">
        <v>7.57</v>
      </c>
    </row>
    <row r="3149" spans="1:2" x14ac:dyDescent="0.25">
      <c r="A3149" s="102">
        <v>33619</v>
      </c>
      <c r="B3149" s="101">
        <v>7.65</v>
      </c>
    </row>
    <row r="3150" spans="1:2" x14ac:dyDescent="0.25">
      <c r="A3150" s="102">
        <v>33620</v>
      </c>
      <c r="B3150" s="101">
        <v>7.61</v>
      </c>
    </row>
    <row r="3151" spans="1:2" x14ac:dyDescent="0.25">
      <c r="A3151" s="102">
        <v>33623</v>
      </c>
      <c r="B3151" s="101" t="e">
        <f>NA()</f>
        <v>#N/A</v>
      </c>
    </row>
    <row r="3152" spans="1:2" x14ac:dyDescent="0.25">
      <c r="A3152" s="102">
        <v>33624</v>
      </c>
      <c r="B3152" s="101">
        <v>7.57</v>
      </c>
    </row>
    <row r="3153" spans="1:2" x14ac:dyDescent="0.25">
      <c r="A3153" s="102">
        <v>33625</v>
      </c>
      <c r="B3153" s="101">
        <v>7.62</v>
      </c>
    </row>
    <row r="3154" spans="1:2" x14ac:dyDescent="0.25">
      <c r="A3154" s="102">
        <v>33626</v>
      </c>
      <c r="B3154" s="101">
        <v>7.71</v>
      </c>
    </row>
    <row r="3155" spans="1:2" x14ac:dyDescent="0.25">
      <c r="A3155" s="102">
        <v>33627</v>
      </c>
      <c r="B3155" s="101">
        <v>7.71</v>
      </c>
    </row>
    <row r="3156" spans="1:2" x14ac:dyDescent="0.25">
      <c r="A3156" s="102">
        <v>33630</v>
      </c>
      <c r="B3156" s="101">
        <v>7.71</v>
      </c>
    </row>
    <row r="3157" spans="1:2" x14ac:dyDescent="0.25">
      <c r="A3157" s="102">
        <v>33631</v>
      </c>
      <c r="B3157" s="101">
        <v>7.66</v>
      </c>
    </row>
    <row r="3158" spans="1:2" x14ac:dyDescent="0.25">
      <c r="A3158" s="102">
        <v>33632</v>
      </c>
      <c r="B3158" s="101">
        <v>7.75</v>
      </c>
    </row>
    <row r="3159" spans="1:2" x14ac:dyDescent="0.25">
      <c r="A3159" s="102">
        <v>33633</v>
      </c>
      <c r="B3159" s="101">
        <v>7.79</v>
      </c>
    </row>
    <row r="3160" spans="1:2" x14ac:dyDescent="0.25">
      <c r="A3160" s="102">
        <v>33634</v>
      </c>
      <c r="B3160" s="101">
        <v>7.77</v>
      </c>
    </row>
    <row r="3161" spans="1:2" x14ac:dyDescent="0.25">
      <c r="A3161" s="102">
        <v>33637</v>
      </c>
      <c r="B3161" s="101">
        <v>7.82</v>
      </c>
    </row>
    <row r="3162" spans="1:2" x14ac:dyDescent="0.25">
      <c r="A3162" s="102">
        <v>33638</v>
      </c>
      <c r="B3162" s="101">
        <v>7.76</v>
      </c>
    </row>
    <row r="3163" spans="1:2" x14ac:dyDescent="0.25">
      <c r="A3163" s="102">
        <v>33639</v>
      </c>
      <c r="B3163" s="101">
        <v>7.74</v>
      </c>
    </row>
    <row r="3164" spans="1:2" x14ac:dyDescent="0.25">
      <c r="A3164" s="102">
        <v>33640</v>
      </c>
      <c r="B3164" s="101">
        <v>7.75</v>
      </c>
    </row>
    <row r="3165" spans="1:2" x14ac:dyDescent="0.25">
      <c r="A3165" s="102">
        <v>33641</v>
      </c>
      <c r="B3165" s="101">
        <v>7.77</v>
      </c>
    </row>
    <row r="3166" spans="1:2" x14ac:dyDescent="0.25">
      <c r="A3166" s="102">
        <v>33644</v>
      </c>
      <c r="B3166" s="101">
        <v>7.79</v>
      </c>
    </row>
    <row r="3167" spans="1:2" x14ac:dyDescent="0.25">
      <c r="A3167" s="102">
        <v>33645</v>
      </c>
      <c r="B3167" s="101">
        <v>7.79</v>
      </c>
    </row>
    <row r="3168" spans="1:2" x14ac:dyDescent="0.25">
      <c r="A3168" s="102">
        <v>33646</v>
      </c>
      <c r="B3168" s="101">
        <v>7.81</v>
      </c>
    </row>
    <row r="3169" spans="1:2" x14ac:dyDescent="0.25">
      <c r="A3169" s="102">
        <v>33647</v>
      </c>
      <c r="B3169" s="101">
        <v>7.92</v>
      </c>
    </row>
    <row r="3170" spans="1:2" x14ac:dyDescent="0.25">
      <c r="A3170" s="102">
        <v>33648</v>
      </c>
      <c r="B3170" s="101">
        <v>7.91</v>
      </c>
    </row>
    <row r="3171" spans="1:2" x14ac:dyDescent="0.25">
      <c r="A3171" s="102">
        <v>33651</v>
      </c>
      <c r="B3171" s="101" t="e">
        <f>NA()</f>
        <v>#N/A</v>
      </c>
    </row>
    <row r="3172" spans="1:2" x14ac:dyDescent="0.25">
      <c r="A3172" s="102">
        <v>33652</v>
      </c>
      <c r="B3172" s="101">
        <v>7.97</v>
      </c>
    </row>
    <row r="3173" spans="1:2" x14ac:dyDescent="0.25">
      <c r="A3173" s="102">
        <v>33653</v>
      </c>
      <c r="B3173" s="101">
        <v>7.93</v>
      </c>
    </row>
    <row r="3174" spans="1:2" x14ac:dyDescent="0.25">
      <c r="A3174" s="102">
        <v>33654</v>
      </c>
      <c r="B3174" s="101">
        <v>7.91</v>
      </c>
    </row>
    <row r="3175" spans="1:2" x14ac:dyDescent="0.25">
      <c r="A3175" s="102">
        <v>33655</v>
      </c>
      <c r="B3175" s="101">
        <v>7.95</v>
      </c>
    </row>
    <row r="3176" spans="1:2" x14ac:dyDescent="0.25">
      <c r="A3176" s="102">
        <v>33658</v>
      </c>
      <c r="B3176" s="101">
        <v>7.97</v>
      </c>
    </row>
    <row r="3177" spans="1:2" x14ac:dyDescent="0.25">
      <c r="A3177" s="102">
        <v>33659</v>
      </c>
      <c r="B3177" s="101">
        <v>7.94</v>
      </c>
    </row>
    <row r="3178" spans="1:2" x14ac:dyDescent="0.25">
      <c r="A3178" s="102">
        <v>33660</v>
      </c>
      <c r="B3178" s="101">
        <v>7.85</v>
      </c>
    </row>
    <row r="3179" spans="1:2" x14ac:dyDescent="0.25">
      <c r="A3179" s="102">
        <v>33661</v>
      </c>
      <c r="B3179" s="101">
        <v>7.86</v>
      </c>
    </row>
    <row r="3180" spans="1:2" x14ac:dyDescent="0.25">
      <c r="A3180" s="102">
        <v>33662</v>
      </c>
      <c r="B3180" s="101">
        <v>7.8</v>
      </c>
    </row>
    <row r="3181" spans="1:2" x14ac:dyDescent="0.25">
      <c r="A3181" s="102">
        <v>33665</v>
      </c>
      <c r="B3181" s="101">
        <v>7.9</v>
      </c>
    </row>
    <row r="3182" spans="1:2" x14ac:dyDescent="0.25">
      <c r="A3182" s="102">
        <v>33666</v>
      </c>
      <c r="B3182" s="101">
        <v>7.93</v>
      </c>
    </row>
    <row r="3183" spans="1:2" x14ac:dyDescent="0.25">
      <c r="A3183" s="102">
        <v>33667</v>
      </c>
      <c r="B3183" s="101">
        <v>7.9</v>
      </c>
    </row>
    <row r="3184" spans="1:2" x14ac:dyDescent="0.25">
      <c r="A3184" s="102">
        <v>33668</v>
      </c>
      <c r="B3184" s="101">
        <v>7.95</v>
      </c>
    </row>
    <row r="3185" spans="1:2" x14ac:dyDescent="0.25">
      <c r="A3185" s="102">
        <v>33669</v>
      </c>
      <c r="B3185" s="101">
        <v>7.93</v>
      </c>
    </row>
    <row r="3186" spans="1:2" x14ac:dyDescent="0.25">
      <c r="A3186" s="102">
        <v>33672</v>
      </c>
      <c r="B3186" s="101">
        <v>7.88</v>
      </c>
    </row>
    <row r="3187" spans="1:2" x14ac:dyDescent="0.25">
      <c r="A3187" s="102">
        <v>33673</v>
      </c>
      <c r="B3187" s="101">
        <v>7.89</v>
      </c>
    </row>
    <row r="3188" spans="1:2" x14ac:dyDescent="0.25">
      <c r="A3188" s="102">
        <v>33674</v>
      </c>
      <c r="B3188" s="101">
        <v>7.96</v>
      </c>
    </row>
    <row r="3189" spans="1:2" x14ac:dyDescent="0.25">
      <c r="A3189" s="102">
        <v>33675</v>
      </c>
      <c r="B3189" s="101">
        <v>8.0399999999999991</v>
      </c>
    </row>
    <row r="3190" spans="1:2" x14ac:dyDescent="0.25">
      <c r="A3190" s="102">
        <v>33676</v>
      </c>
      <c r="B3190" s="101">
        <v>8.06</v>
      </c>
    </row>
    <row r="3191" spans="1:2" x14ac:dyDescent="0.25">
      <c r="A3191" s="102">
        <v>33679</v>
      </c>
      <c r="B3191" s="101">
        <v>8.07</v>
      </c>
    </row>
    <row r="3192" spans="1:2" x14ac:dyDescent="0.25">
      <c r="A3192" s="102">
        <v>33680</v>
      </c>
      <c r="B3192" s="101">
        <v>8.02</v>
      </c>
    </row>
    <row r="3193" spans="1:2" x14ac:dyDescent="0.25">
      <c r="A3193" s="102">
        <v>33681</v>
      </c>
      <c r="B3193" s="101">
        <v>8.01</v>
      </c>
    </row>
    <row r="3194" spans="1:2" x14ac:dyDescent="0.25">
      <c r="A3194" s="102">
        <v>33682</v>
      </c>
      <c r="B3194" s="101">
        <v>7.98</v>
      </c>
    </row>
    <row r="3195" spans="1:2" x14ac:dyDescent="0.25">
      <c r="A3195" s="102">
        <v>33683</v>
      </c>
      <c r="B3195" s="101">
        <v>8.0500000000000007</v>
      </c>
    </row>
    <row r="3196" spans="1:2" x14ac:dyDescent="0.25">
      <c r="A3196" s="102">
        <v>33686</v>
      </c>
      <c r="B3196" s="101">
        <v>8.0399999999999991</v>
      </c>
    </row>
    <row r="3197" spans="1:2" x14ac:dyDescent="0.25">
      <c r="A3197" s="102">
        <v>33687</v>
      </c>
      <c r="B3197" s="101">
        <v>7.94</v>
      </c>
    </row>
    <row r="3198" spans="1:2" x14ac:dyDescent="0.25">
      <c r="A3198" s="102">
        <v>33688</v>
      </c>
      <c r="B3198" s="101">
        <v>7.94</v>
      </c>
    </row>
    <row r="3199" spans="1:2" x14ac:dyDescent="0.25">
      <c r="A3199" s="102">
        <v>33689</v>
      </c>
      <c r="B3199" s="101">
        <v>7.99</v>
      </c>
    </row>
    <row r="3200" spans="1:2" x14ac:dyDescent="0.25">
      <c r="A3200" s="102">
        <v>33690</v>
      </c>
      <c r="B3200" s="101">
        <v>7.94</v>
      </c>
    </row>
    <row r="3201" spans="1:2" x14ac:dyDescent="0.25">
      <c r="A3201" s="102">
        <v>33693</v>
      </c>
      <c r="B3201" s="101">
        <v>7.95</v>
      </c>
    </row>
    <row r="3202" spans="1:2" x14ac:dyDescent="0.25">
      <c r="A3202" s="102">
        <v>33694</v>
      </c>
      <c r="B3202" s="101">
        <v>7.96</v>
      </c>
    </row>
    <row r="3203" spans="1:2" x14ac:dyDescent="0.25">
      <c r="A3203" s="102">
        <v>33695</v>
      </c>
      <c r="B3203" s="101">
        <v>7.9</v>
      </c>
    </row>
    <row r="3204" spans="1:2" x14ac:dyDescent="0.25">
      <c r="A3204" s="102">
        <v>33696</v>
      </c>
      <c r="B3204" s="101">
        <v>7.92</v>
      </c>
    </row>
    <row r="3205" spans="1:2" x14ac:dyDescent="0.25">
      <c r="A3205" s="102">
        <v>33697</v>
      </c>
      <c r="B3205" s="101">
        <v>7.88</v>
      </c>
    </row>
    <row r="3206" spans="1:2" x14ac:dyDescent="0.25">
      <c r="A3206" s="102">
        <v>33700</v>
      </c>
      <c r="B3206" s="101">
        <v>7.88</v>
      </c>
    </row>
    <row r="3207" spans="1:2" x14ac:dyDescent="0.25">
      <c r="A3207" s="102">
        <v>33701</v>
      </c>
      <c r="B3207" s="101">
        <v>7.9</v>
      </c>
    </row>
    <row r="3208" spans="1:2" x14ac:dyDescent="0.25">
      <c r="A3208" s="102">
        <v>33702</v>
      </c>
      <c r="B3208" s="101">
        <v>7.94</v>
      </c>
    </row>
    <row r="3209" spans="1:2" x14ac:dyDescent="0.25">
      <c r="A3209" s="102">
        <v>33703</v>
      </c>
      <c r="B3209" s="101">
        <v>7.85</v>
      </c>
    </row>
    <row r="3210" spans="1:2" x14ac:dyDescent="0.25">
      <c r="A3210" s="102">
        <v>33704</v>
      </c>
      <c r="B3210" s="101">
        <v>7.89</v>
      </c>
    </row>
    <row r="3211" spans="1:2" x14ac:dyDescent="0.25">
      <c r="A3211" s="102">
        <v>33707</v>
      </c>
      <c r="B3211" s="101">
        <v>7.86</v>
      </c>
    </row>
    <row r="3212" spans="1:2" x14ac:dyDescent="0.25">
      <c r="A3212" s="102">
        <v>33708</v>
      </c>
      <c r="B3212" s="101">
        <v>7.88</v>
      </c>
    </row>
    <row r="3213" spans="1:2" x14ac:dyDescent="0.25">
      <c r="A3213" s="102">
        <v>33709</v>
      </c>
      <c r="B3213" s="101">
        <v>7.87</v>
      </c>
    </row>
    <row r="3214" spans="1:2" x14ac:dyDescent="0.25">
      <c r="A3214" s="102">
        <v>33710</v>
      </c>
      <c r="B3214" s="101">
        <v>7.93</v>
      </c>
    </row>
    <row r="3215" spans="1:2" x14ac:dyDescent="0.25">
      <c r="A3215" s="102">
        <v>33711</v>
      </c>
      <c r="B3215" s="101" t="e">
        <f>NA()</f>
        <v>#N/A</v>
      </c>
    </row>
    <row r="3216" spans="1:2" x14ac:dyDescent="0.25">
      <c r="A3216" s="102">
        <v>33714</v>
      </c>
      <c r="B3216" s="101">
        <v>8.02</v>
      </c>
    </row>
    <row r="3217" spans="1:2" x14ac:dyDescent="0.25">
      <c r="A3217" s="102">
        <v>33715</v>
      </c>
      <c r="B3217" s="101">
        <v>8.0299999999999994</v>
      </c>
    </row>
    <row r="3218" spans="1:2" x14ac:dyDescent="0.25">
      <c r="A3218" s="102">
        <v>33716</v>
      </c>
      <c r="B3218" s="101">
        <v>8.0399999999999991</v>
      </c>
    </row>
    <row r="3219" spans="1:2" x14ac:dyDescent="0.25">
      <c r="A3219" s="102">
        <v>33717</v>
      </c>
      <c r="B3219" s="101">
        <v>8.06</v>
      </c>
    </row>
    <row r="3220" spans="1:2" x14ac:dyDescent="0.25">
      <c r="A3220" s="102">
        <v>33718</v>
      </c>
      <c r="B3220" s="101">
        <v>8.06</v>
      </c>
    </row>
    <row r="3221" spans="1:2" x14ac:dyDescent="0.25">
      <c r="A3221" s="102">
        <v>33721</v>
      </c>
      <c r="B3221" s="101">
        <v>8.1</v>
      </c>
    </row>
    <row r="3222" spans="1:2" x14ac:dyDescent="0.25">
      <c r="A3222" s="102">
        <v>33722</v>
      </c>
      <c r="B3222" s="101">
        <v>8.06</v>
      </c>
    </row>
    <row r="3223" spans="1:2" x14ac:dyDescent="0.25">
      <c r="A3223" s="102">
        <v>33723</v>
      </c>
      <c r="B3223" s="101">
        <v>8.08</v>
      </c>
    </row>
    <row r="3224" spans="1:2" x14ac:dyDescent="0.25">
      <c r="A3224" s="102">
        <v>33724</v>
      </c>
      <c r="B3224" s="101">
        <v>8.06</v>
      </c>
    </row>
    <row r="3225" spans="1:2" x14ac:dyDescent="0.25">
      <c r="A3225" s="102">
        <v>33725</v>
      </c>
      <c r="B3225" s="101">
        <v>8.01</v>
      </c>
    </row>
    <row r="3226" spans="1:2" x14ac:dyDescent="0.25">
      <c r="A3226" s="102">
        <v>33728</v>
      </c>
      <c r="B3226" s="101">
        <v>8.0299999999999994</v>
      </c>
    </row>
    <row r="3227" spans="1:2" x14ac:dyDescent="0.25">
      <c r="A3227" s="102">
        <v>33729</v>
      </c>
      <c r="B3227" s="101">
        <v>8.01</v>
      </c>
    </row>
    <row r="3228" spans="1:2" x14ac:dyDescent="0.25">
      <c r="A3228" s="102">
        <v>33730</v>
      </c>
      <c r="B3228" s="101">
        <v>7.97</v>
      </c>
    </row>
    <row r="3229" spans="1:2" x14ac:dyDescent="0.25">
      <c r="A3229" s="102">
        <v>33731</v>
      </c>
      <c r="B3229" s="101">
        <v>8</v>
      </c>
    </row>
    <row r="3230" spans="1:2" x14ac:dyDescent="0.25">
      <c r="A3230" s="102">
        <v>33732</v>
      </c>
      <c r="B3230" s="101">
        <v>7.9</v>
      </c>
    </row>
    <row r="3231" spans="1:2" x14ac:dyDescent="0.25">
      <c r="A3231" s="102">
        <v>33735</v>
      </c>
      <c r="B3231" s="101">
        <v>7.9</v>
      </c>
    </row>
    <row r="3232" spans="1:2" x14ac:dyDescent="0.25">
      <c r="A3232" s="102">
        <v>33736</v>
      </c>
      <c r="B3232" s="101">
        <v>7.86</v>
      </c>
    </row>
    <row r="3233" spans="1:2" x14ac:dyDescent="0.25">
      <c r="A3233" s="102">
        <v>33737</v>
      </c>
      <c r="B3233" s="101">
        <v>7.85</v>
      </c>
    </row>
    <row r="3234" spans="1:2" x14ac:dyDescent="0.25">
      <c r="A3234" s="102">
        <v>33738</v>
      </c>
      <c r="B3234" s="101">
        <v>7.87</v>
      </c>
    </row>
    <row r="3235" spans="1:2" x14ac:dyDescent="0.25">
      <c r="A3235" s="102">
        <v>33739</v>
      </c>
      <c r="B3235" s="101">
        <v>7.81</v>
      </c>
    </row>
    <row r="3236" spans="1:2" x14ac:dyDescent="0.25">
      <c r="A3236" s="102">
        <v>33742</v>
      </c>
      <c r="B3236" s="101">
        <v>7.82</v>
      </c>
    </row>
    <row r="3237" spans="1:2" x14ac:dyDescent="0.25">
      <c r="A3237" s="102">
        <v>33743</v>
      </c>
      <c r="B3237" s="101">
        <v>7.77</v>
      </c>
    </row>
    <row r="3238" spans="1:2" x14ac:dyDescent="0.25">
      <c r="A3238" s="102">
        <v>33744</v>
      </c>
      <c r="B3238" s="101">
        <v>7.79</v>
      </c>
    </row>
    <row r="3239" spans="1:2" x14ac:dyDescent="0.25">
      <c r="A3239" s="102">
        <v>33745</v>
      </c>
      <c r="B3239" s="101">
        <v>7.86</v>
      </c>
    </row>
    <row r="3240" spans="1:2" x14ac:dyDescent="0.25">
      <c r="A3240" s="102">
        <v>33746</v>
      </c>
      <c r="B3240" s="101">
        <v>7.83</v>
      </c>
    </row>
    <row r="3241" spans="1:2" x14ac:dyDescent="0.25">
      <c r="A3241" s="102">
        <v>33749</v>
      </c>
      <c r="B3241" s="101" t="e">
        <f>NA()</f>
        <v>#N/A</v>
      </c>
    </row>
    <row r="3242" spans="1:2" x14ac:dyDescent="0.25">
      <c r="A3242" s="102">
        <v>33750</v>
      </c>
      <c r="B3242" s="101">
        <v>7.92</v>
      </c>
    </row>
    <row r="3243" spans="1:2" x14ac:dyDescent="0.25">
      <c r="A3243" s="102">
        <v>33751</v>
      </c>
      <c r="B3243" s="101">
        <v>7.91</v>
      </c>
    </row>
    <row r="3244" spans="1:2" x14ac:dyDescent="0.25">
      <c r="A3244" s="102">
        <v>33752</v>
      </c>
      <c r="B3244" s="101">
        <v>7.87</v>
      </c>
    </row>
    <row r="3245" spans="1:2" x14ac:dyDescent="0.25">
      <c r="A3245" s="102">
        <v>33753</v>
      </c>
      <c r="B3245" s="101">
        <v>7.84</v>
      </c>
    </row>
    <row r="3246" spans="1:2" x14ac:dyDescent="0.25">
      <c r="A3246" s="102">
        <v>33756</v>
      </c>
      <c r="B3246" s="101">
        <v>7.9</v>
      </c>
    </row>
    <row r="3247" spans="1:2" x14ac:dyDescent="0.25">
      <c r="A3247" s="102">
        <v>33757</v>
      </c>
      <c r="B3247" s="101">
        <v>7.87</v>
      </c>
    </row>
    <row r="3248" spans="1:2" x14ac:dyDescent="0.25">
      <c r="A3248" s="102">
        <v>33758</v>
      </c>
      <c r="B3248" s="101">
        <v>7.88</v>
      </c>
    </row>
    <row r="3249" spans="1:2" x14ac:dyDescent="0.25">
      <c r="A3249" s="102">
        <v>33759</v>
      </c>
      <c r="B3249" s="101">
        <v>7.88</v>
      </c>
    </row>
    <row r="3250" spans="1:2" x14ac:dyDescent="0.25">
      <c r="A3250" s="102">
        <v>33760</v>
      </c>
      <c r="B3250" s="101">
        <v>7.84</v>
      </c>
    </row>
    <row r="3251" spans="1:2" x14ac:dyDescent="0.25">
      <c r="A3251" s="102">
        <v>33763</v>
      </c>
      <c r="B3251" s="101">
        <v>7.84</v>
      </c>
    </row>
    <row r="3252" spans="1:2" x14ac:dyDescent="0.25">
      <c r="A3252" s="102">
        <v>33764</v>
      </c>
      <c r="B3252" s="101">
        <v>7.88</v>
      </c>
    </row>
    <row r="3253" spans="1:2" x14ac:dyDescent="0.25">
      <c r="A3253" s="102">
        <v>33765</v>
      </c>
      <c r="B3253" s="101">
        <v>7.9</v>
      </c>
    </row>
    <row r="3254" spans="1:2" x14ac:dyDescent="0.25">
      <c r="A3254" s="102">
        <v>33766</v>
      </c>
      <c r="B3254" s="101">
        <v>7.88</v>
      </c>
    </row>
    <row r="3255" spans="1:2" x14ac:dyDescent="0.25">
      <c r="A3255" s="102">
        <v>33767</v>
      </c>
      <c r="B3255" s="101">
        <v>7.85</v>
      </c>
    </row>
    <row r="3256" spans="1:2" x14ac:dyDescent="0.25">
      <c r="A3256" s="102">
        <v>33770</v>
      </c>
      <c r="B3256" s="101">
        <v>7.85</v>
      </c>
    </row>
    <row r="3257" spans="1:2" x14ac:dyDescent="0.25">
      <c r="A3257" s="102">
        <v>33771</v>
      </c>
      <c r="B3257" s="101">
        <v>7.84</v>
      </c>
    </row>
    <row r="3258" spans="1:2" x14ac:dyDescent="0.25">
      <c r="A3258" s="102">
        <v>33772</v>
      </c>
      <c r="B3258" s="101">
        <v>7.82</v>
      </c>
    </row>
    <row r="3259" spans="1:2" x14ac:dyDescent="0.25">
      <c r="A3259" s="102">
        <v>33773</v>
      </c>
      <c r="B3259" s="101">
        <v>7.8</v>
      </c>
    </row>
    <row r="3260" spans="1:2" x14ac:dyDescent="0.25">
      <c r="A3260" s="102">
        <v>33774</v>
      </c>
      <c r="B3260" s="101">
        <v>7.83</v>
      </c>
    </row>
    <row r="3261" spans="1:2" x14ac:dyDescent="0.25">
      <c r="A3261" s="102">
        <v>33777</v>
      </c>
      <c r="B3261" s="101">
        <v>7.84</v>
      </c>
    </row>
    <row r="3262" spans="1:2" x14ac:dyDescent="0.25">
      <c r="A3262" s="102">
        <v>33778</v>
      </c>
      <c r="B3262" s="101">
        <v>7.85</v>
      </c>
    </row>
    <row r="3263" spans="1:2" x14ac:dyDescent="0.25">
      <c r="A3263" s="102">
        <v>33779</v>
      </c>
      <c r="B3263" s="101">
        <v>7.83</v>
      </c>
    </row>
    <row r="3264" spans="1:2" x14ac:dyDescent="0.25">
      <c r="A3264" s="102">
        <v>33780</v>
      </c>
      <c r="B3264" s="101">
        <v>7.78</v>
      </c>
    </row>
    <row r="3265" spans="1:2" x14ac:dyDescent="0.25">
      <c r="A3265" s="102">
        <v>33781</v>
      </c>
      <c r="B3265" s="101">
        <v>7.79</v>
      </c>
    </row>
    <row r="3266" spans="1:2" x14ac:dyDescent="0.25">
      <c r="A3266" s="102">
        <v>33784</v>
      </c>
      <c r="B3266" s="101">
        <v>7.78</v>
      </c>
    </row>
    <row r="3267" spans="1:2" x14ac:dyDescent="0.25">
      <c r="A3267" s="102">
        <v>33785</v>
      </c>
      <c r="B3267" s="101">
        <v>7.79</v>
      </c>
    </row>
    <row r="3268" spans="1:2" x14ac:dyDescent="0.25">
      <c r="A3268" s="102">
        <v>33786</v>
      </c>
      <c r="B3268" s="101">
        <v>7.76</v>
      </c>
    </row>
    <row r="3269" spans="1:2" x14ac:dyDescent="0.25">
      <c r="A3269" s="102">
        <v>33787</v>
      </c>
      <c r="B3269" s="101">
        <v>7.63</v>
      </c>
    </row>
    <row r="3270" spans="1:2" x14ac:dyDescent="0.25">
      <c r="A3270" s="102">
        <v>33788</v>
      </c>
      <c r="B3270" s="101" t="e">
        <f>NA()</f>
        <v>#N/A</v>
      </c>
    </row>
    <row r="3271" spans="1:2" x14ac:dyDescent="0.25">
      <c r="A3271" s="102">
        <v>33791</v>
      </c>
      <c r="B3271" s="101">
        <v>7.62</v>
      </c>
    </row>
    <row r="3272" spans="1:2" x14ac:dyDescent="0.25">
      <c r="A3272" s="102">
        <v>33792</v>
      </c>
      <c r="B3272" s="101">
        <v>7.61</v>
      </c>
    </row>
    <row r="3273" spans="1:2" x14ac:dyDescent="0.25">
      <c r="A3273" s="102">
        <v>33793</v>
      </c>
      <c r="B3273" s="101">
        <v>7.61</v>
      </c>
    </row>
    <row r="3274" spans="1:2" x14ac:dyDescent="0.25">
      <c r="A3274" s="102">
        <v>33794</v>
      </c>
      <c r="B3274" s="101">
        <v>7.61</v>
      </c>
    </row>
    <row r="3275" spans="1:2" x14ac:dyDescent="0.25">
      <c r="A3275" s="102">
        <v>33795</v>
      </c>
      <c r="B3275" s="101">
        <v>7.64</v>
      </c>
    </row>
    <row r="3276" spans="1:2" x14ac:dyDescent="0.25">
      <c r="A3276" s="102">
        <v>33798</v>
      </c>
      <c r="B3276" s="101">
        <v>7.67</v>
      </c>
    </row>
    <row r="3277" spans="1:2" x14ac:dyDescent="0.25">
      <c r="A3277" s="102">
        <v>33799</v>
      </c>
      <c r="B3277" s="101">
        <v>7.69</v>
      </c>
    </row>
    <row r="3278" spans="1:2" x14ac:dyDescent="0.25">
      <c r="A3278" s="102">
        <v>33800</v>
      </c>
      <c r="B3278" s="101">
        <v>7.64</v>
      </c>
    </row>
    <row r="3279" spans="1:2" x14ac:dyDescent="0.25">
      <c r="A3279" s="102">
        <v>33801</v>
      </c>
      <c r="B3279" s="101">
        <v>7.62</v>
      </c>
    </row>
    <row r="3280" spans="1:2" x14ac:dyDescent="0.25">
      <c r="A3280" s="102">
        <v>33802</v>
      </c>
      <c r="B3280" s="101">
        <v>7.68</v>
      </c>
    </row>
    <row r="3281" spans="1:2" x14ac:dyDescent="0.25">
      <c r="A3281" s="102">
        <v>33805</v>
      </c>
      <c r="B3281" s="101">
        <v>7.66</v>
      </c>
    </row>
    <row r="3282" spans="1:2" x14ac:dyDescent="0.25">
      <c r="A3282" s="102">
        <v>33806</v>
      </c>
      <c r="B3282" s="101">
        <v>7.67</v>
      </c>
    </row>
    <row r="3283" spans="1:2" x14ac:dyDescent="0.25">
      <c r="A3283" s="102">
        <v>33807</v>
      </c>
      <c r="B3283" s="101">
        <v>7.62</v>
      </c>
    </row>
    <row r="3284" spans="1:2" x14ac:dyDescent="0.25">
      <c r="A3284" s="102">
        <v>33808</v>
      </c>
      <c r="B3284" s="101">
        <v>7.54</v>
      </c>
    </row>
    <row r="3285" spans="1:2" x14ac:dyDescent="0.25">
      <c r="A3285" s="102">
        <v>33809</v>
      </c>
      <c r="B3285" s="101">
        <v>7.57</v>
      </c>
    </row>
    <row r="3286" spans="1:2" x14ac:dyDescent="0.25">
      <c r="A3286" s="102">
        <v>33812</v>
      </c>
      <c r="B3286" s="101">
        <v>7.53</v>
      </c>
    </row>
    <row r="3287" spans="1:2" x14ac:dyDescent="0.25">
      <c r="A3287" s="102">
        <v>33813</v>
      </c>
      <c r="B3287" s="101">
        <v>7.44</v>
      </c>
    </row>
    <row r="3288" spans="1:2" x14ac:dyDescent="0.25">
      <c r="A3288" s="102">
        <v>33814</v>
      </c>
      <c r="B3288" s="101">
        <v>7.43</v>
      </c>
    </row>
    <row r="3289" spans="1:2" x14ac:dyDescent="0.25">
      <c r="A3289" s="102">
        <v>33815</v>
      </c>
      <c r="B3289" s="101">
        <v>7.46</v>
      </c>
    </row>
    <row r="3290" spans="1:2" x14ac:dyDescent="0.25">
      <c r="A3290" s="102">
        <v>33816</v>
      </c>
      <c r="B3290" s="101">
        <v>7.46</v>
      </c>
    </row>
    <row r="3291" spans="1:2" x14ac:dyDescent="0.25">
      <c r="A3291" s="102">
        <v>33819</v>
      </c>
      <c r="B3291" s="101">
        <v>7.46</v>
      </c>
    </row>
    <row r="3292" spans="1:2" x14ac:dyDescent="0.25">
      <c r="A3292" s="102">
        <v>33820</v>
      </c>
      <c r="B3292" s="101">
        <v>7.43</v>
      </c>
    </row>
    <row r="3293" spans="1:2" x14ac:dyDescent="0.25">
      <c r="A3293" s="102">
        <v>33821</v>
      </c>
      <c r="B3293" s="101">
        <v>7.43</v>
      </c>
    </row>
    <row r="3294" spans="1:2" x14ac:dyDescent="0.25">
      <c r="A3294" s="102">
        <v>33822</v>
      </c>
      <c r="B3294" s="101">
        <v>7.45</v>
      </c>
    </row>
    <row r="3295" spans="1:2" x14ac:dyDescent="0.25">
      <c r="A3295" s="102">
        <v>33823</v>
      </c>
      <c r="B3295" s="101">
        <v>7.4</v>
      </c>
    </row>
    <row r="3296" spans="1:2" x14ac:dyDescent="0.25">
      <c r="A3296" s="102">
        <v>33826</v>
      </c>
      <c r="B3296" s="101">
        <v>7.37</v>
      </c>
    </row>
    <row r="3297" spans="1:2" x14ac:dyDescent="0.25">
      <c r="A3297" s="102">
        <v>33827</v>
      </c>
      <c r="B3297" s="101">
        <v>7.33</v>
      </c>
    </row>
    <row r="3298" spans="1:2" x14ac:dyDescent="0.25">
      <c r="A3298" s="102">
        <v>33828</v>
      </c>
      <c r="B3298" s="101">
        <v>7.33</v>
      </c>
    </row>
    <row r="3299" spans="1:2" x14ac:dyDescent="0.25">
      <c r="A3299" s="102">
        <v>33829</v>
      </c>
      <c r="B3299" s="101">
        <v>7.36</v>
      </c>
    </row>
    <row r="3300" spans="1:2" x14ac:dyDescent="0.25">
      <c r="A3300" s="102">
        <v>33830</v>
      </c>
      <c r="B3300" s="101">
        <v>7.33</v>
      </c>
    </row>
    <row r="3301" spans="1:2" x14ac:dyDescent="0.25">
      <c r="A3301" s="102">
        <v>33833</v>
      </c>
      <c r="B3301" s="101">
        <v>7.37</v>
      </c>
    </row>
    <row r="3302" spans="1:2" x14ac:dyDescent="0.25">
      <c r="A3302" s="102">
        <v>33834</v>
      </c>
      <c r="B3302" s="101">
        <v>7.33</v>
      </c>
    </row>
    <row r="3303" spans="1:2" x14ac:dyDescent="0.25">
      <c r="A3303" s="102">
        <v>33835</v>
      </c>
      <c r="B3303" s="101">
        <v>7.33</v>
      </c>
    </row>
    <row r="3304" spans="1:2" x14ac:dyDescent="0.25">
      <c r="A3304" s="102">
        <v>33836</v>
      </c>
      <c r="B3304" s="101">
        <v>7.32</v>
      </c>
    </row>
    <row r="3305" spans="1:2" x14ac:dyDescent="0.25">
      <c r="A3305" s="102">
        <v>33837</v>
      </c>
      <c r="B3305" s="101">
        <v>7.36</v>
      </c>
    </row>
    <row r="3306" spans="1:2" x14ac:dyDescent="0.25">
      <c r="A3306" s="102">
        <v>33840</v>
      </c>
      <c r="B3306" s="101">
        <v>7.44</v>
      </c>
    </row>
    <row r="3307" spans="1:2" x14ac:dyDescent="0.25">
      <c r="A3307" s="102">
        <v>33841</v>
      </c>
      <c r="B3307" s="101">
        <v>7.47</v>
      </c>
    </row>
    <row r="3308" spans="1:2" x14ac:dyDescent="0.25">
      <c r="A3308" s="102">
        <v>33842</v>
      </c>
      <c r="B3308" s="101">
        <v>7.43</v>
      </c>
    </row>
    <row r="3309" spans="1:2" x14ac:dyDescent="0.25">
      <c r="A3309" s="102">
        <v>33843</v>
      </c>
      <c r="B3309" s="101">
        <v>7.42</v>
      </c>
    </row>
    <row r="3310" spans="1:2" x14ac:dyDescent="0.25">
      <c r="A3310" s="102">
        <v>33844</v>
      </c>
      <c r="B3310" s="101">
        <v>7.42</v>
      </c>
    </row>
    <row r="3311" spans="1:2" x14ac:dyDescent="0.25">
      <c r="A3311" s="102">
        <v>33847</v>
      </c>
      <c r="B3311" s="101">
        <v>7.42</v>
      </c>
    </row>
    <row r="3312" spans="1:2" x14ac:dyDescent="0.25">
      <c r="A3312" s="102">
        <v>33848</v>
      </c>
      <c r="B3312" s="101">
        <v>7.38</v>
      </c>
    </row>
    <row r="3313" spans="1:2" x14ac:dyDescent="0.25">
      <c r="A3313" s="102">
        <v>33849</v>
      </c>
      <c r="B3313" s="101">
        <v>7.37</v>
      </c>
    </row>
    <row r="3314" spans="1:2" x14ac:dyDescent="0.25">
      <c r="A3314" s="102">
        <v>33850</v>
      </c>
      <c r="B3314" s="101">
        <v>7.37</v>
      </c>
    </row>
    <row r="3315" spans="1:2" x14ac:dyDescent="0.25">
      <c r="A3315" s="102">
        <v>33851</v>
      </c>
      <c r="B3315" s="101">
        <v>7.29</v>
      </c>
    </row>
    <row r="3316" spans="1:2" x14ac:dyDescent="0.25">
      <c r="A3316" s="102">
        <v>33854</v>
      </c>
      <c r="B3316" s="101" t="e">
        <f>NA()</f>
        <v>#N/A</v>
      </c>
    </row>
    <row r="3317" spans="1:2" x14ac:dyDescent="0.25">
      <c r="A3317" s="102">
        <v>33855</v>
      </c>
      <c r="B3317" s="101">
        <v>7.23</v>
      </c>
    </row>
    <row r="3318" spans="1:2" x14ac:dyDescent="0.25">
      <c r="A3318" s="102">
        <v>33856</v>
      </c>
      <c r="B3318" s="101">
        <v>7.25</v>
      </c>
    </row>
    <row r="3319" spans="1:2" x14ac:dyDescent="0.25">
      <c r="A3319" s="102">
        <v>33857</v>
      </c>
      <c r="B3319" s="101">
        <v>7.24</v>
      </c>
    </row>
    <row r="3320" spans="1:2" x14ac:dyDescent="0.25">
      <c r="A3320" s="102">
        <v>33858</v>
      </c>
      <c r="B3320" s="101">
        <v>7.3</v>
      </c>
    </row>
    <row r="3321" spans="1:2" x14ac:dyDescent="0.25">
      <c r="A3321" s="102">
        <v>33861</v>
      </c>
      <c r="B3321" s="101">
        <v>7.26</v>
      </c>
    </row>
    <row r="3322" spans="1:2" x14ac:dyDescent="0.25">
      <c r="A3322" s="102">
        <v>33862</v>
      </c>
      <c r="B3322" s="101">
        <v>7.33</v>
      </c>
    </row>
    <row r="3323" spans="1:2" x14ac:dyDescent="0.25">
      <c r="A3323" s="102">
        <v>33863</v>
      </c>
      <c r="B3323" s="101">
        <v>7.35</v>
      </c>
    </row>
    <row r="3324" spans="1:2" x14ac:dyDescent="0.25">
      <c r="A3324" s="102">
        <v>33864</v>
      </c>
      <c r="B3324" s="101">
        <v>7.34</v>
      </c>
    </row>
    <row r="3325" spans="1:2" x14ac:dyDescent="0.25">
      <c r="A3325" s="102">
        <v>33865</v>
      </c>
      <c r="B3325" s="101">
        <v>7.32</v>
      </c>
    </row>
    <row r="3326" spans="1:2" x14ac:dyDescent="0.25">
      <c r="A3326" s="102">
        <v>33868</v>
      </c>
      <c r="B3326" s="101">
        <v>7.35</v>
      </c>
    </row>
    <row r="3327" spans="1:2" x14ac:dyDescent="0.25">
      <c r="A3327" s="102">
        <v>33869</v>
      </c>
      <c r="B3327" s="101">
        <v>7.45</v>
      </c>
    </row>
    <row r="3328" spans="1:2" x14ac:dyDescent="0.25">
      <c r="A3328" s="102">
        <v>33870</v>
      </c>
      <c r="B3328" s="101">
        <v>7.48</v>
      </c>
    </row>
    <row r="3329" spans="1:2" x14ac:dyDescent="0.25">
      <c r="A3329" s="102">
        <v>33871</v>
      </c>
      <c r="B3329" s="101">
        <v>7.42</v>
      </c>
    </row>
    <row r="3330" spans="1:2" x14ac:dyDescent="0.25">
      <c r="A3330" s="102">
        <v>33872</v>
      </c>
      <c r="B3330" s="101">
        <v>7.35</v>
      </c>
    </row>
    <row r="3331" spans="1:2" x14ac:dyDescent="0.25">
      <c r="A3331" s="102">
        <v>33875</v>
      </c>
      <c r="B3331" s="101">
        <v>7.34</v>
      </c>
    </row>
    <row r="3332" spans="1:2" x14ac:dyDescent="0.25">
      <c r="A3332" s="102">
        <v>33876</v>
      </c>
      <c r="B3332" s="101">
        <v>7.36</v>
      </c>
    </row>
    <row r="3333" spans="1:2" x14ac:dyDescent="0.25">
      <c r="A3333" s="102">
        <v>33877</v>
      </c>
      <c r="B3333" s="101">
        <v>7.38</v>
      </c>
    </row>
    <row r="3334" spans="1:2" x14ac:dyDescent="0.25">
      <c r="A3334" s="102">
        <v>33878</v>
      </c>
      <c r="B3334" s="101">
        <v>7.3</v>
      </c>
    </row>
    <row r="3335" spans="1:2" x14ac:dyDescent="0.25">
      <c r="A3335" s="102">
        <v>33879</v>
      </c>
      <c r="B3335" s="101">
        <v>7.33</v>
      </c>
    </row>
    <row r="3336" spans="1:2" x14ac:dyDescent="0.25">
      <c r="A3336" s="102">
        <v>33882</v>
      </c>
      <c r="B3336" s="101">
        <v>7.34</v>
      </c>
    </row>
    <row r="3337" spans="1:2" x14ac:dyDescent="0.25">
      <c r="A3337" s="102">
        <v>33883</v>
      </c>
      <c r="B3337" s="101">
        <v>7.41</v>
      </c>
    </row>
    <row r="3338" spans="1:2" x14ac:dyDescent="0.25">
      <c r="A3338" s="102">
        <v>33884</v>
      </c>
      <c r="B3338" s="101">
        <v>7.48</v>
      </c>
    </row>
    <row r="3339" spans="1:2" x14ac:dyDescent="0.25">
      <c r="A3339" s="102">
        <v>33885</v>
      </c>
      <c r="B3339" s="101">
        <v>7.45</v>
      </c>
    </row>
    <row r="3340" spans="1:2" x14ac:dyDescent="0.25">
      <c r="A3340" s="102">
        <v>33886</v>
      </c>
      <c r="B3340" s="101">
        <v>7.52</v>
      </c>
    </row>
    <row r="3341" spans="1:2" x14ac:dyDescent="0.25">
      <c r="A3341" s="102">
        <v>33889</v>
      </c>
      <c r="B3341" s="101" t="e">
        <f>NA()</f>
        <v>#N/A</v>
      </c>
    </row>
    <row r="3342" spans="1:2" x14ac:dyDescent="0.25">
      <c r="A3342" s="102">
        <v>33890</v>
      </c>
      <c r="B3342" s="101">
        <v>7.53</v>
      </c>
    </row>
    <row r="3343" spans="1:2" x14ac:dyDescent="0.25">
      <c r="A3343" s="102">
        <v>33891</v>
      </c>
      <c r="B3343" s="101">
        <v>7.5</v>
      </c>
    </row>
    <row r="3344" spans="1:2" x14ac:dyDescent="0.25">
      <c r="A3344" s="102">
        <v>33892</v>
      </c>
      <c r="B3344" s="101">
        <v>7.51</v>
      </c>
    </row>
    <row r="3345" spans="1:2" x14ac:dyDescent="0.25">
      <c r="A3345" s="102">
        <v>33893</v>
      </c>
      <c r="B3345" s="101">
        <v>7.54</v>
      </c>
    </row>
    <row r="3346" spans="1:2" x14ac:dyDescent="0.25">
      <c r="A3346" s="102">
        <v>33896</v>
      </c>
      <c r="B3346" s="101">
        <v>7.57</v>
      </c>
    </row>
    <row r="3347" spans="1:2" x14ac:dyDescent="0.25">
      <c r="A3347" s="102">
        <v>33897</v>
      </c>
      <c r="B3347" s="101">
        <v>7.65</v>
      </c>
    </row>
    <row r="3348" spans="1:2" x14ac:dyDescent="0.25">
      <c r="A3348" s="102">
        <v>33898</v>
      </c>
      <c r="B3348" s="101">
        <v>7.63</v>
      </c>
    </row>
    <row r="3349" spans="1:2" x14ac:dyDescent="0.25">
      <c r="A3349" s="102">
        <v>33899</v>
      </c>
      <c r="B3349" s="101">
        <v>7.61</v>
      </c>
    </row>
    <row r="3350" spans="1:2" x14ac:dyDescent="0.25">
      <c r="A3350" s="102">
        <v>33900</v>
      </c>
      <c r="B3350" s="101">
        <v>7.65</v>
      </c>
    </row>
    <row r="3351" spans="1:2" x14ac:dyDescent="0.25">
      <c r="A3351" s="102">
        <v>33903</v>
      </c>
      <c r="B3351" s="101">
        <v>7.66</v>
      </c>
    </row>
    <row r="3352" spans="1:2" x14ac:dyDescent="0.25">
      <c r="A3352" s="102">
        <v>33904</v>
      </c>
      <c r="B3352" s="101">
        <v>7.62</v>
      </c>
    </row>
    <row r="3353" spans="1:2" x14ac:dyDescent="0.25">
      <c r="A3353" s="102">
        <v>33905</v>
      </c>
      <c r="B3353" s="101">
        <v>7.64</v>
      </c>
    </row>
    <row r="3354" spans="1:2" x14ac:dyDescent="0.25">
      <c r="A3354" s="102">
        <v>33906</v>
      </c>
      <c r="B3354" s="101">
        <v>7.6</v>
      </c>
    </row>
    <row r="3355" spans="1:2" x14ac:dyDescent="0.25">
      <c r="A3355" s="102">
        <v>33907</v>
      </c>
      <c r="B3355" s="101">
        <v>7.63</v>
      </c>
    </row>
    <row r="3356" spans="1:2" x14ac:dyDescent="0.25">
      <c r="A3356" s="102">
        <v>33910</v>
      </c>
      <c r="B3356" s="101">
        <v>7.66</v>
      </c>
    </row>
    <row r="3357" spans="1:2" x14ac:dyDescent="0.25">
      <c r="A3357" s="102">
        <v>33911</v>
      </c>
      <c r="B3357" s="101">
        <v>7.65</v>
      </c>
    </row>
    <row r="3358" spans="1:2" x14ac:dyDescent="0.25">
      <c r="A3358" s="102">
        <v>33912</v>
      </c>
      <c r="B3358" s="101">
        <v>7.69</v>
      </c>
    </row>
    <row r="3359" spans="1:2" x14ac:dyDescent="0.25">
      <c r="A3359" s="102">
        <v>33913</v>
      </c>
      <c r="B3359" s="101">
        <v>7.69</v>
      </c>
    </row>
    <row r="3360" spans="1:2" x14ac:dyDescent="0.25">
      <c r="A3360" s="102">
        <v>33914</v>
      </c>
      <c r="B3360" s="101">
        <v>7.76</v>
      </c>
    </row>
    <row r="3361" spans="1:2" x14ac:dyDescent="0.25">
      <c r="A3361" s="102">
        <v>33917</v>
      </c>
      <c r="B3361" s="101">
        <v>7.75</v>
      </c>
    </row>
    <row r="3362" spans="1:2" x14ac:dyDescent="0.25">
      <c r="A3362" s="102">
        <v>33918</v>
      </c>
      <c r="B3362" s="101">
        <v>7.68</v>
      </c>
    </row>
    <row r="3363" spans="1:2" x14ac:dyDescent="0.25">
      <c r="A3363" s="102">
        <v>33919</v>
      </c>
      <c r="B3363" s="101" t="e">
        <f>NA()</f>
        <v>#N/A</v>
      </c>
    </row>
    <row r="3364" spans="1:2" x14ac:dyDescent="0.25">
      <c r="A3364" s="102">
        <v>33920</v>
      </c>
      <c r="B3364" s="101">
        <v>7.57</v>
      </c>
    </row>
    <row r="3365" spans="1:2" x14ac:dyDescent="0.25">
      <c r="A3365" s="102">
        <v>33921</v>
      </c>
      <c r="B3365" s="101">
        <v>7.57</v>
      </c>
    </row>
    <row r="3366" spans="1:2" x14ac:dyDescent="0.25">
      <c r="A3366" s="102">
        <v>33924</v>
      </c>
      <c r="B3366" s="101">
        <v>7.56</v>
      </c>
    </row>
    <row r="3367" spans="1:2" x14ac:dyDescent="0.25">
      <c r="A3367" s="102">
        <v>33925</v>
      </c>
      <c r="B3367" s="101">
        <v>7.55</v>
      </c>
    </row>
    <row r="3368" spans="1:2" x14ac:dyDescent="0.25">
      <c r="A3368" s="102">
        <v>33926</v>
      </c>
      <c r="B3368" s="101">
        <v>7.51</v>
      </c>
    </row>
    <row r="3369" spans="1:2" x14ac:dyDescent="0.25">
      <c r="A3369" s="102">
        <v>33927</v>
      </c>
      <c r="B3369" s="101">
        <v>7.54</v>
      </c>
    </row>
    <row r="3370" spans="1:2" x14ac:dyDescent="0.25">
      <c r="A3370" s="102">
        <v>33928</v>
      </c>
      <c r="B3370" s="101">
        <v>7.54</v>
      </c>
    </row>
    <row r="3371" spans="1:2" x14ac:dyDescent="0.25">
      <c r="A3371" s="102">
        <v>33931</v>
      </c>
      <c r="B3371" s="101">
        <v>7.56</v>
      </c>
    </row>
    <row r="3372" spans="1:2" x14ac:dyDescent="0.25">
      <c r="A3372" s="102">
        <v>33932</v>
      </c>
      <c r="B3372" s="101">
        <v>7.53</v>
      </c>
    </row>
    <row r="3373" spans="1:2" x14ac:dyDescent="0.25">
      <c r="A3373" s="102">
        <v>33933</v>
      </c>
      <c r="B3373" s="101">
        <v>7.54</v>
      </c>
    </row>
    <row r="3374" spans="1:2" x14ac:dyDescent="0.25">
      <c r="A3374" s="102">
        <v>33934</v>
      </c>
      <c r="B3374" s="101" t="e">
        <f>NA()</f>
        <v>#N/A</v>
      </c>
    </row>
    <row r="3375" spans="1:2" x14ac:dyDescent="0.25">
      <c r="A3375" s="102">
        <v>33935</v>
      </c>
      <c r="B3375" s="101">
        <v>7.59</v>
      </c>
    </row>
    <row r="3376" spans="1:2" x14ac:dyDescent="0.25">
      <c r="A3376" s="102">
        <v>33938</v>
      </c>
      <c r="B3376" s="101">
        <v>7.59</v>
      </c>
    </row>
    <row r="3377" spans="1:2" x14ac:dyDescent="0.25">
      <c r="A3377" s="102">
        <v>33939</v>
      </c>
      <c r="B3377" s="101">
        <v>7.57</v>
      </c>
    </row>
    <row r="3378" spans="1:2" x14ac:dyDescent="0.25">
      <c r="A3378" s="102">
        <v>33940</v>
      </c>
      <c r="B3378" s="101">
        <v>7.57</v>
      </c>
    </row>
    <row r="3379" spans="1:2" x14ac:dyDescent="0.25">
      <c r="A3379" s="102">
        <v>33941</v>
      </c>
      <c r="B3379" s="101">
        <v>7.57</v>
      </c>
    </row>
    <row r="3380" spans="1:2" x14ac:dyDescent="0.25">
      <c r="A3380" s="102">
        <v>33942</v>
      </c>
      <c r="B3380" s="101">
        <v>7.5</v>
      </c>
    </row>
    <row r="3381" spans="1:2" x14ac:dyDescent="0.25">
      <c r="A3381" s="102">
        <v>33945</v>
      </c>
      <c r="B3381" s="101">
        <v>7.45</v>
      </c>
    </row>
    <row r="3382" spans="1:2" x14ac:dyDescent="0.25">
      <c r="A3382" s="102">
        <v>33946</v>
      </c>
      <c r="B3382" s="101">
        <v>7.44</v>
      </c>
    </row>
    <row r="3383" spans="1:2" x14ac:dyDescent="0.25">
      <c r="A3383" s="102">
        <v>33947</v>
      </c>
      <c r="B3383" s="101">
        <v>7.44</v>
      </c>
    </row>
    <row r="3384" spans="1:2" x14ac:dyDescent="0.25">
      <c r="A3384" s="102">
        <v>33948</v>
      </c>
      <c r="B3384" s="101">
        <v>7.42</v>
      </c>
    </row>
    <row r="3385" spans="1:2" x14ac:dyDescent="0.25">
      <c r="A3385" s="102">
        <v>33949</v>
      </c>
      <c r="B3385" s="101">
        <v>7.44</v>
      </c>
    </row>
    <row r="3386" spans="1:2" x14ac:dyDescent="0.25">
      <c r="A3386" s="102">
        <v>33952</v>
      </c>
      <c r="B3386" s="101">
        <v>7.45</v>
      </c>
    </row>
    <row r="3387" spans="1:2" x14ac:dyDescent="0.25">
      <c r="A3387" s="102">
        <v>33953</v>
      </c>
      <c r="B3387" s="101">
        <v>7.45</v>
      </c>
    </row>
    <row r="3388" spans="1:2" x14ac:dyDescent="0.25">
      <c r="A3388" s="102">
        <v>33954</v>
      </c>
      <c r="B3388" s="101">
        <v>7.44</v>
      </c>
    </row>
    <row r="3389" spans="1:2" x14ac:dyDescent="0.25">
      <c r="A3389" s="102">
        <v>33955</v>
      </c>
      <c r="B3389" s="101">
        <v>7.43</v>
      </c>
    </row>
    <row r="3390" spans="1:2" x14ac:dyDescent="0.25">
      <c r="A3390" s="102">
        <v>33956</v>
      </c>
      <c r="B3390" s="101">
        <v>7.43</v>
      </c>
    </row>
    <row r="3391" spans="1:2" x14ac:dyDescent="0.25">
      <c r="A3391" s="102">
        <v>33959</v>
      </c>
      <c r="B3391" s="101">
        <v>7.38</v>
      </c>
    </row>
    <row r="3392" spans="1:2" x14ac:dyDescent="0.25">
      <c r="A3392" s="102">
        <v>33960</v>
      </c>
      <c r="B3392" s="101">
        <v>7.34</v>
      </c>
    </row>
    <row r="3393" spans="1:2" x14ac:dyDescent="0.25">
      <c r="A3393" s="102">
        <v>33961</v>
      </c>
      <c r="B3393" s="101">
        <v>7.36</v>
      </c>
    </row>
    <row r="3394" spans="1:2" x14ac:dyDescent="0.25">
      <c r="A3394" s="102">
        <v>33962</v>
      </c>
      <c r="B3394" s="101">
        <v>7.36</v>
      </c>
    </row>
    <row r="3395" spans="1:2" x14ac:dyDescent="0.25">
      <c r="A3395" s="102">
        <v>33963</v>
      </c>
      <c r="B3395" s="101" t="e">
        <f>NA()</f>
        <v>#N/A</v>
      </c>
    </row>
    <row r="3396" spans="1:2" x14ac:dyDescent="0.25">
      <c r="A3396" s="102">
        <v>33966</v>
      </c>
      <c r="B3396" s="101">
        <v>7.4</v>
      </c>
    </row>
    <row r="3397" spans="1:2" x14ac:dyDescent="0.25">
      <c r="A3397" s="102">
        <v>33967</v>
      </c>
      <c r="B3397" s="101">
        <v>7.37</v>
      </c>
    </row>
    <row r="3398" spans="1:2" x14ac:dyDescent="0.25">
      <c r="A3398" s="102">
        <v>33968</v>
      </c>
      <c r="B3398" s="101">
        <v>7.39</v>
      </c>
    </row>
    <row r="3399" spans="1:2" x14ac:dyDescent="0.25">
      <c r="A3399" s="102">
        <v>33969</v>
      </c>
      <c r="B3399" s="101">
        <v>7.4</v>
      </c>
    </row>
    <row r="3400" spans="1:2" x14ac:dyDescent="0.25">
      <c r="A3400" s="102">
        <v>33970</v>
      </c>
      <c r="B3400" s="101" t="e">
        <f>NA()</f>
        <v>#N/A</v>
      </c>
    </row>
    <row r="3401" spans="1:2" x14ac:dyDescent="0.25">
      <c r="A3401" s="102">
        <v>33973</v>
      </c>
      <c r="B3401" s="101">
        <v>7.33</v>
      </c>
    </row>
    <row r="3402" spans="1:2" x14ac:dyDescent="0.25">
      <c r="A3402" s="102">
        <v>33974</v>
      </c>
      <c r="B3402" s="101">
        <v>7.33</v>
      </c>
    </row>
    <row r="3403" spans="1:2" x14ac:dyDescent="0.25">
      <c r="A3403" s="102">
        <v>33975</v>
      </c>
      <c r="B3403" s="101">
        <v>7.34</v>
      </c>
    </row>
    <row r="3404" spans="1:2" x14ac:dyDescent="0.25">
      <c r="A3404" s="102">
        <v>33976</v>
      </c>
      <c r="B3404" s="101">
        <v>7.45</v>
      </c>
    </row>
    <row r="3405" spans="1:2" x14ac:dyDescent="0.25">
      <c r="A3405" s="102">
        <v>33977</v>
      </c>
      <c r="B3405" s="101">
        <v>7.47</v>
      </c>
    </row>
    <row r="3406" spans="1:2" x14ac:dyDescent="0.25">
      <c r="A3406" s="102">
        <v>33980</v>
      </c>
      <c r="B3406" s="101">
        <v>7.47</v>
      </c>
    </row>
    <row r="3407" spans="1:2" x14ac:dyDescent="0.25">
      <c r="A3407" s="102">
        <v>33981</v>
      </c>
      <c r="B3407" s="101">
        <v>7.48</v>
      </c>
    </row>
    <row r="3408" spans="1:2" x14ac:dyDescent="0.25">
      <c r="A3408" s="102">
        <v>33982</v>
      </c>
      <c r="B3408" s="101">
        <v>7.45</v>
      </c>
    </row>
    <row r="3409" spans="1:2" x14ac:dyDescent="0.25">
      <c r="A3409" s="102">
        <v>33983</v>
      </c>
      <c r="B3409" s="101">
        <v>7.41</v>
      </c>
    </row>
    <row r="3410" spans="1:2" x14ac:dyDescent="0.25">
      <c r="A3410" s="102">
        <v>33984</v>
      </c>
      <c r="B3410" s="101">
        <v>7.35</v>
      </c>
    </row>
    <row r="3411" spans="1:2" x14ac:dyDescent="0.25">
      <c r="A3411" s="102">
        <v>33987</v>
      </c>
      <c r="B3411" s="101" t="e">
        <f>NA()</f>
        <v>#N/A</v>
      </c>
    </row>
    <row r="3412" spans="1:2" x14ac:dyDescent="0.25">
      <c r="A3412" s="102">
        <v>33988</v>
      </c>
      <c r="B3412" s="101">
        <v>7.31</v>
      </c>
    </row>
    <row r="3413" spans="1:2" x14ac:dyDescent="0.25">
      <c r="A3413" s="102">
        <v>33989</v>
      </c>
      <c r="B3413" s="101">
        <v>7.32</v>
      </c>
    </row>
    <row r="3414" spans="1:2" x14ac:dyDescent="0.25">
      <c r="A3414" s="102">
        <v>33990</v>
      </c>
      <c r="B3414" s="101">
        <v>7.31</v>
      </c>
    </row>
    <row r="3415" spans="1:2" x14ac:dyDescent="0.25">
      <c r="A3415" s="102">
        <v>33991</v>
      </c>
      <c r="B3415" s="101">
        <v>7.3</v>
      </c>
    </row>
    <row r="3416" spans="1:2" x14ac:dyDescent="0.25">
      <c r="A3416" s="102">
        <v>33994</v>
      </c>
      <c r="B3416" s="101">
        <v>7.22</v>
      </c>
    </row>
    <row r="3417" spans="1:2" x14ac:dyDescent="0.25">
      <c r="A3417" s="102">
        <v>33995</v>
      </c>
      <c r="B3417" s="101">
        <v>7.26</v>
      </c>
    </row>
    <row r="3418" spans="1:2" x14ac:dyDescent="0.25">
      <c r="A3418" s="102">
        <v>33996</v>
      </c>
      <c r="B3418" s="101">
        <v>7.25</v>
      </c>
    </row>
    <row r="3419" spans="1:2" x14ac:dyDescent="0.25">
      <c r="A3419" s="102">
        <v>33997</v>
      </c>
      <c r="B3419" s="101">
        <v>7.23</v>
      </c>
    </row>
    <row r="3420" spans="1:2" x14ac:dyDescent="0.25">
      <c r="A3420" s="102">
        <v>33998</v>
      </c>
      <c r="B3420" s="101">
        <v>7.21</v>
      </c>
    </row>
    <row r="3421" spans="1:2" x14ac:dyDescent="0.25">
      <c r="A3421" s="102">
        <v>34001</v>
      </c>
      <c r="B3421" s="101">
        <v>7.21</v>
      </c>
    </row>
    <row r="3422" spans="1:2" x14ac:dyDescent="0.25">
      <c r="A3422" s="102">
        <v>34002</v>
      </c>
      <c r="B3422" s="101">
        <v>7.25</v>
      </c>
    </row>
    <row r="3423" spans="1:2" x14ac:dyDescent="0.25">
      <c r="A3423" s="102">
        <v>34003</v>
      </c>
      <c r="B3423" s="101">
        <v>7.23</v>
      </c>
    </row>
    <row r="3424" spans="1:2" x14ac:dyDescent="0.25">
      <c r="A3424" s="102">
        <v>34004</v>
      </c>
      <c r="B3424" s="101">
        <v>7.19</v>
      </c>
    </row>
    <row r="3425" spans="1:2" x14ac:dyDescent="0.25">
      <c r="A3425" s="102">
        <v>34005</v>
      </c>
      <c r="B3425" s="101">
        <v>7.17</v>
      </c>
    </row>
    <row r="3426" spans="1:2" x14ac:dyDescent="0.25">
      <c r="A3426" s="102">
        <v>34008</v>
      </c>
      <c r="B3426" s="101">
        <v>7.18</v>
      </c>
    </row>
    <row r="3427" spans="1:2" x14ac:dyDescent="0.25">
      <c r="A3427" s="102">
        <v>34009</v>
      </c>
      <c r="B3427" s="101">
        <v>7.2</v>
      </c>
    </row>
    <row r="3428" spans="1:2" x14ac:dyDescent="0.25">
      <c r="A3428" s="102">
        <v>34010</v>
      </c>
      <c r="B3428" s="101">
        <v>7.26</v>
      </c>
    </row>
    <row r="3429" spans="1:2" x14ac:dyDescent="0.25">
      <c r="A3429" s="102">
        <v>34011</v>
      </c>
      <c r="B3429" s="101">
        <v>7.15</v>
      </c>
    </row>
    <row r="3430" spans="1:2" x14ac:dyDescent="0.25">
      <c r="A3430" s="102">
        <v>34012</v>
      </c>
      <c r="B3430" s="101">
        <v>7.13</v>
      </c>
    </row>
    <row r="3431" spans="1:2" x14ac:dyDescent="0.25">
      <c r="A3431" s="102">
        <v>34015</v>
      </c>
      <c r="B3431" s="101" t="e">
        <f>NA()</f>
        <v>#N/A</v>
      </c>
    </row>
    <row r="3432" spans="1:2" x14ac:dyDescent="0.25">
      <c r="A3432" s="102">
        <v>34016</v>
      </c>
      <c r="B3432" s="101">
        <v>7.14</v>
      </c>
    </row>
    <row r="3433" spans="1:2" x14ac:dyDescent="0.25">
      <c r="A3433" s="102">
        <v>34017</v>
      </c>
      <c r="B3433" s="101">
        <v>7.11</v>
      </c>
    </row>
    <row r="3434" spans="1:2" x14ac:dyDescent="0.25">
      <c r="A3434" s="102">
        <v>34018</v>
      </c>
      <c r="B3434" s="101">
        <v>7.02</v>
      </c>
    </row>
    <row r="3435" spans="1:2" x14ac:dyDescent="0.25">
      <c r="A3435" s="102">
        <v>34019</v>
      </c>
      <c r="B3435" s="101">
        <v>7.01</v>
      </c>
    </row>
    <row r="3436" spans="1:2" x14ac:dyDescent="0.25">
      <c r="A3436" s="102">
        <v>34022</v>
      </c>
      <c r="B3436" s="101">
        <v>6.95</v>
      </c>
    </row>
    <row r="3437" spans="1:2" x14ac:dyDescent="0.25">
      <c r="A3437" s="102">
        <v>34023</v>
      </c>
      <c r="B3437" s="101">
        <v>6.83</v>
      </c>
    </row>
    <row r="3438" spans="1:2" x14ac:dyDescent="0.25">
      <c r="A3438" s="102">
        <v>34024</v>
      </c>
      <c r="B3438" s="101">
        <v>6.88</v>
      </c>
    </row>
    <row r="3439" spans="1:2" x14ac:dyDescent="0.25">
      <c r="A3439" s="102">
        <v>34025</v>
      </c>
      <c r="B3439" s="101">
        <v>6.89</v>
      </c>
    </row>
    <row r="3440" spans="1:2" x14ac:dyDescent="0.25">
      <c r="A3440" s="102">
        <v>34026</v>
      </c>
      <c r="B3440" s="101">
        <v>6.9</v>
      </c>
    </row>
    <row r="3441" spans="1:2" x14ac:dyDescent="0.25">
      <c r="A3441" s="102">
        <v>34029</v>
      </c>
      <c r="B3441" s="101">
        <v>6.83</v>
      </c>
    </row>
    <row r="3442" spans="1:2" x14ac:dyDescent="0.25">
      <c r="A3442" s="102">
        <v>34030</v>
      </c>
      <c r="B3442" s="101">
        <v>6.84</v>
      </c>
    </row>
    <row r="3443" spans="1:2" x14ac:dyDescent="0.25">
      <c r="A3443" s="102">
        <v>34031</v>
      </c>
      <c r="B3443" s="101">
        <v>6.78</v>
      </c>
    </row>
    <row r="3444" spans="1:2" x14ac:dyDescent="0.25">
      <c r="A3444" s="102">
        <v>34032</v>
      </c>
      <c r="B3444" s="101">
        <v>6.73</v>
      </c>
    </row>
    <row r="3445" spans="1:2" x14ac:dyDescent="0.25">
      <c r="A3445" s="102">
        <v>34033</v>
      </c>
      <c r="B3445" s="101">
        <v>6.76</v>
      </c>
    </row>
    <row r="3446" spans="1:2" x14ac:dyDescent="0.25">
      <c r="A3446" s="102">
        <v>34036</v>
      </c>
      <c r="B3446" s="101">
        <v>6.72</v>
      </c>
    </row>
    <row r="3447" spans="1:2" x14ac:dyDescent="0.25">
      <c r="A3447" s="102">
        <v>34037</v>
      </c>
      <c r="B3447" s="101">
        <v>6.73</v>
      </c>
    </row>
    <row r="3448" spans="1:2" x14ac:dyDescent="0.25">
      <c r="A3448" s="102">
        <v>34038</v>
      </c>
      <c r="B3448" s="101">
        <v>6.75</v>
      </c>
    </row>
    <row r="3449" spans="1:2" x14ac:dyDescent="0.25">
      <c r="A3449" s="102">
        <v>34039</v>
      </c>
      <c r="B3449" s="101">
        <v>6.75</v>
      </c>
    </row>
    <row r="3450" spans="1:2" x14ac:dyDescent="0.25">
      <c r="A3450" s="102">
        <v>34040</v>
      </c>
      <c r="B3450" s="101">
        <v>6.86</v>
      </c>
    </row>
    <row r="3451" spans="1:2" x14ac:dyDescent="0.25">
      <c r="A3451" s="102">
        <v>34043</v>
      </c>
      <c r="B3451" s="101">
        <v>6.91</v>
      </c>
    </row>
    <row r="3452" spans="1:2" x14ac:dyDescent="0.25">
      <c r="A3452" s="102">
        <v>34044</v>
      </c>
      <c r="B3452" s="101">
        <v>6.87</v>
      </c>
    </row>
    <row r="3453" spans="1:2" x14ac:dyDescent="0.25">
      <c r="A3453" s="102">
        <v>34045</v>
      </c>
      <c r="B3453" s="101">
        <v>6.86</v>
      </c>
    </row>
    <row r="3454" spans="1:2" x14ac:dyDescent="0.25">
      <c r="A3454" s="102">
        <v>34046</v>
      </c>
      <c r="B3454" s="101">
        <v>6.8</v>
      </c>
    </row>
    <row r="3455" spans="1:2" x14ac:dyDescent="0.25">
      <c r="A3455" s="102">
        <v>34047</v>
      </c>
      <c r="B3455" s="101">
        <v>6.81</v>
      </c>
    </row>
    <row r="3456" spans="1:2" x14ac:dyDescent="0.25">
      <c r="A3456" s="102">
        <v>34050</v>
      </c>
      <c r="B3456" s="101">
        <v>6.81</v>
      </c>
    </row>
    <row r="3457" spans="1:2" x14ac:dyDescent="0.25">
      <c r="A3457" s="102">
        <v>34051</v>
      </c>
      <c r="B3457" s="101">
        <v>6.77</v>
      </c>
    </row>
    <row r="3458" spans="1:2" x14ac:dyDescent="0.25">
      <c r="A3458" s="102">
        <v>34052</v>
      </c>
      <c r="B3458" s="101">
        <v>6.81</v>
      </c>
    </row>
    <row r="3459" spans="1:2" x14ac:dyDescent="0.25">
      <c r="A3459" s="102">
        <v>34053</v>
      </c>
      <c r="B3459" s="101">
        <v>6.83</v>
      </c>
    </row>
    <row r="3460" spans="1:2" x14ac:dyDescent="0.25">
      <c r="A3460" s="102">
        <v>34054</v>
      </c>
      <c r="B3460" s="101">
        <v>6.94</v>
      </c>
    </row>
    <row r="3461" spans="1:2" x14ac:dyDescent="0.25">
      <c r="A3461" s="102">
        <v>34057</v>
      </c>
      <c r="B3461" s="101">
        <v>6.9</v>
      </c>
    </row>
    <row r="3462" spans="1:2" x14ac:dyDescent="0.25">
      <c r="A3462" s="102">
        <v>34058</v>
      </c>
      <c r="B3462" s="101">
        <v>6.91</v>
      </c>
    </row>
    <row r="3463" spans="1:2" x14ac:dyDescent="0.25">
      <c r="A3463" s="102">
        <v>34059</v>
      </c>
      <c r="B3463" s="101">
        <v>6.93</v>
      </c>
    </row>
    <row r="3464" spans="1:2" x14ac:dyDescent="0.25">
      <c r="A3464" s="102">
        <v>34060</v>
      </c>
      <c r="B3464" s="101">
        <v>6.97</v>
      </c>
    </row>
    <row r="3465" spans="1:2" x14ac:dyDescent="0.25">
      <c r="A3465" s="102">
        <v>34061</v>
      </c>
      <c r="B3465" s="101">
        <v>7.06</v>
      </c>
    </row>
    <row r="3466" spans="1:2" x14ac:dyDescent="0.25">
      <c r="A3466" s="102">
        <v>34064</v>
      </c>
      <c r="B3466" s="101">
        <v>7.04</v>
      </c>
    </row>
    <row r="3467" spans="1:2" x14ac:dyDescent="0.25">
      <c r="A3467" s="102">
        <v>34065</v>
      </c>
      <c r="B3467" s="101">
        <v>6.97</v>
      </c>
    </row>
    <row r="3468" spans="1:2" x14ac:dyDescent="0.25">
      <c r="A3468" s="102">
        <v>34066</v>
      </c>
      <c r="B3468" s="101">
        <v>6.96</v>
      </c>
    </row>
    <row r="3469" spans="1:2" x14ac:dyDescent="0.25">
      <c r="A3469" s="102">
        <v>34067</v>
      </c>
      <c r="B3469" s="101">
        <v>6.85</v>
      </c>
    </row>
    <row r="3470" spans="1:2" x14ac:dyDescent="0.25">
      <c r="A3470" s="102">
        <v>34068</v>
      </c>
      <c r="B3470" s="101" t="e">
        <f>NA()</f>
        <v>#N/A</v>
      </c>
    </row>
    <row r="3471" spans="1:2" x14ac:dyDescent="0.25">
      <c r="A3471" s="102">
        <v>34071</v>
      </c>
      <c r="B3471" s="101">
        <v>6.79</v>
      </c>
    </row>
    <row r="3472" spans="1:2" x14ac:dyDescent="0.25">
      <c r="A3472" s="102">
        <v>34072</v>
      </c>
      <c r="B3472" s="101">
        <v>6.8</v>
      </c>
    </row>
    <row r="3473" spans="1:2" x14ac:dyDescent="0.25">
      <c r="A3473" s="102">
        <v>34073</v>
      </c>
      <c r="B3473" s="101">
        <v>6.76</v>
      </c>
    </row>
    <row r="3474" spans="1:2" x14ac:dyDescent="0.25">
      <c r="A3474" s="102">
        <v>34074</v>
      </c>
      <c r="B3474" s="101">
        <v>6.73</v>
      </c>
    </row>
    <row r="3475" spans="1:2" x14ac:dyDescent="0.25">
      <c r="A3475" s="102">
        <v>34075</v>
      </c>
      <c r="B3475" s="101">
        <v>6.76</v>
      </c>
    </row>
    <row r="3476" spans="1:2" x14ac:dyDescent="0.25">
      <c r="A3476" s="102">
        <v>34078</v>
      </c>
      <c r="B3476" s="101">
        <v>6.73</v>
      </c>
    </row>
    <row r="3477" spans="1:2" x14ac:dyDescent="0.25">
      <c r="A3477" s="102">
        <v>34079</v>
      </c>
      <c r="B3477" s="101">
        <v>6.76</v>
      </c>
    </row>
    <row r="3478" spans="1:2" x14ac:dyDescent="0.25">
      <c r="A3478" s="102">
        <v>34080</v>
      </c>
      <c r="B3478" s="101">
        <v>6.75</v>
      </c>
    </row>
    <row r="3479" spans="1:2" x14ac:dyDescent="0.25">
      <c r="A3479" s="102">
        <v>34081</v>
      </c>
      <c r="B3479" s="101">
        <v>6.75</v>
      </c>
    </row>
    <row r="3480" spans="1:2" x14ac:dyDescent="0.25">
      <c r="A3480" s="102">
        <v>34082</v>
      </c>
      <c r="B3480" s="101">
        <v>6.79</v>
      </c>
    </row>
    <row r="3481" spans="1:2" x14ac:dyDescent="0.25">
      <c r="A3481" s="102">
        <v>34085</v>
      </c>
      <c r="B3481" s="101">
        <v>6.83</v>
      </c>
    </row>
    <row r="3482" spans="1:2" x14ac:dyDescent="0.25">
      <c r="A3482" s="102">
        <v>34086</v>
      </c>
      <c r="B3482" s="101">
        <v>6.9</v>
      </c>
    </row>
    <row r="3483" spans="1:2" x14ac:dyDescent="0.25">
      <c r="A3483" s="102">
        <v>34087</v>
      </c>
      <c r="B3483" s="101">
        <v>6.91</v>
      </c>
    </row>
    <row r="3484" spans="1:2" x14ac:dyDescent="0.25">
      <c r="A3484" s="102">
        <v>34088</v>
      </c>
      <c r="B3484" s="101">
        <v>6.88</v>
      </c>
    </row>
    <row r="3485" spans="1:2" x14ac:dyDescent="0.25">
      <c r="A3485" s="102">
        <v>34089</v>
      </c>
      <c r="B3485" s="101">
        <v>6.95</v>
      </c>
    </row>
    <row r="3486" spans="1:2" x14ac:dyDescent="0.25">
      <c r="A3486" s="102">
        <v>34092</v>
      </c>
      <c r="B3486" s="101">
        <v>6.86</v>
      </c>
    </row>
    <row r="3487" spans="1:2" x14ac:dyDescent="0.25">
      <c r="A3487" s="102">
        <v>34093</v>
      </c>
      <c r="B3487" s="101">
        <v>6.81</v>
      </c>
    </row>
    <row r="3488" spans="1:2" x14ac:dyDescent="0.25">
      <c r="A3488" s="102">
        <v>34094</v>
      </c>
      <c r="B3488" s="101">
        <v>6.82</v>
      </c>
    </row>
    <row r="3489" spans="1:2" x14ac:dyDescent="0.25">
      <c r="A3489" s="102">
        <v>34095</v>
      </c>
      <c r="B3489" s="101">
        <v>6.8</v>
      </c>
    </row>
    <row r="3490" spans="1:2" x14ac:dyDescent="0.25">
      <c r="A3490" s="102">
        <v>34096</v>
      </c>
      <c r="B3490" s="101">
        <v>6.85</v>
      </c>
    </row>
    <row r="3491" spans="1:2" x14ac:dyDescent="0.25">
      <c r="A3491" s="102">
        <v>34099</v>
      </c>
      <c r="B3491" s="101">
        <v>6.81</v>
      </c>
    </row>
    <row r="3492" spans="1:2" x14ac:dyDescent="0.25">
      <c r="A3492" s="102">
        <v>34100</v>
      </c>
      <c r="B3492" s="101">
        <v>6.82</v>
      </c>
    </row>
    <row r="3493" spans="1:2" x14ac:dyDescent="0.25">
      <c r="A3493" s="102">
        <v>34101</v>
      </c>
      <c r="B3493" s="101">
        <v>6.86</v>
      </c>
    </row>
    <row r="3494" spans="1:2" x14ac:dyDescent="0.25">
      <c r="A3494" s="102">
        <v>34102</v>
      </c>
      <c r="B3494" s="101">
        <v>6.96</v>
      </c>
    </row>
    <row r="3495" spans="1:2" x14ac:dyDescent="0.25">
      <c r="A3495" s="102">
        <v>34103</v>
      </c>
      <c r="B3495" s="101">
        <v>6.95</v>
      </c>
    </row>
    <row r="3496" spans="1:2" x14ac:dyDescent="0.25">
      <c r="A3496" s="102">
        <v>34106</v>
      </c>
      <c r="B3496" s="101">
        <v>6.97</v>
      </c>
    </row>
    <row r="3497" spans="1:2" x14ac:dyDescent="0.25">
      <c r="A3497" s="102">
        <v>34107</v>
      </c>
      <c r="B3497" s="101">
        <v>7.02</v>
      </c>
    </row>
    <row r="3498" spans="1:2" x14ac:dyDescent="0.25">
      <c r="A3498" s="102">
        <v>34108</v>
      </c>
      <c r="B3498" s="101">
        <v>6.98</v>
      </c>
    </row>
    <row r="3499" spans="1:2" x14ac:dyDescent="0.25">
      <c r="A3499" s="102">
        <v>34109</v>
      </c>
      <c r="B3499" s="101">
        <v>6.99</v>
      </c>
    </row>
    <row r="3500" spans="1:2" x14ac:dyDescent="0.25">
      <c r="A3500" s="102">
        <v>34110</v>
      </c>
      <c r="B3500" s="101">
        <v>7.03</v>
      </c>
    </row>
    <row r="3501" spans="1:2" x14ac:dyDescent="0.25">
      <c r="A3501" s="102">
        <v>34113</v>
      </c>
      <c r="B3501" s="101">
        <v>6.99</v>
      </c>
    </row>
    <row r="3502" spans="1:2" x14ac:dyDescent="0.25">
      <c r="A3502" s="102">
        <v>34114</v>
      </c>
      <c r="B3502" s="101">
        <v>7.01</v>
      </c>
    </row>
    <row r="3503" spans="1:2" x14ac:dyDescent="0.25">
      <c r="A3503" s="102">
        <v>34115</v>
      </c>
      <c r="B3503" s="101">
        <v>6.94</v>
      </c>
    </row>
    <row r="3504" spans="1:2" x14ac:dyDescent="0.25">
      <c r="A3504" s="102">
        <v>34116</v>
      </c>
      <c r="B3504" s="101">
        <v>6.93</v>
      </c>
    </row>
    <row r="3505" spans="1:2" x14ac:dyDescent="0.25">
      <c r="A3505" s="102">
        <v>34117</v>
      </c>
      <c r="B3505" s="101">
        <v>6.98</v>
      </c>
    </row>
    <row r="3506" spans="1:2" x14ac:dyDescent="0.25">
      <c r="A3506" s="102">
        <v>34120</v>
      </c>
      <c r="B3506" s="101" t="e">
        <f>NA()</f>
        <v>#N/A</v>
      </c>
    </row>
    <row r="3507" spans="1:2" x14ac:dyDescent="0.25">
      <c r="A3507" s="102">
        <v>34121</v>
      </c>
      <c r="B3507" s="101">
        <v>6.88</v>
      </c>
    </row>
    <row r="3508" spans="1:2" x14ac:dyDescent="0.25">
      <c r="A3508" s="102">
        <v>34122</v>
      </c>
      <c r="B3508" s="101">
        <v>6.88</v>
      </c>
    </row>
    <row r="3509" spans="1:2" x14ac:dyDescent="0.25">
      <c r="A3509" s="102">
        <v>34123</v>
      </c>
      <c r="B3509" s="101">
        <v>6.86</v>
      </c>
    </row>
    <row r="3510" spans="1:2" x14ac:dyDescent="0.25">
      <c r="A3510" s="102">
        <v>34124</v>
      </c>
      <c r="B3510" s="101">
        <v>6.91</v>
      </c>
    </row>
    <row r="3511" spans="1:2" x14ac:dyDescent="0.25">
      <c r="A3511" s="102">
        <v>34127</v>
      </c>
      <c r="B3511" s="101">
        <v>6.88</v>
      </c>
    </row>
    <row r="3512" spans="1:2" x14ac:dyDescent="0.25">
      <c r="A3512" s="102">
        <v>34128</v>
      </c>
      <c r="B3512" s="101">
        <v>6.91</v>
      </c>
    </row>
    <row r="3513" spans="1:2" x14ac:dyDescent="0.25">
      <c r="A3513" s="102">
        <v>34129</v>
      </c>
      <c r="B3513" s="101">
        <v>6.87</v>
      </c>
    </row>
    <row r="3514" spans="1:2" x14ac:dyDescent="0.25">
      <c r="A3514" s="102">
        <v>34130</v>
      </c>
      <c r="B3514" s="101">
        <v>6.88</v>
      </c>
    </row>
    <row r="3515" spans="1:2" x14ac:dyDescent="0.25">
      <c r="A3515" s="102">
        <v>34131</v>
      </c>
      <c r="B3515" s="101">
        <v>6.8</v>
      </c>
    </row>
    <row r="3516" spans="1:2" x14ac:dyDescent="0.25">
      <c r="A3516" s="102">
        <v>34134</v>
      </c>
      <c r="B3516" s="101">
        <v>6.81</v>
      </c>
    </row>
    <row r="3517" spans="1:2" x14ac:dyDescent="0.25">
      <c r="A3517" s="102">
        <v>34135</v>
      </c>
      <c r="B3517" s="101">
        <v>6.83</v>
      </c>
    </row>
    <row r="3518" spans="1:2" x14ac:dyDescent="0.25">
      <c r="A3518" s="102">
        <v>34136</v>
      </c>
      <c r="B3518" s="101">
        <v>6.82</v>
      </c>
    </row>
    <row r="3519" spans="1:2" x14ac:dyDescent="0.25">
      <c r="A3519" s="102">
        <v>34137</v>
      </c>
      <c r="B3519" s="101">
        <v>6.81</v>
      </c>
    </row>
    <row r="3520" spans="1:2" x14ac:dyDescent="0.25">
      <c r="A3520" s="102">
        <v>34138</v>
      </c>
      <c r="B3520" s="101">
        <v>6.82</v>
      </c>
    </row>
    <row r="3521" spans="1:2" x14ac:dyDescent="0.25">
      <c r="A3521" s="102">
        <v>34141</v>
      </c>
      <c r="B3521" s="101">
        <v>6.78</v>
      </c>
    </row>
    <row r="3522" spans="1:2" x14ac:dyDescent="0.25">
      <c r="A3522" s="102">
        <v>34142</v>
      </c>
      <c r="B3522" s="101">
        <v>6.78</v>
      </c>
    </row>
    <row r="3523" spans="1:2" x14ac:dyDescent="0.25">
      <c r="A3523" s="102">
        <v>34143</v>
      </c>
      <c r="B3523" s="101">
        <v>6.77</v>
      </c>
    </row>
    <row r="3524" spans="1:2" x14ac:dyDescent="0.25">
      <c r="A3524" s="102">
        <v>34144</v>
      </c>
      <c r="B3524" s="101">
        <v>6.74</v>
      </c>
    </row>
    <row r="3525" spans="1:2" x14ac:dyDescent="0.25">
      <c r="A3525" s="102">
        <v>34145</v>
      </c>
      <c r="B3525" s="101">
        <v>6.71</v>
      </c>
    </row>
    <row r="3526" spans="1:2" x14ac:dyDescent="0.25">
      <c r="A3526" s="102">
        <v>34148</v>
      </c>
      <c r="B3526" s="101">
        <v>6.67</v>
      </c>
    </row>
    <row r="3527" spans="1:2" x14ac:dyDescent="0.25">
      <c r="A3527" s="102">
        <v>34149</v>
      </c>
      <c r="B3527" s="101">
        <v>6.67</v>
      </c>
    </row>
    <row r="3528" spans="1:2" x14ac:dyDescent="0.25">
      <c r="A3528" s="102">
        <v>34150</v>
      </c>
      <c r="B3528" s="101">
        <v>6.68</v>
      </c>
    </row>
    <row r="3529" spans="1:2" x14ac:dyDescent="0.25">
      <c r="A3529" s="102">
        <v>34151</v>
      </c>
      <c r="B3529" s="101">
        <v>6.69</v>
      </c>
    </row>
    <row r="3530" spans="1:2" x14ac:dyDescent="0.25">
      <c r="A3530" s="102">
        <v>34152</v>
      </c>
      <c r="B3530" s="101">
        <v>6.67</v>
      </c>
    </row>
    <row r="3531" spans="1:2" x14ac:dyDescent="0.25">
      <c r="A3531" s="102">
        <v>34155</v>
      </c>
      <c r="B3531" s="101" t="e">
        <f>NA()</f>
        <v>#N/A</v>
      </c>
    </row>
    <row r="3532" spans="1:2" x14ac:dyDescent="0.25">
      <c r="A3532" s="102">
        <v>34156</v>
      </c>
      <c r="B3532" s="101">
        <v>6.68</v>
      </c>
    </row>
    <row r="3533" spans="1:2" x14ac:dyDescent="0.25">
      <c r="A3533" s="102">
        <v>34157</v>
      </c>
      <c r="B3533" s="101">
        <v>6.68</v>
      </c>
    </row>
    <row r="3534" spans="1:2" x14ac:dyDescent="0.25">
      <c r="A3534" s="102">
        <v>34158</v>
      </c>
      <c r="B3534" s="101">
        <v>6.66</v>
      </c>
    </row>
    <row r="3535" spans="1:2" x14ac:dyDescent="0.25">
      <c r="A3535" s="102">
        <v>34159</v>
      </c>
      <c r="B3535" s="101">
        <v>6.64</v>
      </c>
    </row>
    <row r="3536" spans="1:2" x14ac:dyDescent="0.25">
      <c r="A3536" s="102">
        <v>34162</v>
      </c>
      <c r="B3536" s="101">
        <v>6.62</v>
      </c>
    </row>
    <row r="3537" spans="1:2" x14ac:dyDescent="0.25">
      <c r="A3537" s="102">
        <v>34163</v>
      </c>
      <c r="B3537" s="101">
        <v>6.62</v>
      </c>
    </row>
    <row r="3538" spans="1:2" x14ac:dyDescent="0.25">
      <c r="A3538" s="102">
        <v>34164</v>
      </c>
      <c r="B3538" s="101">
        <v>6.56</v>
      </c>
    </row>
    <row r="3539" spans="1:2" x14ac:dyDescent="0.25">
      <c r="A3539" s="102">
        <v>34165</v>
      </c>
      <c r="B3539" s="101">
        <v>6.55</v>
      </c>
    </row>
    <row r="3540" spans="1:2" x14ac:dyDescent="0.25">
      <c r="A3540" s="102">
        <v>34166</v>
      </c>
      <c r="B3540" s="101">
        <v>6.54</v>
      </c>
    </row>
    <row r="3541" spans="1:2" x14ac:dyDescent="0.25">
      <c r="A3541" s="102">
        <v>34169</v>
      </c>
      <c r="B3541" s="101">
        <v>6.54</v>
      </c>
    </row>
    <row r="3542" spans="1:2" x14ac:dyDescent="0.25">
      <c r="A3542" s="102">
        <v>34170</v>
      </c>
      <c r="B3542" s="101">
        <v>6.55</v>
      </c>
    </row>
    <row r="3543" spans="1:2" x14ac:dyDescent="0.25">
      <c r="A3543" s="102">
        <v>34171</v>
      </c>
      <c r="B3543" s="101">
        <v>6.62</v>
      </c>
    </row>
    <row r="3544" spans="1:2" x14ac:dyDescent="0.25">
      <c r="A3544" s="102">
        <v>34172</v>
      </c>
      <c r="B3544" s="101">
        <v>6.65</v>
      </c>
    </row>
    <row r="3545" spans="1:2" x14ac:dyDescent="0.25">
      <c r="A3545" s="102">
        <v>34173</v>
      </c>
      <c r="B3545" s="101">
        <v>6.71</v>
      </c>
    </row>
    <row r="3546" spans="1:2" x14ac:dyDescent="0.25">
      <c r="A3546" s="102">
        <v>34176</v>
      </c>
      <c r="B3546" s="101">
        <v>6.68</v>
      </c>
    </row>
    <row r="3547" spans="1:2" x14ac:dyDescent="0.25">
      <c r="A3547" s="102">
        <v>34177</v>
      </c>
      <c r="B3547" s="101">
        <v>6.68</v>
      </c>
    </row>
    <row r="3548" spans="1:2" x14ac:dyDescent="0.25">
      <c r="A3548" s="102">
        <v>34178</v>
      </c>
      <c r="B3548" s="101">
        <v>6.66</v>
      </c>
    </row>
    <row r="3549" spans="1:2" x14ac:dyDescent="0.25">
      <c r="A3549" s="102">
        <v>34179</v>
      </c>
      <c r="B3549" s="101">
        <v>6.57</v>
      </c>
    </row>
    <row r="3550" spans="1:2" x14ac:dyDescent="0.25">
      <c r="A3550" s="102">
        <v>34180</v>
      </c>
      <c r="B3550" s="101">
        <v>6.57</v>
      </c>
    </row>
    <row r="3551" spans="1:2" x14ac:dyDescent="0.25">
      <c r="A3551" s="102">
        <v>34183</v>
      </c>
      <c r="B3551" s="101">
        <v>6.56</v>
      </c>
    </row>
    <row r="3552" spans="1:2" x14ac:dyDescent="0.25">
      <c r="A3552" s="102">
        <v>34184</v>
      </c>
      <c r="B3552" s="101">
        <v>6.53</v>
      </c>
    </row>
    <row r="3553" spans="1:2" x14ac:dyDescent="0.25">
      <c r="A3553" s="102">
        <v>34185</v>
      </c>
      <c r="B3553" s="101">
        <v>6.54</v>
      </c>
    </row>
    <row r="3554" spans="1:2" x14ac:dyDescent="0.25">
      <c r="A3554" s="102">
        <v>34186</v>
      </c>
      <c r="B3554" s="101">
        <v>6.53</v>
      </c>
    </row>
    <row r="3555" spans="1:2" x14ac:dyDescent="0.25">
      <c r="A3555" s="102">
        <v>34187</v>
      </c>
      <c r="B3555" s="101">
        <v>6.53</v>
      </c>
    </row>
    <row r="3556" spans="1:2" x14ac:dyDescent="0.25">
      <c r="A3556" s="102">
        <v>34190</v>
      </c>
      <c r="B3556" s="101">
        <v>6.47</v>
      </c>
    </row>
    <row r="3557" spans="1:2" x14ac:dyDescent="0.25">
      <c r="A3557" s="102">
        <v>34191</v>
      </c>
      <c r="B3557" s="101">
        <v>6.45</v>
      </c>
    </row>
    <row r="3558" spans="1:2" x14ac:dyDescent="0.25">
      <c r="A3558" s="102">
        <v>34192</v>
      </c>
      <c r="B3558" s="101">
        <v>6.44</v>
      </c>
    </row>
    <row r="3559" spans="1:2" x14ac:dyDescent="0.25">
      <c r="A3559" s="102">
        <v>34193</v>
      </c>
      <c r="B3559" s="101">
        <v>6.37</v>
      </c>
    </row>
    <row r="3560" spans="1:2" x14ac:dyDescent="0.25">
      <c r="A3560" s="102">
        <v>34194</v>
      </c>
      <c r="B3560" s="101">
        <v>6.35</v>
      </c>
    </row>
    <row r="3561" spans="1:2" x14ac:dyDescent="0.25">
      <c r="A3561" s="102">
        <v>34197</v>
      </c>
      <c r="B3561" s="101">
        <v>6.31</v>
      </c>
    </row>
    <row r="3562" spans="1:2" x14ac:dyDescent="0.25">
      <c r="A3562" s="102">
        <v>34198</v>
      </c>
      <c r="B3562" s="101">
        <v>6.31</v>
      </c>
    </row>
    <row r="3563" spans="1:2" x14ac:dyDescent="0.25">
      <c r="A3563" s="102">
        <v>34199</v>
      </c>
      <c r="B3563" s="101">
        <v>6.26</v>
      </c>
    </row>
    <row r="3564" spans="1:2" x14ac:dyDescent="0.25">
      <c r="A3564" s="102">
        <v>34200</v>
      </c>
      <c r="B3564" s="101">
        <v>6.21</v>
      </c>
    </row>
    <row r="3565" spans="1:2" x14ac:dyDescent="0.25">
      <c r="A3565" s="102">
        <v>34201</v>
      </c>
      <c r="B3565" s="101">
        <v>6.22</v>
      </c>
    </row>
    <row r="3566" spans="1:2" x14ac:dyDescent="0.25">
      <c r="A3566" s="102">
        <v>34204</v>
      </c>
      <c r="B3566" s="101">
        <v>6.22</v>
      </c>
    </row>
    <row r="3567" spans="1:2" x14ac:dyDescent="0.25">
      <c r="A3567" s="102">
        <v>34205</v>
      </c>
      <c r="B3567" s="101">
        <v>6.2</v>
      </c>
    </row>
    <row r="3568" spans="1:2" x14ac:dyDescent="0.25">
      <c r="A3568" s="102">
        <v>34206</v>
      </c>
      <c r="B3568" s="101">
        <v>6.18</v>
      </c>
    </row>
    <row r="3569" spans="1:2" x14ac:dyDescent="0.25">
      <c r="A3569" s="102">
        <v>34207</v>
      </c>
      <c r="B3569" s="101">
        <v>6.09</v>
      </c>
    </row>
    <row r="3570" spans="1:2" x14ac:dyDescent="0.25">
      <c r="A3570" s="102">
        <v>34208</v>
      </c>
      <c r="B3570" s="101">
        <v>6.13</v>
      </c>
    </row>
    <row r="3571" spans="1:2" x14ac:dyDescent="0.25">
      <c r="A3571" s="102">
        <v>34211</v>
      </c>
      <c r="B3571" s="101">
        <v>6.12</v>
      </c>
    </row>
    <row r="3572" spans="1:2" x14ac:dyDescent="0.25">
      <c r="A3572" s="102">
        <v>34212</v>
      </c>
      <c r="B3572" s="101">
        <v>6.09</v>
      </c>
    </row>
    <row r="3573" spans="1:2" x14ac:dyDescent="0.25">
      <c r="A3573" s="102">
        <v>34213</v>
      </c>
      <c r="B3573" s="101">
        <v>6.09</v>
      </c>
    </row>
    <row r="3574" spans="1:2" x14ac:dyDescent="0.25">
      <c r="A3574" s="102">
        <v>34214</v>
      </c>
      <c r="B3574" s="101">
        <v>6.04</v>
      </c>
    </row>
    <row r="3575" spans="1:2" x14ac:dyDescent="0.25">
      <c r="A3575" s="102">
        <v>34215</v>
      </c>
      <c r="B3575" s="101">
        <v>5.95</v>
      </c>
    </row>
    <row r="3576" spans="1:2" x14ac:dyDescent="0.25">
      <c r="A3576" s="102">
        <v>34218</v>
      </c>
      <c r="B3576" s="101" t="e">
        <f>NA()</f>
        <v>#N/A</v>
      </c>
    </row>
    <row r="3577" spans="1:2" x14ac:dyDescent="0.25">
      <c r="A3577" s="102">
        <v>34219</v>
      </c>
      <c r="B3577" s="101">
        <v>5.88</v>
      </c>
    </row>
    <row r="3578" spans="1:2" x14ac:dyDescent="0.25">
      <c r="A3578" s="102">
        <v>34220</v>
      </c>
      <c r="B3578" s="101">
        <v>5.86</v>
      </c>
    </row>
    <row r="3579" spans="1:2" x14ac:dyDescent="0.25">
      <c r="A3579" s="102">
        <v>34221</v>
      </c>
      <c r="B3579" s="101">
        <v>5.96</v>
      </c>
    </row>
    <row r="3580" spans="1:2" x14ac:dyDescent="0.25">
      <c r="A3580" s="102">
        <v>34222</v>
      </c>
      <c r="B3580" s="101">
        <v>5.89</v>
      </c>
    </row>
    <row r="3581" spans="1:2" x14ac:dyDescent="0.25">
      <c r="A3581" s="102">
        <v>34225</v>
      </c>
      <c r="B3581" s="101">
        <v>5.86</v>
      </c>
    </row>
    <row r="3582" spans="1:2" x14ac:dyDescent="0.25">
      <c r="A3582" s="102">
        <v>34226</v>
      </c>
      <c r="B3582" s="101">
        <v>5.97</v>
      </c>
    </row>
    <row r="3583" spans="1:2" x14ac:dyDescent="0.25">
      <c r="A3583" s="102">
        <v>34227</v>
      </c>
      <c r="B3583" s="101">
        <v>6</v>
      </c>
    </row>
    <row r="3584" spans="1:2" x14ac:dyDescent="0.25">
      <c r="A3584" s="102">
        <v>34228</v>
      </c>
      <c r="B3584" s="101">
        <v>6.01</v>
      </c>
    </row>
    <row r="3585" spans="1:2" x14ac:dyDescent="0.25">
      <c r="A3585" s="102">
        <v>34229</v>
      </c>
      <c r="B3585" s="101">
        <v>6.04</v>
      </c>
    </row>
    <row r="3586" spans="1:2" x14ac:dyDescent="0.25">
      <c r="A3586" s="102">
        <v>34232</v>
      </c>
      <c r="B3586" s="101">
        <v>6.08</v>
      </c>
    </row>
    <row r="3587" spans="1:2" x14ac:dyDescent="0.25">
      <c r="A3587" s="102">
        <v>34233</v>
      </c>
      <c r="B3587" s="101">
        <v>6.14</v>
      </c>
    </row>
    <row r="3588" spans="1:2" x14ac:dyDescent="0.25">
      <c r="A3588" s="102">
        <v>34234</v>
      </c>
      <c r="B3588" s="101">
        <v>6.1</v>
      </c>
    </row>
    <row r="3589" spans="1:2" x14ac:dyDescent="0.25">
      <c r="A3589" s="102">
        <v>34235</v>
      </c>
      <c r="B3589" s="101">
        <v>6.06</v>
      </c>
    </row>
    <row r="3590" spans="1:2" x14ac:dyDescent="0.25">
      <c r="A3590" s="102">
        <v>34236</v>
      </c>
      <c r="B3590" s="101">
        <v>6.06</v>
      </c>
    </row>
    <row r="3591" spans="1:2" x14ac:dyDescent="0.25">
      <c r="A3591" s="102">
        <v>34239</v>
      </c>
      <c r="B3591" s="101">
        <v>5.97</v>
      </c>
    </row>
    <row r="3592" spans="1:2" x14ac:dyDescent="0.25">
      <c r="A3592" s="102">
        <v>34240</v>
      </c>
      <c r="B3592" s="101">
        <v>5.94</v>
      </c>
    </row>
    <row r="3593" spans="1:2" x14ac:dyDescent="0.25">
      <c r="A3593" s="102">
        <v>34241</v>
      </c>
      <c r="B3593" s="101">
        <v>6</v>
      </c>
    </row>
    <row r="3594" spans="1:2" x14ac:dyDescent="0.25">
      <c r="A3594" s="102">
        <v>34242</v>
      </c>
      <c r="B3594" s="101">
        <v>6.04</v>
      </c>
    </row>
    <row r="3595" spans="1:2" x14ac:dyDescent="0.25">
      <c r="A3595" s="102">
        <v>34243</v>
      </c>
      <c r="B3595" s="101">
        <v>5.98</v>
      </c>
    </row>
    <row r="3596" spans="1:2" x14ac:dyDescent="0.25">
      <c r="A3596" s="102">
        <v>34246</v>
      </c>
      <c r="B3596" s="101">
        <v>5.99</v>
      </c>
    </row>
    <row r="3597" spans="1:2" x14ac:dyDescent="0.25">
      <c r="A3597" s="102">
        <v>34247</v>
      </c>
      <c r="B3597" s="101">
        <v>6.01</v>
      </c>
    </row>
    <row r="3598" spans="1:2" x14ac:dyDescent="0.25">
      <c r="A3598" s="102">
        <v>34248</v>
      </c>
      <c r="B3598" s="101">
        <v>6.01</v>
      </c>
    </row>
    <row r="3599" spans="1:2" x14ac:dyDescent="0.25">
      <c r="A3599" s="102">
        <v>34249</v>
      </c>
      <c r="B3599" s="101">
        <v>6.01</v>
      </c>
    </row>
    <row r="3600" spans="1:2" x14ac:dyDescent="0.25">
      <c r="A3600" s="102">
        <v>34250</v>
      </c>
      <c r="B3600" s="101">
        <v>5.92</v>
      </c>
    </row>
    <row r="3601" spans="1:2" x14ac:dyDescent="0.25">
      <c r="A3601" s="102">
        <v>34253</v>
      </c>
      <c r="B3601" s="101" t="e">
        <f>NA()</f>
        <v>#N/A</v>
      </c>
    </row>
    <row r="3602" spans="1:2" x14ac:dyDescent="0.25">
      <c r="A3602" s="102">
        <v>34254</v>
      </c>
      <c r="B3602" s="101">
        <v>5.92</v>
      </c>
    </row>
    <row r="3603" spans="1:2" x14ac:dyDescent="0.25">
      <c r="A3603" s="102">
        <v>34255</v>
      </c>
      <c r="B3603" s="101">
        <v>5.92</v>
      </c>
    </row>
    <row r="3604" spans="1:2" x14ac:dyDescent="0.25">
      <c r="A3604" s="102">
        <v>34256</v>
      </c>
      <c r="B3604" s="101">
        <v>5.86</v>
      </c>
    </row>
    <row r="3605" spans="1:2" x14ac:dyDescent="0.25">
      <c r="A3605" s="102">
        <v>34257</v>
      </c>
      <c r="B3605" s="101">
        <v>5.78</v>
      </c>
    </row>
    <row r="3606" spans="1:2" x14ac:dyDescent="0.25">
      <c r="A3606" s="102">
        <v>34260</v>
      </c>
      <c r="B3606" s="101">
        <v>5.85</v>
      </c>
    </row>
    <row r="3607" spans="1:2" x14ac:dyDescent="0.25">
      <c r="A3607" s="102">
        <v>34261</v>
      </c>
      <c r="B3607" s="101">
        <v>5.85</v>
      </c>
    </row>
    <row r="3608" spans="1:2" x14ac:dyDescent="0.25">
      <c r="A3608" s="102">
        <v>34262</v>
      </c>
      <c r="B3608" s="101">
        <v>5.83</v>
      </c>
    </row>
    <row r="3609" spans="1:2" x14ac:dyDescent="0.25">
      <c r="A3609" s="102">
        <v>34263</v>
      </c>
      <c r="B3609" s="101">
        <v>5.92</v>
      </c>
    </row>
    <row r="3610" spans="1:2" x14ac:dyDescent="0.25">
      <c r="A3610" s="102">
        <v>34264</v>
      </c>
      <c r="B3610" s="101">
        <v>5.98</v>
      </c>
    </row>
    <row r="3611" spans="1:2" x14ac:dyDescent="0.25">
      <c r="A3611" s="102">
        <v>34267</v>
      </c>
      <c r="B3611" s="101">
        <v>6.02</v>
      </c>
    </row>
    <row r="3612" spans="1:2" x14ac:dyDescent="0.25">
      <c r="A3612" s="102">
        <v>34268</v>
      </c>
      <c r="B3612" s="101">
        <v>6</v>
      </c>
    </row>
    <row r="3613" spans="1:2" x14ac:dyDescent="0.25">
      <c r="A3613" s="102">
        <v>34269</v>
      </c>
      <c r="B3613" s="101">
        <v>6</v>
      </c>
    </row>
    <row r="3614" spans="1:2" x14ac:dyDescent="0.25">
      <c r="A3614" s="102">
        <v>34270</v>
      </c>
      <c r="B3614" s="101">
        <v>5.97</v>
      </c>
    </row>
    <row r="3615" spans="1:2" x14ac:dyDescent="0.25">
      <c r="A3615" s="102">
        <v>34271</v>
      </c>
      <c r="B3615" s="101">
        <v>5.96</v>
      </c>
    </row>
    <row r="3616" spans="1:2" x14ac:dyDescent="0.25">
      <c r="A3616" s="102">
        <v>34274</v>
      </c>
      <c r="B3616" s="101">
        <v>6.02</v>
      </c>
    </row>
    <row r="3617" spans="1:2" x14ac:dyDescent="0.25">
      <c r="A3617" s="102">
        <v>34275</v>
      </c>
      <c r="B3617" s="101">
        <v>6.07</v>
      </c>
    </row>
    <row r="3618" spans="1:2" x14ac:dyDescent="0.25">
      <c r="A3618" s="102">
        <v>34276</v>
      </c>
      <c r="B3618" s="101">
        <v>6.11</v>
      </c>
    </row>
    <row r="3619" spans="1:2" x14ac:dyDescent="0.25">
      <c r="A3619" s="102">
        <v>34277</v>
      </c>
      <c r="B3619" s="101">
        <v>6.19</v>
      </c>
    </row>
    <row r="3620" spans="1:2" x14ac:dyDescent="0.25">
      <c r="A3620" s="102">
        <v>34278</v>
      </c>
      <c r="B3620" s="101">
        <v>6.22</v>
      </c>
    </row>
    <row r="3621" spans="1:2" x14ac:dyDescent="0.25">
      <c r="A3621" s="102">
        <v>34281</v>
      </c>
      <c r="B3621" s="101">
        <v>6.22</v>
      </c>
    </row>
    <row r="3622" spans="1:2" x14ac:dyDescent="0.25">
      <c r="A3622" s="102">
        <v>34282</v>
      </c>
      <c r="B3622" s="101">
        <v>6.16</v>
      </c>
    </row>
    <row r="3623" spans="1:2" x14ac:dyDescent="0.25">
      <c r="A3623" s="102">
        <v>34283</v>
      </c>
      <c r="B3623" s="101">
        <v>6.21</v>
      </c>
    </row>
    <row r="3624" spans="1:2" x14ac:dyDescent="0.25">
      <c r="A3624" s="102">
        <v>34284</v>
      </c>
      <c r="B3624" s="101" t="e">
        <f>NA()</f>
        <v>#N/A</v>
      </c>
    </row>
    <row r="3625" spans="1:2" x14ac:dyDescent="0.25">
      <c r="A3625" s="102">
        <v>34285</v>
      </c>
      <c r="B3625" s="101">
        <v>6.15</v>
      </c>
    </row>
    <row r="3626" spans="1:2" x14ac:dyDescent="0.25">
      <c r="A3626" s="102">
        <v>34288</v>
      </c>
      <c r="B3626" s="101">
        <v>6.17</v>
      </c>
    </row>
    <row r="3627" spans="1:2" x14ac:dyDescent="0.25">
      <c r="A3627" s="102">
        <v>34289</v>
      </c>
      <c r="B3627" s="101">
        <v>6.17</v>
      </c>
    </row>
    <row r="3628" spans="1:2" x14ac:dyDescent="0.25">
      <c r="A3628" s="102">
        <v>34290</v>
      </c>
      <c r="B3628" s="101">
        <v>6.19</v>
      </c>
    </row>
    <row r="3629" spans="1:2" x14ac:dyDescent="0.25">
      <c r="A3629" s="102">
        <v>34291</v>
      </c>
      <c r="B3629" s="101">
        <v>6.23</v>
      </c>
    </row>
    <row r="3630" spans="1:2" x14ac:dyDescent="0.25">
      <c r="A3630" s="102">
        <v>34292</v>
      </c>
      <c r="B3630" s="101">
        <v>6.34</v>
      </c>
    </row>
    <row r="3631" spans="1:2" x14ac:dyDescent="0.25">
      <c r="A3631" s="102">
        <v>34295</v>
      </c>
      <c r="B3631" s="101">
        <v>6.36</v>
      </c>
    </row>
    <row r="3632" spans="1:2" x14ac:dyDescent="0.25">
      <c r="A3632" s="102">
        <v>34296</v>
      </c>
      <c r="B3632" s="101">
        <v>6.3</v>
      </c>
    </row>
    <row r="3633" spans="1:2" x14ac:dyDescent="0.25">
      <c r="A3633" s="102">
        <v>34297</v>
      </c>
      <c r="B3633" s="101">
        <v>6.31</v>
      </c>
    </row>
    <row r="3634" spans="1:2" x14ac:dyDescent="0.25">
      <c r="A3634" s="102">
        <v>34298</v>
      </c>
      <c r="B3634" s="101" t="e">
        <f>NA()</f>
        <v>#N/A</v>
      </c>
    </row>
    <row r="3635" spans="1:2" x14ac:dyDescent="0.25">
      <c r="A3635" s="102">
        <v>34299</v>
      </c>
      <c r="B3635" s="101">
        <v>6.26</v>
      </c>
    </row>
    <row r="3636" spans="1:2" x14ac:dyDescent="0.25">
      <c r="A3636" s="102">
        <v>34302</v>
      </c>
      <c r="B3636" s="101">
        <v>6.23</v>
      </c>
    </row>
    <row r="3637" spans="1:2" x14ac:dyDescent="0.25">
      <c r="A3637" s="102">
        <v>34303</v>
      </c>
      <c r="B3637" s="101">
        <v>6.29</v>
      </c>
    </row>
    <row r="3638" spans="1:2" x14ac:dyDescent="0.25">
      <c r="A3638" s="102">
        <v>34304</v>
      </c>
      <c r="B3638" s="101">
        <v>6.28</v>
      </c>
    </row>
    <row r="3639" spans="1:2" x14ac:dyDescent="0.25">
      <c r="A3639" s="102">
        <v>34305</v>
      </c>
      <c r="B3639" s="101">
        <v>6.27</v>
      </c>
    </row>
    <row r="3640" spans="1:2" x14ac:dyDescent="0.25">
      <c r="A3640" s="102">
        <v>34306</v>
      </c>
      <c r="B3640" s="101">
        <v>6.25</v>
      </c>
    </row>
    <row r="3641" spans="1:2" x14ac:dyDescent="0.25">
      <c r="A3641" s="102">
        <v>34309</v>
      </c>
      <c r="B3641" s="101">
        <v>6.17</v>
      </c>
    </row>
    <row r="3642" spans="1:2" x14ac:dyDescent="0.25">
      <c r="A3642" s="102">
        <v>34310</v>
      </c>
      <c r="B3642" s="101">
        <v>6.17</v>
      </c>
    </row>
    <row r="3643" spans="1:2" x14ac:dyDescent="0.25">
      <c r="A3643" s="102">
        <v>34311</v>
      </c>
      <c r="B3643" s="101">
        <v>6.17</v>
      </c>
    </row>
    <row r="3644" spans="1:2" x14ac:dyDescent="0.25">
      <c r="A3644" s="102">
        <v>34312</v>
      </c>
      <c r="B3644" s="101">
        <v>6.15</v>
      </c>
    </row>
    <row r="3645" spans="1:2" x14ac:dyDescent="0.25">
      <c r="A3645" s="102">
        <v>34313</v>
      </c>
      <c r="B3645" s="101">
        <v>6.19</v>
      </c>
    </row>
    <row r="3646" spans="1:2" x14ac:dyDescent="0.25">
      <c r="A3646" s="102">
        <v>34316</v>
      </c>
      <c r="B3646" s="101">
        <v>6.24</v>
      </c>
    </row>
    <row r="3647" spans="1:2" x14ac:dyDescent="0.25">
      <c r="A3647" s="102">
        <v>34317</v>
      </c>
      <c r="B3647" s="101">
        <v>6.29</v>
      </c>
    </row>
    <row r="3648" spans="1:2" x14ac:dyDescent="0.25">
      <c r="A3648" s="102">
        <v>34318</v>
      </c>
      <c r="B3648" s="101">
        <v>6.29</v>
      </c>
    </row>
    <row r="3649" spans="1:2" x14ac:dyDescent="0.25">
      <c r="A3649" s="102">
        <v>34319</v>
      </c>
      <c r="B3649" s="101">
        <v>6.31</v>
      </c>
    </row>
    <row r="3650" spans="1:2" x14ac:dyDescent="0.25">
      <c r="A3650" s="102">
        <v>34320</v>
      </c>
      <c r="B3650" s="101">
        <v>6.29</v>
      </c>
    </row>
    <row r="3651" spans="1:2" x14ac:dyDescent="0.25">
      <c r="A3651" s="102">
        <v>34323</v>
      </c>
      <c r="B3651" s="101">
        <v>6.3</v>
      </c>
    </row>
    <row r="3652" spans="1:2" x14ac:dyDescent="0.25">
      <c r="A3652" s="102">
        <v>34324</v>
      </c>
      <c r="B3652" s="101">
        <v>6.32</v>
      </c>
    </row>
    <row r="3653" spans="1:2" x14ac:dyDescent="0.25">
      <c r="A3653" s="102">
        <v>34325</v>
      </c>
      <c r="B3653" s="101">
        <v>6.22</v>
      </c>
    </row>
    <row r="3654" spans="1:2" x14ac:dyDescent="0.25">
      <c r="A3654" s="102">
        <v>34326</v>
      </c>
      <c r="B3654" s="101">
        <v>6.22</v>
      </c>
    </row>
    <row r="3655" spans="1:2" x14ac:dyDescent="0.25">
      <c r="A3655" s="102">
        <v>34327</v>
      </c>
      <c r="B3655" s="101" t="e">
        <f>NA()</f>
        <v>#N/A</v>
      </c>
    </row>
    <row r="3656" spans="1:2" x14ac:dyDescent="0.25">
      <c r="A3656" s="102">
        <v>34330</v>
      </c>
      <c r="B3656" s="101">
        <v>6.23</v>
      </c>
    </row>
    <row r="3657" spans="1:2" x14ac:dyDescent="0.25">
      <c r="A3657" s="102">
        <v>34331</v>
      </c>
      <c r="B3657" s="101">
        <v>6.24</v>
      </c>
    </row>
    <row r="3658" spans="1:2" x14ac:dyDescent="0.25">
      <c r="A3658" s="102">
        <v>34332</v>
      </c>
      <c r="B3658" s="101">
        <v>6.25</v>
      </c>
    </row>
    <row r="3659" spans="1:2" x14ac:dyDescent="0.25">
      <c r="A3659" s="102">
        <v>34333</v>
      </c>
      <c r="B3659" s="101">
        <v>6.34</v>
      </c>
    </row>
    <row r="3660" spans="1:2" x14ac:dyDescent="0.25">
      <c r="A3660" s="102">
        <v>34334</v>
      </c>
      <c r="B3660" s="101">
        <v>6.35</v>
      </c>
    </row>
    <row r="3661" spans="1:2" x14ac:dyDescent="0.25">
      <c r="A3661" s="102">
        <v>34337</v>
      </c>
      <c r="B3661" s="101">
        <v>6.41</v>
      </c>
    </row>
    <row r="3662" spans="1:2" x14ac:dyDescent="0.25">
      <c r="A3662" s="102">
        <v>34338</v>
      </c>
      <c r="B3662" s="101">
        <v>6.37</v>
      </c>
    </row>
    <row r="3663" spans="1:2" x14ac:dyDescent="0.25">
      <c r="A3663" s="102">
        <v>34339</v>
      </c>
      <c r="B3663" s="101">
        <v>6.4</v>
      </c>
    </row>
    <row r="3664" spans="1:2" x14ac:dyDescent="0.25">
      <c r="A3664" s="102">
        <v>34340</v>
      </c>
      <c r="B3664" s="101">
        <v>6.36</v>
      </c>
    </row>
    <row r="3665" spans="1:2" x14ac:dyDescent="0.25">
      <c r="A3665" s="102">
        <v>34341</v>
      </c>
      <c r="B3665" s="101">
        <v>6.24</v>
      </c>
    </row>
    <row r="3666" spans="1:2" x14ac:dyDescent="0.25">
      <c r="A3666" s="102">
        <v>34344</v>
      </c>
      <c r="B3666" s="101">
        <v>6.24</v>
      </c>
    </row>
    <row r="3667" spans="1:2" x14ac:dyDescent="0.25">
      <c r="A3667" s="102">
        <v>34345</v>
      </c>
      <c r="B3667" s="101">
        <v>6.25</v>
      </c>
    </row>
    <row r="3668" spans="1:2" x14ac:dyDescent="0.25">
      <c r="A3668" s="102">
        <v>34346</v>
      </c>
      <c r="B3668" s="101">
        <v>6.17</v>
      </c>
    </row>
    <row r="3669" spans="1:2" x14ac:dyDescent="0.25">
      <c r="A3669" s="102">
        <v>34347</v>
      </c>
      <c r="B3669" s="101">
        <v>6.26</v>
      </c>
    </row>
    <row r="3670" spans="1:2" x14ac:dyDescent="0.25">
      <c r="A3670" s="102">
        <v>34348</v>
      </c>
      <c r="B3670" s="101">
        <v>6.3</v>
      </c>
    </row>
    <row r="3671" spans="1:2" x14ac:dyDescent="0.25">
      <c r="A3671" s="102">
        <v>34351</v>
      </c>
      <c r="B3671" s="101" t="e">
        <f>NA()</f>
        <v>#N/A</v>
      </c>
    </row>
    <row r="3672" spans="1:2" x14ac:dyDescent="0.25">
      <c r="A3672" s="102">
        <v>34352</v>
      </c>
      <c r="B3672" s="101">
        <v>6.28</v>
      </c>
    </row>
    <row r="3673" spans="1:2" x14ac:dyDescent="0.25">
      <c r="A3673" s="102">
        <v>34353</v>
      </c>
      <c r="B3673" s="101">
        <v>6.3</v>
      </c>
    </row>
    <row r="3674" spans="1:2" x14ac:dyDescent="0.25">
      <c r="A3674" s="102">
        <v>34354</v>
      </c>
      <c r="B3674" s="101">
        <v>6.27</v>
      </c>
    </row>
    <row r="3675" spans="1:2" x14ac:dyDescent="0.25">
      <c r="A3675" s="102">
        <v>34355</v>
      </c>
      <c r="B3675" s="101">
        <v>6.29</v>
      </c>
    </row>
    <row r="3676" spans="1:2" x14ac:dyDescent="0.25">
      <c r="A3676" s="102">
        <v>34358</v>
      </c>
      <c r="B3676" s="101">
        <v>6.3</v>
      </c>
    </row>
    <row r="3677" spans="1:2" x14ac:dyDescent="0.25">
      <c r="A3677" s="102">
        <v>34359</v>
      </c>
      <c r="B3677" s="101">
        <v>6.34</v>
      </c>
    </row>
    <row r="3678" spans="1:2" x14ac:dyDescent="0.25">
      <c r="A3678" s="102">
        <v>34360</v>
      </c>
      <c r="B3678" s="101">
        <v>6.33</v>
      </c>
    </row>
    <row r="3679" spans="1:2" x14ac:dyDescent="0.25">
      <c r="A3679" s="102">
        <v>34361</v>
      </c>
      <c r="B3679" s="101">
        <v>6.27</v>
      </c>
    </row>
    <row r="3680" spans="1:2" x14ac:dyDescent="0.25">
      <c r="A3680" s="102">
        <v>34362</v>
      </c>
      <c r="B3680" s="101">
        <v>6.21</v>
      </c>
    </row>
    <row r="3681" spans="1:2" x14ac:dyDescent="0.25">
      <c r="A3681" s="102">
        <v>34365</v>
      </c>
      <c r="B3681" s="101">
        <v>6.23</v>
      </c>
    </row>
    <row r="3682" spans="1:2" x14ac:dyDescent="0.25">
      <c r="A3682" s="102">
        <v>34366</v>
      </c>
      <c r="B3682" s="101">
        <v>6.31</v>
      </c>
    </row>
    <row r="3683" spans="1:2" x14ac:dyDescent="0.25">
      <c r="A3683" s="102">
        <v>34367</v>
      </c>
      <c r="B3683" s="101">
        <v>6.29</v>
      </c>
    </row>
    <row r="3684" spans="1:2" x14ac:dyDescent="0.25">
      <c r="A3684" s="102">
        <v>34368</v>
      </c>
      <c r="B3684" s="101">
        <v>6.31</v>
      </c>
    </row>
    <row r="3685" spans="1:2" x14ac:dyDescent="0.25">
      <c r="A3685" s="102">
        <v>34369</v>
      </c>
      <c r="B3685" s="101">
        <v>6.37</v>
      </c>
    </row>
    <row r="3686" spans="1:2" x14ac:dyDescent="0.25">
      <c r="A3686" s="102">
        <v>34372</v>
      </c>
      <c r="B3686" s="101">
        <v>6.38</v>
      </c>
    </row>
    <row r="3687" spans="1:2" x14ac:dyDescent="0.25">
      <c r="A3687" s="102">
        <v>34373</v>
      </c>
      <c r="B3687" s="101">
        <v>6.44</v>
      </c>
    </row>
    <row r="3688" spans="1:2" x14ac:dyDescent="0.25">
      <c r="A3688" s="102">
        <v>34374</v>
      </c>
      <c r="B3688" s="101">
        <v>6.43</v>
      </c>
    </row>
    <row r="3689" spans="1:2" x14ac:dyDescent="0.25">
      <c r="A3689" s="102">
        <v>34375</v>
      </c>
      <c r="B3689" s="101">
        <v>6.45</v>
      </c>
    </row>
    <row r="3690" spans="1:2" x14ac:dyDescent="0.25">
      <c r="A3690" s="102">
        <v>34376</v>
      </c>
      <c r="B3690" s="101">
        <v>6.41</v>
      </c>
    </row>
    <row r="3691" spans="1:2" x14ac:dyDescent="0.25">
      <c r="A3691" s="102">
        <v>34379</v>
      </c>
      <c r="B3691" s="101">
        <v>6.45</v>
      </c>
    </row>
    <row r="3692" spans="1:2" x14ac:dyDescent="0.25">
      <c r="A3692" s="102">
        <v>34380</v>
      </c>
      <c r="B3692" s="101">
        <v>6.45</v>
      </c>
    </row>
    <row r="3693" spans="1:2" x14ac:dyDescent="0.25">
      <c r="A3693" s="102">
        <v>34381</v>
      </c>
      <c r="B3693" s="101">
        <v>6.46</v>
      </c>
    </row>
    <row r="3694" spans="1:2" x14ac:dyDescent="0.25">
      <c r="A3694" s="102">
        <v>34382</v>
      </c>
      <c r="B3694" s="101">
        <v>6.54</v>
      </c>
    </row>
    <row r="3695" spans="1:2" x14ac:dyDescent="0.25">
      <c r="A3695" s="102">
        <v>34383</v>
      </c>
      <c r="B3695" s="101">
        <v>6.63</v>
      </c>
    </row>
    <row r="3696" spans="1:2" x14ac:dyDescent="0.25">
      <c r="A3696" s="102">
        <v>34386</v>
      </c>
      <c r="B3696" s="101" t="e">
        <f>NA()</f>
        <v>#N/A</v>
      </c>
    </row>
    <row r="3697" spans="1:2" x14ac:dyDescent="0.25">
      <c r="A3697" s="102">
        <v>34387</v>
      </c>
      <c r="B3697" s="101">
        <v>6.6</v>
      </c>
    </row>
    <row r="3698" spans="1:2" x14ac:dyDescent="0.25">
      <c r="A3698" s="102">
        <v>34388</v>
      </c>
      <c r="B3698" s="101">
        <v>6.65</v>
      </c>
    </row>
    <row r="3699" spans="1:2" x14ac:dyDescent="0.25">
      <c r="A3699" s="102">
        <v>34389</v>
      </c>
      <c r="B3699" s="101">
        <v>6.75</v>
      </c>
    </row>
    <row r="3700" spans="1:2" x14ac:dyDescent="0.25">
      <c r="A3700" s="102">
        <v>34390</v>
      </c>
      <c r="B3700" s="101">
        <v>6.73</v>
      </c>
    </row>
    <row r="3701" spans="1:2" x14ac:dyDescent="0.25">
      <c r="A3701" s="102">
        <v>34393</v>
      </c>
      <c r="B3701" s="101">
        <v>6.67</v>
      </c>
    </row>
    <row r="3702" spans="1:2" x14ac:dyDescent="0.25">
      <c r="A3702" s="102">
        <v>34394</v>
      </c>
      <c r="B3702" s="101">
        <v>6.79</v>
      </c>
    </row>
    <row r="3703" spans="1:2" x14ac:dyDescent="0.25">
      <c r="A3703" s="102">
        <v>34395</v>
      </c>
      <c r="B3703" s="101">
        <v>6.79</v>
      </c>
    </row>
    <row r="3704" spans="1:2" x14ac:dyDescent="0.25">
      <c r="A3704" s="102">
        <v>34396</v>
      </c>
      <c r="B3704" s="101">
        <v>6.84</v>
      </c>
    </row>
    <row r="3705" spans="1:2" x14ac:dyDescent="0.25">
      <c r="A3705" s="102">
        <v>34397</v>
      </c>
      <c r="B3705" s="101">
        <v>6.85</v>
      </c>
    </row>
    <row r="3706" spans="1:2" x14ac:dyDescent="0.25">
      <c r="A3706" s="102">
        <v>34400</v>
      </c>
      <c r="B3706" s="101">
        <v>6.8</v>
      </c>
    </row>
    <row r="3707" spans="1:2" x14ac:dyDescent="0.25">
      <c r="A3707" s="102">
        <v>34401</v>
      </c>
      <c r="B3707" s="101">
        <v>6.85</v>
      </c>
    </row>
    <row r="3708" spans="1:2" x14ac:dyDescent="0.25">
      <c r="A3708" s="102">
        <v>34402</v>
      </c>
      <c r="B3708" s="101">
        <v>6.85</v>
      </c>
    </row>
    <row r="3709" spans="1:2" x14ac:dyDescent="0.25">
      <c r="A3709" s="102">
        <v>34403</v>
      </c>
      <c r="B3709" s="101">
        <v>6.94</v>
      </c>
    </row>
    <row r="3710" spans="1:2" x14ac:dyDescent="0.25">
      <c r="A3710" s="102">
        <v>34404</v>
      </c>
      <c r="B3710" s="101">
        <v>6.91</v>
      </c>
    </row>
    <row r="3711" spans="1:2" x14ac:dyDescent="0.25">
      <c r="A3711" s="102">
        <v>34407</v>
      </c>
      <c r="B3711" s="101">
        <v>6.93</v>
      </c>
    </row>
    <row r="3712" spans="1:2" x14ac:dyDescent="0.25">
      <c r="A3712" s="102">
        <v>34408</v>
      </c>
      <c r="B3712" s="101">
        <v>6.9</v>
      </c>
    </row>
    <row r="3713" spans="1:2" x14ac:dyDescent="0.25">
      <c r="A3713" s="102">
        <v>34409</v>
      </c>
      <c r="B3713" s="101">
        <v>6.82</v>
      </c>
    </row>
    <row r="3714" spans="1:2" x14ac:dyDescent="0.25">
      <c r="A3714" s="102">
        <v>34410</v>
      </c>
      <c r="B3714" s="101">
        <v>6.82</v>
      </c>
    </row>
    <row r="3715" spans="1:2" x14ac:dyDescent="0.25">
      <c r="A3715" s="102">
        <v>34411</v>
      </c>
      <c r="B3715" s="101">
        <v>6.9</v>
      </c>
    </row>
    <row r="3716" spans="1:2" x14ac:dyDescent="0.25">
      <c r="A3716" s="102">
        <v>34414</v>
      </c>
      <c r="B3716" s="101">
        <v>6.94</v>
      </c>
    </row>
    <row r="3717" spans="1:2" x14ac:dyDescent="0.25">
      <c r="A3717" s="102">
        <v>34415</v>
      </c>
      <c r="B3717" s="101">
        <v>6.85</v>
      </c>
    </row>
    <row r="3718" spans="1:2" x14ac:dyDescent="0.25">
      <c r="A3718" s="102">
        <v>34416</v>
      </c>
      <c r="B3718" s="101">
        <v>6.85</v>
      </c>
    </row>
    <row r="3719" spans="1:2" x14ac:dyDescent="0.25">
      <c r="A3719" s="102">
        <v>34417</v>
      </c>
      <c r="B3719" s="101">
        <v>6.98</v>
      </c>
    </row>
    <row r="3720" spans="1:2" x14ac:dyDescent="0.25">
      <c r="A3720" s="102">
        <v>34418</v>
      </c>
      <c r="B3720" s="101">
        <v>6.99</v>
      </c>
    </row>
    <row r="3721" spans="1:2" x14ac:dyDescent="0.25">
      <c r="A3721" s="102">
        <v>34421</v>
      </c>
      <c r="B3721" s="101">
        <v>6.98</v>
      </c>
    </row>
    <row r="3722" spans="1:2" x14ac:dyDescent="0.25">
      <c r="A3722" s="102">
        <v>34422</v>
      </c>
      <c r="B3722" s="101">
        <v>7.06</v>
      </c>
    </row>
    <row r="3723" spans="1:2" x14ac:dyDescent="0.25">
      <c r="A3723" s="102">
        <v>34423</v>
      </c>
      <c r="B3723" s="101">
        <v>7.1</v>
      </c>
    </row>
    <row r="3724" spans="1:2" x14ac:dyDescent="0.25">
      <c r="A3724" s="102">
        <v>34424</v>
      </c>
      <c r="B3724" s="101">
        <v>7.11</v>
      </c>
    </row>
    <row r="3725" spans="1:2" x14ac:dyDescent="0.25">
      <c r="A3725" s="102">
        <v>34425</v>
      </c>
      <c r="B3725" s="101" t="e">
        <f>NA()</f>
        <v>#N/A</v>
      </c>
    </row>
    <row r="3726" spans="1:2" x14ac:dyDescent="0.25">
      <c r="A3726" s="102">
        <v>34428</v>
      </c>
      <c r="B3726" s="101">
        <v>7.43</v>
      </c>
    </row>
    <row r="3727" spans="1:2" x14ac:dyDescent="0.25">
      <c r="A3727" s="102">
        <v>34429</v>
      </c>
      <c r="B3727" s="101">
        <v>7.28</v>
      </c>
    </row>
    <row r="3728" spans="1:2" x14ac:dyDescent="0.25">
      <c r="A3728" s="102">
        <v>34430</v>
      </c>
      <c r="B3728" s="101">
        <v>7.25</v>
      </c>
    </row>
    <row r="3729" spans="1:2" x14ac:dyDescent="0.25">
      <c r="A3729" s="102">
        <v>34431</v>
      </c>
      <c r="B3729" s="101">
        <v>7.21</v>
      </c>
    </row>
    <row r="3730" spans="1:2" x14ac:dyDescent="0.25">
      <c r="A3730" s="102">
        <v>34432</v>
      </c>
      <c r="B3730" s="101">
        <v>7.26</v>
      </c>
    </row>
    <row r="3731" spans="1:2" x14ac:dyDescent="0.25">
      <c r="A3731" s="102">
        <v>34435</v>
      </c>
      <c r="B3731" s="101">
        <v>7.24</v>
      </c>
    </row>
    <row r="3732" spans="1:2" x14ac:dyDescent="0.25">
      <c r="A3732" s="102">
        <v>34436</v>
      </c>
      <c r="B3732" s="101">
        <v>7.2</v>
      </c>
    </row>
    <row r="3733" spans="1:2" x14ac:dyDescent="0.25">
      <c r="A3733" s="102">
        <v>34437</v>
      </c>
      <c r="B3733" s="101">
        <v>7.26</v>
      </c>
    </row>
    <row r="3734" spans="1:2" x14ac:dyDescent="0.25">
      <c r="A3734" s="102">
        <v>34438</v>
      </c>
      <c r="B3734" s="101">
        <v>7.29</v>
      </c>
    </row>
    <row r="3735" spans="1:2" x14ac:dyDescent="0.25">
      <c r="A3735" s="102">
        <v>34439</v>
      </c>
      <c r="B3735" s="101">
        <v>7.29</v>
      </c>
    </row>
    <row r="3736" spans="1:2" x14ac:dyDescent="0.25">
      <c r="A3736" s="102">
        <v>34442</v>
      </c>
      <c r="B3736" s="101">
        <v>7.41</v>
      </c>
    </row>
    <row r="3737" spans="1:2" x14ac:dyDescent="0.25">
      <c r="A3737" s="102">
        <v>34443</v>
      </c>
      <c r="B3737" s="101">
        <v>7.37</v>
      </c>
    </row>
    <row r="3738" spans="1:2" x14ac:dyDescent="0.25">
      <c r="A3738" s="102">
        <v>34444</v>
      </c>
      <c r="B3738" s="101">
        <v>7.33</v>
      </c>
    </row>
    <row r="3739" spans="1:2" x14ac:dyDescent="0.25">
      <c r="A3739" s="102">
        <v>34445</v>
      </c>
      <c r="B3739" s="101">
        <v>7.22</v>
      </c>
    </row>
    <row r="3740" spans="1:2" x14ac:dyDescent="0.25">
      <c r="A3740" s="102">
        <v>34446</v>
      </c>
      <c r="B3740" s="101">
        <v>7.21</v>
      </c>
    </row>
    <row r="3741" spans="1:2" x14ac:dyDescent="0.25">
      <c r="A3741" s="102">
        <v>34449</v>
      </c>
      <c r="B3741" s="101">
        <v>7.14</v>
      </c>
    </row>
    <row r="3742" spans="1:2" x14ac:dyDescent="0.25">
      <c r="A3742" s="102">
        <v>34450</v>
      </c>
      <c r="B3742" s="101">
        <v>7.12</v>
      </c>
    </row>
    <row r="3743" spans="1:2" x14ac:dyDescent="0.25">
      <c r="A3743" s="102">
        <v>34451</v>
      </c>
      <c r="B3743" s="101" t="e">
        <f>NA()</f>
        <v>#N/A</v>
      </c>
    </row>
    <row r="3744" spans="1:2" x14ac:dyDescent="0.25">
      <c r="A3744" s="102">
        <v>34452</v>
      </c>
      <c r="B3744" s="101">
        <v>7.29</v>
      </c>
    </row>
    <row r="3745" spans="1:2" x14ac:dyDescent="0.25">
      <c r="A3745" s="102">
        <v>34453</v>
      </c>
      <c r="B3745" s="101">
        <v>7.31</v>
      </c>
    </row>
    <row r="3746" spans="1:2" x14ac:dyDescent="0.25">
      <c r="A3746" s="102">
        <v>34456</v>
      </c>
      <c r="B3746" s="101">
        <v>7.33</v>
      </c>
    </row>
    <row r="3747" spans="1:2" x14ac:dyDescent="0.25">
      <c r="A3747" s="102">
        <v>34457</v>
      </c>
      <c r="B3747" s="101">
        <v>7.35</v>
      </c>
    </row>
    <row r="3748" spans="1:2" x14ac:dyDescent="0.25">
      <c r="A3748" s="102">
        <v>34458</v>
      </c>
      <c r="B3748" s="101">
        <v>7.35</v>
      </c>
    </row>
    <row r="3749" spans="1:2" x14ac:dyDescent="0.25">
      <c r="A3749" s="102">
        <v>34459</v>
      </c>
      <c r="B3749" s="101">
        <v>7.33</v>
      </c>
    </row>
    <row r="3750" spans="1:2" x14ac:dyDescent="0.25">
      <c r="A3750" s="102">
        <v>34460</v>
      </c>
      <c r="B3750" s="101">
        <v>7.53</v>
      </c>
    </row>
    <row r="3751" spans="1:2" x14ac:dyDescent="0.25">
      <c r="A3751" s="102">
        <v>34463</v>
      </c>
      <c r="B3751" s="101">
        <v>7.63</v>
      </c>
    </row>
    <row r="3752" spans="1:2" x14ac:dyDescent="0.25">
      <c r="A3752" s="102">
        <v>34464</v>
      </c>
      <c r="B3752" s="101">
        <v>7.5</v>
      </c>
    </row>
    <row r="3753" spans="1:2" x14ac:dyDescent="0.25">
      <c r="A3753" s="102">
        <v>34465</v>
      </c>
      <c r="B3753" s="101">
        <v>7.6</v>
      </c>
    </row>
    <row r="3754" spans="1:2" x14ac:dyDescent="0.25">
      <c r="A3754" s="102">
        <v>34466</v>
      </c>
      <c r="B3754" s="101">
        <v>7.57</v>
      </c>
    </row>
    <row r="3755" spans="1:2" x14ac:dyDescent="0.25">
      <c r="A3755" s="102">
        <v>34467</v>
      </c>
      <c r="B3755" s="101">
        <v>7.5</v>
      </c>
    </row>
    <row r="3756" spans="1:2" x14ac:dyDescent="0.25">
      <c r="A3756" s="102">
        <v>34470</v>
      </c>
      <c r="B3756" s="101">
        <v>7.46</v>
      </c>
    </row>
    <row r="3757" spans="1:2" x14ac:dyDescent="0.25">
      <c r="A3757" s="102">
        <v>34471</v>
      </c>
      <c r="B3757" s="101">
        <v>7.27</v>
      </c>
    </row>
    <row r="3758" spans="1:2" x14ac:dyDescent="0.25">
      <c r="A3758" s="102">
        <v>34472</v>
      </c>
      <c r="B3758" s="101">
        <v>7.27</v>
      </c>
    </row>
    <row r="3759" spans="1:2" x14ac:dyDescent="0.25">
      <c r="A3759" s="102">
        <v>34473</v>
      </c>
      <c r="B3759" s="101">
        <v>7.24</v>
      </c>
    </row>
    <row r="3760" spans="1:2" x14ac:dyDescent="0.25">
      <c r="A3760" s="102">
        <v>34474</v>
      </c>
      <c r="B3760" s="101">
        <v>7.3</v>
      </c>
    </row>
    <row r="3761" spans="1:2" x14ac:dyDescent="0.25">
      <c r="A3761" s="102">
        <v>34477</v>
      </c>
      <c r="B3761" s="101">
        <v>7.44</v>
      </c>
    </row>
    <row r="3762" spans="1:2" x14ac:dyDescent="0.25">
      <c r="A3762" s="102">
        <v>34478</v>
      </c>
      <c r="B3762" s="101">
        <v>7.41</v>
      </c>
    </row>
    <row r="3763" spans="1:2" x14ac:dyDescent="0.25">
      <c r="A3763" s="102">
        <v>34479</v>
      </c>
      <c r="B3763" s="101">
        <v>7.37</v>
      </c>
    </row>
    <row r="3764" spans="1:2" x14ac:dyDescent="0.25">
      <c r="A3764" s="102">
        <v>34480</v>
      </c>
      <c r="B3764" s="101">
        <v>7.37</v>
      </c>
    </row>
    <row r="3765" spans="1:2" x14ac:dyDescent="0.25">
      <c r="A3765" s="102">
        <v>34481</v>
      </c>
      <c r="B3765" s="101">
        <v>7.4</v>
      </c>
    </row>
    <row r="3766" spans="1:2" x14ac:dyDescent="0.25">
      <c r="A3766" s="102">
        <v>34484</v>
      </c>
      <c r="B3766" s="101" t="e">
        <f>NA()</f>
        <v>#N/A</v>
      </c>
    </row>
    <row r="3767" spans="1:2" x14ac:dyDescent="0.25">
      <c r="A3767" s="102">
        <v>34485</v>
      </c>
      <c r="B3767" s="101">
        <v>7.44</v>
      </c>
    </row>
    <row r="3768" spans="1:2" x14ac:dyDescent="0.25">
      <c r="A3768" s="102">
        <v>34486</v>
      </c>
      <c r="B3768" s="101">
        <v>7.39</v>
      </c>
    </row>
    <row r="3769" spans="1:2" x14ac:dyDescent="0.25">
      <c r="A3769" s="102">
        <v>34487</v>
      </c>
      <c r="B3769" s="101">
        <v>7.35</v>
      </c>
    </row>
    <row r="3770" spans="1:2" x14ac:dyDescent="0.25">
      <c r="A3770" s="102">
        <v>34488</v>
      </c>
      <c r="B3770" s="101">
        <v>7.26</v>
      </c>
    </row>
    <row r="3771" spans="1:2" x14ac:dyDescent="0.25">
      <c r="A3771" s="102">
        <v>34491</v>
      </c>
      <c r="B3771" s="101">
        <v>7.21</v>
      </c>
    </row>
    <row r="3772" spans="1:2" x14ac:dyDescent="0.25">
      <c r="A3772" s="102">
        <v>34492</v>
      </c>
      <c r="B3772" s="101">
        <v>7.26</v>
      </c>
    </row>
    <row r="3773" spans="1:2" x14ac:dyDescent="0.25">
      <c r="A3773" s="102">
        <v>34493</v>
      </c>
      <c r="B3773" s="101">
        <v>7.28</v>
      </c>
    </row>
    <row r="3774" spans="1:2" x14ac:dyDescent="0.25">
      <c r="A3774" s="102">
        <v>34494</v>
      </c>
      <c r="B3774" s="101">
        <v>7.28</v>
      </c>
    </row>
    <row r="3775" spans="1:2" x14ac:dyDescent="0.25">
      <c r="A3775" s="102">
        <v>34495</v>
      </c>
      <c r="B3775" s="101">
        <v>7.32</v>
      </c>
    </row>
    <row r="3776" spans="1:2" x14ac:dyDescent="0.25">
      <c r="A3776" s="102">
        <v>34498</v>
      </c>
      <c r="B3776" s="101">
        <v>7.36</v>
      </c>
    </row>
    <row r="3777" spans="1:2" x14ac:dyDescent="0.25">
      <c r="A3777" s="102">
        <v>34499</v>
      </c>
      <c r="B3777" s="101">
        <v>7.31</v>
      </c>
    </row>
    <row r="3778" spans="1:2" x14ac:dyDescent="0.25">
      <c r="A3778" s="102">
        <v>34500</v>
      </c>
      <c r="B3778" s="101">
        <v>7.41</v>
      </c>
    </row>
    <row r="3779" spans="1:2" x14ac:dyDescent="0.25">
      <c r="A3779" s="102">
        <v>34501</v>
      </c>
      <c r="B3779" s="101">
        <v>7.38</v>
      </c>
    </row>
    <row r="3780" spans="1:2" x14ac:dyDescent="0.25">
      <c r="A3780" s="102">
        <v>34502</v>
      </c>
      <c r="B3780" s="101">
        <v>7.45</v>
      </c>
    </row>
    <row r="3781" spans="1:2" x14ac:dyDescent="0.25">
      <c r="A3781" s="102">
        <v>34505</v>
      </c>
      <c r="B3781" s="101">
        <v>7.46</v>
      </c>
    </row>
    <row r="3782" spans="1:2" x14ac:dyDescent="0.25">
      <c r="A3782" s="102">
        <v>34506</v>
      </c>
      <c r="B3782" s="101">
        <v>7.51</v>
      </c>
    </row>
    <row r="3783" spans="1:2" x14ac:dyDescent="0.25">
      <c r="A3783" s="102">
        <v>34507</v>
      </c>
      <c r="B3783" s="101">
        <v>7.41</v>
      </c>
    </row>
    <row r="3784" spans="1:2" x14ac:dyDescent="0.25">
      <c r="A3784" s="102">
        <v>34508</v>
      </c>
      <c r="B3784" s="101">
        <v>7.4</v>
      </c>
    </row>
    <row r="3785" spans="1:2" x14ac:dyDescent="0.25">
      <c r="A3785" s="102">
        <v>34509</v>
      </c>
      <c r="B3785" s="101">
        <v>7.52</v>
      </c>
    </row>
    <row r="3786" spans="1:2" x14ac:dyDescent="0.25">
      <c r="A3786" s="102">
        <v>34512</v>
      </c>
      <c r="B3786" s="101">
        <v>7.46</v>
      </c>
    </row>
    <row r="3787" spans="1:2" x14ac:dyDescent="0.25">
      <c r="A3787" s="102">
        <v>34513</v>
      </c>
      <c r="B3787" s="101">
        <v>7.53</v>
      </c>
    </row>
    <row r="3788" spans="1:2" x14ac:dyDescent="0.25">
      <c r="A3788" s="102">
        <v>34514</v>
      </c>
      <c r="B3788" s="101">
        <v>7.51</v>
      </c>
    </row>
    <row r="3789" spans="1:2" x14ac:dyDescent="0.25">
      <c r="A3789" s="102">
        <v>34515</v>
      </c>
      <c r="B3789" s="101">
        <v>7.63</v>
      </c>
    </row>
    <row r="3790" spans="1:2" x14ac:dyDescent="0.25">
      <c r="A3790" s="102">
        <v>34516</v>
      </c>
      <c r="B3790" s="101">
        <v>7.62</v>
      </c>
    </row>
    <row r="3791" spans="1:2" x14ac:dyDescent="0.25">
      <c r="A3791" s="102">
        <v>34519</v>
      </c>
      <c r="B3791" s="101" t="e">
        <f>NA()</f>
        <v>#N/A</v>
      </c>
    </row>
    <row r="3792" spans="1:2" x14ac:dyDescent="0.25">
      <c r="A3792" s="102">
        <v>34520</v>
      </c>
      <c r="B3792" s="101">
        <v>7.6</v>
      </c>
    </row>
    <row r="3793" spans="1:2" x14ac:dyDescent="0.25">
      <c r="A3793" s="102">
        <v>34521</v>
      </c>
      <c r="B3793" s="101">
        <v>7.61</v>
      </c>
    </row>
    <row r="3794" spans="1:2" x14ac:dyDescent="0.25">
      <c r="A3794" s="102">
        <v>34522</v>
      </c>
      <c r="B3794" s="101">
        <v>7.6</v>
      </c>
    </row>
    <row r="3795" spans="1:2" x14ac:dyDescent="0.25">
      <c r="A3795" s="102">
        <v>34523</v>
      </c>
      <c r="B3795" s="101">
        <v>7.7</v>
      </c>
    </row>
    <row r="3796" spans="1:2" x14ac:dyDescent="0.25">
      <c r="A3796" s="102">
        <v>34526</v>
      </c>
      <c r="B3796" s="101">
        <v>7.73</v>
      </c>
    </row>
    <row r="3797" spans="1:2" x14ac:dyDescent="0.25">
      <c r="A3797" s="102">
        <v>34527</v>
      </c>
      <c r="B3797" s="101">
        <v>7.69</v>
      </c>
    </row>
    <row r="3798" spans="1:2" x14ac:dyDescent="0.25">
      <c r="A3798" s="102">
        <v>34528</v>
      </c>
      <c r="B3798" s="101">
        <v>7.68</v>
      </c>
    </row>
    <row r="3799" spans="1:2" x14ac:dyDescent="0.25">
      <c r="A3799" s="102">
        <v>34529</v>
      </c>
      <c r="B3799" s="101">
        <v>7.54</v>
      </c>
    </row>
    <row r="3800" spans="1:2" x14ac:dyDescent="0.25">
      <c r="A3800" s="102">
        <v>34530</v>
      </c>
      <c r="B3800" s="101">
        <v>7.55</v>
      </c>
    </row>
    <row r="3801" spans="1:2" x14ac:dyDescent="0.25">
      <c r="A3801" s="102">
        <v>34533</v>
      </c>
      <c r="B3801" s="101">
        <v>7.51</v>
      </c>
    </row>
    <row r="3802" spans="1:2" x14ac:dyDescent="0.25">
      <c r="A3802" s="102">
        <v>34534</v>
      </c>
      <c r="B3802" s="101">
        <v>7.47</v>
      </c>
    </row>
    <row r="3803" spans="1:2" x14ac:dyDescent="0.25">
      <c r="A3803" s="102">
        <v>34535</v>
      </c>
      <c r="B3803" s="101">
        <v>7.55</v>
      </c>
    </row>
    <row r="3804" spans="1:2" x14ac:dyDescent="0.25">
      <c r="A3804" s="102">
        <v>34536</v>
      </c>
      <c r="B3804" s="101">
        <v>7.55</v>
      </c>
    </row>
    <row r="3805" spans="1:2" x14ac:dyDescent="0.25">
      <c r="A3805" s="102">
        <v>34537</v>
      </c>
      <c r="B3805" s="101">
        <v>7.56</v>
      </c>
    </row>
    <row r="3806" spans="1:2" x14ac:dyDescent="0.25">
      <c r="A3806" s="102">
        <v>34540</v>
      </c>
      <c r="B3806" s="101">
        <v>7.53</v>
      </c>
    </row>
    <row r="3807" spans="1:2" x14ac:dyDescent="0.25">
      <c r="A3807" s="102">
        <v>34541</v>
      </c>
      <c r="B3807" s="101">
        <v>7.55</v>
      </c>
    </row>
    <row r="3808" spans="1:2" x14ac:dyDescent="0.25">
      <c r="A3808" s="102">
        <v>34542</v>
      </c>
      <c r="B3808" s="101">
        <v>7.6</v>
      </c>
    </row>
    <row r="3809" spans="1:2" x14ac:dyDescent="0.25">
      <c r="A3809" s="102">
        <v>34543</v>
      </c>
      <c r="B3809" s="101">
        <v>7.55</v>
      </c>
    </row>
    <row r="3810" spans="1:2" x14ac:dyDescent="0.25">
      <c r="A3810" s="102">
        <v>34544</v>
      </c>
      <c r="B3810" s="101">
        <v>7.39</v>
      </c>
    </row>
    <row r="3811" spans="1:2" x14ac:dyDescent="0.25">
      <c r="A3811" s="102">
        <v>34547</v>
      </c>
      <c r="B3811" s="101">
        <v>7.41</v>
      </c>
    </row>
    <row r="3812" spans="1:2" x14ac:dyDescent="0.25">
      <c r="A3812" s="102">
        <v>34548</v>
      </c>
      <c r="B3812" s="101">
        <v>7.4</v>
      </c>
    </row>
    <row r="3813" spans="1:2" x14ac:dyDescent="0.25">
      <c r="A3813" s="102">
        <v>34549</v>
      </c>
      <c r="B3813" s="101">
        <v>7.38</v>
      </c>
    </row>
    <row r="3814" spans="1:2" x14ac:dyDescent="0.25">
      <c r="A3814" s="102">
        <v>34550</v>
      </c>
      <c r="B3814" s="101">
        <v>7.4</v>
      </c>
    </row>
    <row r="3815" spans="1:2" x14ac:dyDescent="0.25">
      <c r="A3815" s="102">
        <v>34551</v>
      </c>
      <c r="B3815" s="101">
        <v>7.54</v>
      </c>
    </row>
    <row r="3816" spans="1:2" x14ac:dyDescent="0.25">
      <c r="A3816" s="102">
        <v>34554</v>
      </c>
      <c r="B3816" s="101">
        <v>7.53</v>
      </c>
    </row>
    <row r="3817" spans="1:2" x14ac:dyDescent="0.25">
      <c r="A3817" s="102">
        <v>34555</v>
      </c>
      <c r="B3817" s="101">
        <v>7.57</v>
      </c>
    </row>
    <row r="3818" spans="1:2" x14ac:dyDescent="0.25">
      <c r="A3818" s="102">
        <v>34556</v>
      </c>
      <c r="B3818" s="101">
        <v>7.58</v>
      </c>
    </row>
    <row r="3819" spans="1:2" x14ac:dyDescent="0.25">
      <c r="A3819" s="102">
        <v>34557</v>
      </c>
      <c r="B3819" s="101">
        <v>7.56</v>
      </c>
    </row>
    <row r="3820" spans="1:2" x14ac:dyDescent="0.25">
      <c r="A3820" s="102">
        <v>34558</v>
      </c>
      <c r="B3820" s="101">
        <v>7.48</v>
      </c>
    </row>
    <row r="3821" spans="1:2" x14ac:dyDescent="0.25">
      <c r="A3821" s="102">
        <v>34561</v>
      </c>
      <c r="B3821" s="101">
        <v>7.51</v>
      </c>
    </row>
    <row r="3822" spans="1:2" x14ac:dyDescent="0.25">
      <c r="A3822" s="102">
        <v>34562</v>
      </c>
      <c r="B3822" s="101">
        <v>7.39</v>
      </c>
    </row>
    <row r="3823" spans="1:2" x14ac:dyDescent="0.25">
      <c r="A3823" s="102">
        <v>34563</v>
      </c>
      <c r="B3823" s="101">
        <v>7.39</v>
      </c>
    </row>
    <row r="3824" spans="1:2" x14ac:dyDescent="0.25">
      <c r="A3824" s="102">
        <v>34564</v>
      </c>
      <c r="B3824" s="101">
        <v>7.5</v>
      </c>
    </row>
    <row r="3825" spans="1:2" x14ac:dyDescent="0.25">
      <c r="A3825" s="102">
        <v>34565</v>
      </c>
      <c r="B3825" s="101">
        <v>7.5</v>
      </c>
    </row>
    <row r="3826" spans="1:2" x14ac:dyDescent="0.25">
      <c r="A3826" s="102">
        <v>34568</v>
      </c>
      <c r="B3826" s="101">
        <v>7.56</v>
      </c>
    </row>
    <row r="3827" spans="1:2" x14ac:dyDescent="0.25">
      <c r="A3827" s="102">
        <v>34569</v>
      </c>
      <c r="B3827" s="101">
        <v>7.54</v>
      </c>
    </row>
    <row r="3828" spans="1:2" x14ac:dyDescent="0.25">
      <c r="A3828" s="102">
        <v>34570</v>
      </c>
      <c r="B3828" s="101">
        <v>7.47</v>
      </c>
    </row>
    <row r="3829" spans="1:2" x14ac:dyDescent="0.25">
      <c r="A3829" s="102">
        <v>34571</v>
      </c>
      <c r="B3829" s="101">
        <v>7.55</v>
      </c>
    </row>
    <row r="3830" spans="1:2" x14ac:dyDescent="0.25">
      <c r="A3830" s="102">
        <v>34572</v>
      </c>
      <c r="B3830" s="101">
        <v>7.49</v>
      </c>
    </row>
    <row r="3831" spans="1:2" x14ac:dyDescent="0.25">
      <c r="A3831" s="102">
        <v>34575</v>
      </c>
      <c r="B3831" s="101">
        <v>7.5</v>
      </c>
    </row>
    <row r="3832" spans="1:2" x14ac:dyDescent="0.25">
      <c r="A3832" s="102">
        <v>34576</v>
      </c>
      <c r="B3832" s="101">
        <v>7.47</v>
      </c>
    </row>
    <row r="3833" spans="1:2" x14ac:dyDescent="0.25">
      <c r="A3833" s="102">
        <v>34577</v>
      </c>
      <c r="B3833" s="101">
        <v>7.46</v>
      </c>
    </row>
    <row r="3834" spans="1:2" x14ac:dyDescent="0.25">
      <c r="A3834" s="102">
        <v>34578</v>
      </c>
      <c r="B3834" s="101">
        <v>7.46</v>
      </c>
    </row>
    <row r="3835" spans="1:2" x14ac:dyDescent="0.25">
      <c r="A3835" s="102">
        <v>34579</v>
      </c>
      <c r="B3835" s="101">
        <v>7.5</v>
      </c>
    </row>
    <row r="3836" spans="1:2" x14ac:dyDescent="0.25">
      <c r="A3836" s="102">
        <v>34582</v>
      </c>
      <c r="B3836" s="101" t="e">
        <f>NA()</f>
        <v>#N/A</v>
      </c>
    </row>
    <row r="3837" spans="1:2" x14ac:dyDescent="0.25">
      <c r="A3837" s="102">
        <v>34583</v>
      </c>
      <c r="B3837" s="101">
        <v>7.55</v>
      </c>
    </row>
    <row r="3838" spans="1:2" x14ac:dyDescent="0.25">
      <c r="A3838" s="102">
        <v>34584</v>
      </c>
      <c r="B3838" s="101">
        <v>7.58</v>
      </c>
    </row>
    <row r="3839" spans="1:2" x14ac:dyDescent="0.25">
      <c r="A3839" s="102">
        <v>34585</v>
      </c>
      <c r="B3839" s="101">
        <v>7.58</v>
      </c>
    </row>
    <row r="3840" spans="1:2" x14ac:dyDescent="0.25">
      <c r="A3840" s="102">
        <v>34586</v>
      </c>
      <c r="B3840" s="101">
        <v>7.71</v>
      </c>
    </row>
    <row r="3841" spans="1:2" x14ac:dyDescent="0.25">
      <c r="A3841" s="102">
        <v>34589</v>
      </c>
      <c r="B3841" s="101">
        <v>7.72</v>
      </c>
    </row>
    <row r="3842" spans="1:2" x14ac:dyDescent="0.25">
      <c r="A3842" s="102">
        <v>34590</v>
      </c>
      <c r="B3842" s="101">
        <v>7.7</v>
      </c>
    </row>
    <row r="3843" spans="1:2" x14ac:dyDescent="0.25">
      <c r="A3843" s="102">
        <v>34591</v>
      </c>
      <c r="B3843" s="101">
        <v>7.68</v>
      </c>
    </row>
    <row r="3844" spans="1:2" x14ac:dyDescent="0.25">
      <c r="A3844" s="102">
        <v>34592</v>
      </c>
      <c r="B3844" s="101">
        <v>7.64</v>
      </c>
    </row>
    <row r="3845" spans="1:2" x14ac:dyDescent="0.25">
      <c r="A3845" s="102">
        <v>34593</v>
      </c>
      <c r="B3845" s="101">
        <v>7.78</v>
      </c>
    </row>
    <row r="3846" spans="1:2" x14ac:dyDescent="0.25">
      <c r="A3846" s="102">
        <v>34596</v>
      </c>
      <c r="B3846" s="101">
        <v>7.75</v>
      </c>
    </row>
    <row r="3847" spans="1:2" x14ac:dyDescent="0.25">
      <c r="A3847" s="102">
        <v>34597</v>
      </c>
      <c r="B3847" s="101">
        <v>7.78</v>
      </c>
    </row>
    <row r="3848" spans="1:2" x14ac:dyDescent="0.25">
      <c r="A3848" s="102">
        <v>34598</v>
      </c>
      <c r="B3848" s="101">
        <v>7.8</v>
      </c>
    </row>
    <row r="3849" spans="1:2" x14ac:dyDescent="0.25">
      <c r="A3849" s="102">
        <v>34599</v>
      </c>
      <c r="B3849" s="101">
        <v>7.79</v>
      </c>
    </row>
    <row r="3850" spans="1:2" x14ac:dyDescent="0.25">
      <c r="A3850" s="102">
        <v>34600</v>
      </c>
      <c r="B3850" s="101">
        <v>7.8</v>
      </c>
    </row>
    <row r="3851" spans="1:2" x14ac:dyDescent="0.25">
      <c r="A3851" s="102">
        <v>34603</v>
      </c>
      <c r="B3851" s="101">
        <v>7.8</v>
      </c>
    </row>
    <row r="3852" spans="1:2" x14ac:dyDescent="0.25">
      <c r="A3852" s="102">
        <v>34604</v>
      </c>
      <c r="B3852" s="101">
        <v>7.85</v>
      </c>
    </row>
    <row r="3853" spans="1:2" x14ac:dyDescent="0.25">
      <c r="A3853" s="102">
        <v>34605</v>
      </c>
      <c r="B3853" s="101">
        <v>7.81</v>
      </c>
    </row>
    <row r="3854" spans="1:2" x14ac:dyDescent="0.25">
      <c r="A3854" s="102">
        <v>34606</v>
      </c>
      <c r="B3854" s="101">
        <v>7.86</v>
      </c>
    </row>
    <row r="3855" spans="1:2" x14ac:dyDescent="0.25">
      <c r="A3855" s="102">
        <v>34607</v>
      </c>
      <c r="B3855" s="101">
        <v>7.82</v>
      </c>
    </row>
    <row r="3856" spans="1:2" x14ac:dyDescent="0.25">
      <c r="A3856" s="102">
        <v>34610</v>
      </c>
      <c r="B3856" s="101">
        <v>7.86</v>
      </c>
    </row>
    <row r="3857" spans="1:2" x14ac:dyDescent="0.25">
      <c r="A3857" s="102">
        <v>34611</v>
      </c>
      <c r="B3857" s="101">
        <v>7.89</v>
      </c>
    </row>
    <row r="3858" spans="1:2" x14ac:dyDescent="0.25">
      <c r="A3858" s="102">
        <v>34612</v>
      </c>
      <c r="B3858" s="101">
        <v>7.95</v>
      </c>
    </row>
    <row r="3859" spans="1:2" x14ac:dyDescent="0.25">
      <c r="A3859" s="102">
        <v>34613</v>
      </c>
      <c r="B3859" s="101">
        <v>7.95</v>
      </c>
    </row>
    <row r="3860" spans="1:2" x14ac:dyDescent="0.25">
      <c r="A3860" s="102">
        <v>34614</v>
      </c>
      <c r="B3860" s="101">
        <v>7.91</v>
      </c>
    </row>
    <row r="3861" spans="1:2" x14ac:dyDescent="0.25">
      <c r="A3861" s="102">
        <v>34617</v>
      </c>
      <c r="B3861" s="101" t="e">
        <f>NA()</f>
        <v>#N/A</v>
      </c>
    </row>
    <row r="3862" spans="1:2" x14ac:dyDescent="0.25">
      <c r="A3862" s="102">
        <v>34618</v>
      </c>
      <c r="B3862" s="101">
        <v>7.86</v>
      </c>
    </row>
    <row r="3863" spans="1:2" x14ac:dyDescent="0.25">
      <c r="A3863" s="102">
        <v>34619</v>
      </c>
      <c r="B3863" s="101">
        <v>7.89</v>
      </c>
    </row>
    <row r="3864" spans="1:2" x14ac:dyDescent="0.25">
      <c r="A3864" s="102">
        <v>34620</v>
      </c>
      <c r="B3864" s="101">
        <v>7.84</v>
      </c>
    </row>
    <row r="3865" spans="1:2" x14ac:dyDescent="0.25">
      <c r="A3865" s="102">
        <v>34621</v>
      </c>
      <c r="B3865" s="101">
        <v>7.83</v>
      </c>
    </row>
    <row r="3866" spans="1:2" x14ac:dyDescent="0.25">
      <c r="A3866" s="102">
        <v>34624</v>
      </c>
      <c r="B3866" s="101">
        <v>7.83</v>
      </c>
    </row>
    <row r="3867" spans="1:2" x14ac:dyDescent="0.25">
      <c r="A3867" s="102">
        <v>34625</v>
      </c>
      <c r="B3867" s="101">
        <v>7.86</v>
      </c>
    </row>
    <row r="3868" spans="1:2" x14ac:dyDescent="0.25">
      <c r="A3868" s="102">
        <v>34626</v>
      </c>
      <c r="B3868" s="101">
        <v>7.9</v>
      </c>
    </row>
    <row r="3869" spans="1:2" x14ac:dyDescent="0.25">
      <c r="A3869" s="102">
        <v>34627</v>
      </c>
      <c r="B3869" s="101">
        <v>8</v>
      </c>
    </row>
    <row r="3870" spans="1:2" x14ac:dyDescent="0.25">
      <c r="A3870" s="102">
        <v>34628</v>
      </c>
      <c r="B3870" s="101">
        <v>7.99</v>
      </c>
    </row>
    <row r="3871" spans="1:2" x14ac:dyDescent="0.25">
      <c r="A3871" s="102">
        <v>34631</v>
      </c>
      <c r="B3871" s="101">
        <v>8.0399999999999991</v>
      </c>
    </row>
    <row r="3872" spans="1:2" x14ac:dyDescent="0.25">
      <c r="A3872" s="102">
        <v>34632</v>
      </c>
      <c r="B3872" s="101">
        <v>8.06</v>
      </c>
    </row>
    <row r="3873" spans="1:2" x14ac:dyDescent="0.25">
      <c r="A3873" s="102">
        <v>34633</v>
      </c>
      <c r="B3873" s="101">
        <v>8.06</v>
      </c>
    </row>
    <row r="3874" spans="1:2" x14ac:dyDescent="0.25">
      <c r="A3874" s="102">
        <v>34634</v>
      </c>
      <c r="B3874" s="101">
        <v>8.0500000000000007</v>
      </c>
    </row>
    <row r="3875" spans="1:2" x14ac:dyDescent="0.25">
      <c r="A3875" s="102">
        <v>34635</v>
      </c>
      <c r="B3875" s="101">
        <v>7.96</v>
      </c>
    </row>
    <row r="3876" spans="1:2" x14ac:dyDescent="0.25">
      <c r="A3876" s="102">
        <v>34638</v>
      </c>
      <c r="B3876" s="101">
        <v>7.97</v>
      </c>
    </row>
    <row r="3877" spans="1:2" x14ac:dyDescent="0.25">
      <c r="A3877" s="102">
        <v>34639</v>
      </c>
      <c r="B3877" s="101">
        <v>8.06</v>
      </c>
    </row>
    <row r="3878" spans="1:2" x14ac:dyDescent="0.25">
      <c r="A3878" s="102">
        <v>34640</v>
      </c>
      <c r="B3878" s="101">
        <v>8.09</v>
      </c>
    </row>
    <row r="3879" spans="1:2" x14ac:dyDescent="0.25">
      <c r="A3879" s="102">
        <v>34641</v>
      </c>
      <c r="B3879" s="101">
        <v>8.11</v>
      </c>
    </row>
    <row r="3880" spans="1:2" x14ac:dyDescent="0.25">
      <c r="A3880" s="102">
        <v>34642</v>
      </c>
      <c r="B3880" s="101">
        <v>8.16</v>
      </c>
    </row>
    <row r="3881" spans="1:2" x14ac:dyDescent="0.25">
      <c r="A3881" s="102">
        <v>34645</v>
      </c>
      <c r="B3881" s="101">
        <v>8.16</v>
      </c>
    </row>
    <row r="3882" spans="1:2" x14ac:dyDescent="0.25">
      <c r="A3882" s="102">
        <v>34646</v>
      </c>
      <c r="B3882" s="101">
        <v>8.1199999999999992</v>
      </c>
    </row>
    <row r="3883" spans="1:2" x14ac:dyDescent="0.25">
      <c r="A3883" s="102">
        <v>34647</v>
      </c>
      <c r="B3883" s="101">
        <v>8.09</v>
      </c>
    </row>
    <row r="3884" spans="1:2" x14ac:dyDescent="0.25">
      <c r="A3884" s="102">
        <v>34648</v>
      </c>
      <c r="B3884" s="101">
        <v>8.15</v>
      </c>
    </row>
    <row r="3885" spans="1:2" x14ac:dyDescent="0.25">
      <c r="A3885" s="102">
        <v>34649</v>
      </c>
      <c r="B3885" s="101" t="e">
        <f>NA()</f>
        <v>#N/A</v>
      </c>
    </row>
    <row r="3886" spans="1:2" x14ac:dyDescent="0.25">
      <c r="A3886" s="102">
        <v>34652</v>
      </c>
      <c r="B3886" s="101">
        <v>8.09</v>
      </c>
    </row>
    <row r="3887" spans="1:2" x14ac:dyDescent="0.25">
      <c r="A3887" s="102">
        <v>34653</v>
      </c>
      <c r="B3887" s="101">
        <v>8.0500000000000007</v>
      </c>
    </row>
    <row r="3888" spans="1:2" x14ac:dyDescent="0.25">
      <c r="A3888" s="102">
        <v>34654</v>
      </c>
      <c r="B3888" s="101">
        <v>8.09</v>
      </c>
    </row>
    <row r="3889" spans="1:2" x14ac:dyDescent="0.25">
      <c r="A3889" s="102">
        <v>34655</v>
      </c>
      <c r="B3889" s="101">
        <v>8.14</v>
      </c>
    </row>
    <row r="3890" spans="1:2" x14ac:dyDescent="0.25">
      <c r="A3890" s="102">
        <v>34656</v>
      </c>
      <c r="B3890" s="101">
        <v>8.14</v>
      </c>
    </row>
    <row r="3891" spans="1:2" x14ac:dyDescent="0.25">
      <c r="A3891" s="102">
        <v>34659</v>
      </c>
      <c r="B3891" s="101">
        <v>8.14</v>
      </c>
    </row>
    <row r="3892" spans="1:2" x14ac:dyDescent="0.25">
      <c r="A3892" s="102">
        <v>34660</v>
      </c>
      <c r="B3892" s="101">
        <v>8.11</v>
      </c>
    </row>
    <row r="3893" spans="1:2" x14ac:dyDescent="0.25">
      <c r="A3893" s="102">
        <v>34661</v>
      </c>
      <c r="B3893" s="101">
        <v>7.96</v>
      </c>
    </row>
    <row r="3894" spans="1:2" x14ac:dyDescent="0.25">
      <c r="A3894" s="102">
        <v>34662</v>
      </c>
      <c r="B3894" s="101" t="e">
        <f>NA()</f>
        <v>#N/A</v>
      </c>
    </row>
    <row r="3895" spans="1:2" x14ac:dyDescent="0.25">
      <c r="A3895" s="102">
        <v>34663</v>
      </c>
      <c r="B3895" s="101">
        <v>7.94</v>
      </c>
    </row>
    <row r="3896" spans="1:2" x14ac:dyDescent="0.25">
      <c r="A3896" s="102">
        <v>34666</v>
      </c>
      <c r="B3896" s="101">
        <v>7.99</v>
      </c>
    </row>
    <row r="3897" spans="1:2" x14ac:dyDescent="0.25">
      <c r="A3897" s="102">
        <v>34667</v>
      </c>
      <c r="B3897" s="101">
        <v>8.0500000000000007</v>
      </c>
    </row>
    <row r="3898" spans="1:2" x14ac:dyDescent="0.25">
      <c r="A3898" s="102">
        <v>34668</v>
      </c>
      <c r="B3898" s="101">
        <v>7.99</v>
      </c>
    </row>
    <row r="3899" spans="1:2" x14ac:dyDescent="0.25">
      <c r="A3899" s="102">
        <v>34669</v>
      </c>
      <c r="B3899" s="101">
        <v>8.02</v>
      </c>
    </row>
    <row r="3900" spans="1:2" x14ac:dyDescent="0.25">
      <c r="A3900" s="102">
        <v>34670</v>
      </c>
      <c r="B3900" s="101">
        <v>7.92</v>
      </c>
    </row>
    <row r="3901" spans="1:2" x14ac:dyDescent="0.25">
      <c r="A3901" s="102">
        <v>34673</v>
      </c>
      <c r="B3901" s="101">
        <v>7.94</v>
      </c>
    </row>
    <row r="3902" spans="1:2" x14ac:dyDescent="0.25">
      <c r="A3902" s="102">
        <v>34674</v>
      </c>
      <c r="B3902" s="101">
        <v>7.84</v>
      </c>
    </row>
    <row r="3903" spans="1:2" x14ac:dyDescent="0.25">
      <c r="A3903" s="102">
        <v>34675</v>
      </c>
      <c r="B3903" s="101">
        <v>7.9</v>
      </c>
    </row>
    <row r="3904" spans="1:2" x14ac:dyDescent="0.25">
      <c r="A3904" s="102">
        <v>34676</v>
      </c>
      <c r="B3904" s="101">
        <v>7.88</v>
      </c>
    </row>
    <row r="3905" spans="1:2" x14ac:dyDescent="0.25">
      <c r="A3905" s="102">
        <v>34677</v>
      </c>
      <c r="B3905" s="101">
        <v>7.86</v>
      </c>
    </row>
    <row r="3906" spans="1:2" x14ac:dyDescent="0.25">
      <c r="A3906" s="102">
        <v>34680</v>
      </c>
      <c r="B3906" s="101">
        <v>7.92</v>
      </c>
    </row>
    <row r="3907" spans="1:2" x14ac:dyDescent="0.25">
      <c r="A3907" s="102">
        <v>34681</v>
      </c>
      <c r="B3907" s="101">
        <v>7.86</v>
      </c>
    </row>
    <row r="3908" spans="1:2" x14ac:dyDescent="0.25">
      <c r="A3908" s="102">
        <v>34682</v>
      </c>
      <c r="B3908" s="101">
        <v>7.86</v>
      </c>
    </row>
    <row r="3909" spans="1:2" x14ac:dyDescent="0.25">
      <c r="A3909" s="102">
        <v>34683</v>
      </c>
      <c r="B3909" s="101">
        <v>7.86</v>
      </c>
    </row>
    <row r="3910" spans="1:2" x14ac:dyDescent="0.25">
      <c r="A3910" s="102">
        <v>34684</v>
      </c>
      <c r="B3910" s="101">
        <v>7.86</v>
      </c>
    </row>
    <row r="3911" spans="1:2" x14ac:dyDescent="0.25">
      <c r="A3911" s="102">
        <v>34687</v>
      </c>
      <c r="B3911" s="101">
        <v>7.84</v>
      </c>
    </row>
    <row r="3912" spans="1:2" x14ac:dyDescent="0.25">
      <c r="A3912" s="102">
        <v>34688</v>
      </c>
      <c r="B3912" s="101">
        <v>7.85</v>
      </c>
    </row>
    <row r="3913" spans="1:2" x14ac:dyDescent="0.25">
      <c r="A3913" s="102">
        <v>34689</v>
      </c>
      <c r="B3913" s="101">
        <v>7.84</v>
      </c>
    </row>
    <row r="3914" spans="1:2" x14ac:dyDescent="0.25">
      <c r="A3914" s="102">
        <v>34690</v>
      </c>
      <c r="B3914" s="101">
        <v>7.87</v>
      </c>
    </row>
    <row r="3915" spans="1:2" x14ac:dyDescent="0.25">
      <c r="A3915" s="102">
        <v>34691</v>
      </c>
      <c r="B3915" s="101">
        <v>7.85</v>
      </c>
    </row>
    <row r="3916" spans="1:2" x14ac:dyDescent="0.25">
      <c r="A3916" s="102">
        <v>34694</v>
      </c>
      <c r="B3916" s="101" t="e">
        <f>NA()</f>
        <v>#N/A</v>
      </c>
    </row>
    <row r="3917" spans="1:2" x14ac:dyDescent="0.25">
      <c r="A3917" s="102">
        <v>34695</v>
      </c>
      <c r="B3917" s="101">
        <v>7.76</v>
      </c>
    </row>
    <row r="3918" spans="1:2" x14ac:dyDescent="0.25">
      <c r="A3918" s="102">
        <v>34696</v>
      </c>
      <c r="B3918" s="101">
        <v>7.83</v>
      </c>
    </row>
    <row r="3919" spans="1:2" x14ac:dyDescent="0.25">
      <c r="A3919" s="102">
        <v>34697</v>
      </c>
      <c r="B3919" s="101">
        <v>7.85</v>
      </c>
    </row>
    <row r="3920" spans="1:2" x14ac:dyDescent="0.25">
      <c r="A3920" s="102">
        <v>34698</v>
      </c>
      <c r="B3920" s="101">
        <v>7.89</v>
      </c>
    </row>
    <row r="3921" spans="1:2" x14ac:dyDescent="0.25">
      <c r="A3921" s="102">
        <v>34701</v>
      </c>
      <c r="B3921" s="101" t="e">
        <f>NA()</f>
        <v>#N/A</v>
      </c>
    </row>
    <row r="3922" spans="1:2" x14ac:dyDescent="0.25">
      <c r="A3922" s="102">
        <v>34702</v>
      </c>
      <c r="B3922" s="101">
        <v>7.93</v>
      </c>
    </row>
    <row r="3923" spans="1:2" x14ac:dyDescent="0.25">
      <c r="A3923" s="102">
        <v>34703</v>
      </c>
      <c r="B3923" s="101">
        <v>7.85</v>
      </c>
    </row>
    <row r="3924" spans="1:2" x14ac:dyDescent="0.25">
      <c r="A3924" s="102">
        <v>34704</v>
      </c>
      <c r="B3924" s="101">
        <v>7.91</v>
      </c>
    </row>
    <row r="3925" spans="1:2" x14ac:dyDescent="0.25">
      <c r="A3925" s="102">
        <v>34705</v>
      </c>
      <c r="B3925" s="101">
        <v>7.87</v>
      </c>
    </row>
    <row r="3926" spans="1:2" x14ac:dyDescent="0.25">
      <c r="A3926" s="102">
        <v>34708</v>
      </c>
      <c r="B3926" s="101">
        <v>7.9</v>
      </c>
    </row>
    <row r="3927" spans="1:2" x14ac:dyDescent="0.25">
      <c r="A3927" s="102">
        <v>34709</v>
      </c>
      <c r="B3927" s="101">
        <v>7.87</v>
      </c>
    </row>
    <row r="3928" spans="1:2" x14ac:dyDescent="0.25">
      <c r="A3928" s="102">
        <v>34710</v>
      </c>
      <c r="B3928" s="101">
        <v>7.85</v>
      </c>
    </row>
    <row r="3929" spans="1:2" x14ac:dyDescent="0.25">
      <c r="A3929" s="102">
        <v>34711</v>
      </c>
      <c r="B3929" s="101">
        <v>7.88</v>
      </c>
    </row>
    <row r="3930" spans="1:2" x14ac:dyDescent="0.25">
      <c r="A3930" s="102">
        <v>34712</v>
      </c>
      <c r="B3930" s="101">
        <v>7.8</v>
      </c>
    </row>
    <row r="3931" spans="1:2" x14ac:dyDescent="0.25">
      <c r="A3931" s="102">
        <v>34715</v>
      </c>
      <c r="B3931" s="101" t="e">
        <f>NA()</f>
        <v>#N/A</v>
      </c>
    </row>
    <row r="3932" spans="1:2" x14ac:dyDescent="0.25">
      <c r="A3932" s="102">
        <v>34716</v>
      </c>
      <c r="B3932" s="101">
        <v>7.78</v>
      </c>
    </row>
    <row r="3933" spans="1:2" x14ac:dyDescent="0.25">
      <c r="A3933" s="102">
        <v>34717</v>
      </c>
      <c r="B3933" s="101">
        <v>7.78</v>
      </c>
    </row>
    <row r="3934" spans="1:2" x14ac:dyDescent="0.25">
      <c r="A3934" s="102">
        <v>34718</v>
      </c>
      <c r="B3934" s="101">
        <v>7.82</v>
      </c>
    </row>
    <row r="3935" spans="1:2" x14ac:dyDescent="0.25">
      <c r="A3935" s="102">
        <v>34719</v>
      </c>
      <c r="B3935" s="101">
        <v>7.9</v>
      </c>
    </row>
    <row r="3936" spans="1:2" x14ac:dyDescent="0.25">
      <c r="A3936" s="102">
        <v>34722</v>
      </c>
      <c r="B3936" s="101">
        <v>7.91</v>
      </c>
    </row>
    <row r="3937" spans="1:2" x14ac:dyDescent="0.25">
      <c r="A3937" s="102">
        <v>34723</v>
      </c>
      <c r="B3937" s="101">
        <v>7.93</v>
      </c>
    </row>
    <row r="3938" spans="1:2" x14ac:dyDescent="0.25">
      <c r="A3938" s="102">
        <v>34724</v>
      </c>
      <c r="B3938" s="101">
        <v>7.88</v>
      </c>
    </row>
    <row r="3939" spans="1:2" x14ac:dyDescent="0.25">
      <c r="A3939" s="102">
        <v>34725</v>
      </c>
      <c r="B3939" s="101">
        <v>7.85</v>
      </c>
    </row>
    <row r="3940" spans="1:2" x14ac:dyDescent="0.25">
      <c r="A3940" s="102">
        <v>34726</v>
      </c>
      <c r="B3940" s="101">
        <v>7.75</v>
      </c>
    </row>
    <row r="3941" spans="1:2" x14ac:dyDescent="0.25">
      <c r="A3941" s="102">
        <v>34729</v>
      </c>
      <c r="B3941" s="101">
        <v>7.76</v>
      </c>
    </row>
    <row r="3942" spans="1:2" x14ac:dyDescent="0.25">
      <c r="A3942" s="102">
        <v>34730</v>
      </c>
      <c r="B3942" s="101">
        <v>7.71</v>
      </c>
    </row>
    <row r="3943" spans="1:2" x14ac:dyDescent="0.25">
      <c r="A3943" s="102">
        <v>34731</v>
      </c>
      <c r="B3943" s="101">
        <v>7.75</v>
      </c>
    </row>
    <row r="3944" spans="1:2" x14ac:dyDescent="0.25">
      <c r="A3944" s="102">
        <v>34732</v>
      </c>
      <c r="B3944" s="101">
        <v>7.76</v>
      </c>
    </row>
    <row r="3945" spans="1:2" x14ac:dyDescent="0.25">
      <c r="A3945" s="102">
        <v>34733</v>
      </c>
      <c r="B3945" s="101">
        <v>7.61</v>
      </c>
    </row>
    <row r="3946" spans="1:2" x14ac:dyDescent="0.25">
      <c r="A3946" s="102">
        <v>34736</v>
      </c>
      <c r="B3946" s="101">
        <v>7.64</v>
      </c>
    </row>
    <row r="3947" spans="1:2" x14ac:dyDescent="0.25">
      <c r="A3947" s="102">
        <v>34737</v>
      </c>
      <c r="B3947" s="101">
        <v>7.65</v>
      </c>
    </row>
    <row r="3948" spans="1:2" x14ac:dyDescent="0.25">
      <c r="A3948" s="102">
        <v>34738</v>
      </c>
      <c r="B3948" s="101">
        <v>7.66</v>
      </c>
    </row>
    <row r="3949" spans="1:2" x14ac:dyDescent="0.25">
      <c r="A3949" s="102">
        <v>34739</v>
      </c>
      <c r="B3949" s="101">
        <v>7.65</v>
      </c>
    </row>
    <row r="3950" spans="1:2" x14ac:dyDescent="0.25">
      <c r="A3950" s="102">
        <v>34740</v>
      </c>
      <c r="B3950" s="101">
        <v>7.68</v>
      </c>
    </row>
    <row r="3951" spans="1:2" x14ac:dyDescent="0.25">
      <c r="A3951" s="102">
        <v>34743</v>
      </c>
      <c r="B3951" s="101">
        <v>7.67</v>
      </c>
    </row>
    <row r="3952" spans="1:2" x14ac:dyDescent="0.25">
      <c r="A3952" s="102">
        <v>34744</v>
      </c>
      <c r="B3952" s="101">
        <v>7.61</v>
      </c>
    </row>
    <row r="3953" spans="1:2" x14ac:dyDescent="0.25">
      <c r="A3953" s="102">
        <v>34745</v>
      </c>
      <c r="B3953" s="101">
        <v>7.58</v>
      </c>
    </row>
    <row r="3954" spans="1:2" x14ac:dyDescent="0.25">
      <c r="A3954" s="102">
        <v>34746</v>
      </c>
      <c r="B3954" s="101">
        <v>7.57</v>
      </c>
    </row>
    <row r="3955" spans="1:2" x14ac:dyDescent="0.25">
      <c r="A3955" s="102">
        <v>34747</v>
      </c>
      <c r="B3955" s="101">
        <v>7.59</v>
      </c>
    </row>
    <row r="3956" spans="1:2" x14ac:dyDescent="0.25">
      <c r="A3956" s="102">
        <v>34750</v>
      </c>
      <c r="B3956" s="101" t="e">
        <f>NA()</f>
        <v>#N/A</v>
      </c>
    </row>
    <row r="3957" spans="1:2" x14ac:dyDescent="0.25">
      <c r="A3957" s="102">
        <v>34751</v>
      </c>
      <c r="B3957" s="101">
        <v>7.61</v>
      </c>
    </row>
    <row r="3958" spans="1:2" x14ac:dyDescent="0.25">
      <c r="A3958" s="102">
        <v>34752</v>
      </c>
      <c r="B3958" s="101">
        <v>7.54</v>
      </c>
    </row>
    <row r="3959" spans="1:2" x14ac:dyDescent="0.25">
      <c r="A3959" s="102">
        <v>34753</v>
      </c>
      <c r="B3959" s="101">
        <v>7.56</v>
      </c>
    </row>
    <row r="3960" spans="1:2" x14ac:dyDescent="0.25">
      <c r="A3960" s="102">
        <v>34754</v>
      </c>
      <c r="B3960" s="101">
        <v>7.54</v>
      </c>
    </row>
    <row r="3961" spans="1:2" x14ac:dyDescent="0.25">
      <c r="A3961" s="102">
        <v>34757</v>
      </c>
      <c r="B3961" s="101">
        <v>7.49</v>
      </c>
    </row>
    <row r="3962" spans="1:2" x14ac:dyDescent="0.25">
      <c r="A3962" s="102">
        <v>34758</v>
      </c>
      <c r="B3962" s="101">
        <v>7.46</v>
      </c>
    </row>
    <row r="3963" spans="1:2" x14ac:dyDescent="0.25">
      <c r="A3963" s="102">
        <v>34759</v>
      </c>
      <c r="B3963" s="101">
        <v>7.45</v>
      </c>
    </row>
    <row r="3964" spans="1:2" x14ac:dyDescent="0.25">
      <c r="A3964" s="102">
        <v>34760</v>
      </c>
      <c r="B3964" s="101">
        <v>7.5</v>
      </c>
    </row>
    <row r="3965" spans="1:2" x14ac:dyDescent="0.25">
      <c r="A3965" s="102">
        <v>34761</v>
      </c>
      <c r="B3965" s="101">
        <v>7.56</v>
      </c>
    </row>
    <row r="3966" spans="1:2" x14ac:dyDescent="0.25">
      <c r="A3966" s="102">
        <v>34764</v>
      </c>
      <c r="B3966" s="101">
        <v>7.59</v>
      </c>
    </row>
    <row r="3967" spans="1:2" x14ac:dyDescent="0.25">
      <c r="A3967" s="102">
        <v>34765</v>
      </c>
      <c r="B3967" s="101">
        <v>7.64</v>
      </c>
    </row>
    <row r="3968" spans="1:2" x14ac:dyDescent="0.25">
      <c r="A3968" s="102">
        <v>34766</v>
      </c>
      <c r="B3968" s="101">
        <v>7.56</v>
      </c>
    </row>
    <row r="3969" spans="1:2" x14ac:dyDescent="0.25">
      <c r="A3969" s="102">
        <v>34767</v>
      </c>
      <c r="B3969" s="101">
        <v>7.53</v>
      </c>
    </row>
    <row r="3970" spans="1:2" x14ac:dyDescent="0.25">
      <c r="A3970" s="102">
        <v>34768</v>
      </c>
      <c r="B3970" s="101">
        <v>7.46</v>
      </c>
    </row>
    <row r="3971" spans="1:2" x14ac:dyDescent="0.25">
      <c r="A3971" s="102">
        <v>34771</v>
      </c>
      <c r="B3971" s="101">
        <v>7.45</v>
      </c>
    </row>
    <row r="3972" spans="1:2" x14ac:dyDescent="0.25">
      <c r="A3972" s="102">
        <v>34772</v>
      </c>
      <c r="B3972" s="101">
        <v>7.35</v>
      </c>
    </row>
    <row r="3973" spans="1:2" x14ac:dyDescent="0.25">
      <c r="A3973" s="102">
        <v>34773</v>
      </c>
      <c r="B3973" s="101">
        <v>7.36</v>
      </c>
    </row>
    <row r="3974" spans="1:2" x14ac:dyDescent="0.25">
      <c r="A3974" s="102">
        <v>34774</v>
      </c>
      <c r="B3974" s="101">
        <v>7.33</v>
      </c>
    </row>
    <row r="3975" spans="1:2" x14ac:dyDescent="0.25">
      <c r="A3975" s="102">
        <v>34775</v>
      </c>
      <c r="B3975" s="101">
        <v>7.37</v>
      </c>
    </row>
    <row r="3976" spans="1:2" x14ac:dyDescent="0.25">
      <c r="A3976" s="102">
        <v>34778</v>
      </c>
      <c r="B3976" s="101">
        <v>7.4</v>
      </c>
    </row>
    <row r="3977" spans="1:2" x14ac:dyDescent="0.25">
      <c r="A3977" s="102">
        <v>34779</v>
      </c>
      <c r="B3977" s="101">
        <v>7.43</v>
      </c>
    </row>
    <row r="3978" spans="1:2" x14ac:dyDescent="0.25">
      <c r="A3978" s="102">
        <v>34780</v>
      </c>
      <c r="B3978" s="101">
        <v>7.46</v>
      </c>
    </row>
    <row r="3979" spans="1:2" x14ac:dyDescent="0.25">
      <c r="A3979" s="102">
        <v>34781</v>
      </c>
      <c r="B3979" s="101">
        <v>7.47</v>
      </c>
    </row>
    <row r="3980" spans="1:2" x14ac:dyDescent="0.25">
      <c r="A3980" s="102">
        <v>34782</v>
      </c>
      <c r="B3980" s="101">
        <v>7.38</v>
      </c>
    </row>
    <row r="3981" spans="1:2" x14ac:dyDescent="0.25">
      <c r="A3981" s="102">
        <v>34785</v>
      </c>
      <c r="B3981" s="101">
        <v>7.33</v>
      </c>
    </row>
    <row r="3982" spans="1:2" x14ac:dyDescent="0.25">
      <c r="A3982" s="102">
        <v>34786</v>
      </c>
      <c r="B3982" s="101">
        <v>7.41</v>
      </c>
    </row>
    <row r="3983" spans="1:2" x14ac:dyDescent="0.25">
      <c r="A3983" s="102">
        <v>34787</v>
      </c>
      <c r="B3983" s="101">
        <v>7.4</v>
      </c>
    </row>
    <row r="3984" spans="1:2" x14ac:dyDescent="0.25">
      <c r="A3984" s="102">
        <v>34788</v>
      </c>
      <c r="B3984" s="101">
        <v>7.43</v>
      </c>
    </row>
    <row r="3985" spans="1:2" x14ac:dyDescent="0.25">
      <c r="A3985" s="102">
        <v>34789</v>
      </c>
      <c r="B3985" s="101">
        <v>7.44</v>
      </c>
    </row>
    <row r="3986" spans="1:2" x14ac:dyDescent="0.25">
      <c r="A3986" s="102">
        <v>34792</v>
      </c>
      <c r="B3986" s="101">
        <v>7.39</v>
      </c>
    </row>
    <row r="3987" spans="1:2" x14ac:dyDescent="0.25">
      <c r="A3987" s="102">
        <v>34793</v>
      </c>
      <c r="B3987" s="101">
        <v>7.38</v>
      </c>
    </row>
    <row r="3988" spans="1:2" x14ac:dyDescent="0.25">
      <c r="A3988" s="102">
        <v>34794</v>
      </c>
      <c r="B3988" s="101">
        <v>7.38</v>
      </c>
    </row>
    <row r="3989" spans="1:2" x14ac:dyDescent="0.25">
      <c r="A3989" s="102">
        <v>34795</v>
      </c>
      <c r="B3989" s="101">
        <v>7.36</v>
      </c>
    </row>
    <row r="3990" spans="1:2" x14ac:dyDescent="0.25">
      <c r="A3990" s="102">
        <v>34796</v>
      </c>
      <c r="B3990" s="101">
        <v>7.39</v>
      </c>
    </row>
    <row r="3991" spans="1:2" x14ac:dyDescent="0.25">
      <c r="A3991" s="102">
        <v>34799</v>
      </c>
      <c r="B3991" s="101">
        <v>7.39</v>
      </c>
    </row>
    <row r="3992" spans="1:2" x14ac:dyDescent="0.25">
      <c r="A3992" s="102">
        <v>34800</v>
      </c>
      <c r="B3992" s="101">
        <v>7.37</v>
      </c>
    </row>
    <row r="3993" spans="1:2" x14ac:dyDescent="0.25">
      <c r="A3993" s="102">
        <v>34801</v>
      </c>
      <c r="B3993" s="101">
        <v>7.36</v>
      </c>
    </row>
    <row r="3994" spans="1:2" x14ac:dyDescent="0.25">
      <c r="A3994" s="102">
        <v>34802</v>
      </c>
      <c r="B3994" s="101">
        <v>7.34</v>
      </c>
    </row>
    <row r="3995" spans="1:2" x14ac:dyDescent="0.25">
      <c r="A3995" s="102">
        <v>34803</v>
      </c>
      <c r="B3995" s="101" t="e">
        <f>NA()</f>
        <v>#N/A</v>
      </c>
    </row>
    <row r="3996" spans="1:2" x14ac:dyDescent="0.25">
      <c r="A3996" s="102">
        <v>34806</v>
      </c>
      <c r="B3996" s="101">
        <v>7.39</v>
      </c>
    </row>
    <row r="3997" spans="1:2" x14ac:dyDescent="0.25">
      <c r="A3997" s="102">
        <v>34807</v>
      </c>
      <c r="B3997" s="101">
        <v>7.4</v>
      </c>
    </row>
    <row r="3998" spans="1:2" x14ac:dyDescent="0.25">
      <c r="A3998" s="102">
        <v>34808</v>
      </c>
      <c r="B3998" s="101">
        <v>7.37</v>
      </c>
    </row>
    <row r="3999" spans="1:2" x14ac:dyDescent="0.25">
      <c r="A3999" s="102">
        <v>34809</v>
      </c>
      <c r="B3999" s="101">
        <v>7.35</v>
      </c>
    </row>
    <row r="4000" spans="1:2" x14ac:dyDescent="0.25">
      <c r="A4000" s="102">
        <v>34810</v>
      </c>
      <c r="B4000" s="101">
        <v>7.34</v>
      </c>
    </row>
    <row r="4001" spans="1:2" x14ac:dyDescent="0.25">
      <c r="A4001" s="102">
        <v>34813</v>
      </c>
      <c r="B4001" s="101">
        <v>7.32</v>
      </c>
    </row>
    <row r="4002" spans="1:2" x14ac:dyDescent="0.25">
      <c r="A4002" s="102">
        <v>34814</v>
      </c>
      <c r="B4002" s="101">
        <v>7.33</v>
      </c>
    </row>
    <row r="4003" spans="1:2" x14ac:dyDescent="0.25">
      <c r="A4003" s="102">
        <v>34815</v>
      </c>
      <c r="B4003" s="101">
        <v>7.32</v>
      </c>
    </row>
    <row r="4004" spans="1:2" x14ac:dyDescent="0.25">
      <c r="A4004" s="102">
        <v>34816</v>
      </c>
      <c r="B4004" s="101">
        <v>7.33</v>
      </c>
    </row>
    <row r="4005" spans="1:2" x14ac:dyDescent="0.25">
      <c r="A4005" s="102">
        <v>34817</v>
      </c>
      <c r="B4005" s="101">
        <v>7.34</v>
      </c>
    </row>
    <row r="4006" spans="1:2" x14ac:dyDescent="0.25">
      <c r="A4006" s="102">
        <v>34820</v>
      </c>
      <c r="B4006" s="101">
        <v>7.35</v>
      </c>
    </row>
    <row r="4007" spans="1:2" x14ac:dyDescent="0.25">
      <c r="A4007" s="102">
        <v>34821</v>
      </c>
      <c r="B4007" s="101">
        <v>7.33</v>
      </c>
    </row>
    <row r="4008" spans="1:2" x14ac:dyDescent="0.25">
      <c r="A4008" s="102">
        <v>34822</v>
      </c>
      <c r="B4008" s="101">
        <v>7.25</v>
      </c>
    </row>
    <row r="4009" spans="1:2" x14ac:dyDescent="0.25">
      <c r="A4009" s="102">
        <v>34823</v>
      </c>
      <c r="B4009" s="101">
        <v>7.15</v>
      </c>
    </row>
    <row r="4010" spans="1:2" x14ac:dyDescent="0.25">
      <c r="A4010" s="102">
        <v>34824</v>
      </c>
      <c r="B4010" s="101">
        <v>7.02</v>
      </c>
    </row>
    <row r="4011" spans="1:2" x14ac:dyDescent="0.25">
      <c r="A4011" s="102">
        <v>34827</v>
      </c>
      <c r="B4011" s="101">
        <v>7.02</v>
      </c>
    </row>
    <row r="4012" spans="1:2" x14ac:dyDescent="0.25">
      <c r="A4012" s="102">
        <v>34828</v>
      </c>
      <c r="B4012" s="101">
        <v>6.94</v>
      </c>
    </row>
    <row r="4013" spans="1:2" x14ac:dyDescent="0.25">
      <c r="A4013" s="102">
        <v>34829</v>
      </c>
      <c r="B4013" s="101">
        <v>6.97</v>
      </c>
    </row>
    <row r="4014" spans="1:2" x14ac:dyDescent="0.25">
      <c r="A4014" s="102">
        <v>34830</v>
      </c>
      <c r="B4014" s="101">
        <v>6.99</v>
      </c>
    </row>
    <row r="4015" spans="1:2" x14ac:dyDescent="0.25">
      <c r="A4015" s="102">
        <v>34831</v>
      </c>
      <c r="B4015" s="101">
        <v>7</v>
      </c>
    </row>
    <row r="4016" spans="1:2" x14ac:dyDescent="0.25">
      <c r="A4016" s="102">
        <v>34834</v>
      </c>
      <c r="B4016" s="101">
        <v>6.95</v>
      </c>
    </row>
    <row r="4017" spans="1:2" x14ac:dyDescent="0.25">
      <c r="A4017" s="102">
        <v>34835</v>
      </c>
      <c r="B4017" s="101">
        <v>6.87</v>
      </c>
    </row>
    <row r="4018" spans="1:2" x14ac:dyDescent="0.25">
      <c r="A4018" s="102">
        <v>34836</v>
      </c>
      <c r="B4018" s="101">
        <v>6.86</v>
      </c>
    </row>
    <row r="4019" spans="1:2" x14ac:dyDescent="0.25">
      <c r="A4019" s="102">
        <v>34837</v>
      </c>
      <c r="B4019" s="101">
        <v>6.91</v>
      </c>
    </row>
    <row r="4020" spans="1:2" x14ac:dyDescent="0.25">
      <c r="A4020" s="102">
        <v>34838</v>
      </c>
      <c r="B4020" s="101">
        <v>6.91</v>
      </c>
    </row>
    <row r="4021" spans="1:2" x14ac:dyDescent="0.25">
      <c r="A4021" s="102">
        <v>34841</v>
      </c>
      <c r="B4021" s="101">
        <v>6.92</v>
      </c>
    </row>
    <row r="4022" spans="1:2" x14ac:dyDescent="0.25">
      <c r="A4022" s="102">
        <v>34842</v>
      </c>
      <c r="B4022" s="101">
        <v>6.87</v>
      </c>
    </row>
    <row r="4023" spans="1:2" x14ac:dyDescent="0.25">
      <c r="A4023" s="102">
        <v>34843</v>
      </c>
      <c r="B4023" s="101">
        <v>6.77</v>
      </c>
    </row>
    <row r="4024" spans="1:2" x14ac:dyDescent="0.25">
      <c r="A4024" s="102">
        <v>34844</v>
      </c>
      <c r="B4024" s="101">
        <v>6.73</v>
      </c>
    </row>
    <row r="4025" spans="1:2" x14ac:dyDescent="0.25">
      <c r="A4025" s="102">
        <v>34845</v>
      </c>
      <c r="B4025" s="101">
        <v>6.75</v>
      </c>
    </row>
    <row r="4026" spans="1:2" x14ac:dyDescent="0.25">
      <c r="A4026" s="102">
        <v>34848</v>
      </c>
      <c r="B4026" s="101" t="e">
        <f>NA()</f>
        <v>#N/A</v>
      </c>
    </row>
    <row r="4027" spans="1:2" x14ac:dyDescent="0.25">
      <c r="A4027" s="102">
        <v>34849</v>
      </c>
      <c r="B4027" s="101">
        <v>6.67</v>
      </c>
    </row>
    <row r="4028" spans="1:2" x14ac:dyDescent="0.25">
      <c r="A4028" s="102">
        <v>34850</v>
      </c>
      <c r="B4028" s="101">
        <v>6.67</v>
      </c>
    </row>
    <row r="4029" spans="1:2" x14ac:dyDescent="0.25">
      <c r="A4029" s="102">
        <v>34851</v>
      </c>
      <c r="B4029" s="101">
        <v>6.61</v>
      </c>
    </row>
    <row r="4030" spans="1:2" x14ac:dyDescent="0.25">
      <c r="A4030" s="102">
        <v>34852</v>
      </c>
      <c r="B4030" s="101">
        <v>6.52</v>
      </c>
    </row>
    <row r="4031" spans="1:2" x14ac:dyDescent="0.25">
      <c r="A4031" s="102">
        <v>34855</v>
      </c>
      <c r="B4031" s="101">
        <v>6.51</v>
      </c>
    </row>
    <row r="4032" spans="1:2" x14ac:dyDescent="0.25">
      <c r="A4032" s="102">
        <v>34856</v>
      </c>
      <c r="B4032" s="101">
        <v>6.51</v>
      </c>
    </row>
    <row r="4033" spans="1:2" x14ac:dyDescent="0.25">
      <c r="A4033" s="102">
        <v>34857</v>
      </c>
      <c r="B4033" s="101">
        <v>6.53</v>
      </c>
    </row>
    <row r="4034" spans="1:2" x14ac:dyDescent="0.25">
      <c r="A4034" s="102">
        <v>34858</v>
      </c>
      <c r="B4034" s="101">
        <v>6.57</v>
      </c>
    </row>
    <row r="4035" spans="1:2" x14ac:dyDescent="0.25">
      <c r="A4035" s="102">
        <v>34859</v>
      </c>
      <c r="B4035" s="101">
        <v>6.72</v>
      </c>
    </row>
    <row r="4036" spans="1:2" x14ac:dyDescent="0.25">
      <c r="A4036" s="102">
        <v>34862</v>
      </c>
      <c r="B4036" s="101">
        <v>6.71</v>
      </c>
    </row>
    <row r="4037" spans="1:2" x14ac:dyDescent="0.25">
      <c r="A4037" s="102">
        <v>34863</v>
      </c>
      <c r="B4037" s="101">
        <v>6.56</v>
      </c>
    </row>
    <row r="4038" spans="1:2" x14ac:dyDescent="0.25">
      <c r="A4038" s="102">
        <v>34864</v>
      </c>
      <c r="B4038" s="101">
        <v>6.57</v>
      </c>
    </row>
    <row r="4039" spans="1:2" x14ac:dyDescent="0.25">
      <c r="A4039" s="102">
        <v>34865</v>
      </c>
      <c r="B4039" s="101">
        <v>6.61</v>
      </c>
    </row>
    <row r="4040" spans="1:2" x14ac:dyDescent="0.25">
      <c r="A4040" s="102">
        <v>34866</v>
      </c>
      <c r="B4040" s="101">
        <v>6.62</v>
      </c>
    </row>
    <row r="4041" spans="1:2" x14ac:dyDescent="0.25">
      <c r="A4041" s="102">
        <v>34869</v>
      </c>
      <c r="B4041" s="101">
        <v>6.56</v>
      </c>
    </row>
    <row r="4042" spans="1:2" x14ac:dyDescent="0.25">
      <c r="A4042" s="102">
        <v>34870</v>
      </c>
      <c r="B4042" s="101">
        <v>6.57</v>
      </c>
    </row>
    <row r="4043" spans="1:2" x14ac:dyDescent="0.25">
      <c r="A4043" s="102">
        <v>34871</v>
      </c>
      <c r="B4043" s="101">
        <v>6.55</v>
      </c>
    </row>
    <row r="4044" spans="1:2" x14ac:dyDescent="0.25">
      <c r="A4044" s="102">
        <v>34872</v>
      </c>
      <c r="B4044" s="101">
        <v>6.48</v>
      </c>
    </row>
    <row r="4045" spans="1:2" x14ac:dyDescent="0.25">
      <c r="A4045" s="102">
        <v>34873</v>
      </c>
      <c r="B4045" s="101">
        <v>6.51</v>
      </c>
    </row>
    <row r="4046" spans="1:2" x14ac:dyDescent="0.25">
      <c r="A4046" s="102">
        <v>34876</v>
      </c>
      <c r="B4046" s="101">
        <v>6.54</v>
      </c>
    </row>
    <row r="4047" spans="1:2" x14ac:dyDescent="0.25">
      <c r="A4047" s="102">
        <v>34877</v>
      </c>
      <c r="B4047" s="101">
        <v>6.56</v>
      </c>
    </row>
    <row r="4048" spans="1:2" x14ac:dyDescent="0.25">
      <c r="A4048" s="102">
        <v>34878</v>
      </c>
      <c r="B4048" s="101">
        <v>6.52</v>
      </c>
    </row>
    <row r="4049" spans="1:2" x14ac:dyDescent="0.25">
      <c r="A4049" s="102">
        <v>34879</v>
      </c>
      <c r="B4049" s="101">
        <v>6.65</v>
      </c>
    </row>
    <row r="4050" spans="1:2" x14ac:dyDescent="0.25">
      <c r="A4050" s="102">
        <v>34880</v>
      </c>
      <c r="B4050" s="101">
        <v>6.63</v>
      </c>
    </row>
    <row r="4051" spans="1:2" x14ac:dyDescent="0.25">
      <c r="A4051" s="102">
        <v>34883</v>
      </c>
      <c r="B4051" s="101">
        <v>6.63</v>
      </c>
    </row>
    <row r="4052" spans="1:2" x14ac:dyDescent="0.25">
      <c r="A4052" s="102">
        <v>34884</v>
      </c>
      <c r="B4052" s="101" t="e">
        <f>NA()</f>
        <v>#N/A</v>
      </c>
    </row>
    <row r="4053" spans="1:2" x14ac:dyDescent="0.25">
      <c r="A4053" s="102">
        <v>34885</v>
      </c>
      <c r="B4053" s="101">
        <v>6.61</v>
      </c>
    </row>
    <row r="4054" spans="1:2" x14ac:dyDescent="0.25">
      <c r="A4054" s="102">
        <v>34886</v>
      </c>
      <c r="B4054" s="101">
        <v>6.51</v>
      </c>
    </row>
    <row r="4055" spans="1:2" x14ac:dyDescent="0.25">
      <c r="A4055" s="102">
        <v>34887</v>
      </c>
      <c r="B4055" s="101">
        <v>6.52</v>
      </c>
    </row>
    <row r="4056" spans="1:2" x14ac:dyDescent="0.25">
      <c r="A4056" s="102">
        <v>34890</v>
      </c>
      <c r="B4056" s="101">
        <v>6.51</v>
      </c>
    </row>
    <row r="4057" spans="1:2" x14ac:dyDescent="0.25">
      <c r="A4057" s="102">
        <v>34891</v>
      </c>
      <c r="B4057" s="101">
        <v>6.57</v>
      </c>
    </row>
    <row r="4058" spans="1:2" x14ac:dyDescent="0.25">
      <c r="A4058" s="102">
        <v>34892</v>
      </c>
      <c r="B4058" s="101">
        <v>6.55</v>
      </c>
    </row>
    <row r="4059" spans="1:2" x14ac:dyDescent="0.25">
      <c r="A4059" s="102">
        <v>34893</v>
      </c>
      <c r="B4059" s="101">
        <v>6.55</v>
      </c>
    </row>
    <row r="4060" spans="1:2" x14ac:dyDescent="0.25">
      <c r="A4060" s="102">
        <v>34894</v>
      </c>
      <c r="B4060" s="101">
        <v>6.6</v>
      </c>
    </row>
    <row r="4061" spans="1:2" x14ac:dyDescent="0.25">
      <c r="A4061" s="102">
        <v>34897</v>
      </c>
      <c r="B4061" s="101">
        <v>6.67</v>
      </c>
    </row>
    <row r="4062" spans="1:2" x14ac:dyDescent="0.25">
      <c r="A4062" s="102">
        <v>34898</v>
      </c>
      <c r="B4062" s="101">
        <v>6.73</v>
      </c>
    </row>
    <row r="4063" spans="1:2" x14ac:dyDescent="0.25">
      <c r="A4063" s="102">
        <v>34899</v>
      </c>
      <c r="B4063" s="101">
        <v>6.89</v>
      </c>
    </row>
    <row r="4064" spans="1:2" x14ac:dyDescent="0.25">
      <c r="A4064" s="102">
        <v>34900</v>
      </c>
      <c r="B4064" s="101">
        <v>6.87</v>
      </c>
    </row>
    <row r="4065" spans="1:2" x14ac:dyDescent="0.25">
      <c r="A4065" s="102">
        <v>34901</v>
      </c>
      <c r="B4065" s="101">
        <v>6.96</v>
      </c>
    </row>
    <row r="4066" spans="1:2" x14ac:dyDescent="0.25">
      <c r="A4066" s="102">
        <v>34904</v>
      </c>
      <c r="B4066" s="101">
        <v>6.9</v>
      </c>
    </row>
    <row r="4067" spans="1:2" x14ac:dyDescent="0.25">
      <c r="A4067" s="102">
        <v>34905</v>
      </c>
      <c r="B4067" s="101">
        <v>6.84</v>
      </c>
    </row>
    <row r="4068" spans="1:2" x14ac:dyDescent="0.25">
      <c r="A4068" s="102">
        <v>34906</v>
      </c>
      <c r="B4068" s="101">
        <v>6.9</v>
      </c>
    </row>
    <row r="4069" spans="1:2" x14ac:dyDescent="0.25">
      <c r="A4069" s="102">
        <v>34907</v>
      </c>
      <c r="B4069" s="101">
        <v>6.84</v>
      </c>
    </row>
    <row r="4070" spans="1:2" x14ac:dyDescent="0.25">
      <c r="A4070" s="102">
        <v>34908</v>
      </c>
      <c r="B4070" s="101">
        <v>6.91</v>
      </c>
    </row>
    <row r="4071" spans="1:2" x14ac:dyDescent="0.25">
      <c r="A4071" s="102">
        <v>34911</v>
      </c>
      <c r="B4071" s="101">
        <v>6.86</v>
      </c>
    </row>
    <row r="4072" spans="1:2" x14ac:dyDescent="0.25">
      <c r="A4072" s="102">
        <v>34912</v>
      </c>
      <c r="B4072" s="101">
        <v>6.92</v>
      </c>
    </row>
    <row r="4073" spans="1:2" x14ac:dyDescent="0.25">
      <c r="A4073" s="102">
        <v>34913</v>
      </c>
      <c r="B4073" s="101">
        <v>6.86</v>
      </c>
    </row>
    <row r="4074" spans="1:2" x14ac:dyDescent="0.25">
      <c r="A4074" s="102">
        <v>34914</v>
      </c>
      <c r="B4074" s="101">
        <v>6.93</v>
      </c>
    </row>
    <row r="4075" spans="1:2" x14ac:dyDescent="0.25">
      <c r="A4075" s="102">
        <v>34915</v>
      </c>
      <c r="B4075" s="101">
        <v>6.9</v>
      </c>
    </row>
    <row r="4076" spans="1:2" x14ac:dyDescent="0.25">
      <c r="A4076" s="102">
        <v>34918</v>
      </c>
      <c r="B4076" s="101">
        <v>6.89</v>
      </c>
    </row>
    <row r="4077" spans="1:2" x14ac:dyDescent="0.25">
      <c r="A4077" s="102">
        <v>34919</v>
      </c>
      <c r="B4077" s="101">
        <v>6.89</v>
      </c>
    </row>
    <row r="4078" spans="1:2" x14ac:dyDescent="0.25">
      <c r="A4078" s="102">
        <v>34920</v>
      </c>
      <c r="B4078" s="101">
        <v>6.93</v>
      </c>
    </row>
    <row r="4079" spans="1:2" x14ac:dyDescent="0.25">
      <c r="A4079" s="102">
        <v>34921</v>
      </c>
      <c r="B4079" s="101">
        <v>6.9</v>
      </c>
    </row>
    <row r="4080" spans="1:2" x14ac:dyDescent="0.25">
      <c r="A4080" s="102">
        <v>34922</v>
      </c>
      <c r="B4080" s="101">
        <v>6.98</v>
      </c>
    </row>
    <row r="4081" spans="1:2" x14ac:dyDescent="0.25">
      <c r="A4081" s="102">
        <v>34925</v>
      </c>
      <c r="B4081" s="101">
        <v>6.96</v>
      </c>
    </row>
    <row r="4082" spans="1:2" x14ac:dyDescent="0.25">
      <c r="A4082" s="102">
        <v>34926</v>
      </c>
      <c r="B4082" s="101">
        <v>6.92</v>
      </c>
    </row>
    <row r="4083" spans="1:2" x14ac:dyDescent="0.25">
      <c r="A4083" s="102">
        <v>34927</v>
      </c>
      <c r="B4083" s="101">
        <v>6.89</v>
      </c>
    </row>
    <row r="4084" spans="1:2" x14ac:dyDescent="0.25">
      <c r="A4084" s="102">
        <v>34928</v>
      </c>
      <c r="B4084" s="101">
        <v>6.9</v>
      </c>
    </row>
    <row r="4085" spans="1:2" x14ac:dyDescent="0.25">
      <c r="A4085" s="102">
        <v>34929</v>
      </c>
      <c r="B4085" s="101">
        <v>6.91</v>
      </c>
    </row>
    <row r="4086" spans="1:2" x14ac:dyDescent="0.25">
      <c r="A4086" s="102">
        <v>34932</v>
      </c>
      <c r="B4086" s="101">
        <v>6.87</v>
      </c>
    </row>
    <row r="4087" spans="1:2" x14ac:dyDescent="0.25">
      <c r="A4087" s="102">
        <v>34933</v>
      </c>
      <c r="B4087" s="101">
        <v>6.89</v>
      </c>
    </row>
    <row r="4088" spans="1:2" x14ac:dyDescent="0.25">
      <c r="A4088" s="102">
        <v>34934</v>
      </c>
      <c r="B4088" s="101">
        <v>6.92</v>
      </c>
    </row>
    <row r="4089" spans="1:2" x14ac:dyDescent="0.25">
      <c r="A4089" s="102">
        <v>34935</v>
      </c>
      <c r="B4089" s="101">
        <v>6.84</v>
      </c>
    </row>
    <row r="4090" spans="1:2" x14ac:dyDescent="0.25">
      <c r="A4090" s="102">
        <v>34936</v>
      </c>
      <c r="B4090" s="101">
        <v>6.72</v>
      </c>
    </row>
    <row r="4091" spans="1:2" x14ac:dyDescent="0.25">
      <c r="A4091" s="102">
        <v>34939</v>
      </c>
      <c r="B4091" s="101">
        <v>6.7</v>
      </c>
    </row>
    <row r="4092" spans="1:2" x14ac:dyDescent="0.25">
      <c r="A4092" s="102">
        <v>34940</v>
      </c>
      <c r="B4092" s="101">
        <v>6.72</v>
      </c>
    </row>
    <row r="4093" spans="1:2" x14ac:dyDescent="0.25">
      <c r="A4093" s="102">
        <v>34941</v>
      </c>
      <c r="B4093" s="101">
        <v>6.7</v>
      </c>
    </row>
    <row r="4094" spans="1:2" x14ac:dyDescent="0.25">
      <c r="A4094" s="102">
        <v>34942</v>
      </c>
      <c r="B4094" s="101">
        <v>6.65</v>
      </c>
    </row>
    <row r="4095" spans="1:2" x14ac:dyDescent="0.25">
      <c r="A4095" s="102">
        <v>34943</v>
      </c>
      <c r="B4095" s="101">
        <v>6.61</v>
      </c>
    </row>
    <row r="4096" spans="1:2" x14ac:dyDescent="0.25">
      <c r="A4096" s="102">
        <v>34946</v>
      </c>
      <c r="B4096" s="101" t="e">
        <f>NA()</f>
        <v>#N/A</v>
      </c>
    </row>
    <row r="4097" spans="1:2" x14ac:dyDescent="0.25">
      <c r="A4097" s="102">
        <v>34947</v>
      </c>
      <c r="B4097" s="101">
        <v>6.57</v>
      </c>
    </row>
    <row r="4098" spans="1:2" x14ac:dyDescent="0.25">
      <c r="A4098" s="102">
        <v>34948</v>
      </c>
      <c r="B4098" s="101">
        <v>6.57</v>
      </c>
    </row>
    <row r="4099" spans="1:2" x14ac:dyDescent="0.25">
      <c r="A4099" s="102">
        <v>34949</v>
      </c>
      <c r="B4099" s="101">
        <v>6.6</v>
      </c>
    </row>
    <row r="4100" spans="1:2" x14ac:dyDescent="0.25">
      <c r="A4100" s="102">
        <v>34950</v>
      </c>
      <c r="B4100" s="101">
        <v>6.6</v>
      </c>
    </row>
    <row r="4101" spans="1:2" x14ac:dyDescent="0.25">
      <c r="A4101" s="102">
        <v>34953</v>
      </c>
      <c r="B4101" s="101">
        <v>6.6</v>
      </c>
    </row>
    <row r="4102" spans="1:2" x14ac:dyDescent="0.25">
      <c r="A4102" s="102">
        <v>34954</v>
      </c>
      <c r="B4102" s="101">
        <v>6.51</v>
      </c>
    </row>
    <row r="4103" spans="1:2" x14ac:dyDescent="0.25">
      <c r="A4103" s="102">
        <v>34955</v>
      </c>
      <c r="B4103" s="101">
        <v>6.52</v>
      </c>
    </row>
    <row r="4104" spans="1:2" x14ac:dyDescent="0.25">
      <c r="A4104" s="102">
        <v>34956</v>
      </c>
      <c r="B4104" s="101">
        <v>6.45</v>
      </c>
    </row>
    <row r="4105" spans="1:2" x14ac:dyDescent="0.25">
      <c r="A4105" s="102">
        <v>34957</v>
      </c>
      <c r="B4105" s="101">
        <v>6.47</v>
      </c>
    </row>
    <row r="4106" spans="1:2" x14ac:dyDescent="0.25">
      <c r="A4106" s="102">
        <v>34960</v>
      </c>
      <c r="B4106" s="101">
        <v>6.53</v>
      </c>
    </row>
    <row r="4107" spans="1:2" x14ac:dyDescent="0.25">
      <c r="A4107" s="102">
        <v>34961</v>
      </c>
      <c r="B4107" s="101">
        <v>6.49</v>
      </c>
    </row>
    <row r="4108" spans="1:2" x14ac:dyDescent="0.25">
      <c r="A4108" s="102">
        <v>34962</v>
      </c>
      <c r="B4108" s="101">
        <v>6.46</v>
      </c>
    </row>
    <row r="4109" spans="1:2" x14ac:dyDescent="0.25">
      <c r="A4109" s="102">
        <v>34963</v>
      </c>
      <c r="B4109" s="101">
        <v>6.56</v>
      </c>
    </row>
    <row r="4110" spans="1:2" x14ac:dyDescent="0.25">
      <c r="A4110" s="102">
        <v>34964</v>
      </c>
      <c r="B4110" s="101">
        <v>6.59</v>
      </c>
    </row>
    <row r="4111" spans="1:2" x14ac:dyDescent="0.25">
      <c r="A4111" s="102">
        <v>34967</v>
      </c>
      <c r="B4111" s="101">
        <v>6.58</v>
      </c>
    </row>
    <row r="4112" spans="1:2" x14ac:dyDescent="0.25">
      <c r="A4112" s="102">
        <v>34968</v>
      </c>
      <c r="B4112" s="101">
        <v>6.58</v>
      </c>
    </row>
    <row r="4113" spans="1:2" x14ac:dyDescent="0.25">
      <c r="A4113" s="102">
        <v>34969</v>
      </c>
      <c r="B4113" s="101">
        <v>6.61</v>
      </c>
    </row>
    <row r="4114" spans="1:2" x14ac:dyDescent="0.25">
      <c r="A4114" s="102">
        <v>34970</v>
      </c>
      <c r="B4114" s="101">
        <v>6.59</v>
      </c>
    </row>
    <row r="4115" spans="1:2" x14ac:dyDescent="0.25">
      <c r="A4115" s="102">
        <v>34971</v>
      </c>
      <c r="B4115" s="101">
        <v>6.49</v>
      </c>
    </row>
    <row r="4116" spans="1:2" x14ac:dyDescent="0.25">
      <c r="A4116" s="102">
        <v>34974</v>
      </c>
      <c r="B4116" s="101">
        <v>6.48</v>
      </c>
    </row>
    <row r="4117" spans="1:2" x14ac:dyDescent="0.25">
      <c r="A4117" s="102">
        <v>34975</v>
      </c>
      <c r="B4117" s="101">
        <v>6.46</v>
      </c>
    </row>
    <row r="4118" spans="1:2" x14ac:dyDescent="0.25">
      <c r="A4118" s="102">
        <v>34976</v>
      </c>
      <c r="B4118" s="101">
        <v>6.44</v>
      </c>
    </row>
    <row r="4119" spans="1:2" x14ac:dyDescent="0.25">
      <c r="A4119" s="102">
        <v>34977</v>
      </c>
      <c r="B4119" s="101">
        <v>6.43</v>
      </c>
    </row>
    <row r="4120" spans="1:2" x14ac:dyDescent="0.25">
      <c r="A4120" s="102">
        <v>34978</v>
      </c>
      <c r="B4120" s="101">
        <v>6.43</v>
      </c>
    </row>
    <row r="4121" spans="1:2" x14ac:dyDescent="0.25">
      <c r="A4121" s="102">
        <v>34981</v>
      </c>
      <c r="B4121" s="101" t="e">
        <f>NA()</f>
        <v>#N/A</v>
      </c>
    </row>
    <row r="4122" spans="1:2" x14ac:dyDescent="0.25">
      <c r="A4122" s="102">
        <v>34982</v>
      </c>
      <c r="B4122" s="101">
        <v>6.43</v>
      </c>
    </row>
    <row r="4123" spans="1:2" x14ac:dyDescent="0.25">
      <c r="A4123" s="102">
        <v>34983</v>
      </c>
      <c r="B4123" s="101">
        <v>6.44</v>
      </c>
    </row>
    <row r="4124" spans="1:2" x14ac:dyDescent="0.25">
      <c r="A4124" s="102">
        <v>34984</v>
      </c>
      <c r="B4124" s="101">
        <v>6.41</v>
      </c>
    </row>
    <row r="4125" spans="1:2" x14ac:dyDescent="0.25">
      <c r="A4125" s="102">
        <v>34985</v>
      </c>
      <c r="B4125" s="101">
        <v>6.3</v>
      </c>
    </row>
    <row r="4126" spans="1:2" x14ac:dyDescent="0.25">
      <c r="A4126" s="102">
        <v>34988</v>
      </c>
      <c r="B4126" s="101">
        <v>6.32</v>
      </c>
    </row>
    <row r="4127" spans="1:2" x14ac:dyDescent="0.25">
      <c r="A4127" s="102">
        <v>34989</v>
      </c>
      <c r="B4127" s="101">
        <v>6.3</v>
      </c>
    </row>
    <row r="4128" spans="1:2" x14ac:dyDescent="0.25">
      <c r="A4128" s="102">
        <v>34990</v>
      </c>
      <c r="B4128" s="101">
        <v>6.32</v>
      </c>
    </row>
    <row r="4129" spans="1:2" x14ac:dyDescent="0.25">
      <c r="A4129" s="102">
        <v>34991</v>
      </c>
      <c r="B4129" s="101">
        <v>6.31</v>
      </c>
    </row>
    <row r="4130" spans="1:2" x14ac:dyDescent="0.25">
      <c r="A4130" s="102">
        <v>34992</v>
      </c>
      <c r="B4130" s="101">
        <v>6.35</v>
      </c>
    </row>
    <row r="4131" spans="1:2" x14ac:dyDescent="0.25">
      <c r="A4131" s="102">
        <v>34995</v>
      </c>
      <c r="B4131" s="101">
        <v>6.38</v>
      </c>
    </row>
    <row r="4132" spans="1:2" x14ac:dyDescent="0.25">
      <c r="A4132" s="102">
        <v>34996</v>
      </c>
      <c r="B4132" s="101">
        <v>6.33</v>
      </c>
    </row>
    <row r="4133" spans="1:2" x14ac:dyDescent="0.25">
      <c r="A4133" s="102">
        <v>34997</v>
      </c>
      <c r="B4133" s="101">
        <v>6.32</v>
      </c>
    </row>
    <row r="4134" spans="1:2" x14ac:dyDescent="0.25">
      <c r="A4134" s="102">
        <v>34998</v>
      </c>
      <c r="B4134" s="101">
        <v>6.38</v>
      </c>
    </row>
    <row r="4135" spans="1:2" x14ac:dyDescent="0.25">
      <c r="A4135" s="102">
        <v>34999</v>
      </c>
      <c r="B4135" s="101">
        <v>6.35</v>
      </c>
    </row>
    <row r="4136" spans="1:2" x14ac:dyDescent="0.25">
      <c r="A4136" s="102">
        <v>35002</v>
      </c>
      <c r="B4136" s="101">
        <v>6.35</v>
      </c>
    </row>
    <row r="4137" spans="1:2" x14ac:dyDescent="0.25">
      <c r="A4137" s="102">
        <v>35003</v>
      </c>
      <c r="B4137" s="101">
        <v>6.34</v>
      </c>
    </row>
    <row r="4138" spans="1:2" x14ac:dyDescent="0.25">
      <c r="A4138" s="102">
        <v>35004</v>
      </c>
      <c r="B4138" s="101">
        <v>6.29</v>
      </c>
    </row>
    <row r="4139" spans="1:2" x14ac:dyDescent="0.25">
      <c r="A4139" s="102">
        <v>35005</v>
      </c>
      <c r="B4139" s="101">
        <v>6.25</v>
      </c>
    </row>
    <row r="4140" spans="1:2" x14ac:dyDescent="0.25">
      <c r="A4140" s="102">
        <v>35006</v>
      </c>
      <c r="B4140" s="101">
        <v>6.28</v>
      </c>
    </row>
    <row r="4141" spans="1:2" x14ac:dyDescent="0.25">
      <c r="A4141" s="102">
        <v>35009</v>
      </c>
      <c r="B4141" s="101">
        <v>6.29</v>
      </c>
    </row>
    <row r="4142" spans="1:2" x14ac:dyDescent="0.25">
      <c r="A4142" s="102">
        <v>35010</v>
      </c>
      <c r="B4142" s="101">
        <v>6.31</v>
      </c>
    </row>
    <row r="4143" spans="1:2" x14ac:dyDescent="0.25">
      <c r="A4143" s="102">
        <v>35011</v>
      </c>
      <c r="B4143" s="101">
        <v>6.25</v>
      </c>
    </row>
    <row r="4144" spans="1:2" x14ac:dyDescent="0.25">
      <c r="A4144" s="102">
        <v>35012</v>
      </c>
      <c r="B4144" s="101">
        <v>6.29</v>
      </c>
    </row>
    <row r="4145" spans="1:2" x14ac:dyDescent="0.25">
      <c r="A4145" s="102">
        <v>35013</v>
      </c>
      <c r="B4145" s="101">
        <v>6.33</v>
      </c>
    </row>
    <row r="4146" spans="1:2" x14ac:dyDescent="0.25">
      <c r="A4146" s="102">
        <v>35016</v>
      </c>
      <c r="B4146" s="101">
        <v>6.28</v>
      </c>
    </row>
    <row r="4147" spans="1:2" x14ac:dyDescent="0.25">
      <c r="A4147" s="102">
        <v>35017</v>
      </c>
      <c r="B4147" s="101">
        <v>6.3</v>
      </c>
    </row>
    <row r="4148" spans="1:2" x14ac:dyDescent="0.25">
      <c r="A4148" s="102">
        <v>35018</v>
      </c>
      <c r="B4148" s="101">
        <v>6.3</v>
      </c>
    </row>
    <row r="4149" spans="1:2" x14ac:dyDescent="0.25">
      <c r="A4149" s="102">
        <v>35019</v>
      </c>
      <c r="B4149" s="101">
        <v>6.24</v>
      </c>
    </row>
    <row r="4150" spans="1:2" x14ac:dyDescent="0.25">
      <c r="A4150" s="102">
        <v>35020</v>
      </c>
      <c r="B4150" s="101">
        <v>6.23</v>
      </c>
    </row>
    <row r="4151" spans="1:2" x14ac:dyDescent="0.25">
      <c r="A4151" s="102">
        <v>35023</v>
      </c>
      <c r="B4151" s="101">
        <v>6.25</v>
      </c>
    </row>
    <row r="4152" spans="1:2" x14ac:dyDescent="0.25">
      <c r="A4152" s="102">
        <v>35024</v>
      </c>
      <c r="B4152" s="101">
        <v>6.27</v>
      </c>
    </row>
    <row r="4153" spans="1:2" x14ac:dyDescent="0.25">
      <c r="A4153" s="102">
        <v>35025</v>
      </c>
      <c r="B4153" s="101">
        <v>6.28</v>
      </c>
    </row>
    <row r="4154" spans="1:2" x14ac:dyDescent="0.25">
      <c r="A4154" s="102">
        <v>35026</v>
      </c>
      <c r="B4154" s="101" t="e">
        <f>NA()</f>
        <v>#N/A</v>
      </c>
    </row>
    <row r="4155" spans="1:2" x14ac:dyDescent="0.25">
      <c r="A4155" s="102">
        <v>35027</v>
      </c>
      <c r="B4155" s="101">
        <v>6.25</v>
      </c>
    </row>
    <row r="4156" spans="1:2" x14ac:dyDescent="0.25">
      <c r="A4156" s="102">
        <v>35030</v>
      </c>
      <c r="B4156" s="101">
        <v>6.23</v>
      </c>
    </row>
    <row r="4157" spans="1:2" x14ac:dyDescent="0.25">
      <c r="A4157" s="102">
        <v>35031</v>
      </c>
      <c r="B4157" s="101">
        <v>6.24</v>
      </c>
    </row>
    <row r="4158" spans="1:2" x14ac:dyDescent="0.25">
      <c r="A4158" s="102">
        <v>35032</v>
      </c>
      <c r="B4158" s="101">
        <v>6.22</v>
      </c>
    </row>
    <row r="4159" spans="1:2" x14ac:dyDescent="0.25">
      <c r="A4159" s="102">
        <v>35033</v>
      </c>
      <c r="B4159" s="101">
        <v>6.14</v>
      </c>
    </row>
    <row r="4160" spans="1:2" x14ac:dyDescent="0.25">
      <c r="A4160" s="102">
        <v>35034</v>
      </c>
      <c r="B4160" s="101">
        <v>6.1</v>
      </c>
    </row>
    <row r="4161" spans="1:2" x14ac:dyDescent="0.25">
      <c r="A4161" s="102">
        <v>35037</v>
      </c>
      <c r="B4161" s="101">
        <v>6.01</v>
      </c>
    </row>
    <row r="4162" spans="1:2" x14ac:dyDescent="0.25">
      <c r="A4162" s="102">
        <v>35038</v>
      </c>
      <c r="B4162" s="101">
        <v>6.04</v>
      </c>
    </row>
    <row r="4163" spans="1:2" x14ac:dyDescent="0.25">
      <c r="A4163" s="102">
        <v>35039</v>
      </c>
      <c r="B4163" s="101">
        <v>6.03</v>
      </c>
    </row>
    <row r="4164" spans="1:2" x14ac:dyDescent="0.25">
      <c r="A4164" s="102">
        <v>35040</v>
      </c>
      <c r="B4164" s="101">
        <v>6.07</v>
      </c>
    </row>
    <row r="4165" spans="1:2" x14ac:dyDescent="0.25">
      <c r="A4165" s="102">
        <v>35041</v>
      </c>
      <c r="B4165" s="101">
        <v>6.06</v>
      </c>
    </row>
    <row r="4166" spans="1:2" x14ac:dyDescent="0.25">
      <c r="A4166" s="102">
        <v>35044</v>
      </c>
      <c r="B4166" s="101">
        <v>6.04</v>
      </c>
    </row>
    <row r="4167" spans="1:2" x14ac:dyDescent="0.25">
      <c r="A4167" s="102">
        <v>35045</v>
      </c>
      <c r="B4167" s="101">
        <v>6.05</v>
      </c>
    </row>
    <row r="4168" spans="1:2" x14ac:dyDescent="0.25">
      <c r="A4168" s="102">
        <v>35046</v>
      </c>
      <c r="B4168" s="101">
        <v>6.07</v>
      </c>
    </row>
    <row r="4169" spans="1:2" x14ac:dyDescent="0.25">
      <c r="A4169" s="102">
        <v>35047</v>
      </c>
      <c r="B4169" s="101">
        <v>6.08</v>
      </c>
    </row>
    <row r="4170" spans="1:2" x14ac:dyDescent="0.25">
      <c r="A4170" s="102">
        <v>35048</v>
      </c>
      <c r="B4170" s="101">
        <v>6.09</v>
      </c>
    </row>
    <row r="4171" spans="1:2" x14ac:dyDescent="0.25">
      <c r="A4171" s="102">
        <v>35051</v>
      </c>
      <c r="B4171" s="101">
        <v>6.2</v>
      </c>
    </row>
    <row r="4172" spans="1:2" x14ac:dyDescent="0.25">
      <c r="A4172" s="102">
        <v>35052</v>
      </c>
      <c r="B4172" s="101">
        <v>6.14</v>
      </c>
    </row>
    <row r="4173" spans="1:2" x14ac:dyDescent="0.25">
      <c r="A4173" s="102">
        <v>35053</v>
      </c>
      <c r="B4173" s="101">
        <v>6.11</v>
      </c>
    </row>
    <row r="4174" spans="1:2" x14ac:dyDescent="0.25">
      <c r="A4174" s="102">
        <v>35054</v>
      </c>
      <c r="B4174" s="101">
        <v>6.11</v>
      </c>
    </row>
    <row r="4175" spans="1:2" x14ac:dyDescent="0.25">
      <c r="A4175" s="102">
        <v>35055</v>
      </c>
      <c r="B4175" s="101">
        <v>6.06</v>
      </c>
    </row>
    <row r="4176" spans="1:2" x14ac:dyDescent="0.25">
      <c r="A4176" s="102">
        <v>35058</v>
      </c>
      <c r="B4176" s="101" t="e">
        <f>NA()</f>
        <v>#N/A</v>
      </c>
    </row>
    <row r="4177" spans="1:2" x14ac:dyDescent="0.25">
      <c r="A4177" s="102">
        <v>35059</v>
      </c>
      <c r="B4177" s="101">
        <v>6.04</v>
      </c>
    </row>
    <row r="4178" spans="1:2" x14ac:dyDescent="0.25">
      <c r="A4178" s="102">
        <v>35060</v>
      </c>
      <c r="B4178" s="101">
        <v>6.01</v>
      </c>
    </row>
    <row r="4179" spans="1:2" x14ac:dyDescent="0.25">
      <c r="A4179" s="102">
        <v>35061</v>
      </c>
      <c r="B4179" s="101">
        <v>5.98</v>
      </c>
    </row>
    <row r="4180" spans="1:2" x14ac:dyDescent="0.25">
      <c r="A4180" s="102">
        <v>35062</v>
      </c>
      <c r="B4180" s="101">
        <v>5.96</v>
      </c>
    </row>
    <row r="4181" spans="1:2" x14ac:dyDescent="0.25">
      <c r="A4181" s="102">
        <v>35065</v>
      </c>
      <c r="B4181" s="101" t="e">
        <f>NA()</f>
        <v>#N/A</v>
      </c>
    </row>
    <row r="4182" spans="1:2" x14ac:dyDescent="0.25">
      <c r="A4182" s="102">
        <v>35066</v>
      </c>
      <c r="B4182" s="101">
        <v>5.97</v>
      </c>
    </row>
    <row r="4183" spans="1:2" x14ac:dyDescent="0.25">
      <c r="A4183" s="102">
        <v>35067</v>
      </c>
      <c r="B4183" s="101">
        <v>5.96</v>
      </c>
    </row>
    <row r="4184" spans="1:2" x14ac:dyDescent="0.25">
      <c r="A4184" s="102">
        <v>35068</v>
      </c>
      <c r="B4184" s="101">
        <v>6.03</v>
      </c>
    </row>
    <row r="4185" spans="1:2" x14ac:dyDescent="0.25">
      <c r="A4185" s="102">
        <v>35069</v>
      </c>
      <c r="B4185" s="101">
        <v>6.05</v>
      </c>
    </row>
    <row r="4186" spans="1:2" x14ac:dyDescent="0.25">
      <c r="A4186" s="102">
        <v>35072</v>
      </c>
      <c r="B4186" s="101">
        <v>6.04</v>
      </c>
    </row>
    <row r="4187" spans="1:2" x14ac:dyDescent="0.25">
      <c r="A4187" s="102">
        <v>35073</v>
      </c>
      <c r="B4187" s="101">
        <v>6.06</v>
      </c>
    </row>
    <row r="4188" spans="1:2" x14ac:dyDescent="0.25">
      <c r="A4188" s="102">
        <v>35074</v>
      </c>
      <c r="B4188" s="101">
        <v>6.16</v>
      </c>
    </row>
    <row r="4189" spans="1:2" x14ac:dyDescent="0.25">
      <c r="A4189" s="102">
        <v>35075</v>
      </c>
      <c r="B4189" s="101">
        <v>6.16</v>
      </c>
    </row>
    <row r="4190" spans="1:2" x14ac:dyDescent="0.25">
      <c r="A4190" s="102">
        <v>35076</v>
      </c>
      <c r="B4190" s="101">
        <v>6.16</v>
      </c>
    </row>
    <row r="4191" spans="1:2" x14ac:dyDescent="0.25">
      <c r="A4191" s="102">
        <v>35079</v>
      </c>
      <c r="B4191" s="101" t="e">
        <f>NA()</f>
        <v>#N/A</v>
      </c>
    </row>
    <row r="4192" spans="1:2" x14ac:dyDescent="0.25">
      <c r="A4192" s="102">
        <v>35080</v>
      </c>
      <c r="B4192" s="101">
        <v>6.09</v>
      </c>
    </row>
    <row r="4193" spans="1:2" x14ac:dyDescent="0.25">
      <c r="A4193" s="102">
        <v>35081</v>
      </c>
      <c r="B4193" s="101">
        <v>6</v>
      </c>
    </row>
    <row r="4194" spans="1:2" x14ac:dyDescent="0.25">
      <c r="A4194" s="102">
        <v>35082</v>
      </c>
      <c r="B4194" s="101">
        <v>5.98</v>
      </c>
    </row>
    <row r="4195" spans="1:2" x14ac:dyDescent="0.25">
      <c r="A4195" s="102">
        <v>35083</v>
      </c>
      <c r="B4195" s="101">
        <v>5.97</v>
      </c>
    </row>
    <row r="4196" spans="1:2" x14ac:dyDescent="0.25">
      <c r="A4196" s="102">
        <v>35086</v>
      </c>
      <c r="B4196" s="101">
        <v>6.04</v>
      </c>
    </row>
    <row r="4197" spans="1:2" x14ac:dyDescent="0.25">
      <c r="A4197" s="102">
        <v>35087</v>
      </c>
      <c r="B4197" s="101">
        <v>6.09</v>
      </c>
    </row>
    <row r="4198" spans="1:2" x14ac:dyDescent="0.25">
      <c r="A4198" s="102">
        <v>35088</v>
      </c>
      <c r="B4198" s="101">
        <v>6.02</v>
      </c>
    </row>
    <row r="4199" spans="1:2" x14ac:dyDescent="0.25">
      <c r="A4199" s="102">
        <v>35089</v>
      </c>
      <c r="B4199" s="101">
        <v>6.11</v>
      </c>
    </row>
    <row r="4200" spans="1:2" x14ac:dyDescent="0.25">
      <c r="A4200" s="102">
        <v>35090</v>
      </c>
      <c r="B4200" s="101">
        <v>6.04</v>
      </c>
    </row>
    <row r="4201" spans="1:2" x14ac:dyDescent="0.25">
      <c r="A4201" s="102">
        <v>35093</v>
      </c>
      <c r="B4201" s="101">
        <v>6.09</v>
      </c>
    </row>
    <row r="4202" spans="1:2" x14ac:dyDescent="0.25">
      <c r="A4202" s="102">
        <v>35094</v>
      </c>
      <c r="B4202" s="101">
        <v>6.04</v>
      </c>
    </row>
    <row r="4203" spans="1:2" x14ac:dyDescent="0.25">
      <c r="A4203" s="102">
        <v>35095</v>
      </c>
      <c r="B4203" s="101">
        <v>6.03</v>
      </c>
    </row>
    <row r="4204" spans="1:2" x14ac:dyDescent="0.25">
      <c r="A4204" s="102">
        <v>35096</v>
      </c>
      <c r="B4204" s="101">
        <v>6.08</v>
      </c>
    </row>
    <row r="4205" spans="1:2" x14ac:dyDescent="0.25">
      <c r="A4205" s="102">
        <v>35097</v>
      </c>
      <c r="B4205" s="101">
        <v>6.15</v>
      </c>
    </row>
    <row r="4206" spans="1:2" x14ac:dyDescent="0.25">
      <c r="A4206" s="102">
        <v>35100</v>
      </c>
      <c r="B4206" s="101">
        <v>6.15</v>
      </c>
    </row>
    <row r="4207" spans="1:2" x14ac:dyDescent="0.25">
      <c r="A4207" s="102">
        <v>35101</v>
      </c>
      <c r="B4207" s="101">
        <v>6.14</v>
      </c>
    </row>
    <row r="4208" spans="1:2" x14ac:dyDescent="0.25">
      <c r="A4208" s="102">
        <v>35102</v>
      </c>
      <c r="B4208" s="101">
        <v>6.15</v>
      </c>
    </row>
    <row r="4209" spans="1:2" x14ac:dyDescent="0.25">
      <c r="A4209" s="102">
        <v>35103</v>
      </c>
      <c r="B4209" s="101">
        <v>6.09</v>
      </c>
    </row>
    <row r="4210" spans="1:2" x14ac:dyDescent="0.25">
      <c r="A4210" s="102">
        <v>35104</v>
      </c>
      <c r="B4210" s="101">
        <v>6.11</v>
      </c>
    </row>
    <row r="4211" spans="1:2" x14ac:dyDescent="0.25">
      <c r="A4211" s="102">
        <v>35107</v>
      </c>
      <c r="B4211" s="101">
        <v>6.05</v>
      </c>
    </row>
    <row r="4212" spans="1:2" x14ac:dyDescent="0.25">
      <c r="A4212" s="102">
        <v>35108</v>
      </c>
      <c r="B4212" s="101">
        <v>6.02</v>
      </c>
    </row>
    <row r="4213" spans="1:2" x14ac:dyDescent="0.25">
      <c r="A4213" s="102">
        <v>35109</v>
      </c>
      <c r="B4213" s="101">
        <v>6.07</v>
      </c>
    </row>
    <row r="4214" spans="1:2" x14ac:dyDescent="0.25">
      <c r="A4214" s="102">
        <v>35110</v>
      </c>
      <c r="B4214" s="101">
        <v>6.16</v>
      </c>
    </row>
    <row r="4215" spans="1:2" x14ac:dyDescent="0.25">
      <c r="A4215" s="102">
        <v>35111</v>
      </c>
      <c r="B4215" s="101">
        <v>6.23</v>
      </c>
    </row>
    <row r="4216" spans="1:2" x14ac:dyDescent="0.25">
      <c r="A4216" s="102">
        <v>35114</v>
      </c>
      <c r="B4216" s="101" t="e">
        <f>NA()</f>
        <v>#N/A</v>
      </c>
    </row>
    <row r="4217" spans="1:2" x14ac:dyDescent="0.25">
      <c r="A4217" s="102">
        <v>35115</v>
      </c>
      <c r="B4217" s="101">
        <v>6.39</v>
      </c>
    </row>
    <row r="4218" spans="1:2" x14ac:dyDescent="0.25">
      <c r="A4218" s="102">
        <v>35116</v>
      </c>
      <c r="B4218" s="101">
        <v>6.39</v>
      </c>
    </row>
    <row r="4219" spans="1:2" x14ac:dyDescent="0.25">
      <c r="A4219" s="102">
        <v>35117</v>
      </c>
      <c r="B4219" s="101">
        <v>6.36</v>
      </c>
    </row>
    <row r="4220" spans="1:2" x14ac:dyDescent="0.25">
      <c r="A4220" s="102">
        <v>35118</v>
      </c>
      <c r="B4220" s="101">
        <v>6.42</v>
      </c>
    </row>
    <row r="4221" spans="1:2" x14ac:dyDescent="0.25">
      <c r="A4221" s="102">
        <v>35121</v>
      </c>
      <c r="B4221" s="101">
        <v>6.45</v>
      </c>
    </row>
    <row r="4222" spans="1:2" x14ac:dyDescent="0.25">
      <c r="A4222" s="102">
        <v>35122</v>
      </c>
      <c r="B4222" s="101">
        <v>6.47</v>
      </c>
    </row>
    <row r="4223" spans="1:2" x14ac:dyDescent="0.25">
      <c r="A4223" s="102">
        <v>35123</v>
      </c>
      <c r="B4223" s="101">
        <v>6.48</v>
      </c>
    </row>
    <row r="4224" spans="1:2" x14ac:dyDescent="0.25">
      <c r="A4224" s="102">
        <v>35124</v>
      </c>
      <c r="B4224" s="101">
        <v>6.48</v>
      </c>
    </row>
    <row r="4225" spans="1:2" x14ac:dyDescent="0.25">
      <c r="A4225" s="102">
        <v>35125</v>
      </c>
      <c r="B4225" s="101">
        <v>6.38</v>
      </c>
    </row>
    <row r="4226" spans="1:2" x14ac:dyDescent="0.25">
      <c r="A4226" s="102">
        <v>35128</v>
      </c>
      <c r="B4226" s="101">
        <v>6.34</v>
      </c>
    </row>
    <row r="4227" spans="1:2" x14ac:dyDescent="0.25">
      <c r="A4227" s="102">
        <v>35129</v>
      </c>
      <c r="B4227" s="101">
        <v>6.39</v>
      </c>
    </row>
    <row r="4228" spans="1:2" x14ac:dyDescent="0.25">
      <c r="A4228" s="102">
        <v>35130</v>
      </c>
      <c r="B4228" s="101">
        <v>6.44</v>
      </c>
    </row>
    <row r="4229" spans="1:2" x14ac:dyDescent="0.25">
      <c r="A4229" s="102">
        <v>35131</v>
      </c>
      <c r="B4229" s="101">
        <v>6.46</v>
      </c>
    </row>
    <row r="4230" spans="1:2" x14ac:dyDescent="0.25">
      <c r="A4230" s="102">
        <v>35132</v>
      </c>
      <c r="B4230" s="101">
        <v>6.7</v>
      </c>
    </row>
    <row r="4231" spans="1:2" x14ac:dyDescent="0.25">
      <c r="A4231" s="102">
        <v>35135</v>
      </c>
      <c r="B4231" s="101">
        <v>6.63</v>
      </c>
    </row>
    <row r="4232" spans="1:2" x14ac:dyDescent="0.25">
      <c r="A4232" s="102">
        <v>35136</v>
      </c>
      <c r="B4232" s="101">
        <v>6.66</v>
      </c>
    </row>
    <row r="4233" spans="1:2" x14ac:dyDescent="0.25">
      <c r="A4233" s="102">
        <v>35137</v>
      </c>
      <c r="B4233" s="101">
        <v>6.68</v>
      </c>
    </row>
    <row r="4234" spans="1:2" x14ac:dyDescent="0.25">
      <c r="A4234" s="102">
        <v>35138</v>
      </c>
      <c r="B4234" s="101">
        <v>6.68</v>
      </c>
    </row>
    <row r="4235" spans="1:2" x14ac:dyDescent="0.25">
      <c r="A4235" s="102">
        <v>35139</v>
      </c>
      <c r="B4235" s="101">
        <v>6.75</v>
      </c>
    </row>
    <row r="4236" spans="1:2" x14ac:dyDescent="0.25">
      <c r="A4236" s="102">
        <v>35142</v>
      </c>
      <c r="B4236" s="101">
        <v>6.71</v>
      </c>
    </row>
    <row r="4237" spans="1:2" x14ac:dyDescent="0.25">
      <c r="A4237" s="102">
        <v>35143</v>
      </c>
      <c r="B4237" s="101">
        <v>6.7</v>
      </c>
    </row>
    <row r="4238" spans="1:2" x14ac:dyDescent="0.25">
      <c r="A4238" s="102">
        <v>35144</v>
      </c>
      <c r="B4238" s="101">
        <v>6.65</v>
      </c>
    </row>
    <row r="4239" spans="1:2" x14ac:dyDescent="0.25">
      <c r="A4239" s="102">
        <v>35145</v>
      </c>
      <c r="B4239" s="101">
        <v>6.62</v>
      </c>
    </row>
    <row r="4240" spans="1:2" x14ac:dyDescent="0.25">
      <c r="A4240" s="102">
        <v>35146</v>
      </c>
      <c r="B4240" s="101">
        <v>6.65</v>
      </c>
    </row>
    <row r="4241" spans="1:2" x14ac:dyDescent="0.25">
      <c r="A4241" s="102">
        <v>35149</v>
      </c>
      <c r="B4241" s="101">
        <v>6.58</v>
      </c>
    </row>
    <row r="4242" spans="1:2" x14ac:dyDescent="0.25">
      <c r="A4242" s="102">
        <v>35150</v>
      </c>
      <c r="B4242" s="101">
        <v>6.59</v>
      </c>
    </row>
    <row r="4243" spans="1:2" x14ac:dyDescent="0.25">
      <c r="A4243" s="102">
        <v>35151</v>
      </c>
      <c r="B4243" s="101">
        <v>6.68</v>
      </c>
    </row>
    <row r="4244" spans="1:2" x14ac:dyDescent="0.25">
      <c r="A4244" s="102">
        <v>35152</v>
      </c>
      <c r="B4244" s="101">
        <v>6.73</v>
      </c>
    </row>
    <row r="4245" spans="1:2" x14ac:dyDescent="0.25">
      <c r="A4245" s="102">
        <v>35153</v>
      </c>
      <c r="B4245" s="101">
        <v>6.67</v>
      </c>
    </row>
    <row r="4246" spans="1:2" x14ac:dyDescent="0.25">
      <c r="A4246" s="102">
        <v>35156</v>
      </c>
      <c r="B4246" s="101">
        <v>6.66</v>
      </c>
    </row>
    <row r="4247" spans="1:2" x14ac:dyDescent="0.25">
      <c r="A4247" s="102">
        <v>35157</v>
      </c>
      <c r="B4247" s="101">
        <v>6.62</v>
      </c>
    </row>
    <row r="4248" spans="1:2" x14ac:dyDescent="0.25">
      <c r="A4248" s="102">
        <v>35158</v>
      </c>
      <c r="B4248" s="101">
        <v>6.63</v>
      </c>
    </row>
    <row r="4249" spans="1:2" x14ac:dyDescent="0.25">
      <c r="A4249" s="102">
        <v>35159</v>
      </c>
      <c r="B4249" s="101">
        <v>6.66</v>
      </c>
    </row>
    <row r="4250" spans="1:2" x14ac:dyDescent="0.25">
      <c r="A4250" s="102">
        <v>35160</v>
      </c>
      <c r="B4250" s="101">
        <v>6.83</v>
      </c>
    </row>
    <row r="4251" spans="1:2" x14ac:dyDescent="0.25">
      <c r="A4251" s="102">
        <v>35163</v>
      </c>
      <c r="B4251" s="101">
        <v>6.88</v>
      </c>
    </row>
    <row r="4252" spans="1:2" x14ac:dyDescent="0.25">
      <c r="A4252" s="102">
        <v>35164</v>
      </c>
      <c r="B4252" s="101">
        <v>6.84</v>
      </c>
    </row>
    <row r="4253" spans="1:2" x14ac:dyDescent="0.25">
      <c r="A4253" s="102">
        <v>35165</v>
      </c>
      <c r="B4253" s="101">
        <v>6.91</v>
      </c>
    </row>
    <row r="4254" spans="1:2" x14ac:dyDescent="0.25">
      <c r="A4254" s="102">
        <v>35166</v>
      </c>
      <c r="B4254" s="101">
        <v>6.95</v>
      </c>
    </row>
    <row r="4255" spans="1:2" x14ac:dyDescent="0.25">
      <c r="A4255" s="102">
        <v>35167</v>
      </c>
      <c r="B4255" s="101">
        <v>6.81</v>
      </c>
    </row>
    <row r="4256" spans="1:2" x14ac:dyDescent="0.25">
      <c r="A4256" s="102">
        <v>35170</v>
      </c>
      <c r="B4256" s="101">
        <v>6.79</v>
      </c>
    </row>
    <row r="4257" spans="1:2" x14ac:dyDescent="0.25">
      <c r="A4257" s="102">
        <v>35171</v>
      </c>
      <c r="B4257" s="101">
        <v>6.78</v>
      </c>
    </row>
    <row r="4258" spans="1:2" x14ac:dyDescent="0.25">
      <c r="A4258" s="102">
        <v>35172</v>
      </c>
      <c r="B4258" s="101">
        <v>6.81</v>
      </c>
    </row>
    <row r="4259" spans="1:2" x14ac:dyDescent="0.25">
      <c r="A4259" s="102">
        <v>35173</v>
      </c>
      <c r="B4259" s="101">
        <v>6.84</v>
      </c>
    </row>
    <row r="4260" spans="1:2" x14ac:dyDescent="0.25">
      <c r="A4260" s="102">
        <v>35174</v>
      </c>
      <c r="B4260" s="101">
        <v>6.8</v>
      </c>
    </row>
    <row r="4261" spans="1:2" x14ac:dyDescent="0.25">
      <c r="A4261" s="102">
        <v>35177</v>
      </c>
      <c r="B4261" s="101">
        <v>6.75</v>
      </c>
    </row>
    <row r="4262" spans="1:2" x14ac:dyDescent="0.25">
      <c r="A4262" s="102">
        <v>35178</v>
      </c>
      <c r="B4262" s="101">
        <v>6.78</v>
      </c>
    </row>
    <row r="4263" spans="1:2" x14ac:dyDescent="0.25">
      <c r="A4263" s="102">
        <v>35179</v>
      </c>
      <c r="B4263" s="101">
        <v>6.81</v>
      </c>
    </row>
    <row r="4264" spans="1:2" x14ac:dyDescent="0.25">
      <c r="A4264" s="102">
        <v>35180</v>
      </c>
      <c r="B4264" s="101">
        <v>6.81</v>
      </c>
    </row>
    <row r="4265" spans="1:2" x14ac:dyDescent="0.25">
      <c r="A4265" s="102">
        <v>35181</v>
      </c>
      <c r="B4265" s="101">
        <v>6.79</v>
      </c>
    </row>
    <row r="4266" spans="1:2" x14ac:dyDescent="0.25">
      <c r="A4266" s="102">
        <v>35184</v>
      </c>
      <c r="B4266" s="101">
        <v>6.83</v>
      </c>
    </row>
    <row r="4267" spans="1:2" x14ac:dyDescent="0.25">
      <c r="A4267" s="102">
        <v>35185</v>
      </c>
      <c r="B4267" s="101">
        <v>6.89</v>
      </c>
    </row>
    <row r="4268" spans="1:2" x14ac:dyDescent="0.25">
      <c r="A4268" s="102">
        <v>35186</v>
      </c>
      <c r="B4268" s="101">
        <v>6.91</v>
      </c>
    </row>
    <row r="4269" spans="1:2" x14ac:dyDescent="0.25">
      <c r="A4269" s="102">
        <v>35187</v>
      </c>
      <c r="B4269" s="101">
        <v>7.05</v>
      </c>
    </row>
    <row r="4270" spans="1:2" x14ac:dyDescent="0.25">
      <c r="A4270" s="102">
        <v>35188</v>
      </c>
      <c r="B4270" s="101">
        <v>7.12</v>
      </c>
    </row>
    <row r="4271" spans="1:2" x14ac:dyDescent="0.25">
      <c r="A4271" s="102">
        <v>35191</v>
      </c>
      <c r="B4271" s="101">
        <v>7.07</v>
      </c>
    </row>
    <row r="4272" spans="1:2" x14ac:dyDescent="0.25">
      <c r="A4272" s="102">
        <v>35192</v>
      </c>
      <c r="B4272" s="101">
        <v>7.08</v>
      </c>
    </row>
    <row r="4273" spans="1:2" x14ac:dyDescent="0.25">
      <c r="A4273" s="102">
        <v>35193</v>
      </c>
      <c r="B4273" s="101">
        <v>7</v>
      </c>
    </row>
    <row r="4274" spans="1:2" x14ac:dyDescent="0.25">
      <c r="A4274" s="102">
        <v>35194</v>
      </c>
      <c r="B4274" s="101">
        <v>7.02</v>
      </c>
    </row>
    <row r="4275" spans="1:2" x14ac:dyDescent="0.25">
      <c r="A4275" s="102">
        <v>35195</v>
      </c>
      <c r="B4275" s="101">
        <v>6.93</v>
      </c>
    </row>
    <row r="4276" spans="1:2" x14ac:dyDescent="0.25">
      <c r="A4276" s="102">
        <v>35198</v>
      </c>
      <c r="B4276" s="101">
        <v>6.9</v>
      </c>
    </row>
    <row r="4277" spans="1:2" x14ac:dyDescent="0.25">
      <c r="A4277" s="102">
        <v>35199</v>
      </c>
      <c r="B4277" s="101">
        <v>6.85</v>
      </c>
    </row>
    <row r="4278" spans="1:2" x14ac:dyDescent="0.25">
      <c r="A4278" s="102">
        <v>35200</v>
      </c>
      <c r="B4278" s="101">
        <v>6.84</v>
      </c>
    </row>
    <row r="4279" spans="1:2" x14ac:dyDescent="0.25">
      <c r="A4279" s="102">
        <v>35201</v>
      </c>
      <c r="B4279" s="101">
        <v>6.9</v>
      </c>
    </row>
    <row r="4280" spans="1:2" x14ac:dyDescent="0.25">
      <c r="A4280" s="102">
        <v>35202</v>
      </c>
      <c r="B4280" s="101">
        <v>6.84</v>
      </c>
    </row>
    <row r="4281" spans="1:2" x14ac:dyDescent="0.25">
      <c r="A4281" s="102">
        <v>35205</v>
      </c>
      <c r="B4281" s="101">
        <v>6.82</v>
      </c>
    </row>
    <row r="4282" spans="1:2" x14ac:dyDescent="0.25">
      <c r="A4282" s="102">
        <v>35206</v>
      </c>
      <c r="B4282" s="101">
        <v>6.85</v>
      </c>
    </row>
    <row r="4283" spans="1:2" x14ac:dyDescent="0.25">
      <c r="A4283" s="102">
        <v>35207</v>
      </c>
      <c r="B4283" s="101">
        <v>6.81</v>
      </c>
    </row>
    <row r="4284" spans="1:2" x14ac:dyDescent="0.25">
      <c r="A4284" s="102">
        <v>35208</v>
      </c>
      <c r="B4284" s="101">
        <v>6.87</v>
      </c>
    </row>
    <row r="4285" spans="1:2" x14ac:dyDescent="0.25">
      <c r="A4285" s="102">
        <v>35209</v>
      </c>
      <c r="B4285" s="101">
        <v>6.84</v>
      </c>
    </row>
    <row r="4286" spans="1:2" x14ac:dyDescent="0.25">
      <c r="A4286" s="102">
        <v>35212</v>
      </c>
      <c r="B4286" s="101" t="e">
        <f>NA()</f>
        <v>#N/A</v>
      </c>
    </row>
    <row r="4287" spans="1:2" x14ac:dyDescent="0.25">
      <c r="A4287" s="102">
        <v>35213</v>
      </c>
      <c r="B4287" s="101">
        <v>6.85</v>
      </c>
    </row>
    <row r="4288" spans="1:2" x14ac:dyDescent="0.25">
      <c r="A4288" s="102">
        <v>35214</v>
      </c>
      <c r="B4288" s="101">
        <v>6.94</v>
      </c>
    </row>
    <row r="4289" spans="1:2" x14ac:dyDescent="0.25">
      <c r="A4289" s="102">
        <v>35215</v>
      </c>
      <c r="B4289" s="101">
        <v>6.92</v>
      </c>
    </row>
    <row r="4290" spans="1:2" x14ac:dyDescent="0.25">
      <c r="A4290" s="102">
        <v>35216</v>
      </c>
      <c r="B4290" s="101">
        <v>7</v>
      </c>
    </row>
    <row r="4291" spans="1:2" x14ac:dyDescent="0.25">
      <c r="A4291" s="102">
        <v>35219</v>
      </c>
      <c r="B4291" s="101">
        <v>7.01</v>
      </c>
    </row>
    <row r="4292" spans="1:2" x14ac:dyDescent="0.25">
      <c r="A4292" s="102">
        <v>35220</v>
      </c>
      <c r="B4292" s="101">
        <v>7</v>
      </c>
    </row>
    <row r="4293" spans="1:2" x14ac:dyDescent="0.25">
      <c r="A4293" s="102">
        <v>35221</v>
      </c>
      <c r="B4293" s="101">
        <v>6.96</v>
      </c>
    </row>
    <row r="4294" spans="1:2" x14ac:dyDescent="0.25">
      <c r="A4294" s="102">
        <v>35222</v>
      </c>
      <c r="B4294" s="101">
        <v>6.91</v>
      </c>
    </row>
    <row r="4295" spans="1:2" x14ac:dyDescent="0.25">
      <c r="A4295" s="102">
        <v>35223</v>
      </c>
      <c r="B4295" s="101">
        <v>7.05</v>
      </c>
    </row>
    <row r="4296" spans="1:2" x14ac:dyDescent="0.25">
      <c r="A4296" s="102">
        <v>35226</v>
      </c>
      <c r="B4296" s="101">
        <v>7.1</v>
      </c>
    </row>
    <row r="4297" spans="1:2" x14ac:dyDescent="0.25">
      <c r="A4297" s="102">
        <v>35227</v>
      </c>
      <c r="B4297" s="101">
        <v>7.13</v>
      </c>
    </row>
    <row r="4298" spans="1:2" x14ac:dyDescent="0.25">
      <c r="A4298" s="102">
        <v>35228</v>
      </c>
      <c r="B4298" s="101">
        <v>7.18</v>
      </c>
    </row>
    <row r="4299" spans="1:2" x14ac:dyDescent="0.25">
      <c r="A4299" s="102">
        <v>35229</v>
      </c>
      <c r="B4299" s="101">
        <v>7.15</v>
      </c>
    </row>
    <row r="4300" spans="1:2" x14ac:dyDescent="0.25">
      <c r="A4300" s="102">
        <v>35230</v>
      </c>
      <c r="B4300" s="101">
        <v>7.1</v>
      </c>
    </row>
    <row r="4301" spans="1:2" x14ac:dyDescent="0.25">
      <c r="A4301" s="102">
        <v>35233</v>
      </c>
      <c r="B4301" s="101">
        <v>7.06</v>
      </c>
    </row>
    <row r="4302" spans="1:2" x14ac:dyDescent="0.25">
      <c r="A4302" s="102">
        <v>35234</v>
      </c>
      <c r="B4302" s="101">
        <v>7.09</v>
      </c>
    </row>
    <row r="4303" spans="1:2" x14ac:dyDescent="0.25">
      <c r="A4303" s="102">
        <v>35235</v>
      </c>
      <c r="B4303" s="101">
        <v>7.12</v>
      </c>
    </row>
    <row r="4304" spans="1:2" x14ac:dyDescent="0.25">
      <c r="A4304" s="102">
        <v>35236</v>
      </c>
      <c r="B4304" s="101">
        <v>7.12</v>
      </c>
    </row>
    <row r="4305" spans="1:2" x14ac:dyDescent="0.25">
      <c r="A4305" s="102">
        <v>35237</v>
      </c>
      <c r="B4305" s="101">
        <v>7.11</v>
      </c>
    </row>
    <row r="4306" spans="1:2" x14ac:dyDescent="0.25">
      <c r="A4306" s="102">
        <v>35240</v>
      </c>
      <c r="B4306" s="101">
        <v>7.09</v>
      </c>
    </row>
    <row r="4307" spans="1:2" x14ac:dyDescent="0.25">
      <c r="A4307" s="102">
        <v>35241</v>
      </c>
      <c r="B4307" s="101">
        <v>7.06</v>
      </c>
    </row>
    <row r="4308" spans="1:2" x14ac:dyDescent="0.25">
      <c r="A4308" s="102">
        <v>35242</v>
      </c>
      <c r="B4308" s="101">
        <v>7.05</v>
      </c>
    </row>
    <row r="4309" spans="1:2" x14ac:dyDescent="0.25">
      <c r="A4309" s="102">
        <v>35243</v>
      </c>
      <c r="B4309" s="101">
        <v>6.99</v>
      </c>
    </row>
    <row r="4310" spans="1:2" x14ac:dyDescent="0.25">
      <c r="A4310" s="102">
        <v>35244</v>
      </c>
      <c r="B4310" s="101">
        <v>6.9</v>
      </c>
    </row>
    <row r="4311" spans="1:2" x14ac:dyDescent="0.25">
      <c r="A4311" s="102">
        <v>35247</v>
      </c>
      <c r="B4311" s="101">
        <v>6.91</v>
      </c>
    </row>
    <row r="4312" spans="1:2" x14ac:dyDescent="0.25">
      <c r="A4312" s="102">
        <v>35248</v>
      </c>
      <c r="B4312" s="101">
        <v>6.94</v>
      </c>
    </row>
    <row r="4313" spans="1:2" x14ac:dyDescent="0.25">
      <c r="A4313" s="102">
        <v>35249</v>
      </c>
      <c r="B4313" s="101">
        <v>6.94</v>
      </c>
    </row>
    <row r="4314" spans="1:2" x14ac:dyDescent="0.25">
      <c r="A4314" s="102">
        <v>35250</v>
      </c>
      <c r="B4314" s="101" t="e">
        <f>NA()</f>
        <v>#N/A</v>
      </c>
    </row>
    <row r="4315" spans="1:2" x14ac:dyDescent="0.25">
      <c r="A4315" s="102">
        <v>35251</v>
      </c>
      <c r="B4315" s="101">
        <v>7.19</v>
      </c>
    </row>
    <row r="4316" spans="1:2" x14ac:dyDescent="0.25">
      <c r="A4316" s="102">
        <v>35254</v>
      </c>
      <c r="B4316" s="101">
        <v>7.19</v>
      </c>
    </row>
    <row r="4317" spans="1:2" x14ac:dyDescent="0.25">
      <c r="A4317" s="102">
        <v>35255</v>
      </c>
      <c r="B4317" s="101">
        <v>7.15</v>
      </c>
    </row>
    <row r="4318" spans="1:2" x14ac:dyDescent="0.25">
      <c r="A4318" s="102">
        <v>35256</v>
      </c>
      <c r="B4318" s="101">
        <v>7.1</v>
      </c>
    </row>
    <row r="4319" spans="1:2" x14ac:dyDescent="0.25">
      <c r="A4319" s="102">
        <v>35257</v>
      </c>
      <c r="B4319" s="101">
        <v>7.07</v>
      </c>
    </row>
    <row r="4320" spans="1:2" x14ac:dyDescent="0.25">
      <c r="A4320" s="102">
        <v>35258</v>
      </c>
      <c r="B4320" s="101">
        <v>7.03</v>
      </c>
    </row>
    <row r="4321" spans="1:2" x14ac:dyDescent="0.25">
      <c r="A4321" s="102">
        <v>35261</v>
      </c>
      <c r="B4321" s="101">
        <v>7.07</v>
      </c>
    </row>
    <row r="4322" spans="1:2" x14ac:dyDescent="0.25">
      <c r="A4322" s="102">
        <v>35262</v>
      </c>
      <c r="B4322" s="101">
        <v>7.03</v>
      </c>
    </row>
    <row r="4323" spans="1:2" x14ac:dyDescent="0.25">
      <c r="A4323" s="102">
        <v>35263</v>
      </c>
      <c r="B4323" s="101">
        <v>7.02</v>
      </c>
    </row>
    <row r="4324" spans="1:2" x14ac:dyDescent="0.25">
      <c r="A4324" s="102">
        <v>35264</v>
      </c>
      <c r="B4324" s="101">
        <v>6.92</v>
      </c>
    </row>
    <row r="4325" spans="1:2" x14ac:dyDescent="0.25">
      <c r="A4325" s="102">
        <v>35265</v>
      </c>
      <c r="B4325" s="101">
        <v>6.97</v>
      </c>
    </row>
    <row r="4326" spans="1:2" x14ac:dyDescent="0.25">
      <c r="A4326" s="102">
        <v>35268</v>
      </c>
      <c r="B4326" s="101">
        <v>7.01</v>
      </c>
    </row>
    <row r="4327" spans="1:2" x14ac:dyDescent="0.25">
      <c r="A4327" s="102">
        <v>35269</v>
      </c>
      <c r="B4327" s="101">
        <v>6.97</v>
      </c>
    </row>
    <row r="4328" spans="1:2" x14ac:dyDescent="0.25">
      <c r="A4328" s="102">
        <v>35270</v>
      </c>
      <c r="B4328" s="101">
        <v>7.04</v>
      </c>
    </row>
    <row r="4329" spans="1:2" x14ac:dyDescent="0.25">
      <c r="A4329" s="102">
        <v>35271</v>
      </c>
      <c r="B4329" s="101">
        <v>7.04</v>
      </c>
    </row>
    <row r="4330" spans="1:2" x14ac:dyDescent="0.25">
      <c r="A4330" s="102">
        <v>35272</v>
      </c>
      <c r="B4330" s="101">
        <v>7.02</v>
      </c>
    </row>
    <row r="4331" spans="1:2" x14ac:dyDescent="0.25">
      <c r="A4331" s="102">
        <v>35275</v>
      </c>
      <c r="B4331" s="101">
        <v>7.09</v>
      </c>
    </row>
    <row r="4332" spans="1:2" x14ac:dyDescent="0.25">
      <c r="A4332" s="102">
        <v>35276</v>
      </c>
      <c r="B4332" s="101">
        <v>7.05</v>
      </c>
    </row>
    <row r="4333" spans="1:2" x14ac:dyDescent="0.25">
      <c r="A4333" s="102">
        <v>35277</v>
      </c>
      <c r="B4333" s="101">
        <v>6.98</v>
      </c>
    </row>
    <row r="4334" spans="1:2" x14ac:dyDescent="0.25">
      <c r="A4334" s="102">
        <v>35278</v>
      </c>
      <c r="B4334" s="101">
        <v>6.84</v>
      </c>
    </row>
    <row r="4335" spans="1:2" x14ac:dyDescent="0.25">
      <c r="A4335" s="102">
        <v>35279</v>
      </c>
      <c r="B4335" s="101">
        <v>6.74</v>
      </c>
    </row>
    <row r="4336" spans="1:2" x14ac:dyDescent="0.25">
      <c r="A4336" s="102">
        <v>35282</v>
      </c>
      <c r="B4336" s="101">
        <v>6.75</v>
      </c>
    </row>
    <row r="4337" spans="1:2" x14ac:dyDescent="0.25">
      <c r="A4337" s="102">
        <v>35283</v>
      </c>
      <c r="B4337" s="101">
        <v>6.76</v>
      </c>
    </row>
    <row r="4338" spans="1:2" x14ac:dyDescent="0.25">
      <c r="A4338" s="102">
        <v>35284</v>
      </c>
      <c r="B4338" s="101">
        <v>6.78</v>
      </c>
    </row>
    <row r="4339" spans="1:2" x14ac:dyDescent="0.25">
      <c r="A4339" s="102">
        <v>35285</v>
      </c>
      <c r="B4339" s="101">
        <v>6.76</v>
      </c>
    </row>
    <row r="4340" spans="1:2" x14ac:dyDescent="0.25">
      <c r="A4340" s="102">
        <v>35286</v>
      </c>
      <c r="B4340" s="101">
        <v>6.7</v>
      </c>
    </row>
    <row r="4341" spans="1:2" x14ac:dyDescent="0.25">
      <c r="A4341" s="102">
        <v>35289</v>
      </c>
      <c r="B4341" s="101">
        <v>6.7</v>
      </c>
    </row>
    <row r="4342" spans="1:2" x14ac:dyDescent="0.25">
      <c r="A4342" s="102">
        <v>35290</v>
      </c>
      <c r="B4342" s="101">
        <v>6.78</v>
      </c>
    </row>
    <row r="4343" spans="1:2" x14ac:dyDescent="0.25">
      <c r="A4343" s="102">
        <v>35291</v>
      </c>
      <c r="B4343" s="101">
        <v>6.78</v>
      </c>
    </row>
    <row r="4344" spans="1:2" x14ac:dyDescent="0.25">
      <c r="A4344" s="102">
        <v>35292</v>
      </c>
      <c r="B4344" s="101">
        <v>6.82</v>
      </c>
    </row>
    <row r="4345" spans="1:2" x14ac:dyDescent="0.25">
      <c r="A4345" s="102">
        <v>35293</v>
      </c>
      <c r="B4345" s="101">
        <v>6.77</v>
      </c>
    </row>
    <row r="4346" spans="1:2" x14ac:dyDescent="0.25">
      <c r="A4346" s="102">
        <v>35296</v>
      </c>
      <c r="B4346" s="101">
        <v>6.8</v>
      </c>
    </row>
    <row r="4347" spans="1:2" x14ac:dyDescent="0.25">
      <c r="A4347" s="102">
        <v>35297</v>
      </c>
      <c r="B4347" s="101">
        <v>6.8</v>
      </c>
    </row>
    <row r="4348" spans="1:2" x14ac:dyDescent="0.25">
      <c r="A4348" s="102">
        <v>35298</v>
      </c>
      <c r="B4348" s="101">
        <v>6.83</v>
      </c>
    </row>
    <row r="4349" spans="1:2" x14ac:dyDescent="0.25">
      <c r="A4349" s="102">
        <v>35299</v>
      </c>
      <c r="B4349" s="101">
        <v>6.84</v>
      </c>
    </row>
    <row r="4350" spans="1:2" x14ac:dyDescent="0.25">
      <c r="A4350" s="102">
        <v>35300</v>
      </c>
      <c r="B4350" s="101">
        <v>6.93</v>
      </c>
    </row>
    <row r="4351" spans="1:2" x14ac:dyDescent="0.25">
      <c r="A4351" s="102">
        <v>35303</v>
      </c>
      <c r="B4351" s="101">
        <v>7</v>
      </c>
    </row>
    <row r="4352" spans="1:2" x14ac:dyDescent="0.25">
      <c r="A4352" s="102">
        <v>35304</v>
      </c>
      <c r="B4352" s="101">
        <v>6.97</v>
      </c>
    </row>
    <row r="4353" spans="1:2" x14ac:dyDescent="0.25">
      <c r="A4353" s="102">
        <v>35305</v>
      </c>
      <c r="B4353" s="101">
        <v>6.99</v>
      </c>
    </row>
    <row r="4354" spans="1:2" x14ac:dyDescent="0.25">
      <c r="A4354" s="102">
        <v>35306</v>
      </c>
      <c r="B4354" s="101">
        <v>7.05</v>
      </c>
    </row>
    <row r="4355" spans="1:2" x14ac:dyDescent="0.25">
      <c r="A4355" s="102">
        <v>35307</v>
      </c>
      <c r="B4355" s="101">
        <v>7.13</v>
      </c>
    </row>
    <row r="4356" spans="1:2" x14ac:dyDescent="0.25">
      <c r="A4356" s="102">
        <v>35310</v>
      </c>
      <c r="B4356" s="101" t="e">
        <f>NA()</f>
        <v>#N/A</v>
      </c>
    </row>
    <row r="4357" spans="1:2" x14ac:dyDescent="0.25">
      <c r="A4357" s="102">
        <v>35311</v>
      </c>
      <c r="B4357" s="101">
        <v>7.07</v>
      </c>
    </row>
    <row r="4358" spans="1:2" x14ac:dyDescent="0.25">
      <c r="A4358" s="102">
        <v>35312</v>
      </c>
      <c r="B4358" s="101">
        <v>7.1</v>
      </c>
    </row>
    <row r="4359" spans="1:2" x14ac:dyDescent="0.25">
      <c r="A4359" s="102">
        <v>35313</v>
      </c>
      <c r="B4359" s="101">
        <v>7.15</v>
      </c>
    </row>
    <row r="4360" spans="1:2" x14ac:dyDescent="0.25">
      <c r="A4360" s="102">
        <v>35314</v>
      </c>
      <c r="B4360" s="101">
        <v>7.12</v>
      </c>
    </row>
    <row r="4361" spans="1:2" x14ac:dyDescent="0.25">
      <c r="A4361" s="102">
        <v>35317</v>
      </c>
      <c r="B4361" s="101">
        <v>7.08</v>
      </c>
    </row>
    <row r="4362" spans="1:2" x14ac:dyDescent="0.25">
      <c r="A4362" s="102">
        <v>35318</v>
      </c>
      <c r="B4362" s="101">
        <v>7.13</v>
      </c>
    </row>
    <row r="4363" spans="1:2" x14ac:dyDescent="0.25">
      <c r="A4363" s="102">
        <v>35319</v>
      </c>
      <c r="B4363" s="101">
        <v>7.12</v>
      </c>
    </row>
    <row r="4364" spans="1:2" x14ac:dyDescent="0.25">
      <c r="A4364" s="102">
        <v>35320</v>
      </c>
      <c r="B4364" s="101">
        <v>7.08</v>
      </c>
    </row>
    <row r="4365" spans="1:2" x14ac:dyDescent="0.25">
      <c r="A4365" s="102">
        <v>35321</v>
      </c>
      <c r="B4365" s="101">
        <v>6.95</v>
      </c>
    </row>
    <row r="4366" spans="1:2" x14ac:dyDescent="0.25">
      <c r="A4366" s="102">
        <v>35324</v>
      </c>
      <c r="B4366" s="101">
        <v>6.95</v>
      </c>
    </row>
    <row r="4367" spans="1:2" x14ac:dyDescent="0.25">
      <c r="A4367" s="102">
        <v>35325</v>
      </c>
      <c r="B4367" s="101">
        <v>7</v>
      </c>
    </row>
    <row r="4368" spans="1:2" x14ac:dyDescent="0.25">
      <c r="A4368" s="102">
        <v>35326</v>
      </c>
      <c r="B4368" s="101">
        <v>7.02</v>
      </c>
    </row>
    <row r="4369" spans="1:2" x14ac:dyDescent="0.25">
      <c r="A4369" s="102">
        <v>35327</v>
      </c>
      <c r="B4369" s="101">
        <v>7.05</v>
      </c>
    </row>
    <row r="4370" spans="1:2" x14ac:dyDescent="0.25">
      <c r="A4370" s="102">
        <v>35328</v>
      </c>
      <c r="B4370" s="101">
        <v>7.04</v>
      </c>
    </row>
    <row r="4371" spans="1:2" x14ac:dyDescent="0.25">
      <c r="A4371" s="102">
        <v>35331</v>
      </c>
      <c r="B4371" s="101">
        <v>7.02</v>
      </c>
    </row>
    <row r="4372" spans="1:2" x14ac:dyDescent="0.25">
      <c r="A4372" s="102">
        <v>35332</v>
      </c>
      <c r="B4372" s="101">
        <v>6.99</v>
      </c>
    </row>
    <row r="4373" spans="1:2" x14ac:dyDescent="0.25">
      <c r="A4373" s="102">
        <v>35333</v>
      </c>
      <c r="B4373" s="101">
        <v>6.93</v>
      </c>
    </row>
    <row r="4374" spans="1:2" x14ac:dyDescent="0.25">
      <c r="A4374" s="102">
        <v>35334</v>
      </c>
      <c r="B4374" s="101">
        <v>6.88</v>
      </c>
    </row>
    <row r="4375" spans="1:2" x14ac:dyDescent="0.25">
      <c r="A4375" s="102">
        <v>35335</v>
      </c>
      <c r="B4375" s="101">
        <v>6.91</v>
      </c>
    </row>
    <row r="4376" spans="1:2" x14ac:dyDescent="0.25">
      <c r="A4376" s="102">
        <v>35338</v>
      </c>
      <c r="B4376" s="101">
        <v>6.93</v>
      </c>
    </row>
    <row r="4377" spans="1:2" x14ac:dyDescent="0.25">
      <c r="A4377" s="102">
        <v>35339</v>
      </c>
      <c r="B4377" s="101">
        <v>6.88</v>
      </c>
    </row>
    <row r="4378" spans="1:2" x14ac:dyDescent="0.25">
      <c r="A4378" s="102">
        <v>35340</v>
      </c>
      <c r="B4378" s="101">
        <v>6.84</v>
      </c>
    </row>
    <row r="4379" spans="1:2" x14ac:dyDescent="0.25">
      <c r="A4379" s="102">
        <v>35341</v>
      </c>
      <c r="B4379" s="101">
        <v>6.84</v>
      </c>
    </row>
    <row r="4380" spans="1:2" x14ac:dyDescent="0.25">
      <c r="A4380" s="102">
        <v>35342</v>
      </c>
      <c r="B4380" s="101">
        <v>6.74</v>
      </c>
    </row>
    <row r="4381" spans="1:2" x14ac:dyDescent="0.25">
      <c r="A4381" s="102">
        <v>35345</v>
      </c>
      <c r="B4381" s="101">
        <v>6.78</v>
      </c>
    </row>
    <row r="4382" spans="1:2" x14ac:dyDescent="0.25">
      <c r="A4382" s="102">
        <v>35346</v>
      </c>
      <c r="B4382" s="101">
        <v>6.79</v>
      </c>
    </row>
    <row r="4383" spans="1:2" x14ac:dyDescent="0.25">
      <c r="A4383" s="102">
        <v>35347</v>
      </c>
      <c r="B4383" s="101">
        <v>6.83</v>
      </c>
    </row>
    <row r="4384" spans="1:2" x14ac:dyDescent="0.25">
      <c r="A4384" s="102">
        <v>35348</v>
      </c>
      <c r="B4384" s="101">
        <v>6.89</v>
      </c>
    </row>
    <row r="4385" spans="1:2" x14ac:dyDescent="0.25">
      <c r="A4385" s="102">
        <v>35349</v>
      </c>
      <c r="B4385" s="101">
        <v>6.84</v>
      </c>
    </row>
    <row r="4386" spans="1:2" x14ac:dyDescent="0.25">
      <c r="A4386" s="102">
        <v>35352</v>
      </c>
      <c r="B4386" s="101" t="e">
        <f>NA()</f>
        <v>#N/A</v>
      </c>
    </row>
    <row r="4387" spans="1:2" x14ac:dyDescent="0.25">
      <c r="A4387" s="102">
        <v>35353</v>
      </c>
      <c r="B4387" s="101">
        <v>6.85</v>
      </c>
    </row>
    <row r="4388" spans="1:2" x14ac:dyDescent="0.25">
      <c r="A4388" s="102">
        <v>35354</v>
      </c>
      <c r="B4388" s="101">
        <v>6.86</v>
      </c>
    </row>
    <row r="4389" spans="1:2" x14ac:dyDescent="0.25">
      <c r="A4389" s="102">
        <v>35355</v>
      </c>
      <c r="B4389" s="101">
        <v>6.81</v>
      </c>
    </row>
    <row r="4390" spans="1:2" x14ac:dyDescent="0.25">
      <c r="A4390" s="102">
        <v>35356</v>
      </c>
      <c r="B4390" s="101">
        <v>6.79</v>
      </c>
    </row>
    <row r="4391" spans="1:2" x14ac:dyDescent="0.25">
      <c r="A4391" s="102">
        <v>35359</v>
      </c>
      <c r="B4391" s="101">
        <v>6.81</v>
      </c>
    </row>
    <row r="4392" spans="1:2" x14ac:dyDescent="0.25">
      <c r="A4392" s="102">
        <v>35360</v>
      </c>
      <c r="B4392" s="101">
        <v>6.85</v>
      </c>
    </row>
    <row r="4393" spans="1:2" x14ac:dyDescent="0.25">
      <c r="A4393" s="102">
        <v>35361</v>
      </c>
      <c r="B4393" s="101">
        <v>6.84</v>
      </c>
    </row>
    <row r="4394" spans="1:2" x14ac:dyDescent="0.25">
      <c r="A4394" s="102">
        <v>35362</v>
      </c>
      <c r="B4394" s="101">
        <v>6.85</v>
      </c>
    </row>
    <row r="4395" spans="1:2" x14ac:dyDescent="0.25">
      <c r="A4395" s="102">
        <v>35363</v>
      </c>
      <c r="B4395" s="101">
        <v>6.82</v>
      </c>
    </row>
    <row r="4396" spans="1:2" x14ac:dyDescent="0.25">
      <c r="A4396" s="102">
        <v>35366</v>
      </c>
      <c r="B4396" s="101">
        <v>6.83</v>
      </c>
    </row>
    <row r="4397" spans="1:2" x14ac:dyDescent="0.25">
      <c r="A4397" s="102">
        <v>35367</v>
      </c>
      <c r="B4397" s="101">
        <v>6.7</v>
      </c>
    </row>
    <row r="4398" spans="1:2" x14ac:dyDescent="0.25">
      <c r="A4398" s="102">
        <v>35368</v>
      </c>
      <c r="B4398" s="101">
        <v>6.69</v>
      </c>
    </row>
    <row r="4399" spans="1:2" x14ac:dyDescent="0.25">
      <c r="A4399" s="102">
        <v>35369</v>
      </c>
      <c r="B4399" s="101">
        <v>6.66</v>
      </c>
    </row>
    <row r="4400" spans="1:2" x14ac:dyDescent="0.25">
      <c r="A4400" s="102">
        <v>35370</v>
      </c>
      <c r="B4400" s="101">
        <v>6.68</v>
      </c>
    </row>
    <row r="4401" spans="1:2" x14ac:dyDescent="0.25">
      <c r="A4401" s="102">
        <v>35373</v>
      </c>
      <c r="B4401" s="101">
        <v>6.67</v>
      </c>
    </row>
    <row r="4402" spans="1:2" x14ac:dyDescent="0.25">
      <c r="A4402" s="102">
        <v>35374</v>
      </c>
      <c r="B4402" s="101">
        <v>6.6</v>
      </c>
    </row>
    <row r="4403" spans="1:2" x14ac:dyDescent="0.25">
      <c r="A4403" s="102">
        <v>35375</v>
      </c>
      <c r="B4403" s="101">
        <v>6.61</v>
      </c>
    </row>
    <row r="4404" spans="1:2" x14ac:dyDescent="0.25">
      <c r="A4404" s="102">
        <v>35376</v>
      </c>
      <c r="B4404" s="101">
        <v>6.48</v>
      </c>
    </row>
    <row r="4405" spans="1:2" x14ac:dyDescent="0.25">
      <c r="A4405" s="102">
        <v>35377</v>
      </c>
      <c r="B4405" s="101">
        <v>6.51</v>
      </c>
    </row>
    <row r="4406" spans="1:2" x14ac:dyDescent="0.25">
      <c r="A4406" s="102">
        <v>35380</v>
      </c>
      <c r="B4406" s="101" t="e">
        <f>NA()</f>
        <v>#N/A</v>
      </c>
    </row>
    <row r="4407" spans="1:2" x14ac:dyDescent="0.25">
      <c r="A4407" s="102">
        <v>35381</v>
      </c>
      <c r="B4407" s="101">
        <v>6.44</v>
      </c>
    </row>
    <row r="4408" spans="1:2" x14ac:dyDescent="0.25">
      <c r="A4408" s="102">
        <v>35382</v>
      </c>
      <c r="B4408" s="101">
        <v>6.46</v>
      </c>
    </row>
    <row r="4409" spans="1:2" x14ac:dyDescent="0.25">
      <c r="A4409" s="102">
        <v>35383</v>
      </c>
      <c r="B4409" s="101">
        <v>6.42</v>
      </c>
    </row>
    <row r="4410" spans="1:2" x14ac:dyDescent="0.25">
      <c r="A4410" s="102">
        <v>35384</v>
      </c>
      <c r="B4410" s="101">
        <v>6.46</v>
      </c>
    </row>
    <row r="4411" spans="1:2" x14ac:dyDescent="0.25">
      <c r="A4411" s="102">
        <v>35387</v>
      </c>
      <c r="B4411" s="101">
        <v>6.46</v>
      </c>
    </row>
    <row r="4412" spans="1:2" x14ac:dyDescent="0.25">
      <c r="A4412" s="102">
        <v>35388</v>
      </c>
      <c r="B4412" s="101">
        <v>6.44</v>
      </c>
    </row>
    <row r="4413" spans="1:2" x14ac:dyDescent="0.25">
      <c r="A4413" s="102">
        <v>35389</v>
      </c>
      <c r="B4413" s="101">
        <v>6.41</v>
      </c>
    </row>
    <row r="4414" spans="1:2" x14ac:dyDescent="0.25">
      <c r="A4414" s="102">
        <v>35390</v>
      </c>
      <c r="B4414" s="101">
        <v>6.42</v>
      </c>
    </row>
    <row r="4415" spans="1:2" x14ac:dyDescent="0.25">
      <c r="A4415" s="102">
        <v>35391</v>
      </c>
      <c r="B4415" s="101">
        <v>6.44</v>
      </c>
    </row>
    <row r="4416" spans="1:2" x14ac:dyDescent="0.25">
      <c r="A4416" s="102">
        <v>35394</v>
      </c>
      <c r="B4416" s="101">
        <v>6.42</v>
      </c>
    </row>
    <row r="4417" spans="1:2" x14ac:dyDescent="0.25">
      <c r="A4417" s="102">
        <v>35395</v>
      </c>
      <c r="B4417" s="101">
        <v>6.43</v>
      </c>
    </row>
    <row r="4418" spans="1:2" x14ac:dyDescent="0.25">
      <c r="A4418" s="102">
        <v>35396</v>
      </c>
      <c r="B4418" s="101">
        <v>6.44</v>
      </c>
    </row>
    <row r="4419" spans="1:2" x14ac:dyDescent="0.25">
      <c r="A4419" s="102">
        <v>35397</v>
      </c>
      <c r="B4419" s="101" t="e">
        <f>NA()</f>
        <v>#N/A</v>
      </c>
    </row>
    <row r="4420" spans="1:2" x14ac:dyDescent="0.25">
      <c r="A4420" s="102">
        <v>35398</v>
      </c>
      <c r="B4420" s="101">
        <v>6.36</v>
      </c>
    </row>
    <row r="4421" spans="1:2" x14ac:dyDescent="0.25">
      <c r="A4421" s="102">
        <v>35401</v>
      </c>
      <c r="B4421" s="101">
        <v>6.36</v>
      </c>
    </row>
    <row r="4422" spans="1:2" x14ac:dyDescent="0.25">
      <c r="A4422" s="102">
        <v>35402</v>
      </c>
      <c r="B4422" s="101">
        <v>6.35</v>
      </c>
    </row>
    <row r="4423" spans="1:2" x14ac:dyDescent="0.25">
      <c r="A4423" s="102">
        <v>35403</v>
      </c>
      <c r="B4423" s="101">
        <v>6.4</v>
      </c>
    </row>
    <row r="4424" spans="1:2" x14ac:dyDescent="0.25">
      <c r="A4424" s="102">
        <v>35404</v>
      </c>
      <c r="B4424" s="101">
        <v>6.5</v>
      </c>
    </row>
    <row r="4425" spans="1:2" x14ac:dyDescent="0.25">
      <c r="A4425" s="102">
        <v>35405</v>
      </c>
      <c r="B4425" s="101">
        <v>6.53</v>
      </c>
    </row>
    <row r="4426" spans="1:2" x14ac:dyDescent="0.25">
      <c r="A4426" s="102">
        <v>35408</v>
      </c>
      <c r="B4426" s="101">
        <v>6.48</v>
      </c>
    </row>
    <row r="4427" spans="1:2" x14ac:dyDescent="0.25">
      <c r="A4427" s="102">
        <v>35409</v>
      </c>
      <c r="B4427" s="101">
        <v>6.49</v>
      </c>
    </row>
    <row r="4428" spans="1:2" x14ac:dyDescent="0.25">
      <c r="A4428" s="102">
        <v>35410</v>
      </c>
      <c r="B4428" s="101">
        <v>6.61</v>
      </c>
    </row>
    <row r="4429" spans="1:2" x14ac:dyDescent="0.25">
      <c r="A4429" s="102">
        <v>35411</v>
      </c>
      <c r="B4429" s="101">
        <v>6.64</v>
      </c>
    </row>
    <row r="4430" spans="1:2" x14ac:dyDescent="0.25">
      <c r="A4430" s="102">
        <v>35412</v>
      </c>
      <c r="B4430" s="101">
        <v>6.58</v>
      </c>
    </row>
    <row r="4431" spans="1:2" x14ac:dyDescent="0.25">
      <c r="A4431" s="102">
        <v>35415</v>
      </c>
      <c r="B4431" s="101">
        <v>6.63</v>
      </c>
    </row>
    <row r="4432" spans="1:2" x14ac:dyDescent="0.25">
      <c r="A4432" s="102">
        <v>35416</v>
      </c>
      <c r="B4432" s="101">
        <v>6.66</v>
      </c>
    </row>
    <row r="4433" spans="1:2" x14ac:dyDescent="0.25">
      <c r="A4433" s="102">
        <v>35417</v>
      </c>
      <c r="B4433" s="101">
        <v>6.69</v>
      </c>
    </row>
    <row r="4434" spans="1:2" x14ac:dyDescent="0.25">
      <c r="A4434" s="102">
        <v>35418</v>
      </c>
      <c r="B4434" s="101">
        <v>6.6</v>
      </c>
    </row>
    <row r="4435" spans="1:2" x14ac:dyDescent="0.25">
      <c r="A4435" s="102">
        <v>35419</v>
      </c>
      <c r="B4435" s="101">
        <v>6.59</v>
      </c>
    </row>
    <row r="4436" spans="1:2" x14ac:dyDescent="0.25">
      <c r="A4436" s="102">
        <v>35422</v>
      </c>
      <c r="B4436" s="101">
        <v>6.58</v>
      </c>
    </row>
    <row r="4437" spans="1:2" x14ac:dyDescent="0.25">
      <c r="A4437" s="102">
        <v>35423</v>
      </c>
      <c r="B4437" s="101">
        <v>6.59</v>
      </c>
    </row>
    <row r="4438" spans="1:2" x14ac:dyDescent="0.25">
      <c r="A4438" s="102">
        <v>35424</v>
      </c>
      <c r="B4438" s="101" t="e">
        <f>NA()</f>
        <v>#N/A</v>
      </c>
    </row>
    <row r="4439" spans="1:2" x14ac:dyDescent="0.25">
      <c r="A4439" s="102">
        <v>35425</v>
      </c>
      <c r="B4439" s="101">
        <v>6.59</v>
      </c>
    </row>
    <row r="4440" spans="1:2" x14ac:dyDescent="0.25">
      <c r="A4440" s="102">
        <v>35426</v>
      </c>
      <c r="B4440" s="101">
        <v>6.54</v>
      </c>
    </row>
    <row r="4441" spans="1:2" x14ac:dyDescent="0.25">
      <c r="A4441" s="102">
        <v>35429</v>
      </c>
      <c r="B4441" s="101">
        <v>6.54</v>
      </c>
    </row>
    <row r="4442" spans="1:2" x14ac:dyDescent="0.25">
      <c r="A4442" s="102">
        <v>35430</v>
      </c>
      <c r="B4442" s="101">
        <v>6.65</v>
      </c>
    </row>
    <row r="4443" spans="1:2" x14ac:dyDescent="0.25">
      <c r="A4443" s="102">
        <v>35431</v>
      </c>
      <c r="B4443" s="101" t="e">
        <f>NA()</f>
        <v>#N/A</v>
      </c>
    </row>
    <row r="4444" spans="1:2" x14ac:dyDescent="0.25">
      <c r="A4444" s="102">
        <v>35432</v>
      </c>
      <c r="B4444" s="101">
        <v>6.75</v>
      </c>
    </row>
    <row r="4445" spans="1:2" x14ac:dyDescent="0.25">
      <c r="A4445" s="102">
        <v>35433</v>
      </c>
      <c r="B4445" s="101">
        <v>6.74</v>
      </c>
    </row>
    <row r="4446" spans="1:2" x14ac:dyDescent="0.25">
      <c r="A4446" s="102">
        <v>35436</v>
      </c>
      <c r="B4446" s="101">
        <v>6.77</v>
      </c>
    </row>
    <row r="4447" spans="1:2" x14ac:dyDescent="0.25">
      <c r="A4447" s="102">
        <v>35437</v>
      </c>
      <c r="B4447" s="101">
        <v>6.8</v>
      </c>
    </row>
    <row r="4448" spans="1:2" x14ac:dyDescent="0.25">
      <c r="A4448" s="102">
        <v>35438</v>
      </c>
      <c r="B4448" s="101">
        <v>6.83</v>
      </c>
    </row>
    <row r="4449" spans="1:2" x14ac:dyDescent="0.25">
      <c r="A4449" s="102">
        <v>35439</v>
      </c>
      <c r="B4449" s="101">
        <v>6.76</v>
      </c>
    </row>
    <row r="4450" spans="1:2" x14ac:dyDescent="0.25">
      <c r="A4450" s="102">
        <v>35440</v>
      </c>
      <c r="B4450" s="101">
        <v>6.86</v>
      </c>
    </row>
    <row r="4451" spans="1:2" x14ac:dyDescent="0.25">
      <c r="A4451" s="102">
        <v>35443</v>
      </c>
      <c r="B4451" s="101">
        <v>6.85</v>
      </c>
    </row>
    <row r="4452" spans="1:2" x14ac:dyDescent="0.25">
      <c r="A4452" s="102">
        <v>35444</v>
      </c>
      <c r="B4452" s="101">
        <v>6.77</v>
      </c>
    </row>
    <row r="4453" spans="1:2" x14ac:dyDescent="0.25">
      <c r="A4453" s="102">
        <v>35445</v>
      </c>
      <c r="B4453" s="101">
        <v>6.79</v>
      </c>
    </row>
    <row r="4454" spans="1:2" x14ac:dyDescent="0.25">
      <c r="A4454" s="102">
        <v>35446</v>
      </c>
      <c r="B4454" s="101">
        <v>6.83</v>
      </c>
    </row>
    <row r="4455" spans="1:2" x14ac:dyDescent="0.25">
      <c r="A4455" s="102">
        <v>35447</v>
      </c>
      <c r="B4455" s="101">
        <v>6.83</v>
      </c>
    </row>
    <row r="4456" spans="1:2" x14ac:dyDescent="0.25">
      <c r="A4456" s="102">
        <v>35450</v>
      </c>
      <c r="B4456" s="101" t="e">
        <f>NA()</f>
        <v>#N/A</v>
      </c>
    </row>
    <row r="4457" spans="1:2" x14ac:dyDescent="0.25">
      <c r="A4457" s="102">
        <v>35451</v>
      </c>
      <c r="B4457" s="101">
        <v>6.78</v>
      </c>
    </row>
    <row r="4458" spans="1:2" x14ac:dyDescent="0.25">
      <c r="A4458" s="102">
        <v>35452</v>
      </c>
      <c r="B4458" s="101">
        <v>6.83</v>
      </c>
    </row>
    <row r="4459" spans="1:2" x14ac:dyDescent="0.25">
      <c r="A4459" s="102">
        <v>35453</v>
      </c>
      <c r="B4459" s="101">
        <v>6.85</v>
      </c>
    </row>
    <row r="4460" spans="1:2" x14ac:dyDescent="0.25">
      <c r="A4460" s="102">
        <v>35454</v>
      </c>
      <c r="B4460" s="101">
        <v>6.89</v>
      </c>
    </row>
    <row r="4461" spans="1:2" x14ac:dyDescent="0.25">
      <c r="A4461" s="102">
        <v>35457</v>
      </c>
      <c r="B4461" s="101">
        <v>6.94</v>
      </c>
    </row>
    <row r="4462" spans="1:2" x14ac:dyDescent="0.25">
      <c r="A4462" s="102">
        <v>35458</v>
      </c>
      <c r="B4462" s="101">
        <v>6.91</v>
      </c>
    </row>
    <row r="4463" spans="1:2" x14ac:dyDescent="0.25">
      <c r="A4463" s="102">
        <v>35459</v>
      </c>
      <c r="B4463" s="101">
        <v>6.9</v>
      </c>
    </row>
    <row r="4464" spans="1:2" x14ac:dyDescent="0.25">
      <c r="A4464" s="102">
        <v>35460</v>
      </c>
      <c r="B4464" s="101">
        <v>6.88</v>
      </c>
    </row>
    <row r="4465" spans="1:2" x14ac:dyDescent="0.25">
      <c r="A4465" s="102">
        <v>35461</v>
      </c>
      <c r="B4465" s="101">
        <v>6.8</v>
      </c>
    </row>
    <row r="4466" spans="1:2" x14ac:dyDescent="0.25">
      <c r="A4466" s="102">
        <v>35464</v>
      </c>
      <c r="B4466" s="101">
        <v>6.74</v>
      </c>
    </row>
    <row r="4467" spans="1:2" x14ac:dyDescent="0.25">
      <c r="A4467" s="102">
        <v>35465</v>
      </c>
      <c r="B4467" s="101">
        <v>6.72</v>
      </c>
    </row>
    <row r="4468" spans="1:2" x14ac:dyDescent="0.25">
      <c r="A4468" s="102">
        <v>35466</v>
      </c>
      <c r="B4468" s="101">
        <v>6.75</v>
      </c>
    </row>
    <row r="4469" spans="1:2" x14ac:dyDescent="0.25">
      <c r="A4469" s="102">
        <v>35467</v>
      </c>
      <c r="B4469" s="101">
        <v>6.76</v>
      </c>
    </row>
    <row r="4470" spans="1:2" x14ac:dyDescent="0.25">
      <c r="A4470" s="102">
        <v>35468</v>
      </c>
      <c r="B4470" s="101">
        <v>6.72</v>
      </c>
    </row>
    <row r="4471" spans="1:2" x14ac:dyDescent="0.25">
      <c r="A4471" s="102">
        <v>35471</v>
      </c>
      <c r="B4471" s="101">
        <v>6.71</v>
      </c>
    </row>
    <row r="4472" spans="1:2" x14ac:dyDescent="0.25">
      <c r="A4472" s="102">
        <v>35472</v>
      </c>
      <c r="B4472" s="101">
        <v>6.71</v>
      </c>
    </row>
    <row r="4473" spans="1:2" x14ac:dyDescent="0.25">
      <c r="A4473" s="102">
        <v>35473</v>
      </c>
      <c r="B4473" s="101">
        <v>6.72</v>
      </c>
    </row>
    <row r="4474" spans="1:2" x14ac:dyDescent="0.25">
      <c r="A4474" s="102">
        <v>35474</v>
      </c>
      <c r="B4474" s="101">
        <v>6.58</v>
      </c>
    </row>
    <row r="4475" spans="1:2" x14ac:dyDescent="0.25">
      <c r="A4475" s="102">
        <v>35475</v>
      </c>
      <c r="B4475" s="101">
        <v>6.53</v>
      </c>
    </row>
    <row r="4476" spans="1:2" x14ac:dyDescent="0.25">
      <c r="A4476" s="102">
        <v>35478</v>
      </c>
      <c r="B4476" s="101" t="e">
        <f>NA()</f>
        <v>#N/A</v>
      </c>
    </row>
    <row r="4477" spans="1:2" x14ac:dyDescent="0.25">
      <c r="A4477" s="102">
        <v>35479</v>
      </c>
      <c r="B4477" s="101">
        <v>6.55</v>
      </c>
    </row>
    <row r="4478" spans="1:2" x14ac:dyDescent="0.25">
      <c r="A4478" s="102">
        <v>35480</v>
      </c>
      <c r="B4478" s="101">
        <v>6.57</v>
      </c>
    </row>
    <row r="4479" spans="1:2" x14ac:dyDescent="0.25">
      <c r="A4479" s="102">
        <v>35481</v>
      </c>
      <c r="B4479" s="101">
        <v>6.64</v>
      </c>
    </row>
    <row r="4480" spans="1:2" x14ac:dyDescent="0.25">
      <c r="A4480" s="102">
        <v>35482</v>
      </c>
      <c r="B4480" s="101">
        <v>6.63</v>
      </c>
    </row>
    <row r="4481" spans="1:2" x14ac:dyDescent="0.25">
      <c r="A4481" s="102">
        <v>35485</v>
      </c>
      <c r="B4481" s="101">
        <v>6.66</v>
      </c>
    </row>
    <row r="4482" spans="1:2" x14ac:dyDescent="0.25">
      <c r="A4482" s="102">
        <v>35486</v>
      </c>
      <c r="B4482" s="101">
        <v>6.66</v>
      </c>
    </row>
    <row r="4483" spans="1:2" x14ac:dyDescent="0.25">
      <c r="A4483" s="102">
        <v>35487</v>
      </c>
      <c r="B4483" s="101">
        <v>6.8</v>
      </c>
    </row>
    <row r="4484" spans="1:2" x14ac:dyDescent="0.25">
      <c r="A4484" s="102">
        <v>35488</v>
      </c>
      <c r="B4484" s="101">
        <v>6.82</v>
      </c>
    </row>
    <row r="4485" spans="1:2" x14ac:dyDescent="0.25">
      <c r="A4485" s="102">
        <v>35489</v>
      </c>
      <c r="B4485" s="101">
        <v>6.8</v>
      </c>
    </row>
    <row r="4486" spans="1:2" x14ac:dyDescent="0.25">
      <c r="A4486" s="102">
        <v>35492</v>
      </c>
      <c r="B4486" s="101">
        <v>6.83</v>
      </c>
    </row>
    <row r="4487" spans="1:2" x14ac:dyDescent="0.25">
      <c r="A4487" s="102">
        <v>35493</v>
      </c>
      <c r="B4487" s="101">
        <v>6.86</v>
      </c>
    </row>
    <row r="4488" spans="1:2" x14ac:dyDescent="0.25">
      <c r="A4488" s="102">
        <v>35494</v>
      </c>
      <c r="B4488" s="101">
        <v>6.85</v>
      </c>
    </row>
    <row r="4489" spans="1:2" x14ac:dyDescent="0.25">
      <c r="A4489" s="102">
        <v>35495</v>
      </c>
      <c r="B4489" s="101">
        <v>6.89</v>
      </c>
    </row>
    <row r="4490" spans="1:2" x14ac:dyDescent="0.25">
      <c r="A4490" s="102">
        <v>35496</v>
      </c>
      <c r="B4490" s="101">
        <v>6.83</v>
      </c>
    </row>
    <row r="4491" spans="1:2" x14ac:dyDescent="0.25">
      <c r="A4491" s="102">
        <v>35499</v>
      </c>
      <c r="B4491" s="101">
        <v>6.83</v>
      </c>
    </row>
    <row r="4492" spans="1:2" x14ac:dyDescent="0.25">
      <c r="A4492" s="102">
        <v>35500</v>
      </c>
      <c r="B4492" s="101">
        <v>6.84</v>
      </c>
    </row>
    <row r="4493" spans="1:2" x14ac:dyDescent="0.25">
      <c r="A4493" s="102">
        <v>35501</v>
      </c>
      <c r="B4493" s="101">
        <v>6.87</v>
      </c>
    </row>
    <row r="4494" spans="1:2" x14ac:dyDescent="0.25">
      <c r="A4494" s="102">
        <v>35502</v>
      </c>
      <c r="B4494" s="101">
        <v>6.98</v>
      </c>
    </row>
    <row r="4495" spans="1:2" x14ac:dyDescent="0.25">
      <c r="A4495" s="102">
        <v>35503</v>
      </c>
      <c r="B4495" s="101">
        <v>6.95</v>
      </c>
    </row>
    <row r="4496" spans="1:2" x14ac:dyDescent="0.25">
      <c r="A4496" s="102">
        <v>35506</v>
      </c>
      <c r="B4496" s="101">
        <v>6.96</v>
      </c>
    </row>
    <row r="4497" spans="1:2" x14ac:dyDescent="0.25">
      <c r="A4497" s="102">
        <v>35507</v>
      </c>
      <c r="B4497" s="101">
        <v>6.96</v>
      </c>
    </row>
    <row r="4498" spans="1:2" x14ac:dyDescent="0.25">
      <c r="A4498" s="102">
        <v>35508</v>
      </c>
      <c r="B4498" s="101">
        <v>6.99</v>
      </c>
    </row>
    <row r="4499" spans="1:2" x14ac:dyDescent="0.25">
      <c r="A4499" s="102">
        <v>35509</v>
      </c>
      <c r="B4499" s="101">
        <v>6.97</v>
      </c>
    </row>
    <row r="4500" spans="1:2" x14ac:dyDescent="0.25">
      <c r="A4500" s="102">
        <v>35510</v>
      </c>
      <c r="B4500" s="101">
        <v>6.96</v>
      </c>
    </row>
    <row r="4501" spans="1:2" x14ac:dyDescent="0.25">
      <c r="A4501" s="102">
        <v>35513</v>
      </c>
      <c r="B4501" s="101">
        <v>6.94</v>
      </c>
    </row>
    <row r="4502" spans="1:2" x14ac:dyDescent="0.25">
      <c r="A4502" s="102">
        <v>35514</v>
      </c>
      <c r="B4502" s="101">
        <v>6.95</v>
      </c>
    </row>
    <row r="4503" spans="1:2" x14ac:dyDescent="0.25">
      <c r="A4503" s="102">
        <v>35515</v>
      </c>
      <c r="B4503" s="101">
        <v>7</v>
      </c>
    </row>
    <row r="4504" spans="1:2" x14ac:dyDescent="0.25">
      <c r="A4504" s="102">
        <v>35516</v>
      </c>
      <c r="B4504" s="101">
        <v>7.09</v>
      </c>
    </row>
    <row r="4505" spans="1:2" x14ac:dyDescent="0.25">
      <c r="A4505" s="102">
        <v>35517</v>
      </c>
      <c r="B4505" s="101" t="e">
        <f>NA()</f>
        <v>#N/A</v>
      </c>
    </row>
    <row r="4506" spans="1:2" x14ac:dyDescent="0.25">
      <c r="A4506" s="102">
        <v>35520</v>
      </c>
      <c r="B4506" s="101">
        <v>7.1</v>
      </c>
    </row>
    <row r="4507" spans="1:2" x14ac:dyDescent="0.25">
      <c r="A4507" s="102">
        <v>35521</v>
      </c>
      <c r="B4507" s="101">
        <v>7.09</v>
      </c>
    </row>
    <row r="4508" spans="1:2" x14ac:dyDescent="0.25">
      <c r="A4508" s="102">
        <v>35522</v>
      </c>
      <c r="B4508" s="101">
        <v>7.08</v>
      </c>
    </row>
    <row r="4509" spans="1:2" x14ac:dyDescent="0.25">
      <c r="A4509" s="102">
        <v>35523</v>
      </c>
      <c r="B4509" s="101">
        <v>7.08</v>
      </c>
    </row>
    <row r="4510" spans="1:2" x14ac:dyDescent="0.25">
      <c r="A4510" s="102">
        <v>35524</v>
      </c>
      <c r="B4510" s="101">
        <v>7.14</v>
      </c>
    </row>
    <row r="4511" spans="1:2" x14ac:dyDescent="0.25">
      <c r="A4511" s="102">
        <v>35527</v>
      </c>
      <c r="B4511" s="101">
        <v>7.08</v>
      </c>
    </row>
    <row r="4512" spans="1:2" x14ac:dyDescent="0.25">
      <c r="A4512" s="102">
        <v>35528</v>
      </c>
      <c r="B4512" s="101">
        <v>7.11</v>
      </c>
    </row>
    <row r="4513" spans="1:2" x14ac:dyDescent="0.25">
      <c r="A4513" s="102">
        <v>35529</v>
      </c>
      <c r="B4513" s="101">
        <v>7.11</v>
      </c>
    </row>
    <row r="4514" spans="1:2" x14ac:dyDescent="0.25">
      <c r="A4514" s="102">
        <v>35530</v>
      </c>
      <c r="B4514" s="101">
        <v>7.11</v>
      </c>
    </row>
    <row r="4515" spans="1:2" x14ac:dyDescent="0.25">
      <c r="A4515" s="102">
        <v>35531</v>
      </c>
      <c r="B4515" s="101">
        <v>7.17</v>
      </c>
    </row>
    <row r="4516" spans="1:2" x14ac:dyDescent="0.25">
      <c r="A4516" s="102">
        <v>35534</v>
      </c>
      <c r="B4516" s="101">
        <v>7.17</v>
      </c>
    </row>
    <row r="4517" spans="1:2" x14ac:dyDescent="0.25">
      <c r="A4517" s="102">
        <v>35535</v>
      </c>
      <c r="B4517" s="101">
        <v>7.1</v>
      </c>
    </row>
    <row r="4518" spans="1:2" x14ac:dyDescent="0.25">
      <c r="A4518" s="102">
        <v>35536</v>
      </c>
      <c r="B4518" s="101">
        <v>7.11</v>
      </c>
    </row>
    <row r="4519" spans="1:2" x14ac:dyDescent="0.25">
      <c r="A4519" s="102">
        <v>35537</v>
      </c>
      <c r="B4519" s="101">
        <v>7.07</v>
      </c>
    </row>
    <row r="4520" spans="1:2" x14ac:dyDescent="0.25">
      <c r="A4520" s="102">
        <v>35538</v>
      </c>
      <c r="B4520" s="101">
        <v>7.06</v>
      </c>
    </row>
    <row r="4521" spans="1:2" x14ac:dyDescent="0.25">
      <c r="A4521" s="102">
        <v>35541</v>
      </c>
      <c r="B4521" s="101">
        <v>7.09</v>
      </c>
    </row>
    <row r="4522" spans="1:2" x14ac:dyDescent="0.25">
      <c r="A4522" s="102">
        <v>35542</v>
      </c>
      <c r="B4522" s="101">
        <v>7.05</v>
      </c>
    </row>
    <row r="4523" spans="1:2" x14ac:dyDescent="0.25">
      <c r="A4523" s="102">
        <v>35543</v>
      </c>
      <c r="B4523" s="101">
        <v>7.09</v>
      </c>
    </row>
    <row r="4524" spans="1:2" x14ac:dyDescent="0.25">
      <c r="A4524" s="102">
        <v>35544</v>
      </c>
      <c r="B4524" s="101">
        <v>7.13</v>
      </c>
    </row>
    <row r="4525" spans="1:2" x14ac:dyDescent="0.25">
      <c r="A4525" s="102">
        <v>35545</v>
      </c>
      <c r="B4525" s="101">
        <v>7.14</v>
      </c>
    </row>
    <row r="4526" spans="1:2" x14ac:dyDescent="0.25">
      <c r="A4526" s="102">
        <v>35548</v>
      </c>
      <c r="B4526" s="101">
        <v>7.12</v>
      </c>
    </row>
    <row r="4527" spans="1:2" x14ac:dyDescent="0.25">
      <c r="A4527" s="102">
        <v>35549</v>
      </c>
      <c r="B4527" s="101">
        <v>6.99</v>
      </c>
    </row>
    <row r="4528" spans="1:2" x14ac:dyDescent="0.25">
      <c r="A4528" s="102">
        <v>35550</v>
      </c>
      <c r="B4528" s="101">
        <v>6.95</v>
      </c>
    </row>
    <row r="4529" spans="1:2" x14ac:dyDescent="0.25">
      <c r="A4529" s="102">
        <v>35551</v>
      </c>
      <c r="B4529" s="101">
        <v>6.93</v>
      </c>
    </row>
    <row r="4530" spans="1:2" x14ac:dyDescent="0.25">
      <c r="A4530" s="102">
        <v>35552</v>
      </c>
      <c r="B4530" s="101">
        <v>6.9</v>
      </c>
    </row>
    <row r="4531" spans="1:2" x14ac:dyDescent="0.25">
      <c r="A4531" s="102">
        <v>35555</v>
      </c>
      <c r="B4531" s="101">
        <v>6.9</v>
      </c>
    </row>
    <row r="4532" spans="1:2" x14ac:dyDescent="0.25">
      <c r="A4532" s="102">
        <v>35556</v>
      </c>
      <c r="B4532" s="101">
        <v>6.89</v>
      </c>
    </row>
    <row r="4533" spans="1:2" x14ac:dyDescent="0.25">
      <c r="A4533" s="102">
        <v>35557</v>
      </c>
      <c r="B4533" s="101">
        <v>6.96</v>
      </c>
    </row>
    <row r="4534" spans="1:2" x14ac:dyDescent="0.25">
      <c r="A4534" s="102">
        <v>35558</v>
      </c>
      <c r="B4534" s="101">
        <v>6.92</v>
      </c>
    </row>
    <row r="4535" spans="1:2" x14ac:dyDescent="0.25">
      <c r="A4535" s="102">
        <v>35559</v>
      </c>
      <c r="B4535" s="101">
        <v>6.89</v>
      </c>
    </row>
    <row r="4536" spans="1:2" x14ac:dyDescent="0.25">
      <c r="A4536" s="102">
        <v>35562</v>
      </c>
      <c r="B4536" s="101">
        <v>6.88</v>
      </c>
    </row>
    <row r="4537" spans="1:2" x14ac:dyDescent="0.25">
      <c r="A4537" s="102">
        <v>35563</v>
      </c>
      <c r="B4537" s="101">
        <v>6.92</v>
      </c>
    </row>
    <row r="4538" spans="1:2" x14ac:dyDescent="0.25">
      <c r="A4538" s="102">
        <v>35564</v>
      </c>
      <c r="B4538" s="101">
        <v>6.9</v>
      </c>
    </row>
    <row r="4539" spans="1:2" x14ac:dyDescent="0.25">
      <c r="A4539" s="102">
        <v>35565</v>
      </c>
      <c r="B4539" s="101">
        <v>6.88</v>
      </c>
    </row>
    <row r="4540" spans="1:2" x14ac:dyDescent="0.25">
      <c r="A4540" s="102">
        <v>35566</v>
      </c>
      <c r="B4540" s="101">
        <v>6.91</v>
      </c>
    </row>
    <row r="4541" spans="1:2" x14ac:dyDescent="0.25">
      <c r="A4541" s="102">
        <v>35569</v>
      </c>
      <c r="B4541" s="101">
        <v>6.92</v>
      </c>
    </row>
    <row r="4542" spans="1:2" x14ac:dyDescent="0.25">
      <c r="A4542" s="102">
        <v>35570</v>
      </c>
      <c r="B4542" s="101">
        <v>6.92</v>
      </c>
    </row>
    <row r="4543" spans="1:2" x14ac:dyDescent="0.25">
      <c r="A4543" s="102">
        <v>35571</v>
      </c>
      <c r="B4543" s="101">
        <v>6.97</v>
      </c>
    </row>
    <row r="4544" spans="1:2" x14ac:dyDescent="0.25">
      <c r="A4544" s="102">
        <v>35572</v>
      </c>
      <c r="B4544" s="101">
        <v>7</v>
      </c>
    </row>
    <row r="4545" spans="1:2" x14ac:dyDescent="0.25">
      <c r="A4545" s="102">
        <v>35573</v>
      </c>
      <c r="B4545" s="101">
        <v>6.99</v>
      </c>
    </row>
    <row r="4546" spans="1:2" x14ac:dyDescent="0.25">
      <c r="A4546" s="102">
        <v>35576</v>
      </c>
      <c r="B4546" s="101" t="e">
        <f>NA()</f>
        <v>#N/A</v>
      </c>
    </row>
    <row r="4547" spans="1:2" x14ac:dyDescent="0.25">
      <c r="A4547" s="102">
        <v>35577</v>
      </c>
      <c r="B4547" s="101">
        <v>7.03</v>
      </c>
    </row>
    <row r="4548" spans="1:2" x14ac:dyDescent="0.25">
      <c r="A4548" s="102">
        <v>35578</v>
      </c>
      <c r="B4548" s="101">
        <v>7.03</v>
      </c>
    </row>
    <row r="4549" spans="1:2" x14ac:dyDescent="0.25">
      <c r="A4549" s="102">
        <v>35579</v>
      </c>
      <c r="B4549" s="101">
        <v>6.99</v>
      </c>
    </row>
    <row r="4550" spans="1:2" x14ac:dyDescent="0.25">
      <c r="A4550" s="102">
        <v>35580</v>
      </c>
      <c r="B4550" s="101">
        <v>6.92</v>
      </c>
    </row>
    <row r="4551" spans="1:2" x14ac:dyDescent="0.25">
      <c r="A4551" s="102">
        <v>35583</v>
      </c>
      <c r="B4551" s="101">
        <v>6.9</v>
      </c>
    </row>
    <row r="4552" spans="1:2" x14ac:dyDescent="0.25">
      <c r="A4552" s="102">
        <v>35584</v>
      </c>
      <c r="B4552" s="101">
        <v>6.88</v>
      </c>
    </row>
    <row r="4553" spans="1:2" x14ac:dyDescent="0.25">
      <c r="A4553" s="102">
        <v>35585</v>
      </c>
      <c r="B4553" s="101">
        <v>6.88</v>
      </c>
    </row>
    <row r="4554" spans="1:2" x14ac:dyDescent="0.25">
      <c r="A4554" s="102">
        <v>35586</v>
      </c>
      <c r="B4554" s="101">
        <v>6.88</v>
      </c>
    </row>
    <row r="4555" spans="1:2" x14ac:dyDescent="0.25">
      <c r="A4555" s="102">
        <v>35587</v>
      </c>
      <c r="B4555" s="101">
        <v>6.78</v>
      </c>
    </row>
    <row r="4556" spans="1:2" x14ac:dyDescent="0.25">
      <c r="A4556" s="102">
        <v>35590</v>
      </c>
      <c r="B4556" s="101">
        <v>6.83</v>
      </c>
    </row>
    <row r="4557" spans="1:2" x14ac:dyDescent="0.25">
      <c r="A4557" s="102">
        <v>35591</v>
      </c>
      <c r="B4557" s="101">
        <v>6.84</v>
      </c>
    </row>
    <row r="4558" spans="1:2" x14ac:dyDescent="0.25">
      <c r="A4558" s="102">
        <v>35592</v>
      </c>
      <c r="B4558" s="101">
        <v>6.83</v>
      </c>
    </row>
    <row r="4559" spans="1:2" x14ac:dyDescent="0.25">
      <c r="A4559" s="102">
        <v>35593</v>
      </c>
      <c r="B4559" s="101">
        <v>6.77</v>
      </c>
    </row>
    <row r="4560" spans="1:2" x14ac:dyDescent="0.25">
      <c r="A4560" s="102">
        <v>35594</v>
      </c>
      <c r="B4560" s="101">
        <v>6.73</v>
      </c>
    </row>
    <row r="4561" spans="1:2" x14ac:dyDescent="0.25">
      <c r="A4561" s="102">
        <v>35597</v>
      </c>
      <c r="B4561" s="101">
        <v>6.7</v>
      </c>
    </row>
    <row r="4562" spans="1:2" x14ac:dyDescent="0.25">
      <c r="A4562" s="102">
        <v>35598</v>
      </c>
      <c r="B4562" s="101">
        <v>6.72</v>
      </c>
    </row>
    <row r="4563" spans="1:2" x14ac:dyDescent="0.25">
      <c r="A4563" s="102">
        <v>35599</v>
      </c>
      <c r="B4563" s="101">
        <v>6.69</v>
      </c>
    </row>
    <row r="4564" spans="1:2" x14ac:dyDescent="0.25">
      <c r="A4564" s="102">
        <v>35600</v>
      </c>
      <c r="B4564" s="101">
        <v>6.68</v>
      </c>
    </row>
    <row r="4565" spans="1:2" x14ac:dyDescent="0.25">
      <c r="A4565" s="102">
        <v>35601</v>
      </c>
      <c r="B4565" s="101">
        <v>6.65</v>
      </c>
    </row>
    <row r="4566" spans="1:2" x14ac:dyDescent="0.25">
      <c r="A4566" s="102">
        <v>35604</v>
      </c>
      <c r="B4566" s="101">
        <v>6.69</v>
      </c>
    </row>
    <row r="4567" spans="1:2" x14ac:dyDescent="0.25">
      <c r="A4567" s="102">
        <v>35605</v>
      </c>
      <c r="B4567" s="101">
        <v>6.7</v>
      </c>
    </row>
    <row r="4568" spans="1:2" x14ac:dyDescent="0.25">
      <c r="A4568" s="102">
        <v>35606</v>
      </c>
      <c r="B4568" s="101">
        <v>6.74</v>
      </c>
    </row>
    <row r="4569" spans="1:2" x14ac:dyDescent="0.25">
      <c r="A4569" s="102">
        <v>35607</v>
      </c>
      <c r="B4569" s="101">
        <v>6.78</v>
      </c>
    </row>
    <row r="4570" spans="1:2" x14ac:dyDescent="0.25">
      <c r="A4570" s="102">
        <v>35608</v>
      </c>
      <c r="B4570" s="101">
        <v>6.75</v>
      </c>
    </row>
    <row r="4571" spans="1:2" x14ac:dyDescent="0.25">
      <c r="A4571" s="102">
        <v>35611</v>
      </c>
      <c r="B4571" s="101">
        <v>6.8</v>
      </c>
    </row>
    <row r="4572" spans="1:2" x14ac:dyDescent="0.25">
      <c r="A4572" s="102">
        <v>35612</v>
      </c>
      <c r="B4572" s="101">
        <v>6.74</v>
      </c>
    </row>
    <row r="4573" spans="1:2" x14ac:dyDescent="0.25">
      <c r="A4573" s="102">
        <v>35613</v>
      </c>
      <c r="B4573" s="101">
        <v>6.72</v>
      </c>
    </row>
    <row r="4574" spans="1:2" x14ac:dyDescent="0.25">
      <c r="A4574" s="102">
        <v>35614</v>
      </c>
      <c r="B4574" s="101">
        <v>6.63</v>
      </c>
    </row>
    <row r="4575" spans="1:2" x14ac:dyDescent="0.25">
      <c r="A4575" s="102">
        <v>35615</v>
      </c>
      <c r="B4575" s="101" t="e">
        <f>NA()</f>
        <v>#N/A</v>
      </c>
    </row>
    <row r="4576" spans="1:2" x14ac:dyDescent="0.25">
      <c r="A4576" s="102">
        <v>35618</v>
      </c>
      <c r="B4576" s="101">
        <v>6.58</v>
      </c>
    </row>
    <row r="4577" spans="1:2" x14ac:dyDescent="0.25">
      <c r="A4577" s="102">
        <v>35619</v>
      </c>
      <c r="B4577" s="101">
        <v>6.59</v>
      </c>
    </row>
    <row r="4578" spans="1:2" x14ac:dyDescent="0.25">
      <c r="A4578" s="102">
        <v>35620</v>
      </c>
      <c r="B4578" s="101">
        <v>6.56</v>
      </c>
    </row>
    <row r="4579" spans="1:2" x14ac:dyDescent="0.25">
      <c r="A4579" s="102">
        <v>35621</v>
      </c>
      <c r="B4579" s="101">
        <v>6.56</v>
      </c>
    </row>
    <row r="4580" spans="1:2" x14ac:dyDescent="0.25">
      <c r="A4580" s="102">
        <v>35622</v>
      </c>
      <c r="B4580" s="101">
        <v>6.53</v>
      </c>
    </row>
    <row r="4581" spans="1:2" x14ac:dyDescent="0.25">
      <c r="A4581" s="102">
        <v>35625</v>
      </c>
      <c r="B4581" s="101">
        <v>6.55</v>
      </c>
    </row>
    <row r="4582" spans="1:2" x14ac:dyDescent="0.25">
      <c r="A4582" s="102">
        <v>35626</v>
      </c>
      <c r="B4582" s="101">
        <v>6.55</v>
      </c>
    </row>
    <row r="4583" spans="1:2" x14ac:dyDescent="0.25">
      <c r="A4583" s="102">
        <v>35627</v>
      </c>
      <c r="B4583" s="101">
        <v>6.48</v>
      </c>
    </row>
    <row r="4584" spans="1:2" x14ac:dyDescent="0.25">
      <c r="A4584" s="102">
        <v>35628</v>
      </c>
      <c r="B4584" s="101">
        <v>6.49</v>
      </c>
    </row>
    <row r="4585" spans="1:2" x14ac:dyDescent="0.25">
      <c r="A4585" s="102">
        <v>35629</v>
      </c>
      <c r="B4585" s="101">
        <v>6.52</v>
      </c>
    </row>
    <row r="4586" spans="1:2" x14ac:dyDescent="0.25">
      <c r="A4586" s="102">
        <v>35632</v>
      </c>
      <c r="B4586" s="101">
        <v>6.55</v>
      </c>
    </row>
    <row r="4587" spans="1:2" x14ac:dyDescent="0.25">
      <c r="A4587" s="102">
        <v>35633</v>
      </c>
      <c r="B4587" s="101">
        <v>6.43</v>
      </c>
    </row>
    <row r="4588" spans="1:2" x14ac:dyDescent="0.25">
      <c r="A4588" s="102">
        <v>35634</v>
      </c>
      <c r="B4588" s="101">
        <v>6.42</v>
      </c>
    </row>
    <row r="4589" spans="1:2" x14ac:dyDescent="0.25">
      <c r="A4589" s="102">
        <v>35635</v>
      </c>
      <c r="B4589" s="101">
        <v>6.43</v>
      </c>
    </row>
    <row r="4590" spans="1:2" x14ac:dyDescent="0.25">
      <c r="A4590" s="102">
        <v>35636</v>
      </c>
      <c r="B4590" s="101">
        <v>6.45</v>
      </c>
    </row>
    <row r="4591" spans="1:2" x14ac:dyDescent="0.25">
      <c r="A4591" s="102">
        <v>35639</v>
      </c>
      <c r="B4591" s="101">
        <v>6.43</v>
      </c>
    </row>
    <row r="4592" spans="1:2" x14ac:dyDescent="0.25">
      <c r="A4592" s="102">
        <v>35640</v>
      </c>
      <c r="B4592" s="101">
        <v>6.38</v>
      </c>
    </row>
    <row r="4593" spans="1:2" x14ac:dyDescent="0.25">
      <c r="A4593" s="102">
        <v>35641</v>
      </c>
      <c r="B4593" s="101">
        <v>6.33</v>
      </c>
    </row>
    <row r="4594" spans="1:2" x14ac:dyDescent="0.25">
      <c r="A4594" s="102">
        <v>35642</v>
      </c>
      <c r="B4594" s="101">
        <v>6.3</v>
      </c>
    </row>
    <row r="4595" spans="1:2" x14ac:dyDescent="0.25">
      <c r="A4595" s="102">
        <v>35643</v>
      </c>
      <c r="B4595" s="101">
        <v>6.46</v>
      </c>
    </row>
    <row r="4596" spans="1:2" x14ac:dyDescent="0.25">
      <c r="A4596" s="102">
        <v>35646</v>
      </c>
      <c r="B4596" s="101">
        <v>6.48</v>
      </c>
    </row>
    <row r="4597" spans="1:2" x14ac:dyDescent="0.25">
      <c r="A4597" s="102">
        <v>35647</v>
      </c>
      <c r="B4597" s="101">
        <v>6.49</v>
      </c>
    </row>
    <row r="4598" spans="1:2" x14ac:dyDescent="0.25">
      <c r="A4598" s="102">
        <v>35648</v>
      </c>
      <c r="B4598" s="101">
        <v>6.48</v>
      </c>
    </row>
    <row r="4599" spans="1:2" x14ac:dyDescent="0.25">
      <c r="A4599" s="102">
        <v>35649</v>
      </c>
      <c r="B4599" s="101">
        <v>6.51</v>
      </c>
    </row>
    <row r="4600" spans="1:2" x14ac:dyDescent="0.25">
      <c r="A4600" s="102">
        <v>35650</v>
      </c>
      <c r="B4600" s="101">
        <v>6.64</v>
      </c>
    </row>
    <row r="4601" spans="1:2" x14ac:dyDescent="0.25">
      <c r="A4601" s="102">
        <v>35653</v>
      </c>
      <c r="B4601" s="101">
        <v>6.64</v>
      </c>
    </row>
    <row r="4602" spans="1:2" x14ac:dyDescent="0.25">
      <c r="A4602" s="102">
        <v>35654</v>
      </c>
      <c r="B4602" s="101">
        <v>6.66</v>
      </c>
    </row>
    <row r="4603" spans="1:2" x14ac:dyDescent="0.25">
      <c r="A4603" s="102">
        <v>35655</v>
      </c>
      <c r="B4603" s="101">
        <v>6.64</v>
      </c>
    </row>
    <row r="4604" spans="1:2" x14ac:dyDescent="0.25">
      <c r="A4604" s="102">
        <v>35656</v>
      </c>
      <c r="B4604" s="101">
        <v>6.56</v>
      </c>
    </row>
    <row r="4605" spans="1:2" x14ac:dyDescent="0.25">
      <c r="A4605" s="102">
        <v>35657</v>
      </c>
      <c r="B4605" s="101">
        <v>6.57</v>
      </c>
    </row>
    <row r="4606" spans="1:2" x14ac:dyDescent="0.25">
      <c r="A4606" s="102">
        <v>35660</v>
      </c>
      <c r="B4606" s="101">
        <v>6.53</v>
      </c>
    </row>
    <row r="4607" spans="1:2" x14ac:dyDescent="0.25">
      <c r="A4607" s="102">
        <v>35661</v>
      </c>
      <c r="B4607" s="101">
        <v>6.51</v>
      </c>
    </row>
    <row r="4608" spans="1:2" x14ac:dyDescent="0.25">
      <c r="A4608" s="102">
        <v>35662</v>
      </c>
      <c r="B4608" s="101">
        <v>6.54</v>
      </c>
    </row>
    <row r="4609" spans="1:2" x14ac:dyDescent="0.25">
      <c r="A4609" s="102">
        <v>35663</v>
      </c>
      <c r="B4609" s="101">
        <v>6.6</v>
      </c>
    </row>
    <row r="4610" spans="1:2" x14ac:dyDescent="0.25">
      <c r="A4610" s="102">
        <v>35664</v>
      </c>
      <c r="B4610" s="101">
        <v>6.67</v>
      </c>
    </row>
    <row r="4611" spans="1:2" x14ac:dyDescent="0.25">
      <c r="A4611" s="102">
        <v>35667</v>
      </c>
      <c r="B4611" s="101">
        <v>6.67</v>
      </c>
    </row>
    <row r="4612" spans="1:2" x14ac:dyDescent="0.25">
      <c r="A4612" s="102">
        <v>35668</v>
      </c>
      <c r="B4612" s="101">
        <v>6.66</v>
      </c>
    </row>
    <row r="4613" spans="1:2" x14ac:dyDescent="0.25">
      <c r="A4613" s="102">
        <v>35669</v>
      </c>
      <c r="B4613" s="101">
        <v>6.66</v>
      </c>
    </row>
    <row r="4614" spans="1:2" x14ac:dyDescent="0.25">
      <c r="A4614" s="102">
        <v>35670</v>
      </c>
      <c r="B4614" s="101">
        <v>6.57</v>
      </c>
    </row>
    <row r="4615" spans="1:2" x14ac:dyDescent="0.25">
      <c r="A4615" s="102">
        <v>35671</v>
      </c>
      <c r="B4615" s="101">
        <v>6.61</v>
      </c>
    </row>
    <row r="4616" spans="1:2" x14ac:dyDescent="0.25">
      <c r="A4616" s="102">
        <v>35674</v>
      </c>
      <c r="B4616" s="101" t="e">
        <f>NA()</f>
        <v>#N/A</v>
      </c>
    </row>
    <row r="4617" spans="1:2" x14ac:dyDescent="0.25">
      <c r="A4617" s="102">
        <v>35675</v>
      </c>
      <c r="B4617" s="101">
        <v>6.58</v>
      </c>
    </row>
    <row r="4618" spans="1:2" x14ac:dyDescent="0.25">
      <c r="A4618" s="102">
        <v>35676</v>
      </c>
      <c r="B4618" s="101">
        <v>6.6</v>
      </c>
    </row>
    <row r="4619" spans="1:2" x14ac:dyDescent="0.25">
      <c r="A4619" s="102">
        <v>35677</v>
      </c>
      <c r="B4619" s="101">
        <v>6.61</v>
      </c>
    </row>
    <row r="4620" spans="1:2" x14ac:dyDescent="0.25">
      <c r="A4620" s="102">
        <v>35678</v>
      </c>
      <c r="B4620" s="101">
        <v>6.65</v>
      </c>
    </row>
    <row r="4621" spans="1:2" x14ac:dyDescent="0.25">
      <c r="A4621" s="102">
        <v>35681</v>
      </c>
      <c r="B4621" s="101">
        <v>6.62</v>
      </c>
    </row>
    <row r="4622" spans="1:2" x14ac:dyDescent="0.25">
      <c r="A4622" s="102">
        <v>35682</v>
      </c>
      <c r="B4622" s="101">
        <v>6.63</v>
      </c>
    </row>
    <row r="4623" spans="1:2" x14ac:dyDescent="0.25">
      <c r="A4623" s="102">
        <v>35683</v>
      </c>
      <c r="B4623" s="101">
        <v>6.66</v>
      </c>
    </row>
    <row r="4624" spans="1:2" x14ac:dyDescent="0.25">
      <c r="A4624" s="102">
        <v>35684</v>
      </c>
      <c r="B4624" s="101">
        <v>6.68</v>
      </c>
    </row>
    <row r="4625" spans="1:2" x14ac:dyDescent="0.25">
      <c r="A4625" s="102">
        <v>35685</v>
      </c>
      <c r="B4625" s="101">
        <v>6.59</v>
      </c>
    </row>
    <row r="4626" spans="1:2" x14ac:dyDescent="0.25">
      <c r="A4626" s="102">
        <v>35688</v>
      </c>
      <c r="B4626" s="101">
        <v>6.58</v>
      </c>
    </row>
    <row r="4627" spans="1:2" x14ac:dyDescent="0.25">
      <c r="A4627" s="102">
        <v>35689</v>
      </c>
      <c r="B4627" s="101">
        <v>6.41</v>
      </c>
    </row>
    <row r="4628" spans="1:2" x14ac:dyDescent="0.25">
      <c r="A4628" s="102">
        <v>35690</v>
      </c>
      <c r="B4628" s="101">
        <v>6.39</v>
      </c>
    </row>
    <row r="4629" spans="1:2" x14ac:dyDescent="0.25">
      <c r="A4629" s="102">
        <v>35691</v>
      </c>
      <c r="B4629" s="101">
        <v>6.4</v>
      </c>
    </row>
    <row r="4630" spans="1:2" x14ac:dyDescent="0.25">
      <c r="A4630" s="102">
        <v>35692</v>
      </c>
      <c r="B4630" s="101">
        <v>6.38</v>
      </c>
    </row>
    <row r="4631" spans="1:2" x14ac:dyDescent="0.25">
      <c r="A4631" s="102">
        <v>35695</v>
      </c>
      <c r="B4631" s="101">
        <v>6.35</v>
      </c>
    </row>
    <row r="4632" spans="1:2" x14ac:dyDescent="0.25">
      <c r="A4632" s="102">
        <v>35696</v>
      </c>
      <c r="B4632" s="101">
        <v>6.38</v>
      </c>
    </row>
    <row r="4633" spans="1:2" x14ac:dyDescent="0.25">
      <c r="A4633" s="102">
        <v>35697</v>
      </c>
      <c r="B4633" s="101">
        <v>6.32</v>
      </c>
    </row>
    <row r="4634" spans="1:2" x14ac:dyDescent="0.25">
      <c r="A4634" s="102">
        <v>35698</v>
      </c>
      <c r="B4634" s="101">
        <v>6.4</v>
      </c>
    </row>
    <row r="4635" spans="1:2" x14ac:dyDescent="0.25">
      <c r="A4635" s="102">
        <v>35699</v>
      </c>
      <c r="B4635" s="101">
        <v>6.37</v>
      </c>
    </row>
    <row r="4636" spans="1:2" x14ac:dyDescent="0.25">
      <c r="A4636" s="102">
        <v>35702</v>
      </c>
      <c r="B4636" s="101">
        <v>6.39</v>
      </c>
    </row>
    <row r="4637" spans="1:2" x14ac:dyDescent="0.25">
      <c r="A4637" s="102">
        <v>35703</v>
      </c>
      <c r="B4637" s="101">
        <v>6.41</v>
      </c>
    </row>
    <row r="4638" spans="1:2" x14ac:dyDescent="0.25">
      <c r="A4638" s="102">
        <v>35704</v>
      </c>
      <c r="B4638" s="101">
        <v>6.33</v>
      </c>
    </row>
    <row r="4639" spans="1:2" x14ac:dyDescent="0.25">
      <c r="A4639" s="102">
        <v>35705</v>
      </c>
      <c r="B4639" s="101">
        <v>6.31</v>
      </c>
    </row>
    <row r="4640" spans="1:2" x14ac:dyDescent="0.25">
      <c r="A4640" s="102">
        <v>35706</v>
      </c>
      <c r="B4640" s="101">
        <v>6.3</v>
      </c>
    </row>
    <row r="4641" spans="1:2" x14ac:dyDescent="0.25">
      <c r="A4641" s="102">
        <v>35709</v>
      </c>
      <c r="B4641" s="101">
        <v>6.27</v>
      </c>
    </row>
    <row r="4642" spans="1:2" x14ac:dyDescent="0.25">
      <c r="A4642" s="102">
        <v>35710</v>
      </c>
      <c r="B4642" s="101">
        <v>6.24</v>
      </c>
    </row>
    <row r="4643" spans="1:2" x14ac:dyDescent="0.25">
      <c r="A4643" s="102">
        <v>35711</v>
      </c>
      <c r="B4643" s="101">
        <v>6.37</v>
      </c>
    </row>
    <row r="4644" spans="1:2" x14ac:dyDescent="0.25">
      <c r="A4644" s="102">
        <v>35712</v>
      </c>
      <c r="B4644" s="101">
        <v>6.38</v>
      </c>
    </row>
    <row r="4645" spans="1:2" x14ac:dyDescent="0.25">
      <c r="A4645" s="102">
        <v>35713</v>
      </c>
      <c r="B4645" s="101">
        <v>6.44</v>
      </c>
    </row>
    <row r="4646" spans="1:2" x14ac:dyDescent="0.25">
      <c r="A4646" s="102">
        <v>35716</v>
      </c>
      <c r="B4646" s="101" t="e">
        <f>NA()</f>
        <v>#N/A</v>
      </c>
    </row>
    <row r="4647" spans="1:2" x14ac:dyDescent="0.25">
      <c r="A4647" s="102">
        <v>35717</v>
      </c>
      <c r="B4647" s="101">
        <v>6.36</v>
      </c>
    </row>
    <row r="4648" spans="1:2" x14ac:dyDescent="0.25">
      <c r="A4648" s="102">
        <v>35718</v>
      </c>
      <c r="B4648" s="101">
        <v>6.39</v>
      </c>
    </row>
    <row r="4649" spans="1:2" x14ac:dyDescent="0.25">
      <c r="A4649" s="102">
        <v>35719</v>
      </c>
      <c r="B4649" s="101">
        <v>6.39</v>
      </c>
    </row>
    <row r="4650" spans="1:2" x14ac:dyDescent="0.25">
      <c r="A4650" s="102">
        <v>35720</v>
      </c>
      <c r="B4650" s="101">
        <v>6.44</v>
      </c>
    </row>
    <row r="4651" spans="1:2" x14ac:dyDescent="0.25">
      <c r="A4651" s="102">
        <v>35723</v>
      </c>
      <c r="B4651" s="101">
        <v>6.42</v>
      </c>
    </row>
    <row r="4652" spans="1:2" x14ac:dyDescent="0.25">
      <c r="A4652" s="102">
        <v>35724</v>
      </c>
      <c r="B4652" s="101">
        <v>6.42</v>
      </c>
    </row>
    <row r="4653" spans="1:2" x14ac:dyDescent="0.25">
      <c r="A4653" s="102">
        <v>35725</v>
      </c>
      <c r="B4653" s="101">
        <v>6.41</v>
      </c>
    </row>
    <row r="4654" spans="1:2" x14ac:dyDescent="0.25">
      <c r="A4654" s="102">
        <v>35726</v>
      </c>
      <c r="B4654" s="101">
        <v>6.33</v>
      </c>
    </row>
    <row r="4655" spans="1:2" x14ac:dyDescent="0.25">
      <c r="A4655" s="102">
        <v>35727</v>
      </c>
      <c r="B4655" s="101">
        <v>6.3</v>
      </c>
    </row>
    <row r="4656" spans="1:2" x14ac:dyDescent="0.25">
      <c r="A4656" s="102">
        <v>35730</v>
      </c>
      <c r="B4656" s="101">
        <v>6.24</v>
      </c>
    </row>
    <row r="4657" spans="1:2" x14ac:dyDescent="0.25">
      <c r="A4657" s="102">
        <v>35731</v>
      </c>
      <c r="B4657" s="101">
        <v>6.29</v>
      </c>
    </row>
    <row r="4658" spans="1:2" x14ac:dyDescent="0.25">
      <c r="A4658" s="102">
        <v>35732</v>
      </c>
      <c r="B4658" s="101">
        <v>6.23</v>
      </c>
    </row>
    <row r="4659" spans="1:2" x14ac:dyDescent="0.25">
      <c r="A4659" s="102">
        <v>35733</v>
      </c>
      <c r="B4659" s="101">
        <v>6.17</v>
      </c>
    </row>
    <row r="4660" spans="1:2" x14ac:dyDescent="0.25">
      <c r="A4660" s="102">
        <v>35734</v>
      </c>
      <c r="B4660" s="101">
        <v>6.15</v>
      </c>
    </row>
    <row r="4661" spans="1:2" x14ac:dyDescent="0.25">
      <c r="A4661" s="102">
        <v>35737</v>
      </c>
      <c r="B4661" s="101">
        <v>6.21</v>
      </c>
    </row>
    <row r="4662" spans="1:2" x14ac:dyDescent="0.25">
      <c r="A4662" s="102">
        <v>35738</v>
      </c>
      <c r="B4662" s="101">
        <v>6.25</v>
      </c>
    </row>
    <row r="4663" spans="1:2" x14ac:dyDescent="0.25">
      <c r="A4663" s="102">
        <v>35739</v>
      </c>
      <c r="B4663" s="101">
        <v>6.24</v>
      </c>
    </row>
    <row r="4664" spans="1:2" x14ac:dyDescent="0.25">
      <c r="A4664" s="102">
        <v>35740</v>
      </c>
      <c r="B4664" s="101">
        <v>6.15</v>
      </c>
    </row>
    <row r="4665" spans="1:2" x14ac:dyDescent="0.25">
      <c r="A4665" s="102">
        <v>35741</v>
      </c>
      <c r="B4665" s="101">
        <v>6.14</v>
      </c>
    </row>
    <row r="4666" spans="1:2" x14ac:dyDescent="0.25">
      <c r="A4666" s="102">
        <v>35744</v>
      </c>
      <c r="B4666" s="101">
        <v>6.15</v>
      </c>
    </row>
    <row r="4667" spans="1:2" x14ac:dyDescent="0.25">
      <c r="A4667" s="102">
        <v>35745</v>
      </c>
      <c r="B4667" s="101" t="e">
        <f>NA()</f>
        <v>#N/A</v>
      </c>
    </row>
    <row r="4668" spans="1:2" x14ac:dyDescent="0.25">
      <c r="A4668" s="102">
        <v>35746</v>
      </c>
      <c r="B4668" s="101">
        <v>6.13</v>
      </c>
    </row>
    <row r="4669" spans="1:2" x14ac:dyDescent="0.25">
      <c r="A4669" s="102">
        <v>35747</v>
      </c>
      <c r="B4669" s="101">
        <v>6.11</v>
      </c>
    </row>
    <row r="4670" spans="1:2" x14ac:dyDescent="0.25">
      <c r="A4670" s="102">
        <v>35748</v>
      </c>
      <c r="B4670" s="101">
        <v>6.09</v>
      </c>
    </row>
    <row r="4671" spans="1:2" x14ac:dyDescent="0.25">
      <c r="A4671" s="102">
        <v>35751</v>
      </c>
      <c r="B4671" s="101">
        <v>6.07</v>
      </c>
    </row>
    <row r="4672" spans="1:2" x14ac:dyDescent="0.25">
      <c r="A4672" s="102">
        <v>35752</v>
      </c>
      <c r="B4672" s="101">
        <v>6.07</v>
      </c>
    </row>
    <row r="4673" spans="1:2" x14ac:dyDescent="0.25">
      <c r="A4673" s="102">
        <v>35753</v>
      </c>
      <c r="B4673" s="101">
        <v>6.03</v>
      </c>
    </row>
    <row r="4674" spans="1:2" x14ac:dyDescent="0.25">
      <c r="A4674" s="102">
        <v>35754</v>
      </c>
      <c r="B4674" s="101">
        <v>6.05</v>
      </c>
    </row>
    <row r="4675" spans="1:2" x14ac:dyDescent="0.25">
      <c r="A4675" s="102">
        <v>35755</v>
      </c>
      <c r="B4675" s="101">
        <v>6.04</v>
      </c>
    </row>
    <row r="4676" spans="1:2" x14ac:dyDescent="0.25">
      <c r="A4676" s="102">
        <v>35758</v>
      </c>
      <c r="B4676" s="101">
        <v>6.08</v>
      </c>
    </row>
    <row r="4677" spans="1:2" x14ac:dyDescent="0.25">
      <c r="A4677" s="102">
        <v>35759</v>
      </c>
      <c r="B4677" s="101">
        <v>6.06</v>
      </c>
    </row>
    <row r="4678" spans="1:2" x14ac:dyDescent="0.25">
      <c r="A4678" s="102">
        <v>35760</v>
      </c>
      <c r="B4678" s="101">
        <v>6.06</v>
      </c>
    </row>
    <row r="4679" spans="1:2" x14ac:dyDescent="0.25">
      <c r="A4679" s="102">
        <v>35761</v>
      </c>
      <c r="B4679" s="101" t="e">
        <f>NA()</f>
        <v>#N/A</v>
      </c>
    </row>
    <row r="4680" spans="1:2" x14ac:dyDescent="0.25">
      <c r="A4680" s="102">
        <v>35762</v>
      </c>
      <c r="B4680" s="101">
        <v>6.04</v>
      </c>
    </row>
    <row r="4681" spans="1:2" x14ac:dyDescent="0.25">
      <c r="A4681" s="102">
        <v>35765</v>
      </c>
      <c r="B4681" s="101">
        <v>6.04</v>
      </c>
    </row>
    <row r="4682" spans="1:2" x14ac:dyDescent="0.25">
      <c r="A4682" s="102">
        <v>35766</v>
      </c>
      <c r="B4682" s="101">
        <v>6.03</v>
      </c>
    </row>
    <row r="4683" spans="1:2" x14ac:dyDescent="0.25">
      <c r="A4683" s="102">
        <v>35767</v>
      </c>
      <c r="B4683" s="101">
        <v>6.02</v>
      </c>
    </row>
    <row r="4684" spans="1:2" x14ac:dyDescent="0.25">
      <c r="A4684" s="102">
        <v>35768</v>
      </c>
      <c r="B4684" s="101">
        <v>6.04</v>
      </c>
    </row>
    <row r="4685" spans="1:2" x14ac:dyDescent="0.25">
      <c r="A4685" s="102">
        <v>35769</v>
      </c>
      <c r="B4685" s="101">
        <v>6.09</v>
      </c>
    </row>
    <row r="4686" spans="1:2" x14ac:dyDescent="0.25">
      <c r="A4686" s="102">
        <v>35772</v>
      </c>
      <c r="B4686" s="101">
        <v>6.14</v>
      </c>
    </row>
    <row r="4687" spans="1:2" x14ac:dyDescent="0.25">
      <c r="A4687" s="102">
        <v>35773</v>
      </c>
      <c r="B4687" s="101">
        <v>6.14</v>
      </c>
    </row>
    <row r="4688" spans="1:2" x14ac:dyDescent="0.25">
      <c r="A4688" s="102">
        <v>35774</v>
      </c>
      <c r="B4688" s="101">
        <v>6.1</v>
      </c>
    </row>
    <row r="4689" spans="1:2" x14ac:dyDescent="0.25">
      <c r="A4689" s="102">
        <v>35775</v>
      </c>
      <c r="B4689" s="101">
        <v>6.02</v>
      </c>
    </row>
    <row r="4690" spans="1:2" x14ac:dyDescent="0.25">
      <c r="A4690" s="102">
        <v>35776</v>
      </c>
      <c r="B4690" s="101">
        <v>5.94</v>
      </c>
    </row>
    <row r="4691" spans="1:2" x14ac:dyDescent="0.25">
      <c r="A4691" s="102">
        <v>35779</v>
      </c>
      <c r="B4691" s="101">
        <v>5.97</v>
      </c>
    </row>
    <row r="4692" spans="1:2" x14ac:dyDescent="0.25">
      <c r="A4692" s="102">
        <v>35780</v>
      </c>
      <c r="B4692" s="101">
        <v>5.96</v>
      </c>
    </row>
    <row r="4693" spans="1:2" x14ac:dyDescent="0.25">
      <c r="A4693" s="102">
        <v>35781</v>
      </c>
      <c r="B4693" s="101">
        <v>5.99</v>
      </c>
    </row>
    <row r="4694" spans="1:2" x14ac:dyDescent="0.25">
      <c r="A4694" s="102">
        <v>35782</v>
      </c>
      <c r="B4694" s="101">
        <v>5.94</v>
      </c>
    </row>
    <row r="4695" spans="1:2" x14ac:dyDescent="0.25">
      <c r="A4695" s="102">
        <v>35783</v>
      </c>
      <c r="B4695" s="101">
        <v>5.92</v>
      </c>
    </row>
    <row r="4696" spans="1:2" x14ac:dyDescent="0.25">
      <c r="A4696" s="102">
        <v>35786</v>
      </c>
      <c r="B4696" s="101">
        <v>5.89</v>
      </c>
    </row>
    <row r="4697" spans="1:2" x14ac:dyDescent="0.25">
      <c r="A4697" s="102">
        <v>35787</v>
      </c>
      <c r="B4697" s="101">
        <v>5.9</v>
      </c>
    </row>
    <row r="4698" spans="1:2" x14ac:dyDescent="0.25">
      <c r="A4698" s="102">
        <v>35788</v>
      </c>
      <c r="B4698" s="101">
        <v>5.91</v>
      </c>
    </row>
    <row r="4699" spans="1:2" x14ac:dyDescent="0.25">
      <c r="A4699" s="102">
        <v>35789</v>
      </c>
      <c r="B4699" s="101" t="e">
        <f>NA()</f>
        <v>#N/A</v>
      </c>
    </row>
    <row r="4700" spans="1:2" x14ac:dyDescent="0.25">
      <c r="A4700" s="102">
        <v>35790</v>
      </c>
      <c r="B4700" s="101">
        <v>5.9</v>
      </c>
    </row>
    <row r="4701" spans="1:2" x14ac:dyDescent="0.25">
      <c r="A4701" s="102">
        <v>35793</v>
      </c>
      <c r="B4701" s="101">
        <v>5.93</v>
      </c>
    </row>
    <row r="4702" spans="1:2" x14ac:dyDescent="0.25">
      <c r="A4702" s="102">
        <v>35794</v>
      </c>
      <c r="B4702" s="101">
        <v>5.98</v>
      </c>
    </row>
    <row r="4703" spans="1:2" x14ac:dyDescent="0.25">
      <c r="A4703" s="102">
        <v>35795</v>
      </c>
      <c r="B4703" s="101">
        <v>5.93</v>
      </c>
    </row>
    <row r="4704" spans="1:2" x14ac:dyDescent="0.25">
      <c r="A4704" s="102">
        <v>35796</v>
      </c>
      <c r="B4704" s="101" t="e">
        <f>NA()</f>
        <v>#N/A</v>
      </c>
    </row>
    <row r="4705" spans="1:2" x14ac:dyDescent="0.25">
      <c r="A4705" s="102">
        <v>35797</v>
      </c>
      <c r="B4705" s="101">
        <v>5.86</v>
      </c>
    </row>
    <row r="4706" spans="1:2" x14ac:dyDescent="0.25">
      <c r="A4706" s="102">
        <v>35800</v>
      </c>
      <c r="B4706" s="101">
        <v>5.74</v>
      </c>
    </row>
    <row r="4707" spans="1:2" x14ac:dyDescent="0.25">
      <c r="A4707" s="102">
        <v>35801</v>
      </c>
      <c r="B4707" s="101">
        <v>5.73</v>
      </c>
    </row>
    <row r="4708" spans="1:2" x14ac:dyDescent="0.25">
      <c r="A4708" s="102">
        <v>35802</v>
      </c>
      <c r="B4708" s="101">
        <v>5.8</v>
      </c>
    </row>
    <row r="4709" spans="1:2" x14ac:dyDescent="0.25">
      <c r="A4709" s="102">
        <v>35803</v>
      </c>
      <c r="B4709" s="101">
        <v>5.75</v>
      </c>
    </row>
    <row r="4710" spans="1:2" x14ac:dyDescent="0.25">
      <c r="A4710" s="102">
        <v>35804</v>
      </c>
      <c r="B4710" s="101">
        <v>5.71</v>
      </c>
    </row>
    <row r="4711" spans="1:2" x14ac:dyDescent="0.25">
      <c r="A4711" s="102">
        <v>35807</v>
      </c>
      <c r="B4711" s="101">
        <v>5.7</v>
      </c>
    </row>
    <row r="4712" spans="1:2" x14ac:dyDescent="0.25">
      <c r="A4712" s="102">
        <v>35808</v>
      </c>
      <c r="B4712" s="101">
        <v>5.71</v>
      </c>
    </row>
    <row r="4713" spans="1:2" x14ac:dyDescent="0.25">
      <c r="A4713" s="102">
        <v>35809</v>
      </c>
      <c r="B4713" s="101">
        <v>5.74</v>
      </c>
    </row>
    <row r="4714" spans="1:2" x14ac:dyDescent="0.25">
      <c r="A4714" s="102">
        <v>35810</v>
      </c>
      <c r="B4714" s="101">
        <v>5.74</v>
      </c>
    </row>
    <row r="4715" spans="1:2" x14ac:dyDescent="0.25">
      <c r="A4715" s="102">
        <v>35811</v>
      </c>
      <c r="B4715" s="101">
        <v>5.81</v>
      </c>
    </row>
    <row r="4716" spans="1:2" x14ac:dyDescent="0.25">
      <c r="A4716" s="102">
        <v>35814</v>
      </c>
      <c r="B4716" s="101" t="e">
        <f>NA()</f>
        <v>#N/A</v>
      </c>
    </row>
    <row r="4717" spans="1:2" x14ac:dyDescent="0.25">
      <c r="A4717" s="102">
        <v>35815</v>
      </c>
      <c r="B4717" s="101">
        <v>5.83</v>
      </c>
    </row>
    <row r="4718" spans="1:2" x14ac:dyDescent="0.25">
      <c r="A4718" s="102">
        <v>35816</v>
      </c>
      <c r="B4718" s="101">
        <v>5.81</v>
      </c>
    </row>
    <row r="4719" spans="1:2" x14ac:dyDescent="0.25">
      <c r="A4719" s="102">
        <v>35817</v>
      </c>
      <c r="B4719" s="101">
        <v>5.85</v>
      </c>
    </row>
    <row r="4720" spans="1:2" x14ac:dyDescent="0.25">
      <c r="A4720" s="102">
        <v>35818</v>
      </c>
      <c r="B4720" s="101">
        <v>5.98</v>
      </c>
    </row>
    <row r="4721" spans="1:2" x14ac:dyDescent="0.25">
      <c r="A4721" s="102">
        <v>35821</v>
      </c>
      <c r="B4721" s="101">
        <v>5.9</v>
      </c>
    </row>
    <row r="4722" spans="1:2" x14ac:dyDescent="0.25">
      <c r="A4722" s="102">
        <v>35822</v>
      </c>
      <c r="B4722" s="101">
        <v>5.95</v>
      </c>
    </row>
    <row r="4723" spans="1:2" x14ac:dyDescent="0.25">
      <c r="A4723" s="102">
        <v>35823</v>
      </c>
      <c r="B4723" s="101">
        <v>5.94</v>
      </c>
    </row>
    <row r="4724" spans="1:2" x14ac:dyDescent="0.25">
      <c r="A4724" s="102">
        <v>35824</v>
      </c>
      <c r="B4724" s="101">
        <v>5.85</v>
      </c>
    </row>
    <row r="4725" spans="1:2" x14ac:dyDescent="0.25">
      <c r="A4725" s="102">
        <v>35825</v>
      </c>
      <c r="B4725" s="101">
        <v>5.82</v>
      </c>
    </row>
    <row r="4726" spans="1:2" x14ac:dyDescent="0.25">
      <c r="A4726" s="102">
        <v>35828</v>
      </c>
      <c r="B4726" s="101">
        <v>5.87</v>
      </c>
    </row>
    <row r="4727" spans="1:2" x14ac:dyDescent="0.25">
      <c r="A4727" s="102">
        <v>35829</v>
      </c>
      <c r="B4727" s="101">
        <v>5.86</v>
      </c>
    </row>
    <row r="4728" spans="1:2" x14ac:dyDescent="0.25">
      <c r="A4728" s="102">
        <v>35830</v>
      </c>
      <c r="B4728" s="101">
        <v>5.87</v>
      </c>
    </row>
    <row r="4729" spans="1:2" x14ac:dyDescent="0.25">
      <c r="A4729" s="102">
        <v>35831</v>
      </c>
      <c r="B4729" s="101">
        <v>5.92</v>
      </c>
    </row>
    <row r="4730" spans="1:2" x14ac:dyDescent="0.25">
      <c r="A4730" s="102">
        <v>35832</v>
      </c>
      <c r="B4730" s="101">
        <v>5.92</v>
      </c>
    </row>
    <row r="4731" spans="1:2" x14ac:dyDescent="0.25">
      <c r="A4731" s="102">
        <v>35835</v>
      </c>
      <c r="B4731" s="101">
        <v>5.94</v>
      </c>
    </row>
    <row r="4732" spans="1:2" x14ac:dyDescent="0.25">
      <c r="A4732" s="102">
        <v>35836</v>
      </c>
      <c r="B4732" s="101">
        <v>5.93</v>
      </c>
    </row>
    <row r="4733" spans="1:2" x14ac:dyDescent="0.25">
      <c r="A4733" s="102">
        <v>35837</v>
      </c>
      <c r="B4733" s="101">
        <v>5.86</v>
      </c>
    </row>
    <row r="4734" spans="1:2" x14ac:dyDescent="0.25">
      <c r="A4734" s="102">
        <v>35838</v>
      </c>
      <c r="B4734" s="101">
        <v>5.87</v>
      </c>
    </row>
    <row r="4735" spans="1:2" x14ac:dyDescent="0.25">
      <c r="A4735" s="102">
        <v>35839</v>
      </c>
      <c r="B4735" s="101">
        <v>5.85</v>
      </c>
    </row>
    <row r="4736" spans="1:2" x14ac:dyDescent="0.25">
      <c r="A4736" s="102">
        <v>35842</v>
      </c>
      <c r="B4736" s="101" t="e">
        <f>NA()</f>
        <v>#N/A</v>
      </c>
    </row>
    <row r="4737" spans="1:2" x14ac:dyDescent="0.25">
      <c r="A4737" s="102">
        <v>35843</v>
      </c>
      <c r="B4737" s="101">
        <v>5.8</v>
      </c>
    </row>
    <row r="4738" spans="1:2" x14ac:dyDescent="0.25">
      <c r="A4738" s="102">
        <v>35844</v>
      </c>
      <c r="B4738" s="101">
        <v>5.84</v>
      </c>
    </row>
    <row r="4739" spans="1:2" x14ac:dyDescent="0.25">
      <c r="A4739" s="102">
        <v>35845</v>
      </c>
      <c r="B4739" s="101">
        <v>5.85</v>
      </c>
    </row>
    <row r="4740" spans="1:2" x14ac:dyDescent="0.25">
      <c r="A4740" s="102">
        <v>35846</v>
      </c>
      <c r="B4740" s="101">
        <v>5.87</v>
      </c>
    </row>
    <row r="4741" spans="1:2" x14ac:dyDescent="0.25">
      <c r="A4741" s="102">
        <v>35849</v>
      </c>
      <c r="B4741" s="101">
        <v>5.91</v>
      </c>
    </row>
    <row r="4742" spans="1:2" x14ac:dyDescent="0.25">
      <c r="A4742" s="102">
        <v>35850</v>
      </c>
      <c r="B4742" s="101">
        <v>5.97</v>
      </c>
    </row>
    <row r="4743" spans="1:2" x14ac:dyDescent="0.25">
      <c r="A4743" s="102">
        <v>35851</v>
      </c>
      <c r="B4743" s="101">
        <v>5.93</v>
      </c>
    </row>
    <row r="4744" spans="1:2" x14ac:dyDescent="0.25">
      <c r="A4744" s="102">
        <v>35852</v>
      </c>
      <c r="B4744" s="101">
        <v>5.95</v>
      </c>
    </row>
    <row r="4745" spans="1:2" x14ac:dyDescent="0.25">
      <c r="A4745" s="102">
        <v>35853</v>
      </c>
      <c r="B4745" s="101">
        <v>5.92</v>
      </c>
    </row>
    <row r="4746" spans="1:2" x14ac:dyDescent="0.25">
      <c r="A4746" s="102">
        <v>35856</v>
      </c>
      <c r="B4746" s="101">
        <v>6.03</v>
      </c>
    </row>
    <row r="4747" spans="1:2" x14ac:dyDescent="0.25">
      <c r="A4747" s="102">
        <v>35857</v>
      </c>
      <c r="B4747" s="101">
        <v>6.07</v>
      </c>
    </row>
    <row r="4748" spans="1:2" x14ac:dyDescent="0.25">
      <c r="A4748" s="102">
        <v>35858</v>
      </c>
      <c r="B4748" s="101">
        <v>6.05</v>
      </c>
    </row>
    <row r="4749" spans="1:2" x14ac:dyDescent="0.25">
      <c r="A4749" s="102">
        <v>35859</v>
      </c>
      <c r="B4749" s="101">
        <v>6.07</v>
      </c>
    </row>
    <row r="4750" spans="1:2" x14ac:dyDescent="0.25">
      <c r="A4750" s="102">
        <v>35860</v>
      </c>
      <c r="B4750" s="101">
        <v>6.02</v>
      </c>
    </row>
    <row r="4751" spans="1:2" x14ac:dyDescent="0.25">
      <c r="A4751" s="102">
        <v>35863</v>
      </c>
      <c r="B4751" s="101">
        <v>5.97</v>
      </c>
    </row>
    <row r="4752" spans="1:2" x14ac:dyDescent="0.25">
      <c r="A4752" s="102">
        <v>35864</v>
      </c>
      <c r="B4752" s="101">
        <v>5.97</v>
      </c>
    </row>
    <row r="4753" spans="1:2" x14ac:dyDescent="0.25">
      <c r="A4753" s="102">
        <v>35865</v>
      </c>
      <c r="B4753" s="101">
        <v>5.93</v>
      </c>
    </row>
    <row r="4754" spans="1:2" x14ac:dyDescent="0.25">
      <c r="A4754" s="102">
        <v>35866</v>
      </c>
      <c r="B4754" s="101">
        <v>5.87</v>
      </c>
    </row>
    <row r="4755" spans="1:2" x14ac:dyDescent="0.25">
      <c r="A4755" s="102">
        <v>35867</v>
      </c>
      <c r="B4755" s="101">
        <v>5.89</v>
      </c>
    </row>
    <row r="4756" spans="1:2" x14ac:dyDescent="0.25">
      <c r="A4756" s="102">
        <v>35870</v>
      </c>
      <c r="B4756" s="101">
        <v>5.86</v>
      </c>
    </row>
    <row r="4757" spans="1:2" x14ac:dyDescent="0.25">
      <c r="A4757" s="102">
        <v>35871</v>
      </c>
      <c r="B4757" s="101">
        <v>5.89</v>
      </c>
    </row>
    <row r="4758" spans="1:2" x14ac:dyDescent="0.25">
      <c r="A4758" s="102">
        <v>35872</v>
      </c>
      <c r="B4758" s="101">
        <v>5.91</v>
      </c>
    </row>
    <row r="4759" spans="1:2" x14ac:dyDescent="0.25">
      <c r="A4759" s="102">
        <v>35873</v>
      </c>
      <c r="B4759" s="101">
        <v>5.9</v>
      </c>
    </row>
    <row r="4760" spans="1:2" x14ac:dyDescent="0.25">
      <c r="A4760" s="102">
        <v>35874</v>
      </c>
      <c r="B4760" s="101">
        <v>5.89</v>
      </c>
    </row>
    <row r="4761" spans="1:2" x14ac:dyDescent="0.25">
      <c r="A4761" s="102">
        <v>35877</v>
      </c>
      <c r="B4761" s="101">
        <v>5.88</v>
      </c>
    </row>
    <row r="4762" spans="1:2" x14ac:dyDescent="0.25">
      <c r="A4762" s="102">
        <v>35878</v>
      </c>
      <c r="B4762" s="101">
        <v>5.88</v>
      </c>
    </row>
    <row r="4763" spans="1:2" x14ac:dyDescent="0.25">
      <c r="A4763" s="102">
        <v>35879</v>
      </c>
      <c r="B4763" s="101">
        <v>5.94</v>
      </c>
    </row>
    <row r="4764" spans="1:2" x14ac:dyDescent="0.25">
      <c r="A4764" s="102">
        <v>35880</v>
      </c>
      <c r="B4764" s="101">
        <v>5.96</v>
      </c>
    </row>
    <row r="4765" spans="1:2" x14ac:dyDescent="0.25">
      <c r="A4765" s="102">
        <v>35881</v>
      </c>
      <c r="B4765" s="101">
        <v>5.96</v>
      </c>
    </row>
    <row r="4766" spans="1:2" x14ac:dyDescent="0.25">
      <c r="A4766" s="102">
        <v>35884</v>
      </c>
      <c r="B4766" s="101">
        <v>5.98</v>
      </c>
    </row>
    <row r="4767" spans="1:2" x14ac:dyDescent="0.25">
      <c r="A4767" s="102">
        <v>35885</v>
      </c>
      <c r="B4767" s="101">
        <v>5.94</v>
      </c>
    </row>
    <row r="4768" spans="1:2" x14ac:dyDescent="0.25">
      <c r="A4768" s="102">
        <v>35886</v>
      </c>
      <c r="B4768" s="101">
        <v>5.9</v>
      </c>
    </row>
    <row r="4769" spans="1:2" x14ac:dyDescent="0.25">
      <c r="A4769" s="102">
        <v>35887</v>
      </c>
      <c r="B4769" s="101">
        <v>5.85</v>
      </c>
    </row>
    <row r="4770" spans="1:2" x14ac:dyDescent="0.25">
      <c r="A4770" s="102">
        <v>35888</v>
      </c>
      <c r="B4770" s="101">
        <v>5.78</v>
      </c>
    </row>
    <row r="4771" spans="1:2" x14ac:dyDescent="0.25">
      <c r="A4771" s="102">
        <v>35891</v>
      </c>
      <c r="B4771" s="101">
        <v>5.82</v>
      </c>
    </row>
    <row r="4772" spans="1:2" x14ac:dyDescent="0.25">
      <c r="A4772" s="102">
        <v>35892</v>
      </c>
      <c r="B4772" s="101">
        <v>5.84</v>
      </c>
    </row>
    <row r="4773" spans="1:2" x14ac:dyDescent="0.25">
      <c r="A4773" s="102">
        <v>35893</v>
      </c>
      <c r="B4773" s="101">
        <v>5.9</v>
      </c>
    </row>
    <row r="4774" spans="1:2" x14ac:dyDescent="0.25">
      <c r="A4774" s="102">
        <v>35894</v>
      </c>
      <c r="B4774" s="101">
        <v>5.88</v>
      </c>
    </row>
    <row r="4775" spans="1:2" x14ac:dyDescent="0.25">
      <c r="A4775" s="102">
        <v>35895</v>
      </c>
      <c r="B4775" s="101" t="e">
        <f>NA()</f>
        <v>#N/A</v>
      </c>
    </row>
    <row r="4776" spans="1:2" x14ac:dyDescent="0.25">
      <c r="A4776" s="102">
        <v>35898</v>
      </c>
      <c r="B4776" s="101">
        <v>5.94</v>
      </c>
    </row>
    <row r="4777" spans="1:2" x14ac:dyDescent="0.25">
      <c r="A4777" s="102">
        <v>35899</v>
      </c>
      <c r="B4777" s="101">
        <v>5.91</v>
      </c>
    </row>
    <row r="4778" spans="1:2" x14ac:dyDescent="0.25">
      <c r="A4778" s="102">
        <v>35900</v>
      </c>
      <c r="B4778" s="101">
        <v>5.89</v>
      </c>
    </row>
    <row r="4779" spans="1:2" x14ac:dyDescent="0.25">
      <c r="A4779" s="102">
        <v>35901</v>
      </c>
      <c r="B4779" s="101">
        <v>5.87</v>
      </c>
    </row>
    <row r="4780" spans="1:2" x14ac:dyDescent="0.25">
      <c r="A4780" s="102">
        <v>35902</v>
      </c>
      <c r="B4780" s="101">
        <v>5.88</v>
      </c>
    </row>
    <row r="4781" spans="1:2" x14ac:dyDescent="0.25">
      <c r="A4781" s="102">
        <v>35905</v>
      </c>
      <c r="B4781" s="101">
        <v>5.92</v>
      </c>
    </row>
    <row r="4782" spans="1:2" x14ac:dyDescent="0.25">
      <c r="A4782" s="102">
        <v>35906</v>
      </c>
      <c r="B4782" s="101">
        <v>5.96</v>
      </c>
    </row>
    <row r="4783" spans="1:2" x14ac:dyDescent="0.25">
      <c r="A4783" s="102">
        <v>35907</v>
      </c>
      <c r="B4783" s="101">
        <v>5.96</v>
      </c>
    </row>
    <row r="4784" spans="1:2" x14ac:dyDescent="0.25">
      <c r="A4784" s="102">
        <v>35908</v>
      </c>
      <c r="B4784" s="101">
        <v>5.98</v>
      </c>
    </row>
    <row r="4785" spans="1:2" x14ac:dyDescent="0.25">
      <c r="A4785" s="102">
        <v>35909</v>
      </c>
      <c r="B4785" s="101">
        <v>5.95</v>
      </c>
    </row>
    <row r="4786" spans="1:2" x14ac:dyDescent="0.25">
      <c r="A4786" s="102">
        <v>35912</v>
      </c>
      <c r="B4786" s="101">
        <v>6.07</v>
      </c>
    </row>
    <row r="4787" spans="1:2" x14ac:dyDescent="0.25">
      <c r="A4787" s="102">
        <v>35913</v>
      </c>
      <c r="B4787" s="101">
        <v>6.07</v>
      </c>
    </row>
    <row r="4788" spans="1:2" x14ac:dyDescent="0.25">
      <c r="A4788" s="102">
        <v>35914</v>
      </c>
      <c r="B4788" s="101">
        <v>6.08</v>
      </c>
    </row>
    <row r="4789" spans="1:2" x14ac:dyDescent="0.25">
      <c r="A4789" s="102">
        <v>35915</v>
      </c>
      <c r="B4789" s="101">
        <v>5.95</v>
      </c>
    </row>
    <row r="4790" spans="1:2" x14ac:dyDescent="0.25">
      <c r="A4790" s="102">
        <v>35916</v>
      </c>
      <c r="B4790" s="101">
        <v>5.94</v>
      </c>
    </row>
    <row r="4791" spans="1:2" x14ac:dyDescent="0.25">
      <c r="A4791" s="102">
        <v>35919</v>
      </c>
      <c r="B4791" s="101">
        <v>5.94</v>
      </c>
    </row>
    <row r="4792" spans="1:2" x14ac:dyDescent="0.25">
      <c r="A4792" s="102">
        <v>35920</v>
      </c>
      <c r="B4792" s="101">
        <v>5.98</v>
      </c>
    </row>
    <row r="4793" spans="1:2" x14ac:dyDescent="0.25">
      <c r="A4793" s="102">
        <v>35921</v>
      </c>
      <c r="B4793" s="101">
        <v>5.94</v>
      </c>
    </row>
    <row r="4794" spans="1:2" x14ac:dyDescent="0.25">
      <c r="A4794" s="102">
        <v>35922</v>
      </c>
      <c r="B4794" s="101">
        <v>5.95</v>
      </c>
    </row>
    <row r="4795" spans="1:2" x14ac:dyDescent="0.25">
      <c r="A4795" s="102">
        <v>35923</v>
      </c>
      <c r="B4795" s="101">
        <v>5.98</v>
      </c>
    </row>
    <row r="4796" spans="1:2" x14ac:dyDescent="0.25">
      <c r="A4796" s="102">
        <v>35926</v>
      </c>
      <c r="B4796" s="101">
        <v>6.04</v>
      </c>
    </row>
    <row r="4797" spans="1:2" x14ac:dyDescent="0.25">
      <c r="A4797" s="102">
        <v>35927</v>
      </c>
      <c r="B4797" s="101">
        <v>5.96</v>
      </c>
    </row>
    <row r="4798" spans="1:2" x14ac:dyDescent="0.25">
      <c r="A4798" s="102">
        <v>35928</v>
      </c>
      <c r="B4798" s="101">
        <v>5.95</v>
      </c>
    </row>
    <row r="4799" spans="1:2" x14ac:dyDescent="0.25">
      <c r="A4799" s="102">
        <v>35929</v>
      </c>
      <c r="B4799" s="101">
        <v>5.98</v>
      </c>
    </row>
    <row r="4800" spans="1:2" x14ac:dyDescent="0.25">
      <c r="A4800" s="102">
        <v>35930</v>
      </c>
      <c r="B4800" s="101">
        <v>5.97</v>
      </c>
    </row>
    <row r="4801" spans="1:2" x14ac:dyDescent="0.25">
      <c r="A4801" s="102">
        <v>35933</v>
      </c>
      <c r="B4801" s="101">
        <v>5.92</v>
      </c>
    </row>
    <row r="4802" spans="1:2" x14ac:dyDescent="0.25">
      <c r="A4802" s="102">
        <v>35934</v>
      </c>
      <c r="B4802" s="101">
        <v>5.94</v>
      </c>
    </row>
    <row r="4803" spans="1:2" x14ac:dyDescent="0.25">
      <c r="A4803" s="102">
        <v>35935</v>
      </c>
      <c r="B4803" s="101">
        <v>5.89</v>
      </c>
    </row>
    <row r="4804" spans="1:2" x14ac:dyDescent="0.25">
      <c r="A4804" s="102">
        <v>35936</v>
      </c>
      <c r="B4804" s="101">
        <v>5.93</v>
      </c>
    </row>
    <row r="4805" spans="1:2" x14ac:dyDescent="0.25">
      <c r="A4805" s="102">
        <v>35937</v>
      </c>
      <c r="B4805" s="101">
        <v>5.9</v>
      </c>
    </row>
    <row r="4806" spans="1:2" x14ac:dyDescent="0.25">
      <c r="A4806" s="102">
        <v>35940</v>
      </c>
      <c r="B4806" s="101" t="e">
        <f>NA()</f>
        <v>#N/A</v>
      </c>
    </row>
    <row r="4807" spans="1:2" x14ac:dyDescent="0.25">
      <c r="A4807" s="102">
        <v>35941</v>
      </c>
      <c r="B4807" s="101">
        <v>5.85</v>
      </c>
    </row>
    <row r="4808" spans="1:2" x14ac:dyDescent="0.25">
      <c r="A4808" s="102">
        <v>35942</v>
      </c>
      <c r="B4808" s="101">
        <v>5.83</v>
      </c>
    </row>
    <row r="4809" spans="1:2" x14ac:dyDescent="0.25">
      <c r="A4809" s="102">
        <v>35943</v>
      </c>
      <c r="B4809" s="101">
        <v>5.83</v>
      </c>
    </row>
    <row r="4810" spans="1:2" x14ac:dyDescent="0.25">
      <c r="A4810" s="102">
        <v>35944</v>
      </c>
      <c r="B4810" s="101">
        <v>5.81</v>
      </c>
    </row>
    <row r="4811" spans="1:2" x14ac:dyDescent="0.25">
      <c r="A4811" s="102">
        <v>35947</v>
      </c>
      <c r="B4811" s="101">
        <v>5.78</v>
      </c>
    </row>
    <row r="4812" spans="1:2" x14ac:dyDescent="0.25">
      <c r="A4812" s="102">
        <v>35948</v>
      </c>
      <c r="B4812" s="101">
        <v>5.8</v>
      </c>
    </row>
    <row r="4813" spans="1:2" x14ac:dyDescent="0.25">
      <c r="A4813" s="102">
        <v>35949</v>
      </c>
      <c r="B4813" s="101">
        <v>5.8</v>
      </c>
    </row>
    <row r="4814" spans="1:2" x14ac:dyDescent="0.25">
      <c r="A4814" s="102">
        <v>35950</v>
      </c>
      <c r="B4814" s="101">
        <v>5.82</v>
      </c>
    </row>
    <row r="4815" spans="1:2" x14ac:dyDescent="0.25">
      <c r="A4815" s="102">
        <v>35951</v>
      </c>
      <c r="B4815" s="101">
        <v>5.79</v>
      </c>
    </row>
    <row r="4816" spans="1:2" x14ac:dyDescent="0.25">
      <c r="A4816" s="102">
        <v>35954</v>
      </c>
      <c r="B4816" s="101">
        <v>5.79</v>
      </c>
    </row>
    <row r="4817" spans="1:2" x14ac:dyDescent="0.25">
      <c r="A4817" s="102">
        <v>35955</v>
      </c>
      <c r="B4817" s="101">
        <v>5.79</v>
      </c>
    </row>
    <row r="4818" spans="1:2" x14ac:dyDescent="0.25">
      <c r="A4818" s="102">
        <v>35956</v>
      </c>
      <c r="B4818" s="101">
        <v>5.7</v>
      </c>
    </row>
    <row r="4819" spans="1:2" x14ac:dyDescent="0.25">
      <c r="A4819" s="102">
        <v>35957</v>
      </c>
      <c r="B4819" s="101">
        <v>5.65</v>
      </c>
    </row>
    <row r="4820" spans="1:2" x14ac:dyDescent="0.25">
      <c r="A4820" s="102">
        <v>35958</v>
      </c>
      <c r="B4820" s="101">
        <v>5.66</v>
      </c>
    </row>
    <row r="4821" spans="1:2" x14ac:dyDescent="0.25">
      <c r="A4821" s="102">
        <v>35961</v>
      </c>
      <c r="B4821" s="101">
        <v>5.61</v>
      </c>
    </row>
    <row r="4822" spans="1:2" x14ac:dyDescent="0.25">
      <c r="A4822" s="102">
        <v>35962</v>
      </c>
      <c r="B4822" s="101">
        <v>5.65</v>
      </c>
    </row>
    <row r="4823" spans="1:2" x14ac:dyDescent="0.25">
      <c r="A4823" s="102">
        <v>35963</v>
      </c>
      <c r="B4823" s="101">
        <v>5.74</v>
      </c>
    </row>
    <row r="4824" spans="1:2" x14ac:dyDescent="0.25">
      <c r="A4824" s="102">
        <v>35964</v>
      </c>
      <c r="B4824" s="101">
        <v>5.7</v>
      </c>
    </row>
    <row r="4825" spans="1:2" x14ac:dyDescent="0.25">
      <c r="A4825" s="102">
        <v>35965</v>
      </c>
      <c r="B4825" s="101">
        <v>5.67</v>
      </c>
    </row>
    <row r="4826" spans="1:2" x14ac:dyDescent="0.25">
      <c r="A4826" s="102">
        <v>35968</v>
      </c>
      <c r="B4826" s="101">
        <v>5.66</v>
      </c>
    </row>
    <row r="4827" spans="1:2" x14ac:dyDescent="0.25">
      <c r="A4827" s="102">
        <v>35969</v>
      </c>
      <c r="B4827" s="101">
        <v>5.64</v>
      </c>
    </row>
    <row r="4828" spans="1:2" x14ac:dyDescent="0.25">
      <c r="A4828" s="102">
        <v>35970</v>
      </c>
      <c r="B4828" s="101">
        <v>5.66</v>
      </c>
    </row>
    <row r="4829" spans="1:2" x14ac:dyDescent="0.25">
      <c r="A4829" s="102">
        <v>35971</v>
      </c>
      <c r="B4829" s="101">
        <v>5.66</v>
      </c>
    </row>
    <row r="4830" spans="1:2" x14ac:dyDescent="0.25">
      <c r="A4830" s="102">
        <v>35972</v>
      </c>
      <c r="B4830" s="101">
        <v>5.64</v>
      </c>
    </row>
    <row r="4831" spans="1:2" x14ac:dyDescent="0.25">
      <c r="A4831" s="102">
        <v>35975</v>
      </c>
      <c r="B4831" s="101">
        <v>5.65</v>
      </c>
    </row>
    <row r="4832" spans="1:2" x14ac:dyDescent="0.25">
      <c r="A4832" s="102">
        <v>35976</v>
      </c>
      <c r="B4832" s="101">
        <v>5.62</v>
      </c>
    </row>
    <row r="4833" spans="1:2" x14ac:dyDescent="0.25">
      <c r="A4833" s="102">
        <v>35977</v>
      </c>
      <c r="B4833" s="101">
        <v>5.63</v>
      </c>
    </row>
    <row r="4834" spans="1:2" x14ac:dyDescent="0.25">
      <c r="A4834" s="102">
        <v>35978</v>
      </c>
      <c r="B4834" s="101">
        <v>5.6</v>
      </c>
    </row>
    <row r="4835" spans="1:2" x14ac:dyDescent="0.25">
      <c r="A4835" s="102">
        <v>35979</v>
      </c>
      <c r="B4835" s="101" t="e">
        <f>NA()</f>
        <v>#N/A</v>
      </c>
    </row>
    <row r="4836" spans="1:2" x14ac:dyDescent="0.25">
      <c r="A4836" s="102">
        <v>35982</v>
      </c>
      <c r="B4836" s="101">
        <v>5.57</v>
      </c>
    </row>
    <row r="4837" spans="1:2" x14ac:dyDescent="0.25">
      <c r="A4837" s="102">
        <v>35983</v>
      </c>
      <c r="B4837" s="101">
        <v>5.6</v>
      </c>
    </row>
    <row r="4838" spans="1:2" x14ac:dyDescent="0.25">
      <c r="A4838" s="102">
        <v>35984</v>
      </c>
      <c r="B4838" s="101">
        <v>5.63</v>
      </c>
    </row>
    <row r="4839" spans="1:2" x14ac:dyDescent="0.25">
      <c r="A4839" s="102">
        <v>35985</v>
      </c>
      <c r="B4839" s="101">
        <v>5.6</v>
      </c>
    </row>
    <row r="4840" spans="1:2" x14ac:dyDescent="0.25">
      <c r="A4840" s="102">
        <v>35986</v>
      </c>
      <c r="B4840" s="101">
        <v>5.63</v>
      </c>
    </row>
    <row r="4841" spans="1:2" x14ac:dyDescent="0.25">
      <c r="A4841" s="102">
        <v>35989</v>
      </c>
      <c r="B4841" s="101">
        <v>5.68</v>
      </c>
    </row>
    <row r="4842" spans="1:2" x14ac:dyDescent="0.25">
      <c r="A4842" s="102">
        <v>35990</v>
      </c>
      <c r="B4842" s="101">
        <v>5.72</v>
      </c>
    </row>
    <row r="4843" spans="1:2" x14ac:dyDescent="0.25">
      <c r="A4843" s="102">
        <v>35991</v>
      </c>
      <c r="B4843" s="101">
        <v>5.7</v>
      </c>
    </row>
    <row r="4844" spans="1:2" x14ac:dyDescent="0.25">
      <c r="A4844" s="102">
        <v>35992</v>
      </c>
      <c r="B4844" s="101">
        <v>5.72</v>
      </c>
    </row>
    <row r="4845" spans="1:2" x14ac:dyDescent="0.25">
      <c r="A4845" s="102">
        <v>35993</v>
      </c>
      <c r="B4845" s="101">
        <v>5.75</v>
      </c>
    </row>
    <row r="4846" spans="1:2" x14ac:dyDescent="0.25">
      <c r="A4846" s="102">
        <v>35996</v>
      </c>
      <c r="B4846" s="101">
        <v>5.71</v>
      </c>
    </row>
    <row r="4847" spans="1:2" x14ac:dyDescent="0.25">
      <c r="A4847" s="102">
        <v>35997</v>
      </c>
      <c r="B4847" s="101">
        <v>5.67</v>
      </c>
    </row>
    <row r="4848" spans="1:2" x14ac:dyDescent="0.25">
      <c r="A4848" s="102">
        <v>35998</v>
      </c>
      <c r="B4848" s="101">
        <v>5.68</v>
      </c>
    </row>
    <row r="4849" spans="1:2" x14ac:dyDescent="0.25">
      <c r="A4849" s="102">
        <v>35999</v>
      </c>
      <c r="B4849" s="101">
        <v>5.66</v>
      </c>
    </row>
    <row r="4850" spans="1:2" x14ac:dyDescent="0.25">
      <c r="A4850" s="102">
        <v>36000</v>
      </c>
      <c r="B4850" s="101">
        <v>5.68</v>
      </c>
    </row>
    <row r="4851" spans="1:2" x14ac:dyDescent="0.25">
      <c r="A4851" s="102">
        <v>36003</v>
      </c>
      <c r="B4851" s="101">
        <v>5.7</v>
      </c>
    </row>
    <row r="4852" spans="1:2" x14ac:dyDescent="0.25">
      <c r="A4852" s="102">
        <v>36004</v>
      </c>
      <c r="B4852" s="101">
        <v>5.74</v>
      </c>
    </row>
    <row r="4853" spans="1:2" x14ac:dyDescent="0.25">
      <c r="A4853" s="102">
        <v>36005</v>
      </c>
      <c r="B4853" s="101">
        <v>5.77</v>
      </c>
    </row>
    <row r="4854" spans="1:2" x14ac:dyDescent="0.25">
      <c r="A4854" s="102">
        <v>36006</v>
      </c>
      <c r="B4854" s="101">
        <v>5.73</v>
      </c>
    </row>
    <row r="4855" spans="1:2" x14ac:dyDescent="0.25">
      <c r="A4855" s="102">
        <v>36007</v>
      </c>
      <c r="B4855" s="101">
        <v>5.72</v>
      </c>
    </row>
    <row r="4856" spans="1:2" x14ac:dyDescent="0.25">
      <c r="A4856" s="102">
        <v>36010</v>
      </c>
      <c r="B4856" s="101">
        <v>5.67</v>
      </c>
    </row>
    <row r="4857" spans="1:2" x14ac:dyDescent="0.25">
      <c r="A4857" s="102">
        <v>36011</v>
      </c>
      <c r="B4857" s="101">
        <v>5.65</v>
      </c>
    </row>
    <row r="4858" spans="1:2" x14ac:dyDescent="0.25">
      <c r="A4858" s="102">
        <v>36012</v>
      </c>
      <c r="B4858" s="101">
        <v>5.66</v>
      </c>
    </row>
    <row r="4859" spans="1:2" x14ac:dyDescent="0.25">
      <c r="A4859" s="102">
        <v>36013</v>
      </c>
      <c r="B4859" s="101">
        <v>5.67</v>
      </c>
    </row>
    <row r="4860" spans="1:2" x14ac:dyDescent="0.25">
      <c r="A4860" s="102">
        <v>36014</v>
      </c>
      <c r="B4860" s="101">
        <v>5.63</v>
      </c>
    </row>
    <row r="4861" spans="1:2" x14ac:dyDescent="0.25">
      <c r="A4861" s="102">
        <v>36017</v>
      </c>
      <c r="B4861" s="101">
        <v>5.63</v>
      </c>
    </row>
    <row r="4862" spans="1:2" x14ac:dyDescent="0.25">
      <c r="A4862" s="102">
        <v>36018</v>
      </c>
      <c r="B4862" s="101">
        <v>5.6</v>
      </c>
    </row>
    <row r="4863" spans="1:2" x14ac:dyDescent="0.25">
      <c r="A4863" s="102">
        <v>36019</v>
      </c>
      <c r="B4863" s="101">
        <v>5.62</v>
      </c>
    </row>
    <row r="4864" spans="1:2" x14ac:dyDescent="0.25">
      <c r="A4864" s="102">
        <v>36020</v>
      </c>
      <c r="B4864" s="101">
        <v>5.6</v>
      </c>
    </row>
    <row r="4865" spans="1:2" x14ac:dyDescent="0.25">
      <c r="A4865" s="102">
        <v>36021</v>
      </c>
      <c r="B4865" s="101">
        <v>5.55</v>
      </c>
    </row>
    <row r="4866" spans="1:2" x14ac:dyDescent="0.25">
      <c r="A4866" s="102">
        <v>36024</v>
      </c>
      <c r="B4866" s="101">
        <v>5.56</v>
      </c>
    </row>
    <row r="4867" spans="1:2" x14ac:dyDescent="0.25">
      <c r="A4867" s="102">
        <v>36025</v>
      </c>
      <c r="B4867" s="101">
        <v>5.56</v>
      </c>
    </row>
    <row r="4868" spans="1:2" x14ac:dyDescent="0.25">
      <c r="A4868" s="102">
        <v>36026</v>
      </c>
      <c r="B4868" s="101">
        <v>5.56</v>
      </c>
    </row>
    <row r="4869" spans="1:2" x14ac:dyDescent="0.25">
      <c r="A4869" s="102">
        <v>36027</v>
      </c>
      <c r="B4869" s="101">
        <v>5.52</v>
      </c>
    </row>
    <row r="4870" spans="1:2" x14ac:dyDescent="0.25">
      <c r="A4870" s="102">
        <v>36028</v>
      </c>
      <c r="B4870" s="101">
        <v>5.46</v>
      </c>
    </row>
    <row r="4871" spans="1:2" x14ac:dyDescent="0.25">
      <c r="A4871" s="102">
        <v>36031</v>
      </c>
      <c r="B4871" s="101">
        <v>5.48</v>
      </c>
    </row>
    <row r="4872" spans="1:2" x14ac:dyDescent="0.25">
      <c r="A4872" s="102">
        <v>36032</v>
      </c>
      <c r="B4872" s="101">
        <v>5.44</v>
      </c>
    </row>
    <row r="4873" spans="1:2" x14ac:dyDescent="0.25">
      <c r="A4873" s="102">
        <v>36033</v>
      </c>
      <c r="B4873" s="101">
        <v>5.44</v>
      </c>
    </row>
    <row r="4874" spans="1:2" x14ac:dyDescent="0.25">
      <c r="A4874" s="102">
        <v>36034</v>
      </c>
      <c r="B4874" s="101">
        <v>5.38</v>
      </c>
    </row>
    <row r="4875" spans="1:2" x14ac:dyDescent="0.25">
      <c r="A4875" s="102">
        <v>36035</v>
      </c>
      <c r="B4875" s="101">
        <v>5.37</v>
      </c>
    </row>
    <row r="4876" spans="1:2" x14ac:dyDescent="0.25">
      <c r="A4876" s="102">
        <v>36038</v>
      </c>
      <c r="B4876" s="101">
        <v>5.3</v>
      </c>
    </row>
    <row r="4877" spans="1:2" x14ac:dyDescent="0.25">
      <c r="A4877" s="102">
        <v>36039</v>
      </c>
      <c r="B4877" s="101">
        <v>5.34</v>
      </c>
    </row>
    <row r="4878" spans="1:2" x14ac:dyDescent="0.25">
      <c r="A4878" s="102">
        <v>36040</v>
      </c>
      <c r="B4878" s="101">
        <v>5.34</v>
      </c>
    </row>
    <row r="4879" spans="1:2" x14ac:dyDescent="0.25">
      <c r="A4879" s="102">
        <v>36041</v>
      </c>
      <c r="B4879" s="101">
        <v>5.31</v>
      </c>
    </row>
    <row r="4880" spans="1:2" x14ac:dyDescent="0.25">
      <c r="A4880" s="102">
        <v>36042</v>
      </c>
      <c r="B4880" s="101">
        <v>5.29</v>
      </c>
    </row>
    <row r="4881" spans="1:2" x14ac:dyDescent="0.25">
      <c r="A4881" s="102">
        <v>36045</v>
      </c>
      <c r="B4881" s="101" t="e">
        <f>NA()</f>
        <v>#N/A</v>
      </c>
    </row>
    <row r="4882" spans="1:2" x14ac:dyDescent="0.25">
      <c r="A4882" s="102">
        <v>36046</v>
      </c>
      <c r="B4882" s="101">
        <v>5.34</v>
      </c>
    </row>
    <row r="4883" spans="1:2" x14ac:dyDescent="0.25">
      <c r="A4883" s="102">
        <v>36047</v>
      </c>
      <c r="B4883" s="101">
        <v>5.28</v>
      </c>
    </row>
    <row r="4884" spans="1:2" x14ac:dyDescent="0.25">
      <c r="A4884" s="102">
        <v>36048</v>
      </c>
      <c r="B4884" s="101">
        <v>5.18</v>
      </c>
    </row>
    <row r="4885" spans="1:2" x14ac:dyDescent="0.25">
      <c r="A4885" s="102">
        <v>36049</v>
      </c>
      <c r="B4885" s="101">
        <v>5.23</v>
      </c>
    </row>
    <row r="4886" spans="1:2" x14ac:dyDescent="0.25">
      <c r="A4886" s="102">
        <v>36052</v>
      </c>
      <c r="B4886" s="101">
        <v>5.23</v>
      </c>
    </row>
    <row r="4887" spans="1:2" x14ac:dyDescent="0.25">
      <c r="A4887" s="102">
        <v>36053</v>
      </c>
      <c r="B4887" s="101">
        <v>5.25</v>
      </c>
    </row>
    <row r="4888" spans="1:2" x14ac:dyDescent="0.25">
      <c r="A4888" s="102">
        <v>36054</v>
      </c>
      <c r="B4888" s="101">
        <v>5.23</v>
      </c>
    </row>
    <row r="4889" spans="1:2" x14ac:dyDescent="0.25">
      <c r="A4889" s="102">
        <v>36055</v>
      </c>
      <c r="B4889" s="101">
        <v>5.18</v>
      </c>
    </row>
    <row r="4890" spans="1:2" x14ac:dyDescent="0.25">
      <c r="A4890" s="102">
        <v>36056</v>
      </c>
      <c r="B4890" s="101">
        <v>5.15</v>
      </c>
    </row>
    <row r="4891" spans="1:2" x14ac:dyDescent="0.25">
      <c r="A4891" s="102">
        <v>36059</v>
      </c>
      <c r="B4891" s="101">
        <v>5.12</v>
      </c>
    </row>
    <row r="4892" spans="1:2" x14ac:dyDescent="0.25">
      <c r="A4892" s="102">
        <v>36060</v>
      </c>
      <c r="B4892" s="101">
        <v>5.16</v>
      </c>
    </row>
    <row r="4893" spans="1:2" x14ac:dyDescent="0.25">
      <c r="A4893" s="102">
        <v>36061</v>
      </c>
      <c r="B4893" s="101">
        <v>5.16</v>
      </c>
    </row>
    <row r="4894" spans="1:2" x14ac:dyDescent="0.25">
      <c r="A4894" s="102">
        <v>36062</v>
      </c>
      <c r="B4894" s="101">
        <v>5.15</v>
      </c>
    </row>
    <row r="4895" spans="1:2" x14ac:dyDescent="0.25">
      <c r="A4895" s="102">
        <v>36063</v>
      </c>
      <c r="B4895" s="101">
        <v>5.13</v>
      </c>
    </row>
    <row r="4896" spans="1:2" x14ac:dyDescent="0.25">
      <c r="A4896" s="102">
        <v>36066</v>
      </c>
      <c r="B4896" s="101">
        <v>5.15</v>
      </c>
    </row>
    <row r="4897" spans="1:2" x14ac:dyDescent="0.25">
      <c r="A4897" s="102">
        <v>36067</v>
      </c>
      <c r="B4897" s="101">
        <v>5.0999999999999996</v>
      </c>
    </row>
    <row r="4898" spans="1:2" x14ac:dyDescent="0.25">
      <c r="A4898" s="102">
        <v>36068</v>
      </c>
      <c r="B4898" s="101">
        <v>4.9800000000000004</v>
      </c>
    </row>
    <row r="4899" spans="1:2" x14ac:dyDescent="0.25">
      <c r="A4899" s="102">
        <v>36069</v>
      </c>
      <c r="B4899" s="101">
        <v>4.9000000000000004</v>
      </c>
    </row>
    <row r="4900" spans="1:2" x14ac:dyDescent="0.25">
      <c r="A4900" s="102">
        <v>36070</v>
      </c>
      <c r="B4900" s="101">
        <v>4.8499999999999996</v>
      </c>
    </row>
    <row r="4901" spans="1:2" x14ac:dyDescent="0.25">
      <c r="A4901" s="102">
        <v>36073</v>
      </c>
      <c r="B4901" s="101">
        <v>4.7</v>
      </c>
    </row>
    <row r="4902" spans="1:2" x14ac:dyDescent="0.25">
      <c r="A4902" s="102">
        <v>36074</v>
      </c>
      <c r="B4902" s="101">
        <v>4.75</v>
      </c>
    </row>
    <row r="4903" spans="1:2" x14ac:dyDescent="0.25">
      <c r="A4903" s="102">
        <v>36075</v>
      </c>
      <c r="B4903" s="101">
        <v>4.83</v>
      </c>
    </row>
    <row r="4904" spans="1:2" x14ac:dyDescent="0.25">
      <c r="A4904" s="102">
        <v>36076</v>
      </c>
      <c r="B4904" s="101">
        <v>4.99</v>
      </c>
    </row>
    <row r="4905" spans="1:2" x14ac:dyDescent="0.25">
      <c r="A4905" s="102">
        <v>36077</v>
      </c>
      <c r="B4905" s="101">
        <v>5.13</v>
      </c>
    </row>
    <row r="4906" spans="1:2" x14ac:dyDescent="0.25">
      <c r="A4906" s="102">
        <v>36080</v>
      </c>
      <c r="B4906" s="101" t="e">
        <f>NA()</f>
        <v>#N/A</v>
      </c>
    </row>
    <row r="4907" spans="1:2" x14ac:dyDescent="0.25">
      <c r="A4907" s="102">
        <v>36081</v>
      </c>
      <c r="B4907" s="101">
        <v>5.0999999999999996</v>
      </c>
    </row>
    <row r="4908" spans="1:2" x14ac:dyDescent="0.25">
      <c r="A4908" s="102">
        <v>36082</v>
      </c>
      <c r="B4908" s="101">
        <v>5</v>
      </c>
    </row>
    <row r="4909" spans="1:2" x14ac:dyDescent="0.25">
      <c r="A4909" s="102">
        <v>36083</v>
      </c>
      <c r="B4909" s="101">
        <v>5.0199999999999996</v>
      </c>
    </row>
    <row r="4910" spans="1:2" x14ac:dyDescent="0.25">
      <c r="A4910" s="102">
        <v>36084</v>
      </c>
      <c r="B4910" s="101">
        <v>4.96</v>
      </c>
    </row>
    <row r="4911" spans="1:2" x14ac:dyDescent="0.25">
      <c r="A4911" s="102">
        <v>36087</v>
      </c>
      <c r="B4911" s="101">
        <v>4.9800000000000004</v>
      </c>
    </row>
    <row r="4912" spans="1:2" x14ac:dyDescent="0.25">
      <c r="A4912" s="102">
        <v>36088</v>
      </c>
      <c r="B4912" s="101">
        <v>5.0599999999999996</v>
      </c>
    </row>
    <row r="4913" spans="1:2" x14ac:dyDescent="0.25">
      <c r="A4913" s="102">
        <v>36089</v>
      </c>
      <c r="B4913" s="101">
        <v>5.08</v>
      </c>
    </row>
    <row r="4914" spans="1:2" x14ac:dyDescent="0.25">
      <c r="A4914" s="102">
        <v>36090</v>
      </c>
      <c r="B4914" s="101">
        <v>5.13</v>
      </c>
    </row>
    <row r="4915" spans="1:2" x14ac:dyDescent="0.25">
      <c r="A4915" s="102">
        <v>36091</v>
      </c>
      <c r="B4915" s="101">
        <v>5.16</v>
      </c>
    </row>
    <row r="4916" spans="1:2" x14ac:dyDescent="0.25">
      <c r="A4916" s="102">
        <v>36094</v>
      </c>
      <c r="B4916" s="101">
        <v>5.13</v>
      </c>
    </row>
    <row r="4917" spans="1:2" x14ac:dyDescent="0.25">
      <c r="A4917" s="102">
        <v>36095</v>
      </c>
      <c r="B4917" s="101">
        <v>5.08</v>
      </c>
    </row>
    <row r="4918" spans="1:2" x14ac:dyDescent="0.25">
      <c r="A4918" s="102">
        <v>36096</v>
      </c>
      <c r="B4918" s="101">
        <v>5.13</v>
      </c>
    </row>
    <row r="4919" spans="1:2" x14ac:dyDescent="0.25">
      <c r="A4919" s="102">
        <v>36097</v>
      </c>
      <c r="B4919" s="101">
        <v>5.09</v>
      </c>
    </row>
    <row r="4920" spans="1:2" x14ac:dyDescent="0.25">
      <c r="A4920" s="102">
        <v>36098</v>
      </c>
      <c r="B4920" s="101">
        <v>5.15</v>
      </c>
    </row>
    <row r="4921" spans="1:2" x14ac:dyDescent="0.25">
      <c r="A4921" s="102">
        <v>36101</v>
      </c>
      <c r="B4921" s="101">
        <v>5.23</v>
      </c>
    </row>
    <row r="4922" spans="1:2" x14ac:dyDescent="0.25">
      <c r="A4922" s="102">
        <v>36102</v>
      </c>
      <c r="B4922" s="101">
        <v>5.22</v>
      </c>
    </row>
    <row r="4923" spans="1:2" x14ac:dyDescent="0.25">
      <c r="A4923" s="102">
        <v>36103</v>
      </c>
      <c r="B4923" s="101">
        <v>5.34</v>
      </c>
    </row>
    <row r="4924" spans="1:2" x14ac:dyDescent="0.25">
      <c r="A4924" s="102">
        <v>36104</v>
      </c>
      <c r="B4924" s="101">
        <v>5.29</v>
      </c>
    </row>
    <row r="4925" spans="1:2" x14ac:dyDescent="0.25">
      <c r="A4925" s="102">
        <v>36105</v>
      </c>
      <c r="B4925" s="101">
        <v>5.37</v>
      </c>
    </row>
    <row r="4926" spans="1:2" x14ac:dyDescent="0.25">
      <c r="A4926" s="102">
        <v>36108</v>
      </c>
      <c r="B4926" s="101">
        <v>5.28</v>
      </c>
    </row>
    <row r="4927" spans="1:2" x14ac:dyDescent="0.25">
      <c r="A4927" s="102">
        <v>36109</v>
      </c>
      <c r="B4927" s="101">
        <v>5.27</v>
      </c>
    </row>
    <row r="4928" spans="1:2" x14ac:dyDescent="0.25">
      <c r="A4928" s="102">
        <v>36110</v>
      </c>
      <c r="B4928" s="101" t="e">
        <f>NA()</f>
        <v>#N/A</v>
      </c>
    </row>
    <row r="4929" spans="1:2" x14ac:dyDescent="0.25">
      <c r="A4929" s="102">
        <v>36111</v>
      </c>
      <c r="B4929" s="101">
        <v>5.25</v>
      </c>
    </row>
    <row r="4930" spans="1:2" x14ac:dyDescent="0.25">
      <c r="A4930" s="102">
        <v>36112</v>
      </c>
      <c r="B4930" s="101">
        <v>5.26</v>
      </c>
    </row>
    <row r="4931" spans="1:2" x14ac:dyDescent="0.25">
      <c r="A4931" s="102">
        <v>36115</v>
      </c>
      <c r="B4931" s="101">
        <v>5.28</v>
      </c>
    </row>
    <row r="4932" spans="1:2" x14ac:dyDescent="0.25">
      <c r="A4932" s="102">
        <v>36116</v>
      </c>
      <c r="B4932" s="101">
        <v>5.3</v>
      </c>
    </row>
    <row r="4933" spans="1:2" x14ac:dyDescent="0.25">
      <c r="A4933" s="102">
        <v>36117</v>
      </c>
      <c r="B4933" s="101">
        <v>5.25</v>
      </c>
    </row>
    <row r="4934" spans="1:2" x14ac:dyDescent="0.25">
      <c r="A4934" s="102">
        <v>36118</v>
      </c>
      <c r="B4934" s="101">
        <v>5.25</v>
      </c>
    </row>
    <row r="4935" spans="1:2" x14ac:dyDescent="0.25">
      <c r="A4935" s="102">
        <v>36119</v>
      </c>
      <c r="B4935" s="101">
        <v>5.22</v>
      </c>
    </row>
    <row r="4936" spans="1:2" x14ac:dyDescent="0.25">
      <c r="A4936" s="102">
        <v>36122</v>
      </c>
      <c r="B4936" s="101">
        <v>5.25</v>
      </c>
    </row>
    <row r="4937" spans="1:2" x14ac:dyDescent="0.25">
      <c r="A4937" s="102">
        <v>36123</v>
      </c>
      <c r="B4937" s="101">
        <v>5.23</v>
      </c>
    </row>
    <row r="4938" spans="1:2" x14ac:dyDescent="0.25">
      <c r="A4938" s="102">
        <v>36124</v>
      </c>
      <c r="B4938" s="101">
        <v>5.19</v>
      </c>
    </row>
    <row r="4939" spans="1:2" x14ac:dyDescent="0.25">
      <c r="A4939" s="102">
        <v>36125</v>
      </c>
      <c r="B4939" s="101" t="e">
        <f>NA()</f>
        <v>#N/A</v>
      </c>
    </row>
    <row r="4940" spans="1:2" x14ac:dyDescent="0.25">
      <c r="A4940" s="102">
        <v>36126</v>
      </c>
      <c r="B4940" s="101">
        <v>5.16</v>
      </c>
    </row>
    <row r="4941" spans="1:2" x14ac:dyDescent="0.25">
      <c r="A4941" s="102">
        <v>36129</v>
      </c>
      <c r="B4941" s="101">
        <v>5.08</v>
      </c>
    </row>
    <row r="4942" spans="1:2" x14ac:dyDescent="0.25">
      <c r="A4942" s="102">
        <v>36130</v>
      </c>
      <c r="B4942" s="101">
        <v>5.0599999999999996</v>
      </c>
    </row>
    <row r="4943" spans="1:2" x14ac:dyDescent="0.25">
      <c r="A4943" s="102">
        <v>36131</v>
      </c>
      <c r="B4943" s="101">
        <v>5.03</v>
      </c>
    </row>
    <row r="4944" spans="1:2" x14ac:dyDescent="0.25">
      <c r="A4944" s="102">
        <v>36132</v>
      </c>
      <c r="B4944" s="101">
        <v>5.0199999999999996</v>
      </c>
    </row>
    <row r="4945" spans="1:2" x14ac:dyDescent="0.25">
      <c r="A4945" s="102">
        <v>36133</v>
      </c>
      <c r="B4945" s="101">
        <v>5.05</v>
      </c>
    </row>
    <row r="4946" spans="1:2" x14ac:dyDescent="0.25">
      <c r="A4946" s="102">
        <v>36136</v>
      </c>
      <c r="B4946" s="101">
        <v>5.05</v>
      </c>
    </row>
    <row r="4947" spans="1:2" x14ac:dyDescent="0.25">
      <c r="A4947" s="102">
        <v>36137</v>
      </c>
      <c r="B4947" s="101">
        <v>5</v>
      </c>
    </row>
    <row r="4948" spans="1:2" x14ac:dyDescent="0.25">
      <c r="A4948" s="102">
        <v>36138</v>
      </c>
      <c r="B4948" s="101">
        <v>4.97</v>
      </c>
    </row>
    <row r="4949" spans="1:2" x14ac:dyDescent="0.25">
      <c r="A4949" s="102">
        <v>36139</v>
      </c>
      <c r="B4949" s="101">
        <v>4.95</v>
      </c>
    </row>
    <row r="4950" spans="1:2" x14ac:dyDescent="0.25">
      <c r="A4950" s="102">
        <v>36140</v>
      </c>
      <c r="B4950" s="101">
        <v>5.0199999999999996</v>
      </c>
    </row>
    <row r="4951" spans="1:2" x14ac:dyDescent="0.25">
      <c r="A4951" s="102">
        <v>36143</v>
      </c>
      <c r="B4951" s="101">
        <v>4.99</v>
      </c>
    </row>
    <row r="4952" spans="1:2" x14ac:dyDescent="0.25">
      <c r="A4952" s="102">
        <v>36144</v>
      </c>
      <c r="B4952" s="101">
        <v>5.03</v>
      </c>
    </row>
    <row r="4953" spans="1:2" x14ac:dyDescent="0.25">
      <c r="A4953" s="102">
        <v>36145</v>
      </c>
      <c r="B4953" s="101">
        <v>5.01</v>
      </c>
    </row>
    <row r="4954" spans="1:2" x14ac:dyDescent="0.25">
      <c r="A4954" s="102">
        <v>36146</v>
      </c>
      <c r="B4954" s="101">
        <v>5.01</v>
      </c>
    </row>
    <row r="4955" spans="1:2" x14ac:dyDescent="0.25">
      <c r="A4955" s="102">
        <v>36147</v>
      </c>
      <c r="B4955" s="101">
        <v>5.01</v>
      </c>
    </row>
    <row r="4956" spans="1:2" x14ac:dyDescent="0.25">
      <c r="A4956" s="102">
        <v>36150</v>
      </c>
      <c r="B4956" s="101">
        <v>5.07</v>
      </c>
    </row>
    <row r="4957" spans="1:2" x14ac:dyDescent="0.25">
      <c r="A4957" s="102">
        <v>36151</v>
      </c>
      <c r="B4957" s="101">
        <v>5.13</v>
      </c>
    </row>
    <row r="4958" spans="1:2" x14ac:dyDescent="0.25">
      <c r="A4958" s="102">
        <v>36152</v>
      </c>
      <c r="B4958" s="101">
        <v>5.2</v>
      </c>
    </row>
    <row r="4959" spans="1:2" x14ac:dyDescent="0.25">
      <c r="A4959" s="102">
        <v>36153</v>
      </c>
      <c r="B4959" s="101">
        <v>5.23</v>
      </c>
    </row>
    <row r="4960" spans="1:2" x14ac:dyDescent="0.25">
      <c r="A4960" s="102">
        <v>36154</v>
      </c>
      <c r="B4960" s="101" t="e">
        <f>NA()</f>
        <v>#N/A</v>
      </c>
    </row>
    <row r="4961" spans="1:2" x14ac:dyDescent="0.25">
      <c r="A4961" s="102">
        <v>36157</v>
      </c>
      <c r="B4961" s="101">
        <v>5.17</v>
      </c>
    </row>
    <row r="4962" spans="1:2" x14ac:dyDescent="0.25">
      <c r="A4962" s="102">
        <v>36158</v>
      </c>
      <c r="B4962" s="101">
        <v>5.12</v>
      </c>
    </row>
    <row r="4963" spans="1:2" x14ac:dyDescent="0.25">
      <c r="A4963" s="102">
        <v>36159</v>
      </c>
      <c r="B4963" s="101">
        <v>5.09</v>
      </c>
    </row>
    <row r="4964" spans="1:2" x14ac:dyDescent="0.25">
      <c r="A4964" s="102">
        <v>36160</v>
      </c>
      <c r="B4964" s="101">
        <v>5.09</v>
      </c>
    </row>
    <row r="4965" spans="1:2" x14ac:dyDescent="0.25">
      <c r="A4965" s="102">
        <v>36161</v>
      </c>
      <c r="B4965" s="101" t="e">
        <f>NA()</f>
        <v>#N/A</v>
      </c>
    </row>
    <row r="4966" spans="1:2" x14ac:dyDescent="0.25">
      <c r="A4966" s="102">
        <v>36164</v>
      </c>
      <c r="B4966" s="101">
        <v>5.15</v>
      </c>
    </row>
    <row r="4967" spans="1:2" x14ac:dyDescent="0.25">
      <c r="A4967" s="102">
        <v>36165</v>
      </c>
      <c r="B4967" s="101">
        <v>5.21</v>
      </c>
    </row>
    <row r="4968" spans="1:2" x14ac:dyDescent="0.25">
      <c r="A4968" s="102">
        <v>36166</v>
      </c>
      <c r="B4968" s="101">
        <v>5.17</v>
      </c>
    </row>
    <row r="4969" spans="1:2" x14ac:dyDescent="0.25">
      <c r="A4969" s="102">
        <v>36167</v>
      </c>
      <c r="B4969" s="101">
        <v>5.23</v>
      </c>
    </row>
    <row r="4970" spans="1:2" x14ac:dyDescent="0.25">
      <c r="A4970" s="102">
        <v>36168</v>
      </c>
      <c r="B4970" s="101">
        <v>5.26</v>
      </c>
    </row>
    <row r="4971" spans="1:2" x14ac:dyDescent="0.25">
      <c r="A4971" s="102">
        <v>36171</v>
      </c>
      <c r="B4971" s="101">
        <v>5.29</v>
      </c>
    </row>
    <row r="4972" spans="1:2" x14ac:dyDescent="0.25">
      <c r="A4972" s="102">
        <v>36172</v>
      </c>
      <c r="B4972" s="101">
        <v>5.23</v>
      </c>
    </row>
    <row r="4973" spans="1:2" x14ac:dyDescent="0.25">
      <c r="A4973" s="102">
        <v>36173</v>
      </c>
      <c r="B4973" s="101">
        <v>5.16</v>
      </c>
    </row>
    <row r="4974" spans="1:2" x14ac:dyDescent="0.25">
      <c r="A4974" s="102">
        <v>36174</v>
      </c>
      <c r="B4974" s="101">
        <v>5.07</v>
      </c>
    </row>
    <row r="4975" spans="1:2" x14ac:dyDescent="0.25">
      <c r="A4975" s="102">
        <v>36175</v>
      </c>
      <c r="B4975" s="101">
        <v>5.0999999999999996</v>
      </c>
    </row>
    <row r="4976" spans="1:2" x14ac:dyDescent="0.25">
      <c r="A4976" s="102">
        <v>36178</v>
      </c>
      <c r="B4976" s="101" t="e">
        <f>NA()</f>
        <v>#N/A</v>
      </c>
    </row>
    <row r="4977" spans="1:2" x14ac:dyDescent="0.25">
      <c r="A4977" s="102">
        <v>36179</v>
      </c>
      <c r="B4977" s="101">
        <v>5.14</v>
      </c>
    </row>
    <row r="4978" spans="1:2" x14ac:dyDescent="0.25">
      <c r="A4978" s="102">
        <v>36180</v>
      </c>
      <c r="B4978" s="101">
        <v>5.18</v>
      </c>
    </row>
    <row r="4979" spans="1:2" x14ac:dyDescent="0.25">
      <c r="A4979" s="102">
        <v>36181</v>
      </c>
      <c r="B4979" s="101">
        <v>5.14</v>
      </c>
    </row>
    <row r="4980" spans="1:2" x14ac:dyDescent="0.25">
      <c r="A4980" s="102">
        <v>36182</v>
      </c>
      <c r="B4980" s="101">
        <v>5.09</v>
      </c>
    </row>
    <row r="4981" spans="1:2" x14ac:dyDescent="0.25">
      <c r="A4981" s="102">
        <v>36185</v>
      </c>
      <c r="B4981" s="101">
        <v>5.12</v>
      </c>
    </row>
    <row r="4982" spans="1:2" x14ac:dyDescent="0.25">
      <c r="A4982" s="102">
        <v>36186</v>
      </c>
      <c r="B4982" s="101">
        <v>5.12</v>
      </c>
    </row>
    <row r="4983" spans="1:2" x14ac:dyDescent="0.25">
      <c r="A4983" s="102">
        <v>36187</v>
      </c>
      <c r="B4983" s="101">
        <v>5.14</v>
      </c>
    </row>
    <row r="4984" spans="1:2" x14ac:dyDescent="0.25">
      <c r="A4984" s="102">
        <v>36188</v>
      </c>
      <c r="B4984" s="101">
        <v>5.1100000000000003</v>
      </c>
    </row>
    <row r="4985" spans="1:2" x14ac:dyDescent="0.25">
      <c r="A4985" s="102">
        <v>36189</v>
      </c>
      <c r="B4985" s="101">
        <v>5.09</v>
      </c>
    </row>
    <row r="4986" spans="1:2" x14ac:dyDescent="0.25">
      <c r="A4986" s="102">
        <v>36192</v>
      </c>
      <c r="B4986" s="101">
        <v>5.19</v>
      </c>
    </row>
    <row r="4987" spans="1:2" x14ac:dyDescent="0.25">
      <c r="A4987" s="102">
        <v>36193</v>
      </c>
      <c r="B4987" s="101">
        <v>5.24</v>
      </c>
    </row>
    <row r="4988" spans="1:2" x14ac:dyDescent="0.25">
      <c r="A4988" s="102">
        <v>36194</v>
      </c>
      <c r="B4988" s="101">
        <v>5.25</v>
      </c>
    </row>
    <row r="4989" spans="1:2" x14ac:dyDescent="0.25">
      <c r="A4989" s="102">
        <v>36195</v>
      </c>
      <c r="B4989" s="101">
        <v>5.3</v>
      </c>
    </row>
    <row r="4990" spans="1:2" x14ac:dyDescent="0.25">
      <c r="A4990" s="102">
        <v>36196</v>
      </c>
      <c r="B4990" s="101">
        <v>5.34</v>
      </c>
    </row>
    <row r="4991" spans="1:2" x14ac:dyDescent="0.25">
      <c r="A4991" s="102">
        <v>36199</v>
      </c>
      <c r="B4991" s="101">
        <v>5.35</v>
      </c>
    </row>
    <row r="4992" spans="1:2" x14ac:dyDescent="0.25">
      <c r="A4992" s="102">
        <v>36200</v>
      </c>
      <c r="B4992" s="101">
        <v>5.33</v>
      </c>
    </row>
    <row r="4993" spans="1:2" x14ac:dyDescent="0.25">
      <c r="A4993" s="102">
        <v>36201</v>
      </c>
      <c r="B4993" s="101">
        <v>5.34</v>
      </c>
    </row>
    <row r="4994" spans="1:2" x14ac:dyDescent="0.25">
      <c r="A4994" s="102">
        <v>36202</v>
      </c>
      <c r="B4994" s="101">
        <v>5.29</v>
      </c>
    </row>
    <row r="4995" spans="1:2" x14ac:dyDescent="0.25">
      <c r="A4995" s="102">
        <v>36203</v>
      </c>
      <c r="B4995" s="101">
        <v>5.42</v>
      </c>
    </row>
    <row r="4996" spans="1:2" x14ac:dyDescent="0.25">
      <c r="A4996" s="102">
        <v>36206</v>
      </c>
      <c r="B4996" s="101" t="e">
        <f>NA()</f>
        <v>#N/A</v>
      </c>
    </row>
    <row r="4997" spans="1:2" x14ac:dyDescent="0.25">
      <c r="A4997" s="102">
        <v>36207</v>
      </c>
      <c r="B4997" s="101">
        <v>5.35</v>
      </c>
    </row>
    <row r="4998" spans="1:2" x14ac:dyDescent="0.25">
      <c r="A4998" s="102">
        <v>36208</v>
      </c>
      <c r="B4998" s="101">
        <v>5.32</v>
      </c>
    </row>
    <row r="4999" spans="1:2" x14ac:dyDescent="0.25">
      <c r="A4999" s="102">
        <v>36209</v>
      </c>
      <c r="B4999" s="101">
        <v>5.37</v>
      </c>
    </row>
    <row r="5000" spans="1:2" x14ac:dyDescent="0.25">
      <c r="A5000" s="102">
        <v>36210</v>
      </c>
      <c r="B5000" s="101">
        <v>5.38</v>
      </c>
    </row>
    <row r="5001" spans="1:2" x14ac:dyDescent="0.25">
      <c r="A5001" s="102">
        <v>36213</v>
      </c>
      <c r="B5001" s="101">
        <v>5.36</v>
      </c>
    </row>
    <row r="5002" spans="1:2" x14ac:dyDescent="0.25">
      <c r="A5002" s="102">
        <v>36214</v>
      </c>
      <c r="B5002" s="101">
        <v>5.42</v>
      </c>
    </row>
    <row r="5003" spans="1:2" x14ac:dyDescent="0.25">
      <c r="A5003" s="102">
        <v>36215</v>
      </c>
      <c r="B5003" s="101">
        <v>5.51</v>
      </c>
    </row>
    <row r="5004" spans="1:2" x14ac:dyDescent="0.25">
      <c r="A5004" s="102">
        <v>36216</v>
      </c>
      <c r="B5004" s="101">
        <v>5.61</v>
      </c>
    </row>
    <row r="5005" spans="1:2" x14ac:dyDescent="0.25">
      <c r="A5005" s="102">
        <v>36217</v>
      </c>
      <c r="B5005" s="101">
        <v>5.57</v>
      </c>
    </row>
    <row r="5006" spans="1:2" x14ac:dyDescent="0.25">
      <c r="A5006" s="102">
        <v>36220</v>
      </c>
      <c r="B5006" s="101">
        <v>5.67</v>
      </c>
    </row>
    <row r="5007" spans="1:2" x14ac:dyDescent="0.25">
      <c r="A5007" s="102">
        <v>36221</v>
      </c>
      <c r="B5007" s="101">
        <v>5.63</v>
      </c>
    </row>
    <row r="5008" spans="1:2" x14ac:dyDescent="0.25">
      <c r="A5008" s="102">
        <v>36222</v>
      </c>
      <c r="B5008" s="101">
        <v>5.68</v>
      </c>
    </row>
    <row r="5009" spans="1:2" x14ac:dyDescent="0.25">
      <c r="A5009" s="102">
        <v>36223</v>
      </c>
      <c r="B5009" s="101">
        <v>5.69</v>
      </c>
    </row>
    <row r="5010" spans="1:2" x14ac:dyDescent="0.25">
      <c r="A5010" s="102">
        <v>36224</v>
      </c>
      <c r="B5010" s="101">
        <v>5.6</v>
      </c>
    </row>
    <row r="5011" spans="1:2" x14ac:dyDescent="0.25">
      <c r="A5011" s="102">
        <v>36227</v>
      </c>
      <c r="B5011" s="101">
        <v>5.6</v>
      </c>
    </row>
    <row r="5012" spans="1:2" x14ac:dyDescent="0.25">
      <c r="A5012" s="102">
        <v>36228</v>
      </c>
      <c r="B5012" s="101">
        <v>5.54</v>
      </c>
    </row>
    <row r="5013" spans="1:2" x14ac:dyDescent="0.25">
      <c r="A5013" s="102">
        <v>36229</v>
      </c>
      <c r="B5013" s="101">
        <v>5.56</v>
      </c>
    </row>
    <row r="5014" spans="1:2" x14ac:dyDescent="0.25">
      <c r="A5014" s="102">
        <v>36230</v>
      </c>
      <c r="B5014" s="101">
        <v>5.57</v>
      </c>
    </row>
    <row r="5015" spans="1:2" x14ac:dyDescent="0.25">
      <c r="A5015" s="102">
        <v>36231</v>
      </c>
      <c r="B5015" s="101">
        <v>5.54</v>
      </c>
    </row>
    <row r="5016" spans="1:2" x14ac:dyDescent="0.25">
      <c r="A5016" s="102">
        <v>36234</v>
      </c>
      <c r="B5016" s="101">
        <v>5.51</v>
      </c>
    </row>
    <row r="5017" spans="1:2" x14ac:dyDescent="0.25">
      <c r="A5017" s="102">
        <v>36235</v>
      </c>
      <c r="B5017" s="101">
        <v>5.48</v>
      </c>
    </row>
    <row r="5018" spans="1:2" x14ac:dyDescent="0.25">
      <c r="A5018" s="102">
        <v>36236</v>
      </c>
      <c r="B5018" s="101">
        <v>5.51</v>
      </c>
    </row>
    <row r="5019" spans="1:2" x14ac:dyDescent="0.25">
      <c r="A5019" s="102">
        <v>36237</v>
      </c>
      <c r="B5019" s="101">
        <v>5.49</v>
      </c>
    </row>
    <row r="5020" spans="1:2" x14ac:dyDescent="0.25">
      <c r="A5020" s="102">
        <v>36238</v>
      </c>
      <c r="B5020" s="101">
        <v>5.53</v>
      </c>
    </row>
    <row r="5021" spans="1:2" x14ac:dyDescent="0.25">
      <c r="A5021" s="102">
        <v>36241</v>
      </c>
      <c r="B5021" s="101">
        <v>5.57</v>
      </c>
    </row>
    <row r="5022" spans="1:2" x14ac:dyDescent="0.25">
      <c r="A5022" s="102">
        <v>36242</v>
      </c>
      <c r="B5022" s="101">
        <v>5.57</v>
      </c>
    </row>
    <row r="5023" spans="1:2" x14ac:dyDescent="0.25">
      <c r="A5023" s="102">
        <v>36243</v>
      </c>
      <c r="B5023" s="101">
        <v>5.54</v>
      </c>
    </row>
    <row r="5024" spans="1:2" x14ac:dyDescent="0.25">
      <c r="A5024" s="102">
        <v>36244</v>
      </c>
      <c r="B5024" s="101">
        <v>5.59</v>
      </c>
    </row>
    <row r="5025" spans="1:2" x14ac:dyDescent="0.25">
      <c r="A5025" s="102">
        <v>36245</v>
      </c>
      <c r="B5025" s="101">
        <v>5.61</v>
      </c>
    </row>
    <row r="5026" spans="1:2" x14ac:dyDescent="0.25">
      <c r="A5026" s="102">
        <v>36248</v>
      </c>
      <c r="B5026" s="101">
        <v>5.65</v>
      </c>
    </row>
    <row r="5027" spans="1:2" x14ac:dyDescent="0.25">
      <c r="A5027" s="102">
        <v>36249</v>
      </c>
      <c r="B5027" s="101">
        <v>5.59</v>
      </c>
    </row>
    <row r="5028" spans="1:2" x14ac:dyDescent="0.25">
      <c r="A5028" s="102">
        <v>36250</v>
      </c>
      <c r="B5028" s="101">
        <v>5.63</v>
      </c>
    </row>
    <row r="5029" spans="1:2" x14ac:dyDescent="0.25">
      <c r="A5029" s="102">
        <v>36251</v>
      </c>
      <c r="B5029" s="101">
        <v>5.67</v>
      </c>
    </row>
    <row r="5030" spans="1:2" x14ac:dyDescent="0.25">
      <c r="A5030" s="102">
        <v>36252</v>
      </c>
      <c r="B5030" s="101">
        <v>5.59</v>
      </c>
    </row>
    <row r="5031" spans="1:2" x14ac:dyDescent="0.25">
      <c r="A5031" s="102">
        <v>36255</v>
      </c>
      <c r="B5031" s="101">
        <v>5.59</v>
      </c>
    </row>
    <row r="5032" spans="1:2" x14ac:dyDescent="0.25">
      <c r="A5032" s="102">
        <v>36256</v>
      </c>
      <c r="B5032" s="101">
        <v>5.52</v>
      </c>
    </row>
    <row r="5033" spans="1:2" x14ac:dyDescent="0.25">
      <c r="A5033" s="102">
        <v>36257</v>
      </c>
      <c r="B5033" s="101">
        <v>5.51</v>
      </c>
    </row>
    <row r="5034" spans="1:2" x14ac:dyDescent="0.25">
      <c r="A5034" s="102">
        <v>36258</v>
      </c>
      <c r="B5034" s="101">
        <v>5.44</v>
      </c>
    </row>
    <row r="5035" spans="1:2" x14ac:dyDescent="0.25">
      <c r="A5035" s="102">
        <v>36259</v>
      </c>
      <c r="B5035" s="101">
        <v>5.46</v>
      </c>
    </row>
    <row r="5036" spans="1:2" x14ac:dyDescent="0.25">
      <c r="A5036" s="102">
        <v>36262</v>
      </c>
      <c r="B5036" s="101">
        <v>5.45</v>
      </c>
    </row>
    <row r="5037" spans="1:2" x14ac:dyDescent="0.25">
      <c r="A5037" s="102">
        <v>36263</v>
      </c>
      <c r="B5037" s="101">
        <v>5.5</v>
      </c>
    </row>
    <row r="5038" spans="1:2" x14ac:dyDescent="0.25">
      <c r="A5038" s="102">
        <v>36264</v>
      </c>
      <c r="B5038" s="101">
        <v>5.51</v>
      </c>
    </row>
    <row r="5039" spans="1:2" x14ac:dyDescent="0.25">
      <c r="A5039" s="102">
        <v>36265</v>
      </c>
      <c r="B5039" s="101">
        <v>5.53</v>
      </c>
    </row>
    <row r="5040" spans="1:2" x14ac:dyDescent="0.25">
      <c r="A5040" s="102">
        <v>36266</v>
      </c>
      <c r="B5040" s="101">
        <v>5.57</v>
      </c>
    </row>
    <row r="5041" spans="1:2" x14ac:dyDescent="0.25">
      <c r="A5041" s="102">
        <v>36269</v>
      </c>
      <c r="B5041" s="101">
        <v>5.55</v>
      </c>
    </row>
    <row r="5042" spans="1:2" x14ac:dyDescent="0.25">
      <c r="A5042" s="102">
        <v>36270</v>
      </c>
      <c r="B5042" s="101">
        <v>5.52</v>
      </c>
    </row>
    <row r="5043" spans="1:2" x14ac:dyDescent="0.25">
      <c r="A5043" s="102">
        <v>36271</v>
      </c>
      <c r="B5043" s="101">
        <v>5.52</v>
      </c>
    </row>
    <row r="5044" spans="1:2" x14ac:dyDescent="0.25">
      <c r="A5044" s="102">
        <v>36272</v>
      </c>
      <c r="B5044" s="101">
        <v>5.61</v>
      </c>
    </row>
    <row r="5045" spans="1:2" x14ac:dyDescent="0.25">
      <c r="A5045" s="102">
        <v>36273</v>
      </c>
      <c r="B5045" s="101">
        <v>5.6</v>
      </c>
    </row>
    <row r="5046" spans="1:2" x14ac:dyDescent="0.25">
      <c r="A5046" s="102">
        <v>36276</v>
      </c>
      <c r="B5046" s="101">
        <v>5.57</v>
      </c>
    </row>
    <row r="5047" spans="1:2" x14ac:dyDescent="0.25">
      <c r="A5047" s="102">
        <v>36277</v>
      </c>
      <c r="B5047" s="101">
        <v>5.55</v>
      </c>
    </row>
    <row r="5048" spans="1:2" x14ac:dyDescent="0.25">
      <c r="A5048" s="102">
        <v>36278</v>
      </c>
      <c r="B5048" s="101">
        <v>5.58</v>
      </c>
    </row>
    <row r="5049" spans="1:2" x14ac:dyDescent="0.25">
      <c r="A5049" s="102">
        <v>36279</v>
      </c>
      <c r="B5049" s="101">
        <v>5.53</v>
      </c>
    </row>
    <row r="5050" spans="1:2" x14ac:dyDescent="0.25">
      <c r="A5050" s="102">
        <v>36280</v>
      </c>
      <c r="B5050" s="101">
        <v>5.68</v>
      </c>
    </row>
    <row r="5051" spans="1:2" x14ac:dyDescent="0.25">
      <c r="A5051" s="102">
        <v>36283</v>
      </c>
      <c r="B5051" s="101">
        <v>5.67</v>
      </c>
    </row>
    <row r="5052" spans="1:2" x14ac:dyDescent="0.25">
      <c r="A5052" s="102">
        <v>36284</v>
      </c>
      <c r="B5052" s="101">
        <v>5.72</v>
      </c>
    </row>
    <row r="5053" spans="1:2" x14ac:dyDescent="0.25">
      <c r="A5053" s="102">
        <v>36285</v>
      </c>
      <c r="B5053" s="101">
        <v>5.71</v>
      </c>
    </row>
    <row r="5054" spans="1:2" x14ac:dyDescent="0.25">
      <c r="A5054" s="102">
        <v>36286</v>
      </c>
      <c r="B5054" s="101">
        <v>5.8</v>
      </c>
    </row>
    <row r="5055" spans="1:2" x14ac:dyDescent="0.25">
      <c r="A5055" s="102">
        <v>36287</v>
      </c>
      <c r="B5055" s="101">
        <v>5.82</v>
      </c>
    </row>
    <row r="5056" spans="1:2" x14ac:dyDescent="0.25">
      <c r="A5056" s="102">
        <v>36290</v>
      </c>
      <c r="B5056" s="101">
        <v>5.79</v>
      </c>
    </row>
    <row r="5057" spans="1:2" x14ac:dyDescent="0.25">
      <c r="A5057" s="102">
        <v>36291</v>
      </c>
      <c r="B5057" s="101">
        <v>5.85</v>
      </c>
    </row>
    <row r="5058" spans="1:2" x14ac:dyDescent="0.25">
      <c r="A5058" s="102">
        <v>36292</v>
      </c>
      <c r="B5058" s="101">
        <v>5.83</v>
      </c>
    </row>
    <row r="5059" spans="1:2" x14ac:dyDescent="0.25">
      <c r="A5059" s="102">
        <v>36293</v>
      </c>
      <c r="B5059" s="101">
        <v>5.75</v>
      </c>
    </row>
    <row r="5060" spans="1:2" x14ac:dyDescent="0.25">
      <c r="A5060" s="102">
        <v>36294</v>
      </c>
      <c r="B5060" s="101">
        <v>5.92</v>
      </c>
    </row>
    <row r="5061" spans="1:2" x14ac:dyDescent="0.25">
      <c r="A5061" s="102">
        <v>36297</v>
      </c>
      <c r="B5061" s="101">
        <v>5.91</v>
      </c>
    </row>
    <row r="5062" spans="1:2" x14ac:dyDescent="0.25">
      <c r="A5062" s="102">
        <v>36298</v>
      </c>
      <c r="B5062" s="101">
        <v>5.9</v>
      </c>
    </row>
    <row r="5063" spans="1:2" x14ac:dyDescent="0.25">
      <c r="A5063" s="102">
        <v>36299</v>
      </c>
      <c r="B5063" s="101">
        <v>5.81</v>
      </c>
    </row>
    <row r="5064" spans="1:2" x14ac:dyDescent="0.25">
      <c r="A5064" s="102">
        <v>36300</v>
      </c>
      <c r="B5064" s="101">
        <v>5.83</v>
      </c>
    </row>
    <row r="5065" spans="1:2" x14ac:dyDescent="0.25">
      <c r="A5065" s="102">
        <v>36301</v>
      </c>
      <c r="B5065" s="101">
        <v>5.78</v>
      </c>
    </row>
    <row r="5066" spans="1:2" x14ac:dyDescent="0.25">
      <c r="A5066" s="102">
        <v>36304</v>
      </c>
      <c r="B5066" s="101">
        <v>5.77</v>
      </c>
    </row>
    <row r="5067" spans="1:2" x14ac:dyDescent="0.25">
      <c r="A5067" s="102">
        <v>36305</v>
      </c>
      <c r="B5067" s="101">
        <v>5.76</v>
      </c>
    </row>
    <row r="5068" spans="1:2" x14ac:dyDescent="0.25">
      <c r="A5068" s="102">
        <v>36306</v>
      </c>
      <c r="B5068" s="101">
        <v>5.8</v>
      </c>
    </row>
    <row r="5069" spans="1:2" x14ac:dyDescent="0.25">
      <c r="A5069" s="102">
        <v>36307</v>
      </c>
      <c r="B5069" s="101">
        <v>5.85</v>
      </c>
    </row>
    <row r="5070" spans="1:2" x14ac:dyDescent="0.25">
      <c r="A5070" s="102">
        <v>36308</v>
      </c>
      <c r="B5070" s="101">
        <v>5.84</v>
      </c>
    </row>
    <row r="5071" spans="1:2" x14ac:dyDescent="0.25">
      <c r="A5071" s="102">
        <v>36311</v>
      </c>
      <c r="B5071" s="101" t="e">
        <f>NA()</f>
        <v>#N/A</v>
      </c>
    </row>
    <row r="5072" spans="1:2" x14ac:dyDescent="0.25">
      <c r="A5072" s="102">
        <v>36312</v>
      </c>
      <c r="B5072" s="101">
        <v>5.94</v>
      </c>
    </row>
    <row r="5073" spans="1:2" x14ac:dyDescent="0.25">
      <c r="A5073" s="102">
        <v>36313</v>
      </c>
      <c r="B5073" s="101">
        <v>5.94</v>
      </c>
    </row>
    <row r="5074" spans="1:2" x14ac:dyDescent="0.25">
      <c r="A5074" s="102">
        <v>36314</v>
      </c>
      <c r="B5074" s="101">
        <v>5.96</v>
      </c>
    </row>
    <row r="5075" spans="1:2" x14ac:dyDescent="0.25">
      <c r="A5075" s="102">
        <v>36315</v>
      </c>
      <c r="B5075" s="101">
        <v>5.97</v>
      </c>
    </row>
    <row r="5076" spans="1:2" x14ac:dyDescent="0.25">
      <c r="A5076" s="102">
        <v>36318</v>
      </c>
      <c r="B5076" s="101">
        <v>5.97</v>
      </c>
    </row>
    <row r="5077" spans="1:2" x14ac:dyDescent="0.25">
      <c r="A5077" s="102">
        <v>36319</v>
      </c>
      <c r="B5077" s="101">
        <v>6</v>
      </c>
    </row>
    <row r="5078" spans="1:2" x14ac:dyDescent="0.25">
      <c r="A5078" s="102">
        <v>36320</v>
      </c>
      <c r="B5078" s="101">
        <v>6.02</v>
      </c>
    </row>
    <row r="5079" spans="1:2" x14ac:dyDescent="0.25">
      <c r="A5079" s="102">
        <v>36321</v>
      </c>
      <c r="B5079" s="101">
        <v>6.05</v>
      </c>
    </row>
    <row r="5080" spans="1:2" x14ac:dyDescent="0.25">
      <c r="A5080" s="102">
        <v>36322</v>
      </c>
      <c r="B5080" s="101">
        <v>6.13</v>
      </c>
    </row>
    <row r="5081" spans="1:2" x14ac:dyDescent="0.25">
      <c r="A5081" s="102">
        <v>36325</v>
      </c>
      <c r="B5081" s="101">
        <v>6.11</v>
      </c>
    </row>
    <row r="5082" spans="1:2" x14ac:dyDescent="0.25">
      <c r="A5082" s="102">
        <v>36326</v>
      </c>
      <c r="B5082" s="101">
        <v>6.11</v>
      </c>
    </row>
    <row r="5083" spans="1:2" x14ac:dyDescent="0.25">
      <c r="A5083" s="102">
        <v>36327</v>
      </c>
      <c r="B5083" s="101">
        <v>6.08</v>
      </c>
    </row>
    <row r="5084" spans="1:2" x14ac:dyDescent="0.25">
      <c r="A5084" s="102">
        <v>36328</v>
      </c>
      <c r="B5084" s="101">
        <v>5.95</v>
      </c>
    </row>
    <row r="5085" spans="1:2" x14ac:dyDescent="0.25">
      <c r="A5085" s="102">
        <v>36329</v>
      </c>
      <c r="B5085" s="101">
        <v>5.98</v>
      </c>
    </row>
    <row r="5086" spans="1:2" x14ac:dyDescent="0.25">
      <c r="A5086" s="102">
        <v>36332</v>
      </c>
      <c r="B5086" s="101">
        <v>6.03</v>
      </c>
    </row>
    <row r="5087" spans="1:2" x14ac:dyDescent="0.25">
      <c r="A5087" s="102">
        <v>36333</v>
      </c>
      <c r="B5087" s="101">
        <v>6.07</v>
      </c>
    </row>
    <row r="5088" spans="1:2" x14ac:dyDescent="0.25">
      <c r="A5088" s="102">
        <v>36334</v>
      </c>
      <c r="B5088" s="101">
        <v>6.13</v>
      </c>
    </row>
    <row r="5089" spans="1:2" x14ac:dyDescent="0.25">
      <c r="A5089" s="102">
        <v>36335</v>
      </c>
      <c r="B5089" s="101">
        <v>6.17</v>
      </c>
    </row>
    <row r="5090" spans="1:2" x14ac:dyDescent="0.25">
      <c r="A5090" s="102">
        <v>36336</v>
      </c>
      <c r="B5090" s="101">
        <v>6.16</v>
      </c>
    </row>
    <row r="5091" spans="1:2" x14ac:dyDescent="0.25">
      <c r="A5091" s="102">
        <v>36339</v>
      </c>
      <c r="B5091" s="101">
        <v>6.1</v>
      </c>
    </row>
    <row r="5092" spans="1:2" x14ac:dyDescent="0.25">
      <c r="A5092" s="102">
        <v>36340</v>
      </c>
      <c r="B5092" s="101">
        <v>6.07</v>
      </c>
    </row>
    <row r="5093" spans="1:2" x14ac:dyDescent="0.25">
      <c r="A5093" s="102">
        <v>36341</v>
      </c>
      <c r="B5093" s="101">
        <v>5.98</v>
      </c>
    </row>
    <row r="5094" spans="1:2" x14ac:dyDescent="0.25">
      <c r="A5094" s="102">
        <v>36342</v>
      </c>
      <c r="B5094" s="101">
        <v>6.02</v>
      </c>
    </row>
    <row r="5095" spans="1:2" x14ac:dyDescent="0.25">
      <c r="A5095" s="102">
        <v>36343</v>
      </c>
      <c r="B5095" s="101">
        <v>6</v>
      </c>
    </row>
    <row r="5096" spans="1:2" x14ac:dyDescent="0.25">
      <c r="A5096" s="102">
        <v>36346</v>
      </c>
      <c r="B5096" s="101" t="e">
        <f>NA()</f>
        <v>#N/A</v>
      </c>
    </row>
    <row r="5097" spans="1:2" x14ac:dyDescent="0.25">
      <c r="A5097" s="102">
        <v>36347</v>
      </c>
      <c r="B5097" s="101">
        <v>6.05</v>
      </c>
    </row>
    <row r="5098" spans="1:2" x14ac:dyDescent="0.25">
      <c r="A5098" s="102">
        <v>36348</v>
      </c>
      <c r="B5098" s="101">
        <v>6.08</v>
      </c>
    </row>
    <row r="5099" spans="1:2" x14ac:dyDescent="0.25">
      <c r="A5099" s="102">
        <v>36349</v>
      </c>
      <c r="B5099" s="101">
        <v>6.01</v>
      </c>
    </row>
    <row r="5100" spans="1:2" x14ac:dyDescent="0.25">
      <c r="A5100" s="102">
        <v>36350</v>
      </c>
      <c r="B5100" s="101">
        <v>6.01</v>
      </c>
    </row>
    <row r="5101" spans="1:2" x14ac:dyDescent="0.25">
      <c r="A5101" s="102">
        <v>36353</v>
      </c>
      <c r="B5101" s="101">
        <v>5.92</v>
      </c>
    </row>
    <row r="5102" spans="1:2" x14ac:dyDescent="0.25">
      <c r="A5102" s="102">
        <v>36354</v>
      </c>
      <c r="B5102" s="101">
        <v>5.9</v>
      </c>
    </row>
    <row r="5103" spans="1:2" x14ac:dyDescent="0.25">
      <c r="A5103" s="102">
        <v>36355</v>
      </c>
      <c r="B5103" s="101">
        <v>5.92</v>
      </c>
    </row>
    <row r="5104" spans="1:2" x14ac:dyDescent="0.25">
      <c r="A5104" s="102">
        <v>36356</v>
      </c>
      <c r="B5104" s="101">
        <v>5.91</v>
      </c>
    </row>
    <row r="5105" spans="1:2" x14ac:dyDescent="0.25">
      <c r="A5105" s="102">
        <v>36357</v>
      </c>
      <c r="B5105" s="101">
        <v>5.9</v>
      </c>
    </row>
    <row r="5106" spans="1:2" x14ac:dyDescent="0.25">
      <c r="A5106" s="102">
        <v>36360</v>
      </c>
      <c r="B5106" s="101">
        <v>5.9</v>
      </c>
    </row>
    <row r="5107" spans="1:2" x14ac:dyDescent="0.25">
      <c r="A5107" s="102">
        <v>36361</v>
      </c>
      <c r="B5107" s="101">
        <v>5.89</v>
      </c>
    </row>
    <row r="5108" spans="1:2" x14ac:dyDescent="0.25">
      <c r="A5108" s="102">
        <v>36362</v>
      </c>
      <c r="B5108" s="101">
        <v>5.91</v>
      </c>
    </row>
    <row r="5109" spans="1:2" x14ac:dyDescent="0.25">
      <c r="A5109" s="102">
        <v>36363</v>
      </c>
      <c r="B5109" s="101">
        <v>5.97</v>
      </c>
    </row>
    <row r="5110" spans="1:2" x14ac:dyDescent="0.25">
      <c r="A5110" s="102">
        <v>36364</v>
      </c>
      <c r="B5110" s="101">
        <v>6.02</v>
      </c>
    </row>
    <row r="5111" spans="1:2" x14ac:dyDescent="0.25">
      <c r="A5111" s="102">
        <v>36367</v>
      </c>
      <c r="B5111" s="101">
        <v>6.04</v>
      </c>
    </row>
    <row r="5112" spans="1:2" x14ac:dyDescent="0.25">
      <c r="A5112" s="102">
        <v>36368</v>
      </c>
      <c r="B5112" s="101">
        <v>6.01</v>
      </c>
    </row>
    <row r="5113" spans="1:2" x14ac:dyDescent="0.25">
      <c r="A5113" s="102">
        <v>36369</v>
      </c>
      <c r="B5113" s="101">
        <v>6.01</v>
      </c>
    </row>
    <row r="5114" spans="1:2" x14ac:dyDescent="0.25">
      <c r="A5114" s="102">
        <v>36370</v>
      </c>
      <c r="B5114" s="101">
        <v>6.07</v>
      </c>
    </row>
    <row r="5115" spans="1:2" x14ac:dyDescent="0.25">
      <c r="A5115" s="102">
        <v>36371</v>
      </c>
      <c r="B5115" s="101">
        <v>6.11</v>
      </c>
    </row>
    <row r="5116" spans="1:2" x14ac:dyDescent="0.25">
      <c r="A5116" s="102">
        <v>36374</v>
      </c>
      <c r="B5116" s="101">
        <v>6.13</v>
      </c>
    </row>
    <row r="5117" spans="1:2" x14ac:dyDescent="0.25">
      <c r="A5117" s="102">
        <v>36375</v>
      </c>
      <c r="B5117" s="101">
        <v>6.15</v>
      </c>
    </row>
    <row r="5118" spans="1:2" x14ac:dyDescent="0.25">
      <c r="A5118" s="102">
        <v>36376</v>
      </c>
      <c r="B5118" s="101">
        <v>6.12</v>
      </c>
    </row>
    <row r="5119" spans="1:2" x14ac:dyDescent="0.25">
      <c r="A5119" s="102">
        <v>36377</v>
      </c>
      <c r="B5119" s="101">
        <v>6.05</v>
      </c>
    </row>
    <row r="5120" spans="1:2" x14ac:dyDescent="0.25">
      <c r="A5120" s="102">
        <v>36378</v>
      </c>
      <c r="B5120" s="101">
        <v>6.16</v>
      </c>
    </row>
    <row r="5121" spans="1:2" x14ac:dyDescent="0.25">
      <c r="A5121" s="102">
        <v>36381</v>
      </c>
      <c r="B5121" s="101">
        <v>6.23</v>
      </c>
    </row>
    <row r="5122" spans="1:2" x14ac:dyDescent="0.25">
      <c r="A5122" s="102">
        <v>36382</v>
      </c>
      <c r="B5122" s="101">
        <v>6.25</v>
      </c>
    </row>
    <row r="5123" spans="1:2" x14ac:dyDescent="0.25">
      <c r="A5123" s="102">
        <v>36383</v>
      </c>
      <c r="B5123" s="101">
        <v>6.22</v>
      </c>
    </row>
    <row r="5124" spans="1:2" x14ac:dyDescent="0.25">
      <c r="A5124" s="102">
        <v>36384</v>
      </c>
      <c r="B5124" s="101">
        <v>6.18</v>
      </c>
    </row>
    <row r="5125" spans="1:2" x14ac:dyDescent="0.25">
      <c r="A5125" s="102">
        <v>36385</v>
      </c>
      <c r="B5125" s="101">
        <v>6.09</v>
      </c>
    </row>
    <row r="5126" spans="1:2" x14ac:dyDescent="0.25">
      <c r="A5126" s="102">
        <v>36388</v>
      </c>
      <c r="B5126" s="101">
        <v>6.1</v>
      </c>
    </row>
    <row r="5127" spans="1:2" x14ac:dyDescent="0.25">
      <c r="A5127" s="102">
        <v>36389</v>
      </c>
      <c r="B5127" s="101">
        <v>6.02</v>
      </c>
    </row>
    <row r="5128" spans="1:2" x14ac:dyDescent="0.25">
      <c r="A5128" s="102">
        <v>36390</v>
      </c>
      <c r="B5128" s="101">
        <v>6.01</v>
      </c>
    </row>
    <row r="5129" spans="1:2" x14ac:dyDescent="0.25">
      <c r="A5129" s="102">
        <v>36391</v>
      </c>
      <c r="B5129" s="101">
        <v>6.03</v>
      </c>
    </row>
    <row r="5130" spans="1:2" x14ac:dyDescent="0.25">
      <c r="A5130" s="102">
        <v>36392</v>
      </c>
      <c r="B5130" s="101">
        <v>5.99</v>
      </c>
    </row>
    <row r="5131" spans="1:2" x14ac:dyDescent="0.25">
      <c r="A5131" s="102">
        <v>36395</v>
      </c>
      <c r="B5131" s="101">
        <v>5.98</v>
      </c>
    </row>
    <row r="5132" spans="1:2" x14ac:dyDescent="0.25">
      <c r="A5132" s="102">
        <v>36396</v>
      </c>
      <c r="B5132" s="101">
        <v>5.95</v>
      </c>
    </row>
    <row r="5133" spans="1:2" x14ac:dyDescent="0.25">
      <c r="A5133" s="102">
        <v>36397</v>
      </c>
      <c r="B5133" s="101">
        <v>5.87</v>
      </c>
    </row>
    <row r="5134" spans="1:2" x14ac:dyDescent="0.25">
      <c r="A5134" s="102">
        <v>36398</v>
      </c>
      <c r="B5134" s="101">
        <v>5.88</v>
      </c>
    </row>
    <row r="5135" spans="1:2" x14ac:dyDescent="0.25">
      <c r="A5135" s="102">
        <v>36399</v>
      </c>
      <c r="B5135" s="101">
        <v>5.96</v>
      </c>
    </row>
    <row r="5136" spans="1:2" x14ac:dyDescent="0.25">
      <c r="A5136" s="102">
        <v>36402</v>
      </c>
      <c r="B5136" s="101">
        <v>6.07</v>
      </c>
    </row>
    <row r="5137" spans="1:2" x14ac:dyDescent="0.25">
      <c r="A5137" s="102">
        <v>36403</v>
      </c>
      <c r="B5137" s="101">
        <v>6.07</v>
      </c>
    </row>
    <row r="5138" spans="1:2" x14ac:dyDescent="0.25">
      <c r="A5138" s="102">
        <v>36404</v>
      </c>
      <c r="B5138" s="101">
        <v>6.08</v>
      </c>
    </row>
    <row r="5139" spans="1:2" x14ac:dyDescent="0.25">
      <c r="A5139" s="102">
        <v>36405</v>
      </c>
      <c r="B5139" s="101">
        <v>6.15</v>
      </c>
    </row>
    <row r="5140" spans="1:2" x14ac:dyDescent="0.25">
      <c r="A5140" s="102">
        <v>36406</v>
      </c>
      <c r="B5140" s="101">
        <v>6.03</v>
      </c>
    </row>
    <row r="5141" spans="1:2" x14ac:dyDescent="0.25">
      <c r="A5141" s="102">
        <v>36409</v>
      </c>
      <c r="B5141" s="101" t="e">
        <f>NA()</f>
        <v>#N/A</v>
      </c>
    </row>
    <row r="5142" spans="1:2" x14ac:dyDescent="0.25">
      <c r="A5142" s="102">
        <v>36410</v>
      </c>
      <c r="B5142" s="101">
        <v>6.07</v>
      </c>
    </row>
    <row r="5143" spans="1:2" x14ac:dyDescent="0.25">
      <c r="A5143" s="102">
        <v>36411</v>
      </c>
      <c r="B5143" s="101">
        <v>6.07</v>
      </c>
    </row>
    <row r="5144" spans="1:2" x14ac:dyDescent="0.25">
      <c r="A5144" s="102">
        <v>36412</v>
      </c>
      <c r="B5144" s="101">
        <v>6.1</v>
      </c>
    </row>
    <row r="5145" spans="1:2" x14ac:dyDescent="0.25">
      <c r="A5145" s="102">
        <v>36413</v>
      </c>
      <c r="B5145" s="101">
        <v>6.03</v>
      </c>
    </row>
    <row r="5146" spans="1:2" x14ac:dyDescent="0.25">
      <c r="A5146" s="102">
        <v>36416</v>
      </c>
      <c r="B5146" s="101">
        <v>6.06</v>
      </c>
    </row>
    <row r="5147" spans="1:2" x14ac:dyDescent="0.25">
      <c r="A5147" s="102">
        <v>36417</v>
      </c>
      <c r="B5147" s="101">
        <v>6.11</v>
      </c>
    </row>
    <row r="5148" spans="1:2" x14ac:dyDescent="0.25">
      <c r="A5148" s="102">
        <v>36418</v>
      </c>
      <c r="B5148" s="101">
        <v>6.11</v>
      </c>
    </row>
    <row r="5149" spans="1:2" x14ac:dyDescent="0.25">
      <c r="A5149" s="102">
        <v>36419</v>
      </c>
      <c r="B5149" s="101">
        <v>6.08</v>
      </c>
    </row>
    <row r="5150" spans="1:2" x14ac:dyDescent="0.25">
      <c r="A5150" s="102">
        <v>36420</v>
      </c>
      <c r="B5150" s="101">
        <v>6.05</v>
      </c>
    </row>
    <row r="5151" spans="1:2" x14ac:dyDescent="0.25">
      <c r="A5151" s="102">
        <v>36423</v>
      </c>
      <c r="B5151" s="101">
        <v>6.08</v>
      </c>
    </row>
    <row r="5152" spans="1:2" x14ac:dyDescent="0.25">
      <c r="A5152" s="102">
        <v>36424</v>
      </c>
      <c r="B5152" s="101">
        <v>6.1</v>
      </c>
    </row>
    <row r="5153" spans="1:2" x14ac:dyDescent="0.25">
      <c r="A5153" s="102">
        <v>36425</v>
      </c>
      <c r="B5153" s="101">
        <v>6.1</v>
      </c>
    </row>
    <row r="5154" spans="1:2" x14ac:dyDescent="0.25">
      <c r="A5154" s="102">
        <v>36426</v>
      </c>
      <c r="B5154" s="101">
        <v>6.05</v>
      </c>
    </row>
    <row r="5155" spans="1:2" x14ac:dyDescent="0.25">
      <c r="A5155" s="102">
        <v>36427</v>
      </c>
      <c r="B5155" s="101">
        <v>5.95</v>
      </c>
    </row>
    <row r="5156" spans="1:2" x14ac:dyDescent="0.25">
      <c r="A5156" s="102">
        <v>36430</v>
      </c>
      <c r="B5156" s="101">
        <v>6.02</v>
      </c>
    </row>
    <row r="5157" spans="1:2" x14ac:dyDescent="0.25">
      <c r="A5157" s="102">
        <v>36431</v>
      </c>
      <c r="B5157" s="101">
        <v>6.07</v>
      </c>
    </row>
    <row r="5158" spans="1:2" x14ac:dyDescent="0.25">
      <c r="A5158" s="102">
        <v>36432</v>
      </c>
      <c r="B5158" s="101">
        <v>6.13</v>
      </c>
    </row>
    <row r="5159" spans="1:2" x14ac:dyDescent="0.25">
      <c r="A5159" s="102">
        <v>36433</v>
      </c>
      <c r="B5159" s="101">
        <v>6.06</v>
      </c>
    </row>
    <row r="5160" spans="1:2" x14ac:dyDescent="0.25">
      <c r="A5160" s="102">
        <v>36434</v>
      </c>
      <c r="B5160" s="101">
        <v>6.15</v>
      </c>
    </row>
    <row r="5161" spans="1:2" x14ac:dyDescent="0.25">
      <c r="A5161" s="102">
        <v>36437</v>
      </c>
      <c r="B5161" s="101">
        <v>6.1</v>
      </c>
    </row>
    <row r="5162" spans="1:2" x14ac:dyDescent="0.25">
      <c r="A5162" s="102">
        <v>36438</v>
      </c>
      <c r="B5162" s="101">
        <v>6.17</v>
      </c>
    </row>
    <row r="5163" spans="1:2" x14ac:dyDescent="0.25">
      <c r="A5163" s="102">
        <v>36439</v>
      </c>
      <c r="B5163" s="101">
        <v>6.17</v>
      </c>
    </row>
    <row r="5164" spans="1:2" x14ac:dyDescent="0.25">
      <c r="A5164" s="102">
        <v>36440</v>
      </c>
      <c r="B5164" s="101">
        <v>6.19</v>
      </c>
    </row>
    <row r="5165" spans="1:2" x14ac:dyDescent="0.25">
      <c r="A5165" s="102">
        <v>36441</v>
      </c>
      <c r="B5165" s="101">
        <v>6.2</v>
      </c>
    </row>
    <row r="5166" spans="1:2" x14ac:dyDescent="0.25">
      <c r="A5166" s="102">
        <v>36444</v>
      </c>
      <c r="B5166" s="101" t="e">
        <f>NA()</f>
        <v>#N/A</v>
      </c>
    </row>
    <row r="5167" spans="1:2" x14ac:dyDescent="0.25">
      <c r="A5167" s="102">
        <v>36445</v>
      </c>
      <c r="B5167" s="101">
        <v>6.23</v>
      </c>
    </row>
    <row r="5168" spans="1:2" x14ac:dyDescent="0.25">
      <c r="A5168" s="102">
        <v>36446</v>
      </c>
      <c r="B5168" s="101">
        <v>6.29</v>
      </c>
    </row>
    <row r="5169" spans="1:2" x14ac:dyDescent="0.25">
      <c r="A5169" s="102">
        <v>36447</v>
      </c>
      <c r="B5169" s="101">
        <v>6.32</v>
      </c>
    </row>
    <row r="5170" spans="1:2" x14ac:dyDescent="0.25">
      <c r="A5170" s="102">
        <v>36448</v>
      </c>
      <c r="B5170" s="101">
        <v>6.26</v>
      </c>
    </row>
    <row r="5171" spans="1:2" x14ac:dyDescent="0.25">
      <c r="A5171" s="102">
        <v>36451</v>
      </c>
      <c r="B5171" s="101">
        <v>6.3</v>
      </c>
    </row>
    <row r="5172" spans="1:2" x14ac:dyDescent="0.25">
      <c r="A5172" s="102">
        <v>36452</v>
      </c>
      <c r="B5172" s="101">
        <v>6.35</v>
      </c>
    </row>
    <row r="5173" spans="1:2" x14ac:dyDescent="0.25">
      <c r="A5173" s="102">
        <v>36453</v>
      </c>
      <c r="B5173" s="101">
        <v>6.34</v>
      </c>
    </row>
    <row r="5174" spans="1:2" x14ac:dyDescent="0.25">
      <c r="A5174" s="102">
        <v>36454</v>
      </c>
      <c r="B5174" s="101">
        <v>6.36</v>
      </c>
    </row>
    <row r="5175" spans="1:2" x14ac:dyDescent="0.25">
      <c r="A5175" s="102">
        <v>36455</v>
      </c>
      <c r="B5175" s="101">
        <v>6.36</v>
      </c>
    </row>
    <row r="5176" spans="1:2" x14ac:dyDescent="0.25">
      <c r="A5176" s="102">
        <v>36458</v>
      </c>
      <c r="B5176" s="101">
        <v>6.36</v>
      </c>
    </row>
    <row r="5177" spans="1:2" x14ac:dyDescent="0.25">
      <c r="A5177" s="102">
        <v>36459</v>
      </c>
      <c r="B5177" s="101">
        <v>6.38</v>
      </c>
    </row>
    <row r="5178" spans="1:2" x14ac:dyDescent="0.25">
      <c r="A5178" s="102">
        <v>36460</v>
      </c>
      <c r="B5178" s="101">
        <v>6.33</v>
      </c>
    </row>
    <row r="5179" spans="1:2" x14ac:dyDescent="0.25">
      <c r="A5179" s="102">
        <v>36461</v>
      </c>
      <c r="B5179" s="101">
        <v>6.25</v>
      </c>
    </row>
    <row r="5180" spans="1:2" x14ac:dyDescent="0.25">
      <c r="A5180" s="102">
        <v>36462</v>
      </c>
      <c r="B5180" s="101">
        <v>6.16</v>
      </c>
    </row>
    <row r="5181" spans="1:2" x14ac:dyDescent="0.25">
      <c r="A5181" s="102">
        <v>36465</v>
      </c>
      <c r="B5181" s="101">
        <v>6.19</v>
      </c>
    </row>
    <row r="5182" spans="1:2" x14ac:dyDescent="0.25">
      <c r="A5182" s="102">
        <v>36466</v>
      </c>
      <c r="B5182" s="101">
        <v>6.15</v>
      </c>
    </row>
    <row r="5183" spans="1:2" x14ac:dyDescent="0.25">
      <c r="A5183" s="102">
        <v>36467</v>
      </c>
      <c r="B5183" s="101">
        <v>6.14</v>
      </c>
    </row>
    <row r="5184" spans="1:2" x14ac:dyDescent="0.25">
      <c r="A5184" s="102">
        <v>36468</v>
      </c>
      <c r="B5184" s="101">
        <v>6.09</v>
      </c>
    </row>
    <row r="5185" spans="1:2" x14ac:dyDescent="0.25">
      <c r="A5185" s="102">
        <v>36469</v>
      </c>
      <c r="B5185" s="101">
        <v>6.05</v>
      </c>
    </row>
    <row r="5186" spans="1:2" x14ac:dyDescent="0.25">
      <c r="A5186" s="102">
        <v>36472</v>
      </c>
      <c r="B5186" s="101">
        <v>6.06</v>
      </c>
    </row>
    <row r="5187" spans="1:2" x14ac:dyDescent="0.25">
      <c r="A5187" s="102">
        <v>36473</v>
      </c>
      <c r="B5187" s="101">
        <v>6.07</v>
      </c>
    </row>
    <row r="5188" spans="1:2" x14ac:dyDescent="0.25">
      <c r="A5188" s="102">
        <v>36474</v>
      </c>
      <c r="B5188" s="101">
        <v>6.09</v>
      </c>
    </row>
    <row r="5189" spans="1:2" x14ac:dyDescent="0.25">
      <c r="A5189" s="102">
        <v>36475</v>
      </c>
      <c r="B5189" s="101" t="e">
        <f>NA()</f>
        <v>#N/A</v>
      </c>
    </row>
    <row r="5190" spans="1:2" x14ac:dyDescent="0.25">
      <c r="A5190" s="102">
        <v>36476</v>
      </c>
      <c r="B5190" s="101">
        <v>6.03</v>
      </c>
    </row>
    <row r="5191" spans="1:2" x14ac:dyDescent="0.25">
      <c r="A5191" s="102">
        <v>36479</v>
      </c>
      <c r="B5191" s="101">
        <v>6.04</v>
      </c>
    </row>
    <row r="5192" spans="1:2" x14ac:dyDescent="0.25">
      <c r="A5192" s="102">
        <v>36480</v>
      </c>
      <c r="B5192" s="101">
        <v>6.06</v>
      </c>
    </row>
    <row r="5193" spans="1:2" x14ac:dyDescent="0.25">
      <c r="A5193" s="102">
        <v>36481</v>
      </c>
      <c r="B5193" s="101">
        <v>6.13</v>
      </c>
    </row>
    <row r="5194" spans="1:2" x14ac:dyDescent="0.25">
      <c r="A5194" s="102">
        <v>36482</v>
      </c>
      <c r="B5194" s="101">
        <v>6.17</v>
      </c>
    </row>
    <row r="5195" spans="1:2" x14ac:dyDescent="0.25">
      <c r="A5195" s="102">
        <v>36483</v>
      </c>
      <c r="B5195" s="101">
        <v>6.17</v>
      </c>
    </row>
    <row r="5196" spans="1:2" x14ac:dyDescent="0.25">
      <c r="A5196" s="102">
        <v>36486</v>
      </c>
      <c r="B5196" s="101">
        <v>6.2</v>
      </c>
    </row>
    <row r="5197" spans="1:2" x14ac:dyDescent="0.25">
      <c r="A5197" s="102">
        <v>36487</v>
      </c>
      <c r="B5197" s="101">
        <v>6.2</v>
      </c>
    </row>
    <row r="5198" spans="1:2" x14ac:dyDescent="0.25">
      <c r="A5198" s="102">
        <v>36488</v>
      </c>
      <c r="B5198" s="101">
        <v>6.22</v>
      </c>
    </row>
    <row r="5199" spans="1:2" x14ac:dyDescent="0.25">
      <c r="A5199" s="102">
        <v>36489</v>
      </c>
      <c r="B5199" s="101" t="e">
        <f>NA()</f>
        <v>#N/A</v>
      </c>
    </row>
    <row r="5200" spans="1:2" x14ac:dyDescent="0.25">
      <c r="A5200" s="102">
        <v>36490</v>
      </c>
      <c r="B5200" s="101">
        <v>6.24</v>
      </c>
    </row>
    <row r="5201" spans="1:2" x14ac:dyDescent="0.25">
      <c r="A5201" s="102">
        <v>36493</v>
      </c>
      <c r="B5201" s="101">
        <v>6.31</v>
      </c>
    </row>
    <row r="5202" spans="1:2" x14ac:dyDescent="0.25">
      <c r="A5202" s="102">
        <v>36494</v>
      </c>
      <c r="B5202" s="101">
        <v>6.29</v>
      </c>
    </row>
    <row r="5203" spans="1:2" x14ac:dyDescent="0.25">
      <c r="A5203" s="102">
        <v>36495</v>
      </c>
      <c r="B5203" s="101">
        <v>6.3</v>
      </c>
    </row>
    <row r="5204" spans="1:2" x14ac:dyDescent="0.25">
      <c r="A5204" s="102">
        <v>36496</v>
      </c>
      <c r="B5204" s="101">
        <v>6.31</v>
      </c>
    </row>
    <row r="5205" spans="1:2" x14ac:dyDescent="0.25">
      <c r="A5205" s="102">
        <v>36497</v>
      </c>
      <c r="B5205" s="101">
        <v>6.27</v>
      </c>
    </row>
    <row r="5206" spans="1:2" x14ac:dyDescent="0.25">
      <c r="A5206" s="102">
        <v>36500</v>
      </c>
      <c r="B5206" s="101">
        <v>6.25</v>
      </c>
    </row>
    <row r="5207" spans="1:2" x14ac:dyDescent="0.25">
      <c r="A5207" s="102">
        <v>36501</v>
      </c>
      <c r="B5207" s="101">
        <v>6.21</v>
      </c>
    </row>
    <row r="5208" spans="1:2" x14ac:dyDescent="0.25">
      <c r="A5208" s="102">
        <v>36502</v>
      </c>
      <c r="B5208" s="101">
        <v>6.23</v>
      </c>
    </row>
    <row r="5209" spans="1:2" x14ac:dyDescent="0.25">
      <c r="A5209" s="102">
        <v>36503</v>
      </c>
      <c r="B5209" s="101">
        <v>6.22</v>
      </c>
    </row>
    <row r="5210" spans="1:2" x14ac:dyDescent="0.25">
      <c r="A5210" s="102">
        <v>36504</v>
      </c>
      <c r="B5210" s="101">
        <v>6.17</v>
      </c>
    </row>
    <row r="5211" spans="1:2" x14ac:dyDescent="0.25">
      <c r="A5211" s="102">
        <v>36507</v>
      </c>
      <c r="B5211" s="101">
        <v>6.2</v>
      </c>
    </row>
    <row r="5212" spans="1:2" x14ac:dyDescent="0.25">
      <c r="A5212" s="102">
        <v>36508</v>
      </c>
      <c r="B5212" s="101">
        <v>6.31</v>
      </c>
    </row>
    <row r="5213" spans="1:2" x14ac:dyDescent="0.25">
      <c r="A5213" s="102">
        <v>36509</v>
      </c>
      <c r="B5213" s="101">
        <v>6.34</v>
      </c>
    </row>
    <row r="5214" spans="1:2" x14ac:dyDescent="0.25">
      <c r="A5214" s="102">
        <v>36510</v>
      </c>
      <c r="B5214" s="101">
        <v>6.39</v>
      </c>
    </row>
    <row r="5215" spans="1:2" x14ac:dyDescent="0.25">
      <c r="A5215" s="102">
        <v>36511</v>
      </c>
      <c r="B5215" s="101">
        <v>6.38</v>
      </c>
    </row>
    <row r="5216" spans="1:2" x14ac:dyDescent="0.25">
      <c r="A5216" s="102">
        <v>36514</v>
      </c>
      <c r="B5216" s="101">
        <v>6.44</v>
      </c>
    </row>
    <row r="5217" spans="1:2" x14ac:dyDescent="0.25">
      <c r="A5217" s="102">
        <v>36515</v>
      </c>
      <c r="B5217" s="101">
        <v>6.46</v>
      </c>
    </row>
    <row r="5218" spans="1:2" x14ac:dyDescent="0.25">
      <c r="A5218" s="102">
        <v>36516</v>
      </c>
      <c r="B5218" s="101">
        <v>6.47</v>
      </c>
    </row>
    <row r="5219" spans="1:2" x14ac:dyDescent="0.25">
      <c r="A5219" s="102">
        <v>36517</v>
      </c>
      <c r="B5219" s="101">
        <v>6.48</v>
      </c>
    </row>
    <row r="5220" spans="1:2" x14ac:dyDescent="0.25">
      <c r="A5220" s="102">
        <v>36518</v>
      </c>
      <c r="B5220" s="101" t="e">
        <f>NA()</f>
        <v>#N/A</v>
      </c>
    </row>
    <row r="5221" spans="1:2" x14ac:dyDescent="0.25">
      <c r="A5221" s="102">
        <v>36521</v>
      </c>
      <c r="B5221" s="101">
        <v>6.46</v>
      </c>
    </row>
    <row r="5222" spans="1:2" x14ac:dyDescent="0.25">
      <c r="A5222" s="102">
        <v>36522</v>
      </c>
      <c r="B5222" s="101">
        <v>6.48</v>
      </c>
    </row>
    <row r="5223" spans="1:2" x14ac:dyDescent="0.25">
      <c r="A5223" s="102">
        <v>36523</v>
      </c>
      <c r="B5223" s="101">
        <v>6.45</v>
      </c>
    </row>
    <row r="5224" spans="1:2" x14ac:dyDescent="0.25">
      <c r="A5224" s="102">
        <v>36524</v>
      </c>
      <c r="B5224" s="101">
        <v>6.43</v>
      </c>
    </row>
    <row r="5225" spans="1:2" x14ac:dyDescent="0.25">
      <c r="A5225" s="102">
        <v>36525</v>
      </c>
      <c r="B5225" s="101">
        <v>6.48</v>
      </c>
    </row>
    <row r="5226" spans="1:2" x14ac:dyDescent="0.25">
      <c r="A5226" s="102">
        <v>36528</v>
      </c>
      <c r="B5226" s="101">
        <v>6.61</v>
      </c>
    </row>
    <row r="5227" spans="1:2" x14ac:dyDescent="0.25">
      <c r="A5227" s="102">
        <v>36529</v>
      </c>
      <c r="B5227" s="101">
        <v>6.53</v>
      </c>
    </row>
    <row r="5228" spans="1:2" x14ac:dyDescent="0.25">
      <c r="A5228" s="102">
        <v>36530</v>
      </c>
      <c r="B5228" s="101">
        <v>6.64</v>
      </c>
    </row>
    <row r="5229" spans="1:2" x14ac:dyDescent="0.25">
      <c r="A5229" s="102">
        <v>36531</v>
      </c>
      <c r="B5229" s="101">
        <v>6.58</v>
      </c>
    </row>
    <row r="5230" spans="1:2" x14ac:dyDescent="0.25">
      <c r="A5230" s="102">
        <v>36532</v>
      </c>
      <c r="B5230" s="101">
        <v>6.55</v>
      </c>
    </row>
    <row r="5231" spans="1:2" x14ac:dyDescent="0.25">
      <c r="A5231" s="102">
        <v>36535</v>
      </c>
      <c r="B5231" s="101">
        <v>6.59</v>
      </c>
    </row>
    <row r="5232" spans="1:2" x14ac:dyDescent="0.25">
      <c r="A5232" s="102">
        <v>36536</v>
      </c>
      <c r="B5232" s="101">
        <v>6.68</v>
      </c>
    </row>
    <row r="5233" spans="1:2" x14ac:dyDescent="0.25">
      <c r="A5233" s="102">
        <v>36537</v>
      </c>
      <c r="B5233" s="101">
        <v>6.71</v>
      </c>
    </row>
    <row r="5234" spans="1:2" x14ac:dyDescent="0.25">
      <c r="A5234" s="102">
        <v>36538</v>
      </c>
      <c r="B5234" s="101">
        <v>6.65</v>
      </c>
    </row>
    <row r="5235" spans="1:2" x14ac:dyDescent="0.25">
      <c r="A5235" s="102">
        <v>36539</v>
      </c>
      <c r="B5235" s="101">
        <v>6.69</v>
      </c>
    </row>
    <row r="5236" spans="1:2" x14ac:dyDescent="0.25">
      <c r="A5236" s="102">
        <v>36542</v>
      </c>
      <c r="B5236" s="101" t="e">
        <f>NA()</f>
        <v>#N/A</v>
      </c>
    </row>
    <row r="5237" spans="1:2" x14ac:dyDescent="0.25">
      <c r="A5237" s="102">
        <v>36543</v>
      </c>
      <c r="B5237" s="101">
        <v>6.75</v>
      </c>
    </row>
    <row r="5238" spans="1:2" x14ac:dyDescent="0.25">
      <c r="A5238" s="102">
        <v>36544</v>
      </c>
      <c r="B5238" s="101">
        <v>6.72</v>
      </c>
    </row>
    <row r="5239" spans="1:2" x14ac:dyDescent="0.25">
      <c r="A5239" s="102">
        <v>36545</v>
      </c>
      <c r="B5239" s="101">
        <v>6.74</v>
      </c>
    </row>
    <row r="5240" spans="1:2" x14ac:dyDescent="0.25">
      <c r="A5240" s="102">
        <v>36546</v>
      </c>
      <c r="B5240" s="101">
        <v>6.71</v>
      </c>
    </row>
    <row r="5241" spans="1:2" x14ac:dyDescent="0.25">
      <c r="A5241" s="102">
        <v>36549</v>
      </c>
      <c r="B5241" s="101">
        <v>6.65</v>
      </c>
    </row>
    <row r="5242" spans="1:2" x14ac:dyDescent="0.25">
      <c r="A5242" s="102">
        <v>36550</v>
      </c>
      <c r="B5242" s="101">
        <v>6.64</v>
      </c>
    </row>
    <row r="5243" spans="1:2" x14ac:dyDescent="0.25">
      <c r="A5243" s="102">
        <v>36551</v>
      </c>
      <c r="B5243" s="101">
        <v>6.6</v>
      </c>
    </row>
    <row r="5244" spans="1:2" x14ac:dyDescent="0.25">
      <c r="A5244" s="102">
        <v>36552</v>
      </c>
      <c r="B5244" s="101">
        <v>6.53</v>
      </c>
    </row>
    <row r="5245" spans="1:2" x14ac:dyDescent="0.25">
      <c r="A5245" s="102">
        <v>36553</v>
      </c>
      <c r="B5245" s="101">
        <v>6.45</v>
      </c>
    </row>
    <row r="5246" spans="1:2" x14ac:dyDescent="0.25">
      <c r="A5246" s="102">
        <v>36556</v>
      </c>
      <c r="B5246" s="101">
        <v>6.49</v>
      </c>
    </row>
    <row r="5247" spans="1:2" x14ac:dyDescent="0.25">
      <c r="A5247" s="102">
        <v>36557</v>
      </c>
      <c r="B5247" s="101">
        <v>6.43</v>
      </c>
    </row>
    <row r="5248" spans="1:2" x14ac:dyDescent="0.25">
      <c r="A5248" s="102">
        <v>36558</v>
      </c>
      <c r="B5248" s="101">
        <v>6.32</v>
      </c>
    </row>
    <row r="5249" spans="1:2" x14ac:dyDescent="0.25">
      <c r="A5249" s="102">
        <v>36559</v>
      </c>
      <c r="B5249" s="101">
        <v>6.17</v>
      </c>
    </row>
    <row r="5250" spans="1:2" x14ac:dyDescent="0.25">
      <c r="A5250" s="102">
        <v>36560</v>
      </c>
      <c r="B5250" s="101">
        <v>6.23</v>
      </c>
    </row>
    <row r="5251" spans="1:2" x14ac:dyDescent="0.25">
      <c r="A5251" s="102">
        <v>36563</v>
      </c>
      <c r="B5251" s="101">
        <v>6.34</v>
      </c>
    </row>
    <row r="5252" spans="1:2" x14ac:dyDescent="0.25">
      <c r="A5252" s="102">
        <v>36564</v>
      </c>
      <c r="B5252" s="101">
        <v>6.22</v>
      </c>
    </row>
    <row r="5253" spans="1:2" x14ac:dyDescent="0.25">
      <c r="A5253" s="102">
        <v>36565</v>
      </c>
      <c r="B5253" s="101">
        <v>6.32</v>
      </c>
    </row>
    <row r="5254" spans="1:2" x14ac:dyDescent="0.25">
      <c r="A5254" s="102">
        <v>36566</v>
      </c>
      <c r="B5254" s="101">
        <v>6.35</v>
      </c>
    </row>
    <row r="5255" spans="1:2" x14ac:dyDescent="0.25">
      <c r="A5255" s="102">
        <v>36567</v>
      </c>
      <c r="B5255" s="101">
        <v>6.29</v>
      </c>
    </row>
    <row r="5256" spans="1:2" x14ac:dyDescent="0.25">
      <c r="A5256" s="102">
        <v>36570</v>
      </c>
      <c r="B5256" s="101">
        <v>6.22</v>
      </c>
    </row>
    <row r="5257" spans="1:2" x14ac:dyDescent="0.25">
      <c r="A5257" s="102">
        <v>36571</v>
      </c>
      <c r="B5257" s="101">
        <v>6.26</v>
      </c>
    </row>
    <row r="5258" spans="1:2" x14ac:dyDescent="0.25">
      <c r="A5258" s="102">
        <v>36572</v>
      </c>
      <c r="B5258" s="101">
        <v>6.27</v>
      </c>
    </row>
    <row r="5259" spans="1:2" x14ac:dyDescent="0.25">
      <c r="A5259" s="102">
        <v>36573</v>
      </c>
      <c r="B5259" s="101">
        <v>6.23</v>
      </c>
    </row>
    <row r="5260" spans="1:2" x14ac:dyDescent="0.25">
      <c r="A5260" s="102">
        <v>36574</v>
      </c>
      <c r="B5260" s="101">
        <v>6.16</v>
      </c>
    </row>
    <row r="5261" spans="1:2" x14ac:dyDescent="0.25">
      <c r="A5261" s="102">
        <v>36577</v>
      </c>
      <c r="B5261" s="101" t="e">
        <f>NA()</f>
        <v>#N/A</v>
      </c>
    </row>
    <row r="5262" spans="1:2" x14ac:dyDescent="0.25">
      <c r="A5262" s="102">
        <v>36578</v>
      </c>
      <c r="B5262" s="101">
        <v>6.08</v>
      </c>
    </row>
    <row r="5263" spans="1:2" x14ac:dyDescent="0.25">
      <c r="A5263" s="102">
        <v>36579</v>
      </c>
      <c r="B5263" s="101">
        <v>6.14</v>
      </c>
    </row>
    <row r="5264" spans="1:2" x14ac:dyDescent="0.25">
      <c r="A5264" s="102">
        <v>36580</v>
      </c>
      <c r="B5264" s="101">
        <v>6.13</v>
      </c>
    </row>
    <row r="5265" spans="1:2" x14ac:dyDescent="0.25">
      <c r="A5265" s="102">
        <v>36581</v>
      </c>
      <c r="B5265" s="101">
        <v>6.17</v>
      </c>
    </row>
    <row r="5266" spans="1:2" x14ac:dyDescent="0.25">
      <c r="A5266" s="102">
        <v>36584</v>
      </c>
      <c r="B5266" s="101">
        <v>6.16</v>
      </c>
    </row>
    <row r="5267" spans="1:2" x14ac:dyDescent="0.25">
      <c r="A5267" s="102">
        <v>36585</v>
      </c>
      <c r="B5267" s="101">
        <v>6.15</v>
      </c>
    </row>
    <row r="5268" spans="1:2" x14ac:dyDescent="0.25">
      <c r="A5268" s="102">
        <v>36586</v>
      </c>
      <c r="B5268" s="101">
        <v>6.16</v>
      </c>
    </row>
    <row r="5269" spans="1:2" x14ac:dyDescent="0.25">
      <c r="A5269" s="102">
        <v>36587</v>
      </c>
      <c r="B5269" s="101">
        <v>6.15</v>
      </c>
    </row>
    <row r="5270" spans="1:2" x14ac:dyDescent="0.25">
      <c r="A5270" s="102">
        <v>36588</v>
      </c>
      <c r="B5270" s="101">
        <v>6.13</v>
      </c>
    </row>
    <row r="5271" spans="1:2" x14ac:dyDescent="0.25">
      <c r="A5271" s="102">
        <v>36591</v>
      </c>
      <c r="B5271" s="101">
        <v>6.16</v>
      </c>
    </row>
    <row r="5272" spans="1:2" x14ac:dyDescent="0.25">
      <c r="A5272" s="102">
        <v>36592</v>
      </c>
      <c r="B5272" s="101">
        <v>6.16</v>
      </c>
    </row>
    <row r="5273" spans="1:2" x14ac:dyDescent="0.25">
      <c r="A5273" s="102">
        <v>36593</v>
      </c>
      <c r="B5273" s="101">
        <v>6.17</v>
      </c>
    </row>
    <row r="5274" spans="1:2" x14ac:dyDescent="0.25">
      <c r="A5274" s="102">
        <v>36594</v>
      </c>
      <c r="B5274" s="101">
        <v>6.16</v>
      </c>
    </row>
    <row r="5275" spans="1:2" x14ac:dyDescent="0.25">
      <c r="A5275" s="102">
        <v>36595</v>
      </c>
      <c r="B5275" s="101">
        <v>6.19</v>
      </c>
    </row>
    <row r="5276" spans="1:2" x14ac:dyDescent="0.25">
      <c r="A5276" s="102">
        <v>36598</v>
      </c>
      <c r="B5276" s="101">
        <v>6.17</v>
      </c>
    </row>
    <row r="5277" spans="1:2" x14ac:dyDescent="0.25">
      <c r="A5277" s="102">
        <v>36599</v>
      </c>
      <c r="B5277" s="101">
        <v>6.11</v>
      </c>
    </row>
    <row r="5278" spans="1:2" x14ac:dyDescent="0.25">
      <c r="A5278" s="102">
        <v>36600</v>
      </c>
      <c r="B5278" s="101">
        <v>6.07</v>
      </c>
    </row>
    <row r="5279" spans="1:2" x14ac:dyDescent="0.25">
      <c r="A5279" s="102">
        <v>36601</v>
      </c>
      <c r="B5279" s="101">
        <v>6.05</v>
      </c>
    </row>
    <row r="5280" spans="1:2" x14ac:dyDescent="0.25">
      <c r="A5280" s="102">
        <v>36602</v>
      </c>
      <c r="B5280" s="101">
        <v>6.01</v>
      </c>
    </row>
    <row r="5281" spans="1:2" x14ac:dyDescent="0.25">
      <c r="A5281" s="102">
        <v>36605</v>
      </c>
      <c r="B5281" s="101">
        <v>5.99</v>
      </c>
    </row>
    <row r="5282" spans="1:2" x14ac:dyDescent="0.25">
      <c r="A5282" s="102">
        <v>36606</v>
      </c>
      <c r="B5282" s="101">
        <v>5.97</v>
      </c>
    </row>
    <row r="5283" spans="1:2" x14ac:dyDescent="0.25">
      <c r="A5283" s="102">
        <v>36607</v>
      </c>
      <c r="B5283" s="101">
        <v>5.97</v>
      </c>
    </row>
    <row r="5284" spans="1:2" x14ac:dyDescent="0.25">
      <c r="A5284" s="102">
        <v>36608</v>
      </c>
      <c r="B5284" s="101">
        <v>5.92</v>
      </c>
    </row>
    <row r="5285" spans="1:2" x14ac:dyDescent="0.25">
      <c r="A5285" s="102">
        <v>36609</v>
      </c>
      <c r="B5285" s="101">
        <v>6</v>
      </c>
    </row>
    <row r="5286" spans="1:2" x14ac:dyDescent="0.25">
      <c r="A5286" s="102">
        <v>36612</v>
      </c>
      <c r="B5286" s="101">
        <v>5.99</v>
      </c>
    </row>
    <row r="5287" spans="1:2" x14ac:dyDescent="0.25">
      <c r="A5287" s="102">
        <v>36613</v>
      </c>
      <c r="B5287" s="101">
        <v>5.98</v>
      </c>
    </row>
    <row r="5288" spans="1:2" x14ac:dyDescent="0.25">
      <c r="A5288" s="102">
        <v>36614</v>
      </c>
      <c r="B5288" s="101">
        <v>5.99</v>
      </c>
    </row>
    <row r="5289" spans="1:2" x14ac:dyDescent="0.25">
      <c r="A5289" s="102">
        <v>36615</v>
      </c>
      <c r="B5289" s="101">
        <v>5.89</v>
      </c>
    </row>
    <row r="5290" spans="1:2" x14ac:dyDescent="0.25">
      <c r="A5290" s="102">
        <v>36616</v>
      </c>
      <c r="B5290" s="101">
        <v>5.84</v>
      </c>
    </row>
    <row r="5291" spans="1:2" x14ac:dyDescent="0.25">
      <c r="A5291" s="102">
        <v>36619</v>
      </c>
      <c r="B5291" s="101">
        <v>5.84</v>
      </c>
    </row>
    <row r="5292" spans="1:2" x14ac:dyDescent="0.25">
      <c r="A5292" s="102">
        <v>36620</v>
      </c>
      <c r="B5292" s="101">
        <v>5.77</v>
      </c>
    </row>
    <row r="5293" spans="1:2" x14ac:dyDescent="0.25">
      <c r="A5293" s="102">
        <v>36621</v>
      </c>
      <c r="B5293" s="101">
        <v>5.81</v>
      </c>
    </row>
    <row r="5294" spans="1:2" x14ac:dyDescent="0.25">
      <c r="A5294" s="102">
        <v>36622</v>
      </c>
      <c r="B5294" s="101">
        <v>5.8</v>
      </c>
    </row>
    <row r="5295" spans="1:2" x14ac:dyDescent="0.25">
      <c r="A5295" s="102">
        <v>36623</v>
      </c>
      <c r="B5295" s="101">
        <v>5.71</v>
      </c>
    </row>
    <row r="5296" spans="1:2" x14ac:dyDescent="0.25">
      <c r="A5296" s="102">
        <v>36626</v>
      </c>
      <c r="B5296" s="101">
        <v>5.69</v>
      </c>
    </row>
    <row r="5297" spans="1:2" x14ac:dyDescent="0.25">
      <c r="A5297" s="102">
        <v>36627</v>
      </c>
      <c r="B5297" s="101">
        <v>5.77</v>
      </c>
    </row>
    <row r="5298" spans="1:2" x14ac:dyDescent="0.25">
      <c r="A5298" s="102">
        <v>36628</v>
      </c>
      <c r="B5298" s="101">
        <v>5.84</v>
      </c>
    </row>
    <row r="5299" spans="1:2" x14ac:dyDescent="0.25">
      <c r="A5299" s="102">
        <v>36629</v>
      </c>
      <c r="B5299" s="101">
        <v>5.81</v>
      </c>
    </row>
    <row r="5300" spans="1:2" x14ac:dyDescent="0.25">
      <c r="A5300" s="102">
        <v>36630</v>
      </c>
      <c r="B5300" s="101">
        <v>5.79</v>
      </c>
    </row>
    <row r="5301" spans="1:2" x14ac:dyDescent="0.25">
      <c r="A5301" s="102">
        <v>36633</v>
      </c>
      <c r="B5301" s="101">
        <v>5.92</v>
      </c>
    </row>
    <row r="5302" spans="1:2" x14ac:dyDescent="0.25">
      <c r="A5302" s="102">
        <v>36634</v>
      </c>
      <c r="B5302" s="101">
        <v>5.92</v>
      </c>
    </row>
    <row r="5303" spans="1:2" x14ac:dyDescent="0.25">
      <c r="A5303" s="102">
        <v>36635</v>
      </c>
      <c r="B5303" s="101">
        <v>5.85</v>
      </c>
    </row>
    <row r="5304" spans="1:2" x14ac:dyDescent="0.25">
      <c r="A5304" s="102">
        <v>36636</v>
      </c>
      <c r="B5304" s="101">
        <v>5.83</v>
      </c>
    </row>
    <row r="5305" spans="1:2" x14ac:dyDescent="0.25">
      <c r="A5305" s="102">
        <v>36637</v>
      </c>
      <c r="B5305" s="101" t="e">
        <f>NA()</f>
        <v>#N/A</v>
      </c>
    </row>
    <row r="5306" spans="1:2" x14ac:dyDescent="0.25">
      <c r="A5306" s="102">
        <v>36640</v>
      </c>
      <c r="B5306" s="101">
        <v>5.86</v>
      </c>
    </row>
    <row r="5307" spans="1:2" x14ac:dyDescent="0.25">
      <c r="A5307" s="102">
        <v>36641</v>
      </c>
      <c r="B5307" s="101">
        <v>5.95</v>
      </c>
    </row>
    <row r="5308" spans="1:2" x14ac:dyDescent="0.25">
      <c r="A5308" s="102">
        <v>36642</v>
      </c>
      <c r="B5308" s="101">
        <v>5.95</v>
      </c>
    </row>
    <row r="5309" spans="1:2" x14ac:dyDescent="0.25">
      <c r="A5309" s="102">
        <v>36643</v>
      </c>
      <c r="B5309" s="101">
        <v>6</v>
      </c>
    </row>
    <row r="5310" spans="1:2" x14ac:dyDescent="0.25">
      <c r="A5310" s="102">
        <v>36644</v>
      </c>
      <c r="B5310" s="101">
        <v>5.97</v>
      </c>
    </row>
    <row r="5311" spans="1:2" x14ac:dyDescent="0.25">
      <c r="A5311" s="102">
        <v>36647</v>
      </c>
      <c r="B5311" s="101">
        <v>5.98</v>
      </c>
    </row>
    <row r="5312" spans="1:2" x14ac:dyDescent="0.25">
      <c r="A5312" s="102">
        <v>36648</v>
      </c>
      <c r="B5312" s="101">
        <v>6.03</v>
      </c>
    </row>
    <row r="5313" spans="1:2" x14ac:dyDescent="0.25">
      <c r="A5313" s="102">
        <v>36649</v>
      </c>
      <c r="B5313" s="101">
        <v>6.11</v>
      </c>
    </row>
    <row r="5314" spans="1:2" x14ac:dyDescent="0.25">
      <c r="A5314" s="102">
        <v>36650</v>
      </c>
      <c r="B5314" s="101">
        <v>6.19</v>
      </c>
    </row>
    <row r="5315" spans="1:2" x14ac:dyDescent="0.25">
      <c r="A5315" s="102">
        <v>36651</v>
      </c>
      <c r="B5315" s="101">
        <v>6.2</v>
      </c>
    </row>
    <row r="5316" spans="1:2" x14ac:dyDescent="0.25">
      <c r="A5316" s="102">
        <v>36654</v>
      </c>
      <c r="B5316" s="101">
        <v>6.25</v>
      </c>
    </row>
    <row r="5317" spans="1:2" x14ac:dyDescent="0.25">
      <c r="A5317" s="102">
        <v>36655</v>
      </c>
      <c r="B5317" s="101">
        <v>6.22</v>
      </c>
    </row>
    <row r="5318" spans="1:2" x14ac:dyDescent="0.25">
      <c r="A5318" s="102">
        <v>36656</v>
      </c>
      <c r="B5318" s="101">
        <v>6.18</v>
      </c>
    </row>
    <row r="5319" spans="1:2" x14ac:dyDescent="0.25">
      <c r="A5319" s="102">
        <v>36657</v>
      </c>
      <c r="B5319" s="101">
        <v>6.16</v>
      </c>
    </row>
    <row r="5320" spans="1:2" x14ac:dyDescent="0.25">
      <c r="A5320" s="102">
        <v>36658</v>
      </c>
      <c r="B5320" s="101">
        <v>6.2</v>
      </c>
    </row>
    <row r="5321" spans="1:2" x14ac:dyDescent="0.25">
      <c r="A5321" s="102">
        <v>36661</v>
      </c>
      <c r="B5321" s="101">
        <v>6.17</v>
      </c>
    </row>
    <row r="5322" spans="1:2" x14ac:dyDescent="0.25">
      <c r="A5322" s="102">
        <v>36662</v>
      </c>
      <c r="B5322" s="101">
        <v>6.12</v>
      </c>
    </row>
    <row r="5323" spans="1:2" x14ac:dyDescent="0.25">
      <c r="A5323" s="102">
        <v>36663</v>
      </c>
      <c r="B5323" s="101">
        <v>6.18</v>
      </c>
    </row>
    <row r="5324" spans="1:2" x14ac:dyDescent="0.25">
      <c r="A5324" s="102">
        <v>36664</v>
      </c>
      <c r="B5324" s="101">
        <v>6.24</v>
      </c>
    </row>
    <row r="5325" spans="1:2" x14ac:dyDescent="0.25">
      <c r="A5325" s="102">
        <v>36665</v>
      </c>
      <c r="B5325" s="101">
        <v>6.22</v>
      </c>
    </row>
    <row r="5326" spans="1:2" x14ac:dyDescent="0.25">
      <c r="A5326" s="102">
        <v>36668</v>
      </c>
      <c r="B5326" s="101">
        <v>6.18</v>
      </c>
    </row>
    <row r="5327" spans="1:2" x14ac:dyDescent="0.25">
      <c r="A5327" s="102">
        <v>36669</v>
      </c>
      <c r="B5327" s="101">
        <v>6.17</v>
      </c>
    </row>
    <row r="5328" spans="1:2" x14ac:dyDescent="0.25">
      <c r="A5328" s="102">
        <v>36670</v>
      </c>
      <c r="B5328" s="101">
        <v>6.19</v>
      </c>
    </row>
    <row r="5329" spans="1:2" x14ac:dyDescent="0.25">
      <c r="A5329" s="102">
        <v>36671</v>
      </c>
      <c r="B5329" s="101">
        <v>6.11</v>
      </c>
    </row>
    <row r="5330" spans="1:2" x14ac:dyDescent="0.25">
      <c r="A5330" s="102">
        <v>36672</v>
      </c>
      <c r="B5330" s="101">
        <v>6.06</v>
      </c>
    </row>
    <row r="5331" spans="1:2" x14ac:dyDescent="0.25">
      <c r="A5331" s="102">
        <v>36675</v>
      </c>
      <c r="B5331" s="101" t="e">
        <f>NA()</f>
        <v>#N/A</v>
      </c>
    </row>
    <row r="5332" spans="1:2" x14ac:dyDescent="0.25">
      <c r="A5332" s="102">
        <v>36676</v>
      </c>
      <c r="B5332" s="101">
        <v>6.09</v>
      </c>
    </row>
    <row r="5333" spans="1:2" x14ac:dyDescent="0.25">
      <c r="A5333" s="102">
        <v>36677</v>
      </c>
      <c r="B5333" s="101">
        <v>6.02</v>
      </c>
    </row>
    <row r="5334" spans="1:2" x14ac:dyDescent="0.25">
      <c r="A5334" s="102">
        <v>36678</v>
      </c>
      <c r="B5334" s="101">
        <v>5.95</v>
      </c>
    </row>
    <row r="5335" spans="1:2" x14ac:dyDescent="0.25">
      <c r="A5335" s="102">
        <v>36679</v>
      </c>
      <c r="B5335" s="101">
        <v>5.94</v>
      </c>
    </row>
    <row r="5336" spans="1:2" x14ac:dyDescent="0.25">
      <c r="A5336" s="102">
        <v>36682</v>
      </c>
      <c r="B5336" s="101">
        <v>5.91</v>
      </c>
    </row>
    <row r="5337" spans="1:2" x14ac:dyDescent="0.25">
      <c r="A5337" s="102">
        <v>36683</v>
      </c>
      <c r="B5337" s="101">
        <v>5.91</v>
      </c>
    </row>
    <row r="5338" spans="1:2" x14ac:dyDescent="0.25">
      <c r="A5338" s="102">
        <v>36684</v>
      </c>
      <c r="B5338" s="101">
        <v>5.89</v>
      </c>
    </row>
    <row r="5339" spans="1:2" x14ac:dyDescent="0.25">
      <c r="A5339" s="102">
        <v>36685</v>
      </c>
      <c r="B5339" s="101">
        <v>5.89</v>
      </c>
    </row>
    <row r="5340" spans="1:2" x14ac:dyDescent="0.25">
      <c r="A5340" s="102">
        <v>36686</v>
      </c>
      <c r="B5340" s="101">
        <v>5.89</v>
      </c>
    </row>
    <row r="5341" spans="1:2" x14ac:dyDescent="0.25">
      <c r="A5341" s="102">
        <v>36689</v>
      </c>
      <c r="B5341" s="101">
        <v>5.88</v>
      </c>
    </row>
    <row r="5342" spans="1:2" x14ac:dyDescent="0.25">
      <c r="A5342" s="102">
        <v>36690</v>
      </c>
      <c r="B5342" s="101">
        <v>5.94</v>
      </c>
    </row>
    <row r="5343" spans="1:2" x14ac:dyDescent="0.25">
      <c r="A5343" s="102">
        <v>36691</v>
      </c>
      <c r="B5343" s="101">
        <v>5.91</v>
      </c>
    </row>
    <row r="5344" spans="1:2" x14ac:dyDescent="0.25">
      <c r="A5344" s="102">
        <v>36692</v>
      </c>
      <c r="B5344" s="101">
        <v>5.93</v>
      </c>
    </row>
    <row r="5345" spans="1:2" x14ac:dyDescent="0.25">
      <c r="A5345" s="102">
        <v>36693</v>
      </c>
      <c r="B5345" s="101">
        <v>5.88</v>
      </c>
    </row>
    <row r="5346" spans="1:2" x14ac:dyDescent="0.25">
      <c r="A5346" s="102">
        <v>36696</v>
      </c>
      <c r="B5346" s="101">
        <v>5.89</v>
      </c>
    </row>
    <row r="5347" spans="1:2" x14ac:dyDescent="0.25">
      <c r="A5347" s="102">
        <v>36697</v>
      </c>
      <c r="B5347" s="101">
        <v>5.9</v>
      </c>
    </row>
    <row r="5348" spans="1:2" x14ac:dyDescent="0.25">
      <c r="A5348" s="102">
        <v>36698</v>
      </c>
      <c r="B5348" s="101">
        <v>5.96</v>
      </c>
    </row>
    <row r="5349" spans="1:2" x14ac:dyDescent="0.25">
      <c r="A5349" s="102">
        <v>36699</v>
      </c>
      <c r="B5349" s="101">
        <v>5.98</v>
      </c>
    </row>
    <row r="5350" spans="1:2" x14ac:dyDescent="0.25">
      <c r="A5350" s="102">
        <v>36700</v>
      </c>
      <c r="B5350" s="101">
        <v>6.04</v>
      </c>
    </row>
    <row r="5351" spans="1:2" x14ac:dyDescent="0.25">
      <c r="A5351" s="102">
        <v>36703</v>
      </c>
      <c r="B5351" s="101">
        <v>5.99</v>
      </c>
    </row>
    <row r="5352" spans="1:2" x14ac:dyDescent="0.25">
      <c r="A5352" s="102">
        <v>36704</v>
      </c>
      <c r="B5352" s="101">
        <v>5.95</v>
      </c>
    </row>
    <row r="5353" spans="1:2" x14ac:dyDescent="0.25">
      <c r="A5353" s="102">
        <v>36705</v>
      </c>
      <c r="B5353" s="101">
        <v>5.97</v>
      </c>
    </row>
    <row r="5354" spans="1:2" x14ac:dyDescent="0.25">
      <c r="A5354" s="102">
        <v>36706</v>
      </c>
      <c r="B5354" s="101">
        <v>5.88</v>
      </c>
    </row>
    <row r="5355" spans="1:2" x14ac:dyDescent="0.25">
      <c r="A5355" s="102">
        <v>36707</v>
      </c>
      <c r="B5355" s="101">
        <v>5.9</v>
      </c>
    </row>
    <row r="5356" spans="1:2" x14ac:dyDescent="0.25">
      <c r="A5356" s="102">
        <v>36710</v>
      </c>
      <c r="B5356" s="101">
        <v>5.87</v>
      </c>
    </row>
    <row r="5357" spans="1:2" x14ac:dyDescent="0.25">
      <c r="A5357" s="102">
        <v>36711</v>
      </c>
      <c r="B5357" s="101" t="e">
        <f>NA()</f>
        <v>#N/A</v>
      </c>
    </row>
    <row r="5358" spans="1:2" x14ac:dyDescent="0.25">
      <c r="A5358" s="102">
        <v>36712</v>
      </c>
      <c r="B5358" s="101">
        <v>5.86</v>
      </c>
    </row>
    <row r="5359" spans="1:2" x14ac:dyDescent="0.25">
      <c r="A5359" s="102">
        <v>36713</v>
      </c>
      <c r="B5359" s="101">
        <v>5.91</v>
      </c>
    </row>
    <row r="5360" spans="1:2" x14ac:dyDescent="0.25">
      <c r="A5360" s="102">
        <v>36714</v>
      </c>
      <c r="B5360" s="101">
        <v>5.87</v>
      </c>
    </row>
    <row r="5361" spans="1:2" x14ac:dyDescent="0.25">
      <c r="A5361" s="102">
        <v>36717</v>
      </c>
      <c r="B5361" s="101">
        <v>5.88</v>
      </c>
    </row>
    <row r="5362" spans="1:2" x14ac:dyDescent="0.25">
      <c r="A5362" s="102">
        <v>36718</v>
      </c>
      <c r="B5362" s="101">
        <v>5.89</v>
      </c>
    </row>
    <row r="5363" spans="1:2" x14ac:dyDescent="0.25">
      <c r="A5363" s="102">
        <v>36719</v>
      </c>
      <c r="B5363" s="101">
        <v>5.89</v>
      </c>
    </row>
    <row r="5364" spans="1:2" x14ac:dyDescent="0.25">
      <c r="A5364" s="102">
        <v>36720</v>
      </c>
      <c r="B5364" s="101">
        <v>5.81</v>
      </c>
    </row>
    <row r="5365" spans="1:2" x14ac:dyDescent="0.25">
      <c r="A5365" s="102">
        <v>36721</v>
      </c>
      <c r="B5365" s="101">
        <v>5.88</v>
      </c>
    </row>
    <row r="5366" spans="1:2" x14ac:dyDescent="0.25">
      <c r="A5366" s="102">
        <v>36724</v>
      </c>
      <c r="B5366" s="101">
        <v>5.93</v>
      </c>
    </row>
    <row r="5367" spans="1:2" x14ac:dyDescent="0.25">
      <c r="A5367" s="102">
        <v>36725</v>
      </c>
      <c r="B5367" s="101">
        <v>5.92</v>
      </c>
    </row>
    <row r="5368" spans="1:2" x14ac:dyDescent="0.25">
      <c r="A5368" s="102">
        <v>36726</v>
      </c>
      <c r="B5368" s="101">
        <v>5.92</v>
      </c>
    </row>
    <row r="5369" spans="1:2" x14ac:dyDescent="0.25">
      <c r="A5369" s="102">
        <v>36727</v>
      </c>
      <c r="B5369" s="101">
        <v>5.81</v>
      </c>
    </row>
    <row r="5370" spans="1:2" x14ac:dyDescent="0.25">
      <c r="A5370" s="102">
        <v>36728</v>
      </c>
      <c r="B5370" s="101">
        <v>5.79</v>
      </c>
    </row>
    <row r="5371" spans="1:2" x14ac:dyDescent="0.25">
      <c r="A5371" s="102">
        <v>36731</v>
      </c>
      <c r="B5371" s="101">
        <v>5.81</v>
      </c>
    </row>
    <row r="5372" spans="1:2" x14ac:dyDescent="0.25">
      <c r="A5372" s="102">
        <v>36732</v>
      </c>
      <c r="B5372" s="101">
        <v>5.81</v>
      </c>
    </row>
    <row r="5373" spans="1:2" x14ac:dyDescent="0.25">
      <c r="A5373" s="102">
        <v>36733</v>
      </c>
      <c r="B5373" s="101">
        <v>5.82</v>
      </c>
    </row>
    <row r="5374" spans="1:2" x14ac:dyDescent="0.25">
      <c r="A5374" s="102">
        <v>36734</v>
      </c>
      <c r="B5374" s="101">
        <v>5.78</v>
      </c>
    </row>
    <row r="5375" spans="1:2" x14ac:dyDescent="0.25">
      <c r="A5375" s="102">
        <v>36735</v>
      </c>
      <c r="B5375" s="101">
        <v>5.78</v>
      </c>
    </row>
    <row r="5376" spans="1:2" x14ac:dyDescent="0.25">
      <c r="A5376" s="102">
        <v>36738</v>
      </c>
      <c r="B5376" s="101">
        <v>5.79</v>
      </c>
    </row>
    <row r="5377" spans="1:2" x14ac:dyDescent="0.25">
      <c r="A5377" s="102">
        <v>36739</v>
      </c>
      <c r="B5377" s="101">
        <v>5.74</v>
      </c>
    </row>
    <row r="5378" spans="1:2" x14ac:dyDescent="0.25">
      <c r="A5378" s="102">
        <v>36740</v>
      </c>
      <c r="B5378" s="101">
        <v>5.77</v>
      </c>
    </row>
    <row r="5379" spans="1:2" x14ac:dyDescent="0.25">
      <c r="A5379" s="102">
        <v>36741</v>
      </c>
      <c r="B5379" s="101">
        <v>5.74</v>
      </c>
    </row>
    <row r="5380" spans="1:2" x14ac:dyDescent="0.25">
      <c r="A5380" s="102">
        <v>36742</v>
      </c>
      <c r="B5380" s="101">
        <v>5.72</v>
      </c>
    </row>
    <row r="5381" spans="1:2" x14ac:dyDescent="0.25">
      <c r="A5381" s="102">
        <v>36745</v>
      </c>
      <c r="B5381" s="101">
        <v>5.76</v>
      </c>
    </row>
    <row r="5382" spans="1:2" x14ac:dyDescent="0.25">
      <c r="A5382" s="102">
        <v>36746</v>
      </c>
      <c r="B5382" s="101">
        <v>5.73</v>
      </c>
    </row>
    <row r="5383" spans="1:2" x14ac:dyDescent="0.25">
      <c r="A5383" s="102">
        <v>36747</v>
      </c>
      <c r="B5383" s="101">
        <v>5.73</v>
      </c>
    </row>
    <row r="5384" spans="1:2" x14ac:dyDescent="0.25">
      <c r="A5384" s="102">
        <v>36748</v>
      </c>
      <c r="B5384" s="101">
        <v>5.68</v>
      </c>
    </row>
    <row r="5385" spans="1:2" x14ac:dyDescent="0.25">
      <c r="A5385" s="102">
        <v>36749</v>
      </c>
      <c r="B5385" s="101">
        <v>5.72</v>
      </c>
    </row>
    <row r="5386" spans="1:2" x14ac:dyDescent="0.25">
      <c r="A5386" s="102">
        <v>36752</v>
      </c>
      <c r="B5386" s="101">
        <v>5.7</v>
      </c>
    </row>
    <row r="5387" spans="1:2" x14ac:dyDescent="0.25">
      <c r="A5387" s="102">
        <v>36753</v>
      </c>
      <c r="B5387" s="101">
        <v>5.72</v>
      </c>
    </row>
    <row r="5388" spans="1:2" x14ac:dyDescent="0.25">
      <c r="A5388" s="102">
        <v>36754</v>
      </c>
      <c r="B5388" s="101">
        <v>5.73</v>
      </c>
    </row>
    <row r="5389" spans="1:2" x14ac:dyDescent="0.25">
      <c r="A5389" s="102">
        <v>36755</v>
      </c>
      <c r="B5389" s="101">
        <v>5.72</v>
      </c>
    </row>
    <row r="5390" spans="1:2" x14ac:dyDescent="0.25">
      <c r="A5390" s="102">
        <v>36756</v>
      </c>
      <c r="B5390" s="101">
        <v>5.69</v>
      </c>
    </row>
    <row r="5391" spans="1:2" x14ac:dyDescent="0.25">
      <c r="A5391" s="102">
        <v>36759</v>
      </c>
      <c r="B5391" s="101">
        <v>5.71</v>
      </c>
    </row>
    <row r="5392" spans="1:2" x14ac:dyDescent="0.25">
      <c r="A5392" s="102">
        <v>36760</v>
      </c>
      <c r="B5392" s="101">
        <v>5.71</v>
      </c>
    </row>
    <row r="5393" spans="1:2" x14ac:dyDescent="0.25">
      <c r="A5393" s="102">
        <v>36761</v>
      </c>
      <c r="B5393" s="101">
        <v>5.68</v>
      </c>
    </row>
    <row r="5394" spans="1:2" x14ac:dyDescent="0.25">
      <c r="A5394" s="102">
        <v>36762</v>
      </c>
      <c r="B5394" s="101">
        <v>5.67</v>
      </c>
    </row>
    <row r="5395" spans="1:2" x14ac:dyDescent="0.25">
      <c r="A5395" s="102">
        <v>36763</v>
      </c>
      <c r="B5395" s="101">
        <v>5.67</v>
      </c>
    </row>
    <row r="5396" spans="1:2" x14ac:dyDescent="0.25">
      <c r="A5396" s="102">
        <v>36766</v>
      </c>
      <c r="B5396" s="101">
        <v>5.72</v>
      </c>
    </row>
    <row r="5397" spans="1:2" x14ac:dyDescent="0.25">
      <c r="A5397" s="102">
        <v>36767</v>
      </c>
      <c r="B5397" s="101">
        <v>5.75</v>
      </c>
    </row>
    <row r="5398" spans="1:2" x14ac:dyDescent="0.25">
      <c r="A5398" s="102">
        <v>36768</v>
      </c>
      <c r="B5398" s="101">
        <v>5.74</v>
      </c>
    </row>
    <row r="5399" spans="1:2" x14ac:dyDescent="0.25">
      <c r="A5399" s="102">
        <v>36769</v>
      </c>
      <c r="B5399" s="101">
        <v>5.67</v>
      </c>
    </row>
    <row r="5400" spans="1:2" x14ac:dyDescent="0.25">
      <c r="A5400" s="102">
        <v>36770</v>
      </c>
      <c r="B5400" s="101">
        <v>5.67</v>
      </c>
    </row>
    <row r="5401" spans="1:2" x14ac:dyDescent="0.25">
      <c r="A5401" s="102">
        <v>36773</v>
      </c>
      <c r="B5401" s="101" t="e">
        <f>NA()</f>
        <v>#N/A</v>
      </c>
    </row>
    <row r="5402" spans="1:2" x14ac:dyDescent="0.25">
      <c r="A5402" s="102">
        <v>36774</v>
      </c>
      <c r="B5402" s="101">
        <v>5.67</v>
      </c>
    </row>
    <row r="5403" spans="1:2" x14ac:dyDescent="0.25">
      <c r="A5403" s="102">
        <v>36775</v>
      </c>
      <c r="B5403" s="101">
        <v>5.71</v>
      </c>
    </row>
    <row r="5404" spans="1:2" x14ac:dyDescent="0.25">
      <c r="A5404" s="102">
        <v>36776</v>
      </c>
      <c r="B5404" s="101">
        <v>5.72</v>
      </c>
    </row>
    <row r="5405" spans="1:2" x14ac:dyDescent="0.25">
      <c r="A5405" s="102">
        <v>36777</v>
      </c>
      <c r="B5405" s="101">
        <v>5.7</v>
      </c>
    </row>
    <row r="5406" spans="1:2" x14ac:dyDescent="0.25">
      <c r="A5406" s="102">
        <v>36780</v>
      </c>
      <c r="B5406" s="101">
        <v>5.73</v>
      </c>
    </row>
    <row r="5407" spans="1:2" x14ac:dyDescent="0.25">
      <c r="A5407" s="102">
        <v>36781</v>
      </c>
      <c r="B5407" s="101">
        <v>5.76</v>
      </c>
    </row>
    <row r="5408" spans="1:2" x14ac:dyDescent="0.25">
      <c r="A5408" s="102">
        <v>36782</v>
      </c>
      <c r="B5408" s="101">
        <v>5.73</v>
      </c>
    </row>
    <row r="5409" spans="1:2" x14ac:dyDescent="0.25">
      <c r="A5409" s="102">
        <v>36783</v>
      </c>
      <c r="B5409" s="101">
        <v>5.81</v>
      </c>
    </row>
    <row r="5410" spans="1:2" x14ac:dyDescent="0.25">
      <c r="A5410" s="102">
        <v>36784</v>
      </c>
      <c r="B5410" s="101">
        <v>5.9</v>
      </c>
    </row>
    <row r="5411" spans="1:2" x14ac:dyDescent="0.25">
      <c r="A5411" s="102">
        <v>36787</v>
      </c>
      <c r="B5411" s="101">
        <v>5.96</v>
      </c>
    </row>
    <row r="5412" spans="1:2" x14ac:dyDescent="0.25">
      <c r="A5412" s="102">
        <v>36788</v>
      </c>
      <c r="B5412" s="101">
        <v>5.92</v>
      </c>
    </row>
    <row r="5413" spans="1:2" x14ac:dyDescent="0.25">
      <c r="A5413" s="102">
        <v>36789</v>
      </c>
      <c r="B5413" s="101">
        <v>5.97</v>
      </c>
    </row>
    <row r="5414" spans="1:2" x14ac:dyDescent="0.25">
      <c r="A5414" s="102">
        <v>36790</v>
      </c>
      <c r="B5414" s="101">
        <v>5.93</v>
      </c>
    </row>
    <row r="5415" spans="1:2" x14ac:dyDescent="0.25">
      <c r="A5415" s="102">
        <v>36791</v>
      </c>
      <c r="B5415" s="101">
        <v>5.92</v>
      </c>
    </row>
    <row r="5416" spans="1:2" x14ac:dyDescent="0.25">
      <c r="A5416" s="102">
        <v>36794</v>
      </c>
      <c r="B5416" s="101">
        <v>5.9</v>
      </c>
    </row>
    <row r="5417" spans="1:2" x14ac:dyDescent="0.25">
      <c r="A5417" s="102">
        <v>36795</v>
      </c>
      <c r="B5417" s="101">
        <v>5.86</v>
      </c>
    </row>
    <row r="5418" spans="1:2" x14ac:dyDescent="0.25">
      <c r="A5418" s="102">
        <v>36796</v>
      </c>
      <c r="B5418" s="101">
        <v>5.9</v>
      </c>
    </row>
    <row r="5419" spans="1:2" x14ac:dyDescent="0.25">
      <c r="A5419" s="102">
        <v>36797</v>
      </c>
      <c r="B5419" s="101">
        <v>5.89</v>
      </c>
    </row>
    <row r="5420" spans="1:2" x14ac:dyDescent="0.25">
      <c r="A5420" s="102">
        <v>36798</v>
      </c>
      <c r="B5420" s="101">
        <v>5.88</v>
      </c>
    </row>
    <row r="5421" spans="1:2" x14ac:dyDescent="0.25">
      <c r="A5421" s="102">
        <v>36801</v>
      </c>
      <c r="B5421" s="101">
        <v>5.93</v>
      </c>
    </row>
    <row r="5422" spans="1:2" x14ac:dyDescent="0.25">
      <c r="A5422" s="102">
        <v>36802</v>
      </c>
      <c r="B5422" s="101">
        <v>5.94</v>
      </c>
    </row>
    <row r="5423" spans="1:2" x14ac:dyDescent="0.25">
      <c r="A5423" s="102">
        <v>36803</v>
      </c>
      <c r="B5423" s="101">
        <v>5.95</v>
      </c>
    </row>
    <row r="5424" spans="1:2" x14ac:dyDescent="0.25">
      <c r="A5424" s="102">
        <v>36804</v>
      </c>
      <c r="B5424" s="101">
        <v>5.91</v>
      </c>
    </row>
    <row r="5425" spans="1:2" x14ac:dyDescent="0.25">
      <c r="A5425" s="102">
        <v>36805</v>
      </c>
      <c r="B5425" s="101">
        <v>5.85</v>
      </c>
    </row>
    <row r="5426" spans="1:2" x14ac:dyDescent="0.25">
      <c r="A5426" s="102">
        <v>36808</v>
      </c>
      <c r="B5426" s="101" t="e">
        <f>NA()</f>
        <v>#N/A</v>
      </c>
    </row>
    <row r="5427" spans="1:2" x14ac:dyDescent="0.25">
      <c r="A5427" s="102">
        <v>36809</v>
      </c>
      <c r="B5427" s="101">
        <v>5.83</v>
      </c>
    </row>
    <row r="5428" spans="1:2" x14ac:dyDescent="0.25">
      <c r="A5428" s="102">
        <v>36810</v>
      </c>
      <c r="B5428" s="101">
        <v>5.83</v>
      </c>
    </row>
    <row r="5429" spans="1:2" x14ac:dyDescent="0.25">
      <c r="A5429" s="102">
        <v>36811</v>
      </c>
      <c r="B5429" s="101">
        <v>5.82</v>
      </c>
    </row>
    <row r="5430" spans="1:2" x14ac:dyDescent="0.25">
      <c r="A5430" s="102">
        <v>36812</v>
      </c>
      <c r="B5430" s="101">
        <v>5.8</v>
      </c>
    </row>
    <row r="5431" spans="1:2" x14ac:dyDescent="0.25">
      <c r="A5431" s="102">
        <v>36815</v>
      </c>
      <c r="B5431" s="101">
        <v>5.81</v>
      </c>
    </row>
    <row r="5432" spans="1:2" x14ac:dyDescent="0.25">
      <c r="A5432" s="102">
        <v>36816</v>
      </c>
      <c r="B5432" s="101">
        <v>5.77</v>
      </c>
    </row>
    <row r="5433" spans="1:2" x14ac:dyDescent="0.25">
      <c r="A5433" s="102">
        <v>36817</v>
      </c>
      <c r="B5433" s="101">
        <v>5.77</v>
      </c>
    </row>
    <row r="5434" spans="1:2" x14ac:dyDescent="0.25">
      <c r="A5434" s="102">
        <v>36818</v>
      </c>
      <c r="B5434" s="101">
        <v>5.76</v>
      </c>
    </row>
    <row r="5435" spans="1:2" x14ac:dyDescent="0.25">
      <c r="A5435" s="102">
        <v>36819</v>
      </c>
      <c r="B5435" s="101">
        <v>5.73</v>
      </c>
    </row>
    <row r="5436" spans="1:2" x14ac:dyDescent="0.25">
      <c r="A5436" s="102">
        <v>36822</v>
      </c>
      <c r="B5436" s="101">
        <v>5.68</v>
      </c>
    </row>
    <row r="5437" spans="1:2" x14ac:dyDescent="0.25">
      <c r="A5437" s="102">
        <v>36823</v>
      </c>
      <c r="B5437" s="101">
        <v>5.71</v>
      </c>
    </row>
    <row r="5438" spans="1:2" x14ac:dyDescent="0.25">
      <c r="A5438" s="102">
        <v>36824</v>
      </c>
      <c r="B5438" s="101">
        <v>5.75</v>
      </c>
    </row>
    <row r="5439" spans="1:2" x14ac:dyDescent="0.25">
      <c r="A5439" s="102">
        <v>36825</v>
      </c>
      <c r="B5439" s="101">
        <v>5.74</v>
      </c>
    </row>
    <row r="5440" spans="1:2" x14ac:dyDescent="0.25">
      <c r="A5440" s="102">
        <v>36826</v>
      </c>
      <c r="B5440" s="101">
        <v>5.74</v>
      </c>
    </row>
    <row r="5441" spans="1:2" x14ac:dyDescent="0.25">
      <c r="A5441" s="102">
        <v>36829</v>
      </c>
      <c r="B5441" s="101">
        <v>5.76</v>
      </c>
    </row>
    <row r="5442" spans="1:2" x14ac:dyDescent="0.25">
      <c r="A5442" s="102">
        <v>36830</v>
      </c>
      <c r="B5442" s="101">
        <v>5.79</v>
      </c>
    </row>
    <row r="5443" spans="1:2" x14ac:dyDescent="0.25">
      <c r="A5443" s="102">
        <v>36831</v>
      </c>
      <c r="B5443" s="101">
        <v>5.78</v>
      </c>
    </row>
    <row r="5444" spans="1:2" x14ac:dyDescent="0.25">
      <c r="A5444" s="102">
        <v>36832</v>
      </c>
      <c r="B5444" s="101">
        <v>5.79</v>
      </c>
    </row>
    <row r="5445" spans="1:2" x14ac:dyDescent="0.25">
      <c r="A5445" s="102">
        <v>36833</v>
      </c>
      <c r="B5445" s="101">
        <v>5.86</v>
      </c>
    </row>
    <row r="5446" spans="1:2" x14ac:dyDescent="0.25">
      <c r="A5446" s="102">
        <v>36836</v>
      </c>
      <c r="B5446" s="101">
        <v>5.89</v>
      </c>
    </row>
    <row r="5447" spans="1:2" x14ac:dyDescent="0.25">
      <c r="A5447" s="102">
        <v>36837</v>
      </c>
      <c r="B5447" s="101">
        <v>5.9</v>
      </c>
    </row>
    <row r="5448" spans="1:2" x14ac:dyDescent="0.25">
      <c r="A5448" s="102">
        <v>36838</v>
      </c>
      <c r="B5448" s="101">
        <v>5.89</v>
      </c>
    </row>
    <row r="5449" spans="1:2" x14ac:dyDescent="0.25">
      <c r="A5449" s="102">
        <v>36839</v>
      </c>
      <c r="B5449" s="101">
        <v>5.85</v>
      </c>
    </row>
    <row r="5450" spans="1:2" x14ac:dyDescent="0.25">
      <c r="A5450" s="102">
        <v>36840</v>
      </c>
      <c r="B5450" s="101">
        <v>5.88</v>
      </c>
    </row>
    <row r="5451" spans="1:2" x14ac:dyDescent="0.25">
      <c r="A5451" s="102">
        <v>36843</v>
      </c>
      <c r="B5451" s="101">
        <v>5.85</v>
      </c>
    </row>
    <row r="5452" spans="1:2" x14ac:dyDescent="0.25">
      <c r="A5452" s="102">
        <v>36844</v>
      </c>
      <c r="B5452" s="101">
        <v>5.81</v>
      </c>
    </row>
    <row r="5453" spans="1:2" x14ac:dyDescent="0.25">
      <c r="A5453" s="102">
        <v>36845</v>
      </c>
      <c r="B5453" s="101">
        <v>5.77</v>
      </c>
    </row>
    <row r="5454" spans="1:2" x14ac:dyDescent="0.25">
      <c r="A5454" s="102">
        <v>36846</v>
      </c>
      <c r="B5454" s="101">
        <v>5.75</v>
      </c>
    </row>
    <row r="5455" spans="1:2" x14ac:dyDescent="0.25">
      <c r="A5455" s="102">
        <v>36847</v>
      </c>
      <c r="B5455" s="101">
        <v>5.78</v>
      </c>
    </row>
    <row r="5456" spans="1:2" x14ac:dyDescent="0.25">
      <c r="A5456" s="102">
        <v>36850</v>
      </c>
      <c r="B5456" s="101">
        <v>5.76</v>
      </c>
    </row>
    <row r="5457" spans="1:2" x14ac:dyDescent="0.25">
      <c r="A5457" s="102">
        <v>36851</v>
      </c>
      <c r="B5457" s="101">
        <v>5.74</v>
      </c>
    </row>
    <row r="5458" spans="1:2" x14ac:dyDescent="0.25">
      <c r="A5458" s="102">
        <v>36852</v>
      </c>
      <c r="B5458" s="101">
        <v>5.68</v>
      </c>
    </row>
    <row r="5459" spans="1:2" x14ac:dyDescent="0.25">
      <c r="A5459" s="102">
        <v>36853</v>
      </c>
      <c r="B5459" s="101" t="e">
        <f>NA()</f>
        <v>#N/A</v>
      </c>
    </row>
    <row r="5460" spans="1:2" x14ac:dyDescent="0.25">
      <c r="A5460" s="102">
        <v>36854</v>
      </c>
      <c r="B5460" s="101">
        <v>5.67</v>
      </c>
    </row>
    <row r="5461" spans="1:2" x14ac:dyDescent="0.25">
      <c r="A5461" s="102">
        <v>36857</v>
      </c>
      <c r="B5461" s="101">
        <v>5.71</v>
      </c>
    </row>
    <row r="5462" spans="1:2" x14ac:dyDescent="0.25">
      <c r="A5462" s="102">
        <v>36858</v>
      </c>
      <c r="B5462" s="101">
        <v>5.67</v>
      </c>
    </row>
    <row r="5463" spans="1:2" x14ac:dyDescent="0.25">
      <c r="A5463" s="102">
        <v>36859</v>
      </c>
      <c r="B5463" s="101">
        <v>5.66</v>
      </c>
    </row>
    <row r="5464" spans="1:2" x14ac:dyDescent="0.25">
      <c r="A5464" s="102">
        <v>36860</v>
      </c>
      <c r="B5464" s="101">
        <v>5.6</v>
      </c>
    </row>
    <row r="5465" spans="1:2" x14ac:dyDescent="0.25">
      <c r="A5465" s="102">
        <v>36861</v>
      </c>
      <c r="B5465" s="101">
        <v>5.64</v>
      </c>
    </row>
    <row r="5466" spans="1:2" x14ac:dyDescent="0.25">
      <c r="A5466" s="102">
        <v>36864</v>
      </c>
      <c r="B5466" s="101">
        <v>5.66</v>
      </c>
    </row>
    <row r="5467" spans="1:2" x14ac:dyDescent="0.25">
      <c r="A5467" s="102">
        <v>36865</v>
      </c>
      <c r="B5467" s="101">
        <v>5.59</v>
      </c>
    </row>
    <row r="5468" spans="1:2" x14ac:dyDescent="0.25">
      <c r="A5468" s="102">
        <v>36866</v>
      </c>
      <c r="B5468" s="101">
        <v>5.52</v>
      </c>
    </row>
    <row r="5469" spans="1:2" x14ac:dyDescent="0.25">
      <c r="A5469" s="102">
        <v>36867</v>
      </c>
      <c r="B5469" s="101">
        <v>5.51</v>
      </c>
    </row>
    <row r="5470" spans="1:2" x14ac:dyDescent="0.25">
      <c r="A5470" s="102">
        <v>36868</v>
      </c>
      <c r="B5470" s="101">
        <v>5.55</v>
      </c>
    </row>
    <row r="5471" spans="1:2" x14ac:dyDescent="0.25">
      <c r="A5471" s="102">
        <v>36871</v>
      </c>
      <c r="B5471" s="101">
        <v>5.54</v>
      </c>
    </row>
    <row r="5472" spans="1:2" x14ac:dyDescent="0.25">
      <c r="A5472" s="102">
        <v>36872</v>
      </c>
      <c r="B5472" s="101">
        <v>5.53</v>
      </c>
    </row>
    <row r="5473" spans="1:2" x14ac:dyDescent="0.25">
      <c r="A5473" s="102">
        <v>36873</v>
      </c>
      <c r="B5473" s="101">
        <v>5.48</v>
      </c>
    </row>
    <row r="5474" spans="1:2" x14ac:dyDescent="0.25">
      <c r="A5474" s="102">
        <v>36874</v>
      </c>
      <c r="B5474" s="101">
        <v>5.45</v>
      </c>
    </row>
    <row r="5475" spans="1:2" x14ac:dyDescent="0.25">
      <c r="A5475" s="102">
        <v>36875</v>
      </c>
      <c r="B5475" s="101">
        <v>5.44</v>
      </c>
    </row>
    <row r="5476" spans="1:2" x14ac:dyDescent="0.25">
      <c r="A5476" s="102">
        <v>36878</v>
      </c>
      <c r="B5476" s="101">
        <v>5.44</v>
      </c>
    </row>
    <row r="5477" spans="1:2" x14ac:dyDescent="0.25">
      <c r="A5477" s="102">
        <v>36879</v>
      </c>
      <c r="B5477" s="101">
        <v>5.47</v>
      </c>
    </row>
    <row r="5478" spans="1:2" x14ac:dyDescent="0.25">
      <c r="A5478" s="102">
        <v>36880</v>
      </c>
      <c r="B5478" s="101">
        <v>5.42</v>
      </c>
    </row>
    <row r="5479" spans="1:2" x14ac:dyDescent="0.25">
      <c r="A5479" s="102">
        <v>36881</v>
      </c>
      <c r="B5479" s="101">
        <v>5.41</v>
      </c>
    </row>
    <row r="5480" spans="1:2" x14ac:dyDescent="0.25">
      <c r="A5480" s="102">
        <v>36882</v>
      </c>
      <c r="B5480" s="101">
        <v>5.4</v>
      </c>
    </row>
    <row r="5481" spans="1:2" x14ac:dyDescent="0.25">
      <c r="A5481" s="102">
        <v>36885</v>
      </c>
      <c r="B5481" s="101" t="e">
        <f>NA()</f>
        <v>#N/A</v>
      </c>
    </row>
    <row r="5482" spans="1:2" x14ac:dyDescent="0.25">
      <c r="A5482" s="102">
        <v>36886</v>
      </c>
      <c r="B5482" s="101">
        <v>5.41</v>
      </c>
    </row>
    <row r="5483" spans="1:2" x14ac:dyDescent="0.25">
      <c r="A5483" s="102">
        <v>36887</v>
      </c>
      <c r="B5483" s="101">
        <v>5.45</v>
      </c>
    </row>
    <row r="5484" spans="1:2" x14ac:dyDescent="0.25">
      <c r="A5484" s="102">
        <v>36888</v>
      </c>
      <c r="B5484" s="101">
        <v>5.44</v>
      </c>
    </row>
    <row r="5485" spans="1:2" x14ac:dyDescent="0.25">
      <c r="A5485" s="102">
        <v>36889</v>
      </c>
      <c r="B5485" s="101">
        <v>5.46</v>
      </c>
    </row>
    <row r="5486" spans="1:2" x14ac:dyDescent="0.25">
      <c r="A5486" s="102">
        <v>36892</v>
      </c>
      <c r="B5486" s="101" t="e">
        <f>NA()</f>
        <v>#N/A</v>
      </c>
    </row>
    <row r="5487" spans="1:2" x14ac:dyDescent="0.25">
      <c r="A5487" s="102">
        <v>36893</v>
      </c>
      <c r="B5487" s="101">
        <v>5.35</v>
      </c>
    </row>
    <row r="5488" spans="1:2" x14ac:dyDescent="0.25">
      <c r="A5488" s="102">
        <v>36894</v>
      </c>
      <c r="B5488" s="101">
        <v>5.49</v>
      </c>
    </row>
    <row r="5489" spans="1:2" x14ac:dyDescent="0.25">
      <c r="A5489" s="102">
        <v>36895</v>
      </c>
      <c r="B5489" s="101">
        <v>5.44</v>
      </c>
    </row>
    <row r="5490" spans="1:2" x14ac:dyDescent="0.25">
      <c r="A5490" s="102">
        <v>36896</v>
      </c>
      <c r="B5490" s="101">
        <v>5.41</v>
      </c>
    </row>
    <row r="5491" spans="1:2" x14ac:dyDescent="0.25">
      <c r="A5491" s="102">
        <v>36899</v>
      </c>
      <c r="B5491" s="101">
        <v>5.42</v>
      </c>
    </row>
    <row r="5492" spans="1:2" x14ac:dyDescent="0.25">
      <c r="A5492" s="102">
        <v>36900</v>
      </c>
      <c r="B5492" s="101">
        <v>5.43</v>
      </c>
    </row>
    <row r="5493" spans="1:2" x14ac:dyDescent="0.25">
      <c r="A5493" s="102">
        <v>36901</v>
      </c>
      <c r="B5493" s="101">
        <v>5.49</v>
      </c>
    </row>
    <row r="5494" spans="1:2" x14ac:dyDescent="0.25">
      <c r="A5494" s="102">
        <v>36902</v>
      </c>
      <c r="B5494" s="101">
        <v>5.55</v>
      </c>
    </row>
    <row r="5495" spans="1:2" x14ac:dyDescent="0.25">
      <c r="A5495" s="102">
        <v>36903</v>
      </c>
      <c r="B5495" s="101">
        <v>5.63</v>
      </c>
    </row>
    <row r="5496" spans="1:2" x14ac:dyDescent="0.25">
      <c r="A5496" s="102">
        <v>36906</v>
      </c>
      <c r="B5496" s="101" t="e">
        <f>NA()</f>
        <v>#N/A</v>
      </c>
    </row>
    <row r="5497" spans="1:2" x14ac:dyDescent="0.25">
      <c r="A5497" s="102">
        <v>36907</v>
      </c>
      <c r="B5497" s="101">
        <v>5.6</v>
      </c>
    </row>
    <row r="5498" spans="1:2" x14ac:dyDescent="0.25">
      <c r="A5498" s="102">
        <v>36908</v>
      </c>
      <c r="B5498" s="101">
        <v>5.52</v>
      </c>
    </row>
    <row r="5499" spans="1:2" x14ac:dyDescent="0.25">
      <c r="A5499" s="102">
        <v>36909</v>
      </c>
      <c r="B5499" s="101">
        <v>5.47</v>
      </c>
    </row>
    <row r="5500" spans="1:2" x14ac:dyDescent="0.25">
      <c r="A5500" s="102">
        <v>36910</v>
      </c>
      <c r="B5500" s="101">
        <v>5.56</v>
      </c>
    </row>
    <row r="5501" spans="1:2" x14ac:dyDescent="0.25">
      <c r="A5501" s="102">
        <v>36913</v>
      </c>
      <c r="B5501" s="101">
        <v>5.61</v>
      </c>
    </row>
    <row r="5502" spans="1:2" x14ac:dyDescent="0.25">
      <c r="A5502" s="102">
        <v>36914</v>
      </c>
      <c r="B5502" s="101">
        <v>5.65</v>
      </c>
    </row>
    <row r="5503" spans="1:2" x14ac:dyDescent="0.25">
      <c r="A5503" s="102">
        <v>36915</v>
      </c>
      <c r="B5503" s="101">
        <v>5.67</v>
      </c>
    </row>
    <row r="5504" spans="1:2" x14ac:dyDescent="0.25">
      <c r="A5504" s="102">
        <v>36916</v>
      </c>
      <c r="B5504" s="101">
        <v>5.61</v>
      </c>
    </row>
    <row r="5505" spans="1:2" x14ac:dyDescent="0.25">
      <c r="A5505" s="102">
        <v>36917</v>
      </c>
      <c r="B5505" s="101">
        <v>5.64</v>
      </c>
    </row>
    <row r="5506" spans="1:2" x14ac:dyDescent="0.25">
      <c r="A5506" s="102">
        <v>36920</v>
      </c>
      <c r="B5506" s="101">
        <v>5.69</v>
      </c>
    </row>
    <row r="5507" spans="1:2" x14ac:dyDescent="0.25">
      <c r="A5507" s="102">
        <v>36921</v>
      </c>
      <c r="B5507" s="101">
        <v>5.59</v>
      </c>
    </row>
    <row r="5508" spans="1:2" x14ac:dyDescent="0.25">
      <c r="A5508" s="102">
        <v>36922</v>
      </c>
      <c r="B5508" s="101">
        <v>5.54</v>
      </c>
    </row>
    <row r="5509" spans="1:2" x14ac:dyDescent="0.25">
      <c r="A5509" s="102">
        <v>36923</v>
      </c>
      <c r="B5509" s="101">
        <v>5.46</v>
      </c>
    </row>
    <row r="5510" spans="1:2" x14ac:dyDescent="0.25">
      <c r="A5510" s="102">
        <v>36924</v>
      </c>
      <c r="B5510" s="101">
        <v>5.51</v>
      </c>
    </row>
    <row r="5511" spans="1:2" x14ac:dyDescent="0.25">
      <c r="A5511" s="102">
        <v>36927</v>
      </c>
      <c r="B5511" s="101">
        <v>5.48</v>
      </c>
    </row>
    <row r="5512" spans="1:2" x14ac:dyDescent="0.25">
      <c r="A5512" s="102">
        <v>36928</v>
      </c>
      <c r="B5512" s="101">
        <v>5.51</v>
      </c>
    </row>
    <row r="5513" spans="1:2" x14ac:dyDescent="0.25">
      <c r="A5513" s="102">
        <v>36929</v>
      </c>
      <c r="B5513" s="101">
        <v>5.52</v>
      </c>
    </row>
    <row r="5514" spans="1:2" x14ac:dyDescent="0.25">
      <c r="A5514" s="102">
        <v>36930</v>
      </c>
      <c r="B5514" s="101">
        <v>5.44</v>
      </c>
    </row>
    <row r="5515" spans="1:2" x14ac:dyDescent="0.25">
      <c r="A5515" s="102">
        <v>36931</v>
      </c>
      <c r="B5515" s="101">
        <v>5.38</v>
      </c>
    </row>
    <row r="5516" spans="1:2" x14ac:dyDescent="0.25">
      <c r="A5516" s="102">
        <v>36934</v>
      </c>
      <c r="B5516" s="101">
        <v>5.42</v>
      </c>
    </row>
    <row r="5517" spans="1:2" x14ac:dyDescent="0.25">
      <c r="A5517" s="102">
        <v>36935</v>
      </c>
      <c r="B5517" s="101">
        <v>5.43</v>
      </c>
    </row>
    <row r="5518" spans="1:2" x14ac:dyDescent="0.25">
      <c r="A5518" s="102">
        <v>36936</v>
      </c>
      <c r="B5518" s="101">
        <v>5.44</v>
      </c>
    </row>
    <row r="5519" spans="1:2" x14ac:dyDescent="0.25">
      <c r="A5519" s="102">
        <v>36937</v>
      </c>
      <c r="B5519" s="101">
        <v>5.5</v>
      </c>
    </row>
    <row r="5520" spans="1:2" x14ac:dyDescent="0.25">
      <c r="A5520" s="102">
        <v>36938</v>
      </c>
      <c r="B5520" s="101">
        <v>5.46</v>
      </c>
    </row>
    <row r="5521" spans="1:2" x14ac:dyDescent="0.25">
      <c r="A5521" s="102">
        <v>36941</v>
      </c>
      <c r="B5521" s="101" t="e">
        <f>NA()</f>
        <v>#N/A</v>
      </c>
    </row>
    <row r="5522" spans="1:2" x14ac:dyDescent="0.25">
      <c r="A5522" s="102">
        <v>36942</v>
      </c>
      <c r="B5522" s="101">
        <v>5.46</v>
      </c>
    </row>
    <row r="5523" spans="1:2" x14ac:dyDescent="0.25">
      <c r="A5523" s="102">
        <v>36943</v>
      </c>
      <c r="B5523" s="101">
        <v>5.49</v>
      </c>
    </row>
    <row r="5524" spans="1:2" x14ac:dyDescent="0.25">
      <c r="A5524" s="102">
        <v>36944</v>
      </c>
      <c r="B5524" s="101">
        <v>5.52</v>
      </c>
    </row>
    <row r="5525" spans="1:2" x14ac:dyDescent="0.25">
      <c r="A5525" s="102">
        <v>36945</v>
      </c>
      <c r="B5525" s="101">
        <v>5.49</v>
      </c>
    </row>
    <row r="5526" spans="1:2" x14ac:dyDescent="0.25">
      <c r="A5526" s="102">
        <v>36948</v>
      </c>
      <c r="B5526" s="101">
        <v>5.45</v>
      </c>
    </row>
    <row r="5527" spans="1:2" x14ac:dyDescent="0.25">
      <c r="A5527" s="102">
        <v>36949</v>
      </c>
      <c r="B5527" s="101">
        <v>5.34</v>
      </c>
    </row>
    <row r="5528" spans="1:2" x14ac:dyDescent="0.25">
      <c r="A5528" s="102">
        <v>36950</v>
      </c>
      <c r="B5528" s="101">
        <v>5.34</v>
      </c>
    </row>
    <row r="5529" spans="1:2" x14ac:dyDescent="0.25">
      <c r="A5529" s="102">
        <v>36951</v>
      </c>
      <c r="B5529" s="101">
        <v>5.29</v>
      </c>
    </row>
    <row r="5530" spans="1:2" x14ac:dyDescent="0.25">
      <c r="A5530" s="102">
        <v>36952</v>
      </c>
      <c r="B5530" s="101">
        <v>5.38</v>
      </c>
    </row>
    <row r="5531" spans="1:2" x14ac:dyDescent="0.25">
      <c r="A5531" s="102">
        <v>36955</v>
      </c>
      <c r="B5531" s="101">
        <v>5.36</v>
      </c>
    </row>
    <row r="5532" spans="1:2" x14ac:dyDescent="0.25">
      <c r="A5532" s="102">
        <v>36956</v>
      </c>
      <c r="B5532" s="101">
        <v>5.38</v>
      </c>
    </row>
    <row r="5533" spans="1:2" x14ac:dyDescent="0.25">
      <c r="A5533" s="102">
        <v>36957</v>
      </c>
      <c r="B5533" s="101">
        <v>5.32</v>
      </c>
    </row>
    <row r="5534" spans="1:2" x14ac:dyDescent="0.25">
      <c r="A5534" s="102">
        <v>36958</v>
      </c>
      <c r="B5534" s="101">
        <v>5.3</v>
      </c>
    </row>
    <row r="5535" spans="1:2" x14ac:dyDescent="0.25">
      <c r="A5535" s="102">
        <v>36959</v>
      </c>
      <c r="B5535" s="101">
        <v>5.32</v>
      </c>
    </row>
    <row r="5536" spans="1:2" x14ac:dyDescent="0.25">
      <c r="A5536" s="102">
        <v>36962</v>
      </c>
      <c r="B5536" s="101">
        <v>5.31</v>
      </c>
    </row>
    <row r="5537" spans="1:2" x14ac:dyDescent="0.25">
      <c r="A5537" s="102">
        <v>36963</v>
      </c>
      <c r="B5537" s="101">
        <v>5.34</v>
      </c>
    </row>
    <row r="5538" spans="1:2" x14ac:dyDescent="0.25">
      <c r="A5538" s="102">
        <v>36964</v>
      </c>
      <c r="B5538" s="101">
        <v>5.28</v>
      </c>
    </row>
    <row r="5539" spans="1:2" x14ac:dyDescent="0.25">
      <c r="A5539" s="102">
        <v>36965</v>
      </c>
      <c r="B5539" s="101">
        <v>5.29</v>
      </c>
    </row>
    <row r="5540" spans="1:2" x14ac:dyDescent="0.25">
      <c r="A5540" s="102">
        <v>36966</v>
      </c>
      <c r="B5540" s="101">
        <v>5.28</v>
      </c>
    </row>
    <row r="5541" spans="1:2" x14ac:dyDescent="0.25">
      <c r="A5541" s="102">
        <v>36969</v>
      </c>
      <c r="B5541" s="101">
        <v>5.3</v>
      </c>
    </row>
    <row r="5542" spans="1:2" x14ac:dyDescent="0.25">
      <c r="A5542" s="102">
        <v>36970</v>
      </c>
      <c r="B5542" s="101">
        <v>5.27</v>
      </c>
    </row>
    <row r="5543" spans="1:2" x14ac:dyDescent="0.25">
      <c r="A5543" s="102">
        <v>36971</v>
      </c>
      <c r="B5543" s="101">
        <v>5.28</v>
      </c>
    </row>
    <row r="5544" spans="1:2" x14ac:dyDescent="0.25">
      <c r="A5544" s="102">
        <v>36972</v>
      </c>
      <c r="B5544" s="101">
        <v>5.25</v>
      </c>
    </row>
    <row r="5545" spans="1:2" x14ac:dyDescent="0.25">
      <c r="A5545" s="102">
        <v>36973</v>
      </c>
      <c r="B5545" s="101">
        <v>5.3</v>
      </c>
    </row>
    <row r="5546" spans="1:2" x14ac:dyDescent="0.25">
      <c r="A5546" s="102">
        <v>36976</v>
      </c>
      <c r="B5546" s="101">
        <v>5.36</v>
      </c>
    </row>
    <row r="5547" spans="1:2" x14ac:dyDescent="0.25">
      <c r="A5547" s="102">
        <v>36977</v>
      </c>
      <c r="B5547" s="101">
        <v>5.45</v>
      </c>
    </row>
    <row r="5548" spans="1:2" x14ac:dyDescent="0.25">
      <c r="A5548" s="102">
        <v>36978</v>
      </c>
      <c r="B5548" s="101">
        <v>5.47</v>
      </c>
    </row>
    <row r="5549" spans="1:2" x14ac:dyDescent="0.25">
      <c r="A5549" s="102">
        <v>36979</v>
      </c>
      <c r="B5549" s="101">
        <v>5.48</v>
      </c>
    </row>
    <row r="5550" spans="1:2" x14ac:dyDescent="0.25">
      <c r="A5550" s="102">
        <v>36980</v>
      </c>
      <c r="B5550" s="101">
        <v>5.46</v>
      </c>
    </row>
    <row r="5551" spans="1:2" x14ac:dyDescent="0.25">
      <c r="A5551" s="102">
        <v>36983</v>
      </c>
      <c r="B5551" s="101">
        <v>5.49</v>
      </c>
    </row>
    <row r="5552" spans="1:2" x14ac:dyDescent="0.25">
      <c r="A5552" s="102">
        <v>36984</v>
      </c>
      <c r="B5552" s="101">
        <v>5.48</v>
      </c>
    </row>
    <row r="5553" spans="1:2" x14ac:dyDescent="0.25">
      <c r="A5553" s="102">
        <v>36985</v>
      </c>
      <c r="B5553" s="101">
        <v>5.5</v>
      </c>
    </row>
    <row r="5554" spans="1:2" x14ac:dyDescent="0.25">
      <c r="A5554" s="102">
        <v>36986</v>
      </c>
      <c r="B5554" s="101">
        <v>5.53</v>
      </c>
    </row>
    <row r="5555" spans="1:2" x14ac:dyDescent="0.25">
      <c r="A5555" s="102">
        <v>36987</v>
      </c>
      <c r="B5555" s="101">
        <v>5.46</v>
      </c>
    </row>
    <row r="5556" spans="1:2" x14ac:dyDescent="0.25">
      <c r="A5556" s="102">
        <v>36990</v>
      </c>
      <c r="B5556" s="101">
        <v>5.5</v>
      </c>
    </row>
    <row r="5557" spans="1:2" x14ac:dyDescent="0.25">
      <c r="A5557" s="102">
        <v>36991</v>
      </c>
      <c r="B5557" s="101">
        <v>5.63</v>
      </c>
    </row>
    <row r="5558" spans="1:2" x14ac:dyDescent="0.25">
      <c r="A5558" s="102">
        <v>36992</v>
      </c>
      <c r="B5558" s="101">
        <v>5.6</v>
      </c>
    </row>
    <row r="5559" spans="1:2" x14ac:dyDescent="0.25">
      <c r="A5559" s="102">
        <v>36993</v>
      </c>
      <c r="B5559" s="101">
        <v>5.61</v>
      </c>
    </row>
    <row r="5560" spans="1:2" x14ac:dyDescent="0.25">
      <c r="A5560" s="102">
        <v>36994</v>
      </c>
      <c r="B5560" s="101" t="e">
        <f>NA()</f>
        <v>#N/A</v>
      </c>
    </row>
    <row r="5561" spans="1:2" x14ac:dyDescent="0.25">
      <c r="A5561" s="102">
        <v>36997</v>
      </c>
      <c r="B5561" s="101">
        <v>5.7</v>
      </c>
    </row>
    <row r="5562" spans="1:2" x14ac:dyDescent="0.25">
      <c r="A5562" s="102">
        <v>36998</v>
      </c>
      <c r="B5562" s="101">
        <v>5.65</v>
      </c>
    </row>
    <row r="5563" spans="1:2" x14ac:dyDescent="0.25">
      <c r="A5563" s="102">
        <v>36999</v>
      </c>
      <c r="B5563" s="101">
        <v>5.65</v>
      </c>
    </row>
    <row r="5564" spans="1:2" x14ac:dyDescent="0.25">
      <c r="A5564" s="102">
        <v>37000</v>
      </c>
      <c r="B5564" s="101">
        <v>5.77</v>
      </c>
    </row>
    <row r="5565" spans="1:2" x14ac:dyDescent="0.25">
      <c r="A5565" s="102">
        <v>37001</v>
      </c>
      <c r="B5565" s="101">
        <v>5.79</v>
      </c>
    </row>
    <row r="5566" spans="1:2" x14ac:dyDescent="0.25">
      <c r="A5566" s="102">
        <v>37004</v>
      </c>
      <c r="B5566" s="101">
        <v>5.73</v>
      </c>
    </row>
    <row r="5567" spans="1:2" x14ac:dyDescent="0.25">
      <c r="A5567" s="102">
        <v>37005</v>
      </c>
      <c r="B5567" s="101">
        <v>5.75</v>
      </c>
    </row>
    <row r="5568" spans="1:2" x14ac:dyDescent="0.25">
      <c r="A5568" s="102">
        <v>37006</v>
      </c>
      <c r="B5568" s="101">
        <v>5.78</v>
      </c>
    </row>
    <row r="5569" spans="1:2" x14ac:dyDescent="0.25">
      <c r="A5569" s="102">
        <v>37007</v>
      </c>
      <c r="B5569" s="101">
        <v>5.71</v>
      </c>
    </row>
    <row r="5570" spans="1:2" x14ac:dyDescent="0.25">
      <c r="A5570" s="102">
        <v>37008</v>
      </c>
      <c r="B5570" s="101">
        <v>5.81</v>
      </c>
    </row>
    <row r="5571" spans="1:2" x14ac:dyDescent="0.25">
      <c r="A5571" s="102">
        <v>37011</v>
      </c>
      <c r="B5571" s="101">
        <v>5.78</v>
      </c>
    </row>
    <row r="5572" spans="1:2" x14ac:dyDescent="0.25">
      <c r="A5572" s="102">
        <v>37012</v>
      </c>
      <c r="B5572" s="101">
        <v>5.75</v>
      </c>
    </row>
    <row r="5573" spans="1:2" x14ac:dyDescent="0.25">
      <c r="A5573" s="102">
        <v>37013</v>
      </c>
      <c r="B5573" s="101">
        <v>5.71</v>
      </c>
    </row>
    <row r="5574" spans="1:2" x14ac:dyDescent="0.25">
      <c r="A5574" s="102">
        <v>37014</v>
      </c>
      <c r="B5574" s="101">
        <v>5.64</v>
      </c>
    </row>
    <row r="5575" spans="1:2" x14ac:dyDescent="0.25">
      <c r="A5575" s="102">
        <v>37015</v>
      </c>
      <c r="B5575" s="101">
        <v>5.65</v>
      </c>
    </row>
    <row r="5576" spans="1:2" x14ac:dyDescent="0.25">
      <c r="A5576" s="102">
        <v>37018</v>
      </c>
      <c r="B5576" s="101">
        <v>5.68</v>
      </c>
    </row>
    <row r="5577" spans="1:2" x14ac:dyDescent="0.25">
      <c r="A5577" s="102">
        <v>37019</v>
      </c>
      <c r="B5577" s="101">
        <v>5.72</v>
      </c>
    </row>
    <row r="5578" spans="1:2" x14ac:dyDescent="0.25">
      <c r="A5578" s="102">
        <v>37020</v>
      </c>
      <c r="B5578" s="101">
        <v>5.67</v>
      </c>
    </row>
    <row r="5579" spans="1:2" x14ac:dyDescent="0.25">
      <c r="A5579" s="102">
        <v>37021</v>
      </c>
      <c r="B5579" s="101">
        <v>5.75</v>
      </c>
    </row>
    <row r="5580" spans="1:2" x14ac:dyDescent="0.25">
      <c r="A5580" s="102">
        <v>37022</v>
      </c>
      <c r="B5580" s="101">
        <v>5.88</v>
      </c>
    </row>
    <row r="5581" spans="1:2" x14ac:dyDescent="0.25">
      <c r="A5581" s="102">
        <v>37025</v>
      </c>
      <c r="B5581" s="101">
        <v>5.85</v>
      </c>
    </row>
    <row r="5582" spans="1:2" x14ac:dyDescent="0.25">
      <c r="A5582" s="102">
        <v>37026</v>
      </c>
      <c r="B5582" s="101">
        <v>5.89</v>
      </c>
    </row>
    <row r="5583" spans="1:2" x14ac:dyDescent="0.25">
      <c r="A5583" s="102">
        <v>37027</v>
      </c>
      <c r="B5583" s="101">
        <v>5.86</v>
      </c>
    </row>
    <row r="5584" spans="1:2" x14ac:dyDescent="0.25">
      <c r="A5584" s="102">
        <v>37028</v>
      </c>
      <c r="B5584" s="101">
        <v>5.8</v>
      </c>
    </row>
    <row r="5585" spans="1:2" x14ac:dyDescent="0.25">
      <c r="A5585" s="102">
        <v>37029</v>
      </c>
      <c r="B5585" s="101">
        <v>5.76</v>
      </c>
    </row>
    <row r="5586" spans="1:2" x14ac:dyDescent="0.25">
      <c r="A5586" s="102">
        <v>37032</v>
      </c>
      <c r="B5586" s="101">
        <v>5.75</v>
      </c>
    </row>
    <row r="5587" spans="1:2" x14ac:dyDescent="0.25">
      <c r="A5587" s="102">
        <v>37033</v>
      </c>
      <c r="B5587" s="101">
        <v>5.78</v>
      </c>
    </row>
    <row r="5588" spans="1:2" x14ac:dyDescent="0.25">
      <c r="A5588" s="102">
        <v>37034</v>
      </c>
      <c r="B5588" s="101">
        <v>5.79</v>
      </c>
    </row>
    <row r="5589" spans="1:2" x14ac:dyDescent="0.25">
      <c r="A5589" s="102">
        <v>37035</v>
      </c>
      <c r="B5589" s="101">
        <v>5.87</v>
      </c>
    </row>
    <row r="5590" spans="1:2" x14ac:dyDescent="0.25">
      <c r="A5590" s="102">
        <v>37036</v>
      </c>
      <c r="B5590" s="101">
        <v>5.86</v>
      </c>
    </row>
    <row r="5591" spans="1:2" x14ac:dyDescent="0.25">
      <c r="A5591" s="102">
        <v>37039</v>
      </c>
      <c r="B5591" s="101" t="e">
        <f>NA()</f>
        <v>#N/A</v>
      </c>
    </row>
    <row r="5592" spans="1:2" x14ac:dyDescent="0.25">
      <c r="A5592" s="102">
        <v>37040</v>
      </c>
      <c r="B5592" s="101">
        <v>5.86</v>
      </c>
    </row>
    <row r="5593" spans="1:2" x14ac:dyDescent="0.25">
      <c r="A5593" s="102">
        <v>37041</v>
      </c>
      <c r="B5593" s="101">
        <v>5.86</v>
      </c>
    </row>
    <row r="5594" spans="1:2" x14ac:dyDescent="0.25">
      <c r="A5594" s="102">
        <v>37042</v>
      </c>
      <c r="B5594" s="101">
        <v>5.78</v>
      </c>
    </row>
    <row r="5595" spans="1:2" x14ac:dyDescent="0.25">
      <c r="A5595" s="102">
        <v>37043</v>
      </c>
      <c r="B5595" s="101">
        <v>5.71</v>
      </c>
    </row>
    <row r="5596" spans="1:2" x14ac:dyDescent="0.25">
      <c r="A5596" s="102">
        <v>37046</v>
      </c>
      <c r="B5596" s="101">
        <v>5.69</v>
      </c>
    </row>
    <row r="5597" spans="1:2" x14ac:dyDescent="0.25">
      <c r="A5597" s="102">
        <v>37047</v>
      </c>
      <c r="B5597" s="101">
        <v>5.66</v>
      </c>
    </row>
    <row r="5598" spans="1:2" x14ac:dyDescent="0.25">
      <c r="A5598" s="102">
        <v>37048</v>
      </c>
      <c r="B5598" s="101">
        <v>5.65</v>
      </c>
    </row>
    <row r="5599" spans="1:2" x14ac:dyDescent="0.25">
      <c r="A5599" s="102">
        <v>37049</v>
      </c>
      <c r="B5599" s="101">
        <v>5.72</v>
      </c>
    </row>
    <row r="5600" spans="1:2" x14ac:dyDescent="0.25">
      <c r="A5600" s="102">
        <v>37050</v>
      </c>
      <c r="B5600" s="101">
        <v>5.73</v>
      </c>
    </row>
    <row r="5601" spans="1:2" x14ac:dyDescent="0.25">
      <c r="A5601" s="102">
        <v>37053</v>
      </c>
      <c r="B5601" s="101">
        <v>5.69</v>
      </c>
    </row>
    <row r="5602" spans="1:2" x14ac:dyDescent="0.25">
      <c r="A5602" s="102">
        <v>37054</v>
      </c>
      <c r="B5602" s="101">
        <v>5.65</v>
      </c>
    </row>
    <row r="5603" spans="1:2" x14ac:dyDescent="0.25">
      <c r="A5603" s="102">
        <v>37055</v>
      </c>
      <c r="B5603" s="101">
        <v>5.66</v>
      </c>
    </row>
    <row r="5604" spans="1:2" x14ac:dyDescent="0.25">
      <c r="A5604" s="102">
        <v>37056</v>
      </c>
      <c r="B5604" s="101">
        <v>5.65</v>
      </c>
    </row>
    <row r="5605" spans="1:2" x14ac:dyDescent="0.25">
      <c r="A5605" s="102">
        <v>37057</v>
      </c>
      <c r="B5605" s="101">
        <v>5.68</v>
      </c>
    </row>
    <row r="5606" spans="1:2" x14ac:dyDescent="0.25">
      <c r="A5606" s="102">
        <v>37060</v>
      </c>
      <c r="B5606" s="101">
        <v>5.7</v>
      </c>
    </row>
    <row r="5607" spans="1:2" x14ac:dyDescent="0.25">
      <c r="A5607" s="102">
        <v>37061</v>
      </c>
      <c r="B5607" s="101">
        <v>5.69</v>
      </c>
    </row>
    <row r="5608" spans="1:2" x14ac:dyDescent="0.25">
      <c r="A5608" s="102">
        <v>37062</v>
      </c>
      <c r="B5608" s="101">
        <v>5.67</v>
      </c>
    </row>
    <row r="5609" spans="1:2" x14ac:dyDescent="0.25">
      <c r="A5609" s="102">
        <v>37063</v>
      </c>
      <c r="B5609" s="101">
        <v>5.64</v>
      </c>
    </row>
    <row r="5610" spans="1:2" x14ac:dyDescent="0.25">
      <c r="A5610" s="102">
        <v>37064</v>
      </c>
      <c r="B5610" s="101">
        <v>5.58</v>
      </c>
    </row>
    <row r="5611" spans="1:2" x14ac:dyDescent="0.25">
      <c r="A5611" s="102">
        <v>37067</v>
      </c>
      <c r="B5611" s="101">
        <v>5.59</v>
      </c>
    </row>
    <row r="5612" spans="1:2" x14ac:dyDescent="0.25">
      <c r="A5612" s="102">
        <v>37068</v>
      </c>
      <c r="B5612" s="101">
        <v>5.65</v>
      </c>
    </row>
    <row r="5613" spans="1:2" x14ac:dyDescent="0.25">
      <c r="A5613" s="102">
        <v>37069</v>
      </c>
      <c r="B5613" s="101">
        <v>5.62</v>
      </c>
    </row>
    <row r="5614" spans="1:2" x14ac:dyDescent="0.25">
      <c r="A5614" s="102">
        <v>37070</v>
      </c>
      <c r="B5614" s="101">
        <v>5.68</v>
      </c>
    </row>
    <row r="5615" spans="1:2" x14ac:dyDescent="0.25">
      <c r="A5615" s="102">
        <v>37071</v>
      </c>
      <c r="B5615" s="101">
        <v>5.75</v>
      </c>
    </row>
    <row r="5616" spans="1:2" x14ac:dyDescent="0.25">
      <c r="A5616" s="102">
        <v>37074</v>
      </c>
      <c r="B5616" s="101">
        <v>5.7</v>
      </c>
    </row>
    <row r="5617" spans="1:2" x14ac:dyDescent="0.25">
      <c r="A5617" s="102">
        <v>37075</v>
      </c>
      <c r="B5617" s="101">
        <v>5.73</v>
      </c>
    </row>
    <row r="5618" spans="1:2" x14ac:dyDescent="0.25">
      <c r="A5618" s="102">
        <v>37076</v>
      </c>
      <c r="B5618" s="101" t="e">
        <f>NA()</f>
        <v>#N/A</v>
      </c>
    </row>
    <row r="5619" spans="1:2" x14ac:dyDescent="0.25">
      <c r="A5619" s="102">
        <v>37077</v>
      </c>
      <c r="B5619" s="101">
        <v>5.76</v>
      </c>
    </row>
    <row r="5620" spans="1:2" x14ac:dyDescent="0.25">
      <c r="A5620" s="102">
        <v>37078</v>
      </c>
      <c r="B5620" s="101">
        <v>5.75</v>
      </c>
    </row>
    <row r="5621" spans="1:2" x14ac:dyDescent="0.25">
      <c r="A5621" s="102">
        <v>37081</v>
      </c>
      <c r="B5621" s="101">
        <v>5.7</v>
      </c>
    </row>
    <row r="5622" spans="1:2" x14ac:dyDescent="0.25">
      <c r="A5622" s="102">
        <v>37082</v>
      </c>
      <c r="B5622" s="101">
        <v>5.68</v>
      </c>
    </row>
    <row r="5623" spans="1:2" x14ac:dyDescent="0.25">
      <c r="A5623" s="102">
        <v>37083</v>
      </c>
      <c r="B5623" s="101">
        <v>5.69</v>
      </c>
    </row>
    <row r="5624" spans="1:2" x14ac:dyDescent="0.25">
      <c r="A5624" s="102">
        <v>37084</v>
      </c>
      <c r="B5624" s="101">
        <v>5.65</v>
      </c>
    </row>
    <row r="5625" spans="1:2" x14ac:dyDescent="0.25">
      <c r="A5625" s="102">
        <v>37085</v>
      </c>
      <c r="B5625" s="101">
        <v>5.64</v>
      </c>
    </row>
    <row r="5626" spans="1:2" x14ac:dyDescent="0.25">
      <c r="A5626" s="102">
        <v>37088</v>
      </c>
      <c r="B5626" s="101">
        <v>5.59</v>
      </c>
    </row>
    <row r="5627" spans="1:2" x14ac:dyDescent="0.25">
      <c r="A5627" s="102">
        <v>37089</v>
      </c>
      <c r="B5627" s="101">
        <v>5.59</v>
      </c>
    </row>
    <row r="5628" spans="1:2" x14ac:dyDescent="0.25">
      <c r="A5628" s="102">
        <v>37090</v>
      </c>
      <c r="B5628" s="101">
        <v>5.52</v>
      </c>
    </row>
    <row r="5629" spans="1:2" x14ac:dyDescent="0.25">
      <c r="A5629" s="102">
        <v>37091</v>
      </c>
      <c r="B5629" s="101">
        <v>5.53</v>
      </c>
    </row>
    <row r="5630" spans="1:2" x14ac:dyDescent="0.25">
      <c r="A5630" s="102">
        <v>37092</v>
      </c>
      <c r="B5630" s="101">
        <v>5.54</v>
      </c>
    </row>
    <row r="5631" spans="1:2" x14ac:dyDescent="0.25">
      <c r="A5631" s="102">
        <v>37095</v>
      </c>
      <c r="B5631" s="101">
        <v>5.53</v>
      </c>
    </row>
    <row r="5632" spans="1:2" x14ac:dyDescent="0.25">
      <c r="A5632" s="102">
        <v>37096</v>
      </c>
      <c r="B5632" s="101">
        <v>5.52</v>
      </c>
    </row>
    <row r="5633" spans="1:2" x14ac:dyDescent="0.25">
      <c r="A5633" s="102">
        <v>37097</v>
      </c>
      <c r="B5633" s="101">
        <v>5.58</v>
      </c>
    </row>
    <row r="5634" spans="1:2" x14ac:dyDescent="0.25">
      <c r="A5634" s="102">
        <v>37098</v>
      </c>
      <c r="B5634" s="101">
        <v>5.59</v>
      </c>
    </row>
    <row r="5635" spans="1:2" x14ac:dyDescent="0.25">
      <c r="A5635" s="102">
        <v>37099</v>
      </c>
      <c r="B5635" s="101">
        <v>5.55</v>
      </c>
    </row>
    <row r="5636" spans="1:2" x14ac:dyDescent="0.25">
      <c r="A5636" s="102">
        <v>37102</v>
      </c>
      <c r="B5636" s="101">
        <v>5.53</v>
      </c>
    </row>
    <row r="5637" spans="1:2" x14ac:dyDescent="0.25">
      <c r="A5637" s="102">
        <v>37103</v>
      </c>
      <c r="B5637" s="101">
        <v>5.51</v>
      </c>
    </row>
    <row r="5638" spans="1:2" x14ac:dyDescent="0.25">
      <c r="A5638" s="102">
        <v>37104</v>
      </c>
      <c r="B5638" s="101">
        <v>5.53</v>
      </c>
    </row>
    <row r="5639" spans="1:2" x14ac:dyDescent="0.25">
      <c r="A5639" s="102">
        <v>37105</v>
      </c>
      <c r="B5639" s="101">
        <v>5.57</v>
      </c>
    </row>
    <row r="5640" spans="1:2" x14ac:dyDescent="0.25">
      <c r="A5640" s="102">
        <v>37106</v>
      </c>
      <c r="B5640" s="101">
        <v>5.59</v>
      </c>
    </row>
    <row r="5641" spans="1:2" x14ac:dyDescent="0.25">
      <c r="A5641" s="102">
        <v>37109</v>
      </c>
      <c r="B5641" s="101">
        <v>5.59</v>
      </c>
    </row>
    <row r="5642" spans="1:2" x14ac:dyDescent="0.25">
      <c r="A5642" s="102">
        <v>37110</v>
      </c>
      <c r="B5642" s="101">
        <v>5.6</v>
      </c>
    </row>
    <row r="5643" spans="1:2" x14ac:dyDescent="0.25">
      <c r="A5643" s="102">
        <v>37111</v>
      </c>
      <c r="B5643" s="101">
        <v>5.52</v>
      </c>
    </row>
    <row r="5644" spans="1:2" x14ac:dyDescent="0.25">
      <c r="A5644" s="102">
        <v>37112</v>
      </c>
      <c r="B5644" s="101">
        <v>5.54</v>
      </c>
    </row>
    <row r="5645" spans="1:2" x14ac:dyDescent="0.25">
      <c r="A5645" s="102">
        <v>37113</v>
      </c>
      <c r="B5645" s="101">
        <v>5.52</v>
      </c>
    </row>
    <row r="5646" spans="1:2" x14ac:dyDescent="0.25">
      <c r="A5646" s="102">
        <v>37116</v>
      </c>
      <c r="B5646" s="101">
        <v>5.52</v>
      </c>
    </row>
    <row r="5647" spans="1:2" x14ac:dyDescent="0.25">
      <c r="A5647" s="102">
        <v>37117</v>
      </c>
      <c r="B5647" s="101">
        <v>5.51</v>
      </c>
    </row>
    <row r="5648" spans="1:2" x14ac:dyDescent="0.25">
      <c r="A5648" s="102">
        <v>37118</v>
      </c>
      <c r="B5648" s="101">
        <v>5.52</v>
      </c>
    </row>
    <row r="5649" spans="1:2" x14ac:dyDescent="0.25">
      <c r="A5649" s="102">
        <v>37119</v>
      </c>
      <c r="B5649" s="101">
        <v>5.48</v>
      </c>
    </row>
    <row r="5650" spans="1:2" x14ac:dyDescent="0.25">
      <c r="A5650" s="102">
        <v>37120</v>
      </c>
      <c r="B5650" s="101">
        <v>5.43</v>
      </c>
    </row>
    <row r="5651" spans="1:2" x14ac:dyDescent="0.25">
      <c r="A5651" s="102">
        <v>37123</v>
      </c>
      <c r="B5651" s="101">
        <v>5.46</v>
      </c>
    </row>
    <row r="5652" spans="1:2" x14ac:dyDescent="0.25">
      <c r="A5652" s="102">
        <v>37124</v>
      </c>
      <c r="B5652" s="101">
        <v>5.44</v>
      </c>
    </row>
    <row r="5653" spans="1:2" x14ac:dyDescent="0.25">
      <c r="A5653" s="102">
        <v>37125</v>
      </c>
      <c r="B5653" s="101">
        <v>5.44</v>
      </c>
    </row>
    <row r="5654" spans="1:2" x14ac:dyDescent="0.25">
      <c r="A5654" s="102">
        <v>37126</v>
      </c>
      <c r="B5654" s="101">
        <v>5.41</v>
      </c>
    </row>
    <row r="5655" spans="1:2" x14ac:dyDescent="0.25">
      <c r="A5655" s="102">
        <v>37127</v>
      </c>
      <c r="B5655" s="101">
        <v>5.45</v>
      </c>
    </row>
    <row r="5656" spans="1:2" x14ac:dyDescent="0.25">
      <c r="A5656" s="102">
        <v>37130</v>
      </c>
      <c r="B5656" s="101">
        <v>5.47</v>
      </c>
    </row>
    <row r="5657" spans="1:2" x14ac:dyDescent="0.25">
      <c r="A5657" s="102">
        <v>37131</v>
      </c>
      <c r="B5657" s="101">
        <v>5.41</v>
      </c>
    </row>
    <row r="5658" spans="1:2" x14ac:dyDescent="0.25">
      <c r="A5658" s="102">
        <v>37132</v>
      </c>
      <c r="B5658" s="101">
        <v>5.36</v>
      </c>
    </row>
    <row r="5659" spans="1:2" x14ac:dyDescent="0.25">
      <c r="A5659" s="102">
        <v>37133</v>
      </c>
      <c r="B5659" s="101">
        <v>5.37</v>
      </c>
    </row>
    <row r="5660" spans="1:2" x14ac:dyDescent="0.25">
      <c r="A5660" s="102">
        <v>37134</v>
      </c>
      <c r="B5660" s="101">
        <v>5.39</v>
      </c>
    </row>
    <row r="5661" spans="1:2" x14ac:dyDescent="0.25">
      <c r="A5661" s="102">
        <v>37137</v>
      </c>
      <c r="B5661" s="101" t="e">
        <f>NA()</f>
        <v>#N/A</v>
      </c>
    </row>
    <row r="5662" spans="1:2" x14ac:dyDescent="0.25">
      <c r="A5662" s="102">
        <v>37138</v>
      </c>
      <c r="B5662" s="101">
        <v>5.5</v>
      </c>
    </row>
    <row r="5663" spans="1:2" x14ac:dyDescent="0.25">
      <c r="A5663" s="102">
        <v>37139</v>
      </c>
      <c r="B5663" s="101">
        <v>5.48</v>
      </c>
    </row>
    <row r="5664" spans="1:2" x14ac:dyDescent="0.25">
      <c r="A5664" s="102">
        <v>37140</v>
      </c>
      <c r="B5664" s="101">
        <v>5.41</v>
      </c>
    </row>
    <row r="5665" spans="1:2" x14ac:dyDescent="0.25">
      <c r="A5665" s="102">
        <v>37141</v>
      </c>
      <c r="B5665" s="101">
        <v>5.39</v>
      </c>
    </row>
    <row r="5666" spans="1:2" x14ac:dyDescent="0.25">
      <c r="A5666" s="102">
        <v>37144</v>
      </c>
      <c r="B5666" s="101">
        <v>5.43</v>
      </c>
    </row>
    <row r="5667" spans="1:2" x14ac:dyDescent="0.25">
      <c r="A5667" s="102">
        <v>37145</v>
      </c>
      <c r="B5667" s="101" t="e">
        <f>NA()</f>
        <v>#N/A</v>
      </c>
    </row>
    <row r="5668" spans="1:2" x14ac:dyDescent="0.25">
      <c r="A5668" s="102">
        <v>37146</v>
      </c>
      <c r="B5668" s="101" t="e">
        <f>NA()</f>
        <v>#N/A</v>
      </c>
    </row>
    <row r="5669" spans="1:2" x14ac:dyDescent="0.25">
      <c r="A5669" s="102">
        <v>37147</v>
      </c>
      <c r="B5669" s="101">
        <v>5.39</v>
      </c>
    </row>
    <row r="5670" spans="1:2" x14ac:dyDescent="0.25">
      <c r="A5670" s="102">
        <v>37148</v>
      </c>
      <c r="B5670" s="101">
        <v>5.35</v>
      </c>
    </row>
    <row r="5671" spans="1:2" x14ac:dyDescent="0.25">
      <c r="A5671" s="102">
        <v>37151</v>
      </c>
      <c r="B5671" s="101">
        <v>5.41</v>
      </c>
    </row>
    <row r="5672" spans="1:2" x14ac:dyDescent="0.25">
      <c r="A5672" s="102">
        <v>37152</v>
      </c>
      <c r="B5672" s="101">
        <v>5.55</v>
      </c>
    </row>
    <row r="5673" spans="1:2" x14ac:dyDescent="0.25">
      <c r="A5673" s="102">
        <v>37153</v>
      </c>
      <c r="B5673" s="101">
        <v>5.56</v>
      </c>
    </row>
    <row r="5674" spans="1:2" x14ac:dyDescent="0.25">
      <c r="A5674" s="102">
        <v>37154</v>
      </c>
      <c r="B5674" s="101">
        <v>5.62</v>
      </c>
    </row>
    <row r="5675" spans="1:2" x14ac:dyDescent="0.25">
      <c r="A5675" s="102">
        <v>37155</v>
      </c>
      <c r="B5675" s="101">
        <v>5.59</v>
      </c>
    </row>
    <row r="5676" spans="1:2" x14ac:dyDescent="0.25">
      <c r="A5676" s="102">
        <v>37158</v>
      </c>
      <c r="B5676" s="101">
        <v>5.58</v>
      </c>
    </row>
    <row r="5677" spans="1:2" x14ac:dyDescent="0.25">
      <c r="A5677" s="102">
        <v>37159</v>
      </c>
      <c r="B5677" s="101">
        <v>5.58</v>
      </c>
    </row>
    <row r="5678" spans="1:2" x14ac:dyDescent="0.25">
      <c r="A5678" s="102">
        <v>37160</v>
      </c>
      <c r="B5678" s="101">
        <v>5.5</v>
      </c>
    </row>
    <row r="5679" spans="1:2" x14ac:dyDescent="0.25">
      <c r="A5679" s="102">
        <v>37161</v>
      </c>
      <c r="B5679" s="101">
        <v>5.45</v>
      </c>
    </row>
    <row r="5680" spans="1:2" x14ac:dyDescent="0.25">
      <c r="A5680" s="102">
        <v>37162</v>
      </c>
      <c r="B5680" s="101">
        <v>5.42</v>
      </c>
    </row>
    <row r="5681" spans="1:2" x14ac:dyDescent="0.25">
      <c r="A5681" s="102">
        <v>37165</v>
      </c>
      <c r="B5681" s="101">
        <v>5.38</v>
      </c>
    </row>
    <row r="5682" spans="1:2" x14ac:dyDescent="0.25">
      <c r="A5682" s="102">
        <v>37166</v>
      </c>
      <c r="B5682" s="101">
        <v>5.34</v>
      </c>
    </row>
    <row r="5683" spans="1:2" x14ac:dyDescent="0.25">
      <c r="A5683" s="102">
        <v>37167</v>
      </c>
      <c r="B5683" s="101">
        <v>5.32</v>
      </c>
    </row>
    <row r="5684" spans="1:2" x14ac:dyDescent="0.25">
      <c r="A5684" s="102">
        <v>37168</v>
      </c>
      <c r="B5684" s="101">
        <v>5.31</v>
      </c>
    </row>
    <row r="5685" spans="1:2" x14ac:dyDescent="0.25">
      <c r="A5685" s="102">
        <v>37169</v>
      </c>
      <c r="B5685" s="101">
        <v>5.31</v>
      </c>
    </row>
    <row r="5686" spans="1:2" x14ac:dyDescent="0.25">
      <c r="A5686" s="102">
        <v>37172</v>
      </c>
      <c r="B5686" s="101" t="e">
        <f>NA()</f>
        <v>#N/A</v>
      </c>
    </row>
    <row r="5687" spans="1:2" x14ac:dyDescent="0.25">
      <c r="A5687" s="102">
        <v>37173</v>
      </c>
      <c r="B5687" s="101">
        <v>5.39</v>
      </c>
    </row>
    <row r="5688" spans="1:2" x14ac:dyDescent="0.25">
      <c r="A5688" s="102">
        <v>37174</v>
      </c>
      <c r="B5688" s="101">
        <v>5.36</v>
      </c>
    </row>
    <row r="5689" spans="1:2" x14ac:dyDescent="0.25">
      <c r="A5689" s="102">
        <v>37175</v>
      </c>
      <c r="B5689" s="101">
        <v>5.41</v>
      </c>
    </row>
    <row r="5690" spans="1:2" x14ac:dyDescent="0.25">
      <c r="A5690" s="102">
        <v>37176</v>
      </c>
      <c r="B5690" s="101">
        <v>5.42</v>
      </c>
    </row>
    <row r="5691" spans="1:2" x14ac:dyDescent="0.25">
      <c r="A5691" s="102">
        <v>37179</v>
      </c>
      <c r="B5691" s="101">
        <v>5.38</v>
      </c>
    </row>
    <row r="5692" spans="1:2" x14ac:dyDescent="0.25">
      <c r="A5692" s="102">
        <v>37180</v>
      </c>
      <c r="B5692" s="101">
        <v>5.35</v>
      </c>
    </row>
    <row r="5693" spans="1:2" x14ac:dyDescent="0.25">
      <c r="A5693" s="102">
        <v>37181</v>
      </c>
      <c r="B5693" s="101">
        <v>5.32</v>
      </c>
    </row>
    <row r="5694" spans="1:2" x14ac:dyDescent="0.25">
      <c r="A5694" s="102">
        <v>37182</v>
      </c>
      <c r="B5694" s="101">
        <v>5.32</v>
      </c>
    </row>
    <row r="5695" spans="1:2" x14ac:dyDescent="0.25">
      <c r="A5695" s="102">
        <v>37183</v>
      </c>
      <c r="B5695" s="101">
        <v>5.36</v>
      </c>
    </row>
    <row r="5696" spans="1:2" x14ac:dyDescent="0.25">
      <c r="A5696" s="102">
        <v>37186</v>
      </c>
      <c r="B5696" s="101">
        <v>5.36</v>
      </c>
    </row>
    <row r="5697" spans="1:2" x14ac:dyDescent="0.25">
      <c r="A5697" s="102">
        <v>37187</v>
      </c>
      <c r="B5697" s="101">
        <v>5.38</v>
      </c>
    </row>
    <row r="5698" spans="1:2" x14ac:dyDescent="0.25">
      <c r="A5698" s="102">
        <v>37188</v>
      </c>
      <c r="B5698" s="101">
        <v>5.32</v>
      </c>
    </row>
    <row r="5699" spans="1:2" x14ac:dyDescent="0.25">
      <c r="A5699" s="102">
        <v>37189</v>
      </c>
      <c r="B5699" s="101">
        <v>5.28</v>
      </c>
    </row>
    <row r="5700" spans="1:2" x14ac:dyDescent="0.25">
      <c r="A5700" s="102">
        <v>37190</v>
      </c>
      <c r="B5700" s="101">
        <v>5.27</v>
      </c>
    </row>
    <row r="5701" spans="1:2" x14ac:dyDescent="0.25">
      <c r="A5701" s="102">
        <v>37193</v>
      </c>
      <c r="B5701" s="101">
        <v>5.25</v>
      </c>
    </row>
    <row r="5702" spans="1:2" x14ac:dyDescent="0.25">
      <c r="A5702" s="102">
        <v>37194</v>
      </c>
      <c r="B5702" s="101">
        <v>5.22</v>
      </c>
    </row>
    <row r="5703" spans="1:2" x14ac:dyDescent="0.25">
      <c r="A5703" s="102">
        <v>37195</v>
      </c>
      <c r="B5703" s="101">
        <v>4.8899999999999997</v>
      </c>
    </row>
    <row r="5704" spans="1:2" x14ac:dyDescent="0.25">
      <c r="A5704" s="102">
        <v>37196</v>
      </c>
      <c r="B5704" s="101">
        <v>4.79</v>
      </c>
    </row>
    <row r="5705" spans="1:2" x14ac:dyDescent="0.25">
      <c r="A5705" s="102">
        <v>37197</v>
      </c>
      <c r="B5705" s="101">
        <v>4.96</v>
      </c>
    </row>
    <row r="5706" spans="1:2" x14ac:dyDescent="0.25">
      <c r="A5706" s="102">
        <v>37200</v>
      </c>
      <c r="B5706" s="101">
        <v>4.8600000000000003</v>
      </c>
    </row>
    <row r="5707" spans="1:2" x14ac:dyDescent="0.25">
      <c r="A5707" s="102">
        <v>37201</v>
      </c>
      <c r="B5707" s="101">
        <v>4.8600000000000003</v>
      </c>
    </row>
    <row r="5708" spans="1:2" x14ac:dyDescent="0.25">
      <c r="A5708" s="102">
        <v>37202</v>
      </c>
      <c r="B5708" s="101">
        <v>4.79</v>
      </c>
    </row>
    <row r="5709" spans="1:2" x14ac:dyDescent="0.25">
      <c r="A5709" s="102">
        <v>37203</v>
      </c>
      <c r="B5709" s="101">
        <v>4.87</v>
      </c>
    </row>
    <row r="5710" spans="1:2" x14ac:dyDescent="0.25">
      <c r="A5710" s="102">
        <v>37204</v>
      </c>
      <c r="B5710" s="101">
        <v>4.88</v>
      </c>
    </row>
    <row r="5711" spans="1:2" x14ac:dyDescent="0.25">
      <c r="A5711" s="102">
        <v>37207</v>
      </c>
      <c r="B5711" s="101" t="e">
        <f>NA()</f>
        <v>#N/A</v>
      </c>
    </row>
    <row r="5712" spans="1:2" x14ac:dyDescent="0.25">
      <c r="A5712" s="102">
        <v>37208</v>
      </c>
      <c r="B5712" s="101">
        <v>4.92</v>
      </c>
    </row>
    <row r="5713" spans="1:2" x14ac:dyDescent="0.25">
      <c r="A5713" s="102">
        <v>37209</v>
      </c>
      <c r="B5713" s="101">
        <v>5.0199999999999996</v>
      </c>
    </row>
    <row r="5714" spans="1:2" x14ac:dyDescent="0.25">
      <c r="A5714" s="102">
        <v>37210</v>
      </c>
      <c r="B5714" s="101">
        <v>5.22</v>
      </c>
    </row>
    <row r="5715" spans="1:2" x14ac:dyDescent="0.25">
      <c r="A5715" s="102">
        <v>37211</v>
      </c>
      <c r="B5715" s="101">
        <v>5.3</v>
      </c>
    </row>
    <row r="5716" spans="1:2" x14ac:dyDescent="0.25">
      <c r="A5716" s="102">
        <v>37214</v>
      </c>
      <c r="B5716" s="101">
        <v>5.22</v>
      </c>
    </row>
    <row r="5717" spans="1:2" x14ac:dyDescent="0.25">
      <c r="A5717" s="102">
        <v>37215</v>
      </c>
      <c r="B5717" s="101">
        <v>5.3</v>
      </c>
    </row>
    <row r="5718" spans="1:2" x14ac:dyDescent="0.25">
      <c r="A5718" s="102">
        <v>37216</v>
      </c>
      <c r="B5718" s="101">
        <v>5.35</v>
      </c>
    </row>
    <row r="5719" spans="1:2" x14ac:dyDescent="0.25">
      <c r="A5719" s="102">
        <v>37217</v>
      </c>
      <c r="B5719" s="101" t="e">
        <f>NA()</f>
        <v>#N/A</v>
      </c>
    </row>
    <row r="5720" spans="1:2" x14ac:dyDescent="0.25">
      <c r="A5720" s="102">
        <v>37218</v>
      </c>
      <c r="B5720" s="101">
        <v>5.39</v>
      </c>
    </row>
    <row r="5721" spans="1:2" x14ac:dyDescent="0.25">
      <c r="A5721" s="102">
        <v>37221</v>
      </c>
      <c r="B5721" s="101">
        <v>5.39</v>
      </c>
    </row>
    <row r="5722" spans="1:2" x14ac:dyDescent="0.25">
      <c r="A5722" s="102">
        <v>37222</v>
      </c>
      <c r="B5722" s="101">
        <v>5.37</v>
      </c>
    </row>
    <row r="5723" spans="1:2" x14ac:dyDescent="0.25">
      <c r="A5723" s="102">
        <v>37223</v>
      </c>
      <c r="B5723" s="101">
        <v>5.36</v>
      </c>
    </row>
    <row r="5724" spans="1:2" x14ac:dyDescent="0.25">
      <c r="A5724" s="102">
        <v>37224</v>
      </c>
      <c r="B5724" s="101">
        <v>5.24</v>
      </c>
    </row>
    <row r="5725" spans="1:2" x14ac:dyDescent="0.25">
      <c r="A5725" s="102">
        <v>37225</v>
      </c>
      <c r="B5725" s="101">
        <v>5.27</v>
      </c>
    </row>
    <row r="5726" spans="1:2" x14ac:dyDescent="0.25">
      <c r="A5726" s="102">
        <v>37228</v>
      </c>
      <c r="B5726" s="101">
        <v>5.26</v>
      </c>
    </row>
    <row r="5727" spans="1:2" x14ac:dyDescent="0.25">
      <c r="A5727" s="102">
        <v>37229</v>
      </c>
      <c r="B5727" s="101">
        <v>5.22</v>
      </c>
    </row>
    <row r="5728" spans="1:2" x14ac:dyDescent="0.25">
      <c r="A5728" s="102">
        <v>37230</v>
      </c>
      <c r="B5728" s="101">
        <v>5.35</v>
      </c>
    </row>
    <row r="5729" spans="1:2" x14ac:dyDescent="0.25">
      <c r="A5729" s="102">
        <v>37231</v>
      </c>
      <c r="B5729" s="101">
        <v>5.47</v>
      </c>
    </row>
    <row r="5730" spans="1:2" x14ac:dyDescent="0.25">
      <c r="A5730" s="102">
        <v>37232</v>
      </c>
      <c r="B5730" s="101">
        <v>5.6</v>
      </c>
    </row>
    <row r="5731" spans="1:2" x14ac:dyDescent="0.25">
      <c r="A5731" s="102">
        <v>37235</v>
      </c>
      <c r="B5731" s="101">
        <v>5.58</v>
      </c>
    </row>
    <row r="5732" spans="1:2" x14ac:dyDescent="0.25">
      <c r="A5732" s="102">
        <v>37236</v>
      </c>
      <c r="B5732" s="101">
        <v>5.55</v>
      </c>
    </row>
    <row r="5733" spans="1:2" x14ac:dyDescent="0.25">
      <c r="A5733" s="102">
        <v>37237</v>
      </c>
      <c r="B5733" s="101">
        <v>5.47</v>
      </c>
    </row>
    <row r="5734" spans="1:2" x14ac:dyDescent="0.25">
      <c r="A5734" s="102">
        <v>37238</v>
      </c>
      <c r="B5734" s="101">
        <v>5.53</v>
      </c>
    </row>
    <row r="5735" spans="1:2" x14ac:dyDescent="0.25">
      <c r="A5735" s="102">
        <v>37239</v>
      </c>
      <c r="B5735" s="101">
        <v>5.59</v>
      </c>
    </row>
    <row r="5736" spans="1:2" x14ac:dyDescent="0.25">
      <c r="A5736" s="102">
        <v>37242</v>
      </c>
      <c r="B5736" s="101">
        <v>5.61</v>
      </c>
    </row>
    <row r="5737" spans="1:2" x14ac:dyDescent="0.25">
      <c r="A5737" s="102">
        <v>37243</v>
      </c>
      <c r="B5737" s="101">
        <v>5.52</v>
      </c>
    </row>
    <row r="5738" spans="1:2" x14ac:dyDescent="0.25">
      <c r="A5738" s="102">
        <v>37244</v>
      </c>
      <c r="B5738" s="101">
        <v>5.45</v>
      </c>
    </row>
    <row r="5739" spans="1:2" x14ac:dyDescent="0.25">
      <c r="A5739" s="102">
        <v>37245</v>
      </c>
      <c r="B5739" s="101">
        <v>5.43</v>
      </c>
    </row>
    <row r="5740" spans="1:2" x14ac:dyDescent="0.25">
      <c r="A5740" s="102">
        <v>37246</v>
      </c>
      <c r="B5740" s="101">
        <v>5.45</v>
      </c>
    </row>
    <row r="5741" spans="1:2" x14ac:dyDescent="0.25">
      <c r="A5741" s="102">
        <v>37249</v>
      </c>
      <c r="B5741" s="101">
        <v>5.49</v>
      </c>
    </row>
    <row r="5742" spans="1:2" x14ac:dyDescent="0.25">
      <c r="A5742" s="102">
        <v>37250</v>
      </c>
      <c r="B5742" s="101" t="e">
        <f>NA()</f>
        <v>#N/A</v>
      </c>
    </row>
    <row r="5743" spans="1:2" x14ac:dyDescent="0.25">
      <c r="A5743" s="102">
        <v>37251</v>
      </c>
      <c r="B5743" s="101">
        <v>5.52</v>
      </c>
    </row>
    <row r="5744" spans="1:2" x14ac:dyDescent="0.25">
      <c r="A5744" s="102">
        <v>37252</v>
      </c>
      <c r="B5744" s="101">
        <v>5.49</v>
      </c>
    </row>
    <row r="5745" spans="1:2" x14ac:dyDescent="0.25">
      <c r="A5745" s="102">
        <v>37253</v>
      </c>
      <c r="B5745" s="101">
        <v>5.54</v>
      </c>
    </row>
    <row r="5746" spans="1:2" x14ac:dyDescent="0.25">
      <c r="A5746" s="102">
        <v>37256</v>
      </c>
      <c r="B5746" s="101">
        <v>5.48</v>
      </c>
    </row>
    <row r="5747" spans="1:2" x14ac:dyDescent="0.25">
      <c r="A5747" s="102">
        <v>37257</v>
      </c>
      <c r="B5747" s="101" t="e">
        <f>NA()</f>
        <v>#N/A</v>
      </c>
    </row>
    <row r="5748" spans="1:2" x14ac:dyDescent="0.25">
      <c r="A5748" s="102">
        <v>37258</v>
      </c>
      <c r="B5748" s="101">
        <v>5.56</v>
      </c>
    </row>
    <row r="5749" spans="1:2" x14ac:dyDescent="0.25">
      <c r="A5749" s="102">
        <v>37259</v>
      </c>
      <c r="B5749" s="101">
        <v>5.54</v>
      </c>
    </row>
    <row r="5750" spans="1:2" x14ac:dyDescent="0.25">
      <c r="A5750" s="102">
        <v>37260</v>
      </c>
      <c r="B5750" s="101">
        <v>5.57</v>
      </c>
    </row>
    <row r="5751" spans="1:2" x14ac:dyDescent="0.25">
      <c r="A5751" s="102">
        <v>37263</v>
      </c>
      <c r="B5751" s="101">
        <v>5.49</v>
      </c>
    </row>
    <row r="5752" spans="1:2" x14ac:dyDescent="0.25">
      <c r="A5752" s="102">
        <v>37264</v>
      </c>
      <c r="B5752" s="101">
        <v>5.51</v>
      </c>
    </row>
    <row r="5753" spans="1:2" x14ac:dyDescent="0.25">
      <c r="A5753" s="102">
        <v>37265</v>
      </c>
      <c r="B5753" s="101">
        <v>5.51</v>
      </c>
    </row>
    <row r="5754" spans="1:2" x14ac:dyDescent="0.25">
      <c r="A5754" s="102">
        <v>37266</v>
      </c>
      <c r="B5754" s="101">
        <v>5.42</v>
      </c>
    </row>
    <row r="5755" spans="1:2" x14ac:dyDescent="0.25">
      <c r="A5755" s="102">
        <v>37267</v>
      </c>
      <c r="B5755" s="101">
        <v>5.37</v>
      </c>
    </row>
    <row r="5756" spans="1:2" x14ac:dyDescent="0.25">
      <c r="A5756" s="102">
        <v>37270</v>
      </c>
      <c r="B5756" s="101">
        <v>5.38</v>
      </c>
    </row>
    <row r="5757" spans="1:2" x14ac:dyDescent="0.25">
      <c r="A5757" s="102">
        <v>37271</v>
      </c>
      <c r="B5757" s="101">
        <v>5.34</v>
      </c>
    </row>
    <row r="5758" spans="1:2" x14ac:dyDescent="0.25">
      <c r="A5758" s="102">
        <v>37272</v>
      </c>
      <c r="B5758" s="101">
        <v>5.36</v>
      </c>
    </row>
    <row r="5759" spans="1:2" x14ac:dyDescent="0.25">
      <c r="A5759" s="102">
        <v>37273</v>
      </c>
      <c r="B5759" s="101">
        <v>5.41</v>
      </c>
    </row>
    <row r="5760" spans="1:2" x14ac:dyDescent="0.25">
      <c r="A5760" s="102">
        <v>37274</v>
      </c>
      <c r="B5760" s="101">
        <v>5.36</v>
      </c>
    </row>
    <row r="5761" spans="1:2" x14ac:dyDescent="0.25">
      <c r="A5761" s="102">
        <v>37277</v>
      </c>
      <c r="B5761" s="101" t="e">
        <f>NA()</f>
        <v>#N/A</v>
      </c>
    </row>
    <row r="5762" spans="1:2" x14ac:dyDescent="0.25">
      <c r="A5762" s="102">
        <v>37278</v>
      </c>
      <c r="B5762" s="101">
        <v>5.39</v>
      </c>
    </row>
    <row r="5763" spans="1:2" x14ac:dyDescent="0.25">
      <c r="A5763" s="102">
        <v>37279</v>
      </c>
      <c r="B5763" s="101">
        <v>5.48</v>
      </c>
    </row>
    <row r="5764" spans="1:2" x14ac:dyDescent="0.25">
      <c r="A5764" s="102">
        <v>37280</v>
      </c>
      <c r="B5764" s="101">
        <v>5.47</v>
      </c>
    </row>
    <row r="5765" spans="1:2" x14ac:dyDescent="0.25">
      <c r="A5765" s="102">
        <v>37281</v>
      </c>
      <c r="B5765" s="101">
        <v>5.47</v>
      </c>
    </row>
    <row r="5766" spans="1:2" x14ac:dyDescent="0.25">
      <c r="A5766" s="102">
        <v>37284</v>
      </c>
      <c r="B5766" s="101">
        <v>5.47</v>
      </c>
    </row>
    <row r="5767" spans="1:2" x14ac:dyDescent="0.25">
      <c r="A5767" s="102">
        <v>37285</v>
      </c>
      <c r="B5767" s="101">
        <v>5.4</v>
      </c>
    </row>
    <row r="5768" spans="1:2" x14ac:dyDescent="0.25">
      <c r="A5768" s="102">
        <v>37286</v>
      </c>
      <c r="B5768" s="101">
        <v>5.41</v>
      </c>
    </row>
    <row r="5769" spans="1:2" x14ac:dyDescent="0.25">
      <c r="A5769" s="102">
        <v>37287</v>
      </c>
      <c r="B5769" s="101">
        <v>5.44</v>
      </c>
    </row>
    <row r="5770" spans="1:2" x14ac:dyDescent="0.25">
      <c r="A5770" s="102">
        <v>37288</v>
      </c>
      <c r="B5770" s="101">
        <v>5.4</v>
      </c>
    </row>
    <row r="5771" spans="1:2" x14ac:dyDescent="0.25">
      <c r="A5771" s="102">
        <v>37291</v>
      </c>
      <c r="B5771" s="101">
        <v>5.35</v>
      </c>
    </row>
    <row r="5772" spans="1:2" x14ac:dyDescent="0.25">
      <c r="A5772" s="102">
        <v>37292</v>
      </c>
      <c r="B5772" s="101">
        <v>5.35</v>
      </c>
    </row>
    <row r="5773" spans="1:2" x14ac:dyDescent="0.25">
      <c r="A5773" s="102">
        <v>37293</v>
      </c>
      <c r="B5773" s="101">
        <v>5.38</v>
      </c>
    </row>
    <row r="5774" spans="1:2" x14ac:dyDescent="0.25">
      <c r="A5774" s="102">
        <v>37294</v>
      </c>
      <c r="B5774" s="101">
        <v>5.42</v>
      </c>
    </row>
    <row r="5775" spans="1:2" x14ac:dyDescent="0.25">
      <c r="A5775" s="102">
        <v>37295</v>
      </c>
      <c r="B5775" s="101">
        <v>5.39</v>
      </c>
    </row>
    <row r="5776" spans="1:2" x14ac:dyDescent="0.25">
      <c r="A5776" s="102">
        <v>37298</v>
      </c>
      <c r="B5776" s="101">
        <v>5.41</v>
      </c>
    </row>
    <row r="5777" spans="1:2" x14ac:dyDescent="0.25">
      <c r="A5777" s="102">
        <v>37299</v>
      </c>
      <c r="B5777" s="101">
        <v>5.45</v>
      </c>
    </row>
    <row r="5778" spans="1:2" x14ac:dyDescent="0.25">
      <c r="A5778" s="102">
        <v>37300</v>
      </c>
      <c r="B5778" s="101">
        <v>5.47</v>
      </c>
    </row>
    <row r="5779" spans="1:2" x14ac:dyDescent="0.25">
      <c r="A5779" s="102">
        <v>37301</v>
      </c>
      <c r="B5779" s="101">
        <v>5.42</v>
      </c>
    </row>
    <row r="5780" spans="1:2" x14ac:dyDescent="0.25">
      <c r="A5780" s="102">
        <v>37302</v>
      </c>
      <c r="B5780" s="101">
        <v>5.37</v>
      </c>
    </row>
    <row r="5781" spans="1:2" x14ac:dyDescent="0.25">
      <c r="A5781" s="102">
        <v>37305</v>
      </c>
      <c r="B5781" s="101" t="e">
        <f>NA()</f>
        <v>#N/A</v>
      </c>
    </row>
    <row r="5782" spans="1:2" x14ac:dyDescent="0.25">
      <c r="A5782" s="102">
        <v>37306</v>
      </c>
      <c r="B5782" s="101">
        <v>5.54</v>
      </c>
    </row>
    <row r="5783" spans="1:2" x14ac:dyDescent="0.25">
      <c r="A5783" s="102">
        <v>37307</v>
      </c>
      <c r="B5783" s="101">
        <v>5.53</v>
      </c>
    </row>
    <row r="5784" spans="1:2" x14ac:dyDescent="0.25">
      <c r="A5784" s="102">
        <v>37308</v>
      </c>
      <c r="B5784" s="101">
        <v>5.53</v>
      </c>
    </row>
    <row r="5785" spans="1:2" x14ac:dyDescent="0.25">
      <c r="A5785" s="102">
        <v>37309</v>
      </c>
      <c r="B5785" s="101">
        <v>5.48</v>
      </c>
    </row>
    <row r="5786" spans="1:2" x14ac:dyDescent="0.25">
      <c r="A5786" s="102">
        <v>37312</v>
      </c>
      <c r="B5786" s="101">
        <v>5.51</v>
      </c>
    </row>
    <row r="5787" spans="1:2" x14ac:dyDescent="0.25">
      <c r="A5787" s="102">
        <v>37313</v>
      </c>
      <c r="B5787" s="101">
        <v>5.53</v>
      </c>
    </row>
    <row r="5788" spans="1:2" x14ac:dyDescent="0.25">
      <c r="A5788" s="102">
        <v>37314</v>
      </c>
      <c r="B5788" s="101">
        <v>5.51</v>
      </c>
    </row>
    <row r="5789" spans="1:2" x14ac:dyDescent="0.25">
      <c r="A5789" s="102">
        <v>37315</v>
      </c>
      <c r="B5789" s="101">
        <v>5.54</v>
      </c>
    </row>
    <row r="5790" spans="1:2" x14ac:dyDescent="0.25">
      <c r="A5790" s="102">
        <v>37316</v>
      </c>
      <c r="B5790" s="101">
        <v>5.6</v>
      </c>
    </row>
    <row r="5791" spans="1:2" x14ac:dyDescent="0.25">
      <c r="A5791" s="102">
        <v>37319</v>
      </c>
      <c r="B5791" s="101">
        <v>5.61</v>
      </c>
    </row>
    <row r="5792" spans="1:2" x14ac:dyDescent="0.25">
      <c r="A5792" s="102">
        <v>37320</v>
      </c>
      <c r="B5792" s="101">
        <v>5.6</v>
      </c>
    </row>
    <row r="5793" spans="1:2" x14ac:dyDescent="0.25">
      <c r="A5793" s="102">
        <v>37321</v>
      </c>
      <c r="B5793" s="101">
        <v>5.67</v>
      </c>
    </row>
    <row r="5794" spans="1:2" x14ac:dyDescent="0.25">
      <c r="A5794" s="102">
        <v>37322</v>
      </c>
      <c r="B5794" s="101">
        <v>5.76</v>
      </c>
    </row>
    <row r="5795" spans="1:2" x14ac:dyDescent="0.25">
      <c r="A5795" s="102">
        <v>37323</v>
      </c>
      <c r="B5795" s="101">
        <v>5.83</v>
      </c>
    </row>
    <row r="5796" spans="1:2" x14ac:dyDescent="0.25">
      <c r="A5796" s="102">
        <v>37326</v>
      </c>
      <c r="B5796" s="101">
        <v>5.81</v>
      </c>
    </row>
    <row r="5797" spans="1:2" x14ac:dyDescent="0.25">
      <c r="A5797" s="102">
        <v>37327</v>
      </c>
      <c r="B5797" s="101">
        <v>5.84</v>
      </c>
    </row>
    <row r="5798" spans="1:2" x14ac:dyDescent="0.25">
      <c r="A5798" s="102">
        <v>37328</v>
      </c>
      <c r="B5798" s="101">
        <v>5.83</v>
      </c>
    </row>
    <row r="5799" spans="1:2" x14ac:dyDescent="0.25">
      <c r="A5799" s="102">
        <v>37329</v>
      </c>
      <c r="B5799" s="101">
        <v>5.9</v>
      </c>
    </row>
    <row r="5800" spans="1:2" x14ac:dyDescent="0.25">
      <c r="A5800" s="102">
        <v>37330</v>
      </c>
      <c r="B5800" s="101">
        <v>5.86</v>
      </c>
    </row>
    <row r="5801" spans="1:2" x14ac:dyDescent="0.25">
      <c r="A5801" s="102">
        <v>37333</v>
      </c>
      <c r="B5801" s="101">
        <v>5.83</v>
      </c>
    </row>
    <row r="5802" spans="1:2" x14ac:dyDescent="0.25">
      <c r="A5802" s="102">
        <v>37334</v>
      </c>
      <c r="B5802" s="101">
        <v>5.86</v>
      </c>
    </row>
    <row r="5803" spans="1:2" x14ac:dyDescent="0.25">
      <c r="A5803" s="102">
        <v>37335</v>
      </c>
      <c r="B5803" s="101">
        <v>5.89</v>
      </c>
    </row>
    <row r="5804" spans="1:2" x14ac:dyDescent="0.25">
      <c r="A5804" s="102">
        <v>37336</v>
      </c>
      <c r="B5804" s="101">
        <v>5.87</v>
      </c>
    </row>
    <row r="5805" spans="1:2" x14ac:dyDescent="0.25">
      <c r="A5805" s="102">
        <v>37337</v>
      </c>
      <c r="B5805" s="101">
        <v>5.89</v>
      </c>
    </row>
    <row r="5806" spans="1:2" x14ac:dyDescent="0.25">
      <c r="A5806" s="102">
        <v>37340</v>
      </c>
      <c r="B5806" s="101">
        <v>5.91</v>
      </c>
    </row>
    <row r="5807" spans="1:2" x14ac:dyDescent="0.25">
      <c r="A5807" s="102">
        <v>37341</v>
      </c>
      <c r="B5807" s="101">
        <v>5.84</v>
      </c>
    </row>
    <row r="5808" spans="1:2" x14ac:dyDescent="0.25">
      <c r="A5808" s="102">
        <v>37342</v>
      </c>
      <c r="B5808" s="101">
        <v>5.86</v>
      </c>
    </row>
    <row r="5809" spans="1:2" x14ac:dyDescent="0.25">
      <c r="A5809" s="102">
        <v>37343</v>
      </c>
      <c r="B5809" s="101">
        <v>5.91</v>
      </c>
    </row>
    <row r="5810" spans="1:2" x14ac:dyDescent="0.25">
      <c r="A5810" s="102">
        <v>37344</v>
      </c>
      <c r="B5810" s="101" t="e">
        <f>NA()</f>
        <v>#N/A</v>
      </c>
    </row>
    <row r="5811" spans="1:2" x14ac:dyDescent="0.25">
      <c r="A5811" s="102">
        <v>37347</v>
      </c>
      <c r="B5811" s="101">
        <v>5.92</v>
      </c>
    </row>
    <row r="5812" spans="1:2" x14ac:dyDescent="0.25">
      <c r="A5812" s="102">
        <v>37348</v>
      </c>
      <c r="B5812" s="101">
        <v>5.86</v>
      </c>
    </row>
    <row r="5813" spans="1:2" x14ac:dyDescent="0.25">
      <c r="A5813" s="102">
        <v>37349</v>
      </c>
      <c r="B5813" s="101">
        <v>5.82</v>
      </c>
    </row>
    <row r="5814" spans="1:2" x14ac:dyDescent="0.25">
      <c r="A5814" s="102">
        <v>37350</v>
      </c>
      <c r="B5814" s="101">
        <v>5.82</v>
      </c>
    </row>
    <row r="5815" spans="1:2" x14ac:dyDescent="0.25">
      <c r="A5815" s="102">
        <v>37351</v>
      </c>
      <c r="B5815" s="101">
        <v>5.79</v>
      </c>
    </row>
    <row r="5816" spans="1:2" x14ac:dyDescent="0.25">
      <c r="A5816" s="102">
        <v>37354</v>
      </c>
      <c r="B5816" s="101">
        <v>5.82</v>
      </c>
    </row>
    <row r="5817" spans="1:2" x14ac:dyDescent="0.25">
      <c r="A5817" s="102">
        <v>37355</v>
      </c>
      <c r="B5817" s="101">
        <v>5.79</v>
      </c>
    </row>
    <row r="5818" spans="1:2" x14ac:dyDescent="0.25">
      <c r="A5818" s="102">
        <v>37356</v>
      </c>
      <c r="B5818" s="101">
        <v>5.78</v>
      </c>
    </row>
    <row r="5819" spans="1:2" x14ac:dyDescent="0.25">
      <c r="A5819" s="102">
        <v>37357</v>
      </c>
      <c r="B5819" s="101">
        <v>5.78</v>
      </c>
    </row>
    <row r="5820" spans="1:2" x14ac:dyDescent="0.25">
      <c r="A5820" s="102">
        <v>37358</v>
      </c>
      <c r="B5820" s="101">
        <v>5.79</v>
      </c>
    </row>
    <row r="5821" spans="1:2" x14ac:dyDescent="0.25">
      <c r="A5821" s="102">
        <v>37361</v>
      </c>
      <c r="B5821" s="101">
        <v>5.76</v>
      </c>
    </row>
    <row r="5822" spans="1:2" x14ac:dyDescent="0.25">
      <c r="A5822" s="102">
        <v>37362</v>
      </c>
      <c r="B5822" s="101">
        <v>5.78</v>
      </c>
    </row>
    <row r="5823" spans="1:2" x14ac:dyDescent="0.25">
      <c r="A5823" s="102">
        <v>37363</v>
      </c>
      <c r="B5823" s="101">
        <v>5.85</v>
      </c>
    </row>
    <row r="5824" spans="1:2" x14ac:dyDescent="0.25">
      <c r="A5824" s="102">
        <v>37364</v>
      </c>
      <c r="B5824" s="101">
        <v>5.86</v>
      </c>
    </row>
    <row r="5825" spans="1:2" x14ac:dyDescent="0.25">
      <c r="A5825" s="102">
        <v>37365</v>
      </c>
      <c r="B5825" s="101">
        <v>5.8</v>
      </c>
    </row>
    <row r="5826" spans="1:2" x14ac:dyDescent="0.25">
      <c r="A5826" s="102">
        <v>37368</v>
      </c>
      <c r="B5826" s="101">
        <v>5.78</v>
      </c>
    </row>
    <row r="5827" spans="1:2" x14ac:dyDescent="0.25">
      <c r="A5827" s="102">
        <v>37369</v>
      </c>
      <c r="B5827" s="101">
        <v>5.78</v>
      </c>
    </row>
    <row r="5828" spans="1:2" x14ac:dyDescent="0.25">
      <c r="A5828" s="102">
        <v>37370</v>
      </c>
      <c r="B5828" s="101">
        <v>5.72</v>
      </c>
    </row>
    <row r="5829" spans="1:2" x14ac:dyDescent="0.25">
      <c r="A5829" s="102">
        <v>37371</v>
      </c>
      <c r="B5829" s="101">
        <v>5.72</v>
      </c>
    </row>
    <row r="5830" spans="1:2" x14ac:dyDescent="0.25">
      <c r="A5830" s="102">
        <v>37372</v>
      </c>
      <c r="B5830" s="101">
        <v>5.73</v>
      </c>
    </row>
    <row r="5831" spans="1:2" x14ac:dyDescent="0.25">
      <c r="A5831" s="102">
        <v>37375</v>
      </c>
      <c r="B5831" s="101">
        <v>5.75</v>
      </c>
    </row>
    <row r="5832" spans="1:2" x14ac:dyDescent="0.25">
      <c r="A5832" s="102">
        <v>37376</v>
      </c>
      <c r="B5832" s="101">
        <v>5.72</v>
      </c>
    </row>
    <row r="5833" spans="1:2" x14ac:dyDescent="0.25">
      <c r="A5833" s="102">
        <v>37377</v>
      </c>
      <c r="B5833" s="101">
        <v>5.69</v>
      </c>
    </row>
    <row r="5834" spans="1:2" x14ac:dyDescent="0.25">
      <c r="A5834" s="102">
        <v>37378</v>
      </c>
      <c r="B5834" s="101">
        <v>5.72</v>
      </c>
    </row>
    <row r="5835" spans="1:2" x14ac:dyDescent="0.25">
      <c r="A5835" s="102">
        <v>37379</v>
      </c>
      <c r="B5835" s="101">
        <v>5.65</v>
      </c>
    </row>
    <row r="5836" spans="1:2" x14ac:dyDescent="0.25">
      <c r="A5836" s="102">
        <v>37382</v>
      </c>
      <c r="B5836" s="101">
        <v>5.66</v>
      </c>
    </row>
    <row r="5837" spans="1:2" x14ac:dyDescent="0.25">
      <c r="A5837" s="102">
        <v>37383</v>
      </c>
      <c r="B5837" s="101">
        <v>5.66</v>
      </c>
    </row>
    <row r="5838" spans="1:2" x14ac:dyDescent="0.25">
      <c r="A5838" s="102">
        <v>37384</v>
      </c>
      <c r="B5838" s="101">
        <v>5.77</v>
      </c>
    </row>
    <row r="5839" spans="1:2" x14ac:dyDescent="0.25">
      <c r="A5839" s="102">
        <v>37385</v>
      </c>
      <c r="B5839" s="101">
        <v>5.78</v>
      </c>
    </row>
    <row r="5840" spans="1:2" x14ac:dyDescent="0.25">
      <c r="A5840" s="102">
        <v>37386</v>
      </c>
      <c r="B5840" s="101">
        <v>5.72</v>
      </c>
    </row>
    <row r="5841" spans="1:2" x14ac:dyDescent="0.25">
      <c r="A5841" s="102">
        <v>37389</v>
      </c>
      <c r="B5841" s="101">
        <v>5.79</v>
      </c>
    </row>
    <row r="5842" spans="1:2" x14ac:dyDescent="0.25">
      <c r="A5842" s="102">
        <v>37390</v>
      </c>
      <c r="B5842" s="101">
        <v>5.84</v>
      </c>
    </row>
    <row r="5843" spans="1:2" x14ac:dyDescent="0.25">
      <c r="A5843" s="102">
        <v>37391</v>
      </c>
      <c r="B5843" s="101">
        <v>5.82</v>
      </c>
    </row>
    <row r="5844" spans="1:2" x14ac:dyDescent="0.25">
      <c r="A5844" s="102">
        <v>37392</v>
      </c>
      <c r="B5844" s="101">
        <v>5.8</v>
      </c>
    </row>
    <row r="5845" spans="1:2" x14ac:dyDescent="0.25">
      <c r="A5845" s="102">
        <v>37393</v>
      </c>
      <c r="B5845" s="101">
        <v>5.84</v>
      </c>
    </row>
    <row r="5846" spans="1:2" x14ac:dyDescent="0.25">
      <c r="A5846" s="102">
        <v>37396</v>
      </c>
      <c r="B5846" s="101">
        <v>5.78</v>
      </c>
    </row>
    <row r="5847" spans="1:2" x14ac:dyDescent="0.25">
      <c r="A5847" s="102">
        <v>37397</v>
      </c>
      <c r="B5847" s="101">
        <v>5.79</v>
      </c>
    </row>
    <row r="5848" spans="1:2" x14ac:dyDescent="0.25">
      <c r="A5848" s="102">
        <v>37398</v>
      </c>
      <c r="B5848" s="101">
        <v>5.75</v>
      </c>
    </row>
    <row r="5849" spans="1:2" x14ac:dyDescent="0.25">
      <c r="A5849" s="102">
        <v>37399</v>
      </c>
      <c r="B5849" s="101">
        <v>5.78</v>
      </c>
    </row>
    <row r="5850" spans="1:2" x14ac:dyDescent="0.25">
      <c r="A5850" s="102">
        <v>37400</v>
      </c>
      <c r="B5850" s="101">
        <v>5.78</v>
      </c>
    </row>
    <row r="5851" spans="1:2" x14ac:dyDescent="0.25">
      <c r="A5851" s="102">
        <v>37403</v>
      </c>
      <c r="B5851" s="101" t="e">
        <f>NA()</f>
        <v>#N/A</v>
      </c>
    </row>
    <row r="5852" spans="1:2" x14ac:dyDescent="0.25">
      <c r="A5852" s="102">
        <v>37404</v>
      </c>
      <c r="B5852" s="101">
        <v>5.78</v>
      </c>
    </row>
    <row r="5853" spans="1:2" x14ac:dyDescent="0.25">
      <c r="A5853" s="102">
        <v>37405</v>
      </c>
      <c r="B5853" s="101">
        <v>5.77</v>
      </c>
    </row>
    <row r="5854" spans="1:2" x14ac:dyDescent="0.25">
      <c r="A5854" s="102">
        <v>37406</v>
      </c>
      <c r="B5854" s="101">
        <v>5.74</v>
      </c>
    </row>
    <row r="5855" spans="1:2" x14ac:dyDescent="0.25">
      <c r="A5855" s="102">
        <v>37407</v>
      </c>
      <c r="B5855" s="101">
        <v>5.75</v>
      </c>
    </row>
    <row r="5856" spans="1:2" x14ac:dyDescent="0.25">
      <c r="A5856" s="102">
        <v>37410</v>
      </c>
      <c r="B5856" s="101">
        <v>5.76</v>
      </c>
    </row>
    <row r="5857" spans="1:2" x14ac:dyDescent="0.25">
      <c r="A5857" s="102">
        <v>37411</v>
      </c>
      <c r="B5857" s="101">
        <v>5.75</v>
      </c>
    </row>
    <row r="5858" spans="1:2" x14ac:dyDescent="0.25">
      <c r="A5858" s="102">
        <v>37412</v>
      </c>
      <c r="B5858" s="101">
        <v>5.79</v>
      </c>
    </row>
    <row r="5859" spans="1:2" x14ac:dyDescent="0.25">
      <c r="A5859" s="102">
        <v>37413</v>
      </c>
      <c r="B5859" s="101">
        <v>5.77</v>
      </c>
    </row>
    <row r="5860" spans="1:2" x14ac:dyDescent="0.25">
      <c r="A5860" s="102">
        <v>37414</v>
      </c>
      <c r="B5860" s="101">
        <v>5.81</v>
      </c>
    </row>
    <row r="5861" spans="1:2" x14ac:dyDescent="0.25">
      <c r="A5861" s="102">
        <v>37417</v>
      </c>
      <c r="B5861" s="101">
        <v>5.76</v>
      </c>
    </row>
    <row r="5862" spans="1:2" x14ac:dyDescent="0.25">
      <c r="A5862" s="102">
        <v>37418</v>
      </c>
      <c r="B5862" s="101">
        <v>5.71</v>
      </c>
    </row>
    <row r="5863" spans="1:2" x14ac:dyDescent="0.25">
      <c r="A5863" s="102">
        <v>37419</v>
      </c>
      <c r="B5863" s="101">
        <v>5.68</v>
      </c>
    </row>
    <row r="5864" spans="1:2" x14ac:dyDescent="0.25">
      <c r="A5864" s="102">
        <v>37420</v>
      </c>
      <c r="B5864" s="101">
        <v>5.65</v>
      </c>
    </row>
    <row r="5865" spans="1:2" x14ac:dyDescent="0.25">
      <c r="A5865" s="102">
        <v>37421</v>
      </c>
      <c r="B5865" s="101">
        <v>5.59</v>
      </c>
    </row>
    <row r="5866" spans="1:2" x14ac:dyDescent="0.25">
      <c r="A5866" s="102">
        <v>37424</v>
      </c>
      <c r="B5866" s="101">
        <v>5.63</v>
      </c>
    </row>
    <row r="5867" spans="1:2" x14ac:dyDescent="0.25">
      <c r="A5867" s="102">
        <v>37425</v>
      </c>
      <c r="B5867" s="101">
        <v>5.62</v>
      </c>
    </row>
    <row r="5868" spans="1:2" x14ac:dyDescent="0.25">
      <c r="A5868" s="102">
        <v>37426</v>
      </c>
      <c r="B5868" s="101">
        <v>5.58</v>
      </c>
    </row>
    <row r="5869" spans="1:2" x14ac:dyDescent="0.25">
      <c r="A5869" s="102">
        <v>37427</v>
      </c>
      <c r="B5869" s="101">
        <v>5.64</v>
      </c>
    </row>
    <row r="5870" spans="1:2" x14ac:dyDescent="0.25">
      <c r="A5870" s="102">
        <v>37428</v>
      </c>
      <c r="B5870" s="101">
        <v>5.56</v>
      </c>
    </row>
    <row r="5871" spans="1:2" x14ac:dyDescent="0.25">
      <c r="A5871" s="102">
        <v>37431</v>
      </c>
      <c r="B5871" s="101">
        <v>5.62</v>
      </c>
    </row>
    <row r="5872" spans="1:2" x14ac:dyDescent="0.25">
      <c r="A5872" s="102">
        <v>37432</v>
      </c>
      <c r="B5872" s="101">
        <v>5.64</v>
      </c>
    </row>
    <row r="5873" spans="1:2" x14ac:dyDescent="0.25">
      <c r="A5873" s="102">
        <v>37433</v>
      </c>
      <c r="B5873" s="101">
        <v>5.6</v>
      </c>
    </row>
    <row r="5874" spans="1:2" x14ac:dyDescent="0.25">
      <c r="A5874" s="102">
        <v>37434</v>
      </c>
      <c r="B5874" s="101">
        <v>5.68</v>
      </c>
    </row>
    <row r="5875" spans="1:2" x14ac:dyDescent="0.25">
      <c r="A5875" s="102">
        <v>37435</v>
      </c>
      <c r="B5875" s="101">
        <v>5.7</v>
      </c>
    </row>
    <row r="5876" spans="1:2" x14ac:dyDescent="0.25">
      <c r="A5876" s="102">
        <v>37438</v>
      </c>
      <c r="B5876" s="101">
        <v>5.67</v>
      </c>
    </row>
    <row r="5877" spans="1:2" x14ac:dyDescent="0.25">
      <c r="A5877" s="102">
        <v>37439</v>
      </c>
      <c r="B5877" s="101">
        <v>5.64</v>
      </c>
    </row>
    <row r="5878" spans="1:2" x14ac:dyDescent="0.25">
      <c r="A5878" s="102">
        <v>37440</v>
      </c>
      <c r="B5878" s="101">
        <v>5.62</v>
      </c>
    </row>
    <row r="5879" spans="1:2" x14ac:dyDescent="0.25">
      <c r="A5879" s="102">
        <v>37441</v>
      </c>
      <c r="B5879" s="101" t="e">
        <f>NA()</f>
        <v>#N/A</v>
      </c>
    </row>
    <row r="5880" spans="1:2" x14ac:dyDescent="0.25">
      <c r="A5880" s="102">
        <v>37442</v>
      </c>
      <c r="B5880" s="101">
        <v>5.7</v>
      </c>
    </row>
    <row r="5881" spans="1:2" x14ac:dyDescent="0.25">
      <c r="A5881" s="102">
        <v>37445</v>
      </c>
      <c r="B5881" s="101">
        <v>5.66</v>
      </c>
    </row>
    <row r="5882" spans="1:2" x14ac:dyDescent="0.25">
      <c r="A5882" s="102">
        <v>37446</v>
      </c>
      <c r="B5882" s="101">
        <v>5.6</v>
      </c>
    </row>
    <row r="5883" spans="1:2" x14ac:dyDescent="0.25">
      <c r="A5883" s="102">
        <v>37447</v>
      </c>
      <c r="B5883" s="101">
        <v>5.53</v>
      </c>
    </row>
    <row r="5884" spans="1:2" x14ac:dyDescent="0.25">
      <c r="A5884" s="102">
        <v>37448</v>
      </c>
      <c r="B5884" s="101">
        <v>5.57</v>
      </c>
    </row>
    <row r="5885" spans="1:2" x14ac:dyDescent="0.25">
      <c r="A5885" s="102">
        <v>37449</v>
      </c>
      <c r="B5885" s="101">
        <v>5.55</v>
      </c>
    </row>
    <row r="5886" spans="1:2" x14ac:dyDescent="0.25">
      <c r="A5886" s="102">
        <v>37452</v>
      </c>
      <c r="B5886" s="101">
        <v>5.57</v>
      </c>
    </row>
    <row r="5887" spans="1:2" x14ac:dyDescent="0.25">
      <c r="A5887" s="102">
        <v>37453</v>
      </c>
      <c r="B5887" s="101">
        <v>5.63</v>
      </c>
    </row>
    <row r="5888" spans="1:2" x14ac:dyDescent="0.25">
      <c r="A5888" s="102">
        <v>37454</v>
      </c>
      <c r="B5888" s="101">
        <v>5.62</v>
      </c>
    </row>
    <row r="5889" spans="1:2" x14ac:dyDescent="0.25">
      <c r="A5889" s="102">
        <v>37455</v>
      </c>
      <c r="B5889" s="101">
        <v>5.62</v>
      </c>
    </row>
    <row r="5890" spans="1:2" x14ac:dyDescent="0.25">
      <c r="A5890" s="102">
        <v>37456</v>
      </c>
      <c r="B5890" s="101">
        <v>5.55</v>
      </c>
    </row>
    <row r="5891" spans="1:2" x14ac:dyDescent="0.25">
      <c r="A5891" s="102">
        <v>37459</v>
      </c>
      <c r="B5891" s="101">
        <v>5.5</v>
      </c>
    </row>
    <row r="5892" spans="1:2" x14ac:dyDescent="0.25">
      <c r="A5892" s="102">
        <v>37460</v>
      </c>
      <c r="B5892" s="101">
        <v>5.49</v>
      </c>
    </row>
    <row r="5893" spans="1:2" x14ac:dyDescent="0.25">
      <c r="A5893" s="102">
        <v>37461</v>
      </c>
      <c r="B5893" s="101">
        <v>5.57</v>
      </c>
    </row>
    <row r="5894" spans="1:2" x14ac:dyDescent="0.25">
      <c r="A5894" s="102">
        <v>37462</v>
      </c>
      <c r="B5894" s="101">
        <v>5.54</v>
      </c>
    </row>
    <row r="5895" spans="1:2" x14ac:dyDescent="0.25">
      <c r="A5895" s="102">
        <v>37463</v>
      </c>
      <c r="B5895" s="101">
        <v>5.52</v>
      </c>
    </row>
    <row r="5896" spans="1:2" x14ac:dyDescent="0.25">
      <c r="A5896" s="102">
        <v>37466</v>
      </c>
      <c r="B5896" s="101">
        <v>5.62</v>
      </c>
    </row>
    <row r="5897" spans="1:2" x14ac:dyDescent="0.25">
      <c r="A5897" s="102">
        <v>37467</v>
      </c>
      <c r="B5897" s="101">
        <v>5.59</v>
      </c>
    </row>
    <row r="5898" spans="1:2" x14ac:dyDescent="0.25">
      <c r="A5898" s="102">
        <v>37468</v>
      </c>
      <c r="B5898" s="101">
        <v>5.51</v>
      </c>
    </row>
    <row r="5899" spans="1:2" x14ac:dyDescent="0.25">
      <c r="A5899" s="102">
        <v>37469</v>
      </c>
      <c r="B5899" s="101">
        <v>5.51</v>
      </c>
    </row>
    <row r="5900" spans="1:2" x14ac:dyDescent="0.25">
      <c r="A5900" s="102">
        <v>37470</v>
      </c>
      <c r="B5900" s="101">
        <v>5.44</v>
      </c>
    </row>
    <row r="5901" spans="1:2" x14ac:dyDescent="0.25">
      <c r="A5901" s="102">
        <v>37473</v>
      </c>
      <c r="B5901" s="101">
        <v>5.41</v>
      </c>
    </row>
    <row r="5902" spans="1:2" x14ac:dyDescent="0.25">
      <c r="A5902" s="102">
        <v>37474</v>
      </c>
      <c r="B5902" s="101">
        <v>5.45</v>
      </c>
    </row>
    <row r="5903" spans="1:2" x14ac:dyDescent="0.25">
      <c r="A5903" s="102">
        <v>37475</v>
      </c>
      <c r="B5903" s="101">
        <v>5.44</v>
      </c>
    </row>
    <row r="5904" spans="1:2" x14ac:dyDescent="0.25">
      <c r="A5904" s="102">
        <v>37476</v>
      </c>
      <c r="B5904" s="101">
        <v>5.44</v>
      </c>
    </row>
    <row r="5905" spans="1:2" x14ac:dyDescent="0.25">
      <c r="A5905" s="102">
        <v>37477</v>
      </c>
      <c r="B5905" s="101">
        <v>5.35</v>
      </c>
    </row>
    <row r="5906" spans="1:2" x14ac:dyDescent="0.25">
      <c r="A5906" s="102">
        <v>37480</v>
      </c>
      <c r="B5906" s="101">
        <v>5.29</v>
      </c>
    </row>
    <row r="5907" spans="1:2" x14ac:dyDescent="0.25">
      <c r="A5907" s="102">
        <v>37481</v>
      </c>
      <c r="B5907" s="101">
        <v>5.22</v>
      </c>
    </row>
    <row r="5908" spans="1:2" x14ac:dyDescent="0.25">
      <c r="A5908" s="102">
        <v>37482</v>
      </c>
      <c r="B5908" s="101">
        <v>5.08</v>
      </c>
    </row>
    <row r="5909" spans="1:2" x14ac:dyDescent="0.25">
      <c r="A5909" s="102">
        <v>37483</v>
      </c>
      <c r="B5909" s="101">
        <v>5.17</v>
      </c>
    </row>
    <row r="5910" spans="1:2" x14ac:dyDescent="0.25">
      <c r="A5910" s="102">
        <v>37484</v>
      </c>
      <c r="B5910" s="101">
        <v>5.24</v>
      </c>
    </row>
    <row r="5911" spans="1:2" x14ac:dyDescent="0.25">
      <c r="A5911" s="102">
        <v>37487</v>
      </c>
      <c r="B5911" s="101">
        <v>5.21</v>
      </c>
    </row>
    <row r="5912" spans="1:2" x14ac:dyDescent="0.25">
      <c r="A5912" s="102">
        <v>37488</v>
      </c>
      <c r="B5912" s="101">
        <v>5.14</v>
      </c>
    </row>
    <row r="5913" spans="1:2" x14ac:dyDescent="0.25">
      <c r="A5913" s="102">
        <v>37489</v>
      </c>
      <c r="B5913" s="101">
        <v>5.19</v>
      </c>
    </row>
    <row r="5914" spans="1:2" x14ac:dyDescent="0.25">
      <c r="A5914" s="102">
        <v>37490</v>
      </c>
      <c r="B5914" s="101">
        <v>5.27</v>
      </c>
    </row>
    <row r="5915" spans="1:2" x14ac:dyDescent="0.25">
      <c r="A5915" s="102">
        <v>37491</v>
      </c>
      <c r="B5915" s="101">
        <v>5.25</v>
      </c>
    </row>
    <row r="5916" spans="1:2" x14ac:dyDescent="0.25">
      <c r="A5916" s="102">
        <v>37494</v>
      </c>
      <c r="B5916" s="101">
        <v>5.22</v>
      </c>
    </row>
    <row r="5917" spans="1:2" x14ac:dyDescent="0.25">
      <c r="A5917" s="102">
        <v>37495</v>
      </c>
      <c r="B5917" s="101">
        <v>5.25</v>
      </c>
    </row>
    <row r="5918" spans="1:2" x14ac:dyDescent="0.25">
      <c r="A5918" s="102">
        <v>37496</v>
      </c>
      <c r="B5918" s="101">
        <v>5.21</v>
      </c>
    </row>
    <row r="5919" spans="1:2" x14ac:dyDescent="0.25">
      <c r="A5919" s="102">
        <v>37497</v>
      </c>
      <c r="B5919" s="101">
        <v>5.18</v>
      </c>
    </row>
    <row r="5920" spans="1:2" x14ac:dyDescent="0.25">
      <c r="A5920" s="102">
        <v>37498</v>
      </c>
      <c r="B5920" s="101">
        <v>5.1100000000000003</v>
      </c>
    </row>
    <row r="5921" spans="1:2" x14ac:dyDescent="0.25">
      <c r="A5921" s="102">
        <v>37501</v>
      </c>
      <c r="B5921" s="101" t="e">
        <f>NA()</f>
        <v>#N/A</v>
      </c>
    </row>
    <row r="5922" spans="1:2" x14ac:dyDescent="0.25">
      <c r="A5922" s="102">
        <v>37502</v>
      </c>
      <c r="B5922" s="101">
        <v>5.0199999999999996</v>
      </c>
    </row>
    <row r="5923" spans="1:2" x14ac:dyDescent="0.25">
      <c r="A5923" s="102">
        <v>37503</v>
      </c>
      <c r="B5923" s="101">
        <v>4.9800000000000004</v>
      </c>
    </row>
    <row r="5924" spans="1:2" x14ac:dyDescent="0.25">
      <c r="A5924" s="102">
        <v>37504</v>
      </c>
      <c r="B5924" s="101">
        <v>4.9800000000000004</v>
      </c>
    </row>
    <row r="5925" spans="1:2" x14ac:dyDescent="0.25">
      <c r="A5925" s="102">
        <v>37505</v>
      </c>
      <c r="B5925" s="101">
        <v>5.07</v>
      </c>
    </row>
    <row r="5926" spans="1:2" x14ac:dyDescent="0.25">
      <c r="A5926" s="102">
        <v>37508</v>
      </c>
      <c r="B5926" s="101">
        <v>5.04</v>
      </c>
    </row>
    <row r="5927" spans="1:2" x14ac:dyDescent="0.25">
      <c r="A5927" s="102">
        <v>37509</v>
      </c>
      <c r="B5927" s="101">
        <v>5.03</v>
      </c>
    </row>
    <row r="5928" spans="1:2" x14ac:dyDescent="0.25">
      <c r="A5928" s="102">
        <v>37510</v>
      </c>
      <c r="B5928" s="101">
        <v>5.08</v>
      </c>
    </row>
    <row r="5929" spans="1:2" x14ac:dyDescent="0.25">
      <c r="A5929" s="102">
        <v>37511</v>
      </c>
      <c r="B5929" s="101">
        <v>5.03</v>
      </c>
    </row>
    <row r="5930" spans="1:2" x14ac:dyDescent="0.25">
      <c r="A5930" s="102">
        <v>37512</v>
      </c>
      <c r="B5930" s="101">
        <v>4.97</v>
      </c>
    </row>
    <row r="5931" spans="1:2" x14ac:dyDescent="0.25">
      <c r="A5931" s="102">
        <v>37515</v>
      </c>
      <c r="B5931" s="101">
        <v>4.95</v>
      </c>
    </row>
    <row r="5932" spans="1:2" x14ac:dyDescent="0.25">
      <c r="A5932" s="102">
        <v>37516</v>
      </c>
      <c r="B5932" s="101">
        <v>4.96</v>
      </c>
    </row>
    <row r="5933" spans="1:2" x14ac:dyDescent="0.25">
      <c r="A5933" s="102">
        <v>37517</v>
      </c>
      <c r="B5933" s="101">
        <v>4.95</v>
      </c>
    </row>
    <row r="5934" spans="1:2" x14ac:dyDescent="0.25">
      <c r="A5934" s="102">
        <v>37518</v>
      </c>
      <c r="B5934" s="101">
        <v>4.9000000000000004</v>
      </c>
    </row>
    <row r="5935" spans="1:2" x14ac:dyDescent="0.25">
      <c r="A5935" s="102">
        <v>37519</v>
      </c>
      <c r="B5935" s="101">
        <v>4.95</v>
      </c>
    </row>
    <row r="5936" spans="1:2" x14ac:dyDescent="0.25">
      <c r="A5936" s="102">
        <v>37522</v>
      </c>
      <c r="B5936" s="101">
        <v>4.88</v>
      </c>
    </row>
    <row r="5937" spans="1:2" x14ac:dyDescent="0.25">
      <c r="A5937" s="102">
        <v>37523</v>
      </c>
      <c r="B5937" s="101">
        <v>4.84</v>
      </c>
    </row>
    <row r="5938" spans="1:2" x14ac:dyDescent="0.25">
      <c r="A5938" s="102">
        <v>37524</v>
      </c>
      <c r="B5938" s="101">
        <v>4.91</v>
      </c>
    </row>
    <row r="5939" spans="1:2" x14ac:dyDescent="0.25">
      <c r="A5939" s="102">
        <v>37525</v>
      </c>
      <c r="B5939" s="101">
        <v>4.93</v>
      </c>
    </row>
    <row r="5940" spans="1:2" x14ac:dyDescent="0.25">
      <c r="A5940" s="102">
        <v>37526</v>
      </c>
      <c r="B5940" s="101">
        <v>4.91</v>
      </c>
    </row>
    <row r="5941" spans="1:2" x14ac:dyDescent="0.25">
      <c r="A5941" s="102">
        <v>37529</v>
      </c>
      <c r="B5941" s="101">
        <v>4.88</v>
      </c>
    </row>
    <row r="5942" spans="1:2" x14ac:dyDescent="0.25">
      <c r="A5942" s="102">
        <v>37530</v>
      </c>
      <c r="B5942" s="101">
        <v>5.01</v>
      </c>
    </row>
    <row r="5943" spans="1:2" x14ac:dyDescent="0.25">
      <c r="A5943" s="102">
        <v>37531</v>
      </c>
      <c r="B5943" s="101">
        <v>4.9800000000000004</v>
      </c>
    </row>
    <row r="5944" spans="1:2" x14ac:dyDescent="0.25">
      <c r="A5944" s="102">
        <v>37532</v>
      </c>
      <c r="B5944" s="101">
        <v>4.99</v>
      </c>
    </row>
    <row r="5945" spans="1:2" x14ac:dyDescent="0.25">
      <c r="A5945" s="102">
        <v>37533</v>
      </c>
      <c r="B5945" s="101">
        <v>5</v>
      </c>
    </row>
    <row r="5946" spans="1:2" x14ac:dyDescent="0.25">
      <c r="A5946" s="102">
        <v>37536</v>
      </c>
      <c r="B5946" s="101">
        <v>4.9800000000000004</v>
      </c>
    </row>
    <row r="5947" spans="1:2" x14ac:dyDescent="0.25">
      <c r="A5947" s="102">
        <v>37537</v>
      </c>
      <c r="B5947" s="101">
        <v>4.99</v>
      </c>
    </row>
    <row r="5948" spans="1:2" x14ac:dyDescent="0.25">
      <c r="A5948" s="102">
        <v>37538</v>
      </c>
      <c r="B5948" s="101">
        <v>4.95</v>
      </c>
    </row>
    <row r="5949" spans="1:2" x14ac:dyDescent="0.25">
      <c r="A5949" s="102">
        <v>37539</v>
      </c>
      <c r="B5949" s="101">
        <v>4.9800000000000004</v>
      </c>
    </row>
    <row r="5950" spans="1:2" x14ac:dyDescent="0.25">
      <c r="A5950" s="102">
        <v>37540</v>
      </c>
      <c r="B5950" s="101">
        <v>5.0599999999999996</v>
      </c>
    </row>
    <row r="5951" spans="1:2" x14ac:dyDescent="0.25">
      <c r="A5951" s="102">
        <v>37543</v>
      </c>
      <c r="B5951" s="101" t="e">
        <f>NA()</f>
        <v>#N/A</v>
      </c>
    </row>
    <row r="5952" spans="1:2" x14ac:dyDescent="0.25">
      <c r="A5952" s="102">
        <v>37544</v>
      </c>
      <c r="B5952" s="101">
        <v>5.22</v>
      </c>
    </row>
    <row r="5953" spans="1:2" x14ac:dyDescent="0.25">
      <c r="A5953" s="102">
        <v>37545</v>
      </c>
      <c r="B5953" s="101">
        <v>5.23</v>
      </c>
    </row>
    <row r="5954" spans="1:2" x14ac:dyDescent="0.25">
      <c r="A5954" s="102">
        <v>37546</v>
      </c>
      <c r="B5954" s="101">
        <v>5.31</v>
      </c>
    </row>
    <row r="5955" spans="1:2" x14ac:dyDescent="0.25">
      <c r="A5955" s="102">
        <v>37547</v>
      </c>
      <c r="B5955" s="101">
        <v>5.32</v>
      </c>
    </row>
    <row r="5956" spans="1:2" x14ac:dyDescent="0.25">
      <c r="A5956" s="102">
        <v>37550</v>
      </c>
      <c r="B5956" s="101">
        <v>5.36</v>
      </c>
    </row>
    <row r="5957" spans="1:2" x14ac:dyDescent="0.25">
      <c r="A5957" s="102">
        <v>37551</v>
      </c>
      <c r="B5957" s="101">
        <v>5.36</v>
      </c>
    </row>
    <row r="5958" spans="1:2" x14ac:dyDescent="0.25">
      <c r="A5958" s="102">
        <v>37552</v>
      </c>
      <c r="B5958" s="101">
        <v>5.39</v>
      </c>
    </row>
    <row r="5959" spans="1:2" x14ac:dyDescent="0.25">
      <c r="A5959" s="102">
        <v>37553</v>
      </c>
      <c r="B5959" s="101">
        <v>5.35</v>
      </c>
    </row>
    <row r="5960" spans="1:2" x14ac:dyDescent="0.25">
      <c r="A5960" s="102">
        <v>37554</v>
      </c>
      <c r="B5960" s="101">
        <v>5.31</v>
      </c>
    </row>
    <row r="5961" spans="1:2" x14ac:dyDescent="0.25">
      <c r="A5961" s="102">
        <v>37557</v>
      </c>
      <c r="B5961" s="101">
        <v>5.35</v>
      </c>
    </row>
    <row r="5962" spans="1:2" x14ac:dyDescent="0.25">
      <c r="A5962" s="102">
        <v>37558</v>
      </c>
      <c r="B5962" s="101">
        <v>5.28</v>
      </c>
    </row>
    <row r="5963" spans="1:2" x14ac:dyDescent="0.25">
      <c r="A5963" s="102">
        <v>37559</v>
      </c>
      <c r="B5963" s="101">
        <v>5.3</v>
      </c>
    </row>
    <row r="5964" spans="1:2" x14ac:dyDescent="0.25">
      <c r="A5964" s="102">
        <v>37560</v>
      </c>
      <c r="B5964" s="101">
        <v>5.28</v>
      </c>
    </row>
    <row r="5965" spans="1:2" x14ac:dyDescent="0.25">
      <c r="A5965" s="102">
        <v>37561</v>
      </c>
      <c r="B5965" s="101">
        <v>5.3</v>
      </c>
    </row>
    <row r="5966" spans="1:2" x14ac:dyDescent="0.25">
      <c r="A5966" s="102">
        <v>37564</v>
      </c>
      <c r="B5966" s="101">
        <v>5.31</v>
      </c>
    </row>
    <row r="5967" spans="1:2" x14ac:dyDescent="0.25">
      <c r="A5967" s="102">
        <v>37565</v>
      </c>
      <c r="B5967" s="101">
        <v>5.33</v>
      </c>
    </row>
    <row r="5968" spans="1:2" x14ac:dyDescent="0.25">
      <c r="A5968" s="102">
        <v>37566</v>
      </c>
      <c r="B5968" s="101">
        <v>5.35</v>
      </c>
    </row>
    <row r="5969" spans="1:2" x14ac:dyDescent="0.25">
      <c r="A5969" s="102">
        <v>37567</v>
      </c>
      <c r="B5969" s="101">
        <v>5.17</v>
      </c>
    </row>
    <row r="5970" spans="1:2" x14ac:dyDescent="0.25">
      <c r="A5970" s="102">
        <v>37568</v>
      </c>
      <c r="B5970" s="101">
        <v>5.05</v>
      </c>
    </row>
    <row r="5971" spans="1:2" x14ac:dyDescent="0.25">
      <c r="A5971" s="102">
        <v>37571</v>
      </c>
      <c r="B5971" s="101" t="e">
        <f>NA()</f>
        <v>#N/A</v>
      </c>
    </row>
    <row r="5972" spans="1:2" x14ac:dyDescent="0.25">
      <c r="A5972" s="102">
        <v>37572</v>
      </c>
      <c r="B5972" s="101">
        <v>5.05</v>
      </c>
    </row>
    <row r="5973" spans="1:2" x14ac:dyDescent="0.25">
      <c r="A5973" s="102">
        <v>37573</v>
      </c>
      <c r="B5973" s="101">
        <v>5.01</v>
      </c>
    </row>
    <row r="5974" spans="1:2" x14ac:dyDescent="0.25">
      <c r="A5974" s="102">
        <v>37574</v>
      </c>
      <c r="B5974" s="101">
        <v>5.16</v>
      </c>
    </row>
    <row r="5975" spans="1:2" x14ac:dyDescent="0.25">
      <c r="A5975" s="102">
        <v>37575</v>
      </c>
      <c r="B5975" s="101">
        <v>5.12</v>
      </c>
    </row>
    <row r="5976" spans="1:2" x14ac:dyDescent="0.25">
      <c r="A5976" s="102">
        <v>37578</v>
      </c>
      <c r="B5976" s="101">
        <v>5.0999999999999996</v>
      </c>
    </row>
    <row r="5977" spans="1:2" x14ac:dyDescent="0.25">
      <c r="A5977" s="102">
        <v>37579</v>
      </c>
      <c r="B5977" s="101">
        <v>5.0599999999999996</v>
      </c>
    </row>
    <row r="5978" spans="1:2" x14ac:dyDescent="0.25">
      <c r="A5978" s="102">
        <v>37580</v>
      </c>
      <c r="B5978" s="101">
        <v>5.14</v>
      </c>
    </row>
    <row r="5979" spans="1:2" x14ac:dyDescent="0.25">
      <c r="A5979" s="102">
        <v>37581</v>
      </c>
      <c r="B5979" s="101">
        <v>5.2</v>
      </c>
    </row>
    <row r="5980" spans="1:2" x14ac:dyDescent="0.25">
      <c r="A5980" s="102">
        <v>37582</v>
      </c>
      <c r="B5980" s="101">
        <v>5.22</v>
      </c>
    </row>
    <row r="5981" spans="1:2" x14ac:dyDescent="0.25">
      <c r="A5981" s="102">
        <v>37585</v>
      </c>
      <c r="B5981" s="101">
        <v>5.23</v>
      </c>
    </row>
    <row r="5982" spans="1:2" x14ac:dyDescent="0.25">
      <c r="A5982" s="102">
        <v>37586</v>
      </c>
      <c r="B5982" s="101">
        <v>5.15</v>
      </c>
    </row>
    <row r="5983" spans="1:2" x14ac:dyDescent="0.25">
      <c r="A5983" s="102">
        <v>37587</v>
      </c>
      <c r="B5983" s="101">
        <v>5.28</v>
      </c>
    </row>
    <row r="5984" spans="1:2" x14ac:dyDescent="0.25">
      <c r="A5984" s="102">
        <v>37588</v>
      </c>
      <c r="B5984" s="101" t="e">
        <f>NA()</f>
        <v>#N/A</v>
      </c>
    </row>
    <row r="5985" spans="1:2" x14ac:dyDescent="0.25">
      <c r="A5985" s="102">
        <v>37589</v>
      </c>
      <c r="B5985" s="101">
        <v>5.23</v>
      </c>
    </row>
    <row r="5986" spans="1:2" x14ac:dyDescent="0.25">
      <c r="A5986" s="102">
        <v>37592</v>
      </c>
      <c r="B5986" s="101">
        <v>5.22</v>
      </c>
    </row>
    <row r="5987" spans="1:2" x14ac:dyDescent="0.25">
      <c r="A5987" s="102">
        <v>37593</v>
      </c>
      <c r="B5987" s="101">
        <v>5.23</v>
      </c>
    </row>
    <row r="5988" spans="1:2" x14ac:dyDescent="0.25">
      <c r="A5988" s="102">
        <v>37594</v>
      </c>
      <c r="B5988" s="101">
        <v>5.19</v>
      </c>
    </row>
    <row r="5989" spans="1:2" x14ac:dyDescent="0.25">
      <c r="A5989" s="102">
        <v>37595</v>
      </c>
      <c r="B5989" s="101">
        <v>5.16</v>
      </c>
    </row>
    <row r="5990" spans="1:2" x14ac:dyDescent="0.25">
      <c r="A5990" s="102">
        <v>37596</v>
      </c>
      <c r="B5990" s="101">
        <v>5.15</v>
      </c>
    </row>
    <row r="5991" spans="1:2" x14ac:dyDescent="0.25">
      <c r="A5991" s="102">
        <v>37599</v>
      </c>
      <c r="B5991" s="101">
        <v>5.12</v>
      </c>
    </row>
    <row r="5992" spans="1:2" x14ac:dyDescent="0.25">
      <c r="A5992" s="102">
        <v>37600</v>
      </c>
      <c r="B5992" s="101">
        <v>5.09</v>
      </c>
    </row>
    <row r="5993" spans="1:2" x14ac:dyDescent="0.25">
      <c r="A5993" s="102">
        <v>37601</v>
      </c>
      <c r="B5993" s="101">
        <v>5.04</v>
      </c>
    </row>
    <row r="5994" spans="1:2" x14ac:dyDescent="0.25">
      <c r="A5994" s="102">
        <v>37602</v>
      </c>
      <c r="B5994" s="101">
        <v>5.07</v>
      </c>
    </row>
    <row r="5995" spans="1:2" x14ac:dyDescent="0.25">
      <c r="A5995" s="102">
        <v>37603</v>
      </c>
      <c r="B5995" s="101">
        <v>5.15</v>
      </c>
    </row>
    <row r="5996" spans="1:2" x14ac:dyDescent="0.25">
      <c r="A5996" s="102">
        <v>37606</v>
      </c>
      <c r="B5996" s="101">
        <v>5.21</v>
      </c>
    </row>
    <row r="5997" spans="1:2" x14ac:dyDescent="0.25">
      <c r="A5997" s="102">
        <v>37607</v>
      </c>
      <c r="B5997" s="101">
        <v>5.24</v>
      </c>
    </row>
    <row r="5998" spans="1:2" x14ac:dyDescent="0.25">
      <c r="A5998" s="102">
        <v>37608</v>
      </c>
      <c r="B5998" s="101">
        <v>5.2</v>
      </c>
    </row>
    <row r="5999" spans="1:2" x14ac:dyDescent="0.25">
      <c r="A5999" s="102">
        <v>37609</v>
      </c>
      <c r="B5999" s="101">
        <v>5.15</v>
      </c>
    </row>
    <row r="6000" spans="1:2" x14ac:dyDescent="0.25">
      <c r="A6000" s="102">
        <v>37610</v>
      </c>
      <c r="B6000" s="101">
        <v>5.12</v>
      </c>
    </row>
    <row r="6001" spans="1:2" x14ac:dyDescent="0.25">
      <c r="A6001" s="102">
        <v>37613</v>
      </c>
      <c r="B6001" s="101">
        <v>5.13</v>
      </c>
    </row>
    <row r="6002" spans="1:2" x14ac:dyDescent="0.25">
      <c r="A6002" s="102">
        <v>37614</v>
      </c>
      <c r="B6002" s="101">
        <v>5.1100000000000003</v>
      </c>
    </row>
    <row r="6003" spans="1:2" x14ac:dyDescent="0.25">
      <c r="A6003" s="102">
        <v>37615</v>
      </c>
      <c r="B6003" s="101" t="e">
        <f>NA()</f>
        <v>#N/A</v>
      </c>
    </row>
    <row r="6004" spans="1:2" x14ac:dyDescent="0.25">
      <c r="A6004" s="102">
        <v>37616</v>
      </c>
      <c r="B6004" s="101">
        <v>5.1100000000000003</v>
      </c>
    </row>
    <row r="6005" spans="1:2" x14ac:dyDescent="0.25">
      <c r="A6005" s="102">
        <v>37617</v>
      </c>
      <c r="B6005" s="101">
        <v>5.0599999999999996</v>
      </c>
    </row>
    <row r="6006" spans="1:2" x14ac:dyDescent="0.25">
      <c r="A6006" s="102">
        <v>37620</v>
      </c>
      <c r="B6006" s="101">
        <v>5.0199999999999996</v>
      </c>
    </row>
    <row r="6007" spans="1:2" x14ac:dyDescent="0.25">
      <c r="A6007" s="102">
        <v>37621</v>
      </c>
      <c r="B6007" s="101">
        <v>5.03</v>
      </c>
    </row>
    <row r="6008" spans="1:2" x14ac:dyDescent="0.25">
      <c r="A6008" s="102">
        <v>37622</v>
      </c>
      <c r="B6008" s="101" t="e">
        <f>NA()</f>
        <v>#N/A</v>
      </c>
    </row>
    <row r="6009" spans="1:2" x14ac:dyDescent="0.25">
      <c r="A6009" s="102">
        <v>37623</v>
      </c>
      <c r="B6009" s="101">
        <v>5.18</v>
      </c>
    </row>
    <row r="6010" spans="1:2" x14ac:dyDescent="0.25">
      <c r="A6010" s="102">
        <v>37624</v>
      </c>
      <c r="B6010" s="101">
        <v>5.18</v>
      </c>
    </row>
    <row r="6011" spans="1:2" x14ac:dyDescent="0.25">
      <c r="A6011" s="102">
        <v>37627</v>
      </c>
      <c r="B6011" s="101">
        <v>5.2</v>
      </c>
    </row>
    <row r="6012" spans="1:2" x14ac:dyDescent="0.25">
      <c r="A6012" s="102">
        <v>37628</v>
      </c>
      <c r="B6012" s="101">
        <v>5.18</v>
      </c>
    </row>
    <row r="6013" spans="1:2" x14ac:dyDescent="0.25">
      <c r="A6013" s="102">
        <v>37629</v>
      </c>
      <c r="B6013" s="101">
        <v>5.13</v>
      </c>
    </row>
    <row r="6014" spans="1:2" x14ac:dyDescent="0.25">
      <c r="A6014" s="102">
        <v>37630</v>
      </c>
      <c r="B6014" s="101">
        <v>5.27</v>
      </c>
    </row>
    <row r="6015" spans="1:2" x14ac:dyDescent="0.25">
      <c r="A6015" s="102">
        <v>37631</v>
      </c>
      <c r="B6015" s="101">
        <v>5.24</v>
      </c>
    </row>
    <row r="6016" spans="1:2" x14ac:dyDescent="0.25">
      <c r="A6016" s="102">
        <v>37634</v>
      </c>
      <c r="B6016" s="101">
        <v>5.23</v>
      </c>
    </row>
    <row r="6017" spans="1:2" x14ac:dyDescent="0.25">
      <c r="A6017" s="102">
        <v>37635</v>
      </c>
      <c r="B6017" s="101">
        <v>5.19</v>
      </c>
    </row>
    <row r="6018" spans="1:2" x14ac:dyDescent="0.25">
      <c r="A6018" s="102">
        <v>37636</v>
      </c>
      <c r="B6018" s="101">
        <v>5.17</v>
      </c>
    </row>
    <row r="6019" spans="1:2" x14ac:dyDescent="0.25">
      <c r="A6019" s="102">
        <v>37637</v>
      </c>
      <c r="B6019" s="101">
        <v>5.16</v>
      </c>
    </row>
    <row r="6020" spans="1:2" x14ac:dyDescent="0.25">
      <c r="A6020" s="102">
        <v>37638</v>
      </c>
      <c r="B6020" s="101">
        <v>5.13</v>
      </c>
    </row>
    <row r="6021" spans="1:2" x14ac:dyDescent="0.25">
      <c r="A6021" s="102">
        <v>37641</v>
      </c>
      <c r="B6021" s="101" t="e">
        <f>NA()</f>
        <v>#N/A</v>
      </c>
    </row>
    <row r="6022" spans="1:2" x14ac:dyDescent="0.25">
      <c r="A6022" s="102">
        <v>37642</v>
      </c>
      <c r="B6022" s="101">
        <v>5.1100000000000003</v>
      </c>
    </row>
    <row r="6023" spans="1:2" x14ac:dyDescent="0.25">
      <c r="A6023" s="102">
        <v>37643</v>
      </c>
      <c r="B6023" s="101">
        <v>5.07</v>
      </c>
    </row>
    <row r="6024" spans="1:2" x14ac:dyDescent="0.25">
      <c r="A6024" s="102">
        <v>37644</v>
      </c>
      <c r="B6024" s="101">
        <v>5.08</v>
      </c>
    </row>
    <row r="6025" spans="1:2" x14ac:dyDescent="0.25">
      <c r="A6025" s="102">
        <v>37645</v>
      </c>
      <c r="B6025" s="101">
        <v>5.05</v>
      </c>
    </row>
    <row r="6026" spans="1:2" x14ac:dyDescent="0.25">
      <c r="A6026" s="102">
        <v>37648</v>
      </c>
      <c r="B6026" s="101">
        <v>5.0599999999999996</v>
      </c>
    </row>
    <row r="6027" spans="1:2" x14ac:dyDescent="0.25">
      <c r="A6027" s="102">
        <v>37649</v>
      </c>
      <c r="B6027" s="101">
        <v>5.0599999999999996</v>
      </c>
    </row>
    <row r="6028" spans="1:2" x14ac:dyDescent="0.25">
      <c r="A6028" s="102">
        <v>37650</v>
      </c>
      <c r="B6028" s="101">
        <v>5.1100000000000003</v>
      </c>
    </row>
    <row r="6029" spans="1:2" x14ac:dyDescent="0.25">
      <c r="A6029" s="102">
        <v>37651</v>
      </c>
      <c r="B6029" s="101">
        <v>5.0599999999999996</v>
      </c>
    </row>
    <row r="6030" spans="1:2" x14ac:dyDescent="0.25">
      <c r="A6030" s="102">
        <v>37652</v>
      </c>
      <c r="B6030" s="101">
        <v>5.03</v>
      </c>
    </row>
    <row r="6031" spans="1:2" x14ac:dyDescent="0.25">
      <c r="A6031" s="102">
        <v>37655</v>
      </c>
      <c r="B6031" s="101">
        <v>5.01</v>
      </c>
    </row>
    <row r="6032" spans="1:2" x14ac:dyDescent="0.25">
      <c r="A6032" s="102">
        <v>37656</v>
      </c>
      <c r="B6032" s="101">
        <v>4.99</v>
      </c>
    </row>
    <row r="6033" spans="1:2" x14ac:dyDescent="0.25">
      <c r="A6033" s="102">
        <v>37657</v>
      </c>
      <c r="B6033" s="101">
        <v>5.0199999999999996</v>
      </c>
    </row>
    <row r="6034" spans="1:2" x14ac:dyDescent="0.25">
      <c r="A6034" s="102">
        <v>37658</v>
      </c>
      <c r="B6034" s="101">
        <v>4.99</v>
      </c>
    </row>
    <row r="6035" spans="1:2" x14ac:dyDescent="0.25">
      <c r="A6035" s="102">
        <v>37659</v>
      </c>
      <c r="B6035" s="101">
        <v>4.9800000000000004</v>
      </c>
    </row>
    <row r="6036" spans="1:2" x14ac:dyDescent="0.25">
      <c r="A6036" s="102">
        <v>37662</v>
      </c>
      <c r="B6036" s="101">
        <v>5.04</v>
      </c>
    </row>
    <row r="6037" spans="1:2" x14ac:dyDescent="0.25">
      <c r="A6037" s="102">
        <v>37663</v>
      </c>
      <c r="B6037" s="101">
        <v>5.0599999999999996</v>
      </c>
    </row>
    <row r="6038" spans="1:2" x14ac:dyDescent="0.25">
      <c r="A6038" s="102">
        <v>37664</v>
      </c>
      <c r="B6038" s="101">
        <v>5.08</v>
      </c>
    </row>
    <row r="6039" spans="1:2" x14ac:dyDescent="0.25">
      <c r="A6039" s="102">
        <v>37665</v>
      </c>
      <c r="B6039" s="101">
        <v>5.04</v>
      </c>
    </row>
    <row r="6040" spans="1:2" x14ac:dyDescent="0.25">
      <c r="A6040" s="102">
        <v>37666</v>
      </c>
      <c r="B6040" s="101">
        <v>5.09</v>
      </c>
    </row>
    <row r="6041" spans="1:2" x14ac:dyDescent="0.25">
      <c r="A6041" s="102">
        <v>37669</v>
      </c>
      <c r="B6041" s="101" t="e">
        <f>NA()</f>
        <v>#N/A</v>
      </c>
    </row>
    <row r="6042" spans="1:2" x14ac:dyDescent="0.25">
      <c r="A6042" s="102">
        <v>37670</v>
      </c>
      <c r="B6042" s="101">
        <v>5.0999999999999996</v>
      </c>
    </row>
    <row r="6043" spans="1:2" x14ac:dyDescent="0.25">
      <c r="A6043" s="102">
        <v>37671</v>
      </c>
      <c r="B6043" s="101">
        <v>5.04</v>
      </c>
    </row>
    <row r="6044" spans="1:2" x14ac:dyDescent="0.25">
      <c r="A6044" s="102">
        <v>37672</v>
      </c>
      <c r="B6044" s="101">
        <v>5.04</v>
      </c>
    </row>
    <row r="6045" spans="1:2" x14ac:dyDescent="0.25">
      <c r="A6045" s="102">
        <v>37673</v>
      </c>
      <c r="B6045" s="101">
        <v>5.08</v>
      </c>
    </row>
    <row r="6046" spans="1:2" x14ac:dyDescent="0.25">
      <c r="A6046" s="102">
        <v>37676</v>
      </c>
      <c r="B6046" s="101">
        <v>5.05</v>
      </c>
    </row>
    <row r="6047" spans="1:2" x14ac:dyDescent="0.25">
      <c r="A6047" s="102">
        <v>37677</v>
      </c>
      <c r="B6047" s="101">
        <v>5.01</v>
      </c>
    </row>
    <row r="6048" spans="1:2" x14ac:dyDescent="0.25">
      <c r="A6048" s="102">
        <v>37678</v>
      </c>
      <c r="B6048" s="101">
        <v>4.97</v>
      </c>
    </row>
    <row r="6049" spans="1:2" x14ac:dyDescent="0.25">
      <c r="A6049" s="102">
        <v>37679</v>
      </c>
      <c r="B6049" s="101">
        <v>4.9800000000000004</v>
      </c>
    </row>
    <row r="6050" spans="1:2" x14ac:dyDescent="0.25">
      <c r="A6050" s="102">
        <v>37680</v>
      </c>
      <c r="B6050" s="101">
        <v>4.9000000000000004</v>
      </c>
    </row>
    <row r="6051" spans="1:2" x14ac:dyDescent="0.25">
      <c r="A6051" s="102">
        <v>37683</v>
      </c>
      <c r="B6051" s="101">
        <v>4.92</v>
      </c>
    </row>
    <row r="6052" spans="1:2" x14ac:dyDescent="0.25">
      <c r="A6052" s="102">
        <v>37684</v>
      </c>
      <c r="B6052" s="101">
        <v>4.91</v>
      </c>
    </row>
    <row r="6053" spans="1:2" x14ac:dyDescent="0.25">
      <c r="A6053" s="102">
        <v>37685</v>
      </c>
      <c r="B6053" s="101">
        <v>4.9000000000000004</v>
      </c>
    </row>
    <row r="6054" spans="1:2" x14ac:dyDescent="0.25">
      <c r="A6054" s="102">
        <v>37686</v>
      </c>
      <c r="B6054" s="101">
        <v>4.93</v>
      </c>
    </row>
    <row r="6055" spans="1:2" x14ac:dyDescent="0.25">
      <c r="A6055" s="102">
        <v>37687</v>
      </c>
      <c r="B6055" s="101">
        <v>4.9000000000000004</v>
      </c>
    </row>
    <row r="6056" spans="1:2" x14ac:dyDescent="0.25">
      <c r="A6056" s="102">
        <v>37690</v>
      </c>
      <c r="B6056" s="101">
        <v>4.9000000000000004</v>
      </c>
    </row>
    <row r="6057" spans="1:2" x14ac:dyDescent="0.25">
      <c r="A6057" s="102">
        <v>37691</v>
      </c>
      <c r="B6057" s="101">
        <v>4.9000000000000004</v>
      </c>
    </row>
    <row r="6058" spans="1:2" x14ac:dyDescent="0.25">
      <c r="A6058" s="102">
        <v>37692</v>
      </c>
      <c r="B6058" s="101">
        <v>4.8499999999999996</v>
      </c>
    </row>
    <row r="6059" spans="1:2" x14ac:dyDescent="0.25">
      <c r="A6059" s="102">
        <v>37693</v>
      </c>
      <c r="B6059" s="101">
        <v>4.95</v>
      </c>
    </row>
    <row r="6060" spans="1:2" x14ac:dyDescent="0.25">
      <c r="A6060" s="102">
        <v>37694</v>
      </c>
      <c r="B6060" s="101">
        <v>4.93</v>
      </c>
    </row>
    <row r="6061" spans="1:2" x14ac:dyDescent="0.25">
      <c r="A6061" s="102">
        <v>37697</v>
      </c>
      <c r="B6061" s="101">
        <v>5</v>
      </c>
    </row>
    <row r="6062" spans="1:2" x14ac:dyDescent="0.25">
      <c r="A6062" s="102">
        <v>37698</v>
      </c>
      <c r="B6062" s="101">
        <v>5.07</v>
      </c>
    </row>
    <row r="6063" spans="1:2" x14ac:dyDescent="0.25">
      <c r="A6063" s="102">
        <v>37699</v>
      </c>
      <c r="B6063" s="101">
        <v>5.14</v>
      </c>
    </row>
    <row r="6064" spans="1:2" x14ac:dyDescent="0.25">
      <c r="A6064" s="102">
        <v>37700</v>
      </c>
      <c r="B6064" s="101">
        <v>5.17</v>
      </c>
    </row>
    <row r="6065" spans="1:2" x14ac:dyDescent="0.25">
      <c r="A6065" s="102">
        <v>37701</v>
      </c>
      <c r="B6065" s="101">
        <v>5.23</v>
      </c>
    </row>
    <row r="6066" spans="1:2" x14ac:dyDescent="0.25">
      <c r="A6066" s="102">
        <v>37704</v>
      </c>
      <c r="B6066" s="101">
        <v>5.15</v>
      </c>
    </row>
    <row r="6067" spans="1:2" x14ac:dyDescent="0.25">
      <c r="A6067" s="102">
        <v>37705</v>
      </c>
      <c r="B6067" s="101">
        <v>5.15</v>
      </c>
    </row>
    <row r="6068" spans="1:2" x14ac:dyDescent="0.25">
      <c r="A6068" s="102">
        <v>37706</v>
      </c>
      <c r="B6068" s="101">
        <v>5.17</v>
      </c>
    </row>
    <row r="6069" spans="1:2" x14ac:dyDescent="0.25">
      <c r="A6069" s="102">
        <v>37707</v>
      </c>
      <c r="B6069" s="101">
        <v>5.17</v>
      </c>
    </row>
    <row r="6070" spans="1:2" x14ac:dyDescent="0.25">
      <c r="A6070" s="102">
        <v>37708</v>
      </c>
      <c r="B6070" s="101">
        <v>5.16</v>
      </c>
    </row>
    <row r="6071" spans="1:2" x14ac:dyDescent="0.25">
      <c r="A6071" s="102">
        <v>37711</v>
      </c>
      <c r="B6071" s="101">
        <v>5.07</v>
      </c>
    </row>
    <row r="6072" spans="1:2" x14ac:dyDescent="0.25">
      <c r="A6072" s="102">
        <v>37712</v>
      </c>
      <c r="B6072" s="101">
        <v>5.0599999999999996</v>
      </c>
    </row>
    <row r="6073" spans="1:2" x14ac:dyDescent="0.25">
      <c r="A6073" s="102">
        <v>37713</v>
      </c>
      <c r="B6073" s="101">
        <v>5.15</v>
      </c>
    </row>
    <row r="6074" spans="1:2" x14ac:dyDescent="0.25">
      <c r="A6074" s="102">
        <v>37714</v>
      </c>
      <c r="B6074" s="101">
        <v>5.16</v>
      </c>
    </row>
    <row r="6075" spans="1:2" x14ac:dyDescent="0.25">
      <c r="A6075" s="102">
        <v>37715</v>
      </c>
      <c r="B6075" s="101">
        <v>5.2</v>
      </c>
    </row>
    <row r="6076" spans="1:2" x14ac:dyDescent="0.25">
      <c r="A6076" s="102">
        <v>37718</v>
      </c>
      <c r="B6076" s="101">
        <v>5.24</v>
      </c>
    </row>
    <row r="6077" spans="1:2" x14ac:dyDescent="0.25">
      <c r="A6077" s="102">
        <v>37719</v>
      </c>
      <c r="B6077" s="101">
        <v>5.16</v>
      </c>
    </row>
    <row r="6078" spans="1:2" x14ac:dyDescent="0.25">
      <c r="A6078" s="102">
        <v>37720</v>
      </c>
      <c r="B6078" s="101">
        <v>5.15</v>
      </c>
    </row>
    <row r="6079" spans="1:2" x14ac:dyDescent="0.25">
      <c r="A6079" s="102">
        <v>37721</v>
      </c>
      <c r="B6079" s="101">
        <v>5.17</v>
      </c>
    </row>
    <row r="6080" spans="1:2" x14ac:dyDescent="0.25">
      <c r="A6080" s="102">
        <v>37722</v>
      </c>
      <c r="B6080" s="101">
        <v>5.19</v>
      </c>
    </row>
    <row r="6081" spans="1:2" x14ac:dyDescent="0.25">
      <c r="A6081" s="102">
        <v>37725</v>
      </c>
      <c r="B6081" s="101">
        <v>5.2</v>
      </c>
    </row>
    <row r="6082" spans="1:2" x14ac:dyDescent="0.25">
      <c r="A6082" s="102">
        <v>37726</v>
      </c>
      <c r="B6082" s="101">
        <v>5.19</v>
      </c>
    </row>
    <row r="6083" spans="1:2" x14ac:dyDescent="0.25">
      <c r="A6083" s="102">
        <v>37727</v>
      </c>
      <c r="B6083" s="101">
        <v>5.13</v>
      </c>
    </row>
    <row r="6084" spans="1:2" x14ac:dyDescent="0.25">
      <c r="A6084" s="102">
        <v>37728</v>
      </c>
      <c r="B6084" s="101">
        <v>5.12</v>
      </c>
    </row>
    <row r="6085" spans="1:2" x14ac:dyDescent="0.25">
      <c r="A6085" s="102">
        <v>37729</v>
      </c>
      <c r="B6085" s="101" t="e">
        <f>NA()</f>
        <v>#N/A</v>
      </c>
    </row>
    <row r="6086" spans="1:2" x14ac:dyDescent="0.25">
      <c r="A6086" s="102">
        <v>37732</v>
      </c>
      <c r="B6086" s="101">
        <v>5.13</v>
      </c>
    </row>
    <row r="6087" spans="1:2" x14ac:dyDescent="0.25">
      <c r="A6087" s="102">
        <v>37733</v>
      </c>
      <c r="B6087" s="101">
        <v>5.12</v>
      </c>
    </row>
    <row r="6088" spans="1:2" x14ac:dyDescent="0.25">
      <c r="A6088" s="102">
        <v>37734</v>
      </c>
      <c r="B6088" s="101">
        <v>5.0999999999999996</v>
      </c>
    </row>
    <row r="6089" spans="1:2" x14ac:dyDescent="0.25">
      <c r="A6089" s="102">
        <v>37735</v>
      </c>
      <c r="B6089" s="101">
        <v>5.05</v>
      </c>
    </row>
    <row r="6090" spans="1:2" x14ac:dyDescent="0.25">
      <c r="A6090" s="102">
        <v>37736</v>
      </c>
      <c r="B6090" s="101">
        <v>5.04</v>
      </c>
    </row>
    <row r="6091" spans="1:2" x14ac:dyDescent="0.25">
      <c r="A6091" s="102">
        <v>37739</v>
      </c>
      <c r="B6091" s="101">
        <v>5.04</v>
      </c>
    </row>
    <row r="6092" spans="1:2" x14ac:dyDescent="0.25">
      <c r="A6092" s="102">
        <v>37740</v>
      </c>
      <c r="B6092" s="101">
        <v>5.07</v>
      </c>
    </row>
    <row r="6093" spans="1:2" x14ac:dyDescent="0.25">
      <c r="A6093" s="102">
        <v>37741</v>
      </c>
      <c r="B6093" s="101">
        <v>5</v>
      </c>
    </row>
    <row r="6094" spans="1:2" x14ac:dyDescent="0.25">
      <c r="A6094" s="102">
        <v>37742</v>
      </c>
      <c r="B6094" s="101">
        <v>5.01</v>
      </c>
    </row>
    <row r="6095" spans="1:2" x14ac:dyDescent="0.25">
      <c r="A6095" s="102">
        <v>37743</v>
      </c>
      <c r="B6095" s="101">
        <v>5.05</v>
      </c>
    </row>
    <row r="6096" spans="1:2" x14ac:dyDescent="0.25">
      <c r="A6096" s="102">
        <v>37746</v>
      </c>
      <c r="B6096" s="101">
        <v>5.03</v>
      </c>
    </row>
    <row r="6097" spans="1:2" x14ac:dyDescent="0.25">
      <c r="A6097" s="102">
        <v>37747</v>
      </c>
      <c r="B6097" s="101">
        <v>5.0199999999999996</v>
      </c>
    </row>
    <row r="6098" spans="1:2" x14ac:dyDescent="0.25">
      <c r="A6098" s="102">
        <v>37748</v>
      </c>
      <c r="B6098" s="101">
        <v>4.96</v>
      </c>
    </row>
    <row r="6099" spans="1:2" x14ac:dyDescent="0.25">
      <c r="A6099" s="102">
        <v>37749</v>
      </c>
      <c r="B6099" s="101">
        <v>4.96</v>
      </c>
    </row>
    <row r="6100" spans="1:2" x14ac:dyDescent="0.25">
      <c r="A6100" s="102">
        <v>37750</v>
      </c>
      <c r="B6100" s="101">
        <v>4.95</v>
      </c>
    </row>
    <row r="6101" spans="1:2" x14ac:dyDescent="0.25">
      <c r="A6101" s="102">
        <v>37753</v>
      </c>
      <c r="B6101" s="101">
        <v>4.91</v>
      </c>
    </row>
    <row r="6102" spans="1:2" x14ac:dyDescent="0.25">
      <c r="A6102" s="102">
        <v>37754</v>
      </c>
      <c r="B6102" s="101">
        <v>4.92</v>
      </c>
    </row>
    <row r="6103" spans="1:2" x14ac:dyDescent="0.25">
      <c r="A6103" s="102">
        <v>37755</v>
      </c>
      <c r="B6103" s="101">
        <v>4.76</v>
      </c>
    </row>
    <row r="6104" spans="1:2" x14ac:dyDescent="0.25">
      <c r="A6104" s="102">
        <v>37756</v>
      </c>
      <c r="B6104" s="101">
        <v>4.6900000000000004</v>
      </c>
    </row>
    <row r="6105" spans="1:2" x14ac:dyDescent="0.25">
      <c r="A6105" s="102">
        <v>37757</v>
      </c>
      <c r="B6105" s="101">
        <v>4.67</v>
      </c>
    </row>
    <row r="6106" spans="1:2" x14ac:dyDescent="0.25">
      <c r="A6106" s="102">
        <v>37760</v>
      </c>
      <c r="B6106" s="101">
        <v>4.67</v>
      </c>
    </row>
    <row r="6107" spans="1:2" x14ac:dyDescent="0.25">
      <c r="A6107" s="102">
        <v>37761</v>
      </c>
      <c r="B6107" s="101">
        <v>4.59</v>
      </c>
    </row>
    <row r="6108" spans="1:2" x14ac:dyDescent="0.25">
      <c r="A6108" s="102">
        <v>37762</v>
      </c>
      <c r="B6108" s="101">
        <v>4.54</v>
      </c>
    </row>
    <row r="6109" spans="1:2" x14ac:dyDescent="0.25">
      <c r="A6109" s="102">
        <v>37763</v>
      </c>
      <c r="B6109" s="101">
        <v>4.5</v>
      </c>
    </row>
    <row r="6110" spans="1:2" x14ac:dyDescent="0.25">
      <c r="A6110" s="102">
        <v>37764</v>
      </c>
      <c r="B6110" s="101">
        <v>4.4400000000000004</v>
      </c>
    </row>
    <row r="6111" spans="1:2" x14ac:dyDescent="0.25">
      <c r="A6111" s="102">
        <v>37767</v>
      </c>
      <c r="B6111" s="101" t="e">
        <f>NA()</f>
        <v>#N/A</v>
      </c>
    </row>
    <row r="6112" spans="1:2" x14ac:dyDescent="0.25">
      <c r="A6112" s="102">
        <v>37768</v>
      </c>
      <c r="B6112" s="101">
        <v>4.57</v>
      </c>
    </row>
    <row r="6113" spans="1:2" x14ac:dyDescent="0.25">
      <c r="A6113" s="102">
        <v>37769</v>
      </c>
      <c r="B6113" s="101">
        <v>4.63</v>
      </c>
    </row>
    <row r="6114" spans="1:2" x14ac:dyDescent="0.25">
      <c r="A6114" s="102">
        <v>37770</v>
      </c>
      <c r="B6114" s="101">
        <v>4.5599999999999996</v>
      </c>
    </row>
    <row r="6115" spans="1:2" x14ac:dyDescent="0.25">
      <c r="A6115" s="102">
        <v>37771</v>
      </c>
      <c r="B6115" s="101">
        <v>4.59</v>
      </c>
    </row>
    <row r="6116" spans="1:2" x14ac:dyDescent="0.25">
      <c r="A6116" s="102">
        <v>37774</v>
      </c>
      <c r="B6116" s="101">
        <v>4.6399999999999997</v>
      </c>
    </row>
    <row r="6117" spans="1:2" x14ac:dyDescent="0.25">
      <c r="A6117" s="102">
        <v>37775</v>
      </c>
      <c r="B6117" s="101">
        <v>4.59</v>
      </c>
    </row>
    <row r="6118" spans="1:2" x14ac:dyDescent="0.25">
      <c r="A6118" s="102">
        <v>37776</v>
      </c>
      <c r="B6118" s="101">
        <v>4.58</v>
      </c>
    </row>
    <row r="6119" spans="1:2" x14ac:dyDescent="0.25">
      <c r="A6119" s="102">
        <v>37777</v>
      </c>
      <c r="B6119" s="101">
        <v>4.63</v>
      </c>
    </row>
    <row r="6120" spans="1:2" x14ac:dyDescent="0.25">
      <c r="A6120" s="102">
        <v>37778</v>
      </c>
      <c r="B6120" s="101">
        <v>4.66</v>
      </c>
    </row>
    <row r="6121" spans="1:2" x14ac:dyDescent="0.25">
      <c r="A6121" s="102">
        <v>37781</v>
      </c>
      <c r="B6121" s="101">
        <v>4.5999999999999996</v>
      </c>
    </row>
    <row r="6122" spans="1:2" x14ac:dyDescent="0.25">
      <c r="A6122" s="102">
        <v>37782</v>
      </c>
      <c r="B6122" s="101">
        <v>4.51</v>
      </c>
    </row>
    <row r="6123" spans="1:2" x14ac:dyDescent="0.25">
      <c r="A6123" s="102">
        <v>37783</v>
      </c>
      <c r="B6123" s="101">
        <v>4.49</v>
      </c>
    </row>
    <row r="6124" spans="1:2" x14ac:dyDescent="0.25">
      <c r="A6124" s="102">
        <v>37784</v>
      </c>
      <c r="B6124" s="101">
        <v>4.47</v>
      </c>
    </row>
    <row r="6125" spans="1:2" x14ac:dyDescent="0.25">
      <c r="A6125" s="102">
        <v>37785</v>
      </c>
      <c r="B6125" s="101">
        <v>4.42</v>
      </c>
    </row>
    <row r="6126" spans="1:2" x14ac:dyDescent="0.25">
      <c r="A6126" s="102">
        <v>37788</v>
      </c>
      <c r="B6126" s="101">
        <v>4.47</v>
      </c>
    </row>
    <row r="6127" spans="1:2" x14ac:dyDescent="0.25">
      <c r="A6127" s="102">
        <v>37789</v>
      </c>
      <c r="B6127" s="101">
        <v>4.55</v>
      </c>
    </row>
    <row r="6128" spans="1:2" x14ac:dyDescent="0.25">
      <c r="A6128" s="102">
        <v>37790</v>
      </c>
      <c r="B6128" s="101">
        <v>4.6399999999999997</v>
      </c>
    </row>
    <row r="6129" spans="1:2" x14ac:dyDescent="0.25">
      <c r="A6129" s="102">
        <v>37791</v>
      </c>
      <c r="B6129" s="101">
        <v>4.66</v>
      </c>
    </row>
    <row r="6130" spans="1:2" x14ac:dyDescent="0.25">
      <c r="A6130" s="102">
        <v>37792</v>
      </c>
      <c r="B6130" s="101">
        <v>4.7</v>
      </c>
    </row>
    <row r="6131" spans="1:2" x14ac:dyDescent="0.25">
      <c r="A6131" s="102">
        <v>37795</v>
      </c>
      <c r="B6131" s="101">
        <v>4.6399999999999997</v>
      </c>
    </row>
    <row r="6132" spans="1:2" x14ac:dyDescent="0.25">
      <c r="A6132" s="102">
        <v>37796</v>
      </c>
      <c r="B6132" s="101">
        <v>4.5999999999999996</v>
      </c>
    </row>
    <row r="6133" spans="1:2" x14ac:dyDescent="0.25">
      <c r="A6133" s="102">
        <v>37797</v>
      </c>
      <c r="B6133" s="101">
        <v>4.6900000000000004</v>
      </c>
    </row>
    <row r="6134" spans="1:2" x14ac:dyDescent="0.25">
      <c r="A6134" s="102">
        <v>37798</v>
      </c>
      <c r="B6134" s="101">
        <v>4.8099999999999996</v>
      </c>
    </row>
    <row r="6135" spans="1:2" x14ac:dyDescent="0.25">
      <c r="A6135" s="102">
        <v>37799</v>
      </c>
      <c r="B6135" s="101">
        <v>4.83</v>
      </c>
    </row>
    <row r="6136" spans="1:2" x14ac:dyDescent="0.25">
      <c r="A6136" s="102">
        <v>37802</v>
      </c>
      <c r="B6136" s="101">
        <v>4.8099999999999996</v>
      </c>
    </row>
    <row r="6137" spans="1:2" x14ac:dyDescent="0.25">
      <c r="A6137" s="102">
        <v>37803</v>
      </c>
      <c r="B6137" s="101">
        <v>4.8600000000000003</v>
      </c>
    </row>
    <row r="6138" spans="1:2" x14ac:dyDescent="0.25">
      <c r="A6138" s="102">
        <v>37804</v>
      </c>
      <c r="B6138" s="101">
        <v>4.83</v>
      </c>
    </row>
    <row r="6139" spans="1:2" x14ac:dyDescent="0.25">
      <c r="A6139" s="102">
        <v>37805</v>
      </c>
      <c r="B6139" s="101">
        <v>4.93</v>
      </c>
    </row>
    <row r="6140" spans="1:2" x14ac:dyDescent="0.25">
      <c r="A6140" s="102">
        <v>37806</v>
      </c>
      <c r="B6140" s="101" t="e">
        <f>NA()</f>
        <v>#N/A</v>
      </c>
    </row>
    <row r="6141" spans="1:2" x14ac:dyDescent="0.25">
      <c r="A6141" s="102">
        <v>37809</v>
      </c>
      <c r="B6141" s="101">
        <v>4.9800000000000004</v>
      </c>
    </row>
    <row r="6142" spans="1:2" x14ac:dyDescent="0.25">
      <c r="A6142" s="102">
        <v>37810</v>
      </c>
      <c r="B6142" s="101">
        <v>4.95</v>
      </c>
    </row>
    <row r="6143" spans="1:2" x14ac:dyDescent="0.25">
      <c r="A6143" s="102">
        <v>37811</v>
      </c>
      <c r="B6143" s="101">
        <v>4.93</v>
      </c>
    </row>
    <row r="6144" spans="1:2" x14ac:dyDescent="0.25">
      <c r="A6144" s="102">
        <v>37812</v>
      </c>
      <c r="B6144" s="101">
        <v>4.9400000000000004</v>
      </c>
    </row>
    <row r="6145" spans="1:2" x14ac:dyDescent="0.25">
      <c r="A6145" s="102">
        <v>37813</v>
      </c>
      <c r="B6145" s="101">
        <v>4.9400000000000004</v>
      </c>
    </row>
    <row r="6146" spans="1:2" x14ac:dyDescent="0.25">
      <c r="A6146" s="102">
        <v>37816</v>
      </c>
      <c r="B6146" s="101">
        <v>4.9800000000000004</v>
      </c>
    </row>
    <row r="6147" spans="1:2" x14ac:dyDescent="0.25">
      <c r="A6147" s="102">
        <v>37817</v>
      </c>
      <c r="B6147" s="101">
        <v>5.12</v>
      </c>
    </row>
    <row r="6148" spans="1:2" x14ac:dyDescent="0.25">
      <c r="A6148" s="102">
        <v>37818</v>
      </c>
      <c r="B6148" s="101">
        <v>5.0999999999999996</v>
      </c>
    </row>
    <row r="6149" spans="1:2" x14ac:dyDescent="0.25">
      <c r="A6149" s="102">
        <v>37819</v>
      </c>
      <c r="B6149" s="101">
        <v>5.08</v>
      </c>
    </row>
    <row r="6150" spans="1:2" x14ac:dyDescent="0.25">
      <c r="A6150" s="102">
        <v>37820</v>
      </c>
      <c r="B6150" s="101">
        <v>5.09</v>
      </c>
    </row>
    <row r="6151" spans="1:2" x14ac:dyDescent="0.25">
      <c r="A6151" s="102">
        <v>37823</v>
      </c>
      <c r="B6151" s="101">
        <v>5.25</v>
      </c>
    </row>
    <row r="6152" spans="1:2" x14ac:dyDescent="0.25">
      <c r="A6152" s="102">
        <v>37824</v>
      </c>
      <c r="B6152" s="101">
        <v>5.23</v>
      </c>
    </row>
    <row r="6153" spans="1:2" x14ac:dyDescent="0.25">
      <c r="A6153" s="102">
        <v>37825</v>
      </c>
      <c r="B6153" s="101">
        <v>5.2</v>
      </c>
    </row>
    <row r="6154" spans="1:2" x14ac:dyDescent="0.25">
      <c r="A6154" s="102">
        <v>37826</v>
      </c>
      <c r="B6154" s="101">
        <v>5.25</v>
      </c>
    </row>
    <row r="6155" spans="1:2" x14ac:dyDescent="0.25">
      <c r="A6155" s="102">
        <v>37827</v>
      </c>
      <c r="B6155" s="101">
        <v>5.31</v>
      </c>
    </row>
    <row r="6156" spans="1:2" x14ac:dyDescent="0.25">
      <c r="A6156" s="102">
        <v>37830</v>
      </c>
      <c r="B6156" s="101">
        <v>5.39</v>
      </c>
    </row>
    <row r="6157" spans="1:2" x14ac:dyDescent="0.25">
      <c r="A6157" s="102">
        <v>37831</v>
      </c>
      <c r="B6157" s="101">
        <v>5.46</v>
      </c>
    </row>
    <row r="6158" spans="1:2" x14ac:dyDescent="0.25">
      <c r="A6158" s="102">
        <v>37832</v>
      </c>
      <c r="B6158" s="101">
        <v>5.43</v>
      </c>
    </row>
    <row r="6159" spans="1:2" x14ac:dyDescent="0.25">
      <c r="A6159" s="102">
        <v>37833</v>
      </c>
      <c r="B6159" s="101">
        <v>5.56</v>
      </c>
    </row>
    <row r="6160" spans="1:2" x14ac:dyDescent="0.25">
      <c r="A6160" s="102">
        <v>37834</v>
      </c>
      <c r="B6160" s="101">
        <v>5.47</v>
      </c>
    </row>
    <row r="6161" spans="1:2" x14ac:dyDescent="0.25">
      <c r="A6161" s="102">
        <v>37837</v>
      </c>
      <c r="B6161" s="101">
        <v>5.47</v>
      </c>
    </row>
    <row r="6162" spans="1:2" x14ac:dyDescent="0.25">
      <c r="A6162" s="102">
        <v>37838</v>
      </c>
      <c r="B6162" s="101">
        <v>5.51</v>
      </c>
    </row>
    <row r="6163" spans="1:2" x14ac:dyDescent="0.25">
      <c r="A6163" s="102">
        <v>37839</v>
      </c>
      <c r="B6163" s="101">
        <v>5.42</v>
      </c>
    </row>
    <row r="6164" spans="1:2" x14ac:dyDescent="0.25">
      <c r="A6164" s="102">
        <v>37840</v>
      </c>
      <c r="B6164" s="101">
        <v>5.4</v>
      </c>
    </row>
    <row r="6165" spans="1:2" x14ac:dyDescent="0.25">
      <c r="A6165" s="102">
        <v>37841</v>
      </c>
      <c r="B6165" s="101">
        <v>5.4</v>
      </c>
    </row>
    <row r="6166" spans="1:2" x14ac:dyDescent="0.25">
      <c r="A6166" s="102">
        <v>37844</v>
      </c>
      <c r="B6166" s="101">
        <v>5.47</v>
      </c>
    </row>
    <row r="6167" spans="1:2" x14ac:dyDescent="0.25">
      <c r="A6167" s="102">
        <v>37845</v>
      </c>
      <c r="B6167" s="101">
        <v>5.49</v>
      </c>
    </row>
    <row r="6168" spans="1:2" x14ac:dyDescent="0.25">
      <c r="A6168" s="102">
        <v>37846</v>
      </c>
      <c r="B6168" s="101">
        <v>5.6</v>
      </c>
    </row>
    <row r="6169" spans="1:2" x14ac:dyDescent="0.25">
      <c r="A6169" s="102">
        <v>37847</v>
      </c>
      <c r="B6169" s="101">
        <v>5.57</v>
      </c>
    </row>
    <row r="6170" spans="1:2" x14ac:dyDescent="0.25">
      <c r="A6170" s="102">
        <v>37848</v>
      </c>
      <c r="B6170" s="101">
        <v>5.57</v>
      </c>
    </row>
    <row r="6171" spans="1:2" x14ac:dyDescent="0.25">
      <c r="A6171" s="102">
        <v>37851</v>
      </c>
      <c r="B6171" s="101">
        <v>5.5</v>
      </c>
    </row>
    <row r="6172" spans="1:2" x14ac:dyDescent="0.25">
      <c r="A6172" s="102">
        <v>37852</v>
      </c>
      <c r="B6172" s="101">
        <v>5.41</v>
      </c>
    </row>
    <row r="6173" spans="1:2" x14ac:dyDescent="0.25">
      <c r="A6173" s="102">
        <v>37853</v>
      </c>
      <c r="B6173" s="101">
        <v>5.42</v>
      </c>
    </row>
    <row r="6174" spans="1:2" x14ac:dyDescent="0.25">
      <c r="A6174" s="102">
        <v>37854</v>
      </c>
      <c r="B6174" s="101">
        <v>5.43</v>
      </c>
    </row>
    <row r="6175" spans="1:2" x14ac:dyDescent="0.25">
      <c r="A6175" s="102">
        <v>37855</v>
      </c>
      <c r="B6175" s="101">
        <v>5.4</v>
      </c>
    </row>
    <row r="6176" spans="1:2" x14ac:dyDescent="0.25">
      <c r="A6176" s="102">
        <v>37858</v>
      </c>
      <c r="B6176" s="101">
        <v>5.4</v>
      </c>
    </row>
    <row r="6177" spans="1:2" x14ac:dyDescent="0.25">
      <c r="A6177" s="102">
        <v>37859</v>
      </c>
      <c r="B6177" s="101">
        <v>5.39</v>
      </c>
    </row>
    <row r="6178" spans="1:2" x14ac:dyDescent="0.25">
      <c r="A6178" s="102">
        <v>37860</v>
      </c>
      <c r="B6178" s="101">
        <v>5.4</v>
      </c>
    </row>
    <row r="6179" spans="1:2" x14ac:dyDescent="0.25">
      <c r="A6179" s="102">
        <v>37861</v>
      </c>
      <c r="B6179" s="101">
        <v>5.34</v>
      </c>
    </row>
    <row r="6180" spans="1:2" x14ac:dyDescent="0.25">
      <c r="A6180" s="102">
        <v>37862</v>
      </c>
      <c r="B6180" s="101">
        <v>5.3</v>
      </c>
    </row>
    <row r="6181" spans="1:2" x14ac:dyDescent="0.25">
      <c r="A6181" s="102">
        <v>37865</v>
      </c>
      <c r="B6181" s="101" t="e">
        <f>NA()</f>
        <v>#N/A</v>
      </c>
    </row>
    <row r="6182" spans="1:2" x14ac:dyDescent="0.25">
      <c r="A6182" s="102">
        <v>37866</v>
      </c>
      <c r="B6182" s="101">
        <v>5.38</v>
      </c>
    </row>
    <row r="6183" spans="1:2" x14ac:dyDescent="0.25">
      <c r="A6183" s="102">
        <v>37867</v>
      </c>
      <c r="B6183" s="101">
        <v>5.41</v>
      </c>
    </row>
    <row r="6184" spans="1:2" x14ac:dyDescent="0.25">
      <c r="A6184" s="102">
        <v>37868</v>
      </c>
      <c r="B6184" s="101">
        <v>5.4</v>
      </c>
    </row>
    <row r="6185" spans="1:2" x14ac:dyDescent="0.25">
      <c r="A6185" s="102">
        <v>37869</v>
      </c>
      <c r="B6185" s="101">
        <v>5.32</v>
      </c>
    </row>
    <row r="6186" spans="1:2" x14ac:dyDescent="0.25">
      <c r="A6186" s="102">
        <v>37872</v>
      </c>
      <c r="B6186" s="101">
        <v>5.36</v>
      </c>
    </row>
    <row r="6187" spans="1:2" x14ac:dyDescent="0.25">
      <c r="A6187" s="102">
        <v>37873</v>
      </c>
      <c r="B6187" s="101">
        <v>5.36</v>
      </c>
    </row>
    <row r="6188" spans="1:2" x14ac:dyDescent="0.25">
      <c r="A6188" s="102">
        <v>37874</v>
      </c>
      <c r="B6188" s="101">
        <v>5.3</v>
      </c>
    </row>
    <row r="6189" spans="1:2" x14ac:dyDescent="0.25">
      <c r="A6189" s="102">
        <v>37875</v>
      </c>
      <c r="B6189" s="101">
        <v>5.35</v>
      </c>
    </row>
    <row r="6190" spans="1:2" x14ac:dyDescent="0.25">
      <c r="A6190" s="102">
        <v>37876</v>
      </c>
      <c r="B6190" s="101">
        <v>5.33</v>
      </c>
    </row>
    <row r="6191" spans="1:2" x14ac:dyDescent="0.25">
      <c r="A6191" s="102">
        <v>37879</v>
      </c>
      <c r="B6191" s="101">
        <v>5.35</v>
      </c>
    </row>
    <row r="6192" spans="1:2" x14ac:dyDescent="0.25">
      <c r="A6192" s="102">
        <v>37880</v>
      </c>
      <c r="B6192" s="101">
        <v>5.34</v>
      </c>
    </row>
    <row r="6193" spans="1:2" x14ac:dyDescent="0.25">
      <c r="A6193" s="102">
        <v>37881</v>
      </c>
      <c r="B6193" s="101">
        <v>5.26</v>
      </c>
    </row>
    <row r="6194" spans="1:2" x14ac:dyDescent="0.25">
      <c r="A6194" s="102">
        <v>37882</v>
      </c>
      <c r="B6194" s="101">
        <v>5.23</v>
      </c>
    </row>
    <row r="6195" spans="1:2" x14ac:dyDescent="0.25">
      <c r="A6195" s="102">
        <v>37883</v>
      </c>
      <c r="B6195" s="101">
        <v>5.2</v>
      </c>
    </row>
    <row r="6196" spans="1:2" x14ac:dyDescent="0.25">
      <c r="A6196" s="102">
        <v>37886</v>
      </c>
      <c r="B6196" s="101">
        <v>5.28</v>
      </c>
    </row>
    <row r="6197" spans="1:2" x14ac:dyDescent="0.25">
      <c r="A6197" s="102">
        <v>37887</v>
      </c>
      <c r="B6197" s="101">
        <v>5.24</v>
      </c>
    </row>
    <row r="6198" spans="1:2" x14ac:dyDescent="0.25">
      <c r="A6198" s="102">
        <v>37888</v>
      </c>
      <c r="B6198" s="101">
        <v>5.17</v>
      </c>
    </row>
    <row r="6199" spans="1:2" x14ac:dyDescent="0.25">
      <c r="A6199" s="102">
        <v>37889</v>
      </c>
      <c r="B6199" s="101">
        <v>5.17</v>
      </c>
    </row>
    <row r="6200" spans="1:2" x14ac:dyDescent="0.25">
      <c r="A6200" s="102">
        <v>37890</v>
      </c>
      <c r="B6200" s="101">
        <v>5.1100000000000003</v>
      </c>
    </row>
    <row r="6201" spans="1:2" x14ac:dyDescent="0.25">
      <c r="A6201" s="102">
        <v>37893</v>
      </c>
      <c r="B6201" s="101">
        <v>5.16</v>
      </c>
    </row>
    <row r="6202" spans="1:2" x14ac:dyDescent="0.25">
      <c r="A6202" s="102">
        <v>37894</v>
      </c>
      <c r="B6202" s="101">
        <v>5.07</v>
      </c>
    </row>
    <row r="6203" spans="1:2" x14ac:dyDescent="0.25">
      <c r="A6203" s="102">
        <v>37895</v>
      </c>
      <c r="B6203" s="101">
        <v>5.05</v>
      </c>
    </row>
    <row r="6204" spans="1:2" x14ac:dyDescent="0.25">
      <c r="A6204" s="102">
        <v>37896</v>
      </c>
      <c r="B6204" s="101">
        <v>5.0999999999999996</v>
      </c>
    </row>
    <row r="6205" spans="1:2" x14ac:dyDescent="0.25">
      <c r="A6205" s="102">
        <v>37897</v>
      </c>
      <c r="B6205" s="101">
        <v>5.23</v>
      </c>
    </row>
    <row r="6206" spans="1:2" x14ac:dyDescent="0.25">
      <c r="A6206" s="102">
        <v>37900</v>
      </c>
      <c r="B6206" s="101">
        <v>5.21</v>
      </c>
    </row>
    <row r="6207" spans="1:2" x14ac:dyDescent="0.25">
      <c r="A6207" s="102">
        <v>37901</v>
      </c>
      <c r="B6207" s="101">
        <v>5.29</v>
      </c>
    </row>
    <row r="6208" spans="1:2" x14ac:dyDescent="0.25">
      <c r="A6208" s="102">
        <v>37902</v>
      </c>
      <c r="B6208" s="101">
        <v>5.33</v>
      </c>
    </row>
    <row r="6209" spans="1:2" x14ac:dyDescent="0.25">
      <c r="A6209" s="102">
        <v>37903</v>
      </c>
      <c r="B6209" s="101">
        <v>5.35</v>
      </c>
    </row>
    <row r="6210" spans="1:2" x14ac:dyDescent="0.25">
      <c r="A6210" s="102">
        <v>37904</v>
      </c>
      <c r="B6210" s="101">
        <v>5.34</v>
      </c>
    </row>
    <row r="6211" spans="1:2" x14ac:dyDescent="0.25">
      <c r="A6211" s="102">
        <v>37907</v>
      </c>
      <c r="B6211" s="101" t="e">
        <f>NA()</f>
        <v>#N/A</v>
      </c>
    </row>
    <row r="6212" spans="1:2" x14ac:dyDescent="0.25">
      <c r="A6212" s="102">
        <v>37908</v>
      </c>
      <c r="B6212" s="101">
        <v>5.4</v>
      </c>
    </row>
    <row r="6213" spans="1:2" x14ac:dyDescent="0.25">
      <c r="A6213" s="102">
        <v>37909</v>
      </c>
      <c r="B6213" s="101">
        <v>5.41</v>
      </c>
    </row>
    <row r="6214" spans="1:2" x14ac:dyDescent="0.25">
      <c r="A6214" s="102">
        <v>37910</v>
      </c>
      <c r="B6214" s="101">
        <v>5.41</v>
      </c>
    </row>
    <row r="6215" spans="1:2" x14ac:dyDescent="0.25">
      <c r="A6215" s="102">
        <v>37911</v>
      </c>
      <c r="B6215" s="101">
        <v>5.37</v>
      </c>
    </row>
    <row r="6216" spans="1:2" x14ac:dyDescent="0.25">
      <c r="A6216" s="102">
        <v>37914</v>
      </c>
      <c r="B6216" s="101">
        <v>5.35</v>
      </c>
    </row>
    <row r="6217" spans="1:2" x14ac:dyDescent="0.25">
      <c r="A6217" s="102">
        <v>37915</v>
      </c>
      <c r="B6217" s="101">
        <v>5.33</v>
      </c>
    </row>
    <row r="6218" spans="1:2" x14ac:dyDescent="0.25">
      <c r="A6218" s="102">
        <v>37916</v>
      </c>
      <c r="B6218" s="101">
        <v>5.3</v>
      </c>
    </row>
    <row r="6219" spans="1:2" x14ac:dyDescent="0.25">
      <c r="A6219" s="102">
        <v>37917</v>
      </c>
      <c r="B6219" s="101">
        <v>5.36</v>
      </c>
    </row>
    <row r="6220" spans="1:2" x14ac:dyDescent="0.25">
      <c r="A6220" s="102">
        <v>37918</v>
      </c>
      <c r="B6220" s="101">
        <v>5.27</v>
      </c>
    </row>
    <row r="6221" spans="1:2" x14ac:dyDescent="0.25">
      <c r="A6221" s="102">
        <v>37921</v>
      </c>
      <c r="B6221" s="101">
        <v>5.3</v>
      </c>
    </row>
    <row r="6222" spans="1:2" x14ac:dyDescent="0.25">
      <c r="A6222" s="102">
        <v>37922</v>
      </c>
      <c r="B6222" s="101">
        <v>5.27</v>
      </c>
    </row>
    <row r="6223" spans="1:2" x14ac:dyDescent="0.25">
      <c r="A6223" s="102">
        <v>37923</v>
      </c>
      <c r="B6223" s="101">
        <v>5.32</v>
      </c>
    </row>
    <row r="6224" spans="1:2" x14ac:dyDescent="0.25">
      <c r="A6224" s="102">
        <v>37924</v>
      </c>
      <c r="B6224" s="101">
        <v>5.33</v>
      </c>
    </row>
    <row r="6225" spans="1:2" x14ac:dyDescent="0.25">
      <c r="A6225" s="102">
        <v>37925</v>
      </c>
      <c r="B6225" s="101">
        <v>5.28</v>
      </c>
    </row>
    <row r="6226" spans="1:2" x14ac:dyDescent="0.25">
      <c r="A6226" s="102">
        <v>37928</v>
      </c>
      <c r="B6226" s="101">
        <v>5.3</v>
      </c>
    </row>
    <row r="6227" spans="1:2" x14ac:dyDescent="0.25">
      <c r="A6227" s="102">
        <v>37929</v>
      </c>
      <c r="B6227" s="101">
        <v>5.27</v>
      </c>
    </row>
    <row r="6228" spans="1:2" x14ac:dyDescent="0.25">
      <c r="A6228" s="102">
        <v>37930</v>
      </c>
      <c r="B6228" s="101">
        <v>5.32</v>
      </c>
    </row>
    <row r="6229" spans="1:2" x14ac:dyDescent="0.25">
      <c r="A6229" s="102">
        <v>37931</v>
      </c>
      <c r="B6229" s="101">
        <v>5.37</v>
      </c>
    </row>
    <row r="6230" spans="1:2" x14ac:dyDescent="0.25">
      <c r="A6230" s="102">
        <v>37932</v>
      </c>
      <c r="B6230" s="101">
        <v>5.38</v>
      </c>
    </row>
    <row r="6231" spans="1:2" x14ac:dyDescent="0.25">
      <c r="A6231" s="102">
        <v>37935</v>
      </c>
      <c r="B6231" s="101">
        <v>5.39</v>
      </c>
    </row>
    <row r="6232" spans="1:2" x14ac:dyDescent="0.25">
      <c r="A6232" s="102">
        <v>37936</v>
      </c>
      <c r="B6232" s="101" t="e">
        <f>NA()</f>
        <v>#N/A</v>
      </c>
    </row>
    <row r="6233" spans="1:2" x14ac:dyDescent="0.25">
      <c r="A6233" s="102">
        <v>37937</v>
      </c>
      <c r="B6233" s="101">
        <v>5.34</v>
      </c>
    </row>
    <row r="6234" spans="1:2" x14ac:dyDescent="0.25">
      <c r="A6234" s="102">
        <v>37938</v>
      </c>
      <c r="B6234" s="101">
        <v>5.24</v>
      </c>
    </row>
    <row r="6235" spans="1:2" x14ac:dyDescent="0.25">
      <c r="A6235" s="102">
        <v>37939</v>
      </c>
      <c r="B6235" s="101">
        <v>5.21</v>
      </c>
    </row>
    <row r="6236" spans="1:2" x14ac:dyDescent="0.25">
      <c r="A6236" s="102">
        <v>37942</v>
      </c>
      <c r="B6236" s="101">
        <v>5.17</v>
      </c>
    </row>
    <row r="6237" spans="1:2" x14ac:dyDescent="0.25">
      <c r="A6237" s="102">
        <v>37943</v>
      </c>
      <c r="B6237" s="101">
        <v>5.15</v>
      </c>
    </row>
    <row r="6238" spans="1:2" x14ac:dyDescent="0.25">
      <c r="A6238" s="102">
        <v>37944</v>
      </c>
      <c r="B6238" s="101">
        <v>5.22</v>
      </c>
    </row>
    <row r="6239" spans="1:2" x14ac:dyDescent="0.25">
      <c r="A6239" s="102">
        <v>37945</v>
      </c>
      <c r="B6239" s="101">
        <v>5.16</v>
      </c>
    </row>
    <row r="6240" spans="1:2" x14ac:dyDescent="0.25">
      <c r="A6240" s="102">
        <v>37946</v>
      </c>
      <c r="B6240" s="101">
        <v>5.13</v>
      </c>
    </row>
    <row r="6241" spans="1:2" x14ac:dyDescent="0.25">
      <c r="A6241" s="102">
        <v>37949</v>
      </c>
      <c r="B6241" s="101">
        <v>5.19</v>
      </c>
    </row>
    <row r="6242" spans="1:2" x14ac:dyDescent="0.25">
      <c r="A6242" s="102">
        <v>37950</v>
      </c>
      <c r="B6242" s="101">
        <v>5.17</v>
      </c>
    </row>
    <row r="6243" spans="1:2" x14ac:dyDescent="0.25">
      <c r="A6243" s="102">
        <v>37951</v>
      </c>
      <c r="B6243" s="101">
        <v>5.2</v>
      </c>
    </row>
    <row r="6244" spans="1:2" x14ac:dyDescent="0.25">
      <c r="A6244" s="102">
        <v>37952</v>
      </c>
      <c r="B6244" s="101" t="e">
        <f>NA()</f>
        <v>#N/A</v>
      </c>
    </row>
    <row r="6245" spans="1:2" x14ac:dyDescent="0.25">
      <c r="A6245" s="102">
        <v>37953</v>
      </c>
      <c r="B6245" s="101">
        <v>5.23</v>
      </c>
    </row>
    <row r="6246" spans="1:2" x14ac:dyDescent="0.25">
      <c r="A6246" s="102">
        <v>37956</v>
      </c>
      <c r="B6246" s="101">
        <v>5.28</v>
      </c>
    </row>
    <row r="6247" spans="1:2" x14ac:dyDescent="0.25">
      <c r="A6247" s="102">
        <v>37957</v>
      </c>
      <c r="B6247" s="101">
        <v>5.25</v>
      </c>
    </row>
    <row r="6248" spans="1:2" x14ac:dyDescent="0.25">
      <c r="A6248" s="102">
        <v>37958</v>
      </c>
      <c r="B6248" s="101">
        <v>5.28</v>
      </c>
    </row>
    <row r="6249" spans="1:2" x14ac:dyDescent="0.25">
      <c r="A6249" s="102">
        <v>37959</v>
      </c>
      <c r="B6249" s="101">
        <v>5.27</v>
      </c>
    </row>
    <row r="6250" spans="1:2" x14ac:dyDescent="0.25">
      <c r="A6250" s="102">
        <v>37960</v>
      </c>
      <c r="B6250" s="101">
        <v>5.2</v>
      </c>
    </row>
    <row r="6251" spans="1:2" x14ac:dyDescent="0.25">
      <c r="A6251" s="102">
        <v>37963</v>
      </c>
      <c r="B6251" s="101">
        <v>5.26</v>
      </c>
    </row>
    <row r="6252" spans="1:2" x14ac:dyDescent="0.25">
      <c r="A6252" s="102">
        <v>37964</v>
      </c>
      <c r="B6252" s="101">
        <v>5.26</v>
      </c>
    </row>
    <row r="6253" spans="1:2" x14ac:dyDescent="0.25">
      <c r="A6253" s="102">
        <v>37965</v>
      </c>
      <c r="B6253" s="101">
        <v>5.28</v>
      </c>
    </row>
    <row r="6254" spans="1:2" x14ac:dyDescent="0.25">
      <c r="A6254" s="102">
        <v>37966</v>
      </c>
      <c r="B6254" s="101">
        <v>5.27</v>
      </c>
    </row>
    <row r="6255" spans="1:2" x14ac:dyDescent="0.25">
      <c r="A6255" s="102">
        <v>37967</v>
      </c>
      <c r="B6255" s="101">
        <v>5.23</v>
      </c>
    </row>
    <row r="6256" spans="1:2" x14ac:dyDescent="0.25">
      <c r="A6256" s="102">
        <v>37970</v>
      </c>
      <c r="B6256" s="101">
        <v>5.24</v>
      </c>
    </row>
    <row r="6257" spans="1:2" x14ac:dyDescent="0.25">
      <c r="A6257" s="102">
        <v>37971</v>
      </c>
      <c r="B6257" s="101">
        <v>5.23</v>
      </c>
    </row>
    <row r="6258" spans="1:2" x14ac:dyDescent="0.25">
      <c r="A6258" s="102">
        <v>37972</v>
      </c>
      <c r="B6258" s="101">
        <v>5.16</v>
      </c>
    </row>
    <row r="6259" spans="1:2" x14ac:dyDescent="0.25">
      <c r="A6259" s="102">
        <v>37973</v>
      </c>
      <c r="B6259" s="101">
        <v>5.0999999999999996</v>
      </c>
    </row>
    <row r="6260" spans="1:2" x14ac:dyDescent="0.25">
      <c r="A6260" s="102">
        <v>37974</v>
      </c>
      <c r="B6260" s="101">
        <v>5.1100000000000003</v>
      </c>
    </row>
    <row r="6261" spans="1:2" x14ac:dyDescent="0.25">
      <c r="A6261" s="102">
        <v>37977</v>
      </c>
      <c r="B6261" s="101">
        <v>5.13</v>
      </c>
    </row>
    <row r="6262" spans="1:2" x14ac:dyDescent="0.25">
      <c r="A6262" s="102">
        <v>37978</v>
      </c>
      <c r="B6262" s="101">
        <v>5.2</v>
      </c>
    </row>
    <row r="6263" spans="1:2" x14ac:dyDescent="0.25">
      <c r="A6263" s="102">
        <v>37979</v>
      </c>
      <c r="B6263" s="101">
        <v>5.15</v>
      </c>
    </row>
    <row r="6264" spans="1:2" x14ac:dyDescent="0.25">
      <c r="A6264" s="102">
        <v>37980</v>
      </c>
      <c r="B6264" s="101" t="e">
        <f>NA()</f>
        <v>#N/A</v>
      </c>
    </row>
    <row r="6265" spans="1:2" x14ac:dyDescent="0.25">
      <c r="A6265" s="102">
        <v>37981</v>
      </c>
      <c r="B6265" s="101">
        <v>5.15</v>
      </c>
    </row>
    <row r="6266" spans="1:2" x14ac:dyDescent="0.25">
      <c r="A6266" s="102">
        <v>37984</v>
      </c>
      <c r="B6266" s="101">
        <v>5.18</v>
      </c>
    </row>
    <row r="6267" spans="1:2" x14ac:dyDescent="0.25">
      <c r="A6267" s="102">
        <v>37985</v>
      </c>
      <c r="B6267" s="101">
        <v>5.23</v>
      </c>
    </row>
    <row r="6268" spans="1:2" x14ac:dyDescent="0.25">
      <c r="A6268" s="102">
        <v>37986</v>
      </c>
      <c r="B6268" s="101">
        <v>5.23</v>
      </c>
    </row>
    <row r="6269" spans="1:2" x14ac:dyDescent="0.25">
      <c r="A6269" s="102">
        <v>37987</v>
      </c>
      <c r="B6269" s="101" t="e">
        <f>NA()</f>
        <v>#N/A</v>
      </c>
    </row>
    <row r="6270" spans="1:2" x14ac:dyDescent="0.25">
      <c r="A6270" s="102">
        <v>37988</v>
      </c>
      <c r="B6270" s="101">
        <v>5.3</v>
      </c>
    </row>
    <row r="6271" spans="1:2" x14ac:dyDescent="0.25">
      <c r="A6271" s="102">
        <v>37991</v>
      </c>
      <c r="B6271" s="101">
        <v>5.28</v>
      </c>
    </row>
    <row r="6272" spans="1:2" x14ac:dyDescent="0.25">
      <c r="A6272" s="102">
        <v>37992</v>
      </c>
      <c r="B6272" s="101">
        <v>5.26</v>
      </c>
    </row>
    <row r="6273" spans="1:2" x14ac:dyDescent="0.25">
      <c r="A6273" s="102">
        <v>37993</v>
      </c>
      <c r="B6273" s="101">
        <v>5.22</v>
      </c>
    </row>
    <row r="6274" spans="1:2" x14ac:dyDescent="0.25">
      <c r="A6274" s="102">
        <v>37994</v>
      </c>
      <c r="B6274" s="101">
        <v>5.2</v>
      </c>
    </row>
    <row r="6275" spans="1:2" x14ac:dyDescent="0.25">
      <c r="A6275" s="102">
        <v>37995</v>
      </c>
      <c r="B6275" s="101">
        <v>5.14</v>
      </c>
    </row>
    <row r="6276" spans="1:2" x14ac:dyDescent="0.25">
      <c r="A6276" s="102">
        <v>37998</v>
      </c>
      <c r="B6276" s="101">
        <v>5.12</v>
      </c>
    </row>
    <row r="6277" spans="1:2" x14ac:dyDescent="0.25">
      <c r="A6277" s="102">
        <v>37999</v>
      </c>
      <c r="B6277" s="101">
        <v>5.1100000000000003</v>
      </c>
    </row>
    <row r="6278" spans="1:2" x14ac:dyDescent="0.25">
      <c r="A6278" s="102">
        <v>38000</v>
      </c>
      <c r="B6278" s="101">
        <v>5.0599999999999996</v>
      </c>
    </row>
    <row r="6279" spans="1:2" x14ac:dyDescent="0.25">
      <c r="A6279" s="102">
        <v>38001</v>
      </c>
      <c r="B6279" s="101">
        <v>5.03</v>
      </c>
    </row>
    <row r="6280" spans="1:2" x14ac:dyDescent="0.25">
      <c r="A6280" s="102">
        <v>38002</v>
      </c>
      <c r="B6280" s="101">
        <v>5.04</v>
      </c>
    </row>
    <row r="6281" spans="1:2" x14ac:dyDescent="0.25">
      <c r="A6281" s="102">
        <v>38005</v>
      </c>
      <c r="B6281" s="101" t="e">
        <f>NA()</f>
        <v>#N/A</v>
      </c>
    </row>
    <row r="6282" spans="1:2" x14ac:dyDescent="0.25">
      <c r="A6282" s="102">
        <v>38006</v>
      </c>
      <c r="B6282" s="101">
        <v>5.09</v>
      </c>
    </row>
    <row r="6283" spans="1:2" x14ac:dyDescent="0.25">
      <c r="A6283" s="102">
        <v>38007</v>
      </c>
      <c r="B6283" s="101">
        <v>5.0599999999999996</v>
      </c>
    </row>
    <row r="6284" spans="1:2" x14ac:dyDescent="0.25">
      <c r="A6284" s="102">
        <v>38008</v>
      </c>
      <c r="B6284" s="101">
        <v>5.0199999999999996</v>
      </c>
    </row>
    <row r="6285" spans="1:2" x14ac:dyDescent="0.25">
      <c r="A6285" s="102">
        <v>38009</v>
      </c>
      <c r="B6285" s="101">
        <v>5.08</v>
      </c>
    </row>
    <row r="6286" spans="1:2" x14ac:dyDescent="0.25">
      <c r="A6286" s="102">
        <v>38012</v>
      </c>
      <c r="B6286" s="101">
        <v>5.14</v>
      </c>
    </row>
    <row r="6287" spans="1:2" x14ac:dyDescent="0.25">
      <c r="A6287" s="102">
        <v>38013</v>
      </c>
      <c r="B6287" s="101">
        <v>5.09</v>
      </c>
    </row>
    <row r="6288" spans="1:2" x14ac:dyDescent="0.25">
      <c r="A6288" s="102">
        <v>38014</v>
      </c>
      <c r="B6288" s="101">
        <v>5.14</v>
      </c>
    </row>
    <row r="6289" spans="1:2" x14ac:dyDescent="0.25">
      <c r="A6289" s="102">
        <v>38015</v>
      </c>
      <c r="B6289" s="101">
        <v>5.13</v>
      </c>
    </row>
    <row r="6290" spans="1:2" x14ac:dyDescent="0.25">
      <c r="A6290" s="102">
        <v>38016</v>
      </c>
      <c r="B6290" s="101">
        <v>5.1100000000000003</v>
      </c>
    </row>
    <row r="6291" spans="1:2" x14ac:dyDescent="0.25">
      <c r="A6291" s="102">
        <v>38019</v>
      </c>
      <c r="B6291" s="101">
        <v>5.13</v>
      </c>
    </row>
    <row r="6292" spans="1:2" x14ac:dyDescent="0.25">
      <c r="A6292" s="102">
        <v>38020</v>
      </c>
      <c r="B6292" s="101">
        <v>5.1100000000000003</v>
      </c>
    </row>
    <row r="6293" spans="1:2" x14ac:dyDescent="0.25">
      <c r="A6293" s="102">
        <v>38021</v>
      </c>
      <c r="B6293" s="101">
        <v>5.1100000000000003</v>
      </c>
    </row>
    <row r="6294" spans="1:2" x14ac:dyDescent="0.25">
      <c r="A6294" s="102">
        <v>38022</v>
      </c>
      <c r="B6294" s="101">
        <v>5.13</v>
      </c>
    </row>
    <row r="6295" spans="1:2" x14ac:dyDescent="0.25">
      <c r="A6295" s="102">
        <v>38023</v>
      </c>
      <c r="B6295" s="101">
        <v>5.08</v>
      </c>
    </row>
    <row r="6296" spans="1:2" x14ac:dyDescent="0.25">
      <c r="A6296" s="102">
        <v>38026</v>
      </c>
      <c r="B6296" s="101">
        <v>5.0599999999999996</v>
      </c>
    </row>
    <row r="6297" spans="1:2" x14ac:dyDescent="0.25">
      <c r="A6297" s="102">
        <v>38027</v>
      </c>
      <c r="B6297" s="101">
        <v>5.08</v>
      </c>
    </row>
    <row r="6298" spans="1:2" x14ac:dyDescent="0.25">
      <c r="A6298" s="102">
        <v>38028</v>
      </c>
      <c r="B6298" s="101">
        <v>5.0599999999999996</v>
      </c>
    </row>
    <row r="6299" spans="1:2" x14ac:dyDescent="0.25">
      <c r="A6299" s="102">
        <v>38029</v>
      </c>
      <c r="B6299" s="101">
        <v>5.0999999999999996</v>
      </c>
    </row>
    <row r="6300" spans="1:2" x14ac:dyDescent="0.25">
      <c r="A6300" s="102">
        <v>38030</v>
      </c>
      <c r="B6300" s="101">
        <v>5.08</v>
      </c>
    </row>
    <row r="6301" spans="1:2" x14ac:dyDescent="0.25">
      <c r="A6301" s="102">
        <v>38033</v>
      </c>
      <c r="B6301" s="101" t="e">
        <f>NA()</f>
        <v>#N/A</v>
      </c>
    </row>
    <row r="6302" spans="1:2" x14ac:dyDescent="0.25">
      <c r="A6302" s="102">
        <v>38034</v>
      </c>
      <c r="B6302" s="101">
        <v>5.07</v>
      </c>
    </row>
    <row r="6303" spans="1:2" x14ac:dyDescent="0.25">
      <c r="A6303" s="102">
        <v>38035</v>
      </c>
      <c r="B6303" s="101">
        <v>5.07</v>
      </c>
    </row>
    <row r="6304" spans="1:2" x14ac:dyDescent="0.25">
      <c r="A6304" s="102">
        <v>38036</v>
      </c>
      <c r="B6304" s="101">
        <v>5.04</v>
      </c>
    </row>
    <row r="6305" spans="1:2" x14ac:dyDescent="0.25">
      <c r="A6305" s="102">
        <v>38037</v>
      </c>
      <c r="B6305" s="101">
        <v>5.09</v>
      </c>
    </row>
    <row r="6306" spans="1:2" x14ac:dyDescent="0.25">
      <c r="A6306" s="102">
        <v>38040</v>
      </c>
      <c r="B6306" s="101">
        <v>5.1100000000000003</v>
      </c>
    </row>
    <row r="6307" spans="1:2" x14ac:dyDescent="0.25">
      <c r="A6307" s="102">
        <v>38041</v>
      </c>
      <c r="B6307" s="101">
        <v>5.0599999999999996</v>
      </c>
    </row>
    <row r="6308" spans="1:2" x14ac:dyDescent="0.25">
      <c r="A6308" s="102">
        <v>38042</v>
      </c>
      <c r="B6308" s="101">
        <v>5.0199999999999996</v>
      </c>
    </row>
    <row r="6309" spans="1:2" x14ac:dyDescent="0.25">
      <c r="A6309" s="102">
        <v>38043</v>
      </c>
      <c r="B6309" s="101">
        <v>5.05</v>
      </c>
    </row>
    <row r="6310" spans="1:2" x14ac:dyDescent="0.25">
      <c r="A6310" s="102">
        <v>38044</v>
      </c>
      <c r="B6310" s="101">
        <v>5.01</v>
      </c>
    </row>
    <row r="6311" spans="1:2" x14ac:dyDescent="0.25">
      <c r="A6311" s="102">
        <v>38047</v>
      </c>
      <c r="B6311" s="101">
        <v>4.99</v>
      </c>
    </row>
    <row r="6312" spans="1:2" x14ac:dyDescent="0.25">
      <c r="A6312" s="102">
        <v>38048</v>
      </c>
      <c r="B6312" s="101">
        <v>5.0599999999999996</v>
      </c>
    </row>
    <row r="6313" spans="1:2" x14ac:dyDescent="0.25">
      <c r="A6313" s="102">
        <v>38049</v>
      </c>
      <c r="B6313" s="101">
        <v>5.0199999999999996</v>
      </c>
    </row>
    <row r="6314" spans="1:2" x14ac:dyDescent="0.25">
      <c r="A6314" s="102">
        <v>38050</v>
      </c>
      <c r="B6314" s="101">
        <v>4.99</v>
      </c>
    </row>
    <row r="6315" spans="1:2" x14ac:dyDescent="0.25">
      <c r="A6315" s="102">
        <v>38051</v>
      </c>
      <c r="B6315" s="101">
        <v>4.91</v>
      </c>
    </row>
    <row r="6316" spans="1:2" x14ac:dyDescent="0.25">
      <c r="A6316" s="102">
        <v>38054</v>
      </c>
      <c r="B6316" s="101">
        <v>4.87</v>
      </c>
    </row>
    <row r="6317" spans="1:2" x14ac:dyDescent="0.25">
      <c r="A6317" s="102">
        <v>38055</v>
      </c>
      <c r="B6317" s="101">
        <v>4.8499999999999996</v>
      </c>
    </row>
    <row r="6318" spans="1:2" x14ac:dyDescent="0.25">
      <c r="A6318" s="102">
        <v>38056</v>
      </c>
      <c r="B6318" s="101">
        <v>4.83</v>
      </c>
    </row>
    <row r="6319" spans="1:2" x14ac:dyDescent="0.25">
      <c r="A6319" s="102">
        <v>38057</v>
      </c>
      <c r="B6319" s="101">
        <v>4.87</v>
      </c>
    </row>
    <row r="6320" spans="1:2" x14ac:dyDescent="0.25">
      <c r="A6320" s="102">
        <v>38058</v>
      </c>
      <c r="B6320" s="101">
        <v>4.8899999999999997</v>
      </c>
    </row>
    <row r="6321" spans="1:2" x14ac:dyDescent="0.25">
      <c r="A6321" s="102">
        <v>38061</v>
      </c>
      <c r="B6321" s="101">
        <v>4.88</v>
      </c>
    </row>
    <row r="6322" spans="1:2" x14ac:dyDescent="0.25">
      <c r="A6322" s="102">
        <v>38062</v>
      </c>
      <c r="B6322" s="101">
        <v>4.82</v>
      </c>
    </row>
    <row r="6323" spans="1:2" x14ac:dyDescent="0.25">
      <c r="A6323" s="102">
        <v>38063</v>
      </c>
      <c r="B6323" s="101">
        <v>4.83</v>
      </c>
    </row>
    <row r="6324" spans="1:2" x14ac:dyDescent="0.25">
      <c r="A6324" s="102">
        <v>38064</v>
      </c>
      <c r="B6324" s="101">
        <v>4.87</v>
      </c>
    </row>
    <row r="6325" spans="1:2" x14ac:dyDescent="0.25">
      <c r="A6325" s="102">
        <v>38065</v>
      </c>
      <c r="B6325" s="101">
        <v>4.8899999999999997</v>
      </c>
    </row>
    <row r="6326" spans="1:2" x14ac:dyDescent="0.25">
      <c r="A6326" s="102">
        <v>38068</v>
      </c>
      <c r="B6326" s="101">
        <v>4.84</v>
      </c>
    </row>
    <row r="6327" spans="1:2" x14ac:dyDescent="0.25">
      <c r="A6327" s="102">
        <v>38069</v>
      </c>
      <c r="B6327" s="101">
        <v>4.83</v>
      </c>
    </row>
    <row r="6328" spans="1:2" x14ac:dyDescent="0.25">
      <c r="A6328" s="102">
        <v>38070</v>
      </c>
      <c r="B6328" s="101">
        <v>4.83</v>
      </c>
    </row>
    <row r="6329" spans="1:2" x14ac:dyDescent="0.25">
      <c r="A6329" s="102">
        <v>38071</v>
      </c>
      <c r="B6329" s="101">
        <v>4.8600000000000003</v>
      </c>
    </row>
    <row r="6330" spans="1:2" x14ac:dyDescent="0.25">
      <c r="A6330" s="102">
        <v>38072</v>
      </c>
      <c r="B6330" s="101">
        <v>4.91</v>
      </c>
    </row>
    <row r="6331" spans="1:2" x14ac:dyDescent="0.25">
      <c r="A6331" s="102">
        <v>38075</v>
      </c>
      <c r="B6331" s="101">
        <v>4.96</v>
      </c>
    </row>
    <row r="6332" spans="1:2" x14ac:dyDescent="0.25">
      <c r="A6332" s="102">
        <v>38076</v>
      </c>
      <c r="B6332" s="101">
        <v>4.96</v>
      </c>
    </row>
    <row r="6333" spans="1:2" x14ac:dyDescent="0.25">
      <c r="A6333" s="102">
        <v>38077</v>
      </c>
      <c r="B6333" s="101">
        <v>4.93</v>
      </c>
    </row>
    <row r="6334" spans="1:2" x14ac:dyDescent="0.25">
      <c r="A6334" s="102">
        <v>38078</v>
      </c>
      <c r="B6334" s="101">
        <v>5.01</v>
      </c>
    </row>
    <row r="6335" spans="1:2" x14ac:dyDescent="0.25">
      <c r="A6335" s="102">
        <v>38079</v>
      </c>
      <c r="B6335" s="101">
        <v>5.13</v>
      </c>
    </row>
    <row r="6336" spans="1:2" x14ac:dyDescent="0.25">
      <c r="A6336" s="102">
        <v>38082</v>
      </c>
      <c r="B6336" s="101">
        <v>5.18</v>
      </c>
    </row>
    <row r="6337" spans="1:2" x14ac:dyDescent="0.25">
      <c r="A6337" s="102">
        <v>38083</v>
      </c>
      <c r="B6337" s="101">
        <v>5.17</v>
      </c>
    </row>
    <row r="6338" spans="1:2" x14ac:dyDescent="0.25">
      <c r="A6338" s="102">
        <v>38084</v>
      </c>
      <c r="B6338" s="101">
        <v>5.18</v>
      </c>
    </row>
    <row r="6339" spans="1:2" x14ac:dyDescent="0.25">
      <c r="A6339" s="102">
        <v>38085</v>
      </c>
      <c r="B6339" s="101">
        <v>5.17</v>
      </c>
    </row>
    <row r="6340" spans="1:2" x14ac:dyDescent="0.25">
      <c r="A6340" s="102">
        <v>38086</v>
      </c>
      <c r="B6340" s="101" t="e">
        <f>NA()</f>
        <v>#N/A</v>
      </c>
    </row>
    <row r="6341" spans="1:2" x14ac:dyDescent="0.25">
      <c r="A6341" s="102">
        <v>38089</v>
      </c>
      <c r="B6341" s="101">
        <v>5.19</v>
      </c>
    </row>
    <row r="6342" spans="1:2" x14ac:dyDescent="0.25">
      <c r="A6342" s="102">
        <v>38090</v>
      </c>
      <c r="B6342" s="101">
        <v>5.25</v>
      </c>
    </row>
    <row r="6343" spans="1:2" x14ac:dyDescent="0.25">
      <c r="A6343" s="102">
        <v>38091</v>
      </c>
      <c r="B6343" s="101">
        <v>5.26</v>
      </c>
    </row>
    <row r="6344" spans="1:2" x14ac:dyDescent="0.25">
      <c r="A6344" s="102">
        <v>38092</v>
      </c>
      <c r="B6344" s="101">
        <v>5.33</v>
      </c>
    </row>
    <row r="6345" spans="1:2" x14ac:dyDescent="0.25">
      <c r="A6345" s="102">
        <v>38093</v>
      </c>
      <c r="B6345" s="101">
        <v>5.31</v>
      </c>
    </row>
    <row r="6346" spans="1:2" x14ac:dyDescent="0.25">
      <c r="A6346" s="102">
        <v>38096</v>
      </c>
      <c r="B6346" s="101">
        <v>5.33</v>
      </c>
    </row>
    <row r="6347" spans="1:2" x14ac:dyDescent="0.25">
      <c r="A6347" s="102">
        <v>38097</v>
      </c>
      <c r="B6347" s="101">
        <v>5.35</v>
      </c>
    </row>
    <row r="6348" spans="1:2" x14ac:dyDescent="0.25">
      <c r="A6348" s="102">
        <v>38098</v>
      </c>
      <c r="B6348" s="101">
        <v>5.36</v>
      </c>
    </row>
    <row r="6349" spans="1:2" x14ac:dyDescent="0.25">
      <c r="A6349" s="102">
        <v>38099</v>
      </c>
      <c r="B6349" s="101">
        <v>5.33</v>
      </c>
    </row>
    <row r="6350" spans="1:2" x14ac:dyDescent="0.25">
      <c r="A6350" s="102">
        <v>38100</v>
      </c>
      <c r="B6350" s="101">
        <v>5.38</v>
      </c>
    </row>
    <row r="6351" spans="1:2" x14ac:dyDescent="0.25">
      <c r="A6351" s="102">
        <v>38103</v>
      </c>
      <c r="B6351" s="101">
        <v>5.36</v>
      </c>
    </row>
    <row r="6352" spans="1:2" x14ac:dyDescent="0.25">
      <c r="A6352" s="102">
        <v>38104</v>
      </c>
      <c r="B6352" s="101">
        <v>5.35</v>
      </c>
    </row>
    <row r="6353" spans="1:2" x14ac:dyDescent="0.25">
      <c r="A6353" s="102">
        <v>38105</v>
      </c>
      <c r="B6353" s="101">
        <v>5.39</v>
      </c>
    </row>
    <row r="6354" spans="1:2" x14ac:dyDescent="0.25">
      <c r="A6354" s="102">
        <v>38106</v>
      </c>
      <c r="B6354" s="101">
        <v>5.41</v>
      </c>
    </row>
    <row r="6355" spans="1:2" x14ac:dyDescent="0.25">
      <c r="A6355" s="102">
        <v>38107</v>
      </c>
      <c r="B6355" s="101">
        <v>5.39</v>
      </c>
    </row>
    <row r="6356" spans="1:2" x14ac:dyDescent="0.25">
      <c r="A6356" s="102">
        <v>38110</v>
      </c>
      <c r="B6356" s="101">
        <v>5.41</v>
      </c>
    </row>
    <row r="6357" spans="1:2" x14ac:dyDescent="0.25">
      <c r="A6357" s="102">
        <v>38111</v>
      </c>
      <c r="B6357" s="101">
        <v>5.45</v>
      </c>
    </row>
    <row r="6358" spans="1:2" x14ac:dyDescent="0.25">
      <c r="A6358" s="102">
        <v>38112</v>
      </c>
      <c r="B6358" s="101">
        <v>5.46</v>
      </c>
    </row>
    <row r="6359" spans="1:2" x14ac:dyDescent="0.25">
      <c r="A6359" s="102">
        <v>38113</v>
      </c>
      <c r="B6359" s="101">
        <v>5.46</v>
      </c>
    </row>
    <row r="6360" spans="1:2" x14ac:dyDescent="0.25">
      <c r="A6360" s="102">
        <v>38114</v>
      </c>
      <c r="B6360" s="101">
        <v>5.53</v>
      </c>
    </row>
    <row r="6361" spans="1:2" x14ac:dyDescent="0.25">
      <c r="A6361" s="102">
        <v>38117</v>
      </c>
      <c r="B6361" s="101">
        <v>5.54</v>
      </c>
    </row>
    <row r="6362" spans="1:2" x14ac:dyDescent="0.25">
      <c r="A6362" s="102">
        <v>38118</v>
      </c>
      <c r="B6362" s="101">
        <v>5.53</v>
      </c>
    </row>
    <row r="6363" spans="1:2" x14ac:dyDescent="0.25">
      <c r="A6363" s="102">
        <v>38119</v>
      </c>
      <c r="B6363" s="101">
        <v>5.57</v>
      </c>
    </row>
    <row r="6364" spans="1:2" x14ac:dyDescent="0.25">
      <c r="A6364" s="102">
        <v>38120</v>
      </c>
      <c r="B6364" s="101">
        <v>5.61</v>
      </c>
    </row>
    <row r="6365" spans="1:2" x14ac:dyDescent="0.25">
      <c r="A6365" s="102">
        <v>38121</v>
      </c>
      <c r="B6365" s="101">
        <v>5.59</v>
      </c>
    </row>
    <row r="6366" spans="1:2" x14ac:dyDescent="0.25">
      <c r="A6366" s="102">
        <v>38124</v>
      </c>
      <c r="B6366" s="101">
        <v>5.52</v>
      </c>
    </row>
    <row r="6367" spans="1:2" x14ac:dyDescent="0.25">
      <c r="A6367" s="102">
        <v>38125</v>
      </c>
      <c r="B6367" s="101">
        <v>5.56</v>
      </c>
    </row>
    <row r="6368" spans="1:2" x14ac:dyDescent="0.25">
      <c r="A6368" s="102">
        <v>38126</v>
      </c>
      <c r="B6368" s="101">
        <v>5.57</v>
      </c>
    </row>
    <row r="6369" spans="1:2" x14ac:dyDescent="0.25">
      <c r="A6369" s="102">
        <v>38127</v>
      </c>
      <c r="B6369" s="101">
        <v>5.52</v>
      </c>
    </row>
    <row r="6370" spans="1:2" x14ac:dyDescent="0.25">
      <c r="A6370" s="102">
        <v>38128</v>
      </c>
      <c r="B6370" s="101">
        <v>5.53</v>
      </c>
    </row>
    <row r="6371" spans="1:2" x14ac:dyDescent="0.25">
      <c r="A6371" s="102">
        <v>38131</v>
      </c>
      <c r="B6371" s="101">
        <v>5.53</v>
      </c>
    </row>
    <row r="6372" spans="1:2" x14ac:dyDescent="0.25">
      <c r="A6372" s="102">
        <v>38132</v>
      </c>
      <c r="B6372" s="101">
        <v>5.5</v>
      </c>
    </row>
    <row r="6373" spans="1:2" x14ac:dyDescent="0.25">
      <c r="A6373" s="102">
        <v>38133</v>
      </c>
      <c r="B6373" s="101">
        <v>5.46</v>
      </c>
    </row>
    <row r="6374" spans="1:2" x14ac:dyDescent="0.25">
      <c r="A6374" s="102">
        <v>38134</v>
      </c>
      <c r="B6374" s="101">
        <v>5.45</v>
      </c>
    </row>
    <row r="6375" spans="1:2" x14ac:dyDescent="0.25">
      <c r="A6375" s="102">
        <v>38135</v>
      </c>
      <c r="B6375" s="101">
        <v>5.42</v>
      </c>
    </row>
    <row r="6376" spans="1:2" x14ac:dyDescent="0.25">
      <c r="A6376" s="102">
        <v>38138</v>
      </c>
      <c r="B6376" s="101" t="e">
        <f>NA()</f>
        <v>#N/A</v>
      </c>
    </row>
    <row r="6377" spans="1:2" x14ac:dyDescent="0.25">
      <c r="A6377" s="102">
        <v>38139</v>
      </c>
      <c r="B6377" s="101">
        <v>5.48</v>
      </c>
    </row>
    <row r="6378" spans="1:2" x14ac:dyDescent="0.25">
      <c r="A6378" s="102">
        <v>38140</v>
      </c>
      <c r="B6378" s="101">
        <v>5.5</v>
      </c>
    </row>
    <row r="6379" spans="1:2" x14ac:dyDescent="0.25">
      <c r="A6379" s="102">
        <v>38141</v>
      </c>
      <c r="B6379" s="101">
        <v>5.49</v>
      </c>
    </row>
    <row r="6380" spans="1:2" x14ac:dyDescent="0.25">
      <c r="A6380" s="102">
        <v>38142</v>
      </c>
      <c r="B6380" s="101">
        <v>5.54</v>
      </c>
    </row>
    <row r="6381" spans="1:2" x14ac:dyDescent="0.25">
      <c r="A6381" s="102">
        <v>38145</v>
      </c>
      <c r="B6381" s="101">
        <v>5.5</v>
      </c>
    </row>
    <row r="6382" spans="1:2" x14ac:dyDescent="0.25">
      <c r="A6382" s="102">
        <v>38146</v>
      </c>
      <c r="B6382" s="101">
        <v>5.53</v>
      </c>
    </row>
    <row r="6383" spans="1:2" x14ac:dyDescent="0.25">
      <c r="A6383" s="102">
        <v>38147</v>
      </c>
      <c r="B6383" s="101">
        <v>5.53</v>
      </c>
    </row>
    <row r="6384" spans="1:2" x14ac:dyDescent="0.25">
      <c r="A6384" s="102">
        <v>38148</v>
      </c>
      <c r="B6384" s="101">
        <v>5.51</v>
      </c>
    </row>
    <row r="6385" spans="1:2" x14ac:dyDescent="0.25">
      <c r="A6385" s="102">
        <v>38149</v>
      </c>
      <c r="B6385" s="101" t="e">
        <f>NA()</f>
        <v>#N/A</v>
      </c>
    </row>
    <row r="6386" spans="1:2" x14ac:dyDescent="0.25">
      <c r="A6386" s="102">
        <v>38152</v>
      </c>
      <c r="B6386" s="101">
        <v>5.58</v>
      </c>
    </row>
    <row r="6387" spans="1:2" x14ac:dyDescent="0.25">
      <c r="A6387" s="102">
        <v>38153</v>
      </c>
      <c r="B6387" s="101">
        <v>5.45</v>
      </c>
    </row>
    <row r="6388" spans="1:2" x14ac:dyDescent="0.25">
      <c r="A6388" s="102">
        <v>38154</v>
      </c>
      <c r="B6388" s="101">
        <v>5.45</v>
      </c>
    </row>
    <row r="6389" spans="1:2" x14ac:dyDescent="0.25">
      <c r="A6389" s="102">
        <v>38155</v>
      </c>
      <c r="B6389" s="101">
        <v>5.41</v>
      </c>
    </row>
    <row r="6390" spans="1:2" x14ac:dyDescent="0.25">
      <c r="A6390" s="102">
        <v>38156</v>
      </c>
      <c r="B6390" s="101">
        <v>5.46</v>
      </c>
    </row>
    <row r="6391" spans="1:2" x14ac:dyDescent="0.25">
      <c r="A6391" s="102">
        <v>38159</v>
      </c>
      <c r="B6391" s="101">
        <v>5.45</v>
      </c>
    </row>
    <row r="6392" spans="1:2" x14ac:dyDescent="0.25">
      <c r="A6392" s="102">
        <v>38160</v>
      </c>
      <c r="B6392" s="101">
        <v>5.47</v>
      </c>
    </row>
    <row r="6393" spans="1:2" x14ac:dyDescent="0.25">
      <c r="A6393" s="102">
        <v>38161</v>
      </c>
      <c r="B6393" s="101">
        <v>5.45</v>
      </c>
    </row>
    <row r="6394" spans="1:2" x14ac:dyDescent="0.25">
      <c r="A6394" s="102">
        <v>38162</v>
      </c>
      <c r="B6394" s="101">
        <v>5.44</v>
      </c>
    </row>
    <row r="6395" spans="1:2" x14ac:dyDescent="0.25">
      <c r="A6395" s="102">
        <v>38163</v>
      </c>
      <c r="B6395" s="101">
        <v>5.41</v>
      </c>
    </row>
    <row r="6396" spans="1:2" x14ac:dyDescent="0.25">
      <c r="A6396" s="102">
        <v>38166</v>
      </c>
      <c r="B6396" s="101">
        <v>5.49</v>
      </c>
    </row>
    <row r="6397" spans="1:2" x14ac:dyDescent="0.25">
      <c r="A6397" s="102">
        <v>38167</v>
      </c>
      <c r="B6397" s="101">
        <v>5.44</v>
      </c>
    </row>
    <row r="6398" spans="1:2" x14ac:dyDescent="0.25">
      <c r="A6398" s="102">
        <v>38168</v>
      </c>
      <c r="B6398" s="101">
        <v>5.41</v>
      </c>
    </row>
    <row r="6399" spans="1:2" x14ac:dyDescent="0.25">
      <c r="A6399" s="102">
        <v>38169</v>
      </c>
      <c r="B6399" s="101">
        <v>5.35</v>
      </c>
    </row>
    <row r="6400" spans="1:2" x14ac:dyDescent="0.25">
      <c r="A6400" s="102">
        <v>38170</v>
      </c>
      <c r="B6400" s="101">
        <v>5.3</v>
      </c>
    </row>
    <row r="6401" spans="1:2" x14ac:dyDescent="0.25">
      <c r="A6401" s="102">
        <v>38173</v>
      </c>
      <c r="B6401" s="101" t="e">
        <f>NA()</f>
        <v>#N/A</v>
      </c>
    </row>
    <row r="6402" spans="1:2" x14ac:dyDescent="0.25">
      <c r="A6402" s="102">
        <v>38174</v>
      </c>
      <c r="B6402" s="101">
        <v>5.32</v>
      </c>
    </row>
    <row r="6403" spans="1:2" x14ac:dyDescent="0.25">
      <c r="A6403" s="102">
        <v>38175</v>
      </c>
      <c r="B6403" s="101">
        <v>5.32</v>
      </c>
    </row>
    <row r="6404" spans="1:2" x14ac:dyDescent="0.25">
      <c r="A6404" s="102">
        <v>38176</v>
      </c>
      <c r="B6404" s="101">
        <v>5.32</v>
      </c>
    </row>
    <row r="6405" spans="1:2" x14ac:dyDescent="0.25">
      <c r="A6405" s="102">
        <v>38177</v>
      </c>
      <c r="B6405" s="101">
        <v>5.31</v>
      </c>
    </row>
    <row r="6406" spans="1:2" x14ac:dyDescent="0.25">
      <c r="A6406" s="102">
        <v>38180</v>
      </c>
      <c r="B6406" s="101">
        <v>5.26</v>
      </c>
    </row>
    <row r="6407" spans="1:2" x14ac:dyDescent="0.25">
      <c r="A6407" s="102">
        <v>38181</v>
      </c>
      <c r="B6407" s="101">
        <v>5.29</v>
      </c>
    </row>
    <row r="6408" spans="1:2" x14ac:dyDescent="0.25">
      <c r="A6408" s="102">
        <v>38182</v>
      </c>
      <c r="B6408" s="101">
        <v>5.32</v>
      </c>
    </row>
    <row r="6409" spans="1:2" x14ac:dyDescent="0.25">
      <c r="A6409" s="102">
        <v>38183</v>
      </c>
      <c r="B6409" s="101">
        <v>5.28</v>
      </c>
    </row>
    <row r="6410" spans="1:2" x14ac:dyDescent="0.25">
      <c r="A6410" s="102">
        <v>38184</v>
      </c>
      <c r="B6410" s="101">
        <v>5.22</v>
      </c>
    </row>
    <row r="6411" spans="1:2" x14ac:dyDescent="0.25">
      <c r="A6411" s="102">
        <v>38187</v>
      </c>
      <c r="B6411" s="101">
        <v>5.22</v>
      </c>
    </row>
    <row r="6412" spans="1:2" x14ac:dyDescent="0.25">
      <c r="A6412" s="102">
        <v>38188</v>
      </c>
      <c r="B6412" s="101">
        <v>5.25</v>
      </c>
    </row>
    <row r="6413" spans="1:2" x14ac:dyDescent="0.25">
      <c r="A6413" s="102">
        <v>38189</v>
      </c>
      <c r="B6413" s="101">
        <v>5.31</v>
      </c>
    </row>
    <row r="6414" spans="1:2" x14ac:dyDescent="0.25">
      <c r="A6414" s="102">
        <v>38190</v>
      </c>
      <c r="B6414" s="101">
        <v>5.3</v>
      </c>
    </row>
    <row r="6415" spans="1:2" x14ac:dyDescent="0.25">
      <c r="A6415" s="102">
        <v>38191</v>
      </c>
      <c r="B6415" s="101">
        <v>5.27</v>
      </c>
    </row>
    <row r="6416" spans="1:2" x14ac:dyDescent="0.25">
      <c r="A6416" s="102">
        <v>38194</v>
      </c>
      <c r="B6416" s="101">
        <v>5.27</v>
      </c>
    </row>
    <row r="6417" spans="1:2" x14ac:dyDescent="0.25">
      <c r="A6417" s="102">
        <v>38195</v>
      </c>
      <c r="B6417" s="101">
        <v>5.42</v>
      </c>
    </row>
    <row r="6418" spans="1:2" x14ac:dyDescent="0.25">
      <c r="A6418" s="102">
        <v>38196</v>
      </c>
      <c r="B6418" s="101">
        <v>5.42</v>
      </c>
    </row>
    <row r="6419" spans="1:2" x14ac:dyDescent="0.25">
      <c r="A6419" s="102">
        <v>38197</v>
      </c>
      <c r="B6419" s="101">
        <v>5.37</v>
      </c>
    </row>
    <row r="6420" spans="1:2" x14ac:dyDescent="0.25">
      <c r="A6420" s="102">
        <v>38198</v>
      </c>
      <c r="B6420" s="101">
        <v>5.31</v>
      </c>
    </row>
    <row r="6421" spans="1:2" x14ac:dyDescent="0.25">
      <c r="A6421" s="102">
        <v>38201</v>
      </c>
      <c r="B6421" s="101">
        <v>5.26</v>
      </c>
    </row>
    <row r="6422" spans="1:2" x14ac:dyDescent="0.25">
      <c r="A6422" s="102">
        <v>38202</v>
      </c>
      <c r="B6422" s="101">
        <v>5.24</v>
      </c>
    </row>
    <row r="6423" spans="1:2" x14ac:dyDescent="0.25">
      <c r="A6423" s="102">
        <v>38203</v>
      </c>
      <c r="B6423" s="101">
        <v>5.24</v>
      </c>
    </row>
    <row r="6424" spans="1:2" x14ac:dyDescent="0.25">
      <c r="A6424" s="102">
        <v>38204</v>
      </c>
      <c r="B6424" s="101">
        <v>5.22</v>
      </c>
    </row>
    <row r="6425" spans="1:2" x14ac:dyDescent="0.25">
      <c r="A6425" s="102">
        <v>38205</v>
      </c>
      <c r="B6425" s="101">
        <v>5.13</v>
      </c>
    </row>
    <row r="6426" spans="1:2" x14ac:dyDescent="0.25">
      <c r="A6426" s="102">
        <v>38208</v>
      </c>
      <c r="B6426" s="101">
        <v>5.15</v>
      </c>
    </row>
    <row r="6427" spans="1:2" x14ac:dyDescent="0.25">
      <c r="A6427" s="102">
        <v>38209</v>
      </c>
      <c r="B6427" s="101">
        <v>5.17</v>
      </c>
    </row>
    <row r="6428" spans="1:2" x14ac:dyDescent="0.25">
      <c r="A6428" s="102">
        <v>38210</v>
      </c>
      <c r="B6428" s="101">
        <v>5.16</v>
      </c>
    </row>
    <row r="6429" spans="1:2" x14ac:dyDescent="0.25">
      <c r="A6429" s="102">
        <v>38211</v>
      </c>
      <c r="B6429" s="101">
        <v>5.17</v>
      </c>
    </row>
    <row r="6430" spans="1:2" x14ac:dyDescent="0.25">
      <c r="A6430" s="102">
        <v>38212</v>
      </c>
      <c r="B6430" s="101">
        <v>5.1100000000000003</v>
      </c>
    </row>
    <row r="6431" spans="1:2" x14ac:dyDescent="0.25">
      <c r="A6431" s="102">
        <v>38215</v>
      </c>
      <c r="B6431" s="101">
        <v>5.13</v>
      </c>
    </row>
    <row r="6432" spans="1:2" x14ac:dyDescent="0.25">
      <c r="A6432" s="102">
        <v>38216</v>
      </c>
      <c r="B6432" s="101">
        <v>5.13</v>
      </c>
    </row>
    <row r="6433" spans="1:2" x14ac:dyDescent="0.25">
      <c r="A6433" s="102">
        <v>38217</v>
      </c>
      <c r="B6433" s="101">
        <v>5.1100000000000003</v>
      </c>
    </row>
    <row r="6434" spans="1:2" x14ac:dyDescent="0.25">
      <c r="A6434" s="102">
        <v>38218</v>
      </c>
      <c r="B6434" s="101">
        <v>5.14</v>
      </c>
    </row>
    <row r="6435" spans="1:2" x14ac:dyDescent="0.25">
      <c r="A6435" s="102">
        <v>38219</v>
      </c>
      <c r="B6435" s="101">
        <v>5.14</v>
      </c>
    </row>
    <row r="6436" spans="1:2" x14ac:dyDescent="0.25">
      <c r="A6436" s="102">
        <v>38222</v>
      </c>
      <c r="B6436" s="101">
        <v>5.15</v>
      </c>
    </row>
    <row r="6437" spans="1:2" x14ac:dyDescent="0.25">
      <c r="A6437" s="102">
        <v>38223</v>
      </c>
      <c r="B6437" s="101">
        <v>5.15</v>
      </c>
    </row>
    <row r="6438" spans="1:2" x14ac:dyDescent="0.25">
      <c r="A6438" s="102">
        <v>38224</v>
      </c>
      <c r="B6438" s="101">
        <v>5.13</v>
      </c>
    </row>
    <row r="6439" spans="1:2" x14ac:dyDescent="0.25">
      <c r="A6439" s="102">
        <v>38225</v>
      </c>
      <c r="B6439" s="101">
        <v>5.0999999999999996</v>
      </c>
    </row>
    <row r="6440" spans="1:2" x14ac:dyDescent="0.25">
      <c r="A6440" s="102">
        <v>38226</v>
      </c>
      <c r="B6440" s="101">
        <v>5.0999999999999996</v>
      </c>
    </row>
    <row r="6441" spans="1:2" x14ac:dyDescent="0.25">
      <c r="A6441" s="102">
        <v>38229</v>
      </c>
      <c r="B6441" s="101">
        <v>5.07</v>
      </c>
    </row>
    <row r="6442" spans="1:2" x14ac:dyDescent="0.25">
      <c r="A6442" s="102">
        <v>38230</v>
      </c>
      <c r="B6442" s="101">
        <v>5.01</v>
      </c>
    </row>
    <row r="6443" spans="1:2" x14ac:dyDescent="0.25">
      <c r="A6443" s="102">
        <v>38231</v>
      </c>
      <c r="B6443" s="101">
        <v>5.01</v>
      </c>
    </row>
    <row r="6444" spans="1:2" x14ac:dyDescent="0.25">
      <c r="A6444" s="102">
        <v>38232</v>
      </c>
      <c r="B6444" s="101">
        <v>5.07</v>
      </c>
    </row>
    <row r="6445" spans="1:2" x14ac:dyDescent="0.25">
      <c r="A6445" s="102">
        <v>38233</v>
      </c>
      <c r="B6445" s="101">
        <v>5.14</v>
      </c>
    </row>
    <row r="6446" spans="1:2" x14ac:dyDescent="0.25">
      <c r="A6446" s="102">
        <v>38236</v>
      </c>
      <c r="B6446" s="101" t="e">
        <f>NA()</f>
        <v>#N/A</v>
      </c>
    </row>
    <row r="6447" spans="1:2" x14ac:dyDescent="0.25">
      <c r="A6447" s="102">
        <v>38237</v>
      </c>
      <c r="B6447" s="101">
        <v>5.0999999999999996</v>
      </c>
    </row>
    <row r="6448" spans="1:2" x14ac:dyDescent="0.25">
      <c r="A6448" s="102">
        <v>38238</v>
      </c>
      <c r="B6448" s="101">
        <v>5.04</v>
      </c>
    </row>
    <row r="6449" spans="1:2" x14ac:dyDescent="0.25">
      <c r="A6449" s="102">
        <v>38239</v>
      </c>
      <c r="B6449" s="101">
        <v>5.07</v>
      </c>
    </row>
    <row r="6450" spans="1:2" x14ac:dyDescent="0.25">
      <c r="A6450" s="102">
        <v>38240</v>
      </c>
      <c r="B6450" s="101">
        <v>5.05</v>
      </c>
    </row>
    <row r="6451" spans="1:2" x14ac:dyDescent="0.25">
      <c r="A6451" s="102">
        <v>38243</v>
      </c>
      <c r="B6451" s="101">
        <v>5.0199999999999996</v>
      </c>
    </row>
    <row r="6452" spans="1:2" x14ac:dyDescent="0.25">
      <c r="A6452" s="102">
        <v>38244</v>
      </c>
      <c r="B6452" s="101">
        <v>5.01</v>
      </c>
    </row>
    <row r="6453" spans="1:2" x14ac:dyDescent="0.25">
      <c r="A6453" s="102">
        <v>38245</v>
      </c>
      <c r="B6453" s="101">
        <v>5.04</v>
      </c>
    </row>
    <row r="6454" spans="1:2" x14ac:dyDescent="0.25">
      <c r="A6454" s="102">
        <v>38246</v>
      </c>
      <c r="B6454" s="101">
        <v>4.95</v>
      </c>
    </row>
    <row r="6455" spans="1:2" x14ac:dyDescent="0.25">
      <c r="A6455" s="102">
        <v>38247</v>
      </c>
      <c r="B6455" s="101">
        <v>4.99</v>
      </c>
    </row>
    <row r="6456" spans="1:2" x14ac:dyDescent="0.25">
      <c r="A6456" s="102">
        <v>38250</v>
      </c>
      <c r="B6456" s="101">
        <v>4.9400000000000004</v>
      </c>
    </row>
    <row r="6457" spans="1:2" x14ac:dyDescent="0.25">
      <c r="A6457" s="102">
        <v>38251</v>
      </c>
      <c r="B6457" s="101">
        <v>4.9400000000000004</v>
      </c>
    </row>
    <row r="6458" spans="1:2" x14ac:dyDescent="0.25">
      <c r="A6458" s="102">
        <v>38252</v>
      </c>
      <c r="B6458" s="101">
        <v>4.88</v>
      </c>
    </row>
    <row r="6459" spans="1:2" x14ac:dyDescent="0.25">
      <c r="A6459" s="102">
        <v>38253</v>
      </c>
      <c r="B6459" s="101">
        <v>4.8600000000000003</v>
      </c>
    </row>
    <row r="6460" spans="1:2" x14ac:dyDescent="0.25">
      <c r="A6460" s="102">
        <v>38254</v>
      </c>
      <c r="B6460" s="101">
        <v>4.87</v>
      </c>
    </row>
    <row r="6461" spans="1:2" x14ac:dyDescent="0.25">
      <c r="A6461" s="102">
        <v>38257</v>
      </c>
      <c r="B6461" s="101">
        <v>4.84</v>
      </c>
    </row>
    <row r="6462" spans="1:2" x14ac:dyDescent="0.25">
      <c r="A6462" s="102">
        <v>38258</v>
      </c>
      <c r="B6462" s="101">
        <v>4.9000000000000004</v>
      </c>
    </row>
    <row r="6463" spans="1:2" x14ac:dyDescent="0.25">
      <c r="A6463" s="102">
        <v>38259</v>
      </c>
      <c r="B6463" s="101">
        <v>4.97</v>
      </c>
    </row>
    <row r="6464" spans="1:2" x14ac:dyDescent="0.25">
      <c r="A6464" s="102">
        <v>38260</v>
      </c>
      <c r="B6464" s="101">
        <v>4.97</v>
      </c>
    </row>
    <row r="6465" spans="1:2" x14ac:dyDescent="0.25">
      <c r="A6465" s="102">
        <v>38261</v>
      </c>
      <c r="B6465" s="101">
        <v>5.0599999999999996</v>
      </c>
    </row>
    <row r="6466" spans="1:2" x14ac:dyDescent="0.25">
      <c r="A6466" s="102">
        <v>38264</v>
      </c>
      <c r="B6466" s="101">
        <v>5.04</v>
      </c>
    </row>
    <row r="6467" spans="1:2" x14ac:dyDescent="0.25">
      <c r="A6467" s="102">
        <v>38265</v>
      </c>
      <c r="B6467" s="101">
        <v>5.04</v>
      </c>
    </row>
    <row r="6468" spans="1:2" x14ac:dyDescent="0.25">
      <c r="A6468" s="102">
        <v>38266</v>
      </c>
      <c r="B6468" s="101">
        <v>5.04</v>
      </c>
    </row>
    <row r="6469" spans="1:2" x14ac:dyDescent="0.25">
      <c r="A6469" s="102">
        <v>38267</v>
      </c>
      <c r="B6469" s="101">
        <v>5.08</v>
      </c>
    </row>
    <row r="6470" spans="1:2" x14ac:dyDescent="0.25">
      <c r="A6470" s="102">
        <v>38268</v>
      </c>
      <c r="B6470" s="101">
        <v>4.9800000000000004</v>
      </c>
    </row>
    <row r="6471" spans="1:2" x14ac:dyDescent="0.25">
      <c r="A6471" s="102">
        <v>38271</v>
      </c>
      <c r="B6471" s="101" t="e">
        <f>NA()</f>
        <v>#N/A</v>
      </c>
    </row>
    <row r="6472" spans="1:2" x14ac:dyDescent="0.25">
      <c r="A6472" s="102">
        <v>38272</v>
      </c>
      <c r="B6472" s="101">
        <v>4.95</v>
      </c>
    </row>
    <row r="6473" spans="1:2" x14ac:dyDescent="0.25">
      <c r="A6473" s="102">
        <v>38273</v>
      </c>
      <c r="B6473" s="101">
        <v>4.9800000000000004</v>
      </c>
    </row>
    <row r="6474" spans="1:2" x14ac:dyDescent="0.25">
      <c r="A6474" s="102">
        <v>38274</v>
      </c>
      <c r="B6474" s="101">
        <v>4.93</v>
      </c>
    </row>
    <row r="6475" spans="1:2" x14ac:dyDescent="0.25">
      <c r="A6475" s="102">
        <v>38275</v>
      </c>
      <c r="B6475" s="101">
        <v>4.92</v>
      </c>
    </row>
    <row r="6476" spans="1:2" x14ac:dyDescent="0.25">
      <c r="A6476" s="102">
        <v>38278</v>
      </c>
      <c r="B6476" s="101">
        <v>4.92</v>
      </c>
    </row>
    <row r="6477" spans="1:2" x14ac:dyDescent="0.25">
      <c r="A6477" s="102">
        <v>38279</v>
      </c>
      <c r="B6477" s="101">
        <v>4.91</v>
      </c>
    </row>
    <row r="6478" spans="1:2" x14ac:dyDescent="0.25">
      <c r="A6478" s="102">
        <v>38280</v>
      </c>
      <c r="B6478" s="101">
        <v>4.8499999999999996</v>
      </c>
    </row>
    <row r="6479" spans="1:2" x14ac:dyDescent="0.25">
      <c r="A6479" s="102">
        <v>38281</v>
      </c>
      <c r="B6479" s="101">
        <v>4.84</v>
      </c>
    </row>
    <row r="6480" spans="1:2" x14ac:dyDescent="0.25">
      <c r="A6480" s="102">
        <v>38282</v>
      </c>
      <c r="B6480" s="101">
        <v>4.87</v>
      </c>
    </row>
    <row r="6481" spans="1:2" x14ac:dyDescent="0.25">
      <c r="A6481" s="102">
        <v>38285</v>
      </c>
      <c r="B6481" s="101">
        <v>4.8600000000000003</v>
      </c>
    </row>
    <row r="6482" spans="1:2" x14ac:dyDescent="0.25">
      <c r="A6482" s="102">
        <v>38286</v>
      </c>
      <c r="B6482" s="101">
        <v>4.87</v>
      </c>
    </row>
    <row r="6483" spans="1:2" x14ac:dyDescent="0.25">
      <c r="A6483" s="102">
        <v>38287</v>
      </c>
      <c r="B6483" s="101">
        <v>4.96</v>
      </c>
    </row>
    <row r="6484" spans="1:2" x14ac:dyDescent="0.25">
      <c r="A6484" s="102">
        <v>38288</v>
      </c>
      <c r="B6484" s="101">
        <v>4.91</v>
      </c>
    </row>
    <row r="6485" spans="1:2" x14ac:dyDescent="0.25">
      <c r="A6485" s="102">
        <v>38289</v>
      </c>
      <c r="B6485" s="101">
        <v>4.87</v>
      </c>
    </row>
    <row r="6486" spans="1:2" x14ac:dyDescent="0.25">
      <c r="A6486" s="102">
        <v>38292</v>
      </c>
      <c r="B6486" s="101">
        <v>4.92</v>
      </c>
    </row>
    <row r="6487" spans="1:2" x14ac:dyDescent="0.25">
      <c r="A6487" s="102">
        <v>38293</v>
      </c>
      <c r="B6487" s="101">
        <v>4.91</v>
      </c>
    </row>
    <row r="6488" spans="1:2" x14ac:dyDescent="0.25">
      <c r="A6488" s="102">
        <v>38294</v>
      </c>
      <c r="B6488" s="101">
        <v>4.9000000000000004</v>
      </c>
    </row>
    <row r="6489" spans="1:2" x14ac:dyDescent="0.25">
      <c r="A6489" s="102">
        <v>38295</v>
      </c>
      <c r="B6489" s="101">
        <v>4.8899999999999997</v>
      </c>
    </row>
    <row r="6490" spans="1:2" x14ac:dyDescent="0.25">
      <c r="A6490" s="102">
        <v>38296</v>
      </c>
      <c r="B6490" s="101">
        <v>4.99</v>
      </c>
    </row>
    <row r="6491" spans="1:2" x14ac:dyDescent="0.25">
      <c r="A6491" s="102">
        <v>38299</v>
      </c>
      <c r="B6491" s="101">
        <v>4.9800000000000004</v>
      </c>
    </row>
    <row r="6492" spans="1:2" x14ac:dyDescent="0.25">
      <c r="A6492" s="102">
        <v>38300</v>
      </c>
      <c r="B6492" s="101">
        <v>5.0199999999999996</v>
      </c>
    </row>
    <row r="6493" spans="1:2" x14ac:dyDescent="0.25">
      <c r="A6493" s="102">
        <v>38301</v>
      </c>
      <c r="B6493" s="101">
        <v>5.05</v>
      </c>
    </row>
    <row r="6494" spans="1:2" x14ac:dyDescent="0.25">
      <c r="A6494" s="102">
        <v>38302</v>
      </c>
      <c r="B6494" s="101" t="e">
        <f>NA()</f>
        <v>#N/A</v>
      </c>
    </row>
    <row r="6495" spans="1:2" x14ac:dyDescent="0.25">
      <c r="A6495" s="102">
        <v>38303</v>
      </c>
      <c r="B6495" s="101">
        <v>4.96</v>
      </c>
    </row>
    <row r="6496" spans="1:2" x14ac:dyDescent="0.25">
      <c r="A6496" s="102">
        <v>38306</v>
      </c>
      <c r="B6496" s="101">
        <v>4.9800000000000004</v>
      </c>
    </row>
    <row r="6497" spans="1:2" x14ac:dyDescent="0.25">
      <c r="A6497" s="102">
        <v>38307</v>
      </c>
      <c r="B6497" s="101">
        <v>4.96</v>
      </c>
    </row>
    <row r="6498" spans="1:2" x14ac:dyDescent="0.25">
      <c r="A6498" s="102">
        <v>38308</v>
      </c>
      <c r="B6498" s="101">
        <v>4.8899999999999997</v>
      </c>
    </row>
    <row r="6499" spans="1:2" x14ac:dyDescent="0.25">
      <c r="A6499" s="102">
        <v>38309</v>
      </c>
      <c r="B6499" s="101">
        <v>4.8600000000000003</v>
      </c>
    </row>
    <row r="6500" spans="1:2" x14ac:dyDescent="0.25">
      <c r="A6500" s="102">
        <v>38310</v>
      </c>
      <c r="B6500" s="101">
        <v>4.93</v>
      </c>
    </row>
    <row r="6501" spans="1:2" x14ac:dyDescent="0.25">
      <c r="A6501" s="102">
        <v>38313</v>
      </c>
      <c r="B6501" s="101">
        <v>4.8899999999999997</v>
      </c>
    </row>
    <row r="6502" spans="1:2" x14ac:dyDescent="0.25">
      <c r="A6502" s="102">
        <v>38314</v>
      </c>
      <c r="B6502" s="101">
        <v>4.8899999999999997</v>
      </c>
    </row>
    <row r="6503" spans="1:2" x14ac:dyDescent="0.25">
      <c r="A6503" s="102">
        <v>38315</v>
      </c>
      <c r="B6503" s="101">
        <v>4.8899999999999997</v>
      </c>
    </row>
    <row r="6504" spans="1:2" x14ac:dyDescent="0.25">
      <c r="A6504" s="102">
        <v>38316</v>
      </c>
      <c r="B6504" s="101" t="e">
        <f>NA()</f>
        <v>#N/A</v>
      </c>
    </row>
    <row r="6505" spans="1:2" x14ac:dyDescent="0.25">
      <c r="A6505" s="102">
        <v>38317</v>
      </c>
      <c r="B6505" s="101">
        <v>4.9400000000000004</v>
      </c>
    </row>
    <row r="6506" spans="1:2" x14ac:dyDescent="0.25">
      <c r="A6506" s="102">
        <v>38320</v>
      </c>
      <c r="B6506" s="101">
        <v>5.03</v>
      </c>
    </row>
    <row r="6507" spans="1:2" x14ac:dyDescent="0.25">
      <c r="A6507" s="102">
        <v>38321</v>
      </c>
      <c r="B6507" s="101">
        <v>5.07</v>
      </c>
    </row>
    <row r="6508" spans="1:2" x14ac:dyDescent="0.25">
      <c r="A6508" s="102">
        <v>38322</v>
      </c>
      <c r="B6508" s="101">
        <v>5.08</v>
      </c>
    </row>
    <row r="6509" spans="1:2" x14ac:dyDescent="0.25">
      <c r="A6509" s="102">
        <v>38323</v>
      </c>
      <c r="B6509" s="101">
        <v>5.1100000000000003</v>
      </c>
    </row>
    <row r="6510" spans="1:2" x14ac:dyDescent="0.25">
      <c r="A6510" s="102">
        <v>38324</v>
      </c>
      <c r="B6510" s="101">
        <v>4.99</v>
      </c>
    </row>
    <row r="6511" spans="1:2" x14ac:dyDescent="0.25">
      <c r="A6511" s="102">
        <v>38327</v>
      </c>
      <c r="B6511" s="101">
        <v>4.96</v>
      </c>
    </row>
    <row r="6512" spans="1:2" x14ac:dyDescent="0.25">
      <c r="A6512" s="102">
        <v>38328</v>
      </c>
      <c r="B6512" s="101">
        <v>4.95</v>
      </c>
    </row>
    <row r="6513" spans="1:2" x14ac:dyDescent="0.25">
      <c r="A6513" s="102">
        <v>38329</v>
      </c>
      <c r="B6513" s="101">
        <v>4.84</v>
      </c>
    </row>
    <row r="6514" spans="1:2" x14ac:dyDescent="0.25">
      <c r="A6514" s="102">
        <v>38330</v>
      </c>
      <c r="B6514" s="101">
        <v>4.88</v>
      </c>
    </row>
    <row r="6515" spans="1:2" x14ac:dyDescent="0.25">
      <c r="A6515" s="102">
        <v>38331</v>
      </c>
      <c r="B6515" s="101">
        <v>4.87</v>
      </c>
    </row>
    <row r="6516" spans="1:2" x14ac:dyDescent="0.25">
      <c r="A6516" s="102">
        <v>38334</v>
      </c>
      <c r="B6516" s="101">
        <v>4.8499999999999996</v>
      </c>
    </row>
    <row r="6517" spans="1:2" x14ac:dyDescent="0.25">
      <c r="A6517" s="102">
        <v>38335</v>
      </c>
      <c r="B6517" s="101">
        <v>4.83</v>
      </c>
    </row>
    <row r="6518" spans="1:2" x14ac:dyDescent="0.25">
      <c r="A6518" s="102">
        <v>38336</v>
      </c>
      <c r="B6518" s="101">
        <v>4.76</v>
      </c>
    </row>
    <row r="6519" spans="1:2" x14ac:dyDescent="0.25">
      <c r="A6519" s="102">
        <v>38337</v>
      </c>
      <c r="B6519" s="101">
        <v>4.88</v>
      </c>
    </row>
    <row r="6520" spans="1:2" x14ac:dyDescent="0.25">
      <c r="A6520" s="102">
        <v>38338</v>
      </c>
      <c r="B6520" s="101">
        <v>4.8899999999999997</v>
      </c>
    </row>
    <row r="6521" spans="1:2" x14ac:dyDescent="0.25">
      <c r="A6521" s="102">
        <v>38341</v>
      </c>
      <c r="B6521" s="101">
        <v>4.88</v>
      </c>
    </row>
    <row r="6522" spans="1:2" x14ac:dyDescent="0.25">
      <c r="A6522" s="102">
        <v>38342</v>
      </c>
      <c r="B6522" s="101">
        <v>4.83</v>
      </c>
    </row>
    <row r="6523" spans="1:2" x14ac:dyDescent="0.25">
      <c r="A6523" s="102">
        <v>38343</v>
      </c>
      <c r="B6523" s="101">
        <v>4.8600000000000003</v>
      </c>
    </row>
    <row r="6524" spans="1:2" x14ac:dyDescent="0.25">
      <c r="A6524" s="102">
        <v>38344</v>
      </c>
      <c r="B6524" s="101">
        <v>4.9000000000000004</v>
      </c>
    </row>
    <row r="6525" spans="1:2" x14ac:dyDescent="0.25">
      <c r="A6525" s="102">
        <v>38345</v>
      </c>
      <c r="B6525" s="101" t="e">
        <f>NA()</f>
        <v>#N/A</v>
      </c>
    </row>
    <row r="6526" spans="1:2" x14ac:dyDescent="0.25">
      <c r="A6526" s="102">
        <v>38348</v>
      </c>
      <c r="B6526" s="101">
        <v>4.97</v>
      </c>
    </row>
    <row r="6527" spans="1:2" x14ac:dyDescent="0.25">
      <c r="A6527" s="102">
        <v>38349</v>
      </c>
      <c r="B6527" s="101">
        <v>4.95</v>
      </c>
    </row>
    <row r="6528" spans="1:2" x14ac:dyDescent="0.25">
      <c r="A6528" s="102">
        <v>38350</v>
      </c>
      <c r="B6528" s="101">
        <v>4.97</v>
      </c>
    </row>
    <row r="6529" spans="1:2" x14ac:dyDescent="0.25">
      <c r="A6529" s="102">
        <v>38351</v>
      </c>
      <c r="B6529" s="101">
        <v>4.9400000000000004</v>
      </c>
    </row>
    <row r="6530" spans="1:2" x14ac:dyDescent="0.25">
      <c r="A6530" s="102">
        <v>38352</v>
      </c>
      <c r="B6530" s="101">
        <v>4.8600000000000003</v>
      </c>
    </row>
    <row r="6531" spans="1:2" x14ac:dyDescent="0.25">
      <c r="A6531" s="102">
        <v>38355</v>
      </c>
      <c r="B6531" s="101">
        <v>4.8499999999999996</v>
      </c>
    </row>
    <row r="6532" spans="1:2" x14ac:dyDescent="0.25">
      <c r="A6532" s="102">
        <v>38356</v>
      </c>
      <c r="B6532" s="101">
        <v>4.91</v>
      </c>
    </row>
    <row r="6533" spans="1:2" x14ac:dyDescent="0.25">
      <c r="A6533" s="102">
        <v>38357</v>
      </c>
      <c r="B6533" s="101">
        <v>4.88</v>
      </c>
    </row>
    <row r="6534" spans="1:2" x14ac:dyDescent="0.25">
      <c r="A6534" s="102">
        <v>38358</v>
      </c>
      <c r="B6534" s="101">
        <v>4.8899999999999997</v>
      </c>
    </row>
    <row r="6535" spans="1:2" x14ac:dyDescent="0.25">
      <c r="A6535" s="102">
        <v>38359</v>
      </c>
      <c r="B6535" s="101">
        <v>4.88</v>
      </c>
    </row>
    <row r="6536" spans="1:2" x14ac:dyDescent="0.25">
      <c r="A6536" s="102">
        <v>38362</v>
      </c>
      <c r="B6536" s="101">
        <v>4.8600000000000003</v>
      </c>
    </row>
    <row r="6537" spans="1:2" x14ac:dyDescent="0.25">
      <c r="A6537" s="102">
        <v>38363</v>
      </c>
      <c r="B6537" s="101">
        <v>4.84</v>
      </c>
    </row>
    <row r="6538" spans="1:2" x14ac:dyDescent="0.25">
      <c r="A6538" s="102">
        <v>38364</v>
      </c>
      <c r="B6538" s="101">
        <v>4.8</v>
      </c>
    </row>
    <row r="6539" spans="1:2" x14ac:dyDescent="0.25">
      <c r="A6539" s="102">
        <v>38365</v>
      </c>
      <c r="B6539" s="101">
        <v>4.7699999999999996</v>
      </c>
    </row>
    <row r="6540" spans="1:2" x14ac:dyDescent="0.25">
      <c r="A6540" s="102">
        <v>38366</v>
      </c>
      <c r="B6540" s="101">
        <v>4.78</v>
      </c>
    </row>
    <row r="6541" spans="1:2" x14ac:dyDescent="0.25">
      <c r="A6541" s="102">
        <v>38369</v>
      </c>
      <c r="B6541" s="101" t="e">
        <f>NA()</f>
        <v>#N/A</v>
      </c>
    </row>
    <row r="6542" spans="1:2" x14ac:dyDescent="0.25">
      <c r="A6542" s="102">
        <v>38370</v>
      </c>
      <c r="B6542" s="101">
        <v>4.72</v>
      </c>
    </row>
    <row r="6543" spans="1:2" x14ac:dyDescent="0.25">
      <c r="A6543" s="102">
        <v>38371</v>
      </c>
      <c r="B6543" s="101">
        <v>4.7</v>
      </c>
    </row>
    <row r="6544" spans="1:2" x14ac:dyDescent="0.25">
      <c r="A6544" s="102">
        <v>38372</v>
      </c>
      <c r="B6544" s="101">
        <v>4.71</v>
      </c>
    </row>
    <row r="6545" spans="1:2" x14ac:dyDescent="0.25">
      <c r="A6545" s="102">
        <v>38373</v>
      </c>
      <c r="B6545" s="101">
        <v>4.7</v>
      </c>
    </row>
    <row r="6546" spans="1:2" x14ac:dyDescent="0.25">
      <c r="A6546" s="102">
        <v>38376</v>
      </c>
      <c r="B6546" s="101">
        <v>4.63</v>
      </c>
    </row>
    <row r="6547" spans="1:2" x14ac:dyDescent="0.25">
      <c r="A6547" s="102">
        <v>38377</v>
      </c>
      <c r="B6547" s="101">
        <v>4.71</v>
      </c>
    </row>
    <row r="6548" spans="1:2" x14ac:dyDescent="0.25">
      <c r="A6548" s="102">
        <v>38378</v>
      </c>
      <c r="B6548" s="101">
        <v>4.7</v>
      </c>
    </row>
    <row r="6549" spans="1:2" x14ac:dyDescent="0.25">
      <c r="A6549" s="102">
        <v>38379</v>
      </c>
      <c r="B6549" s="101">
        <v>4.71</v>
      </c>
    </row>
    <row r="6550" spans="1:2" x14ac:dyDescent="0.25">
      <c r="A6550" s="102">
        <v>38380</v>
      </c>
      <c r="B6550" s="101">
        <v>4.6399999999999997</v>
      </c>
    </row>
    <row r="6551" spans="1:2" x14ac:dyDescent="0.25">
      <c r="A6551" s="102">
        <v>38383</v>
      </c>
      <c r="B6551" s="101">
        <v>4.62</v>
      </c>
    </row>
    <row r="6552" spans="1:2" x14ac:dyDescent="0.25">
      <c r="A6552" s="102">
        <v>38384</v>
      </c>
      <c r="B6552" s="101">
        <v>4.63</v>
      </c>
    </row>
    <row r="6553" spans="1:2" x14ac:dyDescent="0.25">
      <c r="A6553" s="102">
        <v>38385</v>
      </c>
      <c r="B6553" s="101">
        <v>4.6100000000000003</v>
      </c>
    </row>
    <row r="6554" spans="1:2" x14ac:dyDescent="0.25">
      <c r="A6554" s="102">
        <v>38386</v>
      </c>
      <c r="B6554" s="101">
        <v>4.58</v>
      </c>
    </row>
    <row r="6555" spans="1:2" x14ac:dyDescent="0.25">
      <c r="A6555" s="102">
        <v>38387</v>
      </c>
      <c r="B6555" s="101">
        <v>4.4800000000000004</v>
      </c>
    </row>
    <row r="6556" spans="1:2" x14ac:dyDescent="0.25">
      <c r="A6556" s="102">
        <v>38390</v>
      </c>
      <c r="B6556" s="101">
        <v>4.43</v>
      </c>
    </row>
    <row r="6557" spans="1:2" x14ac:dyDescent="0.25">
      <c r="A6557" s="102">
        <v>38391</v>
      </c>
      <c r="B6557" s="101">
        <v>4.3899999999999997</v>
      </c>
    </row>
    <row r="6558" spans="1:2" x14ac:dyDescent="0.25">
      <c r="A6558" s="102">
        <v>38392</v>
      </c>
      <c r="B6558" s="101">
        <v>4.4000000000000004</v>
      </c>
    </row>
    <row r="6559" spans="1:2" x14ac:dyDescent="0.25">
      <c r="A6559" s="102">
        <v>38393</v>
      </c>
      <c r="B6559" s="101">
        <v>4.5</v>
      </c>
    </row>
    <row r="6560" spans="1:2" x14ac:dyDescent="0.25">
      <c r="A6560" s="102">
        <v>38394</v>
      </c>
      <c r="B6560" s="101">
        <v>4.5199999999999996</v>
      </c>
    </row>
    <row r="6561" spans="1:2" x14ac:dyDescent="0.25">
      <c r="A6561" s="102">
        <v>38397</v>
      </c>
      <c r="B6561" s="101">
        <v>4.45</v>
      </c>
    </row>
    <row r="6562" spans="1:2" x14ac:dyDescent="0.25">
      <c r="A6562" s="102">
        <v>38398</v>
      </c>
      <c r="B6562" s="101">
        <v>4.4800000000000004</v>
      </c>
    </row>
    <row r="6563" spans="1:2" x14ac:dyDescent="0.25">
      <c r="A6563" s="102">
        <v>38399</v>
      </c>
      <c r="B6563" s="101">
        <v>4.53</v>
      </c>
    </row>
    <row r="6564" spans="1:2" x14ac:dyDescent="0.25">
      <c r="A6564" s="102">
        <v>38400</v>
      </c>
      <c r="B6564" s="101">
        <v>4.58</v>
      </c>
    </row>
    <row r="6565" spans="1:2" x14ac:dyDescent="0.25">
      <c r="A6565" s="102">
        <v>38401</v>
      </c>
      <c r="B6565" s="101">
        <v>4.6500000000000004</v>
      </c>
    </row>
    <row r="6566" spans="1:2" x14ac:dyDescent="0.25">
      <c r="A6566" s="102">
        <v>38404</v>
      </c>
      <c r="B6566" s="101" t="e">
        <f>NA()</f>
        <v>#N/A</v>
      </c>
    </row>
    <row r="6567" spans="1:2" x14ac:dyDescent="0.25">
      <c r="A6567" s="102">
        <v>38405</v>
      </c>
      <c r="B6567" s="101">
        <v>4.71</v>
      </c>
    </row>
    <row r="6568" spans="1:2" x14ac:dyDescent="0.25">
      <c r="A6568" s="102">
        <v>38406</v>
      </c>
      <c r="B6568" s="101">
        <v>4.6900000000000004</v>
      </c>
    </row>
    <row r="6569" spans="1:2" x14ac:dyDescent="0.25">
      <c r="A6569" s="102">
        <v>38407</v>
      </c>
      <c r="B6569" s="101">
        <v>4.67</v>
      </c>
    </row>
    <row r="6570" spans="1:2" x14ac:dyDescent="0.25">
      <c r="A6570" s="102">
        <v>38408</v>
      </c>
      <c r="B6570" s="101">
        <v>4.6100000000000003</v>
      </c>
    </row>
    <row r="6571" spans="1:2" x14ac:dyDescent="0.25">
      <c r="A6571" s="102">
        <v>38411</v>
      </c>
      <c r="B6571" s="101">
        <v>4.71</v>
      </c>
    </row>
    <row r="6572" spans="1:2" x14ac:dyDescent="0.25">
      <c r="A6572" s="102">
        <v>38412</v>
      </c>
      <c r="B6572" s="101">
        <v>4.6900000000000004</v>
      </c>
    </row>
    <row r="6573" spans="1:2" x14ac:dyDescent="0.25">
      <c r="A6573" s="102">
        <v>38413</v>
      </c>
      <c r="B6573" s="101">
        <v>4.71</v>
      </c>
    </row>
    <row r="6574" spans="1:2" x14ac:dyDescent="0.25">
      <c r="A6574" s="102">
        <v>38414</v>
      </c>
      <c r="B6574" s="101">
        <v>4.71</v>
      </c>
    </row>
    <row r="6575" spans="1:2" x14ac:dyDescent="0.25">
      <c r="A6575" s="102">
        <v>38415</v>
      </c>
      <c r="B6575" s="101">
        <v>4.66</v>
      </c>
    </row>
    <row r="6576" spans="1:2" x14ac:dyDescent="0.25">
      <c r="A6576" s="102">
        <v>38418</v>
      </c>
      <c r="B6576" s="101">
        <v>4.63</v>
      </c>
    </row>
    <row r="6577" spans="1:2" x14ac:dyDescent="0.25">
      <c r="A6577" s="102">
        <v>38419</v>
      </c>
      <c r="B6577" s="101">
        <v>4.67</v>
      </c>
    </row>
    <row r="6578" spans="1:2" x14ac:dyDescent="0.25">
      <c r="A6578" s="102">
        <v>38420</v>
      </c>
      <c r="B6578" s="101">
        <v>4.84</v>
      </c>
    </row>
    <row r="6579" spans="1:2" x14ac:dyDescent="0.25">
      <c r="A6579" s="102">
        <v>38421</v>
      </c>
      <c r="B6579" s="101">
        <v>4.74</v>
      </c>
    </row>
    <row r="6580" spans="1:2" x14ac:dyDescent="0.25">
      <c r="A6580" s="102">
        <v>38422</v>
      </c>
      <c r="B6580" s="101">
        <v>4.8</v>
      </c>
    </row>
    <row r="6581" spans="1:2" x14ac:dyDescent="0.25">
      <c r="A6581" s="102">
        <v>38425</v>
      </c>
      <c r="B6581" s="101">
        <v>4.7699999999999996</v>
      </c>
    </row>
    <row r="6582" spans="1:2" x14ac:dyDescent="0.25">
      <c r="A6582" s="102">
        <v>38426</v>
      </c>
      <c r="B6582" s="101">
        <v>4.8</v>
      </c>
    </row>
    <row r="6583" spans="1:2" x14ac:dyDescent="0.25">
      <c r="A6583" s="102">
        <v>38427</v>
      </c>
      <c r="B6583" s="101">
        <v>4.78</v>
      </c>
    </row>
    <row r="6584" spans="1:2" x14ac:dyDescent="0.25">
      <c r="A6584" s="102">
        <v>38428</v>
      </c>
      <c r="B6584" s="101">
        <v>4.75</v>
      </c>
    </row>
    <row r="6585" spans="1:2" x14ac:dyDescent="0.25">
      <c r="A6585" s="102">
        <v>38429</v>
      </c>
      <c r="B6585" s="101">
        <v>4.8</v>
      </c>
    </row>
    <row r="6586" spans="1:2" x14ac:dyDescent="0.25">
      <c r="A6586" s="102">
        <v>38432</v>
      </c>
      <c r="B6586" s="101">
        <v>4.8499999999999996</v>
      </c>
    </row>
    <row r="6587" spans="1:2" x14ac:dyDescent="0.25">
      <c r="A6587" s="102">
        <v>38433</v>
      </c>
      <c r="B6587" s="101">
        <v>4.88</v>
      </c>
    </row>
    <row r="6588" spans="1:2" x14ac:dyDescent="0.25">
      <c r="A6588" s="102">
        <v>38434</v>
      </c>
      <c r="B6588" s="101">
        <v>4.8600000000000003</v>
      </c>
    </row>
    <row r="6589" spans="1:2" x14ac:dyDescent="0.25">
      <c r="A6589" s="102">
        <v>38435</v>
      </c>
      <c r="B6589" s="101">
        <v>4.84</v>
      </c>
    </row>
    <row r="6590" spans="1:2" x14ac:dyDescent="0.25">
      <c r="A6590" s="102">
        <v>38436</v>
      </c>
      <c r="B6590" s="101" t="e">
        <f>NA()</f>
        <v>#N/A</v>
      </c>
    </row>
    <row r="6591" spans="1:2" x14ac:dyDescent="0.25">
      <c r="A6591" s="102">
        <v>38439</v>
      </c>
      <c r="B6591" s="101">
        <v>4.88</v>
      </c>
    </row>
    <row r="6592" spans="1:2" x14ac:dyDescent="0.25">
      <c r="A6592" s="102">
        <v>38440</v>
      </c>
      <c r="B6592" s="101">
        <v>4.8499999999999996</v>
      </c>
    </row>
    <row r="6593" spans="1:2" x14ac:dyDescent="0.25">
      <c r="A6593" s="102">
        <v>38441</v>
      </c>
      <c r="B6593" s="101">
        <v>4.7699999999999996</v>
      </c>
    </row>
    <row r="6594" spans="1:2" x14ac:dyDescent="0.25">
      <c r="A6594" s="102">
        <v>38442</v>
      </c>
      <c r="B6594" s="101">
        <v>4.76</v>
      </c>
    </row>
    <row r="6595" spans="1:2" x14ac:dyDescent="0.25">
      <c r="A6595" s="102">
        <v>38443</v>
      </c>
      <c r="B6595" s="101">
        <v>4.72</v>
      </c>
    </row>
    <row r="6596" spans="1:2" x14ac:dyDescent="0.25">
      <c r="A6596" s="102">
        <v>38446</v>
      </c>
      <c r="B6596" s="101">
        <v>4.7300000000000004</v>
      </c>
    </row>
    <row r="6597" spans="1:2" x14ac:dyDescent="0.25">
      <c r="A6597" s="102">
        <v>38447</v>
      </c>
      <c r="B6597" s="101">
        <v>4.75</v>
      </c>
    </row>
    <row r="6598" spans="1:2" x14ac:dyDescent="0.25">
      <c r="A6598" s="102">
        <v>38448</v>
      </c>
      <c r="B6598" s="101">
        <v>4.7300000000000004</v>
      </c>
    </row>
    <row r="6599" spans="1:2" x14ac:dyDescent="0.25">
      <c r="A6599" s="102">
        <v>38449</v>
      </c>
      <c r="B6599" s="101">
        <v>4.78</v>
      </c>
    </row>
    <row r="6600" spans="1:2" x14ac:dyDescent="0.25">
      <c r="A6600" s="102">
        <v>38450</v>
      </c>
      <c r="B6600" s="101">
        <v>4.7699999999999996</v>
      </c>
    </row>
    <row r="6601" spans="1:2" x14ac:dyDescent="0.25">
      <c r="A6601" s="102">
        <v>38453</v>
      </c>
      <c r="B6601" s="101">
        <v>4.7300000000000004</v>
      </c>
    </row>
    <row r="6602" spans="1:2" x14ac:dyDescent="0.25">
      <c r="A6602" s="102">
        <v>38454</v>
      </c>
      <c r="B6602" s="101">
        <v>4.66</v>
      </c>
    </row>
    <row r="6603" spans="1:2" x14ac:dyDescent="0.25">
      <c r="A6603" s="102">
        <v>38455</v>
      </c>
      <c r="B6603" s="101">
        <v>4.68</v>
      </c>
    </row>
    <row r="6604" spans="1:2" x14ac:dyDescent="0.25">
      <c r="A6604" s="102">
        <v>38456</v>
      </c>
      <c r="B6604" s="101">
        <v>4.7300000000000004</v>
      </c>
    </row>
    <row r="6605" spans="1:2" x14ac:dyDescent="0.25">
      <c r="A6605" s="102">
        <v>38457</v>
      </c>
      <c r="B6605" s="101">
        <v>4.66</v>
      </c>
    </row>
    <row r="6606" spans="1:2" x14ac:dyDescent="0.25">
      <c r="A6606" s="102">
        <v>38460</v>
      </c>
      <c r="B6606" s="101">
        <v>4.62</v>
      </c>
    </row>
    <row r="6607" spans="1:2" x14ac:dyDescent="0.25">
      <c r="A6607" s="102">
        <v>38461</v>
      </c>
      <c r="B6607" s="101">
        <v>4.53</v>
      </c>
    </row>
    <row r="6608" spans="1:2" x14ac:dyDescent="0.25">
      <c r="A6608" s="102">
        <v>38462</v>
      </c>
      <c r="B6608" s="101">
        <v>4.59</v>
      </c>
    </row>
    <row r="6609" spans="1:2" x14ac:dyDescent="0.25">
      <c r="A6609" s="102">
        <v>38463</v>
      </c>
      <c r="B6609" s="101">
        <v>4.62</v>
      </c>
    </row>
    <row r="6610" spans="1:2" x14ac:dyDescent="0.25">
      <c r="A6610" s="102">
        <v>38464</v>
      </c>
      <c r="B6610" s="101">
        <v>4.5999999999999996</v>
      </c>
    </row>
    <row r="6611" spans="1:2" x14ac:dyDescent="0.25">
      <c r="A6611" s="102">
        <v>38467</v>
      </c>
      <c r="B6611" s="101">
        <v>4.54</v>
      </c>
    </row>
    <row r="6612" spans="1:2" x14ac:dyDescent="0.25">
      <c r="A6612" s="102">
        <v>38468</v>
      </c>
      <c r="B6612" s="101">
        <v>4.59</v>
      </c>
    </row>
    <row r="6613" spans="1:2" x14ac:dyDescent="0.25">
      <c r="A6613" s="102">
        <v>38469</v>
      </c>
      <c r="B6613" s="101">
        <v>4.57</v>
      </c>
    </row>
    <row r="6614" spans="1:2" x14ac:dyDescent="0.25">
      <c r="A6614" s="102">
        <v>38470</v>
      </c>
      <c r="B6614" s="101">
        <v>4.5199999999999996</v>
      </c>
    </row>
    <row r="6615" spans="1:2" x14ac:dyDescent="0.25">
      <c r="A6615" s="102">
        <v>38471</v>
      </c>
      <c r="B6615" s="101">
        <v>4.53</v>
      </c>
    </row>
    <row r="6616" spans="1:2" x14ac:dyDescent="0.25">
      <c r="A6616" s="102">
        <v>38474</v>
      </c>
      <c r="B6616" s="101">
        <v>4.53</v>
      </c>
    </row>
    <row r="6617" spans="1:2" x14ac:dyDescent="0.25">
      <c r="A6617" s="102">
        <v>38475</v>
      </c>
      <c r="B6617" s="101">
        <v>4.49</v>
      </c>
    </row>
    <row r="6618" spans="1:2" x14ac:dyDescent="0.25">
      <c r="A6618" s="102">
        <v>38476</v>
      </c>
      <c r="B6618" s="101">
        <v>4.5999999999999996</v>
      </c>
    </row>
    <row r="6619" spans="1:2" x14ac:dyDescent="0.25">
      <c r="A6619" s="102">
        <v>38477</v>
      </c>
      <c r="B6619" s="101">
        <v>4.5999999999999996</v>
      </c>
    </row>
    <row r="6620" spans="1:2" x14ac:dyDescent="0.25">
      <c r="A6620" s="102">
        <v>38478</v>
      </c>
      <c r="B6620" s="101">
        <v>4.62</v>
      </c>
    </row>
    <row r="6621" spans="1:2" x14ac:dyDescent="0.25">
      <c r="A6621" s="102">
        <v>38481</v>
      </c>
      <c r="B6621" s="101">
        <v>4.6399999999999997</v>
      </c>
    </row>
    <row r="6622" spans="1:2" x14ac:dyDescent="0.25">
      <c r="A6622" s="102">
        <v>38482</v>
      </c>
      <c r="B6622" s="101">
        <v>4.5999999999999996</v>
      </c>
    </row>
    <row r="6623" spans="1:2" x14ac:dyDescent="0.25">
      <c r="A6623" s="102">
        <v>38483</v>
      </c>
      <c r="B6623" s="101">
        <v>4.54</v>
      </c>
    </row>
    <row r="6624" spans="1:2" x14ac:dyDescent="0.25">
      <c r="A6624" s="102">
        <v>38484</v>
      </c>
      <c r="B6624" s="101">
        <v>4.54</v>
      </c>
    </row>
    <row r="6625" spans="1:2" x14ac:dyDescent="0.25">
      <c r="A6625" s="102">
        <v>38485</v>
      </c>
      <c r="B6625" s="101">
        <v>4.4800000000000004</v>
      </c>
    </row>
    <row r="6626" spans="1:2" x14ac:dyDescent="0.25">
      <c r="A6626" s="102">
        <v>38488</v>
      </c>
      <c r="B6626" s="101">
        <v>4.49</v>
      </c>
    </row>
    <row r="6627" spans="1:2" x14ac:dyDescent="0.25">
      <c r="A6627" s="102">
        <v>38489</v>
      </c>
      <c r="B6627" s="101">
        <v>4.47</v>
      </c>
    </row>
    <row r="6628" spans="1:2" x14ac:dyDescent="0.25">
      <c r="A6628" s="102">
        <v>38490</v>
      </c>
      <c r="B6628" s="101">
        <v>4.42</v>
      </c>
    </row>
    <row r="6629" spans="1:2" x14ac:dyDescent="0.25">
      <c r="A6629" s="102">
        <v>38491</v>
      </c>
      <c r="B6629" s="101">
        <v>4.4400000000000004</v>
      </c>
    </row>
    <row r="6630" spans="1:2" x14ac:dyDescent="0.25">
      <c r="A6630" s="102">
        <v>38492</v>
      </c>
      <c r="B6630" s="101">
        <v>4.4400000000000004</v>
      </c>
    </row>
    <row r="6631" spans="1:2" x14ac:dyDescent="0.25">
      <c r="A6631" s="102">
        <v>38495</v>
      </c>
      <c r="B6631" s="101">
        <v>4.38</v>
      </c>
    </row>
    <row r="6632" spans="1:2" x14ac:dyDescent="0.25">
      <c r="A6632" s="102">
        <v>38496</v>
      </c>
      <c r="B6632" s="101">
        <v>4.3499999999999996</v>
      </c>
    </row>
    <row r="6633" spans="1:2" x14ac:dyDescent="0.25">
      <c r="A6633" s="102">
        <v>38497</v>
      </c>
      <c r="B6633" s="101">
        <v>4.4000000000000004</v>
      </c>
    </row>
    <row r="6634" spans="1:2" x14ac:dyDescent="0.25">
      <c r="A6634" s="102">
        <v>38498</v>
      </c>
      <c r="B6634" s="101">
        <v>4.45</v>
      </c>
    </row>
    <row r="6635" spans="1:2" x14ac:dyDescent="0.25">
      <c r="A6635" s="102">
        <v>38499</v>
      </c>
      <c r="B6635" s="101">
        <v>4.45</v>
      </c>
    </row>
    <row r="6636" spans="1:2" x14ac:dyDescent="0.25">
      <c r="A6636" s="102">
        <v>38502</v>
      </c>
      <c r="B6636" s="101" t="e">
        <f>NA()</f>
        <v>#N/A</v>
      </c>
    </row>
    <row r="6637" spans="1:2" x14ac:dyDescent="0.25">
      <c r="A6637" s="102">
        <v>38503</v>
      </c>
      <c r="B6637" s="101">
        <v>4.3600000000000003</v>
      </c>
    </row>
    <row r="6638" spans="1:2" x14ac:dyDescent="0.25">
      <c r="A6638" s="102">
        <v>38504</v>
      </c>
      <c r="B6638" s="101">
        <v>4.2699999999999996</v>
      </c>
    </row>
    <row r="6639" spans="1:2" x14ac:dyDescent="0.25">
      <c r="A6639" s="102">
        <v>38505</v>
      </c>
      <c r="B6639" s="101">
        <v>4.2</v>
      </c>
    </row>
    <row r="6640" spans="1:2" x14ac:dyDescent="0.25">
      <c r="A6640" s="102">
        <v>38506</v>
      </c>
      <c r="B6640" s="101">
        <v>4.26</v>
      </c>
    </row>
    <row r="6641" spans="1:2" x14ac:dyDescent="0.25">
      <c r="A6641" s="102">
        <v>38509</v>
      </c>
      <c r="B6641" s="101">
        <v>4.2300000000000004</v>
      </c>
    </row>
    <row r="6642" spans="1:2" x14ac:dyDescent="0.25">
      <c r="A6642" s="102">
        <v>38510</v>
      </c>
      <c r="B6642" s="101">
        <v>4.18</v>
      </c>
    </row>
    <row r="6643" spans="1:2" x14ac:dyDescent="0.25">
      <c r="A6643" s="102">
        <v>38511</v>
      </c>
      <c r="B6643" s="101">
        <v>4.24</v>
      </c>
    </row>
    <row r="6644" spans="1:2" x14ac:dyDescent="0.25">
      <c r="A6644" s="102">
        <v>38512</v>
      </c>
      <c r="B6644" s="101">
        <v>4.2300000000000004</v>
      </c>
    </row>
    <row r="6645" spans="1:2" x14ac:dyDescent="0.25">
      <c r="A6645" s="102">
        <v>38513</v>
      </c>
      <c r="B6645" s="101">
        <v>4.3</v>
      </c>
    </row>
    <row r="6646" spans="1:2" x14ac:dyDescent="0.25">
      <c r="A6646" s="102">
        <v>38516</v>
      </c>
      <c r="B6646" s="101">
        <v>4.3899999999999997</v>
      </c>
    </row>
    <row r="6647" spans="1:2" x14ac:dyDescent="0.25">
      <c r="A6647" s="102">
        <v>38517</v>
      </c>
      <c r="B6647" s="101">
        <v>4.41</v>
      </c>
    </row>
    <row r="6648" spans="1:2" x14ac:dyDescent="0.25">
      <c r="A6648" s="102">
        <v>38518</v>
      </c>
      <c r="B6648" s="101">
        <v>4.4400000000000004</v>
      </c>
    </row>
    <row r="6649" spans="1:2" x14ac:dyDescent="0.25">
      <c r="A6649" s="102">
        <v>38519</v>
      </c>
      <c r="B6649" s="101">
        <v>4.3600000000000003</v>
      </c>
    </row>
    <row r="6650" spans="1:2" x14ac:dyDescent="0.25">
      <c r="A6650" s="102">
        <v>38520</v>
      </c>
      <c r="B6650" s="101">
        <v>4.3499999999999996</v>
      </c>
    </row>
    <row r="6651" spans="1:2" x14ac:dyDescent="0.25">
      <c r="A6651" s="102">
        <v>38523</v>
      </c>
      <c r="B6651" s="101">
        <v>4.34</v>
      </c>
    </row>
    <row r="6652" spans="1:2" x14ac:dyDescent="0.25">
      <c r="A6652" s="102">
        <v>38524</v>
      </c>
      <c r="B6652" s="101">
        <v>4.32</v>
      </c>
    </row>
    <row r="6653" spans="1:2" x14ac:dyDescent="0.25">
      <c r="A6653" s="102">
        <v>38525</v>
      </c>
      <c r="B6653" s="101">
        <v>4.2300000000000004</v>
      </c>
    </row>
    <row r="6654" spans="1:2" x14ac:dyDescent="0.25">
      <c r="A6654" s="102">
        <v>38526</v>
      </c>
      <c r="B6654" s="101">
        <v>4.2699999999999996</v>
      </c>
    </row>
    <row r="6655" spans="1:2" x14ac:dyDescent="0.25">
      <c r="A6655" s="102">
        <v>38527</v>
      </c>
      <c r="B6655" s="101">
        <v>4.2300000000000004</v>
      </c>
    </row>
    <row r="6656" spans="1:2" x14ac:dyDescent="0.25">
      <c r="A6656" s="102">
        <v>38530</v>
      </c>
      <c r="B6656" s="101">
        <v>4.25</v>
      </c>
    </row>
    <row r="6657" spans="1:2" x14ac:dyDescent="0.25">
      <c r="A6657" s="102">
        <v>38531</v>
      </c>
      <c r="B6657" s="101">
        <v>4.22</v>
      </c>
    </row>
    <row r="6658" spans="1:2" x14ac:dyDescent="0.25">
      <c r="A6658" s="102">
        <v>38532</v>
      </c>
      <c r="B6658" s="101">
        <v>4.24</v>
      </c>
    </row>
    <row r="6659" spans="1:2" x14ac:dyDescent="0.25">
      <c r="A6659" s="102">
        <v>38533</v>
      </c>
      <c r="B6659" s="101">
        <v>4.1900000000000004</v>
      </c>
    </row>
    <row r="6660" spans="1:2" x14ac:dyDescent="0.25">
      <c r="A6660" s="102">
        <v>38534</v>
      </c>
      <c r="B6660" s="101">
        <v>4.28</v>
      </c>
    </row>
    <row r="6661" spans="1:2" x14ac:dyDescent="0.25">
      <c r="A6661" s="102">
        <v>38537</v>
      </c>
      <c r="B6661" s="101" t="e">
        <f>NA()</f>
        <v>#N/A</v>
      </c>
    </row>
    <row r="6662" spans="1:2" x14ac:dyDescent="0.25">
      <c r="A6662" s="102">
        <v>38538</v>
      </c>
      <c r="B6662" s="101">
        <v>4.34</v>
      </c>
    </row>
    <row r="6663" spans="1:2" x14ac:dyDescent="0.25">
      <c r="A6663" s="102">
        <v>38539</v>
      </c>
      <c r="B6663" s="101">
        <v>4.3099999999999996</v>
      </c>
    </row>
    <row r="6664" spans="1:2" x14ac:dyDescent="0.25">
      <c r="A6664" s="102">
        <v>38540</v>
      </c>
      <c r="B6664" s="101">
        <v>4.28</v>
      </c>
    </row>
    <row r="6665" spans="1:2" x14ac:dyDescent="0.25">
      <c r="A6665" s="102">
        <v>38541</v>
      </c>
      <c r="B6665" s="101">
        <v>4.33</v>
      </c>
    </row>
    <row r="6666" spans="1:2" x14ac:dyDescent="0.25">
      <c r="A6666" s="102">
        <v>38544</v>
      </c>
      <c r="B6666" s="101">
        <v>4.3</v>
      </c>
    </row>
    <row r="6667" spans="1:2" x14ac:dyDescent="0.25">
      <c r="A6667" s="102">
        <v>38545</v>
      </c>
      <c r="B6667" s="101">
        <v>4.3600000000000003</v>
      </c>
    </row>
    <row r="6668" spans="1:2" x14ac:dyDescent="0.25">
      <c r="A6668" s="102">
        <v>38546</v>
      </c>
      <c r="B6668" s="101">
        <v>4.38</v>
      </c>
    </row>
    <row r="6669" spans="1:2" x14ac:dyDescent="0.25">
      <c r="A6669" s="102">
        <v>38547</v>
      </c>
      <c r="B6669" s="101">
        <v>4.4000000000000004</v>
      </c>
    </row>
    <row r="6670" spans="1:2" x14ac:dyDescent="0.25">
      <c r="A6670" s="102">
        <v>38548</v>
      </c>
      <c r="B6670" s="101">
        <v>4.3899999999999997</v>
      </c>
    </row>
    <row r="6671" spans="1:2" x14ac:dyDescent="0.25">
      <c r="A6671" s="102">
        <v>38551</v>
      </c>
      <c r="B6671" s="101">
        <v>4.4400000000000004</v>
      </c>
    </row>
    <row r="6672" spans="1:2" x14ac:dyDescent="0.25">
      <c r="A6672" s="102">
        <v>38552</v>
      </c>
      <c r="B6672" s="101">
        <v>4.41</v>
      </c>
    </row>
    <row r="6673" spans="1:2" x14ac:dyDescent="0.25">
      <c r="A6673" s="102">
        <v>38553</v>
      </c>
      <c r="B6673" s="101">
        <v>4.37</v>
      </c>
    </row>
    <row r="6674" spans="1:2" x14ac:dyDescent="0.25">
      <c r="A6674" s="102">
        <v>38554</v>
      </c>
      <c r="B6674" s="101">
        <v>4.4800000000000004</v>
      </c>
    </row>
    <row r="6675" spans="1:2" x14ac:dyDescent="0.25">
      <c r="A6675" s="102">
        <v>38555</v>
      </c>
      <c r="B6675" s="101">
        <v>4.3899999999999997</v>
      </c>
    </row>
    <row r="6676" spans="1:2" x14ac:dyDescent="0.25">
      <c r="A6676" s="102">
        <v>38558</v>
      </c>
      <c r="B6676" s="101">
        <v>4.4400000000000004</v>
      </c>
    </row>
    <row r="6677" spans="1:2" x14ac:dyDescent="0.25">
      <c r="A6677" s="102">
        <v>38559</v>
      </c>
      <c r="B6677" s="101">
        <v>4.4400000000000004</v>
      </c>
    </row>
    <row r="6678" spans="1:2" x14ac:dyDescent="0.25">
      <c r="A6678" s="102">
        <v>38560</v>
      </c>
      <c r="B6678" s="101">
        <v>4.42</v>
      </c>
    </row>
    <row r="6679" spans="1:2" x14ac:dyDescent="0.25">
      <c r="A6679" s="102">
        <v>38561</v>
      </c>
      <c r="B6679" s="101">
        <v>4.38</v>
      </c>
    </row>
    <row r="6680" spans="1:2" x14ac:dyDescent="0.25">
      <c r="A6680" s="102">
        <v>38562</v>
      </c>
      <c r="B6680" s="101">
        <v>4.42</v>
      </c>
    </row>
    <row r="6681" spans="1:2" x14ac:dyDescent="0.25">
      <c r="A6681" s="102">
        <v>38565</v>
      </c>
      <c r="B6681" s="101">
        <v>4.46</v>
      </c>
    </row>
    <row r="6682" spans="1:2" x14ac:dyDescent="0.25">
      <c r="A6682" s="102">
        <v>38566</v>
      </c>
      <c r="B6682" s="101">
        <v>4.5199999999999996</v>
      </c>
    </row>
    <row r="6683" spans="1:2" x14ac:dyDescent="0.25">
      <c r="A6683" s="102">
        <v>38567</v>
      </c>
      <c r="B6683" s="101">
        <v>4.4800000000000004</v>
      </c>
    </row>
    <row r="6684" spans="1:2" x14ac:dyDescent="0.25">
      <c r="A6684" s="102">
        <v>38568</v>
      </c>
      <c r="B6684" s="101">
        <v>4.5</v>
      </c>
    </row>
    <row r="6685" spans="1:2" x14ac:dyDescent="0.25">
      <c r="A6685" s="102">
        <v>38569</v>
      </c>
      <c r="B6685" s="101">
        <v>4.5599999999999996</v>
      </c>
    </row>
    <row r="6686" spans="1:2" x14ac:dyDescent="0.25">
      <c r="A6686" s="102">
        <v>38572</v>
      </c>
      <c r="B6686" s="101">
        <v>4.58</v>
      </c>
    </row>
    <row r="6687" spans="1:2" x14ac:dyDescent="0.25">
      <c r="A6687" s="102">
        <v>38573</v>
      </c>
      <c r="B6687" s="101">
        <v>4.5599999999999996</v>
      </c>
    </row>
    <row r="6688" spans="1:2" x14ac:dyDescent="0.25">
      <c r="A6688" s="102">
        <v>38574</v>
      </c>
      <c r="B6688" s="101">
        <v>4.5599999999999996</v>
      </c>
    </row>
    <row r="6689" spans="1:2" x14ac:dyDescent="0.25">
      <c r="A6689" s="102">
        <v>38575</v>
      </c>
      <c r="B6689" s="101">
        <v>4.51</v>
      </c>
    </row>
    <row r="6690" spans="1:2" x14ac:dyDescent="0.25">
      <c r="A6690" s="102">
        <v>38576</v>
      </c>
      <c r="B6690" s="101">
        <v>4.42</v>
      </c>
    </row>
    <row r="6691" spans="1:2" x14ac:dyDescent="0.25">
      <c r="A6691" s="102">
        <v>38579</v>
      </c>
      <c r="B6691" s="101">
        <v>4.45</v>
      </c>
    </row>
    <row r="6692" spans="1:2" x14ac:dyDescent="0.25">
      <c r="A6692" s="102">
        <v>38580</v>
      </c>
      <c r="B6692" s="101">
        <v>4.41</v>
      </c>
    </row>
    <row r="6693" spans="1:2" x14ac:dyDescent="0.25">
      <c r="A6693" s="102">
        <v>38581</v>
      </c>
      <c r="B6693" s="101">
        <v>4.49</v>
      </c>
    </row>
    <row r="6694" spans="1:2" x14ac:dyDescent="0.25">
      <c r="A6694" s="102">
        <v>38582</v>
      </c>
      <c r="B6694" s="101">
        <v>4.4000000000000004</v>
      </c>
    </row>
    <row r="6695" spans="1:2" x14ac:dyDescent="0.25">
      <c r="A6695" s="102">
        <v>38583</v>
      </c>
      <c r="B6695" s="101">
        <v>4.4000000000000004</v>
      </c>
    </row>
    <row r="6696" spans="1:2" x14ac:dyDescent="0.25">
      <c r="A6696" s="102">
        <v>38586</v>
      </c>
      <c r="B6696" s="101">
        <v>4.4000000000000004</v>
      </c>
    </row>
    <row r="6697" spans="1:2" x14ac:dyDescent="0.25">
      <c r="A6697" s="102">
        <v>38587</v>
      </c>
      <c r="B6697" s="101">
        <v>4.3899999999999997</v>
      </c>
    </row>
    <row r="6698" spans="1:2" x14ac:dyDescent="0.25">
      <c r="A6698" s="102">
        <v>38588</v>
      </c>
      <c r="B6698" s="101">
        <v>4.38</v>
      </c>
    </row>
    <row r="6699" spans="1:2" x14ac:dyDescent="0.25">
      <c r="A6699" s="102">
        <v>38589</v>
      </c>
      <c r="B6699" s="101">
        <v>4.37</v>
      </c>
    </row>
    <row r="6700" spans="1:2" x14ac:dyDescent="0.25">
      <c r="A6700" s="102">
        <v>38590</v>
      </c>
      <c r="B6700" s="101">
        <v>4.38</v>
      </c>
    </row>
    <row r="6701" spans="1:2" x14ac:dyDescent="0.25">
      <c r="A6701" s="102">
        <v>38593</v>
      </c>
      <c r="B6701" s="101">
        <v>4.37</v>
      </c>
    </row>
    <row r="6702" spans="1:2" x14ac:dyDescent="0.25">
      <c r="A6702" s="102">
        <v>38594</v>
      </c>
      <c r="B6702" s="101">
        <v>4.34</v>
      </c>
    </row>
    <row r="6703" spans="1:2" x14ac:dyDescent="0.25">
      <c r="A6703" s="102">
        <v>38595</v>
      </c>
      <c r="B6703" s="101">
        <v>4.2300000000000004</v>
      </c>
    </row>
    <row r="6704" spans="1:2" x14ac:dyDescent="0.25">
      <c r="A6704" s="102">
        <v>38596</v>
      </c>
      <c r="B6704" s="101">
        <v>4.28</v>
      </c>
    </row>
    <row r="6705" spans="1:2" x14ac:dyDescent="0.25">
      <c r="A6705" s="102">
        <v>38597</v>
      </c>
      <c r="B6705" s="101">
        <v>4.26</v>
      </c>
    </row>
    <row r="6706" spans="1:2" x14ac:dyDescent="0.25">
      <c r="A6706" s="102">
        <v>38600</v>
      </c>
      <c r="B6706" s="101" t="e">
        <f>NA()</f>
        <v>#N/A</v>
      </c>
    </row>
    <row r="6707" spans="1:2" x14ac:dyDescent="0.25">
      <c r="A6707" s="102">
        <v>38601</v>
      </c>
      <c r="B6707" s="101">
        <v>4.3600000000000003</v>
      </c>
    </row>
    <row r="6708" spans="1:2" x14ac:dyDescent="0.25">
      <c r="A6708" s="102">
        <v>38602</v>
      </c>
      <c r="B6708" s="101">
        <v>4.43</v>
      </c>
    </row>
    <row r="6709" spans="1:2" x14ac:dyDescent="0.25">
      <c r="A6709" s="102">
        <v>38603</v>
      </c>
      <c r="B6709" s="101">
        <v>4.43</v>
      </c>
    </row>
    <row r="6710" spans="1:2" x14ac:dyDescent="0.25">
      <c r="A6710" s="102">
        <v>38604</v>
      </c>
      <c r="B6710" s="101">
        <v>4.3600000000000003</v>
      </c>
    </row>
    <row r="6711" spans="1:2" x14ac:dyDescent="0.25">
      <c r="A6711" s="102">
        <v>38607</v>
      </c>
      <c r="B6711" s="101">
        <v>4.45</v>
      </c>
    </row>
    <row r="6712" spans="1:2" x14ac:dyDescent="0.25">
      <c r="A6712" s="102">
        <v>38608</v>
      </c>
      <c r="B6712" s="101">
        <v>4.38</v>
      </c>
    </row>
    <row r="6713" spans="1:2" x14ac:dyDescent="0.25">
      <c r="A6713" s="102">
        <v>38609</v>
      </c>
      <c r="B6713" s="101">
        <v>4.41</v>
      </c>
    </row>
    <row r="6714" spans="1:2" x14ac:dyDescent="0.25">
      <c r="A6714" s="102">
        <v>38610</v>
      </c>
      <c r="B6714" s="101">
        <v>4.51</v>
      </c>
    </row>
    <row r="6715" spans="1:2" x14ac:dyDescent="0.25">
      <c r="A6715" s="102">
        <v>38611</v>
      </c>
      <c r="B6715" s="101">
        <v>4.5599999999999996</v>
      </c>
    </row>
    <row r="6716" spans="1:2" x14ac:dyDescent="0.25">
      <c r="A6716" s="102">
        <v>38614</v>
      </c>
      <c r="B6716" s="101">
        <v>4.55</v>
      </c>
    </row>
    <row r="6717" spans="1:2" x14ac:dyDescent="0.25">
      <c r="A6717" s="102">
        <v>38615</v>
      </c>
      <c r="B6717" s="101">
        <v>4.49</v>
      </c>
    </row>
    <row r="6718" spans="1:2" x14ac:dyDescent="0.25">
      <c r="A6718" s="102">
        <v>38616</v>
      </c>
      <c r="B6718" s="101">
        <v>4.47</v>
      </c>
    </row>
    <row r="6719" spans="1:2" x14ac:dyDescent="0.25">
      <c r="A6719" s="102">
        <v>38617</v>
      </c>
      <c r="B6719" s="101">
        <v>4.47</v>
      </c>
    </row>
    <row r="6720" spans="1:2" x14ac:dyDescent="0.25">
      <c r="A6720" s="102">
        <v>38618</v>
      </c>
      <c r="B6720" s="101">
        <v>4.47</v>
      </c>
    </row>
    <row r="6721" spans="1:2" x14ac:dyDescent="0.25">
      <c r="A6721" s="102">
        <v>38621</v>
      </c>
      <c r="B6721" s="101">
        <v>4.5599999999999996</v>
      </c>
    </row>
    <row r="6722" spans="1:2" x14ac:dyDescent="0.25">
      <c r="A6722" s="102">
        <v>38622</v>
      </c>
      <c r="B6722" s="101">
        <v>4.5599999999999996</v>
      </c>
    </row>
    <row r="6723" spans="1:2" x14ac:dyDescent="0.25">
      <c r="A6723" s="102">
        <v>38623</v>
      </c>
      <c r="B6723" s="101">
        <v>4.46</v>
      </c>
    </row>
    <row r="6724" spans="1:2" x14ac:dyDescent="0.25">
      <c r="A6724" s="102">
        <v>38624</v>
      </c>
      <c r="B6724" s="101">
        <v>4.5</v>
      </c>
    </row>
    <row r="6725" spans="1:2" x14ac:dyDescent="0.25">
      <c r="A6725" s="102">
        <v>38625</v>
      </c>
      <c r="B6725" s="101">
        <v>4.53</v>
      </c>
    </row>
    <row r="6726" spans="1:2" x14ac:dyDescent="0.25">
      <c r="A6726" s="102">
        <v>38628</v>
      </c>
      <c r="B6726" s="101">
        <v>4.58</v>
      </c>
    </row>
    <row r="6727" spans="1:2" x14ac:dyDescent="0.25">
      <c r="A6727" s="102">
        <v>38629</v>
      </c>
      <c r="B6727" s="101">
        <v>4.6100000000000003</v>
      </c>
    </row>
    <row r="6728" spans="1:2" x14ac:dyDescent="0.25">
      <c r="A6728" s="102">
        <v>38630</v>
      </c>
      <c r="B6728" s="101">
        <v>4.54</v>
      </c>
    </row>
    <row r="6729" spans="1:2" x14ac:dyDescent="0.25">
      <c r="A6729" s="102">
        <v>38631</v>
      </c>
      <c r="B6729" s="101">
        <v>4.55</v>
      </c>
    </row>
    <row r="6730" spans="1:2" x14ac:dyDescent="0.25">
      <c r="A6730" s="102">
        <v>38632</v>
      </c>
      <c r="B6730" s="101">
        <v>4.53</v>
      </c>
    </row>
    <row r="6731" spans="1:2" x14ac:dyDescent="0.25">
      <c r="A6731" s="102">
        <v>38635</v>
      </c>
      <c r="B6731" s="101" t="e">
        <f>NA()</f>
        <v>#N/A</v>
      </c>
    </row>
    <row r="6732" spans="1:2" x14ac:dyDescent="0.25">
      <c r="A6732" s="102">
        <v>38636</v>
      </c>
      <c r="B6732" s="101">
        <v>4.5599999999999996</v>
      </c>
    </row>
    <row r="6733" spans="1:2" x14ac:dyDescent="0.25">
      <c r="A6733" s="102">
        <v>38637</v>
      </c>
      <c r="B6733" s="101">
        <v>4.62</v>
      </c>
    </row>
    <row r="6734" spans="1:2" x14ac:dyDescent="0.25">
      <c r="A6734" s="102">
        <v>38638</v>
      </c>
      <c r="B6734" s="101">
        <v>4.66</v>
      </c>
    </row>
    <row r="6735" spans="1:2" x14ac:dyDescent="0.25">
      <c r="A6735" s="102">
        <v>38639</v>
      </c>
      <c r="B6735" s="101">
        <v>4.67</v>
      </c>
    </row>
    <row r="6736" spans="1:2" x14ac:dyDescent="0.25">
      <c r="A6736" s="102">
        <v>38642</v>
      </c>
      <c r="B6736" s="101">
        <v>4.68</v>
      </c>
    </row>
    <row r="6737" spans="1:2" x14ac:dyDescent="0.25">
      <c r="A6737" s="102">
        <v>38643</v>
      </c>
      <c r="B6737" s="101">
        <v>4.6399999999999997</v>
      </c>
    </row>
    <row r="6738" spans="1:2" x14ac:dyDescent="0.25">
      <c r="A6738" s="102">
        <v>38644</v>
      </c>
      <c r="B6738" s="101">
        <v>4.66</v>
      </c>
    </row>
    <row r="6739" spans="1:2" x14ac:dyDescent="0.25">
      <c r="A6739" s="102">
        <v>38645</v>
      </c>
      <c r="B6739" s="101">
        <v>4.62</v>
      </c>
    </row>
    <row r="6740" spans="1:2" x14ac:dyDescent="0.25">
      <c r="A6740" s="102">
        <v>38646</v>
      </c>
      <c r="B6740" s="101">
        <v>4.58</v>
      </c>
    </row>
    <row r="6741" spans="1:2" x14ac:dyDescent="0.25">
      <c r="A6741" s="102">
        <v>38649</v>
      </c>
      <c r="B6741" s="101">
        <v>4.63</v>
      </c>
    </row>
    <row r="6742" spans="1:2" x14ac:dyDescent="0.25">
      <c r="A6742" s="102">
        <v>38650</v>
      </c>
      <c r="B6742" s="101">
        <v>4.7</v>
      </c>
    </row>
    <row r="6743" spans="1:2" x14ac:dyDescent="0.25">
      <c r="A6743" s="102">
        <v>38651</v>
      </c>
      <c r="B6743" s="101">
        <v>4.7699999999999996</v>
      </c>
    </row>
    <row r="6744" spans="1:2" x14ac:dyDescent="0.25">
      <c r="A6744" s="102">
        <v>38652</v>
      </c>
      <c r="B6744" s="101">
        <v>4.74</v>
      </c>
    </row>
    <row r="6745" spans="1:2" x14ac:dyDescent="0.25">
      <c r="A6745" s="102">
        <v>38653</v>
      </c>
      <c r="B6745" s="101">
        <v>4.74</v>
      </c>
    </row>
    <row r="6746" spans="1:2" x14ac:dyDescent="0.25">
      <c r="A6746" s="102">
        <v>38656</v>
      </c>
      <c r="B6746" s="101">
        <v>4.7300000000000004</v>
      </c>
    </row>
    <row r="6747" spans="1:2" x14ac:dyDescent="0.25">
      <c r="A6747" s="102">
        <v>38657</v>
      </c>
      <c r="B6747" s="101">
        <v>4.74</v>
      </c>
    </row>
    <row r="6748" spans="1:2" x14ac:dyDescent="0.25">
      <c r="A6748" s="102">
        <v>38658</v>
      </c>
      <c r="B6748" s="101">
        <v>4.74</v>
      </c>
    </row>
    <row r="6749" spans="1:2" x14ac:dyDescent="0.25">
      <c r="A6749" s="102">
        <v>38659</v>
      </c>
      <c r="B6749" s="101">
        <v>4.79</v>
      </c>
    </row>
    <row r="6750" spans="1:2" x14ac:dyDescent="0.25">
      <c r="A6750" s="102">
        <v>38660</v>
      </c>
      <c r="B6750" s="101">
        <v>4.84</v>
      </c>
    </row>
    <row r="6751" spans="1:2" x14ac:dyDescent="0.25">
      <c r="A6751" s="102">
        <v>38663</v>
      </c>
      <c r="B6751" s="101">
        <v>4.82</v>
      </c>
    </row>
    <row r="6752" spans="1:2" x14ac:dyDescent="0.25">
      <c r="A6752" s="102">
        <v>38664</v>
      </c>
      <c r="B6752" s="101">
        <v>4.75</v>
      </c>
    </row>
    <row r="6753" spans="1:2" x14ac:dyDescent="0.25">
      <c r="A6753" s="102">
        <v>38665</v>
      </c>
      <c r="B6753" s="101">
        <v>4.78</v>
      </c>
    </row>
    <row r="6754" spans="1:2" x14ac:dyDescent="0.25">
      <c r="A6754" s="102">
        <v>38666</v>
      </c>
      <c r="B6754" s="101">
        <v>4.74</v>
      </c>
    </row>
    <row r="6755" spans="1:2" x14ac:dyDescent="0.25">
      <c r="A6755" s="102">
        <v>38667</v>
      </c>
      <c r="B6755" s="101" t="e">
        <f>NA()</f>
        <v>#N/A</v>
      </c>
    </row>
    <row r="6756" spans="1:2" x14ac:dyDescent="0.25">
      <c r="A6756" s="102">
        <v>38670</v>
      </c>
      <c r="B6756" s="101">
        <v>4.75</v>
      </c>
    </row>
    <row r="6757" spans="1:2" x14ac:dyDescent="0.25">
      <c r="A6757" s="102">
        <v>38671</v>
      </c>
      <c r="B6757" s="101">
        <v>4.7</v>
      </c>
    </row>
    <row r="6758" spans="1:2" x14ac:dyDescent="0.25">
      <c r="A6758" s="102">
        <v>38672</v>
      </c>
      <c r="B6758" s="101">
        <v>4.63</v>
      </c>
    </row>
    <row r="6759" spans="1:2" x14ac:dyDescent="0.25">
      <c r="A6759" s="102">
        <v>38673</v>
      </c>
      <c r="B6759" s="101">
        <v>4.5999999999999996</v>
      </c>
    </row>
    <row r="6760" spans="1:2" x14ac:dyDescent="0.25">
      <c r="A6760" s="102">
        <v>38674</v>
      </c>
      <c r="B6760" s="101">
        <v>4.68</v>
      </c>
    </row>
    <row r="6761" spans="1:2" x14ac:dyDescent="0.25">
      <c r="A6761" s="102">
        <v>38677</v>
      </c>
      <c r="B6761" s="101">
        <v>4.62</v>
      </c>
    </row>
    <row r="6762" spans="1:2" x14ac:dyDescent="0.25">
      <c r="A6762" s="102">
        <v>38678</v>
      </c>
      <c r="B6762" s="101">
        <v>4.6500000000000004</v>
      </c>
    </row>
    <row r="6763" spans="1:2" x14ac:dyDescent="0.25">
      <c r="A6763" s="102">
        <v>38679</v>
      </c>
      <c r="B6763" s="101">
        <v>4.7</v>
      </c>
    </row>
    <row r="6764" spans="1:2" x14ac:dyDescent="0.25">
      <c r="A6764" s="102">
        <v>38680</v>
      </c>
      <c r="B6764" s="101" t="e">
        <f>NA()</f>
        <v>#N/A</v>
      </c>
    </row>
    <row r="6765" spans="1:2" x14ac:dyDescent="0.25">
      <c r="A6765" s="102">
        <v>38681</v>
      </c>
      <c r="B6765" s="101">
        <v>4.66</v>
      </c>
    </row>
    <row r="6766" spans="1:2" x14ac:dyDescent="0.25">
      <c r="A6766" s="102">
        <v>38684</v>
      </c>
      <c r="B6766" s="101">
        <v>4.58</v>
      </c>
    </row>
    <row r="6767" spans="1:2" x14ac:dyDescent="0.25">
      <c r="A6767" s="102">
        <v>38685</v>
      </c>
      <c r="B6767" s="101">
        <v>4.6500000000000004</v>
      </c>
    </row>
    <row r="6768" spans="1:2" x14ac:dyDescent="0.25">
      <c r="A6768" s="102">
        <v>38686</v>
      </c>
      <c r="B6768" s="101">
        <v>4.66</v>
      </c>
    </row>
    <row r="6769" spans="1:2" x14ac:dyDescent="0.25">
      <c r="A6769" s="102">
        <v>38687</v>
      </c>
      <c r="B6769" s="101">
        <v>4.68</v>
      </c>
    </row>
    <row r="6770" spans="1:2" x14ac:dyDescent="0.25">
      <c r="A6770" s="102">
        <v>38688</v>
      </c>
      <c r="B6770" s="101">
        <v>4.68</v>
      </c>
    </row>
    <row r="6771" spans="1:2" x14ac:dyDescent="0.25">
      <c r="A6771" s="102">
        <v>38691</v>
      </c>
      <c r="B6771" s="101">
        <v>4.72</v>
      </c>
    </row>
    <row r="6772" spans="1:2" x14ac:dyDescent="0.25">
      <c r="A6772" s="102">
        <v>38692</v>
      </c>
      <c r="B6772" s="101">
        <v>4.68</v>
      </c>
    </row>
    <row r="6773" spans="1:2" x14ac:dyDescent="0.25">
      <c r="A6773" s="102">
        <v>38693</v>
      </c>
      <c r="B6773" s="101">
        <v>4.67</v>
      </c>
    </row>
    <row r="6774" spans="1:2" x14ac:dyDescent="0.25">
      <c r="A6774" s="102">
        <v>38694</v>
      </c>
      <c r="B6774" s="101">
        <v>4.62</v>
      </c>
    </row>
    <row r="6775" spans="1:2" x14ac:dyDescent="0.25">
      <c r="A6775" s="102">
        <v>38695</v>
      </c>
      <c r="B6775" s="101">
        <v>4.72</v>
      </c>
    </row>
    <row r="6776" spans="1:2" x14ac:dyDescent="0.25">
      <c r="A6776" s="102">
        <v>38698</v>
      </c>
      <c r="B6776" s="101">
        <v>4.6900000000000004</v>
      </c>
    </row>
    <row r="6777" spans="1:2" x14ac:dyDescent="0.25">
      <c r="A6777" s="102">
        <v>38699</v>
      </c>
      <c r="B6777" s="101">
        <v>4.68</v>
      </c>
    </row>
    <row r="6778" spans="1:2" x14ac:dyDescent="0.25">
      <c r="A6778" s="102">
        <v>38700</v>
      </c>
      <c r="B6778" s="101">
        <v>4.63</v>
      </c>
    </row>
    <row r="6779" spans="1:2" x14ac:dyDescent="0.25">
      <c r="A6779" s="102">
        <v>38701</v>
      </c>
      <c r="B6779" s="101">
        <v>4.62</v>
      </c>
    </row>
    <row r="6780" spans="1:2" x14ac:dyDescent="0.25">
      <c r="A6780" s="102">
        <v>38702</v>
      </c>
      <c r="B6780" s="101">
        <v>4.63</v>
      </c>
    </row>
    <row r="6781" spans="1:2" x14ac:dyDescent="0.25">
      <c r="A6781" s="102">
        <v>38705</v>
      </c>
      <c r="B6781" s="101">
        <v>4.62</v>
      </c>
    </row>
    <row r="6782" spans="1:2" x14ac:dyDescent="0.25">
      <c r="A6782" s="102">
        <v>38706</v>
      </c>
      <c r="B6782" s="101">
        <v>4.63</v>
      </c>
    </row>
    <row r="6783" spans="1:2" x14ac:dyDescent="0.25">
      <c r="A6783" s="102">
        <v>38707</v>
      </c>
      <c r="B6783" s="101">
        <v>4.6500000000000004</v>
      </c>
    </row>
    <row r="6784" spans="1:2" x14ac:dyDescent="0.25">
      <c r="A6784" s="102">
        <v>38708</v>
      </c>
      <c r="B6784" s="101">
        <v>4.59</v>
      </c>
    </row>
    <row r="6785" spans="1:2" x14ac:dyDescent="0.25">
      <c r="A6785" s="102">
        <v>38709</v>
      </c>
      <c r="B6785" s="101">
        <v>4.5199999999999996</v>
      </c>
    </row>
    <row r="6786" spans="1:2" x14ac:dyDescent="0.25">
      <c r="A6786" s="102">
        <v>38712</v>
      </c>
      <c r="B6786" s="101" t="e">
        <f>NA()</f>
        <v>#N/A</v>
      </c>
    </row>
    <row r="6787" spans="1:2" x14ac:dyDescent="0.25">
      <c r="A6787" s="102">
        <v>38713</v>
      </c>
      <c r="B6787" s="101">
        <v>4.4800000000000004</v>
      </c>
    </row>
    <row r="6788" spans="1:2" x14ac:dyDescent="0.25">
      <c r="A6788" s="102">
        <v>38714</v>
      </c>
      <c r="B6788" s="101">
        <v>4.51</v>
      </c>
    </row>
    <row r="6789" spans="1:2" x14ac:dyDescent="0.25">
      <c r="A6789" s="102">
        <v>38715</v>
      </c>
      <c r="B6789" s="101">
        <v>4.49</v>
      </c>
    </row>
    <row r="6790" spans="1:2" x14ac:dyDescent="0.25">
      <c r="A6790" s="102">
        <v>38716</v>
      </c>
      <c r="B6790" s="101">
        <v>4.51</v>
      </c>
    </row>
    <row r="6791" spans="1:2" x14ac:dyDescent="0.25">
      <c r="A6791" s="102">
        <v>38719</v>
      </c>
      <c r="B6791" s="101" t="e">
        <f>NA()</f>
        <v>#N/A</v>
      </c>
    </row>
    <row r="6792" spans="1:2" x14ac:dyDescent="0.25">
      <c r="A6792" s="102">
        <v>38720</v>
      </c>
      <c r="B6792" s="101">
        <v>4.5199999999999996</v>
      </c>
    </row>
    <row r="6793" spans="1:2" x14ac:dyDescent="0.25">
      <c r="A6793" s="102">
        <v>38721</v>
      </c>
      <c r="B6793" s="101">
        <v>4.55</v>
      </c>
    </row>
    <row r="6794" spans="1:2" x14ac:dyDescent="0.25">
      <c r="A6794" s="102">
        <v>38722</v>
      </c>
      <c r="B6794" s="101">
        <v>4.51</v>
      </c>
    </row>
    <row r="6795" spans="1:2" x14ac:dyDescent="0.25">
      <c r="A6795" s="102">
        <v>38723</v>
      </c>
      <c r="B6795" s="101">
        <v>4.53</v>
      </c>
    </row>
    <row r="6796" spans="1:2" x14ac:dyDescent="0.25">
      <c r="A6796" s="102">
        <v>38726</v>
      </c>
      <c r="B6796" s="101">
        <v>4.53</v>
      </c>
    </row>
    <row r="6797" spans="1:2" x14ac:dyDescent="0.25">
      <c r="A6797" s="102">
        <v>38727</v>
      </c>
      <c r="B6797" s="101">
        <v>4.62</v>
      </c>
    </row>
    <row r="6798" spans="1:2" x14ac:dyDescent="0.25">
      <c r="A6798" s="102">
        <v>38728</v>
      </c>
      <c r="B6798" s="101">
        <v>4.6100000000000003</v>
      </c>
    </row>
    <row r="6799" spans="1:2" x14ac:dyDescent="0.25">
      <c r="A6799" s="102">
        <v>38729</v>
      </c>
      <c r="B6799" s="101">
        <v>4.5599999999999996</v>
      </c>
    </row>
    <row r="6800" spans="1:2" x14ac:dyDescent="0.25">
      <c r="A6800" s="102">
        <v>38730</v>
      </c>
      <c r="B6800" s="101">
        <v>4.49</v>
      </c>
    </row>
    <row r="6801" spans="1:2" x14ac:dyDescent="0.25">
      <c r="A6801" s="102">
        <v>38733</v>
      </c>
      <c r="B6801" s="101" t="e">
        <f>NA()</f>
        <v>#N/A</v>
      </c>
    </row>
    <row r="6802" spans="1:2" x14ac:dyDescent="0.25">
      <c r="A6802" s="102">
        <v>38734</v>
      </c>
      <c r="B6802" s="101">
        <v>4.5199999999999996</v>
      </c>
    </row>
    <row r="6803" spans="1:2" x14ac:dyDescent="0.25">
      <c r="A6803" s="102">
        <v>38735</v>
      </c>
      <c r="B6803" s="101">
        <v>4.53</v>
      </c>
    </row>
    <row r="6804" spans="1:2" x14ac:dyDescent="0.25">
      <c r="A6804" s="102">
        <v>38736</v>
      </c>
      <c r="B6804" s="101">
        <v>4.51</v>
      </c>
    </row>
    <row r="6805" spans="1:2" x14ac:dyDescent="0.25">
      <c r="A6805" s="102">
        <v>38737</v>
      </c>
      <c r="B6805" s="101">
        <v>4.54</v>
      </c>
    </row>
    <row r="6806" spans="1:2" x14ac:dyDescent="0.25">
      <c r="A6806" s="102">
        <v>38740</v>
      </c>
      <c r="B6806" s="101">
        <v>4.54</v>
      </c>
    </row>
    <row r="6807" spans="1:2" x14ac:dyDescent="0.25">
      <c r="A6807" s="102">
        <v>38741</v>
      </c>
      <c r="B6807" s="101">
        <v>4.53</v>
      </c>
    </row>
    <row r="6808" spans="1:2" x14ac:dyDescent="0.25">
      <c r="A6808" s="102">
        <v>38742</v>
      </c>
      <c r="B6808" s="101">
        <v>4.62</v>
      </c>
    </row>
    <row r="6809" spans="1:2" x14ac:dyDescent="0.25">
      <c r="A6809" s="102">
        <v>38743</v>
      </c>
      <c r="B6809" s="101">
        <v>4.66</v>
      </c>
    </row>
    <row r="6810" spans="1:2" x14ac:dyDescent="0.25">
      <c r="A6810" s="102">
        <v>38744</v>
      </c>
      <c r="B6810" s="101">
        <v>4.7</v>
      </c>
    </row>
    <row r="6811" spans="1:2" x14ac:dyDescent="0.25">
      <c r="A6811" s="102">
        <v>38747</v>
      </c>
      <c r="B6811" s="101">
        <v>4.67</v>
      </c>
    </row>
    <row r="6812" spans="1:2" x14ac:dyDescent="0.25">
      <c r="A6812" s="102">
        <v>38748</v>
      </c>
      <c r="B6812" s="101">
        <v>4.6900000000000004</v>
      </c>
    </row>
    <row r="6813" spans="1:2" x14ac:dyDescent="0.25">
      <c r="A6813" s="102">
        <v>38749</v>
      </c>
      <c r="B6813" s="101">
        <v>4.6900000000000004</v>
      </c>
    </row>
    <row r="6814" spans="1:2" x14ac:dyDescent="0.25">
      <c r="A6814" s="102">
        <v>38750</v>
      </c>
      <c r="B6814" s="101">
        <v>4.68</v>
      </c>
    </row>
    <row r="6815" spans="1:2" x14ac:dyDescent="0.25">
      <c r="A6815" s="102">
        <v>38751</v>
      </c>
      <c r="B6815" s="101">
        <v>4.6399999999999997</v>
      </c>
    </row>
    <row r="6816" spans="1:2" x14ac:dyDescent="0.25">
      <c r="A6816" s="102">
        <v>38754</v>
      </c>
      <c r="B6816" s="101">
        <v>4.6100000000000003</v>
      </c>
    </row>
    <row r="6817" spans="1:2" x14ac:dyDescent="0.25">
      <c r="A6817" s="102">
        <v>38755</v>
      </c>
      <c r="B6817" s="101">
        <v>4.6399999999999997</v>
      </c>
    </row>
    <row r="6818" spans="1:2" x14ac:dyDescent="0.25">
      <c r="A6818" s="102">
        <v>38756</v>
      </c>
      <c r="B6818" s="101">
        <v>4.67</v>
      </c>
    </row>
    <row r="6819" spans="1:2" x14ac:dyDescent="0.25">
      <c r="A6819" s="102">
        <v>38757</v>
      </c>
      <c r="B6819" s="101">
        <v>4.51</v>
      </c>
    </row>
    <row r="6820" spans="1:2" x14ac:dyDescent="0.25">
      <c r="A6820" s="102">
        <v>38758</v>
      </c>
      <c r="B6820" s="101">
        <v>4.55</v>
      </c>
    </row>
    <row r="6821" spans="1:2" x14ac:dyDescent="0.25">
      <c r="A6821" s="102">
        <v>38761</v>
      </c>
      <c r="B6821" s="101">
        <v>4.5599999999999996</v>
      </c>
    </row>
    <row r="6822" spans="1:2" x14ac:dyDescent="0.25">
      <c r="A6822" s="102">
        <v>38762</v>
      </c>
      <c r="B6822" s="101">
        <v>4.5999999999999996</v>
      </c>
    </row>
    <row r="6823" spans="1:2" x14ac:dyDescent="0.25">
      <c r="A6823" s="102">
        <v>38763</v>
      </c>
      <c r="B6823" s="101">
        <v>4.58</v>
      </c>
    </row>
    <row r="6824" spans="1:2" x14ac:dyDescent="0.25">
      <c r="A6824" s="102">
        <v>38764</v>
      </c>
      <c r="B6824" s="101">
        <v>4.57</v>
      </c>
    </row>
    <row r="6825" spans="1:2" x14ac:dyDescent="0.25">
      <c r="A6825" s="102">
        <v>38765</v>
      </c>
      <c r="B6825" s="101">
        <v>4.51</v>
      </c>
    </row>
    <row r="6826" spans="1:2" x14ac:dyDescent="0.25">
      <c r="A6826" s="102">
        <v>38768</v>
      </c>
      <c r="B6826" s="101" t="e">
        <f>NA()</f>
        <v>#N/A</v>
      </c>
    </row>
    <row r="6827" spans="1:2" x14ac:dyDescent="0.25">
      <c r="A6827" s="102">
        <v>38769</v>
      </c>
      <c r="B6827" s="101">
        <v>4.53</v>
      </c>
    </row>
    <row r="6828" spans="1:2" x14ac:dyDescent="0.25">
      <c r="A6828" s="102">
        <v>38770</v>
      </c>
      <c r="B6828" s="101">
        <v>4.4800000000000004</v>
      </c>
    </row>
    <row r="6829" spans="1:2" x14ac:dyDescent="0.25">
      <c r="A6829" s="102">
        <v>38771</v>
      </c>
      <c r="B6829" s="101">
        <v>4.51</v>
      </c>
    </row>
    <row r="6830" spans="1:2" x14ac:dyDescent="0.25">
      <c r="A6830" s="102">
        <v>38772</v>
      </c>
      <c r="B6830" s="101">
        <v>4.5199999999999996</v>
      </c>
    </row>
    <row r="6831" spans="1:2" x14ac:dyDescent="0.25">
      <c r="A6831" s="102">
        <v>38775</v>
      </c>
      <c r="B6831" s="101">
        <v>4.55</v>
      </c>
    </row>
    <row r="6832" spans="1:2" x14ac:dyDescent="0.25">
      <c r="A6832" s="102">
        <v>38776</v>
      </c>
      <c r="B6832" s="101">
        <v>4.51</v>
      </c>
    </row>
    <row r="6833" spans="1:2" x14ac:dyDescent="0.25">
      <c r="A6833" s="102">
        <v>38777</v>
      </c>
      <c r="B6833" s="101">
        <v>4.5599999999999996</v>
      </c>
    </row>
    <row r="6834" spans="1:2" x14ac:dyDescent="0.25">
      <c r="A6834" s="102">
        <v>38778</v>
      </c>
      <c r="B6834" s="101">
        <v>4.62</v>
      </c>
    </row>
    <row r="6835" spans="1:2" x14ac:dyDescent="0.25">
      <c r="A6835" s="102">
        <v>38779</v>
      </c>
      <c r="B6835" s="101">
        <v>4.66</v>
      </c>
    </row>
    <row r="6836" spans="1:2" x14ac:dyDescent="0.25">
      <c r="A6836" s="102">
        <v>38782</v>
      </c>
      <c r="B6836" s="101">
        <v>4.72</v>
      </c>
    </row>
    <row r="6837" spans="1:2" x14ac:dyDescent="0.25">
      <c r="A6837" s="102">
        <v>38783</v>
      </c>
      <c r="B6837" s="101">
        <v>4.72</v>
      </c>
    </row>
    <row r="6838" spans="1:2" x14ac:dyDescent="0.25">
      <c r="A6838" s="102">
        <v>38784</v>
      </c>
      <c r="B6838" s="101">
        <v>4.72</v>
      </c>
    </row>
    <row r="6839" spans="1:2" x14ac:dyDescent="0.25">
      <c r="A6839" s="102">
        <v>38785</v>
      </c>
      <c r="B6839" s="101">
        <v>4.72</v>
      </c>
    </row>
    <row r="6840" spans="1:2" x14ac:dyDescent="0.25">
      <c r="A6840" s="102">
        <v>38786</v>
      </c>
      <c r="B6840" s="101">
        <v>4.74</v>
      </c>
    </row>
    <row r="6841" spans="1:2" x14ac:dyDescent="0.25">
      <c r="A6841" s="102">
        <v>38789</v>
      </c>
      <c r="B6841" s="101">
        <v>4.7699999999999996</v>
      </c>
    </row>
    <row r="6842" spans="1:2" x14ac:dyDescent="0.25">
      <c r="A6842" s="102">
        <v>38790</v>
      </c>
      <c r="B6842" s="101">
        <v>4.71</v>
      </c>
    </row>
    <row r="6843" spans="1:2" x14ac:dyDescent="0.25">
      <c r="A6843" s="102">
        <v>38791</v>
      </c>
      <c r="B6843" s="101">
        <v>4.75</v>
      </c>
    </row>
    <row r="6844" spans="1:2" x14ac:dyDescent="0.25">
      <c r="A6844" s="102">
        <v>38792</v>
      </c>
      <c r="B6844" s="101">
        <v>4.7</v>
      </c>
    </row>
    <row r="6845" spans="1:2" x14ac:dyDescent="0.25">
      <c r="A6845" s="102">
        <v>38793</v>
      </c>
      <c r="B6845" s="101">
        <v>4.72</v>
      </c>
    </row>
    <row r="6846" spans="1:2" x14ac:dyDescent="0.25">
      <c r="A6846" s="102">
        <v>38796</v>
      </c>
      <c r="B6846" s="101">
        <v>4.7</v>
      </c>
    </row>
    <row r="6847" spans="1:2" x14ac:dyDescent="0.25">
      <c r="A6847" s="102">
        <v>38797</v>
      </c>
      <c r="B6847" s="101">
        <v>4.74</v>
      </c>
    </row>
    <row r="6848" spans="1:2" x14ac:dyDescent="0.25">
      <c r="A6848" s="102">
        <v>38798</v>
      </c>
      <c r="B6848" s="101">
        <v>4.7300000000000004</v>
      </c>
    </row>
    <row r="6849" spans="1:2" x14ac:dyDescent="0.25">
      <c r="A6849" s="102">
        <v>38799</v>
      </c>
      <c r="B6849" s="101">
        <v>4.75</v>
      </c>
    </row>
    <row r="6850" spans="1:2" x14ac:dyDescent="0.25">
      <c r="A6850" s="102">
        <v>38800</v>
      </c>
      <c r="B6850" s="101">
        <v>4.7</v>
      </c>
    </row>
    <row r="6851" spans="1:2" x14ac:dyDescent="0.25">
      <c r="A6851" s="102">
        <v>38803</v>
      </c>
      <c r="B6851" s="101">
        <v>4.7300000000000004</v>
      </c>
    </row>
    <row r="6852" spans="1:2" x14ac:dyDescent="0.25">
      <c r="A6852" s="102">
        <v>38804</v>
      </c>
      <c r="B6852" s="101">
        <v>4.8</v>
      </c>
    </row>
    <row r="6853" spans="1:2" x14ac:dyDescent="0.25">
      <c r="A6853" s="102">
        <v>38805</v>
      </c>
      <c r="B6853" s="101">
        <v>4.84</v>
      </c>
    </row>
    <row r="6854" spans="1:2" x14ac:dyDescent="0.25">
      <c r="A6854" s="102">
        <v>38806</v>
      </c>
      <c r="B6854" s="101">
        <v>4.8899999999999997</v>
      </c>
    </row>
    <row r="6855" spans="1:2" x14ac:dyDescent="0.25">
      <c r="A6855" s="102">
        <v>38807</v>
      </c>
      <c r="B6855" s="101">
        <v>4.9000000000000004</v>
      </c>
    </row>
    <row r="6856" spans="1:2" x14ac:dyDescent="0.25">
      <c r="A6856" s="102">
        <v>38810</v>
      </c>
      <c r="B6856" s="101">
        <v>4.9000000000000004</v>
      </c>
    </row>
    <row r="6857" spans="1:2" x14ac:dyDescent="0.25">
      <c r="A6857" s="102">
        <v>38811</v>
      </c>
      <c r="B6857" s="101">
        <v>4.91</v>
      </c>
    </row>
    <row r="6858" spans="1:2" x14ac:dyDescent="0.25">
      <c r="A6858" s="102">
        <v>38812</v>
      </c>
      <c r="B6858" s="101">
        <v>4.9000000000000004</v>
      </c>
    </row>
    <row r="6859" spans="1:2" x14ac:dyDescent="0.25">
      <c r="A6859" s="102">
        <v>38813</v>
      </c>
      <c r="B6859" s="101">
        <v>4.96</v>
      </c>
    </row>
    <row r="6860" spans="1:2" x14ac:dyDescent="0.25">
      <c r="A6860" s="102">
        <v>38814</v>
      </c>
      <c r="B6860" s="101">
        <v>5.04</v>
      </c>
    </row>
    <row r="6861" spans="1:2" x14ac:dyDescent="0.25">
      <c r="A6861" s="102">
        <v>38817</v>
      </c>
      <c r="B6861" s="101">
        <v>5.04</v>
      </c>
    </row>
    <row r="6862" spans="1:2" x14ac:dyDescent="0.25">
      <c r="A6862" s="102">
        <v>38818</v>
      </c>
      <c r="B6862" s="101">
        <v>5</v>
      </c>
    </row>
    <row r="6863" spans="1:2" x14ac:dyDescent="0.25">
      <c r="A6863" s="102">
        <v>38819</v>
      </c>
      <c r="B6863" s="101">
        <v>5.05</v>
      </c>
    </row>
    <row r="6864" spans="1:2" x14ac:dyDescent="0.25">
      <c r="A6864" s="102">
        <v>38820</v>
      </c>
      <c r="B6864" s="101">
        <v>5.1100000000000003</v>
      </c>
    </row>
    <row r="6865" spans="1:2" x14ac:dyDescent="0.25">
      <c r="A6865" s="102">
        <v>38821</v>
      </c>
      <c r="B6865" s="101" t="e">
        <f>NA()</f>
        <v>#N/A</v>
      </c>
    </row>
    <row r="6866" spans="1:2" x14ac:dyDescent="0.25">
      <c r="A6866" s="102">
        <v>38824</v>
      </c>
      <c r="B6866" s="101">
        <v>5.08</v>
      </c>
    </row>
    <row r="6867" spans="1:2" x14ac:dyDescent="0.25">
      <c r="A6867" s="102">
        <v>38825</v>
      </c>
      <c r="B6867" s="101">
        <v>5.07</v>
      </c>
    </row>
    <row r="6868" spans="1:2" x14ac:dyDescent="0.25">
      <c r="A6868" s="102">
        <v>38826</v>
      </c>
      <c r="B6868" s="101">
        <v>5.13</v>
      </c>
    </row>
    <row r="6869" spans="1:2" x14ac:dyDescent="0.25">
      <c r="A6869" s="102">
        <v>38827</v>
      </c>
      <c r="B6869" s="101">
        <v>5.14</v>
      </c>
    </row>
    <row r="6870" spans="1:2" x14ac:dyDescent="0.25">
      <c r="A6870" s="102">
        <v>38828</v>
      </c>
      <c r="B6870" s="101">
        <v>5.0999999999999996</v>
      </c>
    </row>
    <row r="6871" spans="1:2" x14ac:dyDescent="0.25">
      <c r="A6871" s="102">
        <v>38831</v>
      </c>
      <c r="B6871" s="101">
        <v>5.07</v>
      </c>
    </row>
    <row r="6872" spans="1:2" x14ac:dyDescent="0.25">
      <c r="A6872" s="102">
        <v>38832</v>
      </c>
      <c r="B6872" s="101">
        <v>5.16</v>
      </c>
    </row>
    <row r="6873" spans="1:2" x14ac:dyDescent="0.25">
      <c r="A6873" s="102">
        <v>38833</v>
      </c>
      <c r="B6873" s="101">
        <v>5.18</v>
      </c>
    </row>
    <row r="6874" spans="1:2" x14ac:dyDescent="0.25">
      <c r="A6874" s="102">
        <v>38834</v>
      </c>
      <c r="B6874" s="101">
        <v>5.18</v>
      </c>
    </row>
    <row r="6875" spans="1:2" x14ac:dyDescent="0.25">
      <c r="A6875" s="102">
        <v>38835</v>
      </c>
      <c r="B6875" s="101">
        <v>5.17</v>
      </c>
    </row>
    <row r="6876" spans="1:2" x14ac:dyDescent="0.25">
      <c r="A6876" s="102">
        <v>38838</v>
      </c>
      <c r="B6876" s="101">
        <v>5.23</v>
      </c>
    </row>
    <row r="6877" spans="1:2" x14ac:dyDescent="0.25">
      <c r="A6877" s="102">
        <v>38839</v>
      </c>
      <c r="B6877" s="101">
        <v>5.2</v>
      </c>
    </row>
    <row r="6878" spans="1:2" x14ac:dyDescent="0.25">
      <c r="A6878" s="102">
        <v>38840</v>
      </c>
      <c r="B6878" s="101">
        <v>5.24</v>
      </c>
    </row>
    <row r="6879" spans="1:2" x14ac:dyDescent="0.25">
      <c r="A6879" s="102">
        <v>38841</v>
      </c>
      <c r="B6879" s="101">
        <v>5.23</v>
      </c>
    </row>
    <row r="6880" spans="1:2" x14ac:dyDescent="0.25">
      <c r="A6880" s="102">
        <v>38842</v>
      </c>
      <c r="B6880" s="101">
        <v>5.2</v>
      </c>
    </row>
    <row r="6881" spans="1:2" x14ac:dyDescent="0.25">
      <c r="A6881" s="102">
        <v>38845</v>
      </c>
      <c r="B6881" s="101">
        <v>5.19</v>
      </c>
    </row>
    <row r="6882" spans="1:2" x14ac:dyDescent="0.25">
      <c r="A6882" s="102">
        <v>38846</v>
      </c>
      <c r="B6882" s="101">
        <v>5.2</v>
      </c>
    </row>
    <row r="6883" spans="1:2" x14ac:dyDescent="0.25">
      <c r="A6883" s="102">
        <v>38847</v>
      </c>
      <c r="B6883" s="101">
        <v>5.19</v>
      </c>
    </row>
    <row r="6884" spans="1:2" x14ac:dyDescent="0.25">
      <c r="A6884" s="102">
        <v>38848</v>
      </c>
      <c r="B6884" s="101">
        <v>5.23</v>
      </c>
    </row>
    <row r="6885" spans="1:2" x14ac:dyDescent="0.25">
      <c r="A6885" s="102">
        <v>38849</v>
      </c>
      <c r="B6885" s="101">
        <v>5.29</v>
      </c>
    </row>
    <row r="6886" spans="1:2" x14ac:dyDescent="0.25">
      <c r="A6886" s="102">
        <v>38852</v>
      </c>
      <c r="B6886" s="101">
        <v>5.26</v>
      </c>
    </row>
    <row r="6887" spans="1:2" x14ac:dyDescent="0.25">
      <c r="A6887" s="102">
        <v>38853</v>
      </c>
      <c r="B6887" s="101">
        <v>5.22</v>
      </c>
    </row>
    <row r="6888" spans="1:2" x14ac:dyDescent="0.25">
      <c r="A6888" s="102">
        <v>38854</v>
      </c>
      <c r="B6888" s="101">
        <v>5.28</v>
      </c>
    </row>
    <row r="6889" spans="1:2" x14ac:dyDescent="0.25">
      <c r="A6889" s="102">
        <v>38855</v>
      </c>
      <c r="B6889" s="101">
        <v>5.18</v>
      </c>
    </row>
    <row r="6890" spans="1:2" x14ac:dyDescent="0.25">
      <c r="A6890" s="102">
        <v>38856</v>
      </c>
      <c r="B6890" s="101">
        <v>5.14</v>
      </c>
    </row>
    <row r="6891" spans="1:2" x14ac:dyDescent="0.25">
      <c r="A6891" s="102">
        <v>38859</v>
      </c>
      <c r="B6891" s="101">
        <v>5.13</v>
      </c>
    </row>
    <row r="6892" spans="1:2" x14ac:dyDescent="0.25">
      <c r="A6892" s="102">
        <v>38860</v>
      </c>
      <c r="B6892" s="101">
        <v>5.16</v>
      </c>
    </row>
    <row r="6893" spans="1:2" x14ac:dyDescent="0.25">
      <c r="A6893" s="102">
        <v>38861</v>
      </c>
      <c r="B6893" s="101">
        <v>5.13</v>
      </c>
    </row>
    <row r="6894" spans="1:2" x14ac:dyDescent="0.25">
      <c r="A6894" s="102">
        <v>38862</v>
      </c>
      <c r="B6894" s="101">
        <v>5.17</v>
      </c>
    </row>
    <row r="6895" spans="1:2" x14ac:dyDescent="0.25">
      <c r="A6895" s="102">
        <v>38863</v>
      </c>
      <c r="B6895" s="101">
        <v>5.16</v>
      </c>
    </row>
    <row r="6896" spans="1:2" x14ac:dyDescent="0.25">
      <c r="A6896" s="102">
        <v>38866</v>
      </c>
      <c r="B6896" s="101" t="e">
        <f>NA()</f>
        <v>#N/A</v>
      </c>
    </row>
    <row r="6897" spans="1:2" x14ac:dyDescent="0.25">
      <c r="A6897" s="102">
        <v>38867</v>
      </c>
      <c r="B6897" s="101">
        <v>5.19</v>
      </c>
    </row>
    <row r="6898" spans="1:2" x14ac:dyDescent="0.25">
      <c r="A6898" s="102">
        <v>38868</v>
      </c>
      <c r="B6898" s="101">
        <v>5.21</v>
      </c>
    </row>
    <row r="6899" spans="1:2" x14ac:dyDescent="0.25">
      <c r="A6899" s="102">
        <v>38869</v>
      </c>
      <c r="B6899" s="101">
        <v>5.2</v>
      </c>
    </row>
    <row r="6900" spans="1:2" x14ac:dyDescent="0.25">
      <c r="A6900" s="102">
        <v>38870</v>
      </c>
      <c r="B6900" s="101">
        <v>5.0999999999999996</v>
      </c>
    </row>
    <row r="6901" spans="1:2" x14ac:dyDescent="0.25">
      <c r="A6901" s="102">
        <v>38873</v>
      </c>
      <c r="B6901" s="101">
        <v>5.0999999999999996</v>
      </c>
    </row>
    <row r="6902" spans="1:2" x14ac:dyDescent="0.25">
      <c r="A6902" s="102">
        <v>38874</v>
      </c>
      <c r="B6902" s="101">
        <v>5.08</v>
      </c>
    </row>
    <row r="6903" spans="1:2" x14ac:dyDescent="0.25">
      <c r="A6903" s="102">
        <v>38875</v>
      </c>
      <c r="B6903" s="101">
        <v>5.09</v>
      </c>
    </row>
    <row r="6904" spans="1:2" x14ac:dyDescent="0.25">
      <c r="A6904" s="102">
        <v>38876</v>
      </c>
      <c r="B6904" s="101">
        <v>5.0599999999999996</v>
      </c>
    </row>
    <row r="6905" spans="1:2" x14ac:dyDescent="0.25">
      <c r="A6905" s="102">
        <v>38877</v>
      </c>
      <c r="B6905" s="101">
        <v>5.03</v>
      </c>
    </row>
    <row r="6906" spans="1:2" x14ac:dyDescent="0.25">
      <c r="A6906" s="102">
        <v>38880</v>
      </c>
      <c r="B6906" s="101">
        <v>5.03</v>
      </c>
    </row>
    <row r="6907" spans="1:2" x14ac:dyDescent="0.25">
      <c r="A6907" s="102">
        <v>38881</v>
      </c>
      <c r="B6907" s="101">
        <v>5.01</v>
      </c>
    </row>
    <row r="6908" spans="1:2" x14ac:dyDescent="0.25">
      <c r="A6908" s="102">
        <v>38882</v>
      </c>
      <c r="B6908" s="101">
        <v>5.09</v>
      </c>
    </row>
    <row r="6909" spans="1:2" x14ac:dyDescent="0.25">
      <c r="A6909" s="102">
        <v>38883</v>
      </c>
      <c r="B6909" s="101">
        <v>5.13</v>
      </c>
    </row>
    <row r="6910" spans="1:2" x14ac:dyDescent="0.25">
      <c r="A6910" s="102">
        <v>38884</v>
      </c>
      <c r="B6910" s="101">
        <v>5.17</v>
      </c>
    </row>
    <row r="6911" spans="1:2" x14ac:dyDescent="0.25">
      <c r="A6911" s="102">
        <v>38887</v>
      </c>
      <c r="B6911" s="101">
        <v>5.18</v>
      </c>
    </row>
    <row r="6912" spans="1:2" x14ac:dyDescent="0.25">
      <c r="A6912" s="102">
        <v>38888</v>
      </c>
      <c r="B6912" s="101">
        <v>5.19</v>
      </c>
    </row>
    <row r="6913" spans="1:2" x14ac:dyDescent="0.25">
      <c r="A6913" s="102">
        <v>38889</v>
      </c>
      <c r="B6913" s="101">
        <v>5.19</v>
      </c>
    </row>
    <row r="6914" spans="1:2" x14ac:dyDescent="0.25">
      <c r="A6914" s="102">
        <v>38890</v>
      </c>
      <c r="B6914" s="101">
        <v>5.23</v>
      </c>
    </row>
    <row r="6915" spans="1:2" x14ac:dyDescent="0.25">
      <c r="A6915" s="102">
        <v>38891</v>
      </c>
      <c r="B6915" s="101">
        <v>5.26</v>
      </c>
    </row>
    <row r="6916" spans="1:2" x14ac:dyDescent="0.25">
      <c r="A6916" s="102">
        <v>38894</v>
      </c>
      <c r="B6916" s="101">
        <v>5.28</v>
      </c>
    </row>
    <row r="6917" spans="1:2" x14ac:dyDescent="0.25">
      <c r="A6917" s="102">
        <v>38895</v>
      </c>
      <c r="B6917" s="101">
        <v>5.24</v>
      </c>
    </row>
    <row r="6918" spans="1:2" x14ac:dyDescent="0.25">
      <c r="A6918" s="102">
        <v>38896</v>
      </c>
      <c r="B6918" s="101">
        <v>5.28</v>
      </c>
    </row>
    <row r="6919" spans="1:2" x14ac:dyDescent="0.25">
      <c r="A6919" s="102">
        <v>38897</v>
      </c>
      <c r="B6919" s="101">
        <v>5.26</v>
      </c>
    </row>
    <row r="6920" spans="1:2" x14ac:dyDescent="0.25">
      <c r="A6920" s="102">
        <v>38898</v>
      </c>
      <c r="B6920" s="101">
        <v>5.19</v>
      </c>
    </row>
    <row r="6921" spans="1:2" x14ac:dyDescent="0.25">
      <c r="A6921" s="102">
        <v>38901</v>
      </c>
      <c r="B6921" s="101">
        <v>5.2</v>
      </c>
    </row>
    <row r="6922" spans="1:2" x14ac:dyDescent="0.25">
      <c r="A6922" s="102">
        <v>38902</v>
      </c>
      <c r="B6922" s="101" t="e">
        <f>NA()</f>
        <v>#N/A</v>
      </c>
    </row>
    <row r="6923" spans="1:2" x14ac:dyDescent="0.25">
      <c r="A6923" s="102">
        <v>38903</v>
      </c>
      <c r="B6923" s="101">
        <v>5.27</v>
      </c>
    </row>
    <row r="6924" spans="1:2" x14ac:dyDescent="0.25">
      <c r="A6924" s="102">
        <v>38904</v>
      </c>
      <c r="B6924" s="101">
        <v>5.23</v>
      </c>
    </row>
    <row r="6925" spans="1:2" x14ac:dyDescent="0.25">
      <c r="A6925" s="102">
        <v>38905</v>
      </c>
      <c r="B6925" s="101">
        <v>5.18</v>
      </c>
    </row>
    <row r="6926" spans="1:2" x14ac:dyDescent="0.25">
      <c r="A6926" s="102">
        <v>38908</v>
      </c>
      <c r="B6926" s="101">
        <v>5.17</v>
      </c>
    </row>
    <row r="6927" spans="1:2" x14ac:dyDescent="0.25">
      <c r="A6927" s="102">
        <v>38909</v>
      </c>
      <c r="B6927" s="101">
        <v>5.14</v>
      </c>
    </row>
    <row r="6928" spans="1:2" x14ac:dyDescent="0.25">
      <c r="A6928" s="102">
        <v>38910</v>
      </c>
      <c r="B6928" s="101">
        <v>5.14</v>
      </c>
    </row>
    <row r="6929" spans="1:2" x14ac:dyDescent="0.25">
      <c r="A6929" s="102">
        <v>38911</v>
      </c>
      <c r="B6929" s="101">
        <v>5.12</v>
      </c>
    </row>
    <row r="6930" spans="1:2" x14ac:dyDescent="0.25">
      <c r="A6930" s="102">
        <v>38912</v>
      </c>
      <c r="B6930" s="101">
        <v>5.1100000000000003</v>
      </c>
    </row>
    <row r="6931" spans="1:2" x14ac:dyDescent="0.25">
      <c r="A6931" s="102">
        <v>38915</v>
      </c>
      <c r="B6931" s="101">
        <v>5.0999999999999996</v>
      </c>
    </row>
    <row r="6932" spans="1:2" x14ac:dyDescent="0.25">
      <c r="A6932" s="102">
        <v>38916</v>
      </c>
      <c r="B6932" s="101">
        <v>5.16</v>
      </c>
    </row>
    <row r="6933" spans="1:2" x14ac:dyDescent="0.25">
      <c r="A6933" s="102">
        <v>38917</v>
      </c>
      <c r="B6933" s="101">
        <v>5.0999999999999996</v>
      </c>
    </row>
    <row r="6934" spans="1:2" x14ac:dyDescent="0.25">
      <c r="A6934" s="102">
        <v>38918</v>
      </c>
      <c r="B6934" s="101">
        <v>5.08</v>
      </c>
    </row>
    <row r="6935" spans="1:2" x14ac:dyDescent="0.25">
      <c r="A6935" s="102">
        <v>38919</v>
      </c>
      <c r="B6935" s="101">
        <v>5.0999999999999996</v>
      </c>
    </row>
    <row r="6936" spans="1:2" x14ac:dyDescent="0.25">
      <c r="A6936" s="102">
        <v>38922</v>
      </c>
      <c r="B6936" s="101">
        <v>5.1100000000000003</v>
      </c>
    </row>
    <row r="6937" spans="1:2" x14ac:dyDescent="0.25">
      <c r="A6937" s="102">
        <v>38923</v>
      </c>
      <c r="B6937" s="101">
        <v>5.13</v>
      </c>
    </row>
    <row r="6938" spans="1:2" x14ac:dyDescent="0.25">
      <c r="A6938" s="102">
        <v>38924</v>
      </c>
      <c r="B6938" s="101">
        <v>5.0999999999999996</v>
      </c>
    </row>
    <row r="6939" spans="1:2" x14ac:dyDescent="0.25">
      <c r="A6939" s="102">
        <v>38925</v>
      </c>
      <c r="B6939" s="101">
        <v>5.1100000000000003</v>
      </c>
    </row>
    <row r="6940" spans="1:2" x14ac:dyDescent="0.25">
      <c r="A6940" s="102">
        <v>38926</v>
      </c>
      <c r="B6940" s="101">
        <v>5.07</v>
      </c>
    </row>
    <row r="6941" spans="1:2" x14ac:dyDescent="0.25">
      <c r="A6941" s="102">
        <v>38929</v>
      </c>
      <c r="B6941" s="101">
        <v>5.07</v>
      </c>
    </row>
    <row r="6942" spans="1:2" x14ac:dyDescent="0.25">
      <c r="A6942" s="102">
        <v>38930</v>
      </c>
      <c r="B6942" s="101">
        <v>5.07</v>
      </c>
    </row>
    <row r="6943" spans="1:2" x14ac:dyDescent="0.25">
      <c r="A6943" s="102">
        <v>38931</v>
      </c>
      <c r="B6943" s="101">
        <v>5.05</v>
      </c>
    </row>
    <row r="6944" spans="1:2" x14ac:dyDescent="0.25">
      <c r="A6944" s="102">
        <v>38932</v>
      </c>
      <c r="B6944" s="101">
        <v>5.04</v>
      </c>
    </row>
    <row r="6945" spans="1:2" x14ac:dyDescent="0.25">
      <c r="A6945" s="102">
        <v>38933</v>
      </c>
      <c r="B6945" s="101">
        <v>5</v>
      </c>
    </row>
    <row r="6946" spans="1:2" x14ac:dyDescent="0.25">
      <c r="A6946" s="102">
        <v>38936</v>
      </c>
      <c r="B6946" s="101">
        <v>5</v>
      </c>
    </row>
    <row r="6947" spans="1:2" x14ac:dyDescent="0.25">
      <c r="A6947" s="102">
        <v>38937</v>
      </c>
      <c r="B6947" s="101">
        <v>5.0199999999999996</v>
      </c>
    </row>
    <row r="6948" spans="1:2" x14ac:dyDescent="0.25">
      <c r="A6948" s="102">
        <v>38938</v>
      </c>
      <c r="B6948" s="101">
        <v>5.05</v>
      </c>
    </row>
    <row r="6949" spans="1:2" x14ac:dyDescent="0.25">
      <c r="A6949" s="102">
        <v>38939</v>
      </c>
      <c r="B6949" s="101">
        <v>5.0599999999999996</v>
      </c>
    </row>
    <row r="6950" spans="1:2" x14ac:dyDescent="0.25">
      <c r="A6950" s="102">
        <v>38940</v>
      </c>
      <c r="B6950" s="101">
        <v>5.09</v>
      </c>
    </row>
    <row r="6951" spans="1:2" x14ac:dyDescent="0.25">
      <c r="A6951" s="102">
        <v>38943</v>
      </c>
      <c r="B6951" s="101">
        <v>5.12</v>
      </c>
    </row>
    <row r="6952" spans="1:2" x14ac:dyDescent="0.25">
      <c r="A6952" s="102">
        <v>38944</v>
      </c>
      <c r="B6952" s="101">
        <v>5.05</v>
      </c>
    </row>
    <row r="6953" spans="1:2" x14ac:dyDescent="0.25">
      <c r="A6953" s="102">
        <v>38945</v>
      </c>
      <c r="B6953" s="101">
        <v>5</v>
      </c>
    </row>
    <row r="6954" spans="1:2" x14ac:dyDescent="0.25">
      <c r="A6954" s="102">
        <v>38946</v>
      </c>
      <c r="B6954" s="101">
        <v>5</v>
      </c>
    </row>
    <row r="6955" spans="1:2" x14ac:dyDescent="0.25">
      <c r="A6955" s="102">
        <v>38947</v>
      </c>
      <c r="B6955" s="101">
        <v>4.97</v>
      </c>
    </row>
    <row r="6956" spans="1:2" x14ac:dyDescent="0.25">
      <c r="A6956" s="102">
        <v>38950</v>
      </c>
      <c r="B6956" s="101">
        <v>4.96</v>
      </c>
    </row>
    <row r="6957" spans="1:2" x14ac:dyDescent="0.25">
      <c r="A6957" s="102">
        <v>38951</v>
      </c>
      <c r="B6957" s="101">
        <v>4.95</v>
      </c>
    </row>
    <row r="6958" spans="1:2" x14ac:dyDescent="0.25">
      <c r="A6958" s="102">
        <v>38952</v>
      </c>
      <c r="B6958" s="101">
        <v>4.95</v>
      </c>
    </row>
    <row r="6959" spans="1:2" x14ac:dyDescent="0.25">
      <c r="A6959" s="102">
        <v>38953</v>
      </c>
      <c r="B6959" s="101">
        <v>4.9400000000000004</v>
      </c>
    </row>
    <row r="6960" spans="1:2" x14ac:dyDescent="0.25">
      <c r="A6960" s="102">
        <v>38954</v>
      </c>
      <c r="B6960" s="101">
        <v>4.93</v>
      </c>
    </row>
    <row r="6961" spans="1:2" x14ac:dyDescent="0.25">
      <c r="A6961" s="102">
        <v>38957</v>
      </c>
      <c r="B6961" s="101">
        <v>4.9400000000000004</v>
      </c>
    </row>
    <row r="6962" spans="1:2" x14ac:dyDescent="0.25">
      <c r="A6962" s="102">
        <v>38958</v>
      </c>
      <c r="B6962" s="101">
        <v>4.93</v>
      </c>
    </row>
    <row r="6963" spans="1:2" x14ac:dyDescent="0.25">
      <c r="A6963" s="102">
        <v>38959</v>
      </c>
      <c r="B6963" s="101">
        <v>4.91</v>
      </c>
    </row>
    <row r="6964" spans="1:2" x14ac:dyDescent="0.25">
      <c r="A6964" s="102">
        <v>38960</v>
      </c>
      <c r="B6964" s="101">
        <v>4.88</v>
      </c>
    </row>
    <row r="6965" spans="1:2" x14ac:dyDescent="0.25">
      <c r="A6965" s="102">
        <v>38961</v>
      </c>
      <c r="B6965" s="101">
        <v>4.87</v>
      </c>
    </row>
    <row r="6966" spans="1:2" x14ac:dyDescent="0.25">
      <c r="A6966" s="102">
        <v>38964</v>
      </c>
      <c r="B6966" s="101" t="e">
        <f>NA()</f>
        <v>#N/A</v>
      </c>
    </row>
    <row r="6967" spans="1:2" x14ac:dyDescent="0.25">
      <c r="A6967" s="102">
        <v>38965</v>
      </c>
      <c r="B6967" s="101">
        <v>4.93</v>
      </c>
    </row>
    <row r="6968" spans="1:2" x14ac:dyDescent="0.25">
      <c r="A6968" s="102">
        <v>38966</v>
      </c>
      <c r="B6968" s="101">
        <v>4.95</v>
      </c>
    </row>
    <row r="6969" spans="1:2" x14ac:dyDescent="0.25">
      <c r="A6969" s="102">
        <v>38967</v>
      </c>
      <c r="B6969" s="101">
        <v>4.9400000000000004</v>
      </c>
    </row>
    <row r="6970" spans="1:2" x14ac:dyDescent="0.25">
      <c r="A6970" s="102">
        <v>38968</v>
      </c>
      <c r="B6970" s="101">
        <v>4.92</v>
      </c>
    </row>
    <row r="6971" spans="1:2" x14ac:dyDescent="0.25">
      <c r="A6971" s="102">
        <v>38971</v>
      </c>
      <c r="B6971" s="101">
        <v>4.95</v>
      </c>
    </row>
    <row r="6972" spans="1:2" x14ac:dyDescent="0.25">
      <c r="A6972" s="102">
        <v>38972</v>
      </c>
      <c r="B6972" s="101">
        <v>4.91</v>
      </c>
    </row>
    <row r="6973" spans="1:2" x14ac:dyDescent="0.25">
      <c r="A6973" s="102">
        <v>38973</v>
      </c>
      <c r="B6973" s="101">
        <v>4.9000000000000004</v>
      </c>
    </row>
    <row r="6974" spans="1:2" x14ac:dyDescent="0.25">
      <c r="A6974" s="102">
        <v>38974</v>
      </c>
      <c r="B6974" s="101">
        <v>4.92</v>
      </c>
    </row>
    <row r="6975" spans="1:2" x14ac:dyDescent="0.25">
      <c r="A6975" s="102">
        <v>38975</v>
      </c>
      <c r="B6975" s="101">
        <v>4.92</v>
      </c>
    </row>
    <row r="6976" spans="1:2" x14ac:dyDescent="0.25">
      <c r="A6976" s="102">
        <v>38978</v>
      </c>
      <c r="B6976" s="101">
        <v>4.93</v>
      </c>
    </row>
    <row r="6977" spans="1:2" x14ac:dyDescent="0.25">
      <c r="A6977" s="102">
        <v>38979</v>
      </c>
      <c r="B6977" s="101">
        <v>4.8600000000000003</v>
      </c>
    </row>
    <row r="6978" spans="1:2" x14ac:dyDescent="0.25">
      <c r="A6978" s="102">
        <v>38980</v>
      </c>
      <c r="B6978" s="101">
        <v>4.8499999999999996</v>
      </c>
    </row>
    <row r="6979" spans="1:2" x14ac:dyDescent="0.25">
      <c r="A6979" s="102">
        <v>38981</v>
      </c>
      <c r="B6979" s="101">
        <v>4.78</v>
      </c>
    </row>
    <row r="6980" spans="1:2" x14ac:dyDescent="0.25">
      <c r="A6980" s="102">
        <v>38982</v>
      </c>
      <c r="B6980" s="101">
        <v>4.74</v>
      </c>
    </row>
    <row r="6981" spans="1:2" x14ac:dyDescent="0.25">
      <c r="A6981" s="102">
        <v>38985</v>
      </c>
      <c r="B6981" s="101">
        <v>4.7</v>
      </c>
    </row>
    <row r="6982" spans="1:2" x14ac:dyDescent="0.25">
      <c r="A6982" s="102">
        <v>38986</v>
      </c>
      <c r="B6982" s="101">
        <v>4.71</v>
      </c>
    </row>
    <row r="6983" spans="1:2" x14ac:dyDescent="0.25">
      <c r="A6983" s="102">
        <v>38987</v>
      </c>
      <c r="B6983" s="101">
        <v>4.7300000000000004</v>
      </c>
    </row>
    <row r="6984" spans="1:2" x14ac:dyDescent="0.25">
      <c r="A6984" s="102">
        <v>38988</v>
      </c>
      <c r="B6984" s="101">
        <v>4.76</v>
      </c>
    </row>
    <row r="6985" spans="1:2" x14ac:dyDescent="0.25">
      <c r="A6985" s="102">
        <v>38989</v>
      </c>
      <c r="B6985" s="101">
        <v>4.7699999999999996</v>
      </c>
    </row>
    <row r="6986" spans="1:2" x14ac:dyDescent="0.25">
      <c r="A6986" s="102">
        <v>38992</v>
      </c>
      <c r="B6986" s="101">
        <v>4.76</v>
      </c>
    </row>
    <row r="6987" spans="1:2" x14ac:dyDescent="0.25">
      <c r="A6987" s="102">
        <v>38993</v>
      </c>
      <c r="B6987" s="101">
        <v>4.76</v>
      </c>
    </row>
    <row r="6988" spans="1:2" x14ac:dyDescent="0.25">
      <c r="A6988" s="102">
        <v>38994</v>
      </c>
      <c r="B6988" s="101">
        <v>4.72</v>
      </c>
    </row>
    <row r="6989" spans="1:2" x14ac:dyDescent="0.25">
      <c r="A6989" s="102">
        <v>38995</v>
      </c>
      <c r="B6989" s="101">
        <v>4.76</v>
      </c>
    </row>
    <row r="6990" spans="1:2" x14ac:dyDescent="0.25">
      <c r="A6990" s="102">
        <v>38996</v>
      </c>
      <c r="B6990" s="101">
        <v>4.84</v>
      </c>
    </row>
    <row r="6991" spans="1:2" x14ac:dyDescent="0.25">
      <c r="A6991" s="102">
        <v>38999</v>
      </c>
      <c r="B6991" s="101" t="e">
        <f>NA()</f>
        <v>#N/A</v>
      </c>
    </row>
    <row r="6992" spans="1:2" x14ac:dyDescent="0.25">
      <c r="A6992" s="102">
        <v>39000</v>
      </c>
      <c r="B6992" s="101">
        <v>4.88</v>
      </c>
    </row>
    <row r="6993" spans="1:2" x14ac:dyDescent="0.25">
      <c r="A6993" s="102">
        <v>39001</v>
      </c>
      <c r="B6993" s="101">
        <v>4.91</v>
      </c>
    </row>
    <row r="6994" spans="1:2" x14ac:dyDescent="0.25">
      <c r="A6994" s="102">
        <v>39002</v>
      </c>
      <c r="B6994" s="101">
        <v>4.91</v>
      </c>
    </row>
    <row r="6995" spans="1:2" x14ac:dyDescent="0.25">
      <c r="A6995" s="102">
        <v>39003</v>
      </c>
      <c r="B6995" s="101">
        <v>4.9400000000000004</v>
      </c>
    </row>
    <row r="6996" spans="1:2" x14ac:dyDescent="0.25">
      <c r="A6996" s="102">
        <v>39006</v>
      </c>
      <c r="B6996" s="101">
        <v>4.92</v>
      </c>
    </row>
    <row r="6997" spans="1:2" x14ac:dyDescent="0.25">
      <c r="A6997" s="102">
        <v>39007</v>
      </c>
      <c r="B6997" s="101">
        <v>4.91</v>
      </c>
    </row>
    <row r="6998" spans="1:2" x14ac:dyDescent="0.25">
      <c r="A6998" s="102">
        <v>39008</v>
      </c>
      <c r="B6998" s="101">
        <v>4.8899999999999997</v>
      </c>
    </row>
    <row r="6999" spans="1:2" x14ac:dyDescent="0.25">
      <c r="A6999" s="102">
        <v>39009</v>
      </c>
      <c r="B6999" s="101">
        <v>4.91</v>
      </c>
    </row>
    <row r="7000" spans="1:2" x14ac:dyDescent="0.25">
      <c r="A7000" s="102">
        <v>39010</v>
      </c>
      <c r="B7000" s="101">
        <v>4.91</v>
      </c>
    </row>
    <row r="7001" spans="1:2" x14ac:dyDescent="0.25">
      <c r="A7001" s="102">
        <v>39013</v>
      </c>
      <c r="B7001" s="101">
        <v>4.95</v>
      </c>
    </row>
    <row r="7002" spans="1:2" x14ac:dyDescent="0.25">
      <c r="A7002" s="102">
        <v>39014</v>
      </c>
      <c r="B7002" s="101">
        <v>4.95</v>
      </c>
    </row>
    <row r="7003" spans="1:2" x14ac:dyDescent="0.25">
      <c r="A7003" s="102">
        <v>39015</v>
      </c>
      <c r="B7003" s="101">
        <v>4.8899999999999997</v>
      </c>
    </row>
    <row r="7004" spans="1:2" x14ac:dyDescent="0.25">
      <c r="A7004" s="102">
        <v>39016</v>
      </c>
      <c r="B7004" s="101">
        <v>4.84</v>
      </c>
    </row>
    <row r="7005" spans="1:2" x14ac:dyDescent="0.25">
      <c r="A7005" s="102">
        <v>39017</v>
      </c>
      <c r="B7005" s="101">
        <v>4.8</v>
      </c>
    </row>
    <row r="7006" spans="1:2" x14ac:dyDescent="0.25">
      <c r="A7006" s="102">
        <v>39020</v>
      </c>
      <c r="B7006" s="101">
        <v>4.78</v>
      </c>
    </row>
    <row r="7007" spans="1:2" x14ac:dyDescent="0.25">
      <c r="A7007" s="102">
        <v>39021</v>
      </c>
      <c r="B7007" s="101">
        <v>4.72</v>
      </c>
    </row>
    <row r="7008" spans="1:2" x14ac:dyDescent="0.25">
      <c r="A7008" s="102">
        <v>39022</v>
      </c>
      <c r="B7008" s="101">
        <v>4.68</v>
      </c>
    </row>
    <row r="7009" spans="1:2" x14ac:dyDescent="0.25">
      <c r="A7009" s="102">
        <v>39023</v>
      </c>
      <c r="B7009" s="101">
        <v>4.72</v>
      </c>
    </row>
    <row r="7010" spans="1:2" x14ac:dyDescent="0.25">
      <c r="A7010" s="102">
        <v>39024</v>
      </c>
      <c r="B7010" s="101">
        <v>4.8099999999999996</v>
      </c>
    </row>
    <row r="7011" spans="1:2" x14ac:dyDescent="0.25">
      <c r="A7011" s="102">
        <v>39027</v>
      </c>
      <c r="B7011" s="101">
        <v>4.79</v>
      </c>
    </row>
    <row r="7012" spans="1:2" x14ac:dyDescent="0.25">
      <c r="A7012" s="102">
        <v>39028</v>
      </c>
      <c r="B7012" s="101">
        <v>4.76</v>
      </c>
    </row>
    <row r="7013" spans="1:2" x14ac:dyDescent="0.25">
      <c r="A7013" s="102">
        <v>39029</v>
      </c>
      <c r="B7013" s="101">
        <v>4.7300000000000004</v>
      </c>
    </row>
    <row r="7014" spans="1:2" x14ac:dyDescent="0.25">
      <c r="A7014" s="102">
        <v>39030</v>
      </c>
      <c r="B7014" s="101">
        <v>4.7300000000000004</v>
      </c>
    </row>
    <row r="7015" spans="1:2" x14ac:dyDescent="0.25">
      <c r="A7015" s="102">
        <v>39031</v>
      </c>
      <c r="B7015" s="101">
        <v>4.6900000000000004</v>
      </c>
    </row>
    <row r="7016" spans="1:2" x14ac:dyDescent="0.25">
      <c r="A7016" s="102">
        <v>39034</v>
      </c>
      <c r="B7016" s="101">
        <v>4.71</v>
      </c>
    </row>
    <row r="7017" spans="1:2" x14ac:dyDescent="0.25">
      <c r="A7017" s="102">
        <v>39035</v>
      </c>
      <c r="B7017" s="101">
        <v>4.66</v>
      </c>
    </row>
    <row r="7018" spans="1:2" x14ac:dyDescent="0.25">
      <c r="A7018" s="102">
        <v>39036</v>
      </c>
      <c r="B7018" s="101">
        <v>4.6900000000000004</v>
      </c>
    </row>
    <row r="7019" spans="1:2" x14ac:dyDescent="0.25">
      <c r="A7019" s="102">
        <v>39037</v>
      </c>
      <c r="B7019" s="101">
        <v>4.74</v>
      </c>
    </row>
    <row r="7020" spans="1:2" x14ac:dyDescent="0.25">
      <c r="A7020" s="102">
        <v>39038</v>
      </c>
      <c r="B7020" s="101">
        <v>4.6900000000000004</v>
      </c>
    </row>
    <row r="7021" spans="1:2" x14ac:dyDescent="0.25">
      <c r="A7021" s="102">
        <v>39041</v>
      </c>
      <c r="B7021" s="101">
        <v>4.68</v>
      </c>
    </row>
    <row r="7022" spans="1:2" x14ac:dyDescent="0.25">
      <c r="A7022" s="102">
        <v>39042</v>
      </c>
      <c r="B7022" s="101">
        <v>4.66</v>
      </c>
    </row>
    <row r="7023" spans="1:2" x14ac:dyDescent="0.25">
      <c r="A7023" s="102">
        <v>39043</v>
      </c>
      <c r="B7023" s="101">
        <v>4.6500000000000004</v>
      </c>
    </row>
    <row r="7024" spans="1:2" x14ac:dyDescent="0.25">
      <c r="A7024" s="102">
        <v>39044</v>
      </c>
      <c r="B7024" s="101" t="e">
        <f>NA()</f>
        <v>#N/A</v>
      </c>
    </row>
    <row r="7025" spans="1:2" x14ac:dyDescent="0.25">
      <c r="A7025" s="102">
        <v>39045</v>
      </c>
      <c r="B7025" s="101">
        <v>4.63</v>
      </c>
    </row>
    <row r="7026" spans="1:2" x14ac:dyDescent="0.25">
      <c r="A7026" s="102">
        <v>39048</v>
      </c>
      <c r="B7026" s="101">
        <v>4.62</v>
      </c>
    </row>
    <row r="7027" spans="1:2" x14ac:dyDescent="0.25">
      <c r="A7027" s="102">
        <v>39049</v>
      </c>
      <c r="B7027" s="101">
        <v>4.59</v>
      </c>
    </row>
    <row r="7028" spans="1:2" x14ac:dyDescent="0.25">
      <c r="A7028" s="102">
        <v>39050</v>
      </c>
      <c r="B7028" s="101">
        <v>4.6100000000000003</v>
      </c>
    </row>
    <row r="7029" spans="1:2" x14ac:dyDescent="0.25">
      <c r="A7029" s="102">
        <v>39051</v>
      </c>
      <c r="B7029" s="101">
        <v>4.5599999999999996</v>
      </c>
    </row>
    <row r="7030" spans="1:2" x14ac:dyDescent="0.25">
      <c r="A7030" s="102">
        <v>39052</v>
      </c>
      <c r="B7030" s="101">
        <v>4.54</v>
      </c>
    </row>
    <row r="7031" spans="1:2" x14ac:dyDescent="0.25">
      <c r="A7031" s="102">
        <v>39055</v>
      </c>
      <c r="B7031" s="101">
        <v>4.55</v>
      </c>
    </row>
    <row r="7032" spans="1:2" x14ac:dyDescent="0.25">
      <c r="A7032" s="102">
        <v>39056</v>
      </c>
      <c r="B7032" s="101">
        <v>4.57</v>
      </c>
    </row>
    <row r="7033" spans="1:2" x14ac:dyDescent="0.25">
      <c r="A7033" s="102">
        <v>39057</v>
      </c>
      <c r="B7033" s="101">
        <v>4.5999999999999996</v>
      </c>
    </row>
    <row r="7034" spans="1:2" x14ac:dyDescent="0.25">
      <c r="A7034" s="102">
        <v>39058</v>
      </c>
      <c r="B7034" s="101">
        <v>4.5999999999999996</v>
      </c>
    </row>
    <row r="7035" spans="1:2" x14ac:dyDescent="0.25">
      <c r="A7035" s="102">
        <v>39059</v>
      </c>
      <c r="B7035" s="101">
        <v>4.66</v>
      </c>
    </row>
    <row r="7036" spans="1:2" x14ac:dyDescent="0.25">
      <c r="A7036" s="102">
        <v>39062</v>
      </c>
      <c r="B7036" s="101">
        <v>4.63</v>
      </c>
    </row>
    <row r="7037" spans="1:2" x14ac:dyDescent="0.25">
      <c r="A7037" s="102">
        <v>39063</v>
      </c>
      <c r="B7037" s="101">
        <v>4.5999999999999996</v>
      </c>
    </row>
    <row r="7038" spans="1:2" x14ac:dyDescent="0.25">
      <c r="A7038" s="102">
        <v>39064</v>
      </c>
      <c r="B7038" s="101">
        <v>4.6900000000000004</v>
      </c>
    </row>
    <row r="7039" spans="1:2" x14ac:dyDescent="0.25">
      <c r="A7039" s="102">
        <v>39065</v>
      </c>
      <c r="B7039" s="101">
        <v>4.72</v>
      </c>
    </row>
    <row r="7040" spans="1:2" x14ac:dyDescent="0.25">
      <c r="A7040" s="102">
        <v>39066</v>
      </c>
      <c r="B7040" s="101">
        <v>4.72</v>
      </c>
    </row>
    <row r="7041" spans="1:2" x14ac:dyDescent="0.25">
      <c r="A7041" s="102">
        <v>39069</v>
      </c>
      <c r="B7041" s="101">
        <v>4.72</v>
      </c>
    </row>
    <row r="7042" spans="1:2" x14ac:dyDescent="0.25">
      <c r="A7042" s="102">
        <v>39070</v>
      </c>
      <c r="B7042" s="101">
        <v>4.7300000000000004</v>
      </c>
    </row>
    <row r="7043" spans="1:2" x14ac:dyDescent="0.25">
      <c r="A7043" s="102">
        <v>39071</v>
      </c>
      <c r="B7043" s="101">
        <v>4.7300000000000004</v>
      </c>
    </row>
    <row r="7044" spans="1:2" x14ac:dyDescent="0.25">
      <c r="A7044" s="102">
        <v>39072</v>
      </c>
      <c r="B7044" s="101">
        <v>4.7</v>
      </c>
    </row>
    <row r="7045" spans="1:2" x14ac:dyDescent="0.25">
      <c r="A7045" s="102">
        <v>39073</v>
      </c>
      <c r="B7045" s="101">
        <v>4.76</v>
      </c>
    </row>
    <row r="7046" spans="1:2" x14ac:dyDescent="0.25">
      <c r="A7046" s="102">
        <v>39076</v>
      </c>
      <c r="B7046" s="101" t="e">
        <f>NA()</f>
        <v>#N/A</v>
      </c>
    </row>
    <row r="7047" spans="1:2" x14ac:dyDescent="0.25">
      <c r="A7047" s="102">
        <v>39077</v>
      </c>
      <c r="B7047" s="101">
        <v>4.7300000000000004</v>
      </c>
    </row>
    <row r="7048" spans="1:2" x14ac:dyDescent="0.25">
      <c r="A7048" s="102">
        <v>39078</v>
      </c>
      <c r="B7048" s="101">
        <v>4.78</v>
      </c>
    </row>
    <row r="7049" spans="1:2" x14ac:dyDescent="0.25">
      <c r="A7049" s="102">
        <v>39079</v>
      </c>
      <c r="B7049" s="101">
        <v>4.8099999999999996</v>
      </c>
    </row>
    <row r="7050" spans="1:2" x14ac:dyDescent="0.25">
      <c r="A7050" s="102">
        <v>39080</v>
      </c>
      <c r="B7050" s="101">
        <v>4.8099999999999996</v>
      </c>
    </row>
    <row r="7051" spans="1:2" x14ac:dyDescent="0.25">
      <c r="A7051" s="102">
        <v>39083</v>
      </c>
      <c r="B7051" s="101" t="e">
        <f>NA()</f>
        <v>#N/A</v>
      </c>
    </row>
    <row r="7052" spans="1:2" x14ac:dyDescent="0.25">
      <c r="A7052" s="102">
        <v>39084</v>
      </c>
      <c r="B7052" s="101">
        <v>4.79</v>
      </c>
    </row>
    <row r="7053" spans="1:2" x14ac:dyDescent="0.25">
      <c r="A7053" s="102">
        <v>39085</v>
      </c>
      <c r="B7053" s="101">
        <v>4.7699999999999996</v>
      </c>
    </row>
    <row r="7054" spans="1:2" x14ac:dyDescent="0.25">
      <c r="A7054" s="102">
        <v>39086</v>
      </c>
      <c r="B7054" s="101">
        <v>4.72</v>
      </c>
    </row>
    <row r="7055" spans="1:2" x14ac:dyDescent="0.25">
      <c r="A7055" s="102">
        <v>39087</v>
      </c>
      <c r="B7055" s="101">
        <v>4.74</v>
      </c>
    </row>
    <row r="7056" spans="1:2" x14ac:dyDescent="0.25">
      <c r="A7056" s="102">
        <v>39090</v>
      </c>
      <c r="B7056" s="101">
        <v>4.74</v>
      </c>
    </row>
    <row r="7057" spans="1:2" x14ac:dyDescent="0.25">
      <c r="A7057" s="102">
        <v>39091</v>
      </c>
      <c r="B7057" s="101">
        <v>4.74</v>
      </c>
    </row>
    <row r="7058" spans="1:2" x14ac:dyDescent="0.25">
      <c r="A7058" s="102">
        <v>39092</v>
      </c>
      <c r="B7058" s="101">
        <v>4.7699999999999996</v>
      </c>
    </row>
    <row r="7059" spans="1:2" x14ac:dyDescent="0.25">
      <c r="A7059" s="102">
        <v>39093</v>
      </c>
      <c r="B7059" s="101">
        <v>4.82</v>
      </c>
    </row>
    <row r="7060" spans="1:2" x14ac:dyDescent="0.25">
      <c r="A7060" s="102">
        <v>39094</v>
      </c>
      <c r="B7060" s="101">
        <v>4.8600000000000003</v>
      </c>
    </row>
    <row r="7061" spans="1:2" x14ac:dyDescent="0.25">
      <c r="A7061" s="102">
        <v>39097</v>
      </c>
      <c r="B7061" s="101" t="e">
        <f>NA()</f>
        <v>#N/A</v>
      </c>
    </row>
    <row r="7062" spans="1:2" x14ac:dyDescent="0.25">
      <c r="A7062" s="102">
        <v>39098</v>
      </c>
      <c r="B7062" s="101">
        <v>4.8499999999999996</v>
      </c>
    </row>
    <row r="7063" spans="1:2" x14ac:dyDescent="0.25">
      <c r="A7063" s="102">
        <v>39099</v>
      </c>
      <c r="B7063" s="101">
        <v>4.88</v>
      </c>
    </row>
    <row r="7064" spans="1:2" x14ac:dyDescent="0.25">
      <c r="A7064" s="102">
        <v>39100</v>
      </c>
      <c r="B7064" s="101">
        <v>4.8499999999999996</v>
      </c>
    </row>
    <row r="7065" spans="1:2" x14ac:dyDescent="0.25">
      <c r="A7065" s="102">
        <v>39101</v>
      </c>
      <c r="B7065" s="101">
        <v>4.87</v>
      </c>
    </row>
    <row r="7066" spans="1:2" x14ac:dyDescent="0.25">
      <c r="A7066" s="102">
        <v>39104</v>
      </c>
      <c r="B7066" s="101">
        <v>4.84</v>
      </c>
    </row>
    <row r="7067" spans="1:2" x14ac:dyDescent="0.25">
      <c r="A7067" s="102">
        <v>39105</v>
      </c>
      <c r="B7067" s="101">
        <v>4.9000000000000004</v>
      </c>
    </row>
    <row r="7068" spans="1:2" x14ac:dyDescent="0.25">
      <c r="A7068" s="102">
        <v>39106</v>
      </c>
      <c r="B7068" s="101">
        <v>4.91</v>
      </c>
    </row>
    <row r="7069" spans="1:2" x14ac:dyDescent="0.25">
      <c r="A7069" s="102">
        <v>39107</v>
      </c>
      <c r="B7069" s="101">
        <v>4.96</v>
      </c>
    </row>
    <row r="7070" spans="1:2" x14ac:dyDescent="0.25">
      <c r="A7070" s="102">
        <v>39108</v>
      </c>
      <c r="B7070" s="101">
        <v>4.9800000000000004</v>
      </c>
    </row>
    <row r="7071" spans="1:2" x14ac:dyDescent="0.25">
      <c r="A7071" s="102">
        <v>39111</v>
      </c>
      <c r="B7071" s="101">
        <v>4.99</v>
      </c>
    </row>
    <row r="7072" spans="1:2" x14ac:dyDescent="0.25">
      <c r="A7072" s="102">
        <v>39112</v>
      </c>
      <c r="B7072" s="101">
        <v>4.9800000000000004</v>
      </c>
    </row>
    <row r="7073" spans="1:2" x14ac:dyDescent="0.25">
      <c r="A7073" s="102">
        <v>39113</v>
      </c>
      <c r="B7073" s="101">
        <v>4.93</v>
      </c>
    </row>
    <row r="7074" spans="1:2" x14ac:dyDescent="0.25">
      <c r="A7074" s="102">
        <v>39114</v>
      </c>
      <c r="B7074" s="101">
        <v>4.93</v>
      </c>
    </row>
    <row r="7075" spans="1:2" x14ac:dyDescent="0.25">
      <c r="A7075" s="102">
        <v>39115</v>
      </c>
      <c r="B7075" s="101">
        <v>4.93</v>
      </c>
    </row>
    <row r="7076" spans="1:2" x14ac:dyDescent="0.25">
      <c r="A7076" s="102">
        <v>39118</v>
      </c>
      <c r="B7076" s="101">
        <v>4.91</v>
      </c>
    </row>
    <row r="7077" spans="1:2" x14ac:dyDescent="0.25">
      <c r="A7077" s="102">
        <v>39119</v>
      </c>
      <c r="B7077" s="101">
        <v>4.87</v>
      </c>
    </row>
    <row r="7078" spans="1:2" x14ac:dyDescent="0.25">
      <c r="A7078" s="102">
        <v>39120</v>
      </c>
      <c r="B7078" s="101">
        <v>4.8600000000000003</v>
      </c>
    </row>
    <row r="7079" spans="1:2" x14ac:dyDescent="0.25">
      <c r="A7079" s="102">
        <v>39121</v>
      </c>
      <c r="B7079" s="101">
        <v>4.8099999999999996</v>
      </c>
    </row>
    <row r="7080" spans="1:2" x14ac:dyDescent="0.25">
      <c r="A7080" s="102">
        <v>39122</v>
      </c>
      <c r="B7080" s="101">
        <v>4.87</v>
      </c>
    </row>
    <row r="7081" spans="1:2" x14ac:dyDescent="0.25">
      <c r="A7081" s="102">
        <v>39125</v>
      </c>
      <c r="B7081" s="101">
        <v>4.88</v>
      </c>
    </row>
    <row r="7082" spans="1:2" x14ac:dyDescent="0.25">
      <c r="A7082" s="102">
        <v>39126</v>
      </c>
      <c r="B7082" s="101">
        <v>4.9000000000000004</v>
      </c>
    </row>
    <row r="7083" spans="1:2" x14ac:dyDescent="0.25">
      <c r="A7083" s="102">
        <v>39127</v>
      </c>
      <c r="B7083" s="101">
        <v>4.83</v>
      </c>
    </row>
    <row r="7084" spans="1:2" x14ac:dyDescent="0.25">
      <c r="A7084" s="102">
        <v>39128</v>
      </c>
      <c r="B7084" s="101">
        <v>4.8099999999999996</v>
      </c>
    </row>
    <row r="7085" spans="1:2" x14ac:dyDescent="0.25">
      <c r="A7085" s="102">
        <v>39129</v>
      </c>
      <c r="B7085" s="101">
        <v>4.79</v>
      </c>
    </row>
    <row r="7086" spans="1:2" x14ac:dyDescent="0.25">
      <c r="A7086" s="102">
        <v>39132</v>
      </c>
      <c r="B7086" s="101" t="e">
        <f>NA()</f>
        <v>#N/A</v>
      </c>
    </row>
    <row r="7087" spans="1:2" x14ac:dyDescent="0.25">
      <c r="A7087" s="102">
        <v>39133</v>
      </c>
      <c r="B7087" s="101">
        <v>4.78</v>
      </c>
    </row>
    <row r="7088" spans="1:2" x14ac:dyDescent="0.25">
      <c r="A7088" s="102">
        <v>39134</v>
      </c>
      <c r="B7088" s="101">
        <v>4.79</v>
      </c>
    </row>
    <row r="7089" spans="1:2" x14ac:dyDescent="0.25">
      <c r="A7089" s="102">
        <v>39135</v>
      </c>
      <c r="B7089" s="101">
        <v>4.83</v>
      </c>
    </row>
    <row r="7090" spans="1:2" x14ac:dyDescent="0.25">
      <c r="A7090" s="102">
        <v>39136</v>
      </c>
      <c r="B7090" s="101">
        <v>4.79</v>
      </c>
    </row>
    <row r="7091" spans="1:2" x14ac:dyDescent="0.25">
      <c r="A7091" s="102">
        <v>39139</v>
      </c>
      <c r="B7091" s="101">
        <v>4.7300000000000004</v>
      </c>
    </row>
    <row r="7092" spans="1:2" x14ac:dyDescent="0.25">
      <c r="A7092" s="102">
        <v>39140</v>
      </c>
      <c r="B7092" s="101">
        <v>4.62</v>
      </c>
    </row>
    <row r="7093" spans="1:2" x14ac:dyDescent="0.25">
      <c r="A7093" s="102">
        <v>39141</v>
      </c>
      <c r="B7093" s="101">
        <v>4.68</v>
      </c>
    </row>
    <row r="7094" spans="1:2" x14ac:dyDescent="0.25">
      <c r="A7094" s="102">
        <v>39142</v>
      </c>
      <c r="B7094" s="101">
        <v>4.68</v>
      </c>
    </row>
    <row r="7095" spans="1:2" x14ac:dyDescent="0.25">
      <c r="A7095" s="102">
        <v>39143</v>
      </c>
      <c r="B7095" s="101">
        <v>4.6500000000000004</v>
      </c>
    </row>
    <row r="7096" spans="1:2" x14ac:dyDescent="0.25">
      <c r="A7096" s="102">
        <v>39146</v>
      </c>
      <c r="B7096" s="101">
        <v>4.6399999999999997</v>
      </c>
    </row>
    <row r="7097" spans="1:2" x14ac:dyDescent="0.25">
      <c r="A7097" s="102">
        <v>39147</v>
      </c>
      <c r="B7097" s="101">
        <v>4.66</v>
      </c>
    </row>
    <row r="7098" spans="1:2" x14ac:dyDescent="0.25">
      <c r="A7098" s="102">
        <v>39148</v>
      </c>
      <c r="B7098" s="101">
        <v>4.6399999999999997</v>
      </c>
    </row>
    <row r="7099" spans="1:2" x14ac:dyDescent="0.25">
      <c r="A7099" s="102">
        <v>39149</v>
      </c>
      <c r="B7099" s="101">
        <v>4.6500000000000004</v>
      </c>
    </row>
    <row r="7100" spans="1:2" x14ac:dyDescent="0.25">
      <c r="A7100" s="102">
        <v>39150</v>
      </c>
      <c r="B7100" s="101">
        <v>4.72</v>
      </c>
    </row>
    <row r="7101" spans="1:2" x14ac:dyDescent="0.25">
      <c r="A7101" s="102">
        <v>39153</v>
      </c>
      <c r="B7101" s="101">
        <v>4.6900000000000004</v>
      </c>
    </row>
    <row r="7102" spans="1:2" x14ac:dyDescent="0.25">
      <c r="A7102" s="102">
        <v>39154</v>
      </c>
      <c r="B7102" s="101">
        <v>4.66</v>
      </c>
    </row>
    <row r="7103" spans="1:2" x14ac:dyDescent="0.25">
      <c r="A7103" s="102">
        <v>39155</v>
      </c>
      <c r="B7103" s="101">
        <v>4.6900000000000004</v>
      </c>
    </row>
    <row r="7104" spans="1:2" x14ac:dyDescent="0.25">
      <c r="A7104" s="102">
        <v>39156</v>
      </c>
      <c r="B7104" s="101">
        <v>4.6900000000000004</v>
      </c>
    </row>
    <row r="7105" spans="1:2" x14ac:dyDescent="0.25">
      <c r="A7105" s="102">
        <v>39157</v>
      </c>
      <c r="B7105" s="101">
        <v>4.7</v>
      </c>
    </row>
    <row r="7106" spans="1:2" x14ac:dyDescent="0.25">
      <c r="A7106" s="102">
        <v>39160</v>
      </c>
      <c r="B7106" s="101">
        <v>4.72</v>
      </c>
    </row>
    <row r="7107" spans="1:2" x14ac:dyDescent="0.25">
      <c r="A7107" s="102">
        <v>39161</v>
      </c>
      <c r="B7107" s="101">
        <v>4.71</v>
      </c>
    </row>
    <row r="7108" spans="1:2" x14ac:dyDescent="0.25">
      <c r="A7108" s="102">
        <v>39162</v>
      </c>
      <c r="B7108" s="101">
        <v>4.7</v>
      </c>
    </row>
    <row r="7109" spans="1:2" x14ac:dyDescent="0.25">
      <c r="A7109" s="102">
        <v>39163</v>
      </c>
      <c r="B7109" s="101">
        <v>4.78</v>
      </c>
    </row>
    <row r="7110" spans="1:2" x14ac:dyDescent="0.25">
      <c r="A7110" s="102">
        <v>39164</v>
      </c>
      <c r="B7110" s="101">
        <v>4.8</v>
      </c>
    </row>
    <row r="7111" spans="1:2" x14ac:dyDescent="0.25">
      <c r="A7111" s="102">
        <v>39167</v>
      </c>
      <c r="B7111" s="101">
        <v>4.79</v>
      </c>
    </row>
    <row r="7112" spans="1:2" x14ac:dyDescent="0.25">
      <c r="A7112" s="102">
        <v>39168</v>
      </c>
      <c r="B7112" s="101">
        <v>4.8099999999999996</v>
      </c>
    </row>
    <row r="7113" spans="1:2" x14ac:dyDescent="0.25">
      <c r="A7113" s="102">
        <v>39169</v>
      </c>
      <c r="B7113" s="101">
        <v>4.83</v>
      </c>
    </row>
    <row r="7114" spans="1:2" x14ac:dyDescent="0.25">
      <c r="A7114" s="102">
        <v>39170</v>
      </c>
      <c r="B7114" s="101">
        <v>4.83</v>
      </c>
    </row>
    <row r="7115" spans="1:2" x14ac:dyDescent="0.25">
      <c r="A7115" s="102">
        <v>39171</v>
      </c>
      <c r="B7115" s="101">
        <v>4.84</v>
      </c>
    </row>
    <row r="7116" spans="1:2" x14ac:dyDescent="0.25">
      <c r="A7116" s="102">
        <v>39174</v>
      </c>
      <c r="B7116" s="101">
        <v>4.84</v>
      </c>
    </row>
    <row r="7117" spans="1:2" x14ac:dyDescent="0.25">
      <c r="A7117" s="102">
        <v>39175</v>
      </c>
      <c r="B7117" s="101">
        <v>4.8499999999999996</v>
      </c>
    </row>
    <row r="7118" spans="1:2" x14ac:dyDescent="0.25">
      <c r="A7118" s="102">
        <v>39176</v>
      </c>
      <c r="B7118" s="101">
        <v>4.8499999999999996</v>
      </c>
    </row>
    <row r="7119" spans="1:2" x14ac:dyDescent="0.25">
      <c r="A7119" s="102">
        <v>39177</v>
      </c>
      <c r="B7119" s="101">
        <v>4.87</v>
      </c>
    </row>
    <row r="7120" spans="1:2" x14ac:dyDescent="0.25">
      <c r="A7120" s="102">
        <v>39178</v>
      </c>
      <c r="B7120" s="101">
        <v>4.92</v>
      </c>
    </row>
    <row r="7121" spans="1:2" x14ac:dyDescent="0.25">
      <c r="A7121" s="102">
        <v>39181</v>
      </c>
      <c r="B7121" s="101">
        <v>4.92</v>
      </c>
    </row>
    <row r="7122" spans="1:2" x14ac:dyDescent="0.25">
      <c r="A7122" s="102">
        <v>39182</v>
      </c>
      <c r="B7122" s="101">
        <v>4.91</v>
      </c>
    </row>
    <row r="7123" spans="1:2" x14ac:dyDescent="0.25">
      <c r="A7123" s="102">
        <v>39183</v>
      </c>
      <c r="B7123" s="101">
        <v>4.92</v>
      </c>
    </row>
    <row r="7124" spans="1:2" x14ac:dyDescent="0.25">
      <c r="A7124" s="102">
        <v>39184</v>
      </c>
      <c r="B7124" s="101">
        <v>4.91</v>
      </c>
    </row>
    <row r="7125" spans="1:2" x14ac:dyDescent="0.25">
      <c r="A7125" s="102">
        <v>39185</v>
      </c>
      <c r="B7125" s="101">
        <v>4.93</v>
      </c>
    </row>
    <row r="7126" spans="1:2" x14ac:dyDescent="0.25">
      <c r="A7126" s="102">
        <v>39188</v>
      </c>
      <c r="B7126" s="101">
        <v>4.8899999999999997</v>
      </c>
    </row>
    <row r="7127" spans="1:2" x14ac:dyDescent="0.25">
      <c r="A7127" s="102">
        <v>39189</v>
      </c>
      <c r="B7127" s="101">
        <v>4.8499999999999996</v>
      </c>
    </row>
    <row r="7128" spans="1:2" x14ac:dyDescent="0.25">
      <c r="A7128" s="102">
        <v>39190</v>
      </c>
      <c r="B7128" s="101">
        <v>4.8099999999999996</v>
      </c>
    </row>
    <row r="7129" spans="1:2" x14ac:dyDescent="0.25">
      <c r="A7129" s="102">
        <v>39191</v>
      </c>
      <c r="B7129" s="101">
        <v>4.84</v>
      </c>
    </row>
    <row r="7130" spans="1:2" x14ac:dyDescent="0.25">
      <c r="A7130" s="102">
        <v>39192</v>
      </c>
      <c r="B7130" s="101">
        <v>4.8499999999999996</v>
      </c>
    </row>
    <row r="7131" spans="1:2" x14ac:dyDescent="0.25">
      <c r="A7131" s="102">
        <v>39195</v>
      </c>
      <c r="B7131" s="101">
        <v>4.83</v>
      </c>
    </row>
    <row r="7132" spans="1:2" x14ac:dyDescent="0.25">
      <c r="A7132" s="102">
        <v>39196</v>
      </c>
      <c r="B7132" s="101">
        <v>4.8</v>
      </c>
    </row>
    <row r="7133" spans="1:2" x14ac:dyDescent="0.25">
      <c r="A7133" s="102">
        <v>39197</v>
      </c>
      <c r="B7133" s="101">
        <v>4.83</v>
      </c>
    </row>
    <row r="7134" spans="1:2" x14ac:dyDescent="0.25">
      <c r="A7134" s="102">
        <v>39198</v>
      </c>
      <c r="B7134" s="101">
        <v>4.87</v>
      </c>
    </row>
    <row r="7135" spans="1:2" x14ac:dyDescent="0.25">
      <c r="A7135" s="102">
        <v>39199</v>
      </c>
      <c r="B7135" s="101">
        <v>4.8899999999999997</v>
      </c>
    </row>
    <row r="7136" spans="1:2" x14ac:dyDescent="0.25">
      <c r="A7136" s="102">
        <v>39202</v>
      </c>
      <c r="B7136" s="101">
        <v>4.8099999999999996</v>
      </c>
    </row>
    <row r="7137" spans="1:2" x14ac:dyDescent="0.25">
      <c r="A7137" s="102">
        <v>39203</v>
      </c>
      <c r="B7137" s="101">
        <v>4.8099999999999996</v>
      </c>
    </row>
    <row r="7138" spans="1:2" x14ac:dyDescent="0.25">
      <c r="A7138" s="102">
        <v>39204</v>
      </c>
      <c r="B7138" s="101">
        <v>4.82</v>
      </c>
    </row>
    <row r="7139" spans="1:2" x14ac:dyDescent="0.25">
      <c r="A7139" s="102">
        <v>39205</v>
      </c>
      <c r="B7139" s="101">
        <v>4.84</v>
      </c>
    </row>
    <row r="7140" spans="1:2" x14ac:dyDescent="0.25">
      <c r="A7140" s="102">
        <v>39206</v>
      </c>
      <c r="B7140" s="101">
        <v>4.8</v>
      </c>
    </row>
    <row r="7141" spans="1:2" x14ac:dyDescent="0.25">
      <c r="A7141" s="102">
        <v>39209</v>
      </c>
      <c r="B7141" s="101">
        <v>4.79</v>
      </c>
    </row>
    <row r="7142" spans="1:2" x14ac:dyDescent="0.25">
      <c r="A7142" s="102">
        <v>39210</v>
      </c>
      <c r="B7142" s="101">
        <v>4.8</v>
      </c>
    </row>
    <row r="7143" spans="1:2" x14ac:dyDescent="0.25">
      <c r="A7143" s="102">
        <v>39211</v>
      </c>
      <c r="B7143" s="101">
        <v>4.83</v>
      </c>
    </row>
    <row r="7144" spans="1:2" x14ac:dyDescent="0.25">
      <c r="A7144" s="102">
        <v>39212</v>
      </c>
      <c r="B7144" s="101">
        <v>4.83</v>
      </c>
    </row>
    <row r="7145" spans="1:2" x14ac:dyDescent="0.25">
      <c r="A7145" s="102">
        <v>39213</v>
      </c>
      <c r="B7145" s="101">
        <v>4.8499999999999996</v>
      </c>
    </row>
    <row r="7146" spans="1:2" x14ac:dyDescent="0.25">
      <c r="A7146" s="102">
        <v>39216</v>
      </c>
      <c r="B7146" s="101">
        <v>4.8600000000000003</v>
      </c>
    </row>
    <row r="7147" spans="1:2" x14ac:dyDescent="0.25">
      <c r="A7147" s="102">
        <v>39217</v>
      </c>
      <c r="B7147" s="101">
        <v>4.88</v>
      </c>
    </row>
    <row r="7148" spans="1:2" x14ac:dyDescent="0.25">
      <c r="A7148" s="102">
        <v>39218</v>
      </c>
      <c r="B7148" s="101">
        <v>4.88</v>
      </c>
    </row>
    <row r="7149" spans="1:2" x14ac:dyDescent="0.25">
      <c r="A7149" s="102">
        <v>39219</v>
      </c>
      <c r="B7149" s="101">
        <v>4.91</v>
      </c>
    </row>
    <row r="7150" spans="1:2" x14ac:dyDescent="0.25">
      <c r="A7150" s="102">
        <v>39220</v>
      </c>
      <c r="B7150" s="101">
        <v>4.96</v>
      </c>
    </row>
    <row r="7151" spans="1:2" x14ac:dyDescent="0.25">
      <c r="A7151" s="102">
        <v>39223</v>
      </c>
      <c r="B7151" s="101">
        <v>4.9400000000000004</v>
      </c>
    </row>
    <row r="7152" spans="1:2" x14ac:dyDescent="0.25">
      <c r="A7152" s="102">
        <v>39224</v>
      </c>
      <c r="B7152" s="101">
        <v>4.9800000000000004</v>
      </c>
    </row>
    <row r="7153" spans="1:2" x14ac:dyDescent="0.25">
      <c r="A7153" s="102">
        <v>39225</v>
      </c>
      <c r="B7153" s="101">
        <v>5.01</v>
      </c>
    </row>
    <row r="7154" spans="1:2" x14ac:dyDescent="0.25">
      <c r="A7154" s="102">
        <v>39226</v>
      </c>
      <c r="B7154" s="101">
        <v>5</v>
      </c>
    </row>
    <row r="7155" spans="1:2" x14ac:dyDescent="0.25">
      <c r="A7155" s="102">
        <v>39227</v>
      </c>
      <c r="B7155" s="101">
        <v>5.01</v>
      </c>
    </row>
    <row r="7156" spans="1:2" x14ac:dyDescent="0.25">
      <c r="A7156" s="102">
        <v>39230</v>
      </c>
      <c r="B7156" s="101" t="e">
        <f>NA()</f>
        <v>#N/A</v>
      </c>
    </row>
    <row r="7157" spans="1:2" x14ac:dyDescent="0.25">
      <c r="A7157" s="102">
        <v>39231</v>
      </c>
      <c r="B7157" s="101">
        <v>5.01</v>
      </c>
    </row>
    <row r="7158" spans="1:2" x14ac:dyDescent="0.25">
      <c r="A7158" s="102">
        <v>39232</v>
      </c>
      <c r="B7158" s="101">
        <v>5.01</v>
      </c>
    </row>
    <row r="7159" spans="1:2" x14ac:dyDescent="0.25">
      <c r="A7159" s="102">
        <v>39233</v>
      </c>
      <c r="B7159" s="101">
        <v>5.01</v>
      </c>
    </row>
    <row r="7160" spans="1:2" x14ac:dyDescent="0.25">
      <c r="A7160" s="102">
        <v>39234</v>
      </c>
      <c r="B7160" s="101">
        <v>5.0599999999999996</v>
      </c>
    </row>
    <row r="7161" spans="1:2" x14ac:dyDescent="0.25">
      <c r="A7161" s="102">
        <v>39237</v>
      </c>
      <c r="B7161" s="101">
        <v>5.0199999999999996</v>
      </c>
    </row>
    <row r="7162" spans="1:2" x14ac:dyDescent="0.25">
      <c r="A7162" s="102">
        <v>39238</v>
      </c>
      <c r="B7162" s="101">
        <v>5.07</v>
      </c>
    </row>
    <row r="7163" spans="1:2" x14ac:dyDescent="0.25">
      <c r="A7163" s="102">
        <v>39239</v>
      </c>
      <c r="B7163" s="101">
        <v>5.08</v>
      </c>
    </row>
    <row r="7164" spans="1:2" x14ac:dyDescent="0.25">
      <c r="A7164" s="102">
        <v>39240</v>
      </c>
      <c r="B7164" s="101">
        <v>5.2</v>
      </c>
    </row>
    <row r="7165" spans="1:2" x14ac:dyDescent="0.25">
      <c r="A7165" s="102">
        <v>39241</v>
      </c>
      <c r="B7165" s="101">
        <v>5.22</v>
      </c>
    </row>
    <row r="7166" spans="1:2" x14ac:dyDescent="0.25">
      <c r="A7166" s="102">
        <v>39244</v>
      </c>
      <c r="B7166" s="101">
        <v>5.24</v>
      </c>
    </row>
    <row r="7167" spans="1:2" x14ac:dyDescent="0.25">
      <c r="A7167" s="102">
        <v>39245</v>
      </c>
      <c r="B7167" s="101">
        <v>5.35</v>
      </c>
    </row>
    <row r="7168" spans="1:2" x14ac:dyDescent="0.25">
      <c r="A7168" s="102">
        <v>39246</v>
      </c>
      <c r="B7168" s="101">
        <v>5.28</v>
      </c>
    </row>
    <row r="7169" spans="1:2" x14ac:dyDescent="0.25">
      <c r="A7169" s="102">
        <v>39247</v>
      </c>
      <c r="B7169" s="101">
        <v>5.3</v>
      </c>
    </row>
    <row r="7170" spans="1:2" x14ac:dyDescent="0.25">
      <c r="A7170" s="102">
        <v>39248</v>
      </c>
      <c r="B7170" s="101">
        <v>5.26</v>
      </c>
    </row>
    <row r="7171" spans="1:2" x14ac:dyDescent="0.25">
      <c r="A7171" s="102">
        <v>39251</v>
      </c>
      <c r="B7171" s="101">
        <v>5.26</v>
      </c>
    </row>
    <row r="7172" spans="1:2" x14ac:dyDescent="0.25">
      <c r="A7172" s="102">
        <v>39252</v>
      </c>
      <c r="B7172" s="101">
        <v>5.2</v>
      </c>
    </row>
    <row r="7173" spans="1:2" x14ac:dyDescent="0.25">
      <c r="A7173" s="102">
        <v>39253</v>
      </c>
      <c r="B7173" s="101">
        <v>5.24</v>
      </c>
    </row>
    <row r="7174" spans="1:2" x14ac:dyDescent="0.25">
      <c r="A7174" s="102">
        <v>39254</v>
      </c>
      <c r="B7174" s="101">
        <v>5.28</v>
      </c>
    </row>
    <row r="7175" spans="1:2" x14ac:dyDescent="0.25">
      <c r="A7175" s="102">
        <v>39255</v>
      </c>
      <c r="B7175" s="101">
        <v>5.25</v>
      </c>
    </row>
    <row r="7176" spans="1:2" x14ac:dyDescent="0.25">
      <c r="A7176" s="102">
        <v>39258</v>
      </c>
      <c r="B7176" s="101">
        <v>5.2</v>
      </c>
    </row>
    <row r="7177" spans="1:2" x14ac:dyDescent="0.25">
      <c r="A7177" s="102">
        <v>39259</v>
      </c>
      <c r="B7177" s="101">
        <v>5.22</v>
      </c>
    </row>
    <row r="7178" spans="1:2" x14ac:dyDescent="0.25">
      <c r="A7178" s="102">
        <v>39260</v>
      </c>
      <c r="B7178" s="101">
        <v>5.2</v>
      </c>
    </row>
    <row r="7179" spans="1:2" x14ac:dyDescent="0.25">
      <c r="A7179" s="102">
        <v>39261</v>
      </c>
      <c r="B7179" s="101">
        <v>5.22</v>
      </c>
    </row>
    <row r="7180" spans="1:2" x14ac:dyDescent="0.25">
      <c r="A7180" s="102">
        <v>39262</v>
      </c>
      <c r="B7180" s="101">
        <v>5.12</v>
      </c>
    </row>
    <row r="7181" spans="1:2" x14ac:dyDescent="0.25">
      <c r="A7181" s="102">
        <v>39265</v>
      </c>
      <c r="B7181" s="101">
        <v>5.09</v>
      </c>
    </row>
    <row r="7182" spans="1:2" x14ac:dyDescent="0.25">
      <c r="A7182" s="102">
        <v>39266</v>
      </c>
      <c r="B7182" s="101">
        <v>5.14</v>
      </c>
    </row>
    <row r="7183" spans="1:2" x14ac:dyDescent="0.25">
      <c r="A7183" s="102">
        <v>39267</v>
      </c>
      <c r="B7183" s="101" t="e">
        <f>NA()</f>
        <v>#N/A</v>
      </c>
    </row>
    <row r="7184" spans="1:2" x14ac:dyDescent="0.25">
      <c r="A7184" s="102">
        <v>39268</v>
      </c>
      <c r="B7184" s="101">
        <v>5.24</v>
      </c>
    </row>
    <row r="7185" spans="1:2" x14ac:dyDescent="0.25">
      <c r="A7185" s="102">
        <v>39269</v>
      </c>
      <c r="B7185" s="101">
        <v>5.28</v>
      </c>
    </row>
    <row r="7186" spans="1:2" x14ac:dyDescent="0.25">
      <c r="A7186" s="102">
        <v>39272</v>
      </c>
      <c r="B7186" s="101">
        <v>5.25</v>
      </c>
    </row>
    <row r="7187" spans="1:2" x14ac:dyDescent="0.25">
      <c r="A7187" s="102">
        <v>39273</v>
      </c>
      <c r="B7187" s="101">
        <v>5.14</v>
      </c>
    </row>
    <row r="7188" spans="1:2" x14ac:dyDescent="0.25">
      <c r="A7188" s="102">
        <v>39274</v>
      </c>
      <c r="B7188" s="101">
        <v>5.18</v>
      </c>
    </row>
    <row r="7189" spans="1:2" x14ac:dyDescent="0.25">
      <c r="A7189" s="102">
        <v>39275</v>
      </c>
      <c r="B7189" s="101">
        <v>5.22</v>
      </c>
    </row>
    <row r="7190" spans="1:2" x14ac:dyDescent="0.25">
      <c r="A7190" s="102">
        <v>39276</v>
      </c>
      <c r="B7190" s="101">
        <v>5.19</v>
      </c>
    </row>
    <row r="7191" spans="1:2" x14ac:dyDescent="0.25">
      <c r="A7191" s="102">
        <v>39279</v>
      </c>
      <c r="B7191" s="101">
        <v>5.14</v>
      </c>
    </row>
    <row r="7192" spans="1:2" x14ac:dyDescent="0.25">
      <c r="A7192" s="102">
        <v>39280</v>
      </c>
      <c r="B7192" s="101">
        <v>5.16</v>
      </c>
    </row>
    <row r="7193" spans="1:2" x14ac:dyDescent="0.25">
      <c r="A7193" s="102">
        <v>39281</v>
      </c>
      <c r="B7193" s="101">
        <v>5.0999999999999996</v>
      </c>
    </row>
    <row r="7194" spans="1:2" x14ac:dyDescent="0.25">
      <c r="A7194" s="102">
        <v>39282</v>
      </c>
      <c r="B7194" s="101">
        <v>5.12</v>
      </c>
    </row>
    <row r="7195" spans="1:2" x14ac:dyDescent="0.25">
      <c r="A7195" s="102">
        <v>39283</v>
      </c>
      <c r="B7195" s="101">
        <v>5.07</v>
      </c>
    </row>
    <row r="7196" spans="1:2" x14ac:dyDescent="0.25">
      <c r="A7196" s="102">
        <v>39286</v>
      </c>
      <c r="B7196" s="101">
        <v>5.07</v>
      </c>
    </row>
    <row r="7197" spans="1:2" x14ac:dyDescent="0.25">
      <c r="A7197" s="102">
        <v>39287</v>
      </c>
      <c r="B7197" s="101">
        <v>5.05</v>
      </c>
    </row>
    <row r="7198" spans="1:2" x14ac:dyDescent="0.25">
      <c r="A7198" s="102">
        <v>39288</v>
      </c>
      <c r="B7198" s="101">
        <v>5.04</v>
      </c>
    </row>
    <row r="7199" spans="1:2" x14ac:dyDescent="0.25">
      <c r="A7199" s="102">
        <v>39289</v>
      </c>
      <c r="B7199" s="101">
        <v>4.95</v>
      </c>
    </row>
    <row r="7200" spans="1:2" x14ac:dyDescent="0.25">
      <c r="A7200" s="102">
        <v>39290</v>
      </c>
      <c r="B7200" s="101">
        <v>4.95</v>
      </c>
    </row>
    <row r="7201" spans="1:2" x14ac:dyDescent="0.25">
      <c r="A7201" s="102">
        <v>39293</v>
      </c>
      <c r="B7201" s="101">
        <v>4.97</v>
      </c>
    </row>
    <row r="7202" spans="1:2" x14ac:dyDescent="0.25">
      <c r="A7202" s="102">
        <v>39294</v>
      </c>
      <c r="B7202" s="101">
        <v>4.92</v>
      </c>
    </row>
    <row r="7203" spans="1:2" x14ac:dyDescent="0.25">
      <c r="A7203" s="102">
        <v>39295</v>
      </c>
      <c r="B7203" s="101">
        <v>4.9000000000000004</v>
      </c>
    </row>
    <row r="7204" spans="1:2" x14ac:dyDescent="0.25">
      <c r="A7204" s="102">
        <v>39296</v>
      </c>
      <c r="B7204" s="101">
        <v>4.91</v>
      </c>
    </row>
    <row r="7205" spans="1:2" x14ac:dyDescent="0.25">
      <c r="A7205" s="102">
        <v>39297</v>
      </c>
      <c r="B7205" s="101">
        <v>4.87</v>
      </c>
    </row>
    <row r="7206" spans="1:2" x14ac:dyDescent="0.25">
      <c r="A7206" s="102">
        <v>39300</v>
      </c>
      <c r="B7206" s="101">
        <v>4.8899999999999997</v>
      </c>
    </row>
    <row r="7207" spans="1:2" x14ac:dyDescent="0.25">
      <c r="A7207" s="102">
        <v>39301</v>
      </c>
      <c r="B7207" s="101">
        <v>4.92</v>
      </c>
    </row>
    <row r="7208" spans="1:2" x14ac:dyDescent="0.25">
      <c r="A7208" s="102">
        <v>39302</v>
      </c>
      <c r="B7208" s="101">
        <v>5.01</v>
      </c>
    </row>
    <row r="7209" spans="1:2" x14ac:dyDescent="0.25">
      <c r="A7209" s="102">
        <v>39303</v>
      </c>
      <c r="B7209" s="101">
        <v>5.0199999999999996</v>
      </c>
    </row>
    <row r="7210" spans="1:2" x14ac:dyDescent="0.25">
      <c r="A7210" s="102">
        <v>39304</v>
      </c>
      <c r="B7210" s="101">
        <v>5.03</v>
      </c>
    </row>
    <row r="7211" spans="1:2" x14ac:dyDescent="0.25">
      <c r="A7211" s="102">
        <v>39307</v>
      </c>
      <c r="B7211" s="101">
        <v>5.01</v>
      </c>
    </row>
    <row r="7212" spans="1:2" x14ac:dyDescent="0.25">
      <c r="A7212" s="102">
        <v>39308</v>
      </c>
      <c r="B7212" s="101">
        <v>4.99</v>
      </c>
    </row>
    <row r="7213" spans="1:2" x14ac:dyDescent="0.25">
      <c r="A7213" s="102">
        <v>39309</v>
      </c>
      <c r="B7213" s="101">
        <v>5</v>
      </c>
    </row>
    <row r="7214" spans="1:2" x14ac:dyDescent="0.25">
      <c r="A7214" s="102">
        <v>39310</v>
      </c>
      <c r="B7214" s="101">
        <v>4.92</v>
      </c>
    </row>
    <row r="7215" spans="1:2" x14ac:dyDescent="0.25">
      <c r="A7215" s="102">
        <v>39311</v>
      </c>
      <c r="B7215" s="101">
        <v>5</v>
      </c>
    </row>
    <row r="7216" spans="1:2" x14ac:dyDescent="0.25">
      <c r="A7216" s="102">
        <v>39314</v>
      </c>
      <c r="B7216" s="101">
        <v>4.9800000000000004</v>
      </c>
    </row>
    <row r="7217" spans="1:2" x14ac:dyDescent="0.25">
      <c r="A7217" s="102">
        <v>39315</v>
      </c>
      <c r="B7217" s="101">
        <v>4.95</v>
      </c>
    </row>
    <row r="7218" spans="1:2" x14ac:dyDescent="0.25">
      <c r="A7218" s="102">
        <v>39316</v>
      </c>
      <c r="B7218" s="101">
        <v>4.96</v>
      </c>
    </row>
    <row r="7219" spans="1:2" x14ac:dyDescent="0.25">
      <c r="A7219" s="102">
        <v>39317</v>
      </c>
      <c r="B7219" s="101">
        <v>4.93</v>
      </c>
    </row>
    <row r="7220" spans="1:2" x14ac:dyDescent="0.25">
      <c r="A7220" s="102">
        <v>39318</v>
      </c>
      <c r="B7220" s="101">
        <v>4.88</v>
      </c>
    </row>
    <row r="7221" spans="1:2" x14ac:dyDescent="0.25">
      <c r="A7221" s="102">
        <v>39321</v>
      </c>
      <c r="B7221" s="101">
        <v>4.87</v>
      </c>
    </row>
    <row r="7222" spans="1:2" x14ac:dyDescent="0.25">
      <c r="A7222" s="102">
        <v>39322</v>
      </c>
      <c r="B7222" s="101">
        <v>4.8600000000000003</v>
      </c>
    </row>
    <row r="7223" spans="1:2" x14ac:dyDescent="0.25">
      <c r="A7223" s="102">
        <v>39323</v>
      </c>
      <c r="B7223" s="101">
        <v>4.88</v>
      </c>
    </row>
    <row r="7224" spans="1:2" x14ac:dyDescent="0.25">
      <c r="A7224" s="102">
        <v>39324</v>
      </c>
      <c r="B7224" s="101">
        <v>4.83</v>
      </c>
    </row>
    <row r="7225" spans="1:2" x14ac:dyDescent="0.25">
      <c r="A7225" s="102">
        <v>39325</v>
      </c>
      <c r="B7225" s="101">
        <v>4.83</v>
      </c>
    </row>
    <row r="7226" spans="1:2" x14ac:dyDescent="0.25">
      <c r="A7226" s="102">
        <v>39328</v>
      </c>
      <c r="B7226" s="101" t="e">
        <f>NA()</f>
        <v>#N/A</v>
      </c>
    </row>
    <row r="7227" spans="1:2" x14ac:dyDescent="0.25">
      <c r="A7227" s="102">
        <v>39329</v>
      </c>
      <c r="B7227" s="101">
        <v>4.84</v>
      </c>
    </row>
    <row r="7228" spans="1:2" x14ac:dyDescent="0.25">
      <c r="A7228" s="102">
        <v>39330</v>
      </c>
      <c r="B7228" s="101">
        <v>4.78</v>
      </c>
    </row>
    <row r="7229" spans="1:2" x14ac:dyDescent="0.25">
      <c r="A7229" s="102">
        <v>39331</v>
      </c>
      <c r="B7229" s="101">
        <v>4.79</v>
      </c>
    </row>
    <row r="7230" spans="1:2" x14ac:dyDescent="0.25">
      <c r="A7230" s="102">
        <v>39332</v>
      </c>
      <c r="B7230" s="101">
        <v>4.7</v>
      </c>
    </row>
    <row r="7231" spans="1:2" x14ac:dyDescent="0.25">
      <c r="A7231" s="102">
        <v>39335</v>
      </c>
      <c r="B7231" s="101">
        <v>4.6500000000000004</v>
      </c>
    </row>
    <row r="7232" spans="1:2" x14ac:dyDescent="0.25">
      <c r="A7232" s="102">
        <v>39336</v>
      </c>
      <c r="B7232" s="101">
        <v>4.6500000000000004</v>
      </c>
    </row>
    <row r="7233" spans="1:2" x14ac:dyDescent="0.25">
      <c r="A7233" s="102">
        <v>39337</v>
      </c>
      <c r="B7233" s="101">
        <v>4.68</v>
      </c>
    </row>
    <row r="7234" spans="1:2" x14ac:dyDescent="0.25">
      <c r="A7234" s="102">
        <v>39338</v>
      </c>
      <c r="B7234" s="101">
        <v>4.75</v>
      </c>
    </row>
    <row r="7235" spans="1:2" x14ac:dyDescent="0.25">
      <c r="A7235" s="102">
        <v>39339</v>
      </c>
      <c r="B7235" s="101">
        <v>4.72</v>
      </c>
    </row>
    <row r="7236" spans="1:2" x14ac:dyDescent="0.25">
      <c r="A7236" s="102">
        <v>39342</v>
      </c>
      <c r="B7236" s="101">
        <v>4.72</v>
      </c>
    </row>
    <row r="7237" spans="1:2" x14ac:dyDescent="0.25">
      <c r="A7237" s="102">
        <v>39343</v>
      </c>
      <c r="B7237" s="101">
        <v>4.7699999999999996</v>
      </c>
    </row>
    <row r="7238" spans="1:2" x14ac:dyDescent="0.25">
      <c r="A7238" s="102">
        <v>39344</v>
      </c>
      <c r="B7238" s="101">
        <v>4.83</v>
      </c>
    </row>
    <row r="7239" spans="1:2" x14ac:dyDescent="0.25">
      <c r="A7239" s="102">
        <v>39345</v>
      </c>
      <c r="B7239" s="101">
        <v>4.96</v>
      </c>
    </row>
    <row r="7240" spans="1:2" x14ac:dyDescent="0.25">
      <c r="A7240" s="102">
        <v>39346</v>
      </c>
      <c r="B7240" s="101">
        <v>4.8899999999999997</v>
      </c>
    </row>
    <row r="7241" spans="1:2" x14ac:dyDescent="0.25">
      <c r="A7241" s="102">
        <v>39349</v>
      </c>
      <c r="B7241" s="101">
        <v>4.88</v>
      </c>
    </row>
    <row r="7242" spans="1:2" x14ac:dyDescent="0.25">
      <c r="A7242" s="102">
        <v>39350</v>
      </c>
      <c r="B7242" s="101">
        <v>4.8899999999999997</v>
      </c>
    </row>
    <row r="7243" spans="1:2" x14ac:dyDescent="0.25">
      <c r="A7243" s="102">
        <v>39351</v>
      </c>
      <c r="B7243" s="101">
        <v>4.9000000000000004</v>
      </c>
    </row>
    <row r="7244" spans="1:2" x14ac:dyDescent="0.25">
      <c r="A7244" s="102">
        <v>39352</v>
      </c>
      <c r="B7244" s="101">
        <v>4.84</v>
      </c>
    </row>
    <row r="7245" spans="1:2" x14ac:dyDescent="0.25">
      <c r="A7245" s="102">
        <v>39353</v>
      </c>
      <c r="B7245" s="101">
        <v>4.83</v>
      </c>
    </row>
    <row r="7246" spans="1:2" x14ac:dyDescent="0.25">
      <c r="A7246" s="102">
        <v>39356</v>
      </c>
      <c r="B7246" s="101">
        <v>4.79</v>
      </c>
    </row>
    <row r="7247" spans="1:2" x14ac:dyDescent="0.25">
      <c r="A7247" s="102">
        <v>39357</v>
      </c>
      <c r="B7247" s="101">
        <v>4.7699999999999996</v>
      </c>
    </row>
    <row r="7248" spans="1:2" x14ac:dyDescent="0.25">
      <c r="A7248" s="102">
        <v>39358</v>
      </c>
      <c r="B7248" s="101">
        <v>4.79</v>
      </c>
    </row>
    <row r="7249" spans="1:2" x14ac:dyDescent="0.25">
      <c r="A7249" s="102">
        <v>39359</v>
      </c>
      <c r="B7249" s="101">
        <v>4.7699999999999996</v>
      </c>
    </row>
    <row r="7250" spans="1:2" x14ac:dyDescent="0.25">
      <c r="A7250" s="102">
        <v>39360</v>
      </c>
      <c r="B7250" s="101">
        <v>4.87</v>
      </c>
    </row>
    <row r="7251" spans="1:2" x14ac:dyDescent="0.25">
      <c r="A7251" s="102">
        <v>39363</v>
      </c>
      <c r="B7251" s="101" t="e">
        <f>NA()</f>
        <v>#N/A</v>
      </c>
    </row>
    <row r="7252" spans="1:2" x14ac:dyDescent="0.25">
      <c r="A7252" s="102">
        <v>39364</v>
      </c>
      <c r="B7252" s="101">
        <v>4.87</v>
      </c>
    </row>
    <row r="7253" spans="1:2" x14ac:dyDescent="0.25">
      <c r="A7253" s="102">
        <v>39365</v>
      </c>
      <c r="B7253" s="101">
        <v>4.8600000000000003</v>
      </c>
    </row>
    <row r="7254" spans="1:2" x14ac:dyDescent="0.25">
      <c r="A7254" s="102">
        <v>39366</v>
      </c>
      <c r="B7254" s="101">
        <v>4.87</v>
      </c>
    </row>
    <row r="7255" spans="1:2" x14ac:dyDescent="0.25">
      <c r="A7255" s="102">
        <v>39367</v>
      </c>
      <c r="B7255" s="101">
        <v>4.91</v>
      </c>
    </row>
    <row r="7256" spans="1:2" x14ac:dyDescent="0.25">
      <c r="A7256" s="102">
        <v>39370</v>
      </c>
      <c r="B7256" s="101">
        <v>4.91</v>
      </c>
    </row>
    <row r="7257" spans="1:2" x14ac:dyDescent="0.25">
      <c r="A7257" s="102">
        <v>39371</v>
      </c>
      <c r="B7257" s="101">
        <v>4.9000000000000004</v>
      </c>
    </row>
    <row r="7258" spans="1:2" x14ac:dyDescent="0.25">
      <c r="A7258" s="102">
        <v>39372</v>
      </c>
      <c r="B7258" s="101">
        <v>4.82</v>
      </c>
    </row>
    <row r="7259" spans="1:2" x14ac:dyDescent="0.25">
      <c r="A7259" s="102">
        <v>39373</v>
      </c>
      <c r="B7259" s="101">
        <v>4.78</v>
      </c>
    </row>
    <row r="7260" spans="1:2" x14ac:dyDescent="0.25">
      <c r="A7260" s="102">
        <v>39374</v>
      </c>
      <c r="B7260" s="101">
        <v>4.68</v>
      </c>
    </row>
    <row r="7261" spans="1:2" x14ac:dyDescent="0.25">
      <c r="A7261" s="102">
        <v>39377</v>
      </c>
      <c r="B7261" s="101">
        <v>4.68</v>
      </c>
    </row>
    <row r="7262" spans="1:2" x14ac:dyDescent="0.25">
      <c r="A7262" s="102">
        <v>39378</v>
      </c>
      <c r="B7262" s="101">
        <v>4.6900000000000004</v>
      </c>
    </row>
    <row r="7263" spans="1:2" x14ac:dyDescent="0.25">
      <c r="A7263" s="102">
        <v>39379</v>
      </c>
      <c r="B7263" s="101">
        <v>4.6399999999999997</v>
      </c>
    </row>
    <row r="7264" spans="1:2" x14ac:dyDescent="0.25">
      <c r="A7264" s="102">
        <v>39380</v>
      </c>
      <c r="B7264" s="101">
        <v>4.66</v>
      </c>
    </row>
    <row r="7265" spans="1:2" x14ac:dyDescent="0.25">
      <c r="A7265" s="102">
        <v>39381</v>
      </c>
      <c r="B7265" s="101">
        <v>4.68</v>
      </c>
    </row>
    <row r="7266" spans="1:2" x14ac:dyDescent="0.25">
      <c r="A7266" s="102">
        <v>39384</v>
      </c>
      <c r="B7266" s="101">
        <v>4.66</v>
      </c>
    </row>
    <row r="7267" spans="1:2" x14ac:dyDescent="0.25">
      <c r="A7267" s="102">
        <v>39385</v>
      </c>
      <c r="B7267" s="101">
        <v>4.68</v>
      </c>
    </row>
    <row r="7268" spans="1:2" x14ac:dyDescent="0.25">
      <c r="A7268" s="102">
        <v>39386</v>
      </c>
      <c r="B7268" s="101">
        <v>4.74</v>
      </c>
    </row>
    <row r="7269" spans="1:2" x14ac:dyDescent="0.25">
      <c r="A7269" s="102">
        <v>39387</v>
      </c>
      <c r="B7269" s="101">
        <v>4.6399999999999997</v>
      </c>
    </row>
    <row r="7270" spans="1:2" x14ac:dyDescent="0.25">
      <c r="A7270" s="102">
        <v>39388</v>
      </c>
      <c r="B7270" s="101">
        <v>4.6100000000000003</v>
      </c>
    </row>
    <row r="7271" spans="1:2" x14ac:dyDescent="0.25">
      <c r="A7271" s="102">
        <v>39391</v>
      </c>
      <c r="B7271" s="101">
        <v>4.63</v>
      </c>
    </row>
    <row r="7272" spans="1:2" x14ac:dyDescent="0.25">
      <c r="A7272" s="102">
        <v>39392</v>
      </c>
      <c r="B7272" s="101">
        <v>4.66</v>
      </c>
    </row>
    <row r="7273" spans="1:2" x14ac:dyDescent="0.25">
      <c r="A7273" s="102">
        <v>39393</v>
      </c>
      <c r="B7273" s="101">
        <v>4.67</v>
      </c>
    </row>
    <row r="7274" spans="1:2" x14ac:dyDescent="0.25">
      <c r="A7274" s="102">
        <v>39394</v>
      </c>
      <c r="B7274" s="101">
        <v>4.67</v>
      </c>
    </row>
    <row r="7275" spans="1:2" x14ac:dyDescent="0.25">
      <c r="A7275" s="102">
        <v>39395</v>
      </c>
      <c r="B7275" s="101">
        <v>4.6100000000000003</v>
      </c>
    </row>
    <row r="7276" spans="1:2" x14ac:dyDescent="0.25">
      <c r="A7276" s="102">
        <v>39398</v>
      </c>
      <c r="B7276" s="101" t="e">
        <f>NA()</f>
        <v>#N/A</v>
      </c>
    </row>
    <row r="7277" spans="1:2" x14ac:dyDescent="0.25">
      <c r="A7277" s="102">
        <v>39399</v>
      </c>
      <c r="B7277" s="101">
        <v>4.6100000000000003</v>
      </c>
    </row>
    <row r="7278" spans="1:2" x14ac:dyDescent="0.25">
      <c r="A7278" s="102">
        <v>39400</v>
      </c>
      <c r="B7278" s="101">
        <v>4.6100000000000003</v>
      </c>
    </row>
    <row r="7279" spans="1:2" x14ac:dyDescent="0.25">
      <c r="A7279" s="102">
        <v>39401</v>
      </c>
      <c r="B7279" s="101">
        <v>4.54</v>
      </c>
    </row>
    <row r="7280" spans="1:2" x14ac:dyDescent="0.25">
      <c r="A7280" s="102">
        <v>39402</v>
      </c>
      <c r="B7280" s="101">
        <v>4.5199999999999996</v>
      </c>
    </row>
    <row r="7281" spans="1:2" x14ac:dyDescent="0.25">
      <c r="A7281" s="102">
        <v>39405</v>
      </c>
      <c r="B7281" s="101">
        <v>4.47</v>
      </c>
    </row>
    <row r="7282" spans="1:2" x14ac:dyDescent="0.25">
      <c r="A7282" s="102">
        <v>39406</v>
      </c>
      <c r="B7282" s="101">
        <v>4.49</v>
      </c>
    </row>
    <row r="7283" spans="1:2" x14ac:dyDescent="0.25">
      <c r="A7283" s="102">
        <v>39407</v>
      </c>
      <c r="B7283" s="101">
        <v>4.46</v>
      </c>
    </row>
    <row r="7284" spans="1:2" x14ac:dyDescent="0.25">
      <c r="A7284" s="102">
        <v>39408</v>
      </c>
      <c r="B7284" s="101" t="e">
        <f>NA()</f>
        <v>#N/A</v>
      </c>
    </row>
    <row r="7285" spans="1:2" x14ac:dyDescent="0.25">
      <c r="A7285" s="102">
        <v>39409</v>
      </c>
      <c r="B7285" s="101">
        <v>4.43</v>
      </c>
    </row>
    <row r="7286" spans="1:2" x14ac:dyDescent="0.25">
      <c r="A7286" s="102">
        <v>39412</v>
      </c>
      <c r="B7286" s="101">
        <v>4.26</v>
      </c>
    </row>
    <row r="7287" spans="1:2" x14ac:dyDescent="0.25">
      <c r="A7287" s="102">
        <v>39413</v>
      </c>
      <c r="B7287" s="101">
        <v>4.3600000000000003</v>
      </c>
    </row>
    <row r="7288" spans="1:2" x14ac:dyDescent="0.25">
      <c r="A7288" s="102">
        <v>39414</v>
      </c>
      <c r="B7288" s="101">
        <v>4.41</v>
      </c>
    </row>
    <row r="7289" spans="1:2" x14ac:dyDescent="0.25">
      <c r="A7289" s="102">
        <v>39415</v>
      </c>
      <c r="B7289" s="101">
        <v>4.3499999999999996</v>
      </c>
    </row>
    <row r="7290" spans="1:2" x14ac:dyDescent="0.25">
      <c r="A7290" s="102">
        <v>39416</v>
      </c>
      <c r="B7290" s="101">
        <v>4.4000000000000004</v>
      </c>
    </row>
    <row r="7291" spans="1:2" x14ac:dyDescent="0.25">
      <c r="A7291" s="102">
        <v>39419</v>
      </c>
      <c r="B7291" s="101">
        <v>4.34</v>
      </c>
    </row>
    <row r="7292" spans="1:2" x14ac:dyDescent="0.25">
      <c r="A7292" s="102">
        <v>39420</v>
      </c>
      <c r="B7292" s="101">
        <v>4.34</v>
      </c>
    </row>
    <row r="7293" spans="1:2" x14ac:dyDescent="0.25">
      <c r="A7293" s="102">
        <v>39421</v>
      </c>
      <c r="B7293" s="101">
        <v>4.3899999999999997</v>
      </c>
    </row>
    <row r="7294" spans="1:2" x14ac:dyDescent="0.25">
      <c r="A7294" s="102">
        <v>39422</v>
      </c>
      <c r="B7294" s="101">
        <v>4.49</v>
      </c>
    </row>
    <row r="7295" spans="1:2" x14ac:dyDescent="0.25">
      <c r="A7295" s="102">
        <v>39423</v>
      </c>
      <c r="B7295" s="101">
        <v>4.58</v>
      </c>
    </row>
    <row r="7296" spans="1:2" x14ac:dyDescent="0.25">
      <c r="A7296" s="102">
        <v>39426</v>
      </c>
      <c r="B7296" s="101">
        <v>4.5999999999999996</v>
      </c>
    </row>
    <row r="7297" spans="1:2" x14ac:dyDescent="0.25">
      <c r="A7297" s="102">
        <v>39427</v>
      </c>
      <c r="B7297" s="101">
        <v>4.47</v>
      </c>
    </row>
    <row r="7298" spans="1:2" x14ac:dyDescent="0.25">
      <c r="A7298" s="102">
        <v>39428</v>
      </c>
      <c r="B7298" s="101">
        <v>4.51</v>
      </c>
    </row>
    <row r="7299" spans="1:2" x14ac:dyDescent="0.25">
      <c r="A7299" s="102">
        <v>39429</v>
      </c>
      <c r="B7299" s="101">
        <v>4.6100000000000003</v>
      </c>
    </row>
    <row r="7300" spans="1:2" x14ac:dyDescent="0.25">
      <c r="A7300" s="102">
        <v>39430</v>
      </c>
      <c r="B7300" s="101">
        <v>4.66</v>
      </c>
    </row>
    <row r="7301" spans="1:2" x14ac:dyDescent="0.25">
      <c r="A7301" s="102">
        <v>39433</v>
      </c>
      <c r="B7301" s="101">
        <v>4.62</v>
      </c>
    </row>
    <row r="7302" spans="1:2" x14ac:dyDescent="0.25">
      <c r="A7302" s="102">
        <v>39434</v>
      </c>
      <c r="B7302" s="101">
        <v>4.55</v>
      </c>
    </row>
    <row r="7303" spans="1:2" x14ac:dyDescent="0.25">
      <c r="A7303" s="102">
        <v>39435</v>
      </c>
      <c r="B7303" s="101">
        <v>4.47</v>
      </c>
    </row>
    <row r="7304" spans="1:2" x14ac:dyDescent="0.25">
      <c r="A7304" s="102">
        <v>39436</v>
      </c>
      <c r="B7304" s="101">
        <v>4.46</v>
      </c>
    </row>
    <row r="7305" spans="1:2" x14ac:dyDescent="0.25">
      <c r="A7305" s="102">
        <v>39437</v>
      </c>
      <c r="B7305" s="101">
        <v>4.58</v>
      </c>
    </row>
    <row r="7306" spans="1:2" x14ac:dyDescent="0.25">
      <c r="A7306" s="102">
        <v>39440</v>
      </c>
      <c r="B7306" s="101">
        <v>4.62</v>
      </c>
    </row>
    <row r="7307" spans="1:2" x14ac:dyDescent="0.25">
      <c r="A7307" s="102">
        <v>39441</v>
      </c>
      <c r="B7307" s="101" t="e">
        <f>NA()</f>
        <v>#N/A</v>
      </c>
    </row>
    <row r="7308" spans="1:2" x14ac:dyDescent="0.25">
      <c r="A7308" s="102">
        <v>39442</v>
      </c>
      <c r="B7308" s="101">
        <v>4.68</v>
      </c>
    </row>
    <row r="7309" spans="1:2" x14ac:dyDescent="0.25">
      <c r="A7309" s="102">
        <v>39443</v>
      </c>
      <c r="B7309" s="101">
        <v>4.6100000000000003</v>
      </c>
    </row>
    <row r="7310" spans="1:2" x14ac:dyDescent="0.25">
      <c r="A7310" s="102">
        <v>39444</v>
      </c>
      <c r="B7310" s="101">
        <v>4.51</v>
      </c>
    </row>
    <row r="7311" spans="1:2" x14ac:dyDescent="0.25">
      <c r="A7311" s="102">
        <v>39447</v>
      </c>
      <c r="B7311" s="101">
        <v>4.45</v>
      </c>
    </row>
    <row r="7312" spans="1:2" x14ac:dyDescent="0.25">
      <c r="A7312" s="102">
        <v>39448</v>
      </c>
      <c r="B7312" s="101" t="e">
        <f>NA()</f>
        <v>#N/A</v>
      </c>
    </row>
    <row r="7313" spans="1:2" x14ac:dyDescent="0.25">
      <c r="A7313" s="102">
        <v>39449</v>
      </c>
      <c r="B7313" s="101">
        <v>4.3499999999999996</v>
      </c>
    </row>
    <row r="7314" spans="1:2" x14ac:dyDescent="0.25">
      <c r="A7314" s="102">
        <v>39450</v>
      </c>
      <c r="B7314" s="101">
        <v>4.37</v>
      </c>
    </row>
    <row r="7315" spans="1:2" x14ac:dyDescent="0.25">
      <c r="A7315" s="102">
        <v>39451</v>
      </c>
      <c r="B7315" s="101">
        <v>4.3600000000000003</v>
      </c>
    </row>
    <row r="7316" spans="1:2" x14ac:dyDescent="0.25">
      <c r="A7316" s="102">
        <v>39454</v>
      </c>
      <c r="B7316" s="101">
        <v>4.34</v>
      </c>
    </row>
    <row r="7317" spans="1:2" x14ac:dyDescent="0.25">
      <c r="A7317" s="102">
        <v>39455</v>
      </c>
      <c r="B7317" s="101">
        <v>4.3499999999999996</v>
      </c>
    </row>
    <row r="7318" spans="1:2" x14ac:dyDescent="0.25">
      <c r="A7318" s="102">
        <v>39456</v>
      </c>
      <c r="B7318" s="101">
        <v>4.32</v>
      </c>
    </row>
    <row r="7319" spans="1:2" x14ac:dyDescent="0.25">
      <c r="A7319" s="102">
        <v>39457</v>
      </c>
      <c r="B7319" s="101">
        <v>4.4400000000000004</v>
      </c>
    </row>
    <row r="7320" spans="1:2" x14ac:dyDescent="0.25">
      <c r="A7320" s="102">
        <v>39458</v>
      </c>
      <c r="B7320" s="101">
        <v>4.3899999999999997</v>
      </c>
    </row>
    <row r="7321" spans="1:2" x14ac:dyDescent="0.25">
      <c r="A7321" s="102">
        <v>39461</v>
      </c>
      <c r="B7321" s="101">
        <v>4.37</v>
      </c>
    </row>
    <row r="7322" spans="1:2" x14ac:dyDescent="0.25">
      <c r="A7322" s="102">
        <v>39462</v>
      </c>
      <c r="B7322" s="101">
        <v>4.28</v>
      </c>
    </row>
    <row r="7323" spans="1:2" x14ac:dyDescent="0.25">
      <c r="A7323" s="102">
        <v>39463</v>
      </c>
      <c r="B7323" s="101">
        <v>4.32</v>
      </c>
    </row>
    <row r="7324" spans="1:2" x14ac:dyDescent="0.25">
      <c r="A7324" s="102">
        <v>39464</v>
      </c>
      <c r="B7324" s="101">
        <v>4.25</v>
      </c>
    </row>
    <row r="7325" spans="1:2" x14ac:dyDescent="0.25">
      <c r="A7325" s="102">
        <v>39465</v>
      </c>
      <c r="B7325" s="101">
        <v>4.28</v>
      </c>
    </row>
    <row r="7326" spans="1:2" x14ac:dyDescent="0.25">
      <c r="A7326" s="102">
        <v>39468</v>
      </c>
      <c r="B7326" s="101" t="e">
        <f>NA()</f>
        <v>#N/A</v>
      </c>
    </row>
    <row r="7327" spans="1:2" x14ac:dyDescent="0.25">
      <c r="A7327" s="102">
        <v>39469</v>
      </c>
      <c r="B7327" s="101">
        <v>4.2300000000000004</v>
      </c>
    </row>
    <row r="7328" spans="1:2" x14ac:dyDescent="0.25">
      <c r="A7328" s="102">
        <v>39470</v>
      </c>
      <c r="B7328" s="101">
        <v>4.2300000000000004</v>
      </c>
    </row>
    <row r="7329" spans="1:2" x14ac:dyDescent="0.25">
      <c r="A7329" s="102">
        <v>39471</v>
      </c>
      <c r="B7329" s="101">
        <v>4.3600000000000003</v>
      </c>
    </row>
    <row r="7330" spans="1:2" x14ac:dyDescent="0.25">
      <c r="A7330" s="102">
        <v>39472</v>
      </c>
      <c r="B7330" s="101">
        <v>4.28</v>
      </c>
    </row>
    <row r="7331" spans="1:2" x14ac:dyDescent="0.25">
      <c r="A7331" s="102">
        <v>39475</v>
      </c>
      <c r="B7331" s="101">
        <v>4.29</v>
      </c>
    </row>
    <row r="7332" spans="1:2" x14ac:dyDescent="0.25">
      <c r="A7332" s="102">
        <v>39476</v>
      </c>
      <c r="B7332" s="101">
        <v>4.34</v>
      </c>
    </row>
    <row r="7333" spans="1:2" x14ac:dyDescent="0.25">
      <c r="A7333" s="102">
        <v>39477</v>
      </c>
      <c r="B7333" s="101">
        <v>4.4400000000000004</v>
      </c>
    </row>
    <row r="7334" spans="1:2" x14ac:dyDescent="0.25">
      <c r="A7334" s="102">
        <v>39478</v>
      </c>
      <c r="B7334" s="101">
        <v>4.3499999999999996</v>
      </c>
    </row>
    <row r="7335" spans="1:2" x14ac:dyDescent="0.25">
      <c r="A7335" s="102">
        <v>39479</v>
      </c>
      <c r="B7335" s="101">
        <v>4.32</v>
      </c>
    </row>
    <row r="7336" spans="1:2" x14ac:dyDescent="0.25">
      <c r="A7336" s="102">
        <v>39482</v>
      </c>
      <c r="B7336" s="101">
        <v>4.37</v>
      </c>
    </row>
    <row r="7337" spans="1:2" x14ac:dyDescent="0.25">
      <c r="A7337" s="102">
        <v>39483</v>
      </c>
      <c r="B7337" s="101">
        <v>4.33</v>
      </c>
    </row>
    <row r="7338" spans="1:2" x14ac:dyDescent="0.25">
      <c r="A7338" s="102">
        <v>39484</v>
      </c>
      <c r="B7338" s="101">
        <v>4.37</v>
      </c>
    </row>
    <row r="7339" spans="1:2" x14ac:dyDescent="0.25">
      <c r="A7339" s="102">
        <v>39485</v>
      </c>
      <c r="B7339" s="101">
        <v>4.51</v>
      </c>
    </row>
    <row r="7340" spans="1:2" x14ac:dyDescent="0.25">
      <c r="A7340" s="102">
        <v>39486</v>
      </c>
      <c r="B7340" s="101">
        <v>4.43</v>
      </c>
    </row>
    <row r="7341" spans="1:2" x14ac:dyDescent="0.25">
      <c r="A7341" s="102">
        <v>39489</v>
      </c>
      <c r="B7341" s="101">
        <v>4.41</v>
      </c>
    </row>
    <row r="7342" spans="1:2" x14ac:dyDescent="0.25">
      <c r="A7342" s="102">
        <v>39490</v>
      </c>
      <c r="B7342" s="101">
        <v>4.46</v>
      </c>
    </row>
    <row r="7343" spans="1:2" x14ac:dyDescent="0.25">
      <c r="A7343" s="102">
        <v>39491</v>
      </c>
      <c r="B7343" s="101">
        <v>4.5199999999999996</v>
      </c>
    </row>
    <row r="7344" spans="1:2" x14ac:dyDescent="0.25">
      <c r="A7344" s="102">
        <v>39492</v>
      </c>
      <c r="B7344" s="101">
        <v>4.67</v>
      </c>
    </row>
    <row r="7345" spans="1:2" x14ac:dyDescent="0.25">
      <c r="A7345" s="102">
        <v>39493</v>
      </c>
      <c r="B7345" s="101">
        <v>4.58</v>
      </c>
    </row>
    <row r="7346" spans="1:2" x14ac:dyDescent="0.25">
      <c r="A7346" s="102">
        <v>39496</v>
      </c>
      <c r="B7346" s="101" t="e">
        <f>NA()</f>
        <v>#N/A</v>
      </c>
    </row>
    <row r="7347" spans="1:2" x14ac:dyDescent="0.25">
      <c r="A7347" s="102">
        <v>39497</v>
      </c>
      <c r="B7347" s="101">
        <v>4.66</v>
      </c>
    </row>
    <row r="7348" spans="1:2" x14ac:dyDescent="0.25">
      <c r="A7348" s="102">
        <v>39498</v>
      </c>
      <c r="B7348" s="101">
        <v>4.6500000000000004</v>
      </c>
    </row>
    <row r="7349" spans="1:2" x14ac:dyDescent="0.25">
      <c r="A7349" s="102">
        <v>39499</v>
      </c>
      <c r="B7349" s="101">
        <v>4.54</v>
      </c>
    </row>
    <row r="7350" spans="1:2" x14ac:dyDescent="0.25">
      <c r="A7350" s="102">
        <v>39500</v>
      </c>
      <c r="B7350" s="101">
        <v>4.58</v>
      </c>
    </row>
    <row r="7351" spans="1:2" x14ac:dyDescent="0.25">
      <c r="A7351" s="102">
        <v>39503</v>
      </c>
      <c r="B7351" s="101">
        <v>4.67</v>
      </c>
    </row>
    <row r="7352" spans="1:2" x14ac:dyDescent="0.25">
      <c r="A7352" s="102">
        <v>39504</v>
      </c>
      <c r="B7352" s="101">
        <v>4.66</v>
      </c>
    </row>
    <row r="7353" spans="1:2" x14ac:dyDescent="0.25">
      <c r="A7353" s="102">
        <v>39505</v>
      </c>
      <c r="B7353" s="101">
        <v>4.6500000000000004</v>
      </c>
    </row>
    <row r="7354" spans="1:2" x14ac:dyDescent="0.25">
      <c r="A7354" s="102">
        <v>39506</v>
      </c>
      <c r="B7354" s="101">
        <v>4.55</v>
      </c>
    </row>
    <row r="7355" spans="1:2" x14ac:dyDescent="0.25">
      <c r="A7355" s="102">
        <v>39507</v>
      </c>
      <c r="B7355" s="101">
        <v>4.41</v>
      </c>
    </row>
    <row r="7356" spans="1:2" x14ac:dyDescent="0.25">
      <c r="A7356" s="102">
        <v>39510</v>
      </c>
      <c r="B7356" s="101">
        <v>4.42</v>
      </c>
    </row>
    <row r="7357" spans="1:2" x14ac:dyDescent="0.25">
      <c r="A7357" s="102">
        <v>39511</v>
      </c>
      <c r="B7357" s="101">
        <v>4.5199999999999996</v>
      </c>
    </row>
    <row r="7358" spans="1:2" x14ac:dyDescent="0.25">
      <c r="A7358" s="102">
        <v>39512</v>
      </c>
      <c r="B7358" s="101">
        <v>4.5999999999999996</v>
      </c>
    </row>
    <row r="7359" spans="1:2" x14ac:dyDescent="0.25">
      <c r="A7359" s="102">
        <v>39513</v>
      </c>
      <c r="B7359" s="101">
        <v>4.57</v>
      </c>
    </row>
    <row r="7360" spans="1:2" x14ac:dyDescent="0.25">
      <c r="A7360" s="102">
        <v>39514</v>
      </c>
      <c r="B7360" s="101">
        <v>4.55</v>
      </c>
    </row>
    <row r="7361" spans="1:2" x14ac:dyDescent="0.25">
      <c r="A7361" s="102">
        <v>39517</v>
      </c>
      <c r="B7361" s="101">
        <v>4.45</v>
      </c>
    </row>
    <row r="7362" spans="1:2" x14ac:dyDescent="0.25">
      <c r="A7362" s="102">
        <v>39518</v>
      </c>
      <c r="B7362" s="101">
        <v>4.53</v>
      </c>
    </row>
    <row r="7363" spans="1:2" x14ac:dyDescent="0.25">
      <c r="A7363" s="102">
        <v>39519</v>
      </c>
      <c r="B7363" s="101">
        <v>4.4000000000000004</v>
      </c>
    </row>
    <row r="7364" spans="1:2" x14ac:dyDescent="0.25">
      <c r="A7364" s="102">
        <v>39520</v>
      </c>
      <c r="B7364" s="101">
        <v>4.47</v>
      </c>
    </row>
    <row r="7365" spans="1:2" x14ac:dyDescent="0.25">
      <c r="A7365" s="102">
        <v>39521</v>
      </c>
      <c r="B7365" s="101">
        <v>4.3499999999999996</v>
      </c>
    </row>
    <row r="7366" spans="1:2" x14ac:dyDescent="0.25">
      <c r="A7366" s="102">
        <v>39524</v>
      </c>
      <c r="B7366" s="101">
        <v>4.29</v>
      </c>
    </row>
    <row r="7367" spans="1:2" x14ac:dyDescent="0.25">
      <c r="A7367" s="102">
        <v>39525</v>
      </c>
      <c r="B7367" s="101">
        <v>4.3499999999999996</v>
      </c>
    </row>
    <row r="7368" spans="1:2" x14ac:dyDescent="0.25">
      <c r="A7368" s="102">
        <v>39526</v>
      </c>
      <c r="B7368" s="101">
        <v>4.22</v>
      </c>
    </row>
    <row r="7369" spans="1:2" x14ac:dyDescent="0.25">
      <c r="A7369" s="102">
        <v>39527</v>
      </c>
      <c r="B7369" s="101">
        <v>4.17</v>
      </c>
    </row>
    <row r="7370" spans="1:2" x14ac:dyDescent="0.25">
      <c r="A7370" s="102">
        <v>39528</v>
      </c>
      <c r="B7370" s="101" t="e">
        <f>NA()</f>
        <v>#N/A</v>
      </c>
    </row>
    <row r="7371" spans="1:2" x14ac:dyDescent="0.25">
      <c r="A7371" s="102">
        <v>39531</v>
      </c>
      <c r="B7371" s="101">
        <v>4.33</v>
      </c>
    </row>
    <row r="7372" spans="1:2" x14ac:dyDescent="0.25">
      <c r="A7372" s="102">
        <v>39532</v>
      </c>
      <c r="B7372" s="101">
        <v>4.3</v>
      </c>
    </row>
    <row r="7373" spans="1:2" x14ac:dyDescent="0.25">
      <c r="A7373" s="102">
        <v>39533</v>
      </c>
      <c r="B7373" s="101">
        <v>4.33</v>
      </c>
    </row>
    <row r="7374" spans="1:2" x14ac:dyDescent="0.25">
      <c r="A7374" s="102">
        <v>39534</v>
      </c>
      <c r="B7374" s="101">
        <v>4.38</v>
      </c>
    </row>
    <row r="7375" spans="1:2" x14ac:dyDescent="0.25">
      <c r="A7375" s="102">
        <v>39535</v>
      </c>
      <c r="B7375" s="101">
        <v>4.33</v>
      </c>
    </row>
    <row r="7376" spans="1:2" x14ac:dyDescent="0.25">
      <c r="A7376" s="102">
        <v>39538</v>
      </c>
      <c r="B7376" s="101">
        <v>4.3</v>
      </c>
    </row>
    <row r="7377" spans="1:2" x14ac:dyDescent="0.25">
      <c r="A7377" s="102">
        <v>39539</v>
      </c>
      <c r="B7377" s="101">
        <v>4.4000000000000004</v>
      </c>
    </row>
    <row r="7378" spans="1:2" x14ac:dyDescent="0.25">
      <c r="A7378" s="102">
        <v>39540</v>
      </c>
      <c r="B7378" s="101">
        <v>4.38</v>
      </c>
    </row>
    <row r="7379" spans="1:2" x14ac:dyDescent="0.25">
      <c r="A7379" s="102">
        <v>39541</v>
      </c>
      <c r="B7379" s="101">
        <v>4.4000000000000004</v>
      </c>
    </row>
    <row r="7380" spans="1:2" x14ac:dyDescent="0.25">
      <c r="A7380" s="102">
        <v>39542</v>
      </c>
      <c r="B7380" s="101">
        <v>4.32</v>
      </c>
    </row>
    <row r="7381" spans="1:2" x14ac:dyDescent="0.25">
      <c r="A7381" s="102">
        <v>39545</v>
      </c>
      <c r="B7381" s="101">
        <v>4.3600000000000003</v>
      </c>
    </row>
    <row r="7382" spans="1:2" x14ac:dyDescent="0.25">
      <c r="A7382" s="102">
        <v>39546</v>
      </c>
      <c r="B7382" s="101">
        <v>4.37</v>
      </c>
    </row>
    <row r="7383" spans="1:2" x14ac:dyDescent="0.25">
      <c r="A7383" s="102">
        <v>39547</v>
      </c>
      <c r="B7383" s="101">
        <v>4.3099999999999996</v>
      </c>
    </row>
    <row r="7384" spans="1:2" x14ac:dyDescent="0.25">
      <c r="A7384" s="102">
        <v>39548</v>
      </c>
      <c r="B7384" s="101">
        <v>4.34</v>
      </c>
    </row>
    <row r="7385" spans="1:2" x14ac:dyDescent="0.25">
      <c r="A7385" s="102">
        <v>39549</v>
      </c>
      <c r="B7385" s="101">
        <v>4.3</v>
      </c>
    </row>
    <row r="7386" spans="1:2" x14ac:dyDescent="0.25">
      <c r="A7386" s="102">
        <v>39552</v>
      </c>
      <c r="B7386" s="101">
        <v>4.3499999999999996</v>
      </c>
    </row>
    <row r="7387" spans="1:2" x14ac:dyDescent="0.25">
      <c r="A7387" s="102">
        <v>39553</v>
      </c>
      <c r="B7387" s="101">
        <v>4.42</v>
      </c>
    </row>
    <row r="7388" spans="1:2" x14ac:dyDescent="0.25">
      <c r="A7388" s="102">
        <v>39554</v>
      </c>
      <c r="B7388" s="101">
        <v>4.54</v>
      </c>
    </row>
    <row r="7389" spans="1:2" x14ac:dyDescent="0.25">
      <c r="A7389" s="102">
        <v>39555</v>
      </c>
      <c r="B7389" s="101">
        <v>4.54</v>
      </c>
    </row>
    <row r="7390" spans="1:2" x14ac:dyDescent="0.25">
      <c r="A7390" s="102">
        <v>39556</v>
      </c>
      <c r="B7390" s="101">
        <v>4.51</v>
      </c>
    </row>
    <row r="7391" spans="1:2" x14ac:dyDescent="0.25">
      <c r="A7391" s="102">
        <v>39559</v>
      </c>
      <c r="B7391" s="101">
        <v>4.4800000000000004</v>
      </c>
    </row>
    <row r="7392" spans="1:2" x14ac:dyDescent="0.25">
      <c r="A7392" s="102">
        <v>39560</v>
      </c>
      <c r="B7392" s="101">
        <v>4.46</v>
      </c>
    </row>
    <row r="7393" spans="1:2" x14ac:dyDescent="0.25">
      <c r="A7393" s="102">
        <v>39561</v>
      </c>
      <c r="B7393" s="101">
        <v>4.49</v>
      </c>
    </row>
    <row r="7394" spans="1:2" x14ac:dyDescent="0.25">
      <c r="A7394" s="102">
        <v>39562</v>
      </c>
      <c r="B7394" s="101">
        <v>4.5599999999999996</v>
      </c>
    </row>
    <row r="7395" spans="1:2" x14ac:dyDescent="0.25">
      <c r="A7395" s="102">
        <v>39563</v>
      </c>
      <c r="B7395" s="101">
        <v>4.6100000000000003</v>
      </c>
    </row>
    <row r="7396" spans="1:2" x14ac:dyDescent="0.25">
      <c r="A7396" s="102">
        <v>39566</v>
      </c>
      <c r="B7396" s="101">
        <v>4.57</v>
      </c>
    </row>
    <row r="7397" spans="1:2" x14ac:dyDescent="0.25">
      <c r="A7397" s="102">
        <v>39567</v>
      </c>
      <c r="B7397" s="101">
        <v>4.55</v>
      </c>
    </row>
    <row r="7398" spans="1:2" x14ac:dyDescent="0.25">
      <c r="A7398" s="102">
        <v>39568</v>
      </c>
      <c r="B7398" s="101">
        <v>4.49</v>
      </c>
    </row>
    <row r="7399" spans="1:2" x14ac:dyDescent="0.25">
      <c r="A7399" s="102">
        <v>39569</v>
      </c>
      <c r="B7399" s="101">
        <v>4.49</v>
      </c>
    </row>
    <row r="7400" spans="1:2" x14ac:dyDescent="0.25">
      <c r="A7400" s="102">
        <v>39570</v>
      </c>
      <c r="B7400" s="101">
        <v>4.57</v>
      </c>
    </row>
    <row r="7401" spans="1:2" x14ac:dyDescent="0.25">
      <c r="A7401" s="102">
        <v>39573</v>
      </c>
      <c r="B7401" s="101">
        <v>4.58</v>
      </c>
    </row>
    <row r="7402" spans="1:2" x14ac:dyDescent="0.25">
      <c r="A7402" s="102">
        <v>39574</v>
      </c>
      <c r="B7402" s="101">
        <v>4.6399999999999997</v>
      </c>
    </row>
    <row r="7403" spans="1:2" x14ac:dyDescent="0.25">
      <c r="A7403" s="102">
        <v>39575</v>
      </c>
      <c r="B7403" s="101">
        <v>4.6100000000000003</v>
      </c>
    </row>
    <row r="7404" spans="1:2" x14ac:dyDescent="0.25">
      <c r="A7404" s="102">
        <v>39576</v>
      </c>
      <c r="B7404" s="101">
        <v>4.5</v>
      </c>
    </row>
    <row r="7405" spans="1:2" x14ac:dyDescent="0.25">
      <c r="A7405" s="102">
        <v>39577</v>
      </c>
      <c r="B7405" s="101">
        <v>4.53</v>
      </c>
    </row>
    <row r="7406" spans="1:2" x14ac:dyDescent="0.25">
      <c r="A7406" s="102">
        <v>39580</v>
      </c>
      <c r="B7406" s="101">
        <v>4.53</v>
      </c>
    </row>
    <row r="7407" spans="1:2" x14ac:dyDescent="0.25">
      <c r="A7407" s="102">
        <v>39581</v>
      </c>
      <c r="B7407" s="101">
        <v>4.62</v>
      </c>
    </row>
    <row r="7408" spans="1:2" x14ac:dyDescent="0.25">
      <c r="A7408" s="102">
        <v>39582</v>
      </c>
      <c r="B7408" s="101">
        <v>4.63</v>
      </c>
    </row>
    <row r="7409" spans="1:2" x14ac:dyDescent="0.25">
      <c r="A7409" s="102">
        <v>39583</v>
      </c>
      <c r="B7409" s="101">
        <v>4.5599999999999996</v>
      </c>
    </row>
    <row r="7410" spans="1:2" x14ac:dyDescent="0.25">
      <c r="A7410" s="102">
        <v>39584</v>
      </c>
      <c r="B7410" s="101">
        <v>4.58</v>
      </c>
    </row>
    <row r="7411" spans="1:2" x14ac:dyDescent="0.25">
      <c r="A7411" s="102">
        <v>39587</v>
      </c>
      <c r="B7411" s="101">
        <v>4.5599999999999996</v>
      </c>
    </row>
    <row r="7412" spans="1:2" x14ac:dyDescent="0.25">
      <c r="A7412" s="102">
        <v>39588</v>
      </c>
      <c r="B7412" s="101">
        <v>4.53</v>
      </c>
    </row>
    <row r="7413" spans="1:2" x14ac:dyDescent="0.25">
      <c r="A7413" s="102">
        <v>39589</v>
      </c>
      <c r="B7413" s="101">
        <v>4.55</v>
      </c>
    </row>
    <row r="7414" spans="1:2" x14ac:dyDescent="0.25">
      <c r="A7414" s="102">
        <v>39590</v>
      </c>
      <c r="B7414" s="101">
        <v>4.63</v>
      </c>
    </row>
    <row r="7415" spans="1:2" x14ac:dyDescent="0.25">
      <c r="A7415" s="102">
        <v>39591</v>
      </c>
      <c r="B7415" s="101">
        <v>4.57</v>
      </c>
    </row>
    <row r="7416" spans="1:2" x14ac:dyDescent="0.25">
      <c r="A7416" s="102">
        <v>39594</v>
      </c>
      <c r="B7416" s="101" t="e">
        <f>NA()</f>
        <v>#N/A</v>
      </c>
    </row>
    <row r="7417" spans="1:2" x14ac:dyDescent="0.25">
      <c r="A7417" s="102">
        <v>39595</v>
      </c>
      <c r="B7417" s="101">
        <v>4.6500000000000004</v>
      </c>
    </row>
    <row r="7418" spans="1:2" x14ac:dyDescent="0.25">
      <c r="A7418" s="102">
        <v>39596</v>
      </c>
      <c r="B7418" s="101">
        <v>4.71</v>
      </c>
    </row>
    <row r="7419" spans="1:2" x14ac:dyDescent="0.25">
      <c r="A7419" s="102">
        <v>39597</v>
      </c>
      <c r="B7419" s="101">
        <v>4.76</v>
      </c>
    </row>
    <row r="7420" spans="1:2" x14ac:dyDescent="0.25">
      <c r="A7420" s="102">
        <v>39598</v>
      </c>
      <c r="B7420" s="101">
        <v>4.72</v>
      </c>
    </row>
    <row r="7421" spans="1:2" x14ac:dyDescent="0.25">
      <c r="A7421" s="102">
        <v>39601</v>
      </c>
      <c r="B7421" s="101">
        <v>4.68</v>
      </c>
    </row>
    <row r="7422" spans="1:2" x14ac:dyDescent="0.25">
      <c r="A7422" s="102">
        <v>39602</v>
      </c>
      <c r="B7422" s="101">
        <v>4.63</v>
      </c>
    </row>
    <row r="7423" spans="1:2" x14ac:dyDescent="0.25">
      <c r="A7423" s="102">
        <v>39603</v>
      </c>
      <c r="B7423" s="101">
        <v>4.71</v>
      </c>
    </row>
    <row r="7424" spans="1:2" x14ac:dyDescent="0.25">
      <c r="A7424" s="102">
        <v>39604</v>
      </c>
      <c r="B7424" s="101">
        <v>4.75</v>
      </c>
    </row>
    <row r="7425" spans="1:2" x14ac:dyDescent="0.25">
      <c r="A7425" s="102">
        <v>39605</v>
      </c>
      <c r="B7425" s="101">
        <v>4.6500000000000004</v>
      </c>
    </row>
    <row r="7426" spans="1:2" x14ac:dyDescent="0.25">
      <c r="A7426" s="102">
        <v>39608</v>
      </c>
      <c r="B7426" s="101">
        <v>4.6399999999999997</v>
      </c>
    </row>
    <row r="7427" spans="1:2" x14ac:dyDescent="0.25">
      <c r="A7427" s="102">
        <v>39609</v>
      </c>
      <c r="B7427" s="101">
        <v>4.7</v>
      </c>
    </row>
    <row r="7428" spans="1:2" x14ac:dyDescent="0.25">
      <c r="A7428" s="102">
        <v>39610</v>
      </c>
      <c r="B7428" s="101">
        <v>4.72</v>
      </c>
    </row>
    <row r="7429" spans="1:2" x14ac:dyDescent="0.25">
      <c r="A7429" s="102">
        <v>39611</v>
      </c>
      <c r="B7429" s="101">
        <v>4.7699999999999996</v>
      </c>
    </row>
    <row r="7430" spans="1:2" x14ac:dyDescent="0.25">
      <c r="A7430" s="102">
        <v>39612</v>
      </c>
      <c r="B7430" s="101">
        <v>4.79</v>
      </c>
    </row>
    <row r="7431" spans="1:2" x14ac:dyDescent="0.25">
      <c r="A7431" s="102">
        <v>39615</v>
      </c>
      <c r="B7431" s="101">
        <v>4.7699999999999996</v>
      </c>
    </row>
    <row r="7432" spans="1:2" x14ac:dyDescent="0.25">
      <c r="A7432" s="102">
        <v>39616</v>
      </c>
      <c r="B7432" s="101">
        <v>4.78</v>
      </c>
    </row>
    <row r="7433" spans="1:2" x14ac:dyDescent="0.25">
      <c r="A7433" s="102">
        <v>39617</v>
      </c>
      <c r="B7433" s="101">
        <v>4.72</v>
      </c>
    </row>
    <row r="7434" spans="1:2" x14ac:dyDescent="0.25">
      <c r="A7434" s="102">
        <v>39618</v>
      </c>
      <c r="B7434" s="101">
        <v>4.76</v>
      </c>
    </row>
    <row r="7435" spans="1:2" x14ac:dyDescent="0.25">
      <c r="A7435" s="102">
        <v>39619</v>
      </c>
      <c r="B7435" s="101">
        <v>4.71</v>
      </c>
    </row>
    <row r="7436" spans="1:2" x14ac:dyDescent="0.25">
      <c r="A7436" s="102">
        <v>39622</v>
      </c>
      <c r="B7436" s="101">
        <v>4.71</v>
      </c>
    </row>
    <row r="7437" spans="1:2" x14ac:dyDescent="0.25">
      <c r="A7437" s="102">
        <v>39623</v>
      </c>
      <c r="B7437" s="101">
        <v>4.6500000000000004</v>
      </c>
    </row>
    <row r="7438" spans="1:2" x14ac:dyDescent="0.25">
      <c r="A7438" s="102">
        <v>39624</v>
      </c>
      <c r="B7438" s="101">
        <v>4.6500000000000004</v>
      </c>
    </row>
    <row r="7439" spans="1:2" x14ac:dyDescent="0.25">
      <c r="A7439" s="102">
        <v>39625</v>
      </c>
      <c r="B7439" s="101">
        <v>4.62</v>
      </c>
    </row>
    <row r="7440" spans="1:2" x14ac:dyDescent="0.25">
      <c r="A7440" s="102">
        <v>39626</v>
      </c>
      <c r="B7440" s="101">
        <v>4.53</v>
      </c>
    </row>
    <row r="7441" spans="1:2" x14ac:dyDescent="0.25">
      <c r="A7441" s="102">
        <v>39629</v>
      </c>
      <c r="B7441" s="101">
        <v>4.53</v>
      </c>
    </row>
    <row r="7442" spans="1:2" x14ac:dyDescent="0.25">
      <c r="A7442" s="102">
        <v>39630</v>
      </c>
      <c r="B7442" s="101">
        <v>4.55</v>
      </c>
    </row>
    <row r="7443" spans="1:2" x14ac:dyDescent="0.25">
      <c r="A7443" s="102">
        <v>39631</v>
      </c>
      <c r="B7443" s="101">
        <v>4.51</v>
      </c>
    </row>
    <row r="7444" spans="1:2" x14ac:dyDescent="0.25">
      <c r="A7444" s="102">
        <v>39632</v>
      </c>
      <c r="B7444" s="101">
        <v>4.53</v>
      </c>
    </row>
    <row r="7445" spans="1:2" x14ac:dyDescent="0.25">
      <c r="A7445" s="102">
        <v>39633</v>
      </c>
      <c r="B7445" s="101" t="e">
        <f>NA()</f>
        <v>#N/A</v>
      </c>
    </row>
    <row r="7446" spans="1:2" x14ac:dyDescent="0.25">
      <c r="A7446" s="102">
        <v>39636</v>
      </c>
      <c r="B7446" s="101">
        <v>4.51</v>
      </c>
    </row>
    <row r="7447" spans="1:2" x14ac:dyDescent="0.25">
      <c r="A7447" s="102">
        <v>39637</v>
      </c>
      <c r="B7447" s="101">
        <v>4.46</v>
      </c>
    </row>
    <row r="7448" spans="1:2" x14ac:dyDescent="0.25">
      <c r="A7448" s="102">
        <v>39638</v>
      </c>
      <c r="B7448" s="101">
        <v>4.42</v>
      </c>
    </row>
    <row r="7449" spans="1:2" x14ac:dyDescent="0.25">
      <c r="A7449" s="102">
        <v>39639</v>
      </c>
      <c r="B7449" s="101">
        <v>4.42</v>
      </c>
    </row>
    <row r="7450" spans="1:2" x14ac:dyDescent="0.25">
      <c r="A7450" s="102">
        <v>39640</v>
      </c>
      <c r="B7450" s="101">
        <v>4.5199999999999996</v>
      </c>
    </row>
    <row r="7451" spans="1:2" x14ac:dyDescent="0.25">
      <c r="A7451" s="102">
        <v>39643</v>
      </c>
      <c r="B7451" s="101">
        <v>4.47</v>
      </c>
    </row>
    <row r="7452" spans="1:2" x14ac:dyDescent="0.25">
      <c r="A7452" s="102">
        <v>39644</v>
      </c>
      <c r="B7452" s="101">
        <v>4.4800000000000004</v>
      </c>
    </row>
    <row r="7453" spans="1:2" x14ac:dyDescent="0.25">
      <c r="A7453" s="102">
        <v>39645</v>
      </c>
      <c r="B7453" s="101">
        <v>4.59</v>
      </c>
    </row>
    <row r="7454" spans="1:2" x14ac:dyDescent="0.25">
      <c r="A7454" s="102">
        <v>39646</v>
      </c>
      <c r="B7454" s="101">
        <v>4.6500000000000004</v>
      </c>
    </row>
    <row r="7455" spans="1:2" x14ac:dyDescent="0.25">
      <c r="A7455" s="102">
        <v>39647</v>
      </c>
      <c r="B7455" s="101">
        <v>4.66</v>
      </c>
    </row>
    <row r="7456" spans="1:2" x14ac:dyDescent="0.25">
      <c r="A7456" s="102">
        <v>39650</v>
      </c>
      <c r="B7456" s="101">
        <v>4.6399999999999997</v>
      </c>
    </row>
    <row r="7457" spans="1:2" x14ac:dyDescent="0.25">
      <c r="A7457" s="102">
        <v>39651</v>
      </c>
      <c r="B7457" s="101">
        <v>4.67</v>
      </c>
    </row>
    <row r="7458" spans="1:2" x14ac:dyDescent="0.25">
      <c r="A7458" s="102">
        <v>39652</v>
      </c>
      <c r="B7458" s="101">
        <v>4.6900000000000004</v>
      </c>
    </row>
    <row r="7459" spans="1:2" x14ac:dyDescent="0.25">
      <c r="A7459" s="102">
        <v>39653</v>
      </c>
      <c r="B7459" s="101">
        <v>4.5999999999999996</v>
      </c>
    </row>
    <row r="7460" spans="1:2" x14ac:dyDescent="0.25">
      <c r="A7460" s="102">
        <v>39654</v>
      </c>
      <c r="B7460" s="101">
        <v>4.6900000000000004</v>
      </c>
    </row>
    <row r="7461" spans="1:2" x14ac:dyDescent="0.25">
      <c r="A7461" s="102">
        <v>39657</v>
      </c>
      <c r="B7461" s="101">
        <v>4.63</v>
      </c>
    </row>
    <row r="7462" spans="1:2" x14ac:dyDescent="0.25">
      <c r="A7462" s="102">
        <v>39658</v>
      </c>
      <c r="B7462" s="101">
        <v>4.6399999999999997</v>
      </c>
    </row>
    <row r="7463" spans="1:2" x14ac:dyDescent="0.25">
      <c r="A7463" s="102">
        <v>39659</v>
      </c>
      <c r="B7463" s="101">
        <v>4.6399999999999997</v>
      </c>
    </row>
    <row r="7464" spans="1:2" x14ac:dyDescent="0.25">
      <c r="A7464" s="102">
        <v>39660</v>
      </c>
      <c r="B7464" s="101">
        <v>4.59</v>
      </c>
    </row>
    <row r="7465" spans="1:2" x14ac:dyDescent="0.25">
      <c r="A7465" s="102">
        <v>39661</v>
      </c>
      <c r="B7465" s="101">
        <v>4.57</v>
      </c>
    </row>
    <row r="7466" spans="1:2" x14ac:dyDescent="0.25">
      <c r="A7466" s="102">
        <v>39664</v>
      </c>
      <c r="B7466" s="101">
        <v>4.58</v>
      </c>
    </row>
    <row r="7467" spans="1:2" x14ac:dyDescent="0.25">
      <c r="A7467" s="102">
        <v>39665</v>
      </c>
      <c r="B7467" s="101">
        <v>4.63</v>
      </c>
    </row>
    <row r="7468" spans="1:2" x14ac:dyDescent="0.25">
      <c r="A7468" s="102">
        <v>39666</v>
      </c>
      <c r="B7468" s="101">
        <v>4.68</v>
      </c>
    </row>
    <row r="7469" spans="1:2" x14ac:dyDescent="0.25">
      <c r="A7469" s="102">
        <v>39667</v>
      </c>
      <c r="B7469" s="101">
        <v>4.5599999999999996</v>
      </c>
    </row>
    <row r="7470" spans="1:2" x14ac:dyDescent="0.25">
      <c r="A7470" s="102">
        <v>39668</v>
      </c>
      <c r="B7470" s="101">
        <v>4.55</v>
      </c>
    </row>
    <row r="7471" spans="1:2" x14ac:dyDescent="0.25">
      <c r="A7471" s="102">
        <v>39671</v>
      </c>
      <c r="B7471" s="101">
        <v>4.6100000000000003</v>
      </c>
    </row>
    <row r="7472" spans="1:2" x14ac:dyDescent="0.25">
      <c r="A7472" s="102">
        <v>39672</v>
      </c>
      <c r="B7472" s="101">
        <v>4.55</v>
      </c>
    </row>
    <row r="7473" spans="1:2" x14ac:dyDescent="0.25">
      <c r="A7473" s="102">
        <v>39673</v>
      </c>
      <c r="B7473" s="101">
        <v>4.57</v>
      </c>
    </row>
    <row r="7474" spans="1:2" x14ac:dyDescent="0.25">
      <c r="A7474" s="102">
        <v>39674</v>
      </c>
      <c r="B7474" s="101">
        <v>4.5199999999999996</v>
      </c>
    </row>
    <row r="7475" spans="1:2" x14ac:dyDescent="0.25">
      <c r="A7475" s="102">
        <v>39675</v>
      </c>
      <c r="B7475" s="101">
        <v>4.47</v>
      </c>
    </row>
    <row r="7476" spans="1:2" x14ac:dyDescent="0.25">
      <c r="A7476" s="102">
        <v>39678</v>
      </c>
      <c r="B7476" s="101">
        <v>4.4400000000000004</v>
      </c>
    </row>
    <row r="7477" spans="1:2" x14ac:dyDescent="0.25">
      <c r="A7477" s="102">
        <v>39679</v>
      </c>
      <c r="B7477" s="101">
        <v>4.47</v>
      </c>
    </row>
    <row r="7478" spans="1:2" x14ac:dyDescent="0.25">
      <c r="A7478" s="102">
        <v>39680</v>
      </c>
      <c r="B7478" s="101">
        <v>4.43</v>
      </c>
    </row>
    <row r="7479" spans="1:2" x14ac:dyDescent="0.25">
      <c r="A7479" s="102">
        <v>39681</v>
      </c>
      <c r="B7479" s="101">
        <v>4.46</v>
      </c>
    </row>
    <row r="7480" spans="1:2" x14ac:dyDescent="0.25">
      <c r="A7480" s="102">
        <v>39682</v>
      </c>
      <c r="B7480" s="101">
        <v>4.46</v>
      </c>
    </row>
    <row r="7481" spans="1:2" x14ac:dyDescent="0.25">
      <c r="A7481" s="102">
        <v>39685</v>
      </c>
      <c r="B7481" s="101">
        <v>4.4000000000000004</v>
      </c>
    </row>
    <row r="7482" spans="1:2" x14ac:dyDescent="0.25">
      <c r="A7482" s="102">
        <v>39686</v>
      </c>
      <c r="B7482" s="101">
        <v>4.4000000000000004</v>
      </c>
    </row>
    <row r="7483" spans="1:2" x14ac:dyDescent="0.25">
      <c r="A7483" s="102">
        <v>39687</v>
      </c>
      <c r="B7483" s="101">
        <v>4.38</v>
      </c>
    </row>
    <row r="7484" spans="1:2" x14ac:dyDescent="0.25">
      <c r="A7484" s="102">
        <v>39688</v>
      </c>
      <c r="B7484" s="101">
        <v>4.38</v>
      </c>
    </row>
    <row r="7485" spans="1:2" x14ac:dyDescent="0.25">
      <c r="A7485" s="102">
        <v>39689</v>
      </c>
      <c r="B7485" s="101">
        <v>4.43</v>
      </c>
    </row>
    <row r="7486" spans="1:2" x14ac:dyDescent="0.25">
      <c r="A7486" s="102">
        <v>39692</v>
      </c>
      <c r="B7486" s="101" t="e">
        <f>NA()</f>
        <v>#N/A</v>
      </c>
    </row>
    <row r="7487" spans="1:2" x14ac:dyDescent="0.25">
      <c r="A7487" s="102">
        <v>39693</v>
      </c>
      <c r="B7487" s="101">
        <v>4.3600000000000003</v>
      </c>
    </row>
    <row r="7488" spans="1:2" x14ac:dyDescent="0.25">
      <c r="A7488" s="102">
        <v>39694</v>
      </c>
      <c r="B7488" s="101">
        <v>4.32</v>
      </c>
    </row>
    <row r="7489" spans="1:2" x14ac:dyDescent="0.25">
      <c r="A7489" s="102">
        <v>39695</v>
      </c>
      <c r="B7489" s="101">
        <v>4.2699999999999996</v>
      </c>
    </row>
    <row r="7490" spans="1:2" x14ac:dyDescent="0.25">
      <c r="A7490" s="102">
        <v>39696</v>
      </c>
      <c r="B7490" s="101">
        <v>4.2699999999999996</v>
      </c>
    </row>
    <row r="7491" spans="1:2" x14ac:dyDescent="0.25">
      <c r="A7491" s="102">
        <v>39699</v>
      </c>
      <c r="B7491" s="101">
        <v>4.26</v>
      </c>
    </row>
    <row r="7492" spans="1:2" x14ac:dyDescent="0.25">
      <c r="A7492" s="102">
        <v>39700</v>
      </c>
      <c r="B7492" s="101">
        <v>4.2</v>
      </c>
    </row>
    <row r="7493" spans="1:2" x14ac:dyDescent="0.25">
      <c r="A7493" s="102">
        <v>39701</v>
      </c>
      <c r="B7493" s="101">
        <v>4.2300000000000004</v>
      </c>
    </row>
    <row r="7494" spans="1:2" x14ac:dyDescent="0.25">
      <c r="A7494" s="102">
        <v>39702</v>
      </c>
      <c r="B7494" s="101">
        <v>4.2</v>
      </c>
    </row>
    <row r="7495" spans="1:2" x14ac:dyDescent="0.25">
      <c r="A7495" s="102">
        <v>39703</v>
      </c>
      <c r="B7495" s="101">
        <v>4.32</v>
      </c>
    </row>
    <row r="7496" spans="1:2" x14ac:dyDescent="0.25">
      <c r="A7496" s="102">
        <v>39706</v>
      </c>
      <c r="B7496" s="101">
        <v>4.12</v>
      </c>
    </row>
    <row r="7497" spans="1:2" x14ac:dyDescent="0.25">
      <c r="A7497" s="102">
        <v>39707</v>
      </c>
      <c r="B7497" s="101">
        <v>4.08</v>
      </c>
    </row>
    <row r="7498" spans="1:2" x14ac:dyDescent="0.25">
      <c r="A7498" s="102">
        <v>39708</v>
      </c>
      <c r="B7498" s="101">
        <v>4.08</v>
      </c>
    </row>
    <row r="7499" spans="1:2" x14ac:dyDescent="0.25">
      <c r="A7499" s="102">
        <v>39709</v>
      </c>
      <c r="B7499" s="101">
        <v>4.1399999999999997</v>
      </c>
    </row>
    <row r="7500" spans="1:2" x14ac:dyDescent="0.25">
      <c r="A7500" s="102">
        <v>39710</v>
      </c>
      <c r="B7500" s="101">
        <v>4.3600000000000003</v>
      </c>
    </row>
    <row r="7501" spans="1:2" x14ac:dyDescent="0.25">
      <c r="A7501" s="102">
        <v>39713</v>
      </c>
      <c r="B7501" s="101">
        <v>4.41</v>
      </c>
    </row>
    <row r="7502" spans="1:2" x14ac:dyDescent="0.25">
      <c r="A7502" s="102">
        <v>39714</v>
      </c>
      <c r="B7502" s="101">
        <v>4.43</v>
      </c>
    </row>
    <row r="7503" spans="1:2" x14ac:dyDescent="0.25">
      <c r="A7503" s="102">
        <v>39715</v>
      </c>
      <c r="B7503" s="101">
        <v>4.4000000000000004</v>
      </c>
    </row>
    <row r="7504" spans="1:2" x14ac:dyDescent="0.25">
      <c r="A7504" s="102">
        <v>39716</v>
      </c>
      <c r="B7504" s="101">
        <v>4.4000000000000004</v>
      </c>
    </row>
    <row r="7505" spans="1:2" x14ac:dyDescent="0.25">
      <c r="A7505" s="102">
        <v>39717</v>
      </c>
      <c r="B7505" s="101">
        <v>4.3600000000000003</v>
      </c>
    </row>
    <row r="7506" spans="1:2" x14ac:dyDescent="0.25">
      <c r="A7506" s="102">
        <v>39720</v>
      </c>
      <c r="B7506" s="101">
        <v>4.13</v>
      </c>
    </row>
    <row r="7507" spans="1:2" x14ac:dyDescent="0.25">
      <c r="A7507" s="102">
        <v>39721</v>
      </c>
      <c r="B7507" s="101">
        <v>4.3099999999999996</v>
      </c>
    </row>
    <row r="7508" spans="1:2" x14ac:dyDescent="0.25">
      <c r="A7508" s="102">
        <v>39722</v>
      </c>
      <c r="B7508" s="101">
        <v>4.22</v>
      </c>
    </row>
    <row r="7509" spans="1:2" x14ac:dyDescent="0.25">
      <c r="A7509" s="102">
        <v>39723</v>
      </c>
      <c r="B7509" s="101">
        <v>4.16</v>
      </c>
    </row>
    <row r="7510" spans="1:2" x14ac:dyDescent="0.25">
      <c r="A7510" s="102">
        <v>39724</v>
      </c>
      <c r="B7510" s="101">
        <v>4.1100000000000003</v>
      </c>
    </row>
    <row r="7511" spans="1:2" x14ac:dyDescent="0.25">
      <c r="A7511" s="102">
        <v>39727</v>
      </c>
      <c r="B7511" s="101">
        <v>3.99</v>
      </c>
    </row>
    <row r="7512" spans="1:2" x14ac:dyDescent="0.25">
      <c r="A7512" s="102">
        <v>39728</v>
      </c>
      <c r="B7512" s="101">
        <v>4.01</v>
      </c>
    </row>
    <row r="7513" spans="1:2" x14ac:dyDescent="0.25">
      <c r="A7513" s="102">
        <v>39729</v>
      </c>
      <c r="B7513" s="101">
        <v>4.09</v>
      </c>
    </row>
    <row r="7514" spans="1:2" x14ac:dyDescent="0.25">
      <c r="A7514" s="102">
        <v>39730</v>
      </c>
      <c r="B7514" s="101">
        <v>4.1399999999999997</v>
      </c>
    </row>
    <row r="7515" spans="1:2" x14ac:dyDescent="0.25">
      <c r="A7515" s="102">
        <v>39731</v>
      </c>
      <c r="B7515" s="101">
        <v>4.1500000000000004</v>
      </c>
    </row>
    <row r="7516" spans="1:2" x14ac:dyDescent="0.25">
      <c r="A7516" s="102">
        <v>39734</v>
      </c>
      <c r="B7516" s="101" t="e">
        <f>NA()</f>
        <v>#N/A</v>
      </c>
    </row>
    <row r="7517" spans="1:2" x14ac:dyDescent="0.25">
      <c r="A7517" s="102">
        <v>39735</v>
      </c>
      <c r="B7517" s="101">
        <v>4.2699999999999996</v>
      </c>
    </row>
    <row r="7518" spans="1:2" x14ac:dyDescent="0.25">
      <c r="A7518" s="102">
        <v>39736</v>
      </c>
      <c r="B7518" s="101">
        <v>4.25</v>
      </c>
    </row>
    <row r="7519" spans="1:2" x14ac:dyDescent="0.25">
      <c r="A7519" s="102">
        <v>39737</v>
      </c>
      <c r="B7519" s="101">
        <v>4.25</v>
      </c>
    </row>
    <row r="7520" spans="1:2" x14ac:dyDescent="0.25">
      <c r="A7520" s="102">
        <v>39738</v>
      </c>
      <c r="B7520" s="101">
        <v>4.32</v>
      </c>
    </row>
    <row r="7521" spans="1:2" x14ac:dyDescent="0.25">
      <c r="A7521" s="102">
        <v>39741</v>
      </c>
      <c r="B7521" s="101">
        <v>4.26</v>
      </c>
    </row>
    <row r="7522" spans="1:2" x14ac:dyDescent="0.25">
      <c r="A7522" s="102">
        <v>39742</v>
      </c>
      <c r="B7522" s="101">
        <v>4.2</v>
      </c>
    </row>
    <row r="7523" spans="1:2" x14ac:dyDescent="0.25">
      <c r="A7523" s="102">
        <v>39743</v>
      </c>
      <c r="B7523" s="101">
        <v>4.07</v>
      </c>
    </row>
    <row r="7524" spans="1:2" x14ac:dyDescent="0.25">
      <c r="A7524" s="102">
        <v>39744</v>
      </c>
      <c r="B7524" s="101">
        <v>3.99</v>
      </c>
    </row>
    <row r="7525" spans="1:2" x14ac:dyDescent="0.25">
      <c r="A7525" s="102">
        <v>39745</v>
      </c>
      <c r="B7525" s="101">
        <v>4.1100000000000003</v>
      </c>
    </row>
    <row r="7526" spans="1:2" x14ac:dyDescent="0.25">
      <c r="A7526" s="102">
        <v>39748</v>
      </c>
      <c r="B7526" s="101">
        <v>4.12</v>
      </c>
    </row>
    <row r="7527" spans="1:2" x14ac:dyDescent="0.25">
      <c r="A7527" s="102">
        <v>39749</v>
      </c>
      <c r="B7527" s="101">
        <v>4.1900000000000004</v>
      </c>
    </row>
    <row r="7528" spans="1:2" x14ac:dyDescent="0.25">
      <c r="A7528" s="102">
        <v>39750</v>
      </c>
      <c r="B7528" s="101">
        <v>4.26</v>
      </c>
    </row>
    <row r="7529" spans="1:2" x14ac:dyDescent="0.25">
      <c r="A7529" s="102">
        <v>39751</v>
      </c>
      <c r="B7529" s="101">
        <v>4.3</v>
      </c>
    </row>
    <row r="7530" spans="1:2" x14ac:dyDescent="0.25">
      <c r="A7530" s="102">
        <v>39752</v>
      </c>
      <c r="B7530" s="101">
        <v>4.3499999999999996</v>
      </c>
    </row>
    <row r="7531" spans="1:2" x14ac:dyDescent="0.25">
      <c r="A7531" s="102">
        <v>39755</v>
      </c>
      <c r="B7531" s="101">
        <v>4.33</v>
      </c>
    </row>
    <row r="7532" spans="1:2" x14ac:dyDescent="0.25">
      <c r="A7532" s="102">
        <v>39756</v>
      </c>
      <c r="B7532" s="101">
        <v>4.2</v>
      </c>
    </row>
    <row r="7533" spans="1:2" x14ac:dyDescent="0.25">
      <c r="A7533" s="102">
        <v>39757</v>
      </c>
      <c r="B7533" s="101">
        <v>4.13</v>
      </c>
    </row>
    <row r="7534" spans="1:2" x14ac:dyDescent="0.25">
      <c r="A7534" s="102">
        <v>39758</v>
      </c>
      <c r="B7534" s="101">
        <v>4.1900000000000004</v>
      </c>
    </row>
    <row r="7535" spans="1:2" x14ac:dyDescent="0.25">
      <c r="A7535" s="102">
        <v>39759</v>
      </c>
      <c r="B7535" s="101">
        <v>4.25</v>
      </c>
    </row>
    <row r="7536" spans="1:2" x14ac:dyDescent="0.25">
      <c r="A7536" s="102">
        <v>39762</v>
      </c>
      <c r="B7536" s="101">
        <v>4.21</v>
      </c>
    </row>
    <row r="7537" spans="1:2" x14ac:dyDescent="0.25">
      <c r="A7537" s="102">
        <v>39763</v>
      </c>
      <c r="B7537" s="101" t="e">
        <f>NA()</f>
        <v>#N/A</v>
      </c>
    </row>
    <row r="7538" spans="1:2" x14ac:dyDescent="0.25">
      <c r="A7538" s="102">
        <v>39764</v>
      </c>
      <c r="B7538" s="101">
        <v>4.17</v>
      </c>
    </row>
    <row r="7539" spans="1:2" x14ac:dyDescent="0.25">
      <c r="A7539" s="102">
        <v>39765</v>
      </c>
      <c r="B7539" s="101">
        <v>4.34</v>
      </c>
    </row>
    <row r="7540" spans="1:2" x14ac:dyDescent="0.25">
      <c r="A7540" s="102">
        <v>39766</v>
      </c>
      <c r="B7540" s="101">
        <v>4.22</v>
      </c>
    </row>
    <row r="7541" spans="1:2" x14ac:dyDescent="0.25">
      <c r="A7541" s="102">
        <v>39769</v>
      </c>
      <c r="B7541" s="101">
        <v>4.2</v>
      </c>
    </row>
    <row r="7542" spans="1:2" x14ac:dyDescent="0.25">
      <c r="A7542" s="102">
        <v>39770</v>
      </c>
      <c r="B7542" s="101">
        <v>4.1399999999999997</v>
      </c>
    </row>
    <row r="7543" spans="1:2" x14ac:dyDescent="0.25">
      <c r="A7543" s="102">
        <v>39771</v>
      </c>
      <c r="B7543" s="101">
        <v>3.96</v>
      </c>
    </row>
    <row r="7544" spans="1:2" x14ac:dyDescent="0.25">
      <c r="A7544" s="102">
        <v>39772</v>
      </c>
      <c r="B7544" s="101">
        <v>3.64</v>
      </c>
    </row>
    <row r="7545" spans="1:2" x14ac:dyDescent="0.25">
      <c r="A7545" s="102">
        <v>39773</v>
      </c>
      <c r="B7545" s="101">
        <v>3.7</v>
      </c>
    </row>
    <row r="7546" spans="1:2" x14ac:dyDescent="0.25">
      <c r="A7546" s="102">
        <v>39776</v>
      </c>
      <c r="B7546" s="101">
        <v>3.78</v>
      </c>
    </row>
    <row r="7547" spans="1:2" x14ac:dyDescent="0.25">
      <c r="A7547" s="102">
        <v>39777</v>
      </c>
      <c r="B7547" s="101">
        <v>3.63</v>
      </c>
    </row>
    <row r="7548" spans="1:2" x14ac:dyDescent="0.25">
      <c r="A7548" s="102">
        <v>39778</v>
      </c>
      <c r="B7548" s="101">
        <v>3.54</v>
      </c>
    </row>
    <row r="7549" spans="1:2" x14ac:dyDescent="0.25">
      <c r="A7549" s="102">
        <v>39779</v>
      </c>
      <c r="B7549" s="101" t="e">
        <f>NA()</f>
        <v>#N/A</v>
      </c>
    </row>
    <row r="7550" spans="1:2" x14ac:dyDescent="0.25">
      <c r="A7550" s="102">
        <v>39780</v>
      </c>
      <c r="B7550" s="101">
        <v>3.45</v>
      </c>
    </row>
    <row r="7551" spans="1:2" x14ac:dyDescent="0.25">
      <c r="A7551" s="102">
        <v>39783</v>
      </c>
      <c r="B7551" s="101">
        <v>3.22</v>
      </c>
    </row>
    <row r="7552" spans="1:2" x14ac:dyDescent="0.25">
      <c r="A7552" s="102">
        <v>39784</v>
      </c>
      <c r="B7552" s="101">
        <v>3.18</v>
      </c>
    </row>
    <row r="7553" spans="1:2" x14ac:dyDescent="0.25">
      <c r="A7553" s="102">
        <v>39785</v>
      </c>
      <c r="B7553" s="101">
        <v>3.17</v>
      </c>
    </row>
    <row r="7554" spans="1:2" x14ac:dyDescent="0.25">
      <c r="A7554" s="102">
        <v>39786</v>
      </c>
      <c r="B7554" s="101">
        <v>3.06</v>
      </c>
    </row>
    <row r="7555" spans="1:2" x14ac:dyDescent="0.25">
      <c r="A7555" s="102">
        <v>39787</v>
      </c>
      <c r="B7555" s="101">
        <v>3.11</v>
      </c>
    </row>
    <row r="7556" spans="1:2" x14ac:dyDescent="0.25">
      <c r="A7556" s="102">
        <v>39790</v>
      </c>
      <c r="B7556" s="101">
        <v>3.16</v>
      </c>
    </row>
    <row r="7557" spans="1:2" x14ac:dyDescent="0.25">
      <c r="A7557" s="102">
        <v>39791</v>
      </c>
      <c r="B7557" s="101">
        <v>3.06</v>
      </c>
    </row>
    <row r="7558" spans="1:2" x14ac:dyDescent="0.25">
      <c r="A7558" s="102">
        <v>39792</v>
      </c>
      <c r="B7558" s="101">
        <v>3.09</v>
      </c>
    </row>
    <row r="7559" spans="1:2" x14ac:dyDescent="0.25">
      <c r="A7559" s="102">
        <v>39793</v>
      </c>
      <c r="B7559" s="101">
        <v>3.07</v>
      </c>
    </row>
    <row r="7560" spans="1:2" x14ac:dyDescent="0.25">
      <c r="A7560" s="102">
        <v>39794</v>
      </c>
      <c r="B7560" s="101">
        <v>3.07</v>
      </c>
    </row>
    <row r="7561" spans="1:2" x14ac:dyDescent="0.25">
      <c r="A7561" s="102">
        <v>39797</v>
      </c>
      <c r="B7561" s="101">
        <v>2.98</v>
      </c>
    </row>
    <row r="7562" spans="1:2" x14ac:dyDescent="0.25">
      <c r="A7562" s="102">
        <v>39798</v>
      </c>
      <c r="B7562" s="101">
        <v>2.86</v>
      </c>
    </row>
    <row r="7563" spans="1:2" x14ac:dyDescent="0.25">
      <c r="A7563" s="102">
        <v>39799</v>
      </c>
      <c r="B7563" s="101">
        <v>2.66</v>
      </c>
    </row>
    <row r="7564" spans="1:2" x14ac:dyDescent="0.25">
      <c r="A7564" s="102">
        <v>39800</v>
      </c>
      <c r="B7564" s="101">
        <v>2.5299999999999998</v>
      </c>
    </row>
    <row r="7565" spans="1:2" x14ac:dyDescent="0.25">
      <c r="A7565" s="102">
        <v>39801</v>
      </c>
      <c r="B7565" s="101">
        <v>2.5499999999999998</v>
      </c>
    </row>
    <row r="7566" spans="1:2" x14ac:dyDescent="0.25">
      <c r="A7566" s="102">
        <v>39804</v>
      </c>
      <c r="B7566" s="101">
        <v>2.6</v>
      </c>
    </row>
    <row r="7567" spans="1:2" x14ac:dyDescent="0.25">
      <c r="A7567" s="102">
        <v>39805</v>
      </c>
      <c r="B7567" s="101">
        <v>2.63</v>
      </c>
    </row>
    <row r="7568" spans="1:2" x14ac:dyDescent="0.25">
      <c r="A7568" s="102">
        <v>39806</v>
      </c>
      <c r="B7568" s="101">
        <v>2.63</v>
      </c>
    </row>
    <row r="7569" spans="1:2" x14ac:dyDescent="0.25">
      <c r="A7569" s="102">
        <v>39807</v>
      </c>
      <c r="B7569" s="101" t="e">
        <f>NA()</f>
        <v>#N/A</v>
      </c>
    </row>
    <row r="7570" spans="1:2" x14ac:dyDescent="0.25">
      <c r="A7570" s="102">
        <v>39808</v>
      </c>
      <c r="B7570" s="101">
        <v>2.61</v>
      </c>
    </row>
    <row r="7571" spans="1:2" x14ac:dyDescent="0.25">
      <c r="A7571" s="102">
        <v>39811</v>
      </c>
      <c r="B7571" s="101">
        <v>2.63</v>
      </c>
    </row>
    <row r="7572" spans="1:2" x14ac:dyDescent="0.25">
      <c r="A7572" s="102">
        <v>39812</v>
      </c>
      <c r="B7572" s="101">
        <v>2.58</v>
      </c>
    </row>
    <row r="7573" spans="1:2" x14ac:dyDescent="0.25">
      <c r="A7573" s="102">
        <v>39813</v>
      </c>
      <c r="B7573" s="101">
        <v>2.69</v>
      </c>
    </row>
    <row r="7574" spans="1:2" x14ac:dyDescent="0.25">
      <c r="A7574" s="102">
        <v>39814</v>
      </c>
      <c r="B7574" s="101" t="e">
        <f>NA()</f>
        <v>#N/A</v>
      </c>
    </row>
    <row r="7575" spans="1:2" x14ac:dyDescent="0.25">
      <c r="A7575" s="102">
        <v>39815</v>
      </c>
      <c r="B7575" s="101">
        <v>2.83</v>
      </c>
    </row>
    <row r="7576" spans="1:2" x14ac:dyDescent="0.25">
      <c r="A7576" s="102">
        <v>39818</v>
      </c>
      <c r="B7576" s="101">
        <v>3</v>
      </c>
    </row>
    <row r="7577" spans="1:2" x14ac:dyDescent="0.25">
      <c r="A7577" s="102">
        <v>39819</v>
      </c>
      <c r="B7577" s="101">
        <v>3.04</v>
      </c>
    </row>
    <row r="7578" spans="1:2" x14ac:dyDescent="0.25">
      <c r="A7578" s="102">
        <v>39820</v>
      </c>
      <c r="B7578" s="101">
        <v>3.05</v>
      </c>
    </row>
    <row r="7579" spans="1:2" x14ac:dyDescent="0.25">
      <c r="A7579" s="102">
        <v>39821</v>
      </c>
      <c r="B7579" s="101">
        <v>3.04</v>
      </c>
    </row>
    <row r="7580" spans="1:2" x14ac:dyDescent="0.25">
      <c r="A7580" s="102">
        <v>39822</v>
      </c>
      <c r="B7580" s="101">
        <v>3.04</v>
      </c>
    </row>
    <row r="7581" spans="1:2" x14ac:dyDescent="0.25">
      <c r="A7581" s="102">
        <v>39825</v>
      </c>
      <c r="B7581" s="101">
        <v>2.99</v>
      </c>
    </row>
    <row r="7582" spans="1:2" x14ac:dyDescent="0.25">
      <c r="A7582" s="102">
        <v>39826</v>
      </c>
      <c r="B7582" s="101">
        <v>3</v>
      </c>
    </row>
    <row r="7583" spans="1:2" x14ac:dyDescent="0.25">
      <c r="A7583" s="102">
        <v>39827</v>
      </c>
      <c r="B7583" s="101">
        <v>2.89</v>
      </c>
    </row>
    <row r="7584" spans="1:2" x14ac:dyDescent="0.25">
      <c r="A7584" s="102">
        <v>39828</v>
      </c>
      <c r="B7584" s="101">
        <v>2.86</v>
      </c>
    </row>
    <row r="7585" spans="1:2" x14ac:dyDescent="0.25">
      <c r="A7585" s="102">
        <v>39829</v>
      </c>
      <c r="B7585" s="101">
        <v>2.89</v>
      </c>
    </row>
    <row r="7586" spans="1:2" x14ac:dyDescent="0.25">
      <c r="A7586" s="102">
        <v>39832</v>
      </c>
      <c r="B7586" s="101" t="e">
        <f>NA()</f>
        <v>#N/A</v>
      </c>
    </row>
    <row r="7587" spans="1:2" x14ac:dyDescent="0.25">
      <c r="A7587" s="102">
        <v>39833</v>
      </c>
      <c r="B7587" s="101">
        <v>2.97</v>
      </c>
    </row>
    <row r="7588" spans="1:2" x14ac:dyDescent="0.25">
      <c r="A7588" s="102">
        <v>39834</v>
      </c>
      <c r="B7588" s="101">
        <v>3.15</v>
      </c>
    </row>
    <row r="7589" spans="1:2" x14ac:dyDescent="0.25">
      <c r="A7589" s="102">
        <v>39835</v>
      </c>
      <c r="B7589" s="101">
        <v>3.25</v>
      </c>
    </row>
    <row r="7590" spans="1:2" x14ac:dyDescent="0.25">
      <c r="A7590" s="102">
        <v>39836</v>
      </c>
      <c r="B7590" s="101">
        <v>3.32</v>
      </c>
    </row>
    <row r="7591" spans="1:2" x14ac:dyDescent="0.25">
      <c r="A7591" s="102">
        <v>39839</v>
      </c>
      <c r="B7591" s="101">
        <v>3.39</v>
      </c>
    </row>
    <row r="7592" spans="1:2" x14ac:dyDescent="0.25">
      <c r="A7592" s="102">
        <v>39840</v>
      </c>
      <c r="B7592" s="101">
        <v>3.26</v>
      </c>
    </row>
    <row r="7593" spans="1:2" x14ac:dyDescent="0.25">
      <c r="A7593" s="102">
        <v>39841</v>
      </c>
      <c r="B7593" s="101">
        <v>3.44</v>
      </c>
    </row>
    <row r="7594" spans="1:2" x14ac:dyDescent="0.25">
      <c r="A7594" s="102">
        <v>39842</v>
      </c>
      <c r="B7594" s="101">
        <v>3.57</v>
      </c>
    </row>
    <row r="7595" spans="1:2" x14ac:dyDescent="0.25">
      <c r="A7595" s="102">
        <v>39843</v>
      </c>
      <c r="B7595" s="101">
        <v>3.58</v>
      </c>
    </row>
    <row r="7596" spans="1:2" x14ac:dyDescent="0.25">
      <c r="A7596" s="102">
        <v>39846</v>
      </c>
      <c r="B7596" s="101">
        <v>3.47</v>
      </c>
    </row>
    <row r="7597" spans="1:2" x14ac:dyDescent="0.25">
      <c r="A7597" s="102">
        <v>39847</v>
      </c>
      <c r="B7597" s="101">
        <v>3.64</v>
      </c>
    </row>
    <row r="7598" spans="1:2" x14ac:dyDescent="0.25">
      <c r="A7598" s="102">
        <v>39848</v>
      </c>
      <c r="B7598" s="101">
        <v>3.65</v>
      </c>
    </row>
    <row r="7599" spans="1:2" x14ac:dyDescent="0.25">
      <c r="A7599" s="102">
        <v>39849</v>
      </c>
      <c r="B7599" s="101">
        <v>3.63</v>
      </c>
    </row>
    <row r="7600" spans="1:2" x14ac:dyDescent="0.25">
      <c r="A7600" s="102">
        <v>39850</v>
      </c>
      <c r="B7600" s="101">
        <v>3.7</v>
      </c>
    </row>
    <row r="7601" spans="1:2" x14ac:dyDescent="0.25">
      <c r="A7601" s="102">
        <v>39853</v>
      </c>
      <c r="B7601" s="101">
        <v>3.69</v>
      </c>
    </row>
    <row r="7602" spans="1:2" x14ac:dyDescent="0.25">
      <c r="A7602" s="102">
        <v>39854</v>
      </c>
      <c r="B7602" s="101">
        <v>3.54</v>
      </c>
    </row>
    <row r="7603" spans="1:2" x14ac:dyDescent="0.25">
      <c r="A7603" s="102">
        <v>39855</v>
      </c>
      <c r="B7603" s="101">
        <v>3.45</v>
      </c>
    </row>
    <row r="7604" spans="1:2" x14ac:dyDescent="0.25">
      <c r="A7604" s="102">
        <v>39856</v>
      </c>
      <c r="B7604" s="101">
        <v>3.47</v>
      </c>
    </row>
    <row r="7605" spans="1:2" x14ac:dyDescent="0.25">
      <c r="A7605" s="102">
        <v>39857</v>
      </c>
      <c r="B7605" s="101">
        <v>3.68</v>
      </c>
    </row>
    <row r="7606" spans="1:2" x14ac:dyDescent="0.25">
      <c r="A7606" s="102">
        <v>39860</v>
      </c>
      <c r="B7606" s="101" t="e">
        <f>NA()</f>
        <v>#N/A</v>
      </c>
    </row>
    <row r="7607" spans="1:2" x14ac:dyDescent="0.25">
      <c r="A7607" s="102">
        <v>39861</v>
      </c>
      <c r="B7607" s="101">
        <v>3.47</v>
      </c>
    </row>
    <row r="7608" spans="1:2" x14ac:dyDescent="0.25">
      <c r="A7608" s="102">
        <v>39862</v>
      </c>
      <c r="B7608" s="101">
        <v>3.54</v>
      </c>
    </row>
    <row r="7609" spans="1:2" x14ac:dyDescent="0.25">
      <c r="A7609" s="102">
        <v>39863</v>
      </c>
      <c r="B7609" s="101">
        <v>3.68</v>
      </c>
    </row>
    <row r="7610" spans="1:2" x14ac:dyDescent="0.25">
      <c r="A7610" s="102">
        <v>39864</v>
      </c>
      <c r="B7610" s="101">
        <v>3.56</v>
      </c>
    </row>
    <row r="7611" spans="1:2" x14ac:dyDescent="0.25">
      <c r="A7611" s="102">
        <v>39867</v>
      </c>
      <c r="B7611" s="101">
        <v>3.53</v>
      </c>
    </row>
    <row r="7612" spans="1:2" x14ac:dyDescent="0.25">
      <c r="A7612" s="102">
        <v>39868</v>
      </c>
      <c r="B7612" s="101">
        <v>3.49</v>
      </c>
    </row>
    <row r="7613" spans="1:2" x14ac:dyDescent="0.25">
      <c r="A7613" s="102">
        <v>39869</v>
      </c>
      <c r="B7613" s="101">
        <v>3.59</v>
      </c>
    </row>
    <row r="7614" spans="1:2" x14ac:dyDescent="0.25">
      <c r="A7614" s="102">
        <v>39870</v>
      </c>
      <c r="B7614" s="101">
        <v>3.66</v>
      </c>
    </row>
    <row r="7615" spans="1:2" x14ac:dyDescent="0.25">
      <c r="A7615" s="102">
        <v>39871</v>
      </c>
      <c r="B7615" s="101">
        <v>3.71</v>
      </c>
    </row>
    <row r="7616" spans="1:2" x14ac:dyDescent="0.25">
      <c r="A7616" s="102">
        <v>39874</v>
      </c>
      <c r="B7616" s="101">
        <v>3.64</v>
      </c>
    </row>
    <row r="7617" spans="1:2" x14ac:dyDescent="0.25">
      <c r="A7617" s="102">
        <v>39875</v>
      </c>
      <c r="B7617" s="101">
        <v>3.67</v>
      </c>
    </row>
    <row r="7618" spans="1:2" x14ac:dyDescent="0.25">
      <c r="A7618" s="102">
        <v>39876</v>
      </c>
      <c r="B7618" s="101">
        <v>3.69</v>
      </c>
    </row>
    <row r="7619" spans="1:2" x14ac:dyDescent="0.25">
      <c r="A7619" s="102">
        <v>39877</v>
      </c>
      <c r="B7619" s="101">
        <v>3.51</v>
      </c>
    </row>
    <row r="7620" spans="1:2" x14ac:dyDescent="0.25">
      <c r="A7620" s="102">
        <v>39878</v>
      </c>
      <c r="B7620" s="101">
        <v>3.5</v>
      </c>
    </row>
    <row r="7621" spans="1:2" x14ac:dyDescent="0.25">
      <c r="A7621" s="102">
        <v>39881</v>
      </c>
      <c r="B7621" s="101">
        <v>3.59</v>
      </c>
    </row>
    <row r="7622" spans="1:2" x14ac:dyDescent="0.25">
      <c r="A7622" s="102">
        <v>39882</v>
      </c>
      <c r="B7622" s="101">
        <v>3.7</v>
      </c>
    </row>
    <row r="7623" spans="1:2" x14ac:dyDescent="0.25">
      <c r="A7623" s="102">
        <v>39883</v>
      </c>
      <c r="B7623" s="101">
        <v>3.67</v>
      </c>
    </row>
    <row r="7624" spans="1:2" x14ac:dyDescent="0.25">
      <c r="A7624" s="102">
        <v>39884</v>
      </c>
      <c r="B7624" s="101">
        <v>3.63</v>
      </c>
    </row>
    <row r="7625" spans="1:2" x14ac:dyDescent="0.25">
      <c r="A7625" s="102">
        <v>39885</v>
      </c>
      <c r="B7625" s="101">
        <v>3.66</v>
      </c>
    </row>
    <row r="7626" spans="1:2" x14ac:dyDescent="0.25">
      <c r="A7626" s="102">
        <v>39888</v>
      </c>
      <c r="B7626" s="101">
        <v>3.76</v>
      </c>
    </row>
    <row r="7627" spans="1:2" x14ac:dyDescent="0.25">
      <c r="A7627" s="102">
        <v>39889</v>
      </c>
      <c r="B7627" s="101">
        <v>3.83</v>
      </c>
    </row>
    <row r="7628" spans="1:2" x14ac:dyDescent="0.25">
      <c r="A7628" s="102">
        <v>39890</v>
      </c>
      <c r="B7628" s="101">
        <v>3.57</v>
      </c>
    </row>
    <row r="7629" spans="1:2" x14ac:dyDescent="0.25">
      <c r="A7629" s="102">
        <v>39891</v>
      </c>
      <c r="B7629" s="101">
        <v>3.62</v>
      </c>
    </row>
    <row r="7630" spans="1:2" x14ac:dyDescent="0.25">
      <c r="A7630" s="102">
        <v>39892</v>
      </c>
      <c r="B7630" s="101">
        <v>3.65</v>
      </c>
    </row>
    <row r="7631" spans="1:2" x14ac:dyDescent="0.25">
      <c r="A7631" s="102">
        <v>39895</v>
      </c>
      <c r="B7631" s="101">
        <v>3.69</v>
      </c>
    </row>
    <row r="7632" spans="1:2" x14ac:dyDescent="0.25">
      <c r="A7632" s="102">
        <v>39896</v>
      </c>
      <c r="B7632" s="101">
        <v>3.6</v>
      </c>
    </row>
    <row r="7633" spans="1:2" x14ac:dyDescent="0.25">
      <c r="A7633" s="102">
        <v>39897</v>
      </c>
      <c r="B7633" s="101">
        <v>3.73</v>
      </c>
    </row>
    <row r="7634" spans="1:2" x14ac:dyDescent="0.25">
      <c r="A7634" s="102">
        <v>39898</v>
      </c>
      <c r="B7634" s="101">
        <v>3.66</v>
      </c>
    </row>
    <row r="7635" spans="1:2" x14ac:dyDescent="0.25">
      <c r="A7635" s="102">
        <v>39899</v>
      </c>
      <c r="B7635" s="101">
        <v>3.62</v>
      </c>
    </row>
    <row r="7636" spans="1:2" x14ac:dyDescent="0.25">
      <c r="A7636" s="102">
        <v>39902</v>
      </c>
      <c r="B7636" s="101">
        <v>3.6</v>
      </c>
    </row>
    <row r="7637" spans="1:2" x14ac:dyDescent="0.25">
      <c r="A7637" s="102">
        <v>39903</v>
      </c>
      <c r="B7637" s="101">
        <v>3.56</v>
      </c>
    </row>
    <row r="7638" spans="1:2" x14ac:dyDescent="0.25">
      <c r="A7638" s="102">
        <v>39904</v>
      </c>
      <c r="B7638" s="101">
        <v>3.51</v>
      </c>
    </row>
    <row r="7639" spans="1:2" x14ac:dyDescent="0.25">
      <c r="A7639" s="102">
        <v>39905</v>
      </c>
      <c r="B7639" s="101">
        <v>3.57</v>
      </c>
    </row>
    <row r="7640" spans="1:2" x14ac:dyDescent="0.25">
      <c r="A7640" s="102">
        <v>39906</v>
      </c>
      <c r="B7640" s="101">
        <v>3.7</v>
      </c>
    </row>
    <row r="7641" spans="1:2" x14ac:dyDescent="0.25">
      <c r="A7641" s="102">
        <v>39909</v>
      </c>
      <c r="B7641" s="101">
        <v>3.73</v>
      </c>
    </row>
    <row r="7642" spans="1:2" x14ac:dyDescent="0.25">
      <c r="A7642" s="102">
        <v>39910</v>
      </c>
      <c r="B7642" s="101">
        <v>3.72</v>
      </c>
    </row>
    <row r="7643" spans="1:2" x14ac:dyDescent="0.25">
      <c r="A7643" s="102">
        <v>39911</v>
      </c>
      <c r="B7643" s="101">
        <v>3.66</v>
      </c>
    </row>
    <row r="7644" spans="1:2" x14ac:dyDescent="0.25">
      <c r="A7644" s="102">
        <v>39912</v>
      </c>
      <c r="B7644" s="101">
        <v>3.76</v>
      </c>
    </row>
    <row r="7645" spans="1:2" x14ac:dyDescent="0.25">
      <c r="A7645" s="102">
        <v>39913</v>
      </c>
      <c r="B7645" s="101" t="e">
        <f>NA()</f>
        <v>#N/A</v>
      </c>
    </row>
    <row r="7646" spans="1:2" x14ac:dyDescent="0.25">
      <c r="A7646" s="102">
        <v>39916</v>
      </c>
      <c r="B7646" s="101">
        <v>3.69</v>
      </c>
    </row>
    <row r="7647" spans="1:2" x14ac:dyDescent="0.25">
      <c r="A7647" s="102">
        <v>39917</v>
      </c>
      <c r="B7647" s="101">
        <v>3.64</v>
      </c>
    </row>
    <row r="7648" spans="1:2" x14ac:dyDescent="0.25">
      <c r="A7648" s="102">
        <v>39918</v>
      </c>
      <c r="B7648" s="101">
        <v>3.66</v>
      </c>
    </row>
    <row r="7649" spans="1:2" x14ac:dyDescent="0.25">
      <c r="A7649" s="102">
        <v>39919</v>
      </c>
      <c r="B7649" s="101">
        <v>3.72</v>
      </c>
    </row>
    <row r="7650" spans="1:2" x14ac:dyDescent="0.25">
      <c r="A7650" s="102">
        <v>39920</v>
      </c>
      <c r="B7650" s="101">
        <v>3.79</v>
      </c>
    </row>
    <row r="7651" spans="1:2" x14ac:dyDescent="0.25">
      <c r="A7651" s="102">
        <v>39923</v>
      </c>
      <c r="B7651" s="101">
        <v>3.69</v>
      </c>
    </row>
    <row r="7652" spans="1:2" x14ac:dyDescent="0.25">
      <c r="A7652" s="102">
        <v>39924</v>
      </c>
      <c r="B7652" s="101">
        <v>3.74</v>
      </c>
    </row>
    <row r="7653" spans="1:2" x14ac:dyDescent="0.25">
      <c r="A7653" s="102">
        <v>39925</v>
      </c>
      <c r="B7653" s="101">
        <v>3.82</v>
      </c>
    </row>
    <row r="7654" spans="1:2" x14ac:dyDescent="0.25">
      <c r="A7654" s="102">
        <v>39926</v>
      </c>
      <c r="B7654" s="101">
        <v>3.8</v>
      </c>
    </row>
    <row r="7655" spans="1:2" x14ac:dyDescent="0.25">
      <c r="A7655" s="102">
        <v>39927</v>
      </c>
      <c r="B7655" s="101">
        <v>3.89</v>
      </c>
    </row>
    <row r="7656" spans="1:2" x14ac:dyDescent="0.25">
      <c r="A7656" s="102">
        <v>39930</v>
      </c>
      <c r="B7656" s="101">
        <v>3.84</v>
      </c>
    </row>
    <row r="7657" spans="1:2" x14ac:dyDescent="0.25">
      <c r="A7657" s="102">
        <v>39931</v>
      </c>
      <c r="B7657" s="101">
        <v>3.97</v>
      </c>
    </row>
    <row r="7658" spans="1:2" x14ac:dyDescent="0.25">
      <c r="A7658" s="102">
        <v>39932</v>
      </c>
      <c r="B7658" s="101">
        <v>4.01</v>
      </c>
    </row>
    <row r="7659" spans="1:2" x14ac:dyDescent="0.25">
      <c r="A7659" s="102">
        <v>39933</v>
      </c>
      <c r="B7659" s="101">
        <v>4.05</v>
      </c>
    </row>
    <row r="7660" spans="1:2" x14ac:dyDescent="0.25">
      <c r="A7660" s="102">
        <v>39934</v>
      </c>
      <c r="B7660" s="101">
        <v>4.09</v>
      </c>
    </row>
    <row r="7661" spans="1:2" x14ac:dyDescent="0.25">
      <c r="A7661" s="102">
        <v>39937</v>
      </c>
      <c r="B7661" s="101">
        <v>4.0599999999999996</v>
      </c>
    </row>
    <row r="7662" spans="1:2" x14ac:dyDescent="0.25">
      <c r="A7662" s="102">
        <v>39938</v>
      </c>
      <c r="B7662" s="101">
        <v>4.0599999999999996</v>
      </c>
    </row>
    <row r="7663" spans="1:2" x14ac:dyDescent="0.25">
      <c r="A7663" s="102">
        <v>39939</v>
      </c>
      <c r="B7663" s="101">
        <v>4.09</v>
      </c>
    </row>
    <row r="7664" spans="1:2" x14ac:dyDescent="0.25">
      <c r="A7664" s="102">
        <v>39940</v>
      </c>
      <c r="B7664" s="101">
        <v>4.25</v>
      </c>
    </row>
    <row r="7665" spans="1:2" x14ac:dyDescent="0.25">
      <c r="A7665" s="102">
        <v>39941</v>
      </c>
      <c r="B7665" s="101">
        <v>4.28</v>
      </c>
    </row>
    <row r="7666" spans="1:2" x14ac:dyDescent="0.25">
      <c r="A7666" s="102">
        <v>39944</v>
      </c>
      <c r="B7666" s="101">
        <v>4.18</v>
      </c>
    </row>
    <row r="7667" spans="1:2" x14ac:dyDescent="0.25">
      <c r="A7667" s="102">
        <v>39945</v>
      </c>
      <c r="B7667" s="101">
        <v>4.16</v>
      </c>
    </row>
    <row r="7668" spans="1:2" x14ac:dyDescent="0.25">
      <c r="A7668" s="102">
        <v>39946</v>
      </c>
      <c r="B7668" s="101">
        <v>4.09</v>
      </c>
    </row>
    <row r="7669" spans="1:2" x14ac:dyDescent="0.25">
      <c r="A7669" s="102">
        <v>39947</v>
      </c>
      <c r="B7669" s="101">
        <v>4.0599999999999996</v>
      </c>
    </row>
    <row r="7670" spans="1:2" x14ac:dyDescent="0.25">
      <c r="A7670" s="102">
        <v>39948</v>
      </c>
      <c r="B7670" s="101">
        <v>4.09</v>
      </c>
    </row>
    <row r="7671" spans="1:2" x14ac:dyDescent="0.25">
      <c r="A7671" s="102">
        <v>39951</v>
      </c>
      <c r="B7671" s="101">
        <v>4.18</v>
      </c>
    </row>
    <row r="7672" spans="1:2" x14ac:dyDescent="0.25">
      <c r="A7672" s="102">
        <v>39952</v>
      </c>
      <c r="B7672" s="101">
        <v>4.21</v>
      </c>
    </row>
    <row r="7673" spans="1:2" x14ac:dyDescent="0.25">
      <c r="A7673" s="102">
        <v>39953</v>
      </c>
      <c r="B7673" s="101">
        <v>4.1399999999999997</v>
      </c>
    </row>
    <row r="7674" spans="1:2" x14ac:dyDescent="0.25">
      <c r="A7674" s="102">
        <v>39954</v>
      </c>
      <c r="B7674" s="101">
        <v>4.3</v>
      </c>
    </row>
    <row r="7675" spans="1:2" x14ac:dyDescent="0.25">
      <c r="A7675" s="102">
        <v>39955</v>
      </c>
      <c r="B7675" s="101">
        <v>4.38</v>
      </c>
    </row>
    <row r="7676" spans="1:2" x14ac:dyDescent="0.25">
      <c r="A7676" s="102">
        <v>39958</v>
      </c>
      <c r="B7676" s="101" t="e">
        <f>NA()</f>
        <v>#N/A</v>
      </c>
    </row>
    <row r="7677" spans="1:2" x14ac:dyDescent="0.25">
      <c r="A7677" s="102">
        <v>39959</v>
      </c>
      <c r="B7677" s="101">
        <v>4.45</v>
      </c>
    </row>
    <row r="7678" spans="1:2" x14ac:dyDescent="0.25">
      <c r="A7678" s="102">
        <v>39960</v>
      </c>
      <c r="B7678" s="101">
        <v>4.59</v>
      </c>
    </row>
    <row r="7679" spans="1:2" x14ac:dyDescent="0.25">
      <c r="A7679" s="102">
        <v>39961</v>
      </c>
      <c r="B7679" s="101">
        <v>4.54</v>
      </c>
    </row>
    <row r="7680" spans="1:2" x14ac:dyDescent="0.25">
      <c r="A7680" s="102">
        <v>39962</v>
      </c>
      <c r="B7680" s="101">
        <v>4.34</v>
      </c>
    </row>
    <row r="7681" spans="1:2" x14ac:dyDescent="0.25">
      <c r="A7681" s="102">
        <v>39965</v>
      </c>
      <c r="B7681" s="101">
        <v>4.55</v>
      </c>
    </row>
    <row r="7682" spans="1:2" x14ac:dyDescent="0.25">
      <c r="A7682" s="102">
        <v>39966</v>
      </c>
      <c r="B7682" s="101">
        <v>4.5</v>
      </c>
    </row>
    <row r="7683" spans="1:2" x14ac:dyDescent="0.25">
      <c r="A7683" s="102">
        <v>39967</v>
      </c>
      <c r="B7683" s="101">
        <v>4.45</v>
      </c>
    </row>
    <row r="7684" spans="1:2" x14ac:dyDescent="0.25">
      <c r="A7684" s="102">
        <v>39968</v>
      </c>
      <c r="B7684" s="101">
        <v>4.58</v>
      </c>
    </row>
    <row r="7685" spans="1:2" x14ac:dyDescent="0.25">
      <c r="A7685" s="102">
        <v>39969</v>
      </c>
      <c r="B7685" s="101">
        <v>4.63</v>
      </c>
    </row>
    <row r="7686" spans="1:2" x14ac:dyDescent="0.25">
      <c r="A7686" s="102">
        <v>39972</v>
      </c>
      <c r="B7686" s="101">
        <v>4.6500000000000004</v>
      </c>
    </row>
    <row r="7687" spans="1:2" x14ac:dyDescent="0.25">
      <c r="A7687" s="102">
        <v>39973</v>
      </c>
      <c r="B7687" s="101">
        <v>4.6399999999999997</v>
      </c>
    </row>
    <row r="7688" spans="1:2" x14ac:dyDescent="0.25">
      <c r="A7688" s="102">
        <v>39974</v>
      </c>
      <c r="B7688" s="101">
        <v>4.76</v>
      </c>
    </row>
    <row r="7689" spans="1:2" x14ac:dyDescent="0.25">
      <c r="A7689" s="102">
        <v>39975</v>
      </c>
      <c r="B7689" s="101">
        <v>4.6900000000000004</v>
      </c>
    </row>
    <row r="7690" spans="1:2" x14ac:dyDescent="0.25">
      <c r="A7690" s="102">
        <v>39976</v>
      </c>
      <c r="B7690" s="101">
        <v>4.6500000000000004</v>
      </c>
    </row>
    <row r="7691" spans="1:2" x14ac:dyDescent="0.25">
      <c r="A7691" s="102">
        <v>39979</v>
      </c>
      <c r="B7691" s="101">
        <v>4.6100000000000003</v>
      </c>
    </row>
    <row r="7692" spans="1:2" x14ac:dyDescent="0.25">
      <c r="A7692" s="102">
        <v>39980</v>
      </c>
      <c r="B7692" s="101">
        <v>4.4800000000000004</v>
      </c>
    </row>
    <row r="7693" spans="1:2" x14ac:dyDescent="0.25">
      <c r="A7693" s="102">
        <v>39981</v>
      </c>
      <c r="B7693" s="101">
        <v>4.5</v>
      </c>
    </row>
    <row r="7694" spans="1:2" x14ac:dyDescent="0.25">
      <c r="A7694" s="102">
        <v>39982</v>
      </c>
      <c r="B7694" s="101">
        <v>4.63</v>
      </c>
    </row>
    <row r="7695" spans="1:2" x14ac:dyDescent="0.25">
      <c r="A7695" s="102">
        <v>39983</v>
      </c>
      <c r="B7695" s="101">
        <v>4.5199999999999996</v>
      </c>
    </row>
    <row r="7696" spans="1:2" x14ac:dyDescent="0.25">
      <c r="A7696" s="102">
        <v>39986</v>
      </c>
      <c r="B7696" s="101">
        <v>4.45</v>
      </c>
    </row>
    <row r="7697" spans="1:2" x14ac:dyDescent="0.25">
      <c r="A7697" s="102">
        <v>39987</v>
      </c>
      <c r="B7697" s="101">
        <v>4.37</v>
      </c>
    </row>
    <row r="7698" spans="1:2" x14ac:dyDescent="0.25">
      <c r="A7698" s="102">
        <v>39988</v>
      </c>
      <c r="B7698" s="101">
        <v>4.4400000000000004</v>
      </c>
    </row>
    <row r="7699" spans="1:2" x14ac:dyDescent="0.25">
      <c r="A7699" s="102">
        <v>39989</v>
      </c>
      <c r="B7699" s="101">
        <v>4.33</v>
      </c>
    </row>
    <row r="7700" spans="1:2" x14ac:dyDescent="0.25">
      <c r="A7700" s="102">
        <v>39990</v>
      </c>
      <c r="B7700" s="101">
        <v>4.3</v>
      </c>
    </row>
    <row r="7701" spans="1:2" x14ac:dyDescent="0.25">
      <c r="A7701" s="102">
        <v>39993</v>
      </c>
      <c r="B7701" s="101">
        <v>4.3099999999999996</v>
      </c>
    </row>
    <row r="7702" spans="1:2" x14ac:dyDescent="0.25">
      <c r="A7702" s="102">
        <v>39994</v>
      </c>
      <c r="B7702" s="101">
        <v>4.32</v>
      </c>
    </row>
    <row r="7703" spans="1:2" x14ac:dyDescent="0.25">
      <c r="A7703" s="102">
        <v>39995</v>
      </c>
      <c r="B7703" s="101">
        <v>4.34</v>
      </c>
    </row>
    <row r="7704" spans="1:2" x14ac:dyDescent="0.25">
      <c r="A7704" s="102">
        <v>39996</v>
      </c>
      <c r="B7704" s="101">
        <v>4.32</v>
      </c>
    </row>
    <row r="7705" spans="1:2" x14ac:dyDescent="0.25">
      <c r="A7705" s="102">
        <v>39997</v>
      </c>
      <c r="B7705" s="101" t="e">
        <f>NA()</f>
        <v>#N/A</v>
      </c>
    </row>
    <row r="7706" spans="1:2" x14ac:dyDescent="0.25">
      <c r="A7706" s="102">
        <v>40000</v>
      </c>
      <c r="B7706" s="101">
        <v>4.3499999999999996</v>
      </c>
    </row>
    <row r="7707" spans="1:2" x14ac:dyDescent="0.25">
      <c r="A7707" s="102">
        <v>40001</v>
      </c>
      <c r="B7707" s="101">
        <v>4.3099999999999996</v>
      </c>
    </row>
    <row r="7708" spans="1:2" x14ac:dyDescent="0.25">
      <c r="A7708" s="102">
        <v>40002</v>
      </c>
      <c r="B7708" s="101">
        <v>4.17</v>
      </c>
    </row>
    <row r="7709" spans="1:2" x14ac:dyDescent="0.25">
      <c r="A7709" s="102">
        <v>40003</v>
      </c>
      <c r="B7709" s="101">
        <v>4.3099999999999996</v>
      </c>
    </row>
    <row r="7710" spans="1:2" x14ac:dyDescent="0.25">
      <c r="A7710" s="102">
        <v>40004</v>
      </c>
      <c r="B7710" s="101">
        <v>4.2</v>
      </c>
    </row>
    <row r="7711" spans="1:2" x14ac:dyDescent="0.25">
      <c r="A7711" s="102">
        <v>40007</v>
      </c>
      <c r="B7711" s="101">
        <v>4.25</v>
      </c>
    </row>
    <row r="7712" spans="1:2" x14ac:dyDescent="0.25">
      <c r="A7712" s="102">
        <v>40008</v>
      </c>
      <c r="B7712" s="101">
        <v>4.38</v>
      </c>
    </row>
    <row r="7713" spans="1:2" x14ac:dyDescent="0.25">
      <c r="A7713" s="102">
        <v>40009</v>
      </c>
      <c r="B7713" s="101">
        <v>4.4800000000000004</v>
      </c>
    </row>
    <row r="7714" spans="1:2" x14ac:dyDescent="0.25">
      <c r="A7714" s="102">
        <v>40010</v>
      </c>
      <c r="B7714" s="101">
        <v>4.45</v>
      </c>
    </row>
    <row r="7715" spans="1:2" x14ac:dyDescent="0.25">
      <c r="A7715" s="102">
        <v>40011</v>
      </c>
      <c r="B7715" s="101">
        <v>4.53</v>
      </c>
    </row>
    <row r="7716" spans="1:2" x14ac:dyDescent="0.25">
      <c r="A7716" s="102">
        <v>40014</v>
      </c>
      <c r="B7716" s="101">
        <v>4.47</v>
      </c>
    </row>
    <row r="7717" spans="1:2" x14ac:dyDescent="0.25">
      <c r="A7717" s="102">
        <v>40015</v>
      </c>
      <c r="B7717" s="101">
        <v>4.38</v>
      </c>
    </row>
    <row r="7718" spans="1:2" x14ac:dyDescent="0.25">
      <c r="A7718" s="102">
        <v>40016</v>
      </c>
      <c r="B7718" s="101">
        <v>4.45</v>
      </c>
    </row>
    <row r="7719" spans="1:2" x14ac:dyDescent="0.25">
      <c r="A7719" s="102">
        <v>40017</v>
      </c>
      <c r="B7719" s="101">
        <v>4.58</v>
      </c>
    </row>
    <row r="7720" spans="1:2" x14ac:dyDescent="0.25">
      <c r="A7720" s="102">
        <v>40018</v>
      </c>
      <c r="B7720" s="101">
        <v>4.55</v>
      </c>
    </row>
    <row r="7721" spans="1:2" x14ac:dyDescent="0.25">
      <c r="A7721" s="102">
        <v>40021</v>
      </c>
      <c r="B7721" s="101">
        <v>4.62</v>
      </c>
    </row>
    <row r="7722" spans="1:2" x14ac:dyDescent="0.25">
      <c r="A7722" s="102">
        <v>40022</v>
      </c>
      <c r="B7722" s="101">
        <v>4.5599999999999996</v>
      </c>
    </row>
    <row r="7723" spans="1:2" x14ac:dyDescent="0.25">
      <c r="A7723" s="102">
        <v>40023</v>
      </c>
      <c r="B7723" s="101">
        <v>4.5</v>
      </c>
    </row>
    <row r="7724" spans="1:2" x14ac:dyDescent="0.25">
      <c r="A7724" s="102">
        <v>40024</v>
      </c>
      <c r="B7724" s="101">
        <v>4.4400000000000004</v>
      </c>
    </row>
    <row r="7725" spans="1:2" x14ac:dyDescent="0.25">
      <c r="A7725" s="102">
        <v>40025</v>
      </c>
      <c r="B7725" s="101">
        <v>4.3099999999999996</v>
      </c>
    </row>
    <row r="7726" spans="1:2" x14ac:dyDescent="0.25">
      <c r="A7726" s="102">
        <v>40028</v>
      </c>
      <c r="B7726" s="101">
        <v>4.42</v>
      </c>
    </row>
    <row r="7727" spans="1:2" x14ac:dyDescent="0.25">
      <c r="A7727" s="102">
        <v>40029</v>
      </c>
      <c r="B7727" s="101">
        <v>4.45</v>
      </c>
    </row>
    <row r="7728" spans="1:2" x14ac:dyDescent="0.25">
      <c r="A7728" s="102">
        <v>40030</v>
      </c>
      <c r="B7728" s="101">
        <v>4.57</v>
      </c>
    </row>
    <row r="7729" spans="1:2" x14ac:dyDescent="0.25">
      <c r="A7729" s="102">
        <v>40031</v>
      </c>
      <c r="B7729" s="101">
        <v>4.53</v>
      </c>
    </row>
    <row r="7730" spans="1:2" x14ac:dyDescent="0.25">
      <c r="A7730" s="102">
        <v>40032</v>
      </c>
      <c r="B7730" s="101">
        <v>4.6100000000000003</v>
      </c>
    </row>
    <row r="7731" spans="1:2" x14ac:dyDescent="0.25">
      <c r="A7731" s="102">
        <v>40035</v>
      </c>
      <c r="B7731" s="101">
        <v>4.5199999999999996</v>
      </c>
    </row>
    <row r="7732" spans="1:2" x14ac:dyDescent="0.25">
      <c r="A7732" s="102">
        <v>40036</v>
      </c>
      <c r="B7732" s="101">
        <v>4.4400000000000004</v>
      </c>
    </row>
    <row r="7733" spans="1:2" x14ac:dyDescent="0.25">
      <c r="A7733" s="102">
        <v>40037</v>
      </c>
      <c r="B7733" s="101">
        <v>4.53</v>
      </c>
    </row>
    <row r="7734" spans="1:2" x14ac:dyDescent="0.25">
      <c r="A7734" s="102">
        <v>40038</v>
      </c>
      <c r="B7734" s="101">
        <v>4.4400000000000004</v>
      </c>
    </row>
    <row r="7735" spans="1:2" x14ac:dyDescent="0.25">
      <c r="A7735" s="102">
        <v>40039</v>
      </c>
      <c r="B7735" s="101">
        <v>4.41</v>
      </c>
    </row>
    <row r="7736" spans="1:2" x14ac:dyDescent="0.25">
      <c r="A7736" s="102">
        <v>40042</v>
      </c>
      <c r="B7736" s="101">
        <v>4.33</v>
      </c>
    </row>
    <row r="7737" spans="1:2" x14ac:dyDescent="0.25">
      <c r="A7737" s="102">
        <v>40043</v>
      </c>
      <c r="B7737" s="101">
        <v>4.3499999999999996</v>
      </c>
    </row>
    <row r="7738" spans="1:2" x14ac:dyDescent="0.25">
      <c r="A7738" s="102">
        <v>40044</v>
      </c>
      <c r="B7738" s="101">
        <v>4.28</v>
      </c>
    </row>
    <row r="7739" spans="1:2" x14ac:dyDescent="0.25">
      <c r="A7739" s="102">
        <v>40045</v>
      </c>
      <c r="B7739" s="101">
        <v>4.24</v>
      </c>
    </row>
    <row r="7740" spans="1:2" x14ac:dyDescent="0.25">
      <c r="A7740" s="102">
        <v>40046</v>
      </c>
      <c r="B7740" s="101">
        <v>4.3600000000000003</v>
      </c>
    </row>
    <row r="7741" spans="1:2" x14ac:dyDescent="0.25">
      <c r="A7741" s="102">
        <v>40049</v>
      </c>
      <c r="B7741" s="101">
        <v>4.2699999999999996</v>
      </c>
    </row>
    <row r="7742" spans="1:2" x14ac:dyDescent="0.25">
      <c r="A7742" s="102">
        <v>40050</v>
      </c>
      <c r="B7742" s="101">
        <v>4.22</v>
      </c>
    </row>
    <row r="7743" spans="1:2" x14ac:dyDescent="0.25">
      <c r="A7743" s="102">
        <v>40051</v>
      </c>
      <c r="B7743" s="101">
        <v>4.2</v>
      </c>
    </row>
    <row r="7744" spans="1:2" x14ac:dyDescent="0.25">
      <c r="A7744" s="102">
        <v>40052</v>
      </c>
      <c r="B7744" s="101">
        <v>4.2300000000000004</v>
      </c>
    </row>
    <row r="7745" spans="1:2" x14ac:dyDescent="0.25">
      <c r="A7745" s="102">
        <v>40053</v>
      </c>
      <c r="B7745" s="101">
        <v>4.21</v>
      </c>
    </row>
    <row r="7746" spans="1:2" x14ac:dyDescent="0.25">
      <c r="A7746" s="102">
        <v>40056</v>
      </c>
      <c r="B7746" s="101">
        <v>4.18</v>
      </c>
    </row>
    <row r="7747" spans="1:2" x14ac:dyDescent="0.25">
      <c r="A7747" s="102">
        <v>40057</v>
      </c>
      <c r="B7747" s="101">
        <v>4.1900000000000004</v>
      </c>
    </row>
    <row r="7748" spans="1:2" x14ac:dyDescent="0.25">
      <c r="A7748" s="102">
        <v>40058</v>
      </c>
      <c r="B7748" s="101">
        <v>4.09</v>
      </c>
    </row>
    <row r="7749" spans="1:2" x14ac:dyDescent="0.25">
      <c r="A7749" s="102">
        <v>40059</v>
      </c>
      <c r="B7749" s="101">
        <v>4.1500000000000004</v>
      </c>
    </row>
    <row r="7750" spans="1:2" x14ac:dyDescent="0.25">
      <c r="A7750" s="102">
        <v>40060</v>
      </c>
      <c r="B7750" s="101">
        <v>4.2699999999999996</v>
      </c>
    </row>
    <row r="7751" spans="1:2" x14ac:dyDescent="0.25">
      <c r="A7751" s="102">
        <v>40063</v>
      </c>
      <c r="B7751" s="101" t="e">
        <f>NA()</f>
        <v>#N/A</v>
      </c>
    </row>
    <row r="7752" spans="1:2" x14ac:dyDescent="0.25">
      <c r="A7752" s="102">
        <v>40064</v>
      </c>
      <c r="B7752" s="101">
        <v>4.3099999999999996</v>
      </c>
    </row>
    <row r="7753" spans="1:2" x14ac:dyDescent="0.25">
      <c r="A7753" s="102">
        <v>40065</v>
      </c>
      <c r="B7753" s="101">
        <v>4.33</v>
      </c>
    </row>
    <row r="7754" spans="1:2" x14ac:dyDescent="0.25">
      <c r="A7754" s="102">
        <v>40066</v>
      </c>
      <c r="B7754" s="101">
        <v>4.1900000000000004</v>
      </c>
    </row>
    <row r="7755" spans="1:2" x14ac:dyDescent="0.25">
      <c r="A7755" s="102">
        <v>40067</v>
      </c>
      <c r="B7755" s="101">
        <v>4.18</v>
      </c>
    </row>
    <row r="7756" spans="1:2" x14ac:dyDescent="0.25">
      <c r="A7756" s="102">
        <v>40070</v>
      </c>
      <c r="B7756" s="101">
        <v>4.22</v>
      </c>
    </row>
    <row r="7757" spans="1:2" x14ac:dyDescent="0.25">
      <c r="A7757" s="102">
        <v>40071</v>
      </c>
      <c r="B7757" s="101">
        <v>4.2699999999999996</v>
      </c>
    </row>
    <row r="7758" spans="1:2" x14ac:dyDescent="0.25">
      <c r="A7758" s="102">
        <v>40072</v>
      </c>
      <c r="B7758" s="101">
        <v>4.26</v>
      </c>
    </row>
    <row r="7759" spans="1:2" x14ac:dyDescent="0.25">
      <c r="A7759" s="102">
        <v>40073</v>
      </c>
      <c r="B7759" s="101">
        <v>4.1900000000000004</v>
      </c>
    </row>
    <row r="7760" spans="1:2" x14ac:dyDescent="0.25">
      <c r="A7760" s="102">
        <v>40074</v>
      </c>
      <c r="B7760" s="101">
        <v>4.24</v>
      </c>
    </row>
    <row r="7761" spans="1:2" x14ac:dyDescent="0.25">
      <c r="A7761" s="102">
        <v>40077</v>
      </c>
      <c r="B7761" s="101">
        <v>4.2300000000000004</v>
      </c>
    </row>
    <row r="7762" spans="1:2" x14ac:dyDescent="0.25">
      <c r="A7762" s="102">
        <v>40078</v>
      </c>
      <c r="B7762" s="101">
        <v>4.2</v>
      </c>
    </row>
    <row r="7763" spans="1:2" x14ac:dyDescent="0.25">
      <c r="A7763" s="102">
        <v>40079</v>
      </c>
      <c r="B7763" s="101">
        <v>4.21</v>
      </c>
    </row>
    <row r="7764" spans="1:2" x14ac:dyDescent="0.25">
      <c r="A7764" s="102">
        <v>40080</v>
      </c>
      <c r="B7764" s="101">
        <v>4.17</v>
      </c>
    </row>
    <row r="7765" spans="1:2" x14ac:dyDescent="0.25">
      <c r="A7765" s="102">
        <v>40081</v>
      </c>
      <c r="B7765" s="101">
        <v>4.0999999999999996</v>
      </c>
    </row>
    <row r="7766" spans="1:2" x14ac:dyDescent="0.25">
      <c r="A7766" s="102">
        <v>40084</v>
      </c>
      <c r="B7766" s="101">
        <v>4.04</v>
      </c>
    </row>
    <row r="7767" spans="1:2" x14ac:dyDescent="0.25">
      <c r="A7767" s="102">
        <v>40085</v>
      </c>
      <c r="B7767" s="101">
        <v>4.03</v>
      </c>
    </row>
    <row r="7768" spans="1:2" x14ac:dyDescent="0.25">
      <c r="A7768" s="102">
        <v>40086</v>
      </c>
      <c r="B7768" s="101">
        <v>4.03</v>
      </c>
    </row>
    <row r="7769" spans="1:2" x14ac:dyDescent="0.25">
      <c r="A7769" s="102">
        <v>40087</v>
      </c>
      <c r="B7769" s="101">
        <v>3.97</v>
      </c>
    </row>
    <row r="7770" spans="1:2" x14ac:dyDescent="0.25">
      <c r="A7770" s="102">
        <v>40088</v>
      </c>
      <c r="B7770" s="101">
        <v>4.01</v>
      </c>
    </row>
    <row r="7771" spans="1:2" x14ac:dyDescent="0.25">
      <c r="A7771" s="102">
        <v>40091</v>
      </c>
      <c r="B7771" s="101">
        <v>4.01</v>
      </c>
    </row>
    <row r="7772" spans="1:2" x14ac:dyDescent="0.25">
      <c r="A7772" s="102">
        <v>40092</v>
      </c>
      <c r="B7772" s="101">
        <v>4.07</v>
      </c>
    </row>
    <row r="7773" spans="1:2" x14ac:dyDescent="0.25">
      <c r="A7773" s="102">
        <v>40093</v>
      </c>
      <c r="B7773" s="101">
        <v>3.99</v>
      </c>
    </row>
    <row r="7774" spans="1:2" x14ac:dyDescent="0.25">
      <c r="A7774" s="102">
        <v>40094</v>
      </c>
      <c r="B7774" s="101">
        <v>4.09</v>
      </c>
    </row>
    <row r="7775" spans="1:2" x14ac:dyDescent="0.25">
      <c r="A7775" s="102">
        <v>40095</v>
      </c>
      <c r="B7775" s="101">
        <v>4.22</v>
      </c>
    </row>
    <row r="7776" spans="1:2" x14ac:dyDescent="0.25">
      <c r="A7776" s="102">
        <v>40098</v>
      </c>
      <c r="B7776" s="101" t="e">
        <f>NA()</f>
        <v>#N/A</v>
      </c>
    </row>
    <row r="7777" spans="1:2" x14ac:dyDescent="0.25">
      <c r="A7777" s="102">
        <v>40099</v>
      </c>
      <c r="B7777" s="101">
        <v>4.16</v>
      </c>
    </row>
    <row r="7778" spans="1:2" x14ac:dyDescent="0.25">
      <c r="A7778" s="102">
        <v>40100</v>
      </c>
      <c r="B7778" s="101">
        <v>4.28</v>
      </c>
    </row>
    <row r="7779" spans="1:2" x14ac:dyDescent="0.25">
      <c r="A7779" s="102">
        <v>40101</v>
      </c>
      <c r="B7779" s="101">
        <v>4.3099999999999996</v>
      </c>
    </row>
    <row r="7780" spans="1:2" x14ac:dyDescent="0.25">
      <c r="A7780" s="102">
        <v>40102</v>
      </c>
      <c r="B7780" s="101">
        <v>4.24</v>
      </c>
    </row>
    <row r="7781" spans="1:2" x14ac:dyDescent="0.25">
      <c r="A7781" s="102">
        <v>40105</v>
      </c>
      <c r="B7781" s="101">
        <v>4.21</v>
      </c>
    </row>
    <row r="7782" spans="1:2" x14ac:dyDescent="0.25">
      <c r="A7782" s="102">
        <v>40106</v>
      </c>
      <c r="B7782" s="101">
        <v>4.16</v>
      </c>
    </row>
    <row r="7783" spans="1:2" x14ac:dyDescent="0.25">
      <c r="A7783" s="102">
        <v>40107</v>
      </c>
      <c r="B7783" s="101">
        <v>4.22</v>
      </c>
    </row>
    <row r="7784" spans="1:2" x14ac:dyDescent="0.25">
      <c r="A7784" s="102">
        <v>40108</v>
      </c>
      <c r="B7784" s="101">
        <v>4.24</v>
      </c>
    </row>
    <row r="7785" spans="1:2" x14ac:dyDescent="0.25">
      <c r="A7785" s="102">
        <v>40109</v>
      </c>
      <c r="B7785" s="101">
        <v>4.29</v>
      </c>
    </row>
    <row r="7786" spans="1:2" x14ac:dyDescent="0.25">
      <c r="A7786" s="102">
        <v>40112</v>
      </c>
      <c r="B7786" s="101">
        <v>4.37</v>
      </c>
    </row>
    <row r="7787" spans="1:2" x14ac:dyDescent="0.25">
      <c r="A7787" s="102">
        <v>40113</v>
      </c>
      <c r="B7787" s="101">
        <v>4.29</v>
      </c>
    </row>
    <row r="7788" spans="1:2" x14ac:dyDescent="0.25">
      <c r="A7788" s="102">
        <v>40114</v>
      </c>
      <c r="B7788" s="101">
        <v>4.25</v>
      </c>
    </row>
    <row r="7789" spans="1:2" x14ac:dyDescent="0.25">
      <c r="A7789" s="102">
        <v>40115</v>
      </c>
      <c r="B7789" s="101">
        <v>4.3499999999999996</v>
      </c>
    </row>
    <row r="7790" spans="1:2" x14ac:dyDescent="0.25">
      <c r="A7790" s="102">
        <v>40116</v>
      </c>
      <c r="B7790" s="101">
        <v>4.2300000000000004</v>
      </c>
    </row>
    <row r="7791" spans="1:2" x14ac:dyDescent="0.25">
      <c r="A7791" s="102">
        <v>40119</v>
      </c>
      <c r="B7791" s="101">
        <v>4.26</v>
      </c>
    </row>
    <row r="7792" spans="1:2" x14ac:dyDescent="0.25">
      <c r="A7792" s="102">
        <v>40120</v>
      </c>
      <c r="B7792" s="101">
        <v>4.34</v>
      </c>
    </row>
    <row r="7793" spans="1:2" x14ac:dyDescent="0.25">
      <c r="A7793" s="102">
        <v>40121</v>
      </c>
      <c r="B7793" s="101">
        <v>4.41</v>
      </c>
    </row>
    <row r="7794" spans="1:2" x14ac:dyDescent="0.25">
      <c r="A7794" s="102">
        <v>40122</v>
      </c>
      <c r="B7794" s="101">
        <v>4.41</v>
      </c>
    </row>
    <row r="7795" spans="1:2" x14ac:dyDescent="0.25">
      <c r="A7795" s="102">
        <v>40123</v>
      </c>
      <c r="B7795" s="101">
        <v>4.4000000000000004</v>
      </c>
    </row>
    <row r="7796" spans="1:2" x14ac:dyDescent="0.25">
      <c r="A7796" s="102">
        <v>40126</v>
      </c>
      <c r="B7796" s="101">
        <v>4.4000000000000004</v>
      </c>
    </row>
    <row r="7797" spans="1:2" x14ac:dyDescent="0.25">
      <c r="A7797" s="102">
        <v>40127</v>
      </c>
      <c r="B7797" s="101">
        <v>4.41</v>
      </c>
    </row>
    <row r="7798" spans="1:2" x14ac:dyDescent="0.25">
      <c r="A7798" s="102">
        <v>40128</v>
      </c>
      <c r="B7798" s="101" t="e">
        <f>NA()</f>
        <v>#N/A</v>
      </c>
    </row>
    <row r="7799" spans="1:2" x14ac:dyDescent="0.25">
      <c r="A7799" s="102">
        <v>40129</v>
      </c>
      <c r="B7799" s="101">
        <v>4.41</v>
      </c>
    </row>
    <row r="7800" spans="1:2" x14ac:dyDescent="0.25">
      <c r="A7800" s="102">
        <v>40130</v>
      </c>
      <c r="B7800" s="101">
        <v>4.3600000000000003</v>
      </c>
    </row>
    <row r="7801" spans="1:2" x14ac:dyDescent="0.25">
      <c r="A7801" s="102">
        <v>40133</v>
      </c>
      <c r="B7801" s="101">
        <v>4.26</v>
      </c>
    </row>
    <row r="7802" spans="1:2" x14ac:dyDescent="0.25">
      <c r="A7802" s="102">
        <v>40134</v>
      </c>
      <c r="B7802" s="101">
        <v>4.26</v>
      </c>
    </row>
    <row r="7803" spans="1:2" x14ac:dyDescent="0.25">
      <c r="A7803" s="102">
        <v>40135</v>
      </c>
      <c r="B7803" s="101">
        <v>4.29</v>
      </c>
    </row>
    <row r="7804" spans="1:2" x14ac:dyDescent="0.25">
      <c r="A7804" s="102">
        <v>40136</v>
      </c>
      <c r="B7804" s="101">
        <v>4.29</v>
      </c>
    </row>
    <row r="7805" spans="1:2" x14ac:dyDescent="0.25">
      <c r="A7805" s="102">
        <v>40137</v>
      </c>
      <c r="B7805" s="101">
        <v>4.3</v>
      </c>
    </row>
    <row r="7806" spans="1:2" x14ac:dyDescent="0.25">
      <c r="A7806" s="102">
        <v>40140</v>
      </c>
      <c r="B7806" s="101">
        <v>4.29</v>
      </c>
    </row>
    <row r="7807" spans="1:2" x14ac:dyDescent="0.25">
      <c r="A7807" s="102">
        <v>40141</v>
      </c>
      <c r="B7807" s="101">
        <v>4.25</v>
      </c>
    </row>
    <row r="7808" spans="1:2" x14ac:dyDescent="0.25">
      <c r="A7808" s="102">
        <v>40142</v>
      </c>
      <c r="B7808" s="101">
        <v>4.2300000000000004</v>
      </c>
    </row>
    <row r="7809" spans="1:2" x14ac:dyDescent="0.25">
      <c r="A7809" s="102">
        <v>40143</v>
      </c>
      <c r="B7809" s="101" t="e">
        <f>NA()</f>
        <v>#N/A</v>
      </c>
    </row>
    <row r="7810" spans="1:2" x14ac:dyDescent="0.25">
      <c r="A7810" s="102">
        <v>40144</v>
      </c>
      <c r="B7810" s="101">
        <v>4.21</v>
      </c>
    </row>
    <row r="7811" spans="1:2" x14ac:dyDescent="0.25">
      <c r="A7811" s="102">
        <v>40147</v>
      </c>
      <c r="B7811" s="101">
        <v>4.2</v>
      </c>
    </row>
    <row r="7812" spans="1:2" x14ac:dyDescent="0.25">
      <c r="A7812" s="102">
        <v>40148</v>
      </c>
      <c r="B7812" s="101">
        <v>4.26</v>
      </c>
    </row>
    <row r="7813" spans="1:2" x14ac:dyDescent="0.25">
      <c r="A7813" s="102">
        <v>40149</v>
      </c>
      <c r="B7813" s="101">
        <v>4.26</v>
      </c>
    </row>
    <row r="7814" spans="1:2" x14ac:dyDescent="0.25">
      <c r="A7814" s="102">
        <v>40150</v>
      </c>
      <c r="B7814" s="101">
        <v>4.33</v>
      </c>
    </row>
    <row r="7815" spans="1:2" x14ac:dyDescent="0.25">
      <c r="A7815" s="102">
        <v>40151</v>
      </c>
      <c r="B7815" s="101">
        <v>4.4000000000000004</v>
      </c>
    </row>
    <row r="7816" spans="1:2" x14ac:dyDescent="0.25">
      <c r="A7816" s="102">
        <v>40154</v>
      </c>
      <c r="B7816" s="101">
        <v>4.4000000000000004</v>
      </c>
    </row>
    <row r="7817" spans="1:2" x14ac:dyDescent="0.25">
      <c r="A7817" s="102">
        <v>40155</v>
      </c>
      <c r="B7817" s="101">
        <v>4.3899999999999997</v>
      </c>
    </row>
    <row r="7818" spans="1:2" x14ac:dyDescent="0.25">
      <c r="A7818" s="102">
        <v>40156</v>
      </c>
      <c r="B7818" s="101">
        <v>4.41</v>
      </c>
    </row>
    <row r="7819" spans="1:2" x14ac:dyDescent="0.25">
      <c r="A7819" s="102">
        <v>40157</v>
      </c>
      <c r="B7819" s="101">
        <v>4.5</v>
      </c>
    </row>
    <row r="7820" spans="1:2" x14ac:dyDescent="0.25">
      <c r="A7820" s="102">
        <v>40158</v>
      </c>
      <c r="B7820" s="101">
        <v>4.49</v>
      </c>
    </row>
    <row r="7821" spans="1:2" x14ac:dyDescent="0.25">
      <c r="A7821" s="102">
        <v>40161</v>
      </c>
      <c r="B7821" s="101">
        <v>4.49</v>
      </c>
    </row>
    <row r="7822" spans="1:2" x14ac:dyDescent="0.25">
      <c r="A7822" s="102">
        <v>40162</v>
      </c>
      <c r="B7822" s="101">
        <v>4.5199999999999996</v>
      </c>
    </row>
    <row r="7823" spans="1:2" x14ac:dyDescent="0.25">
      <c r="A7823" s="102">
        <v>40163</v>
      </c>
      <c r="B7823" s="101">
        <v>4.5199999999999996</v>
      </c>
    </row>
    <row r="7824" spans="1:2" x14ac:dyDescent="0.25">
      <c r="A7824" s="102">
        <v>40164</v>
      </c>
      <c r="B7824" s="101">
        <v>4.42</v>
      </c>
    </row>
    <row r="7825" spans="1:2" x14ac:dyDescent="0.25">
      <c r="A7825" s="102">
        <v>40165</v>
      </c>
      <c r="B7825" s="101">
        <v>4.46</v>
      </c>
    </row>
    <row r="7826" spans="1:2" x14ac:dyDescent="0.25">
      <c r="A7826" s="102">
        <v>40168</v>
      </c>
      <c r="B7826" s="101">
        <v>4.5599999999999996</v>
      </c>
    </row>
    <row r="7827" spans="1:2" x14ac:dyDescent="0.25">
      <c r="A7827" s="102">
        <v>40169</v>
      </c>
      <c r="B7827" s="101">
        <v>4.5999999999999996</v>
      </c>
    </row>
    <row r="7828" spans="1:2" x14ac:dyDescent="0.25">
      <c r="A7828" s="102">
        <v>40170</v>
      </c>
      <c r="B7828" s="101">
        <v>4.6100000000000003</v>
      </c>
    </row>
    <row r="7829" spans="1:2" x14ac:dyDescent="0.25">
      <c r="A7829" s="102">
        <v>40171</v>
      </c>
      <c r="B7829" s="101">
        <v>4.68</v>
      </c>
    </row>
    <row r="7830" spans="1:2" x14ac:dyDescent="0.25">
      <c r="A7830" s="102">
        <v>40172</v>
      </c>
      <c r="B7830" s="101" t="e">
        <f>NA()</f>
        <v>#N/A</v>
      </c>
    </row>
    <row r="7831" spans="1:2" x14ac:dyDescent="0.25">
      <c r="A7831" s="102">
        <v>40175</v>
      </c>
      <c r="B7831" s="101">
        <v>4.6900000000000004</v>
      </c>
    </row>
    <row r="7832" spans="1:2" x14ac:dyDescent="0.25">
      <c r="A7832" s="102">
        <v>40176</v>
      </c>
      <c r="B7832" s="101">
        <v>4.6399999999999997</v>
      </c>
    </row>
    <row r="7833" spans="1:2" x14ac:dyDescent="0.25">
      <c r="A7833" s="102">
        <v>40177</v>
      </c>
      <c r="B7833" s="101">
        <v>4.6100000000000003</v>
      </c>
    </row>
    <row r="7834" spans="1:2" x14ac:dyDescent="0.25">
      <c r="A7834" s="102">
        <v>40178</v>
      </c>
      <c r="B7834" s="101">
        <v>4.63</v>
      </c>
    </row>
    <row r="7835" spans="1:2" x14ac:dyDescent="0.25">
      <c r="A7835" s="102">
        <v>40179</v>
      </c>
      <c r="B7835" s="101" t="e">
        <f>NA()</f>
        <v>#N/A</v>
      </c>
    </row>
    <row r="7836" spans="1:2" x14ac:dyDescent="0.25">
      <c r="A7836" s="102">
        <v>40182</v>
      </c>
      <c r="B7836" s="101">
        <v>4.6500000000000004</v>
      </c>
    </row>
    <row r="7837" spans="1:2" x14ac:dyDescent="0.25">
      <c r="A7837" s="102">
        <v>40183</v>
      </c>
      <c r="B7837" s="101">
        <v>4.59</v>
      </c>
    </row>
    <row r="7838" spans="1:2" x14ac:dyDescent="0.25">
      <c r="A7838" s="102">
        <v>40184</v>
      </c>
      <c r="B7838" s="101">
        <v>4.7</v>
      </c>
    </row>
    <row r="7839" spans="1:2" x14ac:dyDescent="0.25">
      <c r="A7839" s="102">
        <v>40185</v>
      </c>
      <c r="B7839" s="101">
        <v>4.6900000000000004</v>
      </c>
    </row>
    <row r="7840" spans="1:2" x14ac:dyDescent="0.25">
      <c r="A7840" s="102">
        <v>40186</v>
      </c>
      <c r="B7840" s="101">
        <v>4.7</v>
      </c>
    </row>
    <row r="7841" spans="1:2" x14ac:dyDescent="0.25">
      <c r="A7841" s="102">
        <v>40189</v>
      </c>
      <c r="B7841" s="101">
        <v>4.74</v>
      </c>
    </row>
    <row r="7842" spans="1:2" x14ac:dyDescent="0.25">
      <c r="A7842" s="102">
        <v>40190</v>
      </c>
      <c r="B7842" s="101">
        <v>4.62</v>
      </c>
    </row>
    <row r="7843" spans="1:2" x14ac:dyDescent="0.25">
      <c r="A7843" s="102">
        <v>40191</v>
      </c>
      <c r="B7843" s="101">
        <v>4.71</v>
      </c>
    </row>
    <row r="7844" spans="1:2" x14ac:dyDescent="0.25">
      <c r="A7844" s="102">
        <v>40192</v>
      </c>
      <c r="B7844" s="101">
        <v>4.63</v>
      </c>
    </row>
    <row r="7845" spans="1:2" x14ac:dyDescent="0.25">
      <c r="A7845" s="102">
        <v>40193</v>
      </c>
      <c r="B7845" s="101">
        <v>4.58</v>
      </c>
    </row>
    <row r="7846" spans="1:2" x14ac:dyDescent="0.25">
      <c r="A7846" s="102">
        <v>40196</v>
      </c>
      <c r="B7846" s="101" t="e">
        <f>NA()</f>
        <v>#N/A</v>
      </c>
    </row>
    <row r="7847" spans="1:2" x14ac:dyDescent="0.25">
      <c r="A7847" s="102">
        <v>40197</v>
      </c>
      <c r="B7847" s="101">
        <v>4.5999999999999996</v>
      </c>
    </row>
    <row r="7848" spans="1:2" x14ac:dyDescent="0.25">
      <c r="A7848" s="102">
        <v>40198</v>
      </c>
      <c r="B7848" s="101">
        <v>4.54</v>
      </c>
    </row>
    <row r="7849" spans="1:2" x14ac:dyDescent="0.25">
      <c r="A7849" s="102">
        <v>40199</v>
      </c>
      <c r="B7849" s="101">
        <v>4.5</v>
      </c>
    </row>
    <row r="7850" spans="1:2" x14ac:dyDescent="0.25">
      <c r="A7850" s="102">
        <v>40200</v>
      </c>
      <c r="B7850" s="101">
        <v>4.5</v>
      </c>
    </row>
    <row r="7851" spans="1:2" x14ac:dyDescent="0.25">
      <c r="A7851" s="102">
        <v>40203</v>
      </c>
      <c r="B7851" s="101">
        <v>4.55</v>
      </c>
    </row>
    <row r="7852" spans="1:2" x14ac:dyDescent="0.25">
      <c r="A7852" s="102">
        <v>40204</v>
      </c>
      <c r="B7852" s="101">
        <v>4.5599999999999996</v>
      </c>
    </row>
    <row r="7853" spans="1:2" x14ac:dyDescent="0.25">
      <c r="A7853" s="102">
        <v>40205</v>
      </c>
      <c r="B7853" s="101">
        <v>4.55</v>
      </c>
    </row>
    <row r="7854" spans="1:2" x14ac:dyDescent="0.25">
      <c r="A7854" s="102">
        <v>40206</v>
      </c>
      <c r="B7854" s="101">
        <v>4.57</v>
      </c>
    </row>
    <row r="7855" spans="1:2" x14ac:dyDescent="0.25">
      <c r="A7855" s="102">
        <v>40207</v>
      </c>
      <c r="B7855" s="101">
        <v>4.51</v>
      </c>
    </row>
    <row r="7856" spans="1:2" x14ac:dyDescent="0.25">
      <c r="A7856" s="102">
        <v>40210</v>
      </c>
      <c r="B7856" s="101">
        <v>4.5599999999999996</v>
      </c>
    </row>
    <row r="7857" spans="1:2" x14ac:dyDescent="0.25">
      <c r="A7857" s="102">
        <v>40211</v>
      </c>
      <c r="B7857" s="101">
        <v>4.55</v>
      </c>
    </row>
    <row r="7858" spans="1:2" x14ac:dyDescent="0.25">
      <c r="A7858" s="102">
        <v>40212</v>
      </c>
      <c r="B7858" s="101">
        <v>4.62</v>
      </c>
    </row>
    <row r="7859" spans="1:2" x14ac:dyDescent="0.25">
      <c r="A7859" s="102">
        <v>40213</v>
      </c>
      <c r="B7859" s="101">
        <v>4.53</v>
      </c>
    </row>
    <row r="7860" spans="1:2" x14ac:dyDescent="0.25">
      <c r="A7860" s="102">
        <v>40214</v>
      </c>
      <c r="B7860" s="101">
        <v>4.51</v>
      </c>
    </row>
    <row r="7861" spans="1:2" x14ac:dyDescent="0.25">
      <c r="A7861" s="102">
        <v>40217</v>
      </c>
      <c r="B7861" s="101">
        <v>4.5199999999999996</v>
      </c>
    </row>
    <row r="7862" spans="1:2" x14ac:dyDescent="0.25">
      <c r="A7862" s="102">
        <v>40218</v>
      </c>
      <c r="B7862" s="101">
        <v>4.58</v>
      </c>
    </row>
    <row r="7863" spans="1:2" x14ac:dyDescent="0.25">
      <c r="A7863" s="102">
        <v>40219</v>
      </c>
      <c r="B7863" s="101">
        <v>4.6500000000000004</v>
      </c>
    </row>
    <row r="7864" spans="1:2" x14ac:dyDescent="0.25">
      <c r="A7864" s="102">
        <v>40220</v>
      </c>
      <c r="B7864" s="101">
        <v>4.6900000000000004</v>
      </c>
    </row>
    <row r="7865" spans="1:2" x14ac:dyDescent="0.25">
      <c r="A7865" s="102">
        <v>40221</v>
      </c>
      <c r="B7865" s="101">
        <v>4.66</v>
      </c>
    </row>
    <row r="7866" spans="1:2" x14ac:dyDescent="0.25">
      <c r="A7866" s="102">
        <v>40224</v>
      </c>
      <c r="B7866" s="101" t="e">
        <f>NA()</f>
        <v>#N/A</v>
      </c>
    </row>
    <row r="7867" spans="1:2" x14ac:dyDescent="0.25">
      <c r="A7867" s="102">
        <v>40225</v>
      </c>
      <c r="B7867" s="101">
        <v>4.63</v>
      </c>
    </row>
    <row r="7868" spans="1:2" x14ac:dyDescent="0.25">
      <c r="A7868" s="102">
        <v>40226</v>
      </c>
      <c r="B7868" s="101">
        <v>4.7</v>
      </c>
    </row>
    <row r="7869" spans="1:2" x14ac:dyDescent="0.25">
      <c r="A7869" s="102">
        <v>40227</v>
      </c>
      <c r="B7869" s="101">
        <v>4.74</v>
      </c>
    </row>
    <row r="7870" spans="1:2" x14ac:dyDescent="0.25">
      <c r="A7870" s="102">
        <v>40228</v>
      </c>
      <c r="B7870" s="101">
        <v>4.71</v>
      </c>
    </row>
    <row r="7871" spans="1:2" x14ac:dyDescent="0.25">
      <c r="A7871" s="102">
        <v>40231</v>
      </c>
      <c r="B7871" s="101">
        <v>4.7300000000000004</v>
      </c>
    </row>
    <row r="7872" spans="1:2" x14ac:dyDescent="0.25">
      <c r="A7872" s="102">
        <v>40232</v>
      </c>
      <c r="B7872" s="101">
        <v>4.63</v>
      </c>
    </row>
    <row r="7873" spans="1:2" x14ac:dyDescent="0.25">
      <c r="A7873" s="102">
        <v>40233</v>
      </c>
      <c r="B7873" s="101">
        <v>4.63</v>
      </c>
    </row>
    <row r="7874" spans="1:2" x14ac:dyDescent="0.25">
      <c r="A7874" s="102">
        <v>40234</v>
      </c>
      <c r="B7874" s="101">
        <v>4.58</v>
      </c>
    </row>
    <row r="7875" spans="1:2" x14ac:dyDescent="0.25">
      <c r="A7875" s="102">
        <v>40235</v>
      </c>
      <c r="B7875" s="101">
        <v>4.55</v>
      </c>
    </row>
    <row r="7876" spans="1:2" x14ac:dyDescent="0.25">
      <c r="A7876" s="102">
        <v>40238</v>
      </c>
      <c r="B7876" s="101">
        <v>4.5599999999999996</v>
      </c>
    </row>
    <row r="7877" spans="1:2" x14ac:dyDescent="0.25">
      <c r="A7877" s="102">
        <v>40239</v>
      </c>
      <c r="B7877" s="101">
        <v>4.57</v>
      </c>
    </row>
    <row r="7878" spans="1:2" x14ac:dyDescent="0.25">
      <c r="A7878" s="102">
        <v>40240</v>
      </c>
      <c r="B7878" s="101">
        <v>4.58</v>
      </c>
    </row>
    <row r="7879" spans="1:2" x14ac:dyDescent="0.25">
      <c r="A7879" s="102">
        <v>40241</v>
      </c>
      <c r="B7879" s="101">
        <v>4.5599999999999996</v>
      </c>
    </row>
    <row r="7880" spans="1:2" x14ac:dyDescent="0.25">
      <c r="A7880" s="102">
        <v>40242</v>
      </c>
      <c r="B7880" s="101">
        <v>4.6399999999999997</v>
      </c>
    </row>
    <row r="7881" spans="1:2" x14ac:dyDescent="0.25">
      <c r="A7881" s="102">
        <v>40245</v>
      </c>
      <c r="B7881" s="101">
        <v>4.68</v>
      </c>
    </row>
    <row r="7882" spans="1:2" x14ac:dyDescent="0.25">
      <c r="A7882" s="102">
        <v>40246</v>
      </c>
      <c r="B7882" s="101">
        <v>4.68</v>
      </c>
    </row>
    <row r="7883" spans="1:2" x14ac:dyDescent="0.25">
      <c r="A7883" s="102">
        <v>40247</v>
      </c>
      <c r="B7883" s="101">
        <v>4.6900000000000004</v>
      </c>
    </row>
    <row r="7884" spans="1:2" x14ac:dyDescent="0.25">
      <c r="A7884" s="102">
        <v>40248</v>
      </c>
      <c r="B7884" s="101">
        <v>4.66</v>
      </c>
    </row>
    <row r="7885" spans="1:2" x14ac:dyDescent="0.25">
      <c r="A7885" s="102">
        <v>40249</v>
      </c>
      <c r="B7885" s="101">
        <v>4.62</v>
      </c>
    </row>
    <row r="7886" spans="1:2" x14ac:dyDescent="0.25">
      <c r="A7886" s="102">
        <v>40252</v>
      </c>
      <c r="B7886" s="101">
        <v>4.63</v>
      </c>
    </row>
    <row r="7887" spans="1:2" x14ac:dyDescent="0.25">
      <c r="A7887" s="102">
        <v>40253</v>
      </c>
      <c r="B7887" s="101">
        <v>4.59</v>
      </c>
    </row>
    <row r="7888" spans="1:2" x14ac:dyDescent="0.25">
      <c r="A7888" s="102">
        <v>40254</v>
      </c>
      <c r="B7888" s="101">
        <v>4.5599999999999996</v>
      </c>
    </row>
    <row r="7889" spans="1:2" x14ac:dyDescent="0.25">
      <c r="A7889" s="102">
        <v>40255</v>
      </c>
      <c r="B7889" s="101">
        <v>4.59</v>
      </c>
    </row>
    <row r="7890" spans="1:2" x14ac:dyDescent="0.25">
      <c r="A7890" s="102">
        <v>40256</v>
      </c>
      <c r="B7890" s="101">
        <v>4.58</v>
      </c>
    </row>
    <row r="7891" spans="1:2" x14ac:dyDescent="0.25">
      <c r="A7891" s="102">
        <v>40259</v>
      </c>
      <c r="B7891" s="101">
        <v>4.57</v>
      </c>
    </row>
    <row r="7892" spans="1:2" x14ac:dyDescent="0.25">
      <c r="A7892" s="102">
        <v>40260</v>
      </c>
      <c r="B7892" s="101">
        <v>4.5999999999999996</v>
      </c>
    </row>
    <row r="7893" spans="1:2" x14ac:dyDescent="0.25">
      <c r="A7893" s="102">
        <v>40261</v>
      </c>
      <c r="B7893" s="101">
        <v>4.72</v>
      </c>
    </row>
    <row r="7894" spans="1:2" x14ac:dyDescent="0.25">
      <c r="A7894" s="102">
        <v>40262</v>
      </c>
      <c r="B7894" s="101">
        <v>4.7699999999999996</v>
      </c>
    </row>
    <row r="7895" spans="1:2" x14ac:dyDescent="0.25">
      <c r="A7895" s="102">
        <v>40263</v>
      </c>
      <c r="B7895" s="101">
        <v>4.75</v>
      </c>
    </row>
    <row r="7896" spans="1:2" x14ac:dyDescent="0.25">
      <c r="A7896" s="102">
        <v>40266</v>
      </c>
      <c r="B7896" s="101">
        <v>4.76</v>
      </c>
    </row>
    <row r="7897" spans="1:2" x14ac:dyDescent="0.25">
      <c r="A7897" s="102">
        <v>40267</v>
      </c>
      <c r="B7897" s="101">
        <v>4.75</v>
      </c>
    </row>
    <row r="7898" spans="1:2" x14ac:dyDescent="0.25">
      <c r="A7898" s="102">
        <v>40268</v>
      </c>
      <c r="B7898" s="101">
        <v>4.72</v>
      </c>
    </row>
    <row r="7899" spans="1:2" x14ac:dyDescent="0.25">
      <c r="A7899" s="102">
        <v>40269</v>
      </c>
      <c r="B7899" s="101">
        <v>4.74</v>
      </c>
    </row>
    <row r="7900" spans="1:2" x14ac:dyDescent="0.25">
      <c r="A7900" s="102">
        <v>40270</v>
      </c>
      <c r="B7900" s="101">
        <v>4.8099999999999996</v>
      </c>
    </row>
    <row r="7901" spans="1:2" x14ac:dyDescent="0.25">
      <c r="A7901" s="102">
        <v>40273</v>
      </c>
      <c r="B7901" s="101">
        <v>4.8499999999999996</v>
      </c>
    </row>
    <row r="7902" spans="1:2" x14ac:dyDescent="0.25">
      <c r="A7902" s="102">
        <v>40274</v>
      </c>
      <c r="B7902" s="101">
        <v>4.84</v>
      </c>
    </row>
    <row r="7903" spans="1:2" x14ac:dyDescent="0.25">
      <c r="A7903" s="102">
        <v>40275</v>
      </c>
      <c r="B7903" s="101">
        <v>4.74</v>
      </c>
    </row>
    <row r="7904" spans="1:2" x14ac:dyDescent="0.25">
      <c r="A7904" s="102">
        <v>40276</v>
      </c>
      <c r="B7904" s="101">
        <v>4.75</v>
      </c>
    </row>
    <row r="7905" spans="1:2" x14ac:dyDescent="0.25">
      <c r="A7905" s="102">
        <v>40277</v>
      </c>
      <c r="B7905" s="101">
        <v>4.74</v>
      </c>
    </row>
    <row r="7906" spans="1:2" x14ac:dyDescent="0.25">
      <c r="A7906" s="102">
        <v>40280</v>
      </c>
      <c r="B7906" s="101">
        <v>4.7</v>
      </c>
    </row>
    <row r="7907" spans="1:2" x14ac:dyDescent="0.25">
      <c r="A7907" s="102">
        <v>40281</v>
      </c>
      <c r="B7907" s="101">
        <v>4.68</v>
      </c>
    </row>
    <row r="7908" spans="1:2" x14ac:dyDescent="0.25">
      <c r="A7908" s="102">
        <v>40282</v>
      </c>
      <c r="B7908" s="101">
        <v>4.72</v>
      </c>
    </row>
    <row r="7909" spans="1:2" x14ac:dyDescent="0.25">
      <c r="A7909" s="102">
        <v>40283</v>
      </c>
      <c r="B7909" s="101">
        <v>4.72</v>
      </c>
    </row>
    <row r="7910" spans="1:2" x14ac:dyDescent="0.25">
      <c r="A7910" s="102">
        <v>40284</v>
      </c>
      <c r="B7910" s="101">
        <v>4.67</v>
      </c>
    </row>
    <row r="7911" spans="1:2" x14ac:dyDescent="0.25">
      <c r="A7911" s="102">
        <v>40287</v>
      </c>
      <c r="B7911" s="101">
        <v>4.7</v>
      </c>
    </row>
    <row r="7912" spans="1:2" x14ac:dyDescent="0.25">
      <c r="A7912" s="102">
        <v>40288</v>
      </c>
      <c r="B7912" s="101">
        <v>4.67</v>
      </c>
    </row>
    <row r="7913" spans="1:2" x14ac:dyDescent="0.25">
      <c r="A7913" s="102">
        <v>40289</v>
      </c>
      <c r="B7913" s="101">
        <v>4.6100000000000003</v>
      </c>
    </row>
    <row r="7914" spans="1:2" x14ac:dyDescent="0.25">
      <c r="A7914" s="102">
        <v>40290</v>
      </c>
      <c r="B7914" s="101">
        <v>4.6500000000000004</v>
      </c>
    </row>
    <row r="7915" spans="1:2" x14ac:dyDescent="0.25">
      <c r="A7915" s="102">
        <v>40291</v>
      </c>
      <c r="B7915" s="101">
        <v>4.67</v>
      </c>
    </row>
    <row r="7916" spans="1:2" x14ac:dyDescent="0.25">
      <c r="A7916" s="102">
        <v>40294</v>
      </c>
      <c r="B7916" s="101">
        <v>4.67</v>
      </c>
    </row>
    <row r="7917" spans="1:2" x14ac:dyDescent="0.25">
      <c r="A7917" s="102">
        <v>40295</v>
      </c>
      <c r="B7917" s="101">
        <v>4.5599999999999996</v>
      </c>
    </row>
    <row r="7918" spans="1:2" x14ac:dyDescent="0.25">
      <c r="A7918" s="102">
        <v>40296</v>
      </c>
      <c r="B7918" s="101">
        <v>4.63</v>
      </c>
    </row>
    <row r="7919" spans="1:2" x14ac:dyDescent="0.25">
      <c r="A7919" s="102">
        <v>40297</v>
      </c>
      <c r="B7919" s="101">
        <v>4.5999999999999996</v>
      </c>
    </row>
    <row r="7920" spans="1:2" x14ac:dyDescent="0.25">
      <c r="A7920" s="102">
        <v>40298</v>
      </c>
      <c r="B7920" s="101">
        <v>4.53</v>
      </c>
    </row>
    <row r="7921" spans="1:2" x14ac:dyDescent="0.25">
      <c r="A7921" s="102">
        <v>40301</v>
      </c>
      <c r="B7921" s="101">
        <v>4.53</v>
      </c>
    </row>
    <row r="7922" spans="1:2" x14ac:dyDescent="0.25">
      <c r="A7922" s="102">
        <v>40302</v>
      </c>
      <c r="B7922" s="101">
        <v>4.43</v>
      </c>
    </row>
    <row r="7923" spans="1:2" x14ac:dyDescent="0.25">
      <c r="A7923" s="102">
        <v>40303</v>
      </c>
      <c r="B7923" s="101">
        <v>4.3899999999999997</v>
      </c>
    </row>
    <row r="7924" spans="1:2" x14ac:dyDescent="0.25">
      <c r="A7924" s="102">
        <v>40304</v>
      </c>
      <c r="B7924" s="101">
        <v>4.1900000000000004</v>
      </c>
    </row>
    <row r="7925" spans="1:2" x14ac:dyDescent="0.25">
      <c r="A7925" s="102">
        <v>40305</v>
      </c>
      <c r="B7925" s="101">
        <v>4.28</v>
      </c>
    </row>
    <row r="7926" spans="1:2" x14ac:dyDescent="0.25">
      <c r="A7926" s="102">
        <v>40308</v>
      </c>
      <c r="B7926" s="101">
        <v>4.41</v>
      </c>
    </row>
    <row r="7927" spans="1:2" x14ac:dyDescent="0.25">
      <c r="A7927" s="102">
        <v>40309</v>
      </c>
      <c r="B7927" s="101">
        <v>4.42</v>
      </c>
    </row>
    <row r="7928" spans="1:2" x14ac:dyDescent="0.25">
      <c r="A7928" s="102">
        <v>40310</v>
      </c>
      <c r="B7928" s="101">
        <v>4.47</v>
      </c>
    </row>
    <row r="7929" spans="1:2" x14ac:dyDescent="0.25">
      <c r="A7929" s="102">
        <v>40311</v>
      </c>
      <c r="B7929" s="101">
        <v>4.47</v>
      </c>
    </row>
    <row r="7930" spans="1:2" x14ac:dyDescent="0.25">
      <c r="A7930" s="102">
        <v>40312</v>
      </c>
      <c r="B7930" s="101">
        <v>4.32</v>
      </c>
    </row>
    <row r="7931" spans="1:2" x14ac:dyDescent="0.25">
      <c r="A7931" s="102">
        <v>40315</v>
      </c>
      <c r="B7931" s="101">
        <v>4.3499999999999996</v>
      </c>
    </row>
    <row r="7932" spans="1:2" x14ac:dyDescent="0.25">
      <c r="A7932" s="102">
        <v>40316</v>
      </c>
      <c r="B7932" s="101">
        <v>4.26</v>
      </c>
    </row>
    <row r="7933" spans="1:2" x14ac:dyDescent="0.25">
      <c r="A7933" s="102">
        <v>40317</v>
      </c>
      <c r="B7933" s="101">
        <v>4.24</v>
      </c>
    </row>
    <row r="7934" spans="1:2" x14ac:dyDescent="0.25">
      <c r="A7934" s="102">
        <v>40318</v>
      </c>
      <c r="B7934" s="101">
        <v>4.13</v>
      </c>
    </row>
    <row r="7935" spans="1:2" x14ac:dyDescent="0.25">
      <c r="A7935" s="102">
        <v>40319</v>
      </c>
      <c r="B7935" s="101">
        <v>4.07</v>
      </c>
    </row>
    <row r="7936" spans="1:2" x14ac:dyDescent="0.25">
      <c r="A7936" s="102">
        <v>40322</v>
      </c>
      <c r="B7936" s="101">
        <v>4.12</v>
      </c>
    </row>
    <row r="7937" spans="1:2" x14ac:dyDescent="0.25">
      <c r="A7937" s="102">
        <v>40323</v>
      </c>
      <c r="B7937" s="101">
        <v>4.07</v>
      </c>
    </row>
    <row r="7938" spans="1:2" x14ac:dyDescent="0.25">
      <c r="A7938" s="102">
        <v>40324</v>
      </c>
      <c r="B7938" s="101">
        <v>4.1100000000000003</v>
      </c>
    </row>
    <row r="7939" spans="1:2" x14ac:dyDescent="0.25">
      <c r="A7939" s="102">
        <v>40325</v>
      </c>
      <c r="B7939" s="101">
        <v>4.24</v>
      </c>
    </row>
    <row r="7940" spans="1:2" x14ac:dyDescent="0.25">
      <c r="A7940" s="102">
        <v>40326</v>
      </c>
      <c r="B7940" s="101">
        <v>4.22</v>
      </c>
    </row>
    <row r="7941" spans="1:2" x14ac:dyDescent="0.25">
      <c r="A7941" s="102">
        <v>40329</v>
      </c>
      <c r="B7941" s="101" t="e">
        <f>NA()</f>
        <v>#N/A</v>
      </c>
    </row>
    <row r="7942" spans="1:2" x14ac:dyDescent="0.25">
      <c r="A7942" s="102">
        <v>40330</v>
      </c>
      <c r="B7942" s="101">
        <v>4.1900000000000004</v>
      </c>
    </row>
    <row r="7943" spans="1:2" x14ac:dyDescent="0.25">
      <c r="A7943" s="102">
        <v>40331</v>
      </c>
      <c r="B7943" s="101">
        <v>4.24</v>
      </c>
    </row>
    <row r="7944" spans="1:2" x14ac:dyDescent="0.25">
      <c r="A7944" s="102">
        <v>40332</v>
      </c>
      <c r="B7944" s="101">
        <v>4.29</v>
      </c>
    </row>
    <row r="7945" spans="1:2" x14ac:dyDescent="0.25">
      <c r="A7945" s="102">
        <v>40333</v>
      </c>
      <c r="B7945" s="101">
        <v>4.13</v>
      </c>
    </row>
    <row r="7946" spans="1:2" x14ac:dyDescent="0.25">
      <c r="A7946" s="102">
        <v>40336</v>
      </c>
      <c r="B7946" s="101">
        <v>4.1100000000000003</v>
      </c>
    </row>
    <row r="7947" spans="1:2" x14ac:dyDescent="0.25">
      <c r="A7947" s="102">
        <v>40337</v>
      </c>
      <c r="B7947" s="101">
        <v>4.0999999999999996</v>
      </c>
    </row>
    <row r="7948" spans="1:2" x14ac:dyDescent="0.25">
      <c r="A7948" s="102">
        <v>40338</v>
      </c>
      <c r="B7948" s="101">
        <v>4.12</v>
      </c>
    </row>
    <row r="7949" spans="1:2" x14ac:dyDescent="0.25">
      <c r="A7949" s="102">
        <v>40339</v>
      </c>
      <c r="B7949" s="101">
        <v>4.25</v>
      </c>
    </row>
    <row r="7950" spans="1:2" x14ac:dyDescent="0.25">
      <c r="A7950" s="102">
        <v>40340</v>
      </c>
      <c r="B7950" s="101">
        <v>4.1500000000000004</v>
      </c>
    </row>
    <row r="7951" spans="1:2" x14ac:dyDescent="0.25">
      <c r="A7951" s="102">
        <v>40343</v>
      </c>
      <c r="B7951" s="101">
        <v>4.2</v>
      </c>
    </row>
    <row r="7952" spans="1:2" x14ac:dyDescent="0.25">
      <c r="A7952" s="102">
        <v>40344</v>
      </c>
      <c r="B7952" s="101">
        <v>4.2300000000000004</v>
      </c>
    </row>
    <row r="7953" spans="1:2" x14ac:dyDescent="0.25">
      <c r="A7953" s="102">
        <v>40345</v>
      </c>
      <c r="B7953" s="101">
        <v>4.18</v>
      </c>
    </row>
    <row r="7954" spans="1:2" x14ac:dyDescent="0.25">
      <c r="A7954" s="102">
        <v>40346</v>
      </c>
      <c r="B7954" s="101">
        <v>4.13</v>
      </c>
    </row>
    <row r="7955" spans="1:2" x14ac:dyDescent="0.25">
      <c r="A7955" s="102">
        <v>40347</v>
      </c>
      <c r="B7955" s="101">
        <v>4.1500000000000004</v>
      </c>
    </row>
    <row r="7956" spans="1:2" x14ac:dyDescent="0.25">
      <c r="A7956" s="102">
        <v>40350</v>
      </c>
      <c r="B7956" s="101">
        <v>4.17</v>
      </c>
    </row>
    <row r="7957" spans="1:2" x14ac:dyDescent="0.25">
      <c r="A7957" s="102">
        <v>40351</v>
      </c>
      <c r="B7957" s="101">
        <v>4.0999999999999996</v>
      </c>
    </row>
    <row r="7958" spans="1:2" x14ac:dyDescent="0.25">
      <c r="A7958" s="102">
        <v>40352</v>
      </c>
      <c r="B7958" s="101">
        <v>4.05</v>
      </c>
    </row>
    <row r="7959" spans="1:2" x14ac:dyDescent="0.25">
      <c r="A7959" s="102">
        <v>40353</v>
      </c>
      <c r="B7959" s="101">
        <v>4.09</v>
      </c>
    </row>
    <row r="7960" spans="1:2" x14ac:dyDescent="0.25">
      <c r="A7960" s="102">
        <v>40354</v>
      </c>
      <c r="B7960" s="101">
        <v>4.07</v>
      </c>
    </row>
    <row r="7961" spans="1:2" x14ac:dyDescent="0.25">
      <c r="A7961" s="102">
        <v>40357</v>
      </c>
      <c r="B7961" s="101">
        <v>4.01</v>
      </c>
    </row>
    <row r="7962" spans="1:2" x14ac:dyDescent="0.25">
      <c r="A7962" s="102">
        <v>40358</v>
      </c>
      <c r="B7962" s="101">
        <v>3.94</v>
      </c>
    </row>
    <row r="7963" spans="1:2" x14ac:dyDescent="0.25">
      <c r="A7963" s="102">
        <v>40359</v>
      </c>
      <c r="B7963" s="101">
        <v>3.91</v>
      </c>
    </row>
    <row r="7964" spans="1:2" x14ac:dyDescent="0.25">
      <c r="A7964" s="102">
        <v>40360</v>
      </c>
      <c r="B7964" s="101">
        <v>3.88</v>
      </c>
    </row>
    <row r="7965" spans="1:2" x14ac:dyDescent="0.25">
      <c r="A7965" s="102">
        <v>40361</v>
      </c>
      <c r="B7965" s="101">
        <v>3.94</v>
      </c>
    </row>
    <row r="7966" spans="1:2" x14ac:dyDescent="0.25">
      <c r="A7966" s="102">
        <v>40364</v>
      </c>
      <c r="B7966" s="101" t="e">
        <f>NA()</f>
        <v>#N/A</v>
      </c>
    </row>
    <row r="7967" spans="1:2" x14ac:dyDescent="0.25">
      <c r="A7967" s="102">
        <v>40365</v>
      </c>
      <c r="B7967" s="101">
        <v>3.89</v>
      </c>
    </row>
    <row r="7968" spans="1:2" x14ac:dyDescent="0.25">
      <c r="A7968" s="102">
        <v>40366</v>
      </c>
      <c r="B7968" s="101">
        <v>3.96</v>
      </c>
    </row>
    <row r="7969" spans="1:2" x14ac:dyDescent="0.25">
      <c r="A7969" s="102">
        <v>40367</v>
      </c>
      <c r="B7969" s="101">
        <v>4</v>
      </c>
    </row>
    <row r="7970" spans="1:2" x14ac:dyDescent="0.25">
      <c r="A7970" s="102">
        <v>40368</v>
      </c>
      <c r="B7970" s="101">
        <v>4.04</v>
      </c>
    </row>
    <row r="7971" spans="1:2" x14ac:dyDescent="0.25">
      <c r="A7971" s="102">
        <v>40371</v>
      </c>
      <c r="B7971" s="101">
        <v>4.05</v>
      </c>
    </row>
    <row r="7972" spans="1:2" x14ac:dyDescent="0.25">
      <c r="A7972" s="102">
        <v>40372</v>
      </c>
      <c r="B7972" s="101">
        <v>4.0999999999999996</v>
      </c>
    </row>
    <row r="7973" spans="1:2" x14ac:dyDescent="0.25">
      <c r="A7973" s="102">
        <v>40373</v>
      </c>
      <c r="B7973" s="101">
        <v>4.03</v>
      </c>
    </row>
    <row r="7974" spans="1:2" x14ac:dyDescent="0.25">
      <c r="A7974" s="102">
        <v>40374</v>
      </c>
      <c r="B7974" s="101">
        <v>3.97</v>
      </c>
    </row>
    <row r="7975" spans="1:2" x14ac:dyDescent="0.25">
      <c r="A7975" s="102">
        <v>40375</v>
      </c>
      <c r="B7975" s="101">
        <v>3.95</v>
      </c>
    </row>
    <row r="7976" spans="1:2" x14ac:dyDescent="0.25">
      <c r="A7976" s="102">
        <v>40378</v>
      </c>
      <c r="B7976" s="101">
        <v>3.99</v>
      </c>
    </row>
    <row r="7977" spans="1:2" x14ac:dyDescent="0.25">
      <c r="A7977" s="102">
        <v>40379</v>
      </c>
      <c r="B7977" s="101">
        <v>3.99</v>
      </c>
    </row>
    <row r="7978" spans="1:2" x14ac:dyDescent="0.25">
      <c r="A7978" s="102">
        <v>40380</v>
      </c>
      <c r="B7978" s="101">
        <v>3.89</v>
      </c>
    </row>
    <row r="7979" spans="1:2" x14ac:dyDescent="0.25">
      <c r="A7979" s="102">
        <v>40381</v>
      </c>
      <c r="B7979" s="101">
        <v>3.95</v>
      </c>
    </row>
    <row r="7980" spans="1:2" x14ac:dyDescent="0.25">
      <c r="A7980" s="102">
        <v>40382</v>
      </c>
      <c r="B7980" s="101">
        <v>4.01</v>
      </c>
    </row>
    <row r="7981" spans="1:2" x14ac:dyDescent="0.25">
      <c r="A7981" s="102">
        <v>40385</v>
      </c>
      <c r="B7981" s="101">
        <v>4.03</v>
      </c>
    </row>
    <row r="7982" spans="1:2" x14ac:dyDescent="0.25">
      <c r="A7982" s="102">
        <v>40386</v>
      </c>
      <c r="B7982" s="101">
        <v>4.08</v>
      </c>
    </row>
    <row r="7983" spans="1:2" x14ac:dyDescent="0.25">
      <c r="A7983" s="102">
        <v>40387</v>
      </c>
      <c r="B7983" s="101">
        <v>4.07</v>
      </c>
    </row>
    <row r="7984" spans="1:2" x14ac:dyDescent="0.25">
      <c r="A7984" s="102">
        <v>40388</v>
      </c>
      <c r="B7984" s="101">
        <v>4.08</v>
      </c>
    </row>
    <row r="7985" spans="1:2" x14ac:dyDescent="0.25">
      <c r="A7985" s="102">
        <v>40389</v>
      </c>
      <c r="B7985" s="101">
        <v>3.98</v>
      </c>
    </row>
    <row r="7986" spans="1:2" x14ac:dyDescent="0.25">
      <c r="A7986" s="102">
        <v>40392</v>
      </c>
      <c r="B7986" s="101">
        <v>4.0599999999999996</v>
      </c>
    </row>
    <row r="7987" spans="1:2" x14ac:dyDescent="0.25">
      <c r="A7987" s="102">
        <v>40393</v>
      </c>
      <c r="B7987" s="101">
        <v>4.04</v>
      </c>
    </row>
    <row r="7988" spans="1:2" x14ac:dyDescent="0.25">
      <c r="A7988" s="102">
        <v>40394</v>
      </c>
      <c r="B7988" s="101">
        <v>4.07</v>
      </c>
    </row>
    <row r="7989" spans="1:2" x14ac:dyDescent="0.25">
      <c r="A7989" s="102">
        <v>40395</v>
      </c>
      <c r="B7989" s="101">
        <v>4.05</v>
      </c>
    </row>
    <row r="7990" spans="1:2" x14ac:dyDescent="0.25">
      <c r="A7990" s="102">
        <v>40396</v>
      </c>
      <c r="B7990" s="101">
        <v>4</v>
      </c>
    </row>
    <row r="7991" spans="1:2" x14ac:dyDescent="0.25">
      <c r="A7991" s="102">
        <v>40399</v>
      </c>
      <c r="B7991" s="101">
        <v>4.01</v>
      </c>
    </row>
    <row r="7992" spans="1:2" x14ac:dyDescent="0.25">
      <c r="A7992" s="102">
        <v>40400</v>
      </c>
      <c r="B7992" s="101">
        <v>4</v>
      </c>
    </row>
    <row r="7993" spans="1:2" x14ac:dyDescent="0.25">
      <c r="A7993" s="102">
        <v>40401</v>
      </c>
      <c r="B7993" s="101">
        <v>3.93</v>
      </c>
    </row>
    <row r="7994" spans="1:2" x14ac:dyDescent="0.25">
      <c r="A7994" s="102">
        <v>40402</v>
      </c>
      <c r="B7994" s="101">
        <v>3.94</v>
      </c>
    </row>
    <row r="7995" spans="1:2" x14ac:dyDescent="0.25">
      <c r="A7995" s="102">
        <v>40403</v>
      </c>
      <c r="B7995" s="101">
        <v>3.87</v>
      </c>
    </row>
    <row r="7996" spans="1:2" x14ac:dyDescent="0.25">
      <c r="A7996" s="102">
        <v>40406</v>
      </c>
      <c r="B7996" s="101">
        <v>3.72</v>
      </c>
    </row>
    <row r="7997" spans="1:2" x14ac:dyDescent="0.25">
      <c r="A7997" s="102">
        <v>40407</v>
      </c>
      <c r="B7997" s="101">
        <v>3.77</v>
      </c>
    </row>
    <row r="7998" spans="1:2" x14ac:dyDescent="0.25">
      <c r="A7998" s="102">
        <v>40408</v>
      </c>
      <c r="B7998" s="101">
        <v>3.73</v>
      </c>
    </row>
    <row r="7999" spans="1:2" x14ac:dyDescent="0.25">
      <c r="A7999" s="102">
        <v>40409</v>
      </c>
      <c r="B7999" s="101">
        <v>3.66</v>
      </c>
    </row>
    <row r="8000" spans="1:2" x14ac:dyDescent="0.25">
      <c r="A8000" s="102">
        <v>40410</v>
      </c>
      <c r="B8000" s="101">
        <v>3.67</v>
      </c>
    </row>
    <row r="8001" spans="1:2" x14ac:dyDescent="0.25">
      <c r="A8001" s="102">
        <v>40413</v>
      </c>
      <c r="B8001" s="101">
        <v>3.65</v>
      </c>
    </row>
    <row r="8002" spans="1:2" x14ac:dyDescent="0.25">
      <c r="A8002" s="102">
        <v>40414</v>
      </c>
      <c r="B8002" s="101">
        <v>3.57</v>
      </c>
    </row>
    <row r="8003" spans="1:2" x14ac:dyDescent="0.25">
      <c r="A8003" s="102">
        <v>40415</v>
      </c>
      <c r="B8003" s="101">
        <v>3.59</v>
      </c>
    </row>
    <row r="8004" spans="1:2" x14ac:dyDescent="0.25">
      <c r="A8004" s="102">
        <v>40416</v>
      </c>
      <c r="B8004" s="101">
        <v>3.53</v>
      </c>
    </row>
    <row r="8005" spans="1:2" x14ac:dyDescent="0.25">
      <c r="A8005" s="102">
        <v>40417</v>
      </c>
      <c r="B8005" s="101">
        <v>3.69</v>
      </c>
    </row>
    <row r="8006" spans="1:2" x14ac:dyDescent="0.25">
      <c r="A8006" s="102">
        <v>40420</v>
      </c>
      <c r="B8006" s="101">
        <v>3.6</v>
      </c>
    </row>
    <row r="8007" spans="1:2" x14ac:dyDescent="0.25">
      <c r="A8007" s="102">
        <v>40421</v>
      </c>
      <c r="B8007" s="101">
        <v>3.52</v>
      </c>
    </row>
    <row r="8008" spans="1:2" x14ac:dyDescent="0.25">
      <c r="A8008" s="102">
        <v>40422</v>
      </c>
      <c r="B8008" s="101">
        <v>3.65</v>
      </c>
    </row>
    <row r="8009" spans="1:2" x14ac:dyDescent="0.25">
      <c r="A8009" s="102">
        <v>40423</v>
      </c>
      <c r="B8009" s="101">
        <v>3.72</v>
      </c>
    </row>
    <row r="8010" spans="1:2" x14ac:dyDescent="0.25">
      <c r="A8010" s="102">
        <v>40424</v>
      </c>
      <c r="B8010" s="101">
        <v>3.79</v>
      </c>
    </row>
    <row r="8011" spans="1:2" x14ac:dyDescent="0.25">
      <c r="A8011" s="102">
        <v>40427</v>
      </c>
      <c r="B8011" s="101" t="e">
        <f>NA()</f>
        <v>#N/A</v>
      </c>
    </row>
    <row r="8012" spans="1:2" x14ac:dyDescent="0.25">
      <c r="A8012" s="102">
        <v>40428</v>
      </c>
      <c r="B8012" s="101">
        <v>3.67</v>
      </c>
    </row>
    <row r="8013" spans="1:2" x14ac:dyDescent="0.25">
      <c r="A8013" s="102">
        <v>40429</v>
      </c>
      <c r="B8013" s="101">
        <v>3.72</v>
      </c>
    </row>
    <row r="8014" spans="1:2" x14ac:dyDescent="0.25">
      <c r="A8014" s="102">
        <v>40430</v>
      </c>
      <c r="B8014" s="101">
        <v>3.84</v>
      </c>
    </row>
    <row r="8015" spans="1:2" x14ac:dyDescent="0.25">
      <c r="A8015" s="102">
        <v>40431</v>
      </c>
      <c r="B8015" s="101">
        <v>3.88</v>
      </c>
    </row>
    <row r="8016" spans="1:2" x14ac:dyDescent="0.25">
      <c r="A8016" s="102">
        <v>40434</v>
      </c>
      <c r="B8016" s="101">
        <v>3.83</v>
      </c>
    </row>
    <row r="8017" spans="1:2" x14ac:dyDescent="0.25">
      <c r="A8017" s="102">
        <v>40435</v>
      </c>
      <c r="B8017" s="101">
        <v>3.79</v>
      </c>
    </row>
    <row r="8018" spans="1:2" x14ac:dyDescent="0.25">
      <c r="A8018" s="102">
        <v>40436</v>
      </c>
      <c r="B8018" s="101">
        <v>3.87</v>
      </c>
    </row>
    <row r="8019" spans="1:2" x14ac:dyDescent="0.25">
      <c r="A8019" s="102">
        <v>40437</v>
      </c>
      <c r="B8019" s="101">
        <v>3.92</v>
      </c>
    </row>
    <row r="8020" spans="1:2" x14ac:dyDescent="0.25">
      <c r="A8020" s="102">
        <v>40438</v>
      </c>
      <c r="B8020" s="101">
        <v>3.9</v>
      </c>
    </row>
    <row r="8021" spans="1:2" x14ac:dyDescent="0.25">
      <c r="A8021" s="102">
        <v>40441</v>
      </c>
      <c r="B8021" s="101">
        <v>3.87</v>
      </c>
    </row>
    <row r="8022" spans="1:2" x14ac:dyDescent="0.25">
      <c r="A8022" s="102">
        <v>40442</v>
      </c>
      <c r="B8022" s="101">
        <v>3.79</v>
      </c>
    </row>
    <row r="8023" spans="1:2" x14ac:dyDescent="0.25">
      <c r="A8023" s="102">
        <v>40443</v>
      </c>
      <c r="B8023" s="101">
        <v>3.74</v>
      </c>
    </row>
    <row r="8024" spans="1:2" x14ac:dyDescent="0.25">
      <c r="A8024" s="102">
        <v>40444</v>
      </c>
      <c r="B8024" s="101">
        <v>3.73</v>
      </c>
    </row>
    <row r="8025" spans="1:2" x14ac:dyDescent="0.25">
      <c r="A8025" s="102">
        <v>40445</v>
      </c>
      <c r="B8025" s="101">
        <v>3.79</v>
      </c>
    </row>
    <row r="8026" spans="1:2" x14ac:dyDescent="0.25">
      <c r="A8026" s="102">
        <v>40448</v>
      </c>
      <c r="B8026" s="101">
        <v>3.7</v>
      </c>
    </row>
    <row r="8027" spans="1:2" x14ac:dyDescent="0.25">
      <c r="A8027" s="102">
        <v>40449</v>
      </c>
      <c r="B8027" s="101">
        <v>3.66</v>
      </c>
    </row>
    <row r="8028" spans="1:2" x14ac:dyDescent="0.25">
      <c r="A8028" s="102">
        <v>40450</v>
      </c>
      <c r="B8028" s="101">
        <v>3.69</v>
      </c>
    </row>
    <row r="8029" spans="1:2" x14ac:dyDescent="0.25">
      <c r="A8029" s="102">
        <v>40451</v>
      </c>
      <c r="B8029" s="101">
        <v>3.69</v>
      </c>
    </row>
    <row r="8030" spans="1:2" x14ac:dyDescent="0.25">
      <c r="A8030" s="102">
        <v>40452</v>
      </c>
      <c r="B8030" s="101">
        <v>3.71</v>
      </c>
    </row>
    <row r="8031" spans="1:2" x14ac:dyDescent="0.25">
      <c r="A8031" s="102">
        <v>40455</v>
      </c>
      <c r="B8031" s="101">
        <v>3.71</v>
      </c>
    </row>
    <row r="8032" spans="1:2" x14ac:dyDescent="0.25">
      <c r="A8032" s="102">
        <v>40456</v>
      </c>
      <c r="B8032" s="101">
        <v>3.74</v>
      </c>
    </row>
    <row r="8033" spans="1:2" x14ac:dyDescent="0.25">
      <c r="A8033" s="102">
        <v>40457</v>
      </c>
      <c r="B8033" s="101">
        <v>3.67</v>
      </c>
    </row>
    <row r="8034" spans="1:2" x14ac:dyDescent="0.25">
      <c r="A8034" s="102">
        <v>40458</v>
      </c>
      <c r="B8034" s="101">
        <v>3.72</v>
      </c>
    </row>
    <row r="8035" spans="1:2" x14ac:dyDescent="0.25">
      <c r="A8035" s="102">
        <v>40459</v>
      </c>
      <c r="B8035" s="101">
        <v>3.75</v>
      </c>
    </row>
    <row r="8036" spans="1:2" x14ac:dyDescent="0.25">
      <c r="A8036" s="102">
        <v>40462</v>
      </c>
      <c r="B8036" s="101" t="e">
        <f>NA()</f>
        <v>#N/A</v>
      </c>
    </row>
    <row r="8037" spans="1:2" x14ac:dyDescent="0.25">
      <c r="A8037" s="102">
        <v>40463</v>
      </c>
      <c r="B8037" s="101">
        <v>3.8</v>
      </c>
    </row>
    <row r="8038" spans="1:2" x14ac:dyDescent="0.25">
      <c r="A8038" s="102">
        <v>40464</v>
      </c>
      <c r="B8038" s="101">
        <v>3.84</v>
      </c>
    </row>
    <row r="8039" spans="1:2" x14ac:dyDescent="0.25">
      <c r="A8039" s="102">
        <v>40465</v>
      </c>
      <c r="B8039" s="101">
        <v>3.91</v>
      </c>
    </row>
    <row r="8040" spans="1:2" x14ac:dyDescent="0.25">
      <c r="A8040" s="102">
        <v>40466</v>
      </c>
      <c r="B8040" s="101">
        <v>3.98</v>
      </c>
    </row>
    <row r="8041" spans="1:2" x14ac:dyDescent="0.25">
      <c r="A8041" s="102">
        <v>40469</v>
      </c>
      <c r="B8041" s="101">
        <v>3.93</v>
      </c>
    </row>
    <row r="8042" spans="1:2" x14ac:dyDescent="0.25">
      <c r="A8042" s="102">
        <v>40470</v>
      </c>
      <c r="B8042" s="101">
        <v>3.9</v>
      </c>
    </row>
    <row r="8043" spans="1:2" x14ac:dyDescent="0.25">
      <c r="A8043" s="102">
        <v>40471</v>
      </c>
      <c r="B8043" s="101">
        <v>3.89</v>
      </c>
    </row>
    <row r="8044" spans="1:2" x14ac:dyDescent="0.25">
      <c r="A8044" s="102">
        <v>40472</v>
      </c>
      <c r="B8044" s="101">
        <v>3.95</v>
      </c>
    </row>
    <row r="8045" spans="1:2" x14ac:dyDescent="0.25">
      <c r="A8045" s="102">
        <v>40473</v>
      </c>
      <c r="B8045" s="101">
        <v>3.94</v>
      </c>
    </row>
    <row r="8046" spans="1:2" x14ac:dyDescent="0.25">
      <c r="A8046" s="102">
        <v>40476</v>
      </c>
      <c r="B8046" s="101">
        <v>3.91</v>
      </c>
    </row>
    <row r="8047" spans="1:2" x14ac:dyDescent="0.25">
      <c r="A8047" s="102">
        <v>40477</v>
      </c>
      <c r="B8047" s="101">
        <v>4</v>
      </c>
    </row>
    <row r="8048" spans="1:2" x14ac:dyDescent="0.25">
      <c r="A8048" s="102">
        <v>40478</v>
      </c>
      <c r="B8048" s="101">
        <v>4.0599999999999996</v>
      </c>
    </row>
    <row r="8049" spans="1:2" x14ac:dyDescent="0.25">
      <c r="A8049" s="102">
        <v>40479</v>
      </c>
      <c r="B8049" s="101">
        <v>4.05</v>
      </c>
    </row>
    <row r="8050" spans="1:2" x14ac:dyDescent="0.25">
      <c r="A8050" s="102">
        <v>40480</v>
      </c>
      <c r="B8050" s="101">
        <v>3.99</v>
      </c>
    </row>
    <row r="8051" spans="1:2" x14ac:dyDescent="0.25">
      <c r="A8051" s="102">
        <v>40483</v>
      </c>
      <c r="B8051" s="101">
        <v>4.01</v>
      </c>
    </row>
    <row r="8052" spans="1:2" x14ac:dyDescent="0.25">
      <c r="A8052" s="102">
        <v>40484</v>
      </c>
      <c r="B8052" s="101">
        <v>3.93</v>
      </c>
    </row>
    <row r="8053" spans="1:2" x14ac:dyDescent="0.25">
      <c r="A8053" s="102">
        <v>40485</v>
      </c>
      <c r="B8053" s="101">
        <v>4.09</v>
      </c>
    </row>
    <row r="8054" spans="1:2" x14ac:dyDescent="0.25">
      <c r="A8054" s="102">
        <v>40486</v>
      </c>
      <c r="B8054" s="101">
        <v>4.04</v>
      </c>
    </row>
    <row r="8055" spans="1:2" x14ac:dyDescent="0.25">
      <c r="A8055" s="102">
        <v>40487</v>
      </c>
      <c r="B8055" s="101">
        <v>4.12</v>
      </c>
    </row>
    <row r="8056" spans="1:2" x14ac:dyDescent="0.25">
      <c r="A8056" s="102">
        <v>40490</v>
      </c>
      <c r="B8056" s="101">
        <v>4.12</v>
      </c>
    </row>
    <row r="8057" spans="1:2" x14ac:dyDescent="0.25">
      <c r="A8057" s="102">
        <v>40491</v>
      </c>
      <c r="B8057" s="101">
        <v>4.25</v>
      </c>
    </row>
    <row r="8058" spans="1:2" x14ac:dyDescent="0.25">
      <c r="A8058" s="102">
        <v>40492</v>
      </c>
      <c r="B8058" s="101">
        <v>4.25</v>
      </c>
    </row>
    <row r="8059" spans="1:2" x14ac:dyDescent="0.25">
      <c r="A8059" s="102">
        <v>40493</v>
      </c>
      <c r="B8059" s="101" t="e">
        <f>NA()</f>
        <v>#N/A</v>
      </c>
    </row>
    <row r="8060" spans="1:2" x14ac:dyDescent="0.25">
      <c r="A8060" s="102">
        <v>40494</v>
      </c>
      <c r="B8060" s="101">
        <v>4.26</v>
      </c>
    </row>
    <row r="8061" spans="1:2" x14ac:dyDescent="0.25">
      <c r="A8061" s="102">
        <v>40497</v>
      </c>
      <c r="B8061" s="101">
        <v>4.38</v>
      </c>
    </row>
    <row r="8062" spans="1:2" x14ac:dyDescent="0.25">
      <c r="A8062" s="102">
        <v>40498</v>
      </c>
      <c r="B8062" s="101">
        <v>4.26</v>
      </c>
    </row>
    <row r="8063" spans="1:2" x14ac:dyDescent="0.25">
      <c r="A8063" s="102">
        <v>40499</v>
      </c>
      <c r="B8063" s="101">
        <v>4.3099999999999996</v>
      </c>
    </row>
    <row r="8064" spans="1:2" x14ac:dyDescent="0.25">
      <c r="A8064" s="102">
        <v>40500</v>
      </c>
      <c r="B8064" s="101">
        <v>4.29</v>
      </c>
    </row>
    <row r="8065" spans="1:2" x14ac:dyDescent="0.25">
      <c r="A8065" s="102">
        <v>40501</v>
      </c>
      <c r="B8065" s="101">
        <v>4.25</v>
      </c>
    </row>
    <row r="8066" spans="1:2" x14ac:dyDescent="0.25">
      <c r="A8066" s="102">
        <v>40504</v>
      </c>
      <c r="B8066" s="101">
        <v>4.2</v>
      </c>
    </row>
    <row r="8067" spans="1:2" x14ac:dyDescent="0.25">
      <c r="A8067" s="102">
        <v>40505</v>
      </c>
      <c r="B8067" s="101">
        <v>4.18</v>
      </c>
    </row>
    <row r="8068" spans="1:2" x14ac:dyDescent="0.25">
      <c r="A8068" s="102">
        <v>40506</v>
      </c>
      <c r="B8068" s="101">
        <v>4.29</v>
      </c>
    </row>
    <row r="8069" spans="1:2" x14ac:dyDescent="0.25">
      <c r="A8069" s="102">
        <v>40507</v>
      </c>
      <c r="B8069" s="101" t="e">
        <f>NA()</f>
        <v>#N/A</v>
      </c>
    </row>
    <row r="8070" spans="1:2" x14ac:dyDescent="0.25">
      <c r="A8070" s="102">
        <v>40508</v>
      </c>
      <c r="B8070" s="101">
        <v>4.21</v>
      </c>
    </row>
    <row r="8071" spans="1:2" x14ac:dyDescent="0.25">
      <c r="A8071" s="102">
        <v>40511</v>
      </c>
      <c r="B8071" s="101">
        <v>4.16</v>
      </c>
    </row>
    <row r="8072" spans="1:2" x14ac:dyDescent="0.25">
      <c r="A8072" s="102">
        <v>40512</v>
      </c>
      <c r="B8072" s="101">
        <v>4.12</v>
      </c>
    </row>
    <row r="8073" spans="1:2" x14ac:dyDescent="0.25">
      <c r="A8073" s="102">
        <v>40513</v>
      </c>
      <c r="B8073" s="101">
        <v>4.24</v>
      </c>
    </row>
    <row r="8074" spans="1:2" x14ac:dyDescent="0.25">
      <c r="A8074" s="102">
        <v>40514</v>
      </c>
      <c r="B8074" s="101">
        <v>4.2699999999999996</v>
      </c>
    </row>
    <row r="8075" spans="1:2" x14ac:dyDescent="0.25">
      <c r="A8075" s="102">
        <v>40515</v>
      </c>
      <c r="B8075" s="101">
        <v>4.32</v>
      </c>
    </row>
    <row r="8076" spans="1:2" x14ac:dyDescent="0.25">
      <c r="A8076" s="102">
        <v>40518</v>
      </c>
      <c r="B8076" s="101">
        <v>4.25</v>
      </c>
    </row>
    <row r="8077" spans="1:2" x14ac:dyDescent="0.25">
      <c r="A8077" s="102">
        <v>40519</v>
      </c>
      <c r="B8077" s="101">
        <v>4.3899999999999997</v>
      </c>
    </row>
    <row r="8078" spans="1:2" x14ac:dyDescent="0.25">
      <c r="A8078" s="102">
        <v>40520</v>
      </c>
      <c r="B8078" s="101">
        <v>4.45</v>
      </c>
    </row>
    <row r="8079" spans="1:2" x14ac:dyDescent="0.25">
      <c r="A8079" s="102">
        <v>40521</v>
      </c>
      <c r="B8079" s="101">
        <v>4.41</v>
      </c>
    </row>
    <row r="8080" spans="1:2" x14ac:dyDescent="0.25">
      <c r="A8080" s="102">
        <v>40522</v>
      </c>
      <c r="B8080" s="101">
        <v>4.43</v>
      </c>
    </row>
    <row r="8081" spans="1:2" x14ac:dyDescent="0.25">
      <c r="A8081" s="102">
        <v>40525</v>
      </c>
      <c r="B8081" s="101">
        <v>4.3899999999999997</v>
      </c>
    </row>
    <row r="8082" spans="1:2" x14ac:dyDescent="0.25">
      <c r="A8082" s="102">
        <v>40526</v>
      </c>
      <c r="B8082" s="101">
        <v>4.54</v>
      </c>
    </row>
    <row r="8083" spans="1:2" x14ac:dyDescent="0.25">
      <c r="A8083" s="102">
        <v>40527</v>
      </c>
      <c r="B8083" s="101">
        <v>4.59</v>
      </c>
    </row>
    <row r="8084" spans="1:2" x14ac:dyDescent="0.25">
      <c r="A8084" s="102">
        <v>40528</v>
      </c>
      <c r="B8084" s="101">
        <v>4.57</v>
      </c>
    </row>
    <row r="8085" spans="1:2" x14ac:dyDescent="0.25">
      <c r="A8085" s="102">
        <v>40529</v>
      </c>
      <c r="B8085" s="101">
        <v>4.41</v>
      </c>
    </row>
    <row r="8086" spans="1:2" x14ac:dyDescent="0.25">
      <c r="A8086" s="102">
        <v>40532</v>
      </c>
      <c r="B8086" s="101">
        <v>4.4400000000000004</v>
      </c>
    </row>
    <row r="8087" spans="1:2" x14ac:dyDescent="0.25">
      <c r="A8087" s="102">
        <v>40533</v>
      </c>
      <c r="B8087" s="101">
        <v>4.4400000000000004</v>
      </c>
    </row>
    <row r="8088" spans="1:2" x14ac:dyDescent="0.25">
      <c r="A8088" s="102">
        <v>40534</v>
      </c>
      <c r="B8088" s="101">
        <v>4.45</v>
      </c>
    </row>
    <row r="8089" spans="1:2" x14ac:dyDescent="0.25">
      <c r="A8089" s="102">
        <v>40535</v>
      </c>
      <c r="B8089" s="101">
        <v>4.47</v>
      </c>
    </row>
    <row r="8090" spans="1:2" x14ac:dyDescent="0.25">
      <c r="A8090" s="102">
        <v>40536</v>
      </c>
      <c r="B8090" s="101" t="e">
        <f>NA()</f>
        <v>#N/A</v>
      </c>
    </row>
    <row r="8091" spans="1:2" x14ac:dyDescent="0.25">
      <c r="A8091" s="102">
        <v>40539</v>
      </c>
      <c r="B8091" s="101">
        <v>4.42</v>
      </c>
    </row>
    <row r="8092" spans="1:2" x14ac:dyDescent="0.25">
      <c r="A8092" s="102">
        <v>40540</v>
      </c>
      <c r="B8092" s="101">
        <v>4.53</v>
      </c>
    </row>
    <row r="8093" spans="1:2" x14ac:dyDescent="0.25">
      <c r="A8093" s="102">
        <v>40541</v>
      </c>
      <c r="B8093" s="101">
        <v>4.41</v>
      </c>
    </row>
    <row r="8094" spans="1:2" x14ac:dyDescent="0.25">
      <c r="A8094" s="102">
        <v>40542</v>
      </c>
      <c r="B8094" s="101">
        <v>4.43</v>
      </c>
    </row>
    <row r="8095" spans="1:2" x14ac:dyDescent="0.25">
      <c r="A8095" s="102">
        <v>40543</v>
      </c>
      <c r="B8095" s="101">
        <v>4.34</v>
      </c>
    </row>
    <row r="8096" spans="1:2" x14ac:dyDescent="0.25">
      <c r="A8096" s="102">
        <v>40546</v>
      </c>
      <c r="B8096" s="101">
        <v>4.3899999999999997</v>
      </c>
    </row>
    <row r="8097" spans="1:2" x14ac:dyDescent="0.25">
      <c r="A8097" s="102">
        <v>40547</v>
      </c>
      <c r="B8097" s="101">
        <v>4.4400000000000004</v>
      </c>
    </row>
    <row r="8098" spans="1:2" x14ac:dyDescent="0.25">
      <c r="A8098" s="102">
        <v>40548</v>
      </c>
      <c r="B8098" s="101">
        <v>4.55</v>
      </c>
    </row>
    <row r="8099" spans="1:2" x14ac:dyDescent="0.25">
      <c r="A8099" s="102">
        <v>40549</v>
      </c>
      <c r="B8099" s="101">
        <v>4.53</v>
      </c>
    </row>
    <row r="8100" spans="1:2" x14ac:dyDescent="0.25">
      <c r="A8100" s="102">
        <v>40550</v>
      </c>
      <c r="B8100" s="101">
        <v>4.4800000000000004</v>
      </c>
    </row>
    <row r="8101" spans="1:2" x14ac:dyDescent="0.25">
      <c r="A8101" s="102">
        <v>40553</v>
      </c>
      <c r="B8101" s="101">
        <v>4.47</v>
      </c>
    </row>
    <row r="8102" spans="1:2" x14ac:dyDescent="0.25">
      <c r="A8102" s="102">
        <v>40554</v>
      </c>
      <c r="B8102" s="101">
        <v>4.49</v>
      </c>
    </row>
    <row r="8103" spans="1:2" x14ac:dyDescent="0.25">
      <c r="A8103" s="102">
        <v>40555</v>
      </c>
      <c r="B8103" s="101">
        <v>4.5199999999999996</v>
      </c>
    </row>
    <row r="8104" spans="1:2" x14ac:dyDescent="0.25">
      <c r="A8104" s="102">
        <v>40556</v>
      </c>
      <c r="B8104" s="101">
        <v>4.5</v>
      </c>
    </row>
    <row r="8105" spans="1:2" x14ac:dyDescent="0.25">
      <c r="A8105" s="102">
        <v>40557</v>
      </c>
      <c r="B8105" s="101">
        <v>4.53</v>
      </c>
    </row>
    <row r="8106" spans="1:2" x14ac:dyDescent="0.25">
      <c r="A8106" s="102">
        <v>40560</v>
      </c>
      <c r="B8106" s="101" t="e">
        <f>NA()</f>
        <v>#N/A</v>
      </c>
    </row>
    <row r="8107" spans="1:2" x14ac:dyDescent="0.25">
      <c r="A8107" s="102">
        <v>40561</v>
      </c>
      <c r="B8107" s="101">
        <v>4.5599999999999996</v>
      </c>
    </row>
    <row r="8108" spans="1:2" x14ac:dyDescent="0.25">
      <c r="A8108" s="102">
        <v>40562</v>
      </c>
      <c r="B8108" s="101">
        <v>4.53</v>
      </c>
    </row>
    <row r="8109" spans="1:2" x14ac:dyDescent="0.25">
      <c r="A8109" s="102">
        <v>40563</v>
      </c>
      <c r="B8109" s="101">
        <v>4.5999999999999996</v>
      </c>
    </row>
    <row r="8110" spans="1:2" x14ac:dyDescent="0.25">
      <c r="A8110" s="102">
        <v>40564</v>
      </c>
      <c r="B8110" s="101">
        <v>4.57</v>
      </c>
    </row>
    <row r="8111" spans="1:2" x14ac:dyDescent="0.25">
      <c r="A8111" s="102">
        <v>40567</v>
      </c>
      <c r="B8111" s="101">
        <v>4.55</v>
      </c>
    </row>
    <row r="8112" spans="1:2" x14ac:dyDescent="0.25">
      <c r="A8112" s="102">
        <v>40568</v>
      </c>
      <c r="B8112" s="101">
        <v>4.4800000000000004</v>
      </c>
    </row>
    <row r="8113" spans="1:2" x14ac:dyDescent="0.25">
      <c r="A8113" s="102">
        <v>40569</v>
      </c>
      <c r="B8113" s="101">
        <v>4.59</v>
      </c>
    </row>
    <row r="8114" spans="1:2" x14ac:dyDescent="0.25">
      <c r="A8114" s="102">
        <v>40570</v>
      </c>
      <c r="B8114" s="101">
        <v>4.57</v>
      </c>
    </row>
    <row r="8115" spans="1:2" x14ac:dyDescent="0.25">
      <c r="A8115" s="102">
        <v>40571</v>
      </c>
      <c r="B8115" s="101">
        <v>4.53</v>
      </c>
    </row>
    <row r="8116" spans="1:2" x14ac:dyDescent="0.25">
      <c r="A8116" s="102">
        <v>40574</v>
      </c>
      <c r="B8116" s="101">
        <v>4.58</v>
      </c>
    </row>
    <row r="8117" spans="1:2" x14ac:dyDescent="0.25">
      <c r="A8117" s="102">
        <v>40575</v>
      </c>
      <c r="B8117" s="101">
        <v>4.62</v>
      </c>
    </row>
    <row r="8118" spans="1:2" x14ac:dyDescent="0.25">
      <c r="A8118" s="102">
        <v>40576</v>
      </c>
      <c r="B8118" s="101">
        <v>4.6399999999999997</v>
      </c>
    </row>
    <row r="8119" spans="1:2" x14ac:dyDescent="0.25">
      <c r="A8119" s="102">
        <v>40577</v>
      </c>
      <c r="B8119" s="101">
        <v>4.67</v>
      </c>
    </row>
    <row r="8120" spans="1:2" x14ac:dyDescent="0.25">
      <c r="A8120" s="102">
        <v>40578</v>
      </c>
      <c r="B8120" s="101">
        <v>4.7300000000000004</v>
      </c>
    </row>
    <row r="8121" spans="1:2" x14ac:dyDescent="0.25">
      <c r="A8121" s="102">
        <v>40581</v>
      </c>
      <c r="B8121" s="101">
        <v>4.71</v>
      </c>
    </row>
    <row r="8122" spans="1:2" x14ac:dyDescent="0.25">
      <c r="A8122" s="102">
        <v>40582</v>
      </c>
      <c r="B8122" s="101">
        <v>4.76</v>
      </c>
    </row>
    <row r="8123" spans="1:2" x14ac:dyDescent="0.25">
      <c r="A8123" s="102">
        <v>40583</v>
      </c>
      <c r="B8123" s="101">
        <v>4.71</v>
      </c>
    </row>
    <row r="8124" spans="1:2" x14ac:dyDescent="0.25">
      <c r="A8124" s="102">
        <v>40584</v>
      </c>
      <c r="B8124" s="101">
        <v>4.75</v>
      </c>
    </row>
    <row r="8125" spans="1:2" x14ac:dyDescent="0.25">
      <c r="A8125" s="102">
        <v>40585</v>
      </c>
      <c r="B8125" s="101">
        <v>4.71</v>
      </c>
    </row>
    <row r="8126" spans="1:2" x14ac:dyDescent="0.25">
      <c r="A8126" s="102">
        <v>40588</v>
      </c>
      <c r="B8126" s="101">
        <v>4.67</v>
      </c>
    </row>
    <row r="8127" spans="1:2" x14ac:dyDescent="0.25">
      <c r="A8127" s="102">
        <v>40589</v>
      </c>
      <c r="B8127" s="101">
        <v>4.66</v>
      </c>
    </row>
    <row r="8128" spans="1:2" x14ac:dyDescent="0.25">
      <c r="A8128" s="102">
        <v>40590</v>
      </c>
      <c r="B8128" s="101">
        <v>4.67</v>
      </c>
    </row>
    <row r="8129" spans="1:2" x14ac:dyDescent="0.25">
      <c r="A8129" s="102">
        <v>40591</v>
      </c>
      <c r="B8129" s="101">
        <v>4.66</v>
      </c>
    </row>
    <row r="8130" spans="1:2" x14ac:dyDescent="0.25">
      <c r="A8130" s="102">
        <v>40592</v>
      </c>
      <c r="B8130" s="101">
        <v>4.7</v>
      </c>
    </row>
    <row r="8131" spans="1:2" x14ac:dyDescent="0.25">
      <c r="A8131" s="102">
        <v>40595</v>
      </c>
      <c r="B8131" s="101" t="e">
        <f>NA()</f>
        <v>#N/A</v>
      </c>
    </row>
    <row r="8132" spans="1:2" x14ac:dyDescent="0.25">
      <c r="A8132" s="102">
        <v>40596</v>
      </c>
      <c r="B8132" s="101">
        <v>4.5999999999999996</v>
      </c>
    </row>
    <row r="8133" spans="1:2" x14ac:dyDescent="0.25">
      <c r="A8133" s="102">
        <v>40597</v>
      </c>
      <c r="B8133" s="101">
        <v>4.59</v>
      </c>
    </row>
    <row r="8134" spans="1:2" x14ac:dyDescent="0.25">
      <c r="A8134" s="102">
        <v>40598</v>
      </c>
      <c r="B8134" s="101">
        <v>4.54</v>
      </c>
    </row>
    <row r="8135" spans="1:2" x14ac:dyDescent="0.25">
      <c r="A8135" s="102">
        <v>40599</v>
      </c>
      <c r="B8135" s="101">
        <v>4.51</v>
      </c>
    </row>
    <row r="8136" spans="1:2" x14ac:dyDescent="0.25">
      <c r="A8136" s="102">
        <v>40602</v>
      </c>
      <c r="B8136" s="101">
        <v>4.49</v>
      </c>
    </row>
    <row r="8137" spans="1:2" x14ac:dyDescent="0.25">
      <c r="A8137" s="102">
        <v>40603</v>
      </c>
      <c r="B8137" s="101">
        <v>4.4800000000000004</v>
      </c>
    </row>
    <row r="8138" spans="1:2" x14ac:dyDescent="0.25">
      <c r="A8138" s="102">
        <v>40604</v>
      </c>
      <c r="B8138" s="101">
        <v>4.54</v>
      </c>
    </row>
    <row r="8139" spans="1:2" x14ac:dyDescent="0.25">
      <c r="A8139" s="102">
        <v>40605</v>
      </c>
      <c r="B8139" s="101">
        <v>4.6399999999999997</v>
      </c>
    </row>
    <row r="8140" spans="1:2" x14ac:dyDescent="0.25">
      <c r="A8140" s="102">
        <v>40606</v>
      </c>
      <c r="B8140" s="101">
        <v>4.5999999999999996</v>
      </c>
    </row>
    <row r="8141" spans="1:2" x14ac:dyDescent="0.25">
      <c r="A8141" s="102">
        <v>40609</v>
      </c>
      <c r="B8141" s="101">
        <v>4.6100000000000003</v>
      </c>
    </row>
    <row r="8142" spans="1:2" x14ac:dyDescent="0.25">
      <c r="A8142" s="102">
        <v>40610</v>
      </c>
      <c r="B8142" s="101">
        <v>4.66</v>
      </c>
    </row>
    <row r="8143" spans="1:2" x14ac:dyDescent="0.25">
      <c r="A8143" s="102">
        <v>40611</v>
      </c>
      <c r="B8143" s="101">
        <v>4.5999999999999996</v>
      </c>
    </row>
    <row r="8144" spans="1:2" x14ac:dyDescent="0.25">
      <c r="A8144" s="102">
        <v>40612</v>
      </c>
      <c r="B8144" s="101">
        <v>4.53</v>
      </c>
    </row>
    <row r="8145" spans="1:2" x14ac:dyDescent="0.25">
      <c r="A8145" s="102">
        <v>40613</v>
      </c>
      <c r="B8145" s="101">
        <v>4.54</v>
      </c>
    </row>
    <row r="8146" spans="1:2" x14ac:dyDescent="0.25">
      <c r="A8146" s="102">
        <v>40616</v>
      </c>
      <c r="B8146" s="101">
        <v>4.5199999999999996</v>
      </c>
    </row>
    <row r="8147" spans="1:2" x14ac:dyDescent="0.25">
      <c r="A8147" s="102">
        <v>40617</v>
      </c>
      <c r="B8147" s="101">
        <v>4.47</v>
      </c>
    </row>
    <row r="8148" spans="1:2" x14ac:dyDescent="0.25">
      <c r="A8148" s="102">
        <v>40618</v>
      </c>
      <c r="B8148" s="101">
        <v>4.38</v>
      </c>
    </row>
    <row r="8149" spans="1:2" x14ac:dyDescent="0.25">
      <c r="A8149" s="102">
        <v>40619</v>
      </c>
      <c r="B8149" s="101">
        <v>4.42</v>
      </c>
    </row>
    <row r="8150" spans="1:2" x14ac:dyDescent="0.25">
      <c r="A8150" s="102">
        <v>40620</v>
      </c>
      <c r="B8150" s="101">
        <v>4.43</v>
      </c>
    </row>
    <row r="8151" spans="1:2" x14ac:dyDescent="0.25">
      <c r="A8151" s="102">
        <v>40623</v>
      </c>
      <c r="B8151" s="101">
        <v>4.45</v>
      </c>
    </row>
    <row r="8152" spans="1:2" x14ac:dyDescent="0.25">
      <c r="A8152" s="102">
        <v>40624</v>
      </c>
      <c r="B8152" s="101">
        <v>4.4400000000000004</v>
      </c>
    </row>
    <row r="8153" spans="1:2" x14ac:dyDescent="0.25">
      <c r="A8153" s="102">
        <v>40625</v>
      </c>
      <c r="B8153" s="101">
        <v>4.4400000000000004</v>
      </c>
    </row>
    <row r="8154" spans="1:2" x14ac:dyDescent="0.25">
      <c r="A8154" s="102">
        <v>40626</v>
      </c>
      <c r="B8154" s="101">
        <v>4.4800000000000004</v>
      </c>
    </row>
    <row r="8155" spans="1:2" x14ac:dyDescent="0.25">
      <c r="A8155" s="102">
        <v>40627</v>
      </c>
      <c r="B8155" s="101">
        <v>4.51</v>
      </c>
    </row>
    <row r="8156" spans="1:2" x14ac:dyDescent="0.25">
      <c r="A8156" s="102">
        <v>40630</v>
      </c>
      <c r="B8156" s="101">
        <v>4.51</v>
      </c>
    </row>
    <row r="8157" spans="1:2" x14ac:dyDescent="0.25">
      <c r="A8157" s="102">
        <v>40631</v>
      </c>
      <c r="B8157" s="101">
        <v>4.54</v>
      </c>
    </row>
    <row r="8158" spans="1:2" x14ac:dyDescent="0.25">
      <c r="A8158" s="102">
        <v>40632</v>
      </c>
      <c r="B8158" s="101">
        <v>4.5199999999999996</v>
      </c>
    </row>
    <row r="8159" spans="1:2" x14ac:dyDescent="0.25">
      <c r="A8159" s="102">
        <v>40633</v>
      </c>
      <c r="B8159" s="101">
        <v>4.51</v>
      </c>
    </row>
    <row r="8160" spans="1:2" x14ac:dyDescent="0.25">
      <c r="A8160" s="102">
        <v>40634</v>
      </c>
      <c r="B8160" s="101">
        <v>4.4800000000000004</v>
      </c>
    </row>
    <row r="8161" spans="1:2" x14ac:dyDescent="0.25">
      <c r="A8161" s="102">
        <v>40637</v>
      </c>
      <c r="B8161" s="101">
        <v>4.49</v>
      </c>
    </row>
    <row r="8162" spans="1:2" x14ac:dyDescent="0.25">
      <c r="A8162" s="102">
        <v>40638</v>
      </c>
      <c r="B8162" s="101">
        <v>4.51</v>
      </c>
    </row>
    <row r="8163" spans="1:2" x14ac:dyDescent="0.25">
      <c r="A8163" s="102">
        <v>40639</v>
      </c>
      <c r="B8163" s="101">
        <v>4.58</v>
      </c>
    </row>
    <row r="8164" spans="1:2" x14ac:dyDescent="0.25">
      <c r="A8164" s="102">
        <v>40640</v>
      </c>
      <c r="B8164" s="101">
        <v>4.63</v>
      </c>
    </row>
    <row r="8165" spans="1:2" x14ac:dyDescent="0.25">
      <c r="A8165" s="102">
        <v>40641</v>
      </c>
      <c r="B8165" s="101">
        <v>4.63</v>
      </c>
    </row>
    <row r="8166" spans="1:2" x14ac:dyDescent="0.25">
      <c r="A8166" s="102">
        <v>40644</v>
      </c>
      <c r="B8166" s="101">
        <v>4.6399999999999997</v>
      </c>
    </row>
    <row r="8167" spans="1:2" x14ac:dyDescent="0.25">
      <c r="A8167" s="102">
        <v>40645</v>
      </c>
      <c r="B8167" s="101">
        <v>4.58</v>
      </c>
    </row>
    <row r="8168" spans="1:2" x14ac:dyDescent="0.25">
      <c r="A8168" s="102">
        <v>40646</v>
      </c>
      <c r="B8168" s="101">
        <v>4.55</v>
      </c>
    </row>
    <row r="8169" spans="1:2" x14ac:dyDescent="0.25">
      <c r="A8169" s="102">
        <v>40647</v>
      </c>
      <c r="B8169" s="101">
        <v>4.53</v>
      </c>
    </row>
    <row r="8170" spans="1:2" x14ac:dyDescent="0.25">
      <c r="A8170" s="102">
        <v>40648</v>
      </c>
      <c r="B8170" s="101">
        <v>4.47</v>
      </c>
    </row>
    <row r="8171" spans="1:2" x14ac:dyDescent="0.25">
      <c r="A8171" s="102">
        <v>40651</v>
      </c>
      <c r="B8171" s="101">
        <v>4.45</v>
      </c>
    </row>
    <row r="8172" spans="1:2" x14ac:dyDescent="0.25">
      <c r="A8172" s="102">
        <v>40652</v>
      </c>
      <c r="B8172" s="101">
        <v>4.43</v>
      </c>
    </row>
    <row r="8173" spans="1:2" x14ac:dyDescent="0.25">
      <c r="A8173" s="102">
        <v>40653</v>
      </c>
      <c r="B8173" s="101">
        <v>4.47</v>
      </c>
    </row>
    <row r="8174" spans="1:2" x14ac:dyDescent="0.25">
      <c r="A8174" s="102">
        <v>40654</v>
      </c>
      <c r="B8174" s="101">
        <v>4.47</v>
      </c>
    </row>
    <row r="8175" spans="1:2" x14ac:dyDescent="0.25">
      <c r="A8175" s="102">
        <v>40655</v>
      </c>
      <c r="B8175" s="101" t="e">
        <f>NA()</f>
        <v>#N/A</v>
      </c>
    </row>
    <row r="8176" spans="1:2" x14ac:dyDescent="0.25">
      <c r="A8176" s="102">
        <v>40658</v>
      </c>
      <c r="B8176" s="101">
        <v>4.46</v>
      </c>
    </row>
    <row r="8177" spans="1:2" x14ac:dyDescent="0.25">
      <c r="A8177" s="102">
        <v>40659</v>
      </c>
      <c r="B8177" s="101">
        <v>4.3899999999999997</v>
      </c>
    </row>
    <row r="8178" spans="1:2" x14ac:dyDescent="0.25">
      <c r="A8178" s="102">
        <v>40660</v>
      </c>
      <c r="B8178" s="101">
        <v>4.45</v>
      </c>
    </row>
    <row r="8179" spans="1:2" x14ac:dyDescent="0.25">
      <c r="A8179" s="102">
        <v>40661</v>
      </c>
      <c r="B8179" s="101">
        <v>4.42</v>
      </c>
    </row>
    <row r="8180" spans="1:2" x14ac:dyDescent="0.25">
      <c r="A8180" s="102">
        <v>40662</v>
      </c>
      <c r="B8180" s="101">
        <v>4.4000000000000004</v>
      </c>
    </row>
    <row r="8181" spans="1:2" x14ac:dyDescent="0.25">
      <c r="A8181" s="102">
        <v>40665</v>
      </c>
      <c r="B8181" s="101">
        <v>4.38</v>
      </c>
    </row>
    <row r="8182" spans="1:2" x14ac:dyDescent="0.25">
      <c r="A8182" s="102">
        <v>40666</v>
      </c>
      <c r="B8182" s="101">
        <v>4.3600000000000003</v>
      </c>
    </row>
    <row r="8183" spans="1:2" x14ac:dyDescent="0.25">
      <c r="A8183" s="102">
        <v>40667</v>
      </c>
      <c r="B8183" s="101">
        <v>4.33</v>
      </c>
    </row>
    <row r="8184" spans="1:2" x14ac:dyDescent="0.25">
      <c r="A8184" s="102">
        <v>40668</v>
      </c>
      <c r="B8184" s="101">
        <v>4.26</v>
      </c>
    </row>
    <row r="8185" spans="1:2" x14ac:dyDescent="0.25">
      <c r="A8185" s="102">
        <v>40669</v>
      </c>
      <c r="B8185" s="101">
        <v>4.29</v>
      </c>
    </row>
    <row r="8186" spans="1:2" x14ac:dyDescent="0.25">
      <c r="A8186" s="102">
        <v>40672</v>
      </c>
      <c r="B8186" s="101">
        <v>4.3</v>
      </c>
    </row>
    <row r="8187" spans="1:2" x14ac:dyDescent="0.25">
      <c r="A8187" s="102">
        <v>40673</v>
      </c>
      <c r="B8187" s="101">
        <v>4.34</v>
      </c>
    </row>
    <row r="8188" spans="1:2" x14ac:dyDescent="0.25">
      <c r="A8188" s="102">
        <v>40674</v>
      </c>
      <c r="B8188" s="101">
        <v>4.3099999999999996</v>
      </c>
    </row>
    <row r="8189" spans="1:2" x14ac:dyDescent="0.25">
      <c r="A8189" s="102">
        <v>40675</v>
      </c>
      <c r="B8189" s="101">
        <v>4.37</v>
      </c>
    </row>
    <row r="8190" spans="1:2" x14ac:dyDescent="0.25">
      <c r="A8190" s="102">
        <v>40676</v>
      </c>
      <c r="B8190" s="101">
        <v>4.32</v>
      </c>
    </row>
    <row r="8191" spans="1:2" x14ac:dyDescent="0.25">
      <c r="A8191" s="102">
        <v>40679</v>
      </c>
      <c r="B8191" s="101">
        <v>4.28</v>
      </c>
    </row>
    <row r="8192" spans="1:2" x14ac:dyDescent="0.25">
      <c r="A8192" s="102">
        <v>40680</v>
      </c>
      <c r="B8192" s="101">
        <v>4.2300000000000004</v>
      </c>
    </row>
    <row r="8193" spans="1:2" x14ac:dyDescent="0.25">
      <c r="A8193" s="102">
        <v>40681</v>
      </c>
      <c r="B8193" s="101">
        <v>4.29</v>
      </c>
    </row>
    <row r="8194" spans="1:2" x14ac:dyDescent="0.25">
      <c r="A8194" s="102">
        <v>40682</v>
      </c>
      <c r="B8194" s="101">
        <v>4.3</v>
      </c>
    </row>
    <row r="8195" spans="1:2" x14ac:dyDescent="0.25">
      <c r="A8195" s="102">
        <v>40683</v>
      </c>
      <c r="B8195" s="101">
        <v>4.3</v>
      </c>
    </row>
    <row r="8196" spans="1:2" x14ac:dyDescent="0.25">
      <c r="A8196" s="102">
        <v>40686</v>
      </c>
      <c r="B8196" s="101">
        <v>4.2699999999999996</v>
      </c>
    </row>
    <row r="8197" spans="1:2" x14ac:dyDescent="0.25">
      <c r="A8197" s="102">
        <v>40687</v>
      </c>
      <c r="B8197" s="101">
        <v>4.26</v>
      </c>
    </row>
    <row r="8198" spans="1:2" x14ac:dyDescent="0.25">
      <c r="A8198" s="102">
        <v>40688</v>
      </c>
      <c r="B8198" s="101">
        <v>4.28</v>
      </c>
    </row>
    <row r="8199" spans="1:2" x14ac:dyDescent="0.25">
      <c r="A8199" s="102">
        <v>40689</v>
      </c>
      <c r="B8199" s="101">
        <v>4.2300000000000004</v>
      </c>
    </row>
    <row r="8200" spans="1:2" x14ac:dyDescent="0.25">
      <c r="A8200" s="102">
        <v>40690</v>
      </c>
      <c r="B8200" s="101">
        <v>4.24</v>
      </c>
    </row>
    <row r="8201" spans="1:2" x14ac:dyDescent="0.25">
      <c r="A8201" s="102">
        <v>40693</v>
      </c>
      <c r="B8201" s="101" t="e">
        <f>NA()</f>
        <v>#N/A</v>
      </c>
    </row>
    <row r="8202" spans="1:2" x14ac:dyDescent="0.25">
      <c r="A8202" s="102">
        <v>40694</v>
      </c>
      <c r="B8202" s="101">
        <v>4.22</v>
      </c>
    </row>
    <row r="8203" spans="1:2" x14ac:dyDescent="0.25">
      <c r="A8203" s="102">
        <v>40695</v>
      </c>
      <c r="B8203" s="101">
        <v>4.1500000000000004</v>
      </c>
    </row>
    <row r="8204" spans="1:2" x14ac:dyDescent="0.25">
      <c r="A8204" s="102">
        <v>40696</v>
      </c>
      <c r="B8204" s="101">
        <v>4.25</v>
      </c>
    </row>
    <row r="8205" spans="1:2" x14ac:dyDescent="0.25">
      <c r="A8205" s="102">
        <v>40697</v>
      </c>
      <c r="B8205" s="101">
        <v>4.22</v>
      </c>
    </row>
    <row r="8206" spans="1:2" x14ac:dyDescent="0.25">
      <c r="A8206" s="102">
        <v>40700</v>
      </c>
      <c r="B8206" s="101">
        <v>4.25</v>
      </c>
    </row>
    <row r="8207" spans="1:2" x14ac:dyDescent="0.25">
      <c r="A8207" s="102">
        <v>40701</v>
      </c>
      <c r="B8207" s="101">
        <v>4.2699999999999996</v>
      </c>
    </row>
    <row r="8208" spans="1:2" x14ac:dyDescent="0.25">
      <c r="A8208" s="102">
        <v>40702</v>
      </c>
      <c r="B8208" s="101">
        <v>4.2</v>
      </c>
    </row>
    <row r="8209" spans="1:2" x14ac:dyDescent="0.25">
      <c r="A8209" s="102">
        <v>40703</v>
      </c>
      <c r="B8209" s="101">
        <v>4.22</v>
      </c>
    </row>
    <row r="8210" spans="1:2" x14ac:dyDescent="0.25">
      <c r="A8210" s="102">
        <v>40704</v>
      </c>
      <c r="B8210" s="101">
        <v>4.18</v>
      </c>
    </row>
    <row r="8211" spans="1:2" x14ac:dyDescent="0.25">
      <c r="A8211" s="102">
        <v>40707</v>
      </c>
      <c r="B8211" s="101">
        <v>4.2</v>
      </c>
    </row>
    <row r="8212" spans="1:2" x14ac:dyDescent="0.25">
      <c r="A8212" s="102">
        <v>40708</v>
      </c>
      <c r="B8212" s="101">
        <v>4.3</v>
      </c>
    </row>
    <row r="8213" spans="1:2" x14ac:dyDescent="0.25">
      <c r="A8213" s="102">
        <v>40709</v>
      </c>
      <c r="B8213" s="101">
        <v>4.1900000000000004</v>
      </c>
    </row>
    <row r="8214" spans="1:2" x14ac:dyDescent="0.25">
      <c r="A8214" s="102">
        <v>40710</v>
      </c>
      <c r="B8214" s="101">
        <v>4.16</v>
      </c>
    </row>
    <row r="8215" spans="1:2" x14ac:dyDescent="0.25">
      <c r="A8215" s="102">
        <v>40711</v>
      </c>
      <c r="B8215" s="101">
        <v>4.1900000000000004</v>
      </c>
    </row>
    <row r="8216" spans="1:2" x14ac:dyDescent="0.25">
      <c r="A8216" s="102">
        <v>40714</v>
      </c>
      <c r="B8216" s="101">
        <v>4.1900000000000004</v>
      </c>
    </row>
    <row r="8217" spans="1:2" x14ac:dyDescent="0.25">
      <c r="A8217" s="102">
        <v>40715</v>
      </c>
      <c r="B8217" s="101">
        <v>4.21</v>
      </c>
    </row>
    <row r="8218" spans="1:2" x14ac:dyDescent="0.25">
      <c r="A8218" s="102">
        <v>40716</v>
      </c>
      <c r="B8218" s="101">
        <v>4.22</v>
      </c>
    </row>
    <row r="8219" spans="1:2" x14ac:dyDescent="0.25">
      <c r="A8219" s="102">
        <v>40717</v>
      </c>
      <c r="B8219" s="101">
        <v>4.17</v>
      </c>
    </row>
    <row r="8220" spans="1:2" x14ac:dyDescent="0.25">
      <c r="A8220" s="102">
        <v>40718</v>
      </c>
      <c r="B8220" s="101">
        <v>4.17</v>
      </c>
    </row>
    <row r="8221" spans="1:2" x14ac:dyDescent="0.25">
      <c r="A8221" s="102">
        <v>40721</v>
      </c>
      <c r="B8221" s="101">
        <v>4.28</v>
      </c>
    </row>
    <row r="8222" spans="1:2" x14ac:dyDescent="0.25">
      <c r="A8222" s="102">
        <v>40722</v>
      </c>
      <c r="B8222" s="101">
        <v>4.33</v>
      </c>
    </row>
    <row r="8223" spans="1:2" x14ac:dyDescent="0.25">
      <c r="A8223" s="102">
        <v>40723</v>
      </c>
      <c r="B8223" s="101">
        <v>4.3899999999999997</v>
      </c>
    </row>
    <row r="8224" spans="1:2" x14ac:dyDescent="0.25">
      <c r="A8224" s="102">
        <v>40724</v>
      </c>
      <c r="B8224" s="101">
        <v>4.38</v>
      </c>
    </row>
    <row r="8225" spans="1:2" x14ac:dyDescent="0.25">
      <c r="A8225" s="102">
        <v>40725</v>
      </c>
      <c r="B8225" s="101">
        <v>4.4000000000000004</v>
      </c>
    </row>
    <row r="8226" spans="1:2" x14ac:dyDescent="0.25">
      <c r="A8226" s="102">
        <v>40728</v>
      </c>
      <c r="B8226" s="101" t="e">
        <f>NA()</f>
        <v>#N/A</v>
      </c>
    </row>
    <row r="8227" spans="1:2" x14ac:dyDescent="0.25">
      <c r="A8227" s="102">
        <v>40729</v>
      </c>
      <c r="B8227" s="101">
        <v>4.3899999999999997</v>
      </c>
    </row>
    <row r="8228" spans="1:2" x14ac:dyDescent="0.25">
      <c r="A8228" s="102">
        <v>40730</v>
      </c>
      <c r="B8228" s="101">
        <v>4.3499999999999996</v>
      </c>
    </row>
    <row r="8229" spans="1:2" x14ac:dyDescent="0.25">
      <c r="A8229" s="102">
        <v>40731</v>
      </c>
      <c r="B8229" s="101">
        <v>4.37</v>
      </c>
    </row>
    <row r="8230" spans="1:2" x14ac:dyDescent="0.25">
      <c r="A8230" s="102">
        <v>40732</v>
      </c>
      <c r="B8230" s="101">
        <v>4.2699999999999996</v>
      </c>
    </row>
    <row r="8231" spans="1:2" x14ac:dyDescent="0.25">
      <c r="A8231" s="102">
        <v>40735</v>
      </c>
      <c r="B8231" s="101">
        <v>4.2</v>
      </c>
    </row>
    <row r="8232" spans="1:2" x14ac:dyDescent="0.25">
      <c r="A8232" s="102">
        <v>40736</v>
      </c>
      <c r="B8232" s="101">
        <v>4.1900000000000004</v>
      </c>
    </row>
    <row r="8233" spans="1:2" x14ac:dyDescent="0.25">
      <c r="A8233" s="102">
        <v>40737</v>
      </c>
      <c r="B8233" s="101">
        <v>4.17</v>
      </c>
    </row>
    <row r="8234" spans="1:2" x14ac:dyDescent="0.25">
      <c r="A8234" s="102">
        <v>40738</v>
      </c>
      <c r="B8234" s="101">
        <v>4.25</v>
      </c>
    </row>
    <row r="8235" spans="1:2" x14ac:dyDescent="0.25">
      <c r="A8235" s="102">
        <v>40739</v>
      </c>
      <c r="B8235" s="101">
        <v>4.26</v>
      </c>
    </row>
    <row r="8236" spans="1:2" x14ac:dyDescent="0.25">
      <c r="A8236" s="102">
        <v>40742</v>
      </c>
      <c r="B8236" s="101">
        <v>4.29</v>
      </c>
    </row>
    <row r="8237" spans="1:2" x14ac:dyDescent="0.25">
      <c r="A8237" s="102">
        <v>40743</v>
      </c>
      <c r="B8237" s="101">
        <v>4.1900000000000004</v>
      </c>
    </row>
    <row r="8238" spans="1:2" x14ac:dyDescent="0.25">
      <c r="A8238" s="102">
        <v>40744</v>
      </c>
      <c r="B8238" s="101">
        <v>4.25</v>
      </c>
    </row>
    <row r="8239" spans="1:2" x14ac:dyDescent="0.25">
      <c r="A8239" s="102">
        <v>40745</v>
      </c>
      <c r="B8239" s="101">
        <v>4.3099999999999996</v>
      </c>
    </row>
    <row r="8240" spans="1:2" x14ac:dyDescent="0.25">
      <c r="A8240" s="102">
        <v>40746</v>
      </c>
      <c r="B8240" s="101">
        <v>4.26</v>
      </c>
    </row>
    <row r="8241" spans="1:2" x14ac:dyDescent="0.25">
      <c r="A8241" s="102">
        <v>40749</v>
      </c>
      <c r="B8241" s="101">
        <v>4.3099999999999996</v>
      </c>
    </row>
    <row r="8242" spans="1:2" x14ac:dyDescent="0.25">
      <c r="A8242" s="102">
        <v>40750</v>
      </c>
      <c r="B8242" s="101">
        <v>4.28</v>
      </c>
    </row>
    <row r="8243" spans="1:2" x14ac:dyDescent="0.25">
      <c r="A8243" s="102">
        <v>40751</v>
      </c>
      <c r="B8243" s="101">
        <v>4.29</v>
      </c>
    </row>
    <row r="8244" spans="1:2" x14ac:dyDescent="0.25">
      <c r="A8244" s="102">
        <v>40752</v>
      </c>
      <c r="B8244" s="101">
        <v>4.26</v>
      </c>
    </row>
    <row r="8245" spans="1:2" x14ac:dyDescent="0.25">
      <c r="A8245" s="102">
        <v>40753</v>
      </c>
      <c r="B8245" s="101">
        <v>4.12</v>
      </c>
    </row>
    <row r="8246" spans="1:2" x14ac:dyDescent="0.25">
      <c r="A8246" s="102">
        <v>40756</v>
      </c>
      <c r="B8246" s="101">
        <v>4.07</v>
      </c>
    </row>
    <row r="8247" spans="1:2" x14ac:dyDescent="0.25">
      <c r="A8247" s="102">
        <v>40757</v>
      </c>
      <c r="B8247" s="101">
        <v>3.93</v>
      </c>
    </row>
    <row r="8248" spans="1:2" x14ac:dyDescent="0.25">
      <c r="A8248" s="102">
        <v>40758</v>
      </c>
      <c r="B8248" s="101">
        <v>3.89</v>
      </c>
    </row>
    <row r="8249" spans="1:2" x14ac:dyDescent="0.25">
      <c r="A8249" s="102">
        <v>40759</v>
      </c>
      <c r="B8249" s="101">
        <v>3.7</v>
      </c>
    </row>
    <row r="8250" spans="1:2" x14ac:dyDescent="0.25">
      <c r="A8250" s="102">
        <v>40760</v>
      </c>
      <c r="B8250" s="101">
        <v>3.82</v>
      </c>
    </row>
    <row r="8251" spans="1:2" x14ac:dyDescent="0.25">
      <c r="A8251" s="102">
        <v>40763</v>
      </c>
      <c r="B8251" s="101">
        <v>3.68</v>
      </c>
    </row>
    <row r="8252" spans="1:2" x14ac:dyDescent="0.25">
      <c r="A8252" s="102">
        <v>40764</v>
      </c>
      <c r="B8252" s="101">
        <v>3.56</v>
      </c>
    </row>
    <row r="8253" spans="1:2" x14ac:dyDescent="0.25">
      <c r="A8253" s="102">
        <v>40765</v>
      </c>
      <c r="B8253" s="101">
        <v>3.54</v>
      </c>
    </row>
    <row r="8254" spans="1:2" x14ac:dyDescent="0.25">
      <c r="A8254" s="102">
        <v>40766</v>
      </c>
      <c r="B8254" s="101">
        <v>3.82</v>
      </c>
    </row>
    <row r="8255" spans="1:2" x14ac:dyDescent="0.25">
      <c r="A8255" s="102">
        <v>40767</v>
      </c>
      <c r="B8255" s="101">
        <v>3.72</v>
      </c>
    </row>
    <row r="8256" spans="1:2" x14ac:dyDescent="0.25">
      <c r="A8256" s="102">
        <v>40770</v>
      </c>
      <c r="B8256" s="101">
        <v>3.75</v>
      </c>
    </row>
    <row r="8257" spans="1:2" x14ac:dyDescent="0.25">
      <c r="A8257" s="102">
        <v>40771</v>
      </c>
      <c r="B8257" s="101">
        <v>3.67</v>
      </c>
    </row>
    <row r="8258" spans="1:2" x14ac:dyDescent="0.25">
      <c r="A8258" s="102">
        <v>40772</v>
      </c>
      <c r="B8258" s="101">
        <v>3.57</v>
      </c>
    </row>
    <row r="8259" spans="1:2" x14ac:dyDescent="0.25">
      <c r="A8259" s="102">
        <v>40773</v>
      </c>
      <c r="B8259" s="101">
        <v>3.45</v>
      </c>
    </row>
    <row r="8260" spans="1:2" x14ac:dyDescent="0.25">
      <c r="A8260" s="102">
        <v>40774</v>
      </c>
      <c r="B8260" s="101">
        <v>3.39</v>
      </c>
    </row>
    <row r="8261" spans="1:2" x14ac:dyDescent="0.25">
      <c r="A8261" s="102">
        <v>40777</v>
      </c>
      <c r="B8261" s="101">
        <v>3.42</v>
      </c>
    </row>
    <row r="8262" spans="1:2" x14ac:dyDescent="0.25">
      <c r="A8262" s="102">
        <v>40778</v>
      </c>
      <c r="B8262" s="101">
        <v>3.47</v>
      </c>
    </row>
    <row r="8263" spans="1:2" x14ac:dyDescent="0.25">
      <c r="A8263" s="102">
        <v>40779</v>
      </c>
      <c r="B8263" s="101">
        <v>3.63</v>
      </c>
    </row>
    <row r="8264" spans="1:2" x14ac:dyDescent="0.25">
      <c r="A8264" s="102">
        <v>40780</v>
      </c>
      <c r="B8264" s="101">
        <v>3.6</v>
      </c>
    </row>
    <row r="8265" spans="1:2" x14ac:dyDescent="0.25">
      <c r="A8265" s="102">
        <v>40781</v>
      </c>
      <c r="B8265" s="101">
        <v>3.54</v>
      </c>
    </row>
    <row r="8266" spans="1:2" x14ac:dyDescent="0.25">
      <c r="A8266" s="102">
        <v>40784</v>
      </c>
      <c r="B8266" s="101">
        <v>3.63</v>
      </c>
    </row>
    <row r="8267" spans="1:2" x14ac:dyDescent="0.25">
      <c r="A8267" s="102">
        <v>40785</v>
      </c>
      <c r="B8267" s="101">
        <v>3.53</v>
      </c>
    </row>
    <row r="8268" spans="1:2" x14ac:dyDescent="0.25">
      <c r="A8268" s="102">
        <v>40786</v>
      </c>
      <c r="B8268" s="101">
        <v>3.6</v>
      </c>
    </row>
    <row r="8269" spans="1:2" x14ac:dyDescent="0.25">
      <c r="A8269" s="102">
        <v>40787</v>
      </c>
      <c r="B8269" s="101">
        <v>3.51</v>
      </c>
    </row>
    <row r="8270" spans="1:2" x14ac:dyDescent="0.25">
      <c r="A8270" s="102">
        <v>40788</v>
      </c>
      <c r="B8270" s="101">
        <v>3.32</v>
      </c>
    </row>
    <row r="8271" spans="1:2" x14ac:dyDescent="0.25">
      <c r="A8271" s="102">
        <v>40791</v>
      </c>
      <c r="B8271" s="101" t="e">
        <f>NA()</f>
        <v>#N/A</v>
      </c>
    </row>
    <row r="8272" spans="1:2" x14ac:dyDescent="0.25">
      <c r="A8272" s="102">
        <v>40792</v>
      </c>
      <c r="B8272" s="101">
        <v>3.26</v>
      </c>
    </row>
    <row r="8273" spans="1:2" x14ac:dyDescent="0.25">
      <c r="A8273" s="102">
        <v>40793</v>
      </c>
      <c r="B8273" s="101">
        <v>3.36</v>
      </c>
    </row>
    <row r="8274" spans="1:2" x14ac:dyDescent="0.25">
      <c r="A8274" s="102">
        <v>40794</v>
      </c>
      <c r="B8274" s="101">
        <v>3.32</v>
      </c>
    </row>
    <row r="8275" spans="1:2" x14ac:dyDescent="0.25">
      <c r="A8275" s="102">
        <v>40795</v>
      </c>
      <c r="B8275" s="101">
        <v>3.26</v>
      </c>
    </row>
    <row r="8276" spans="1:2" x14ac:dyDescent="0.25">
      <c r="A8276" s="102">
        <v>40798</v>
      </c>
      <c r="B8276" s="101">
        <v>3.24</v>
      </c>
    </row>
    <row r="8277" spans="1:2" x14ac:dyDescent="0.25">
      <c r="A8277" s="102">
        <v>40799</v>
      </c>
      <c r="B8277" s="101">
        <v>3.32</v>
      </c>
    </row>
    <row r="8278" spans="1:2" x14ac:dyDescent="0.25">
      <c r="A8278" s="102">
        <v>40800</v>
      </c>
      <c r="B8278" s="101">
        <v>3.32</v>
      </c>
    </row>
    <row r="8279" spans="1:2" x14ac:dyDescent="0.25">
      <c r="A8279" s="102">
        <v>40801</v>
      </c>
      <c r="B8279" s="101">
        <v>3.36</v>
      </c>
    </row>
    <row r="8280" spans="1:2" x14ac:dyDescent="0.25">
      <c r="A8280" s="102">
        <v>40802</v>
      </c>
      <c r="B8280" s="101">
        <v>3.34</v>
      </c>
    </row>
    <row r="8281" spans="1:2" x14ac:dyDescent="0.25">
      <c r="A8281" s="102">
        <v>40805</v>
      </c>
      <c r="B8281" s="101">
        <v>3.22</v>
      </c>
    </row>
    <row r="8282" spans="1:2" x14ac:dyDescent="0.25">
      <c r="A8282" s="102">
        <v>40806</v>
      </c>
      <c r="B8282" s="101">
        <v>3.2</v>
      </c>
    </row>
    <row r="8283" spans="1:2" x14ac:dyDescent="0.25">
      <c r="A8283" s="102">
        <v>40807</v>
      </c>
      <c r="B8283" s="101">
        <v>3.03</v>
      </c>
    </row>
    <row r="8284" spans="1:2" x14ac:dyDescent="0.25">
      <c r="A8284" s="102">
        <v>40808</v>
      </c>
      <c r="B8284" s="101">
        <v>2.78</v>
      </c>
    </row>
    <row r="8285" spans="1:2" x14ac:dyDescent="0.25">
      <c r="A8285" s="102">
        <v>40809</v>
      </c>
      <c r="B8285" s="101">
        <v>2.89</v>
      </c>
    </row>
    <row r="8286" spans="1:2" x14ac:dyDescent="0.25">
      <c r="A8286" s="102">
        <v>40812</v>
      </c>
      <c r="B8286" s="101">
        <v>2.99</v>
      </c>
    </row>
    <row r="8287" spans="1:2" x14ac:dyDescent="0.25">
      <c r="A8287" s="102">
        <v>40813</v>
      </c>
      <c r="B8287" s="101">
        <v>3.08</v>
      </c>
    </row>
    <row r="8288" spans="1:2" x14ac:dyDescent="0.25">
      <c r="A8288" s="102">
        <v>40814</v>
      </c>
      <c r="B8288" s="101">
        <v>3.1</v>
      </c>
    </row>
    <row r="8289" spans="1:2" x14ac:dyDescent="0.25">
      <c r="A8289" s="102">
        <v>40815</v>
      </c>
      <c r="B8289" s="101">
        <v>3.03</v>
      </c>
    </row>
    <row r="8290" spans="1:2" x14ac:dyDescent="0.25">
      <c r="A8290" s="102">
        <v>40816</v>
      </c>
      <c r="B8290" s="101">
        <v>2.9</v>
      </c>
    </row>
    <row r="8291" spans="1:2" x14ac:dyDescent="0.25">
      <c r="A8291" s="102">
        <v>40819</v>
      </c>
      <c r="B8291" s="101">
        <v>2.76</v>
      </c>
    </row>
    <row r="8292" spans="1:2" x14ac:dyDescent="0.25">
      <c r="A8292" s="102">
        <v>40820</v>
      </c>
      <c r="B8292" s="101">
        <v>2.77</v>
      </c>
    </row>
    <row r="8293" spans="1:2" x14ac:dyDescent="0.25">
      <c r="A8293" s="102">
        <v>40821</v>
      </c>
      <c r="B8293" s="101">
        <v>2.87</v>
      </c>
    </row>
    <row r="8294" spans="1:2" x14ac:dyDescent="0.25">
      <c r="A8294" s="102">
        <v>40822</v>
      </c>
      <c r="B8294" s="101">
        <v>2.96</v>
      </c>
    </row>
    <row r="8295" spans="1:2" x14ac:dyDescent="0.25">
      <c r="A8295" s="102">
        <v>40823</v>
      </c>
      <c r="B8295" s="101">
        <v>3.02</v>
      </c>
    </row>
    <row r="8296" spans="1:2" x14ac:dyDescent="0.25">
      <c r="A8296" s="102">
        <v>40826</v>
      </c>
      <c r="B8296" s="101" t="e">
        <f>NA()</f>
        <v>#N/A</v>
      </c>
    </row>
    <row r="8297" spans="1:2" x14ac:dyDescent="0.25">
      <c r="A8297" s="102">
        <v>40827</v>
      </c>
      <c r="B8297" s="101">
        <v>3.11</v>
      </c>
    </row>
    <row r="8298" spans="1:2" x14ac:dyDescent="0.25">
      <c r="A8298" s="102">
        <v>40828</v>
      </c>
      <c r="B8298" s="101">
        <v>3.19</v>
      </c>
    </row>
    <row r="8299" spans="1:2" x14ac:dyDescent="0.25">
      <c r="A8299" s="102">
        <v>40829</v>
      </c>
      <c r="B8299" s="101">
        <v>3.15</v>
      </c>
    </row>
    <row r="8300" spans="1:2" x14ac:dyDescent="0.25">
      <c r="A8300" s="102">
        <v>40830</v>
      </c>
      <c r="B8300" s="101">
        <v>3.22</v>
      </c>
    </row>
    <row r="8301" spans="1:2" x14ac:dyDescent="0.25">
      <c r="A8301" s="102">
        <v>40833</v>
      </c>
      <c r="B8301" s="101">
        <v>3.13</v>
      </c>
    </row>
    <row r="8302" spans="1:2" x14ac:dyDescent="0.25">
      <c r="A8302" s="102">
        <v>40834</v>
      </c>
      <c r="B8302" s="101">
        <v>3.17</v>
      </c>
    </row>
    <row r="8303" spans="1:2" x14ac:dyDescent="0.25">
      <c r="A8303" s="102">
        <v>40835</v>
      </c>
      <c r="B8303" s="101">
        <v>3.17</v>
      </c>
    </row>
    <row r="8304" spans="1:2" x14ac:dyDescent="0.25">
      <c r="A8304" s="102">
        <v>40836</v>
      </c>
      <c r="B8304" s="101">
        <v>3.19</v>
      </c>
    </row>
    <row r="8305" spans="1:2" x14ac:dyDescent="0.25">
      <c r="A8305" s="102">
        <v>40837</v>
      </c>
      <c r="B8305" s="101">
        <v>3.26</v>
      </c>
    </row>
    <row r="8306" spans="1:2" x14ac:dyDescent="0.25">
      <c r="A8306" s="102">
        <v>40840</v>
      </c>
      <c r="B8306" s="101">
        <v>3.27</v>
      </c>
    </row>
    <row r="8307" spans="1:2" x14ac:dyDescent="0.25">
      <c r="A8307" s="102">
        <v>40841</v>
      </c>
      <c r="B8307" s="101">
        <v>3.13</v>
      </c>
    </row>
    <row r="8308" spans="1:2" x14ac:dyDescent="0.25">
      <c r="A8308" s="102">
        <v>40842</v>
      </c>
      <c r="B8308" s="101">
        <v>3.22</v>
      </c>
    </row>
    <row r="8309" spans="1:2" x14ac:dyDescent="0.25">
      <c r="A8309" s="102">
        <v>40843</v>
      </c>
      <c r="B8309" s="101">
        <v>3.45</v>
      </c>
    </row>
    <row r="8310" spans="1:2" x14ac:dyDescent="0.25">
      <c r="A8310" s="102">
        <v>40844</v>
      </c>
      <c r="B8310" s="101">
        <v>3.36</v>
      </c>
    </row>
    <row r="8311" spans="1:2" x14ac:dyDescent="0.25">
      <c r="A8311" s="102">
        <v>40847</v>
      </c>
      <c r="B8311" s="101">
        <v>3.16</v>
      </c>
    </row>
    <row r="8312" spans="1:2" x14ac:dyDescent="0.25">
      <c r="A8312" s="102">
        <v>40848</v>
      </c>
      <c r="B8312" s="101">
        <v>2.99</v>
      </c>
    </row>
    <row r="8313" spans="1:2" x14ac:dyDescent="0.25">
      <c r="A8313" s="102">
        <v>40849</v>
      </c>
      <c r="B8313" s="101">
        <v>3.03</v>
      </c>
    </row>
    <row r="8314" spans="1:2" x14ac:dyDescent="0.25">
      <c r="A8314" s="102">
        <v>40850</v>
      </c>
      <c r="B8314" s="101">
        <v>3.1</v>
      </c>
    </row>
    <row r="8315" spans="1:2" x14ac:dyDescent="0.25">
      <c r="A8315" s="102">
        <v>40851</v>
      </c>
      <c r="B8315" s="101">
        <v>3.09</v>
      </c>
    </row>
    <row r="8316" spans="1:2" x14ac:dyDescent="0.25">
      <c r="A8316" s="102">
        <v>40854</v>
      </c>
      <c r="B8316" s="101">
        <v>3.05</v>
      </c>
    </row>
    <row r="8317" spans="1:2" x14ac:dyDescent="0.25">
      <c r="A8317" s="102">
        <v>40855</v>
      </c>
      <c r="B8317" s="101">
        <v>3.13</v>
      </c>
    </row>
    <row r="8318" spans="1:2" x14ac:dyDescent="0.25">
      <c r="A8318" s="102">
        <v>40856</v>
      </c>
      <c r="B8318" s="101">
        <v>3.03</v>
      </c>
    </row>
    <row r="8319" spans="1:2" x14ac:dyDescent="0.25">
      <c r="A8319" s="102">
        <v>40857</v>
      </c>
      <c r="B8319" s="101">
        <v>3.12</v>
      </c>
    </row>
    <row r="8320" spans="1:2" x14ac:dyDescent="0.25">
      <c r="A8320" s="102">
        <v>40858</v>
      </c>
      <c r="B8320" s="101" t="e">
        <f>NA()</f>
        <v>#N/A</v>
      </c>
    </row>
    <row r="8321" spans="1:2" x14ac:dyDescent="0.25">
      <c r="A8321" s="102">
        <v>40861</v>
      </c>
      <c r="B8321" s="101">
        <v>3.09</v>
      </c>
    </row>
    <row r="8322" spans="1:2" x14ac:dyDescent="0.25">
      <c r="A8322" s="102">
        <v>40862</v>
      </c>
      <c r="B8322" s="101">
        <v>3.1</v>
      </c>
    </row>
    <row r="8323" spans="1:2" x14ac:dyDescent="0.25">
      <c r="A8323" s="102">
        <v>40863</v>
      </c>
      <c r="B8323" s="101">
        <v>3.05</v>
      </c>
    </row>
    <row r="8324" spans="1:2" x14ac:dyDescent="0.25">
      <c r="A8324" s="102">
        <v>40864</v>
      </c>
      <c r="B8324" s="101">
        <v>2.98</v>
      </c>
    </row>
    <row r="8325" spans="1:2" x14ac:dyDescent="0.25">
      <c r="A8325" s="102">
        <v>40865</v>
      </c>
      <c r="B8325" s="101">
        <v>2.99</v>
      </c>
    </row>
    <row r="8326" spans="1:2" x14ac:dyDescent="0.25">
      <c r="A8326" s="102">
        <v>40868</v>
      </c>
      <c r="B8326" s="101">
        <v>2.96</v>
      </c>
    </row>
    <row r="8327" spans="1:2" x14ac:dyDescent="0.25">
      <c r="A8327" s="102">
        <v>40869</v>
      </c>
      <c r="B8327" s="101">
        <v>2.91</v>
      </c>
    </row>
    <row r="8328" spans="1:2" x14ac:dyDescent="0.25">
      <c r="A8328" s="102">
        <v>40870</v>
      </c>
      <c r="B8328" s="101">
        <v>2.82</v>
      </c>
    </row>
    <row r="8329" spans="1:2" x14ac:dyDescent="0.25">
      <c r="A8329" s="102">
        <v>40871</v>
      </c>
      <c r="B8329" s="101" t="e">
        <f>NA()</f>
        <v>#N/A</v>
      </c>
    </row>
    <row r="8330" spans="1:2" x14ac:dyDescent="0.25">
      <c r="A8330" s="102">
        <v>40872</v>
      </c>
      <c r="B8330" s="101">
        <v>2.92</v>
      </c>
    </row>
    <row r="8331" spans="1:2" x14ac:dyDescent="0.25">
      <c r="A8331" s="102">
        <v>40875</v>
      </c>
      <c r="B8331" s="101">
        <v>2.93</v>
      </c>
    </row>
    <row r="8332" spans="1:2" x14ac:dyDescent="0.25">
      <c r="A8332" s="102">
        <v>40876</v>
      </c>
      <c r="B8332" s="101">
        <v>2.96</v>
      </c>
    </row>
    <row r="8333" spans="1:2" x14ac:dyDescent="0.25">
      <c r="A8333" s="102">
        <v>40877</v>
      </c>
      <c r="B8333" s="101">
        <v>3.06</v>
      </c>
    </row>
    <row r="8334" spans="1:2" x14ac:dyDescent="0.25">
      <c r="A8334" s="102">
        <v>40878</v>
      </c>
      <c r="B8334" s="101">
        <v>3.12</v>
      </c>
    </row>
    <row r="8335" spans="1:2" x14ac:dyDescent="0.25">
      <c r="A8335" s="102">
        <v>40879</v>
      </c>
      <c r="B8335" s="101">
        <v>3.03</v>
      </c>
    </row>
    <row r="8336" spans="1:2" x14ac:dyDescent="0.25">
      <c r="A8336" s="102">
        <v>40882</v>
      </c>
      <c r="B8336" s="101">
        <v>3.02</v>
      </c>
    </row>
    <row r="8337" spans="1:2" x14ac:dyDescent="0.25">
      <c r="A8337" s="102">
        <v>40883</v>
      </c>
      <c r="B8337" s="101">
        <v>3.09</v>
      </c>
    </row>
    <row r="8338" spans="1:2" x14ac:dyDescent="0.25">
      <c r="A8338" s="102">
        <v>40884</v>
      </c>
      <c r="B8338" s="101">
        <v>3.04</v>
      </c>
    </row>
    <row r="8339" spans="1:2" x14ac:dyDescent="0.25">
      <c r="A8339" s="102">
        <v>40885</v>
      </c>
      <c r="B8339" s="101">
        <v>3</v>
      </c>
    </row>
    <row r="8340" spans="1:2" x14ac:dyDescent="0.25">
      <c r="A8340" s="102">
        <v>40886</v>
      </c>
      <c r="B8340" s="101">
        <v>3.1</v>
      </c>
    </row>
    <row r="8341" spans="1:2" x14ac:dyDescent="0.25">
      <c r="A8341" s="102">
        <v>40889</v>
      </c>
      <c r="B8341" s="101">
        <v>3.06</v>
      </c>
    </row>
    <row r="8342" spans="1:2" x14ac:dyDescent="0.25">
      <c r="A8342" s="102">
        <v>40890</v>
      </c>
      <c r="B8342" s="101">
        <v>2.98</v>
      </c>
    </row>
    <row r="8343" spans="1:2" x14ac:dyDescent="0.25">
      <c r="A8343" s="102">
        <v>40891</v>
      </c>
      <c r="B8343" s="101">
        <v>2.91</v>
      </c>
    </row>
    <row r="8344" spans="1:2" x14ac:dyDescent="0.25">
      <c r="A8344" s="102">
        <v>40892</v>
      </c>
      <c r="B8344" s="101">
        <v>2.92</v>
      </c>
    </row>
    <row r="8345" spans="1:2" x14ac:dyDescent="0.25">
      <c r="A8345" s="102">
        <v>40893</v>
      </c>
      <c r="B8345" s="101">
        <v>2.86</v>
      </c>
    </row>
    <row r="8346" spans="1:2" x14ac:dyDescent="0.25">
      <c r="A8346" s="102">
        <v>40896</v>
      </c>
      <c r="B8346" s="101">
        <v>2.79</v>
      </c>
    </row>
    <row r="8347" spans="1:2" x14ac:dyDescent="0.25">
      <c r="A8347" s="102">
        <v>40897</v>
      </c>
      <c r="B8347" s="101">
        <v>2.93</v>
      </c>
    </row>
    <row r="8348" spans="1:2" x14ac:dyDescent="0.25">
      <c r="A8348" s="102">
        <v>40898</v>
      </c>
      <c r="B8348" s="101">
        <v>3</v>
      </c>
    </row>
    <row r="8349" spans="1:2" x14ac:dyDescent="0.25">
      <c r="A8349" s="102">
        <v>40899</v>
      </c>
      <c r="B8349" s="101">
        <v>2.99</v>
      </c>
    </row>
    <row r="8350" spans="1:2" x14ac:dyDescent="0.25">
      <c r="A8350" s="102">
        <v>40900</v>
      </c>
      <c r="B8350" s="101">
        <v>3.05</v>
      </c>
    </row>
    <row r="8351" spans="1:2" x14ac:dyDescent="0.25">
      <c r="A8351" s="102">
        <v>40903</v>
      </c>
      <c r="B8351" s="101" t="e">
        <f>NA()</f>
        <v>#N/A</v>
      </c>
    </row>
    <row r="8352" spans="1:2" x14ac:dyDescent="0.25">
      <c r="A8352" s="102">
        <v>40904</v>
      </c>
      <c r="B8352" s="101">
        <v>3.04</v>
      </c>
    </row>
    <row r="8353" spans="1:2" x14ac:dyDescent="0.25">
      <c r="A8353" s="102">
        <v>40905</v>
      </c>
      <c r="B8353" s="101">
        <v>2.91</v>
      </c>
    </row>
    <row r="8354" spans="1:2" x14ac:dyDescent="0.25">
      <c r="A8354" s="102">
        <v>40906</v>
      </c>
      <c r="B8354" s="101">
        <v>2.9</v>
      </c>
    </row>
    <row r="8355" spans="1:2" x14ac:dyDescent="0.25">
      <c r="A8355" s="102">
        <v>40907</v>
      </c>
      <c r="B8355" s="101">
        <v>2.89</v>
      </c>
    </row>
    <row r="8356" spans="1:2" x14ac:dyDescent="0.25">
      <c r="A8356" s="102">
        <v>40910</v>
      </c>
      <c r="B8356" s="101" t="e">
        <f>NA()</f>
        <v>#N/A</v>
      </c>
    </row>
    <row r="8357" spans="1:2" x14ac:dyDescent="0.25">
      <c r="A8357" s="102">
        <v>40911</v>
      </c>
      <c r="B8357" s="101">
        <v>2.98</v>
      </c>
    </row>
    <row r="8358" spans="1:2" x14ac:dyDescent="0.25">
      <c r="A8358" s="102">
        <v>40912</v>
      </c>
      <c r="B8358" s="101">
        <v>3.03</v>
      </c>
    </row>
    <row r="8359" spans="1:2" x14ac:dyDescent="0.25">
      <c r="A8359" s="102">
        <v>40913</v>
      </c>
      <c r="B8359" s="101">
        <v>3.06</v>
      </c>
    </row>
    <row r="8360" spans="1:2" x14ac:dyDescent="0.25">
      <c r="A8360" s="102">
        <v>40914</v>
      </c>
      <c r="B8360" s="101">
        <v>3.02</v>
      </c>
    </row>
    <row r="8361" spans="1:2" x14ac:dyDescent="0.25">
      <c r="A8361" s="102">
        <v>40917</v>
      </c>
      <c r="B8361" s="101">
        <v>3.02</v>
      </c>
    </row>
    <row r="8362" spans="1:2" x14ac:dyDescent="0.25">
      <c r="A8362" s="102">
        <v>40918</v>
      </c>
      <c r="B8362" s="101">
        <v>3.04</v>
      </c>
    </row>
    <row r="8363" spans="1:2" x14ac:dyDescent="0.25">
      <c r="A8363" s="102">
        <v>40919</v>
      </c>
      <c r="B8363" s="101">
        <v>2.96</v>
      </c>
    </row>
    <row r="8364" spans="1:2" x14ac:dyDescent="0.25">
      <c r="A8364" s="102">
        <v>40920</v>
      </c>
      <c r="B8364" s="101">
        <v>2.97</v>
      </c>
    </row>
    <row r="8365" spans="1:2" x14ac:dyDescent="0.25">
      <c r="A8365" s="102">
        <v>40921</v>
      </c>
      <c r="B8365" s="101">
        <v>2.91</v>
      </c>
    </row>
    <row r="8366" spans="1:2" x14ac:dyDescent="0.25">
      <c r="A8366" s="102">
        <v>40924</v>
      </c>
      <c r="B8366" s="101" t="e">
        <f>NA()</f>
        <v>#N/A</v>
      </c>
    </row>
    <row r="8367" spans="1:2" x14ac:dyDescent="0.25">
      <c r="A8367" s="102">
        <v>40925</v>
      </c>
      <c r="B8367" s="101">
        <v>2.89</v>
      </c>
    </row>
    <row r="8368" spans="1:2" x14ac:dyDescent="0.25">
      <c r="A8368" s="102">
        <v>40926</v>
      </c>
      <c r="B8368" s="101">
        <v>2.96</v>
      </c>
    </row>
    <row r="8369" spans="1:2" x14ac:dyDescent="0.25">
      <c r="A8369" s="102">
        <v>40927</v>
      </c>
      <c r="B8369" s="101">
        <v>3.05</v>
      </c>
    </row>
    <row r="8370" spans="1:2" x14ac:dyDescent="0.25">
      <c r="A8370" s="102">
        <v>40928</v>
      </c>
      <c r="B8370" s="101">
        <v>3.1</v>
      </c>
    </row>
    <row r="8371" spans="1:2" x14ac:dyDescent="0.25">
      <c r="A8371" s="102">
        <v>40931</v>
      </c>
      <c r="B8371" s="101">
        <v>3.15</v>
      </c>
    </row>
    <row r="8372" spans="1:2" x14ac:dyDescent="0.25">
      <c r="A8372" s="102">
        <v>40932</v>
      </c>
      <c r="B8372" s="101">
        <v>3.15</v>
      </c>
    </row>
    <row r="8373" spans="1:2" x14ac:dyDescent="0.25">
      <c r="A8373" s="102">
        <v>40933</v>
      </c>
      <c r="B8373" s="101">
        <v>3.13</v>
      </c>
    </row>
    <row r="8374" spans="1:2" x14ac:dyDescent="0.25">
      <c r="A8374" s="102">
        <v>40934</v>
      </c>
      <c r="B8374" s="101">
        <v>3.1</v>
      </c>
    </row>
    <row r="8375" spans="1:2" x14ac:dyDescent="0.25">
      <c r="A8375" s="102">
        <v>40935</v>
      </c>
      <c r="B8375" s="101">
        <v>3.07</v>
      </c>
    </row>
    <row r="8376" spans="1:2" x14ac:dyDescent="0.25">
      <c r="A8376" s="102">
        <v>40938</v>
      </c>
      <c r="B8376" s="101">
        <v>2.99</v>
      </c>
    </row>
    <row r="8377" spans="1:2" x14ac:dyDescent="0.25">
      <c r="A8377" s="102">
        <v>40939</v>
      </c>
      <c r="B8377" s="101">
        <v>2.94</v>
      </c>
    </row>
    <row r="8378" spans="1:2" x14ac:dyDescent="0.25">
      <c r="A8378" s="102">
        <v>40940</v>
      </c>
      <c r="B8378" s="101">
        <v>3.01</v>
      </c>
    </row>
    <row r="8379" spans="1:2" x14ac:dyDescent="0.25">
      <c r="A8379" s="102">
        <v>40941</v>
      </c>
      <c r="B8379" s="101">
        <v>3.01</v>
      </c>
    </row>
    <row r="8380" spans="1:2" x14ac:dyDescent="0.25">
      <c r="A8380" s="102">
        <v>40942</v>
      </c>
      <c r="B8380" s="101">
        <v>3.13</v>
      </c>
    </row>
    <row r="8381" spans="1:2" x14ac:dyDescent="0.25">
      <c r="A8381" s="102">
        <v>40945</v>
      </c>
      <c r="B8381" s="101">
        <v>3.08</v>
      </c>
    </row>
    <row r="8382" spans="1:2" x14ac:dyDescent="0.25">
      <c r="A8382" s="102">
        <v>40946</v>
      </c>
      <c r="B8382" s="101">
        <v>3.14</v>
      </c>
    </row>
    <row r="8383" spans="1:2" x14ac:dyDescent="0.25">
      <c r="A8383" s="102">
        <v>40947</v>
      </c>
      <c r="B8383" s="101">
        <v>3.14</v>
      </c>
    </row>
    <row r="8384" spans="1:2" x14ac:dyDescent="0.25">
      <c r="A8384" s="102">
        <v>40948</v>
      </c>
      <c r="B8384" s="101">
        <v>3.2</v>
      </c>
    </row>
    <row r="8385" spans="1:2" x14ac:dyDescent="0.25">
      <c r="A8385" s="102">
        <v>40949</v>
      </c>
      <c r="B8385" s="101">
        <v>3.11</v>
      </c>
    </row>
    <row r="8386" spans="1:2" x14ac:dyDescent="0.25">
      <c r="A8386" s="102">
        <v>40952</v>
      </c>
      <c r="B8386" s="101">
        <v>3.14</v>
      </c>
    </row>
    <row r="8387" spans="1:2" x14ac:dyDescent="0.25">
      <c r="A8387" s="102">
        <v>40953</v>
      </c>
      <c r="B8387" s="101">
        <v>3.06</v>
      </c>
    </row>
    <row r="8388" spans="1:2" x14ac:dyDescent="0.25">
      <c r="A8388" s="102">
        <v>40954</v>
      </c>
      <c r="B8388" s="101">
        <v>3.09</v>
      </c>
    </row>
    <row r="8389" spans="1:2" x14ac:dyDescent="0.25">
      <c r="A8389" s="102">
        <v>40955</v>
      </c>
      <c r="B8389" s="101">
        <v>3.14</v>
      </c>
    </row>
    <row r="8390" spans="1:2" x14ac:dyDescent="0.25">
      <c r="A8390" s="102">
        <v>40956</v>
      </c>
      <c r="B8390" s="101">
        <v>3.16</v>
      </c>
    </row>
    <row r="8391" spans="1:2" x14ac:dyDescent="0.25">
      <c r="A8391" s="102">
        <v>40959</v>
      </c>
      <c r="B8391" s="101" t="e">
        <f>NA()</f>
        <v>#N/A</v>
      </c>
    </row>
    <row r="8392" spans="1:2" x14ac:dyDescent="0.25">
      <c r="A8392" s="102">
        <v>40960</v>
      </c>
      <c r="B8392" s="101">
        <v>3.2</v>
      </c>
    </row>
    <row r="8393" spans="1:2" x14ac:dyDescent="0.25">
      <c r="A8393" s="102">
        <v>40961</v>
      </c>
      <c r="B8393" s="101">
        <v>3.15</v>
      </c>
    </row>
    <row r="8394" spans="1:2" x14ac:dyDescent="0.25">
      <c r="A8394" s="102">
        <v>40962</v>
      </c>
      <c r="B8394" s="101">
        <v>3.13</v>
      </c>
    </row>
    <row r="8395" spans="1:2" x14ac:dyDescent="0.25">
      <c r="A8395" s="102">
        <v>40963</v>
      </c>
      <c r="B8395" s="101">
        <v>3.1</v>
      </c>
    </row>
    <row r="8396" spans="1:2" x14ac:dyDescent="0.25">
      <c r="A8396" s="102">
        <v>40966</v>
      </c>
      <c r="B8396" s="101">
        <v>3.04</v>
      </c>
    </row>
    <row r="8397" spans="1:2" x14ac:dyDescent="0.25">
      <c r="A8397" s="102">
        <v>40967</v>
      </c>
      <c r="B8397" s="101">
        <v>3.07</v>
      </c>
    </row>
    <row r="8398" spans="1:2" x14ac:dyDescent="0.25">
      <c r="A8398" s="102">
        <v>40968</v>
      </c>
      <c r="B8398" s="101">
        <v>3.08</v>
      </c>
    </row>
    <row r="8399" spans="1:2" x14ac:dyDescent="0.25">
      <c r="A8399" s="102">
        <v>40969</v>
      </c>
      <c r="B8399" s="101">
        <v>3.15</v>
      </c>
    </row>
    <row r="8400" spans="1:2" x14ac:dyDescent="0.25">
      <c r="A8400" s="102">
        <v>40970</v>
      </c>
      <c r="B8400" s="101">
        <v>3.11</v>
      </c>
    </row>
    <row r="8401" spans="1:2" x14ac:dyDescent="0.25">
      <c r="A8401" s="102">
        <v>40973</v>
      </c>
      <c r="B8401" s="101">
        <v>3.13</v>
      </c>
    </row>
    <row r="8402" spans="1:2" x14ac:dyDescent="0.25">
      <c r="A8402" s="102">
        <v>40974</v>
      </c>
      <c r="B8402" s="101">
        <v>3.08</v>
      </c>
    </row>
    <row r="8403" spans="1:2" x14ac:dyDescent="0.25">
      <c r="A8403" s="102">
        <v>40975</v>
      </c>
      <c r="B8403" s="101">
        <v>3.12</v>
      </c>
    </row>
    <row r="8404" spans="1:2" x14ac:dyDescent="0.25">
      <c r="A8404" s="102">
        <v>40976</v>
      </c>
      <c r="B8404" s="101">
        <v>3.18</v>
      </c>
    </row>
    <row r="8405" spans="1:2" x14ac:dyDescent="0.25">
      <c r="A8405" s="102">
        <v>40977</v>
      </c>
      <c r="B8405" s="101">
        <v>3.19</v>
      </c>
    </row>
    <row r="8406" spans="1:2" x14ac:dyDescent="0.25">
      <c r="A8406" s="102">
        <v>40980</v>
      </c>
      <c r="B8406" s="101">
        <v>3.17</v>
      </c>
    </row>
    <row r="8407" spans="1:2" x14ac:dyDescent="0.25">
      <c r="A8407" s="102">
        <v>40981</v>
      </c>
      <c r="B8407" s="101">
        <v>3.26</v>
      </c>
    </row>
    <row r="8408" spans="1:2" x14ac:dyDescent="0.25">
      <c r="A8408" s="102">
        <v>40982</v>
      </c>
      <c r="B8408" s="101">
        <v>3.43</v>
      </c>
    </row>
    <row r="8409" spans="1:2" x14ac:dyDescent="0.25">
      <c r="A8409" s="102">
        <v>40983</v>
      </c>
      <c r="B8409" s="101">
        <v>3.41</v>
      </c>
    </row>
    <row r="8410" spans="1:2" x14ac:dyDescent="0.25">
      <c r="A8410" s="102">
        <v>40984</v>
      </c>
      <c r="B8410" s="101">
        <v>3.41</v>
      </c>
    </row>
    <row r="8411" spans="1:2" x14ac:dyDescent="0.25">
      <c r="A8411" s="102">
        <v>40987</v>
      </c>
      <c r="B8411" s="101">
        <v>3.48</v>
      </c>
    </row>
    <row r="8412" spans="1:2" x14ac:dyDescent="0.25">
      <c r="A8412" s="102">
        <v>40988</v>
      </c>
      <c r="B8412" s="101">
        <v>3.46</v>
      </c>
    </row>
    <row r="8413" spans="1:2" x14ac:dyDescent="0.25">
      <c r="A8413" s="102">
        <v>40989</v>
      </c>
      <c r="B8413" s="101">
        <v>3.38</v>
      </c>
    </row>
    <row r="8414" spans="1:2" x14ac:dyDescent="0.25">
      <c r="A8414" s="102">
        <v>40990</v>
      </c>
      <c r="B8414" s="101">
        <v>3.37</v>
      </c>
    </row>
    <row r="8415" spans="1:2" x14ac:dyDescent="0.25">
      <c r="A8415" s="102">
        <v>40991</v>
      </c>
      <c r="B8415" s="101">
        <v>3.31</v>
      </c>
    </row>
    <row r="8416" spans="1:2" x14ac:dyDescent="0.25">
      <c r="A8416" s="102">
        <v>40994</v>
      </c>
      <c r="B8416" s="101">
        <v>3.33</v>
      </c>
    </row>
    <row r="8417" spans="1:2" x14ac:dyDescent="0.25">
      <c r="A8417" s="102">
        <v>40995</v>
      </c>
      <c r="B8417" s="101">
        <v>3.29</v>
      </c>
    </row>
    <row r="8418" spans="1:2" x14ac:dyDescent="0.25">
      <c r="A8418" s="102">
        <v>40996</v>
      </c>
      <c r="B8418" s="101">
        <v>3.31</v>
      </c>
    </row>
    <row r="8419" spans="1:2" x14ac:dyDescent="0.25">
      <c r="A8419" s="102">
        <v>40997</v>
      </c>
      <c r="B8419" s="101">
        <v>3.27</v>
      </c>
    </row>
    <row r="8420" spans="1:2" x14ac:dyDescent="0.25">
      <c r="A8420" s="102">
        <v>40998</v>
      </c>
      <c r="B8420" s="101">
        <v>3.35</v>
      </c>
    </row>
    <row r="8421" spans="1:2" x14ac:dyDescent="0.25">
      <c r="A8421" s="102">
        <v>41001</v>
      </c>
      <c r="B8421" s="101">
        <v>3.35</v>
      </c>
    </row>
    <row r="8422" spans="1:2" x14ac:dyDescent="0.25">
      <c r="A8422" s="102">
        <v>41002</v>
      </c>
      <c r="B8422" s="101">
        <v>3.41</v>
      </c>
    </row>
    <row r="8423" spans="1:2" x14ac:dyDescent="0.25">
      <c r="A8423" s="102">
        <v>41003</v>
      </c>
      <c r="B8423" s="101">
        <v>3.37</v>
      </c>
    </row>
    <row r="8424" spans="1:2" x14ac:dyDescent="0.25">
      <c r="A8424" s="102">
        <v>41004</v>
      </c>
      <c r="B8424" s="101">
        <v>3.32</v>
      </c>
    </row>
    <row r="8425" spans="1:2" x14ac:dyDescent="0.25">
      <c r="A8425" s="102">
        <v>41005</v>
      </c>
      <c r="B8425" s="101">
        <v>3.21</v>
      </c>
    </row>
    <row r="8426" spans="1:2" x14ac:dyDescent="0.25">
      <c r="A8426" s="102">
        <v>41008</v>
      </c>
      <c r="B8426" s="101">
        <v>3.18</v>
      </c>
    </row>
    <row r="8427" spans="1:2" x14ac:dyDescent="0.25">
      <c r="A8427" s="102">
        <v>41009</v>
      </c>
      <c r="B8427" s="101">
        <v>3.13</v>
      </c>
    </row>
    <row r="8428" spans="1:2" x14ac:dyDescent="0.25">
      <c r="A8428" s="102">
        <v>41010</v>
      </c>
      <c r="B8428" s="101">
        <v>3.18</v>
      </c>
    </row>
    <row r="8429" spans="1:2" x14ac:dyDescent="0.25">
      <c r="A8429" s="102">
        <v>41011</v>
      </c>
      <c r="B8429" s="101">
        <v>3.22</v>
      </c>
    </row>
    <row r="8430" spans="1:2" x14ac:dyDescent="0.25">
      <c r="A8430" s="102">
        <v>41012</v>
      </c>
      <c r="B8430" s="101">
        <v>3.14</v>
      </c>
    </row>
    <row r="8431" spans="1:2" x14ac:dyDescent="0.25">
      <c r="A8431" s="102">
        <v>41015</v>
      </c>
      <c r="B8431" s="101">
        <v>3.12</v>
      </c>
    </row>
    <row r="8432" spans="1:2" x14ac:dyDescent="0.25">
      <c r="A8432" s="102">
        <v>41016</v>
      </c>
      <c r="B8432" s="101">
        <v>3.15</v>
      </c>
    </row>
    <row r="8433" spans="1:2" x14ac:dyDescent="0.25">
      <c r="A8433" s="102">
        <v>41017</v>
      </c>
      <c r="B8433" s="101">
        <v>3.13</v>
      </c>
    </row>
    <row r="8434" spans="1:2" x14ac:dyDescent="0.25">
      <c r="A8434" s="102">
        <v>41018</v>
      </c>
      <c r="B8434" s="101">
        <v>3.12</v>
      </c>
    </row>
    <row r="8435" spans="1:2" x14ac:dyDescent="0.25">
      <c r="A8435" s="102">
        <v>41019</v>
      </c>
      <c r="B8435" s="101">
        <v>3.12</v>
      </c>
    </row>
    <row r="8436" spans="1:2" x14ac:dyDescent="0.25">
      <c r="A8436" s="102">
        <v>41022</v>
      </c>
      <c r="B8436" s="101">
        <v>3.08</v>
      </c>
    </row>
    <row r="8437" spans="1:2" x14ac:dyDescent="0.25">
      <c r="A8437" s="102">
        <v>41023</v>
      </c>
      <c r="B8437" s="101">
        <v>3.12</v>
      </c>
    </row>
    <row r="8438" spans="1:2" x14ac:dyDescent="0.25">
      <c r="A8438" s="102">
        <v>41024</v>
      </c>
      <c r="B8438" s="101">
        <v>3.15</v>
      </c>
    </row>
    <row r="8439" spans="1:2" x14ac:dyDescent="0.25">
      <c r="A8439" s="102">
        <v>41025</v>
      </c>
      <c r="B8439" s="101">
        <v>3.13</v>
      </c>
    </row>
    <row r="8440" spans="1:2" x14ac:dyDescent="0.25">
      <c r="A8440" s="102">
        <v>41026</v>
      </c>
      <c r="B8440" s="101">
        <v>3.12</v>
      </c>
    </row>
    <row r="8441" spans="1:2" x14ac:dyDescent="0.25">
      <c r="A8441" s="102">
        <v>41029</v>
      </c>
      <c r="B8441" s="101">
        <v>3.12</v>
      </c>
    </row>
    <row r="8442" spans="1:2" x14ac:dyDescent="0.25">
      <c r="A8442" s="102">
        <v>41030</v>
      </c>
      <c r="B8442" s="101">
        <v>3.16</v>
      </c>
    </row>
    <row r="8443" spans="1:2" x14ac:dyDescent="0.25">
      <c r="A8443" s="102">
        <v>41031</v>
      </c>
      <c r="B8443" s="101">
        <v>3.11</v>
      </c>
    </row>
    <row r="8444" spans="1:2" x14ac:dyDescent="0.25">
      <c r="A8444" s="102">
        <v>41032</v>
      </c>
      <c r="B8444" s="101">
        <v>3.12</v>
      </c>
    </row>
    <row r="8445" spans="1:2" x14ac:dyDescent="0.25">
      <c r="A8445" s="102">
        <v>41033</v>
      </c>
      <c r="B8445" s="101">
        <v>3.07</v>
      </c>
    </row>
    <row r="8446" spans="1:2" x14ac:dyDescent="0.25">
      <c r="A8446" s="102">
        <v>41036</v>
      </c>
      <c r="B8446" s="101">
        <v>3.07</v>
      </c>
    </row>
    <row r="8447" spans="1:2" x14ac:dyDescent="0.25">
      <c r="A8447" s="102">
        <v>41037</v>
      </c>
      <c r="B8447" s="101">
        <v>3.03</v>
      </c>
    </row>
    <row r="8448" spans="1:2" x14ac:dyDescent="0.25">
      <c r="A8448" s="102">
        <v>41038</v>
      </c>
      <c r="B8448" s="101">
        <v>3.03</v>
      </c>
    </row>
    <row r="8449" spans="1:2" x14ac:dyDescent="0.25">
      <c r="A8449" s="102">
        <v>41039</v>
      </c>
      <c r="B8449" s="101">
        <v>3.07</v>
      </c>
    </row>
    <row r="8450" spans="1:2" x14ac:dyDescent="0.25">
      <c r="A8450" s="102">
        <v>41040</v>
      </c>
      <c r="B8450" s="101">
        <v>3.02</v>
      </c>
    </row>
    <row r="8451" spans="1:2" x14ac:dyDescent="0.25">
      <c r="A8451" s="102">
        <v>41043</v>
      </c>
      <c r="B8451" s="101">
        <v>2.95</v>
      </c>
    </row>
    <row r="8452" spans="1:2" x14ac:dyDescent="0.25">
      <c r="A8452" s="102">
        <v>41044</v>
      </c>
      <c r="B8452" s="101">
        <v>2.91</v>
      </c>
    </row>
    <row r="8453" spans="1:2" x14ac:dyDescent="0.25">
      <c r="A8453" s="102">
        <v>41045</v>
      </c>
      <c r="B8453" s="101">
        <v>2.9</v>
      </c>
    </row>
    <row r="8454" spans="1:2" x14ac:dyDescent="0.25">
      <c r="A8454" s="102">
        <v>41046</v>
      </c>
      <c r="B8454" s="101">
        <v>2.8</v>
      </c>
    </row>
    <row r="8455" spans="1:2" x14ac:dyDescent="0.25">
      <c r="A8455" s="102">
        <v>41047</v>
      </c>
      <c r="B8455" s="101">
        <v>2.8</v>
      </c>
    </row>
    <row r="8456" spans="1:2" x14ac:dyDescent="0.25">
      <c r="A8456" s="102">
        <v>41050</v>
      </c>
      <c r="B8456" s="101">
        <v>2.8</v>
      </c>
    </row>
    <row r="8457" spans="1:2" x14ac:dyDescent="0.25">
      <c r="A8457" s="102">
        <v>41051</v>
      </c>
      <c r="B8457" s="101">
        <v>2.88</v>
      </c>
    </row>
    <row r="8458" spans="1:2" x14ac:dyDescent="0.25">
      <c r="A8458" s="102">
        <v>41052</v>
      </c>
      <c r="B8458" s="101">
        <v>2.81</v>
      </c>
    </row>
    <row r="8459" spans="1:2" x14ac:dyDescent="0.25">
      <c r="A8459" s="102">
        <v>41053</v>
      </c>
      <c r="B8459" s="101">
        <v>2.86</v>
      </c>
    </row>
    <row r="8460" spans="1:2" x14ac:dyDescent="0.25">
      <c r="A8460" s="102">
        <v>41054</v>
      </c>
      <c r="B8460" s="101">
        <v>2.85</v>
      </c>
    </row>
    <row r="8461" spans="1:2" x14ac:dyDescent="0.25">
      <c r="A8461" s="102">
        <v>41057</v>
      </c>
      <c r="B8461" s="101" t="e">
        <f>NA()</f>
        <v>#N/A</v>
      </c>
    </row>
    <row r="8462" spans="1:2" x14ac:dyDescent="0.25">
      <c r="A8462" s="102">
        <v>41058</v>
      </c>
      <c r="B8462" s="101">
        <v>2.85</v>
      </c>
    </row>
    <row r="8463" spans="1:2" x14ac:dyDescent="0.25">
      <c r="A8463" s="102">
        <v>41059</v>
      </c>
      <c r="B8463" s="101">
        <v>2.72</v>
      </c>
    </row>
    <row r="8464" spans="1:2" x14ac:dyDescent="0.25">
      <c r="A8464" s="102">
        <v>41060</v>
      </c>
      <c r="B8464" s="101">
        <v>2.67</v>
      </c>
    </row>
    <row r="8465" spans="1:2" x14ac:dyDescent="0.25">
      <c r="A8465" s="102">
        <v>41061</v>
      </c>
      <c r="B8465" s="101">
        <v>2.5299999999999998</v>
      </c>
    </row>
    <row r="8466" spans="1:2" x14ac:dyDescent="0.25">
      <c r="A8466" s="102">
        <v>41064</v>
      </c>
      <c r="B8466" s="101">
        <v>2.56</v>
      </c>
    </row>
    <row r="8467" spans="1:2" x14ac:dyDescent="0.25">
      <c r="A8467" s="102">
        <v>41065</v>
      </c>
      <c r="B8467" s="101">
        <v>2.63</v>
      </c>
    </row>
    <row r="8468" spans="1:2" x14ac:dyDescent="0.25">
      <c r="A8468" s="102">
        <v>41066</v>
      </c>
      <c r="B8468" s="101">
        <v>2.73</v>
      </c>
    </row>
    <row r="8469" spans="1:2" x14ac:dyDescent="0.25">
      <c r="A8469" s="102">
        <v>41067</v>
      </c>
      <c r="B8469" s="101">
        <v>2.75</v>
      </c>
    </row>
    <row r="8470" spans="1:2" x14ac:dyDescent="0.25">
      <c r="A8470" s="102">
        <v>41068</v>
      </c>
      <c r="B8470" s="101">
        <v>2.77</v>
      </c>
    </row>
    <row r="8471" spans="1:2" x14ac:dyDescent="0.25">
      <c r="A8471" s="102">
        <v>41071</v>
      </c>
      <c r="B8471" s="101">
        <v>2.71</v>
      </c>
    </row>
    <row r="8472" spans="1:2" x14ac:dyDescent="0.25">
      <c r="A8472" s="102">
        <v>41072</v>
      </c>
      <c r="B8472" s="101">
        <v>2.77</v>
      </c>
    </row>
    <row r="8473" spans="1:2" x14ac:dyDescent="0.25">
      <c r="A8473" s="102">
        <v>41073</v>
      </c>
      <c r="B8473" s="101">
        <v>2.7</v>
      </c>
    </row>
    <row r="8474" spans="1:2" x14ac:dyDescent="0.25">
      <c r="A8474" s="102">
        <v>41074</v>
      </c>
      <c r="B8474" s="101">
        <v>2.73</v>
      </c>
    </row>
    <row r="8475" spans="1:2" x14ac:dyDescent="0.25">
      <c r="A8475" s="102">
        <v>41075</v>
      </c>
      <c r="B8475" s="101">
        <v>2.7</v>
      </c>
    </row>
    <row r="8476" spans="1:2" x14ac:dyDescent="0.25">
      <c r="A8476" s="102">
        <v>41078</v>
      </c>
      <c r="B8476" s="101">
        <v>2.67</v>
      </c>
    </row>
    <row r="8477" spans="1:2" x14ac:dyDescent="0.25">
      <c r="A8477" s="102">
        <v>41079</v>
      </c>
      <c r="B8477" s="101">
        <v>2.73</v>
      </c>
    </row>
    <row r="8478" spans="1:2" x14ac:dyDescent="0.25">
      <c r="A8478" s="102">
        <v>41080</v>
      </c>
      <c r="B8478" s="101">
        <v>2.72</v>
      </c>
    </row>
    <row r="8479" spans="1:2" x14ac:dyDescent="0.25">
      <c r="A8479" s="102">
        <v>41081</v>
      </c>
      <c r="B8479" s="101">
        <v>2.68</v>
      </c>
    </row>
    <row r="8480" spans="1:2" x14ac:dyDescent="0.25">
      <c r="A8480" s="102">
        <v>41082</v>
      </c>
      <c r="B8480" s="101">
        <v>2.75</v>
      </c>
    </row>
    <row r="8481" spans="1:2" x14ac:dyDescent="0.25">
      <c r="A8481" s="102">
        <v>41085</v>
      </c>
      <c r="B8481" s="101">
        <v>2.69</v>
      </c>
    </row>
    <row r="8482" spans="1:2" x14ac:dyDescent="0.25">
      <c r="A8482" s="102">
        <v>41086</v>
      </c>
      <c r="B8482" s="101">
        <v>2.71</v>
      </c>
    </row>
    <row r="8483" spans="1:2" x14ac:dyDescent="0.25">
      <c r="A8483" s="102">
        <v>41087</v>
      </c>
      <c r="B8483" s="101">
        <v>2.7</v>
      </c>
    </row>
    <row r="8484" spans="1:2" x14ac:dyDescent="0.25">
      <c r="A8484" s="102">
        <v>41088</v>
      </c>
      <c r="B8484" s="101">
        <v>2.67</v>
      </c>
    </row>
    <row r="8485" spans="1:2" x14ac:dyDescent="0.25">
      <c r="A8485" s="102">
        <v>41089</v>
      </c>
      <c r="B8485" s="101">
        <v>2.76</v>
      </c>
    </row>
    <row r="8486" spans="1:2" x14ac:dyDescent="0.25">
      <c r="A8486" s="102">
        <v>41092</v>
      </c>
      <c r="B8486" s="101">
        <v>2.69</v>
      </c>
    </row>
    <row r="8487" spans="1:2" x14ac:dyDescent="0.25">
      <c r="A8487" s="102">
        <v>41093</v>
      </c>
      <c r="B8487" s="101">
        <v>2.74</v>
      </c>
    </row>
    <row r="8488" spans="1:2" x14ac:dyDescent="0.25">
      <c r="A8488" s="102">
        <v>41094</v>
      </c>
      <c r="B8488" s="101" t="e">
        <f>NA()</f>
        <v>#N/A</v>
      </c>
    </row>
    <row r="8489" spans="1:2" x14ac:dyDescent="0.25">
      <c r="A8489" s="102">
        <v>41095</v>
      </c>
      <c r="B8489" s="101">
        <v>2.72</v>
      </c>
    </row>
    <row r="8490" spans="1:2" x14ac:dyDescent="0.25">
      <c r="A8490" s="102">
        <v>41096</v>
      </c>
      <c r="B8490" s="101">
        <v>2.66</v>
      </c>
    </row>
    <row r="8491" spans="1:2" x14ac:dyDescent="0.25">
      <c r="A8491" s="102">
        <v>41099</v>
      </c>
      <c r="B8491" s="101">
        <v>2.62</v>
      </c>
    </row>
    <row r="8492" spans="1:2" x14ac:dyDescent="0.25">
      <c r="A8492" s="102">
        <v>41100</v>
      </c>
      <c r="B8492" s="101">
        <v>2.6</v>
      </c>
    </row>
    <row r="8493" spans="1:2" x14ac:dyDescent="0.25">
      <c r="A8493" s="102">
        <v>41101</v>
      </c>
      <c r="B8493" s="101">
        <v>2.6</v>
      </c>
    </row>
    <row r="8494" spans="1:2" x14ac:dyDescent="0.25">
      <c r="A8494" s="102">
        <v>41102</v>
      </c>
      <c r="B8494" s="101">
        <v>2.57</v>
      </c>
    </row>
    <row r="8495" spans="1:2" x14ac:dyDescent="0.25">
      <c r="A8495" s="102">
        <v>41103</v>
      </c>
      <c r="B8495" s="101">
        <v>2.58</v>
      </c>
    </row>
    <row r="8496" spans="1:2" x14ac:dyDescent="0.25">
      <c r="A8496" s="102">
        <v>41106</v>
      </c>
      <c r="B8496" s="101">
        <v>2.56</v>
      </c>
    </row>
    <row r="8497" spans="1:2" x14ac:dyDescent="0.25">
      <c r="A8497" s="102">
        <v>41107</v>
      </c>
      <c r="B8497" s="101">
        <v>2.59</v>
      </c>
    </row>
    <row r="8498" spans="1:2" x14ac:dyDescent="0.25">
      <c r="A8498" s="102">
        <v>41108</v>
      </c>
      <c r="B8498" s="101">
        <v>2.59</v>
      </c>
    </row>
    <row r="8499" spans="1:2" x14ac:dyDescent="0.25">
      <c r="A8499" s="102">
        <v>41109</v>
      </c>
      <c r="B8499" s="101">
        <v>2.61</v>
      </c>
    </row>
    <row r="8500" spans="1:2" x14ac:dyDescent="0.25">
      <c r="A8500" s="102">
        <v>41110</v>
      </c>
      <c r="B8500" s="101">
        <v>2.5499999999999998</v>
      </c>
    </row>
    <row r="8501" spans="1:2" x14ac:dyDescent="0.25">
      <c r="A8501" s="102">
        <v>41113</v>
      </c>
      <c r="B8501" s="101">
        <v>2.52</v>
      </c>
    </row>
    <row r="8502" spans="1:2" x14ac:dyDescent="0.25">
      <c r="A8502" s="102">
        <v>41114</v>
      </c>
      <c r="B8502" s="101">
        <v>2.4700000000000002</v>
      </c>
    </row>
    <row r="8503" spans="1:2" x14ac:dyDescent="0.25">
      <c r="A8503" s="102">
        <v>41115</v>
      </c>
      <c r="B8503" s="101">
        <v>2.46</v>
      </c>
    </row>
    <row r="8504" spans="1:2" x14ac:dyDescent="0.25">
      <c r="A8504" s="102">
        <v>41116</v>
      </c>
      <c r="B8504" s="101">
        <v>2.4900000000000002</v>
      </c>
    </row>
    <row r="8505" spans="1:2" x14ac:dyDescent="0.25">
      <c r="A8505" s="102">
        <v>41117</v>
      </c>
      <c r="B8505" s="101">
        <v>2.63</v>
      </c>
    </row>
    <row r="8506" spans="1:2" x14ac:dyDescent="0.25">
      <c r="A8506" s="102">
        <v>41120</v>
      </c>
      <c r="B8506" s="101">
        <v>2.58</v>
      </c>
    </row>
    <row r="8507" spans="1:2" x14ac:dyDescent="0.25">
      <c r="A8507" s="102">
        <v>41121</v>
      </c>
      <c r="B8507" s="101">
        <v>2.56</v>
      </c>
    </row>
    <row r="8508" spans="1:2" x14ac:dyDescent="0.25">
      <c r="A8508" s="102">
        <v>41122</v>
      </c>
      <c r="B8508" s="101">
        <v>2.6</v>
      </c>
    </row>
    <row r="8509" spans="1:2" x14ac:dyDescent="0.25">
      <c r="A8509" s="102">
        <v>41123</v>
      </c>
      <c r="B8509" s="101">
        <v>2.5499999999999998</v>
      </c>
    </row>
    <row r="8510" spans="1:2" x14ac:dyDescent="0.25">
      <c r="A8510" s="102">
        <v>41124</v>
      </c>
      <c r="B8510" s="101">
        <v>2.65</v>
      </c>
    </row>
    <row r="8511" spans="1:2" x14ac:dyDescent="0.25">
      <c r="A8511" s="102">
        <v>41127</v>
      </c>
      <c r="B8511" s="101">
        <v>2.65</v>
      </c>
    </row>
    <row r="8512" spans="1:2" x14ac:dyDescent="0.25">
      <c r="A8512" s="102">
        <v>41128</v>
      </c>
      <c r="B8512" s="101">
        <v>2.72</v>
      </c>
    </row>
    <row r="8513" spans="1:2" x14ac:dyDescent="0.25">
      <c r="A8513" s="102">
        <v>41129</v>
      </c>
      <c r="B8513" s="101">
        <v>2.75</v>
      </c>
    </row>
    <row r="8514" spans="1:2" x14ac:dyDescent="0.25">
      <c r="A8514" s="102">
        <v>41130</v>
      </c>
      <c r="B8514" s="101">
        <v>2.78</v>
      </c>
    </row>
    <row r="8515" spans="1:2" x14ac:dyDescent="0.25">
      <c r="A8515" s="102">
        <v>41131</v>
      </c>
      <c r="B8515" s="101">
        <v>2.74</v>
      </c>
    </row>
    <row r="8516" spans="1:2" x14ac:dyDescent="0.25">
      <c r="A8516" s="102">
        <v>41134</v>
      </c>
      <c r="B8516" s="101">
        <v>2.74</v>
      </c>
    </row>
    <row r="8517" spans="1:2" x14ac:dyDescent="0.25">
      <c r="A8517" s="102">
        <v>41135</v>
      </c>
      <c r="B8517" s="101">
        <v>2.82</v>
      </c>
    </row>
    <row r="8518" spans="1:2" x14ac:dyDescent="0.25">
      <c r="A8518" s="102">
        <v>41136</v>
      </c>
      <c r="B8518" s="101">
        <v>2.9</v>
      </c>
    </row>
    <row r="8519" spans="1:2" x14ac:dyDescent="0.25">
      <c r="A8519" s="102">
        <v>41137</v>
      </c>
      <c r="B8519" s="101">
        <v>2.96</v>
      </c>
    </row>
    <row r="8520" spans="1:2" x14ac:dyDescent="0.25">
      <c r="A8520" s="102">
        <v>41138</v>
      </c>
      <c r="B8520" s="101">
        <v>2.93</v>
      </c>
    </row>
    <row r="8521" spans="1:2" x14ac:dyDescent="0.25">
      <c r="A8521" s="102">
        <v>41141</v>
      </c>
      <c r="B8521" s="101">
        <v>2.93</v>
      </c>
    </row>
    <row r="8522" spans="1:2" x14ac:dyDescent="0.25">
      <c r="A8522" s="102">
        <v>41142</v>
      </c>
      <c r="B8522" s="101">
        <v>2.9</v>
      </c>
    </row>
    <row r="8523" spans="1:2" x14ac:dyDescent="0.25">
      <c r="A8523" s="102">
        <v>41143</v>
      </c>
      <c r="B8523" s="101">
        <v>2.82</v>
      </c>
    </row>
    <row r="8524" spans="1:2" x14ac:dyDescent="0.25">
      <c r="A8524" s="102">
        <v>41144</v>
      </c>
      <c r="B8524" s="101">
        <v>2.79</v>
      </c>
    </row>
    <row r="8525" spans="1:2" x14ac:dyDescent="0.25">
      <c r="A8525" s="102">
        <v>41145</v>
      </c>
      <c r="B8525" s="101">
        <v>2.79</v>
      </c>
    </row>
    <row r="8526" spans="1:2" x14ac:dyDescent="0.25">
      <c r="A8526" s="102">
        <v>41148</v>
      </c>
      <c r="B8526" s="101">
        <v>2.76</v>
      </c>
    </row>
    <row r="8527" spans="1:2" x14ac:dyDescent="0.25">
      <c r="A8527" s="102">
        <v>41149</v>
      </c>
      <c r="B8527" s="101">
        <v>2.75</v>
      </c>
    </row>
    <row r="8528" spans="1:2" x14ac:dyDescent="0.25">
      <c r="A8528" s="102">
        <v>41150</v>
      </c>
      <c r="B8528" s="101">
        <v>2.77</v>
      </c>
    </row>
    <row r="8529" spans="1:2" x14ac:dyDescent="0.25">
      <c r="A8529" s="102">
        <v>41151</v>
      </c>
      <c r="B8529" s="101">
        <v>2.75</v>
      </c>
    </row>
    <row r="8530" spans="1:2" x14ac:dyDescent="0.25">
      <c r="A8530" s="102">
        <v>41152</v>
      </c>
      <c r="B8530" s="101">
        <v>2.68</v>
      </c>
    </row>
    <row r="8531" spans="1:2" x14ac:dyDescent="0.25">
      <c r="A8531" s="102">
        <v>41155</v>
      </c>
      <c r="B8531" s="101" t="e">
        <f>NA()</f>
        <v>#N/A</v>
      </c>
    </row>
    <row r="8532" spans="1:2" x14ac:dyDescent="0.25">
      <c r="A8532" s="102">
        <v>41156</v>
      </c>
      <c r="B8532" s="101">
        <v>2.69</v>
      </c>
    </row>
    <row r="8533" spans="1:2" x14ac:dyDescent="0.25">
      <c r="A8533" s="102">
        <v>41157</v>
      </c>
      <c r="B8533" s="101">
        <v>2.7</v>
      </c>
    </row>
    <row r="8534" spans="1:2" x14ac:dyDescent="0.25">
      <c r="A8534" s="102">
        <v>41158</v>
      </c>
      <c r="B8534" s="101">
        <v>2.8</v>
      </c>
    </row>
    <row r="8535" spans="1:2" x14ac:dyDescent="0.25">
      <c r="A8535" s="102">
        <v>41159</v>
      </c>
      <c r="B8535" s="101">
        <v>2.81</v>
      </c>
    </row>
    <row r="8536" spans="1:2" x14ac:dyDescent="0.25">
      <c r="A8536" s="102">
        <v>41162</v>
      </c>
      <c r="B8536" s="101">
        <v>2.83</v>
      </c>
    </row>
    <row r="8537" spans="1:2" x14ac:dyDescent="0.25">
      <c r="A8537" s="102">
        <v>41163</v>
      </c>
      <c r="B8537" s="101">
        <v>2.84</v>
      </c>
    </row>
    <row r="8538" spans="1:2" x14ac:dyDescent="0.25">
      <c r="A8538" s="102">
        <v>41164</v>
      </c>
      <c r="B8538" s="101">
        <v>2.92</v>
      </c>
    </row>
    <row r="8539" spans="1:2" x14ac:dyDescent="0.25">
      <c r="A8539" s="102">
        <v>41165</v>
      </c>
      <c r="B8539" s="101">
        <v>2.95</v>
      </c>
    </row>
    <row r="8540" spans="1:2" x14ac:dyDescent="0.25">
      <c r="A8540" s="102">
        <v>41166</v>
      </c>
      <c r="B8540" s="101">
        <v>3.09</v>
      </c>
    </row>
    <row r="8541" spans="1:2" x14ac:dyDescent="0.25">
      <c r="A8541" s="102">
        <v>41169</v>
      </c>
      <c r="B8541" s="101">
        <v>3.03</v>
      </c>
    </row>
    <row r="8542" spans="1:2" x14ac:dyDescent="0.25">
      <c r="A8542" s="102">
        <v>41170</v>
      </c>
      <c r="B8542" s="101">
        <v>3</v>
      </c>
    </row>
    <row r="8543" spans="1:2" x14ac:dyDescent="0.25">
      <c r="A8543" s="102">
        <v>41171</v>
      </c>
      <c r="B8543" s="101">
        <v>2.97</v>
      </c>
    </row>
    <row r="8544" spans="1:2" x14ac:dyDescent="0.25">
      <c r="A8544" s="102">
        <v>41172</v>
      </c>
      <c r="B8544" s="101">
        <v>2.96</v>
      </c>
    </row>
    <row r="8545" spans="1:2" x14ac:dyDescent="0.25">
      <c r="A8545" s="102">
        <v>41173</v>
      </c>
      <c r="B8545" s="101">
        <v>2.95</v>
      </c>
    </row>
    <row r="8546" spans="1:2" x14ac:dyDescent="0.25">
      <c r="A8546" s="102">
        <v>41176</v>
      </c>
      <c r="B8546" s="101">
        <v>2.91</v>
      </c>
    </row>
    <row r="8547" spans="1:2" x14ac:dyDescent="0.25">
      <c r="A8547" s="102">
        <v>41177</v>
      </c>
      <c r="B8547" s="101">
        <v>2.86</v>
      </c>
    </row>
    <row r="8548" spans="1:2" x14ac:dyDescent="0.25">
      <c r="A8548" s="102">
        <v>41178</v>
      </c>
      <c r="B8548" s="101">
        <v>2.79</v>
      </c>
    </row>
    <row r="8549" spans="1:2" x14ac:dyDescent="0.25">
      <c r="A8549" s="102">
        <v>41179</v>
      </c>
      <c r="B8549" s="101">
        <v>2.83</v>
      </c>
    </row>
    <row r="8550" spans="1:2" x14ac:dyDescent="0.25">
      <c r="A8550" s="102">
        <v>41180</v>
      </c>
      <c r="B8550" s="101">
        <v>2.82</v>
      </c>
    </row>
    <row r="8551" spans="1:2" x14ac:dyDescent="0.25">
      <c r="A8551" s="102">
        <v>41183</v>
      </c>
      <c r="B8551" s="101">
        <v>2.81</v>
      </c>
    </row>
    <row r="8552" spans="1:2" x14ac:dyDescent="0.25">
      <c r="A8552" s="102">
        <v>41184</v>
      </c>
      <c r="B8552" s="101">
        <v>2.81</v>
      </c>
    </row>
    <row r="8553" spans="1:2" x14ac:dyDescent="0.25">
      <c r="A8553" s="102">
        <v>41185</v>
      </c>
      <c r="B8553" s="101">
        <v>2.82</v>
      </c>
    </row>
    <row r="8554" spans="1:2" x14ac:dyDescent="0.25">
      <c r="A8554" s="102">
        <v>41186</v>
      </c>
      <c r="B8554" s="101">
        <v>2.89</v>
      </c>
    </row>
    <row r="8555" spans="1:2" x14ac:dyDescent="0.25">
      <c r="A8555" s="102">
        <v>41187</v>
      </c>
      <c r="B8555" s="101">
        <v>2.96</v>
      </c>
    </row>
    <row r="8556" spans="1:2" x14ac:dyDescent="0.25">
      <c r="A8556" s="102">
        <v>41190</v>
      </c>
      <c r="B8556" s="101" t="e">
        <f>NA()</f>
        <v>#N/A</v>
      </c>
    </row>
    <row r="8557" spans="1:2" x14ac:dyDescent="0.25">
      <c r="A8557" s="102">
        <v>41191</v>
      </c>
      <c r="B8557" s="101">
        <v>2.93</v>
      </c>
    </row>
    <row r="8558" spans="1:2" x14ac:dyDescent="0.25">
      <c r="A8558" s="102">
        <v>41192</v>
      </c>
      <c r="B8558" s="101">
        <v>2.89</v>
      </c>
    </row>
    <row r="8559" spans="1:2" x14ac:dyDescent="0.25">
      <c r="A8559" s="102">
        <v>41193</v>
      </c>
      <c r="B8559" s="101">
        <v>2.86</v>
      </c>
    </row>
    <row r="8560" spans="1:2" x14ac:dyDescent="0.25">
      <c r="A8560" s="102">
        <v>41194</v>
      </c>
      <c r="B8560" s="101">
        <v>2.83</v>
      </c>
    </row>
    <row r="8561" spans="1:2" x14ac:dyDescent="0.25">
      <c r="A8561" s="102">
        <v>41197</v>
      </c>
      <c r="B8561" s="101">
        <v>2.85</v>
      </c>
    </row>
    <row r="8562" spans="1:2" x14ac:dyDescent="0.25">
      <c r="A8562" s="102">
        <v>41198</v>
      </c>
      <c r="B8562" s="101">
        <v>2.91</v>
      </c>
    </row>
    <row r="8563" spans="1:2" x14ac:dyDescent="0.25">
      <c r="A8563" s="102">
        <v>41199</v>
      </c>
      <c r="B8563" s="101">
        <v>2.98</v>
      </c>
    </row>
    <row r="8564" spans="1:2" x14ac:dyDescent="0.25">
      <c r="A8564" s="102">
        <v>41200</v>
      </c>
      <c r="B8564" s="101">
        <v>3.02</v>
      </c>
    </row>
    <row r="8565" spans="1:2" x14ac:dyDescent="0.25">
      <c r="A8565" s="102">
        <v>41201</v>
      </c>
      <c r="B8565" s="101">
        <v>2.94</v>
      </c>
    </row>
    <row r="8566" spans="1:2" x14ac:dyDescent="0.25">
      <c r="A8566" s="102">
        <v>41204</v>
      </c>
      <c r="B8566" s="101">
        <v>2.95</v>
      </c>
    </row>
    <row r="8567" spans="1:2" x14ac:dyDescent="0.25">
      <c r="A8567" s="102">
        <v>41205</v>
      </c>
      <c r="B8567" s="101">
        <v>2.91</v>
      </c>
    </row>
    <row r="8568" spans="1:2" x14ac:dyDescent="0.25">
      <c r="A8568" s="102">
        <v>41206</v>
      </c>
      <c r="B8568" s="101">
        <v>2.93</v>
      </c>
    </row>
    <row r="8569" spans="1:2" x14ac:dyDescent="0.25">
      <c r="A8569" s="102">
        <v>41207</v>
      </c>
      <c r="B8569" s="101">
        <v>2.98</v>
      </c>
    </row>
    <row r="8570" spans="1:2" x14ac:dyDescent="0.25">
      <c r="A8570" s="102">
        <v>41208</v>
      </c>
      <c r="B8570" s="101">
        <v>2.92</v>
      </c>
    </row>
    <row r="8571" spans="1:2" x14ac:dyDescent="0.25">
      <c r="A8571" s="102">
        <v>41211</v>
      </c>
      <c r="B8571" s="101">
        <v>2.87</v>
      </c>
    </row>
    <row r="8572" spans="1:2" x14ac:dyDescent="0.25">
      <c r="A8572" s="102">
        <v>41212</v>
      </c>
      <c r="B8572" s="101" t="e">
        <f>NA()</f>
        <v>#N/A</v>
      </c>
    </row>
    <row r="8573" spans="1:2" x14ac:dyDescent="0.25">
      <c r="A8573" s="102">
        <v>41213</v>
      </c>
      <c r="B8573" s="101">
        <v>2.85</v>
      </c>
    </row>
    <row r="8574" spans="1:2" x14ac:dyDescent="0.25">
      <c r="A8574" s="102">
        <v>41214</v>
      </c>
      <c r="B8574" s="101">
        <v>2.89</v>
      </c>
    </row>
    <row r="8575" spans="1:2" x14ac:dyDescent="0.25">
      <c r="A8575" s="102">
        <v>41215</v>
      </c>
      <c r="B8575" s="101">
        <v>2.91</v>
      </c>
    </row>
    <row r="8576" spans="1:2" x14ac:dyDescent="0.25">
      <c r="A8576" s="102">
        <v>41218</v>
      </c>
      <c r="B8576" s="101">
        <v>2.88</v>
      </c>
    </row>
    <row r="8577" spans="1:2" x14ac:dyDescent="0.25">
      <c r="A8577" s="102">
        <v>41219</v>
      </c>
      <c r="B8577" s="101">
        <v>2.92</v>
      </c>
    </row>
    <row r="8578" spans="1:2" x14ac:dyDescent="0.25">
      <c r="A8578" s="102">
        <v>41220</v>
      </c>
      <c r="B8578" s="101">
        <v>2.83</v>
      </c>
    </row>
    <row r="8579" spans="1:2" x14ac:dyDescent="0.25">
      <c r="A8579" s="102">
        <v>41221</v>
      </c>
      <c r="B8579" s="101">
        <v>2.77</v>
      </c>
    </row>
    <row r="8580" spans="1:2" x14ac:dyDescent="0.25">
      <c r="A8580" s="102">
        <v>41222</v>
      </c>
      <c r="B8580" s="101">
        <v>2.75</v>
      </c>
    </row>
    <row r="8581" spans="1:2" x14ac:dyDescent="0.25">
      <c r="A8581" s="102">
        <v>41225</v>
      </c>
      <c r="B8581" s="101" t="e">
        <f>NA()</f>
        <v>#N/A</v>
      </c>
    </row>
    <row r="8582" spans="1:2" x14ac:dyDescent="0.25">
      <c r="A8582" s="102">
        <v>41226</v>
      </c>
      <c r="B8582" s="101">
        <v>2.72</v>
      </c>
    </row>
    <row r="8583" spans="1:2" x14ac:dyDescent="0.25">
      <c r="A8583" s="102">
        <v>41227</v>
      </c>
      <c r="B8583" s="101">
        <v>2.73</v>
      </c>
    </row>
    <row r="8584" spans="1:2" x14ac:dyDescent="0.25">
      <c r="A8584" s="102">
        <v>41228</v>
      </c>
      <c r="B8584" s="101">
        <v>2.72</v>
      </c>
    </row>
    <row r="8585" spans="1:2" x14ac:dyDescent="0.25">
      <c r="A8585" s="102">
        <v>41229</v>
      </c>
      <c r="B8585" s="101">
        <v>2.73</v>
      </c>
    </row>
    <row r="8586" spans="1:2" x14ac:dyDescent="0.25">
      <c r="A8586" s="102">
        <v>41232</v>
      </c>
      <c r="B8586" s="101">
        <v>2.76</v>
      </c>
    </row>
    <row r="8587" spans="1:2" x14ac:dyDescent="0.25">
      <c r="A8587" s="102">
        <v>41233</v>
      </c>
      <c r="B8587" s="101">
        <v>2.82</v>
      </c>
    </row>
    <row r="8588" spans="1:2" x14ac:dyDescent="0.25">
      <c r="A8588" s="102">
        <v>41234</v>
      </c>
      <c r="B8588" s="101">
        <v>2.83</v>
      </c>
    </row>
    <row r="8589" spans="1:2" x14ac:dyDescent="0.25">
      <c r="A8589" s="102">
        <v>41235</v>
      </c>
      <c r="B8589" s="101" t="e">
        <f>NA()</f>
        <v>#N/A</v>
      </c>
    </row>
    <row r="8590" spans="1:2" x14ac:dyDescent="0.25">
      <c r="A8590" s="102">
        <v>41236</v>
      </c>
      <c r="B8590" s="101">
        <v>2.83</v>
      </c>
    </row>
    <row r="8591" spans="1:2" x14ac:dyDescent="0.25">
      <c r="A8591" s="102">
        <v>41239</v>
      </c>
      <c r="B8591" s="101">
        <v>2.8</v>
      </c>
    </row>
    <row r="8592" spans="1:2" x14ac:dyDescent="0.25">
      <c r="A8592" s="102">
        <v>41240</v>
      </c>
      <c r="B8592" s="101">
        <v>2.79</v>
      </c>
    </row>
    <row r="8593" spans="1:2" x14ac:dyDescent="0.25">
      <c r="A8593" s="102">
        <v>41241</v>
      </c>
      <c r="B8593" s="101">
        <v>2.79</v>
      </c>
    </row>
    <row r="8594" spans="1:2" x14ac:dyDescent="0.25">
      <c r="A8594" s="102">
        <v>41242</v>
      </c>
      <c r="B8594" s="101">
        <v>2.79</v>
      </c>
    </row>
    <row r="8595" spans="1:2" x14ac:dyDescent="0.25">
      <c r="A8595" s="102">
        <v>41243</v>
      </c>
      <c r="B8595" s="101">
        <v>2.81</v>
      </c>
    </row>
    <row r="8596" spans="1:2" x14ac:dyDescent="0.25">
      <c r="A8596" s="102">
        <v>41246</v>
      </c>
      <c r="B8596" s="101">
        <v>2.8</v>
      </c>
    </row>
    <row r="8597" spans="1:2" x14ac:dyDescent="0.25">
      <c r="A8597" s="102">
        <v>41247</v>
      </c>
      <c r="B8597" s="101">
        <v>2.78</v>
      </c>
    </row>
    <row r="8598" spans="1:2" x14ac:dyDescent="0.25">
      <c r="A8598" s="102">
        <v>41248</v>
      </c>
      <c r="B8598" s="101">
        <v>2.78</v>
      </c>
    </row>
    <row r="8599" spans="1:2" x14ac:dyDescent="0.25">
      <c r="A8599" s="102">
        <v>41249</v>
      </c>
      <c r="B8599" s="101">
        <v>2.76</v>
      </c>
    </row>
    <row r="8600" spans="1:2" x14ac:dyDescent="0.25">
      <c r="A8600" s="102">
        <v>41250</v>
      </c>
      <c r="B8600" s="101">
        <v>2.81</v>
      </c>
    </row>
    <row r="8601" spans="1:2" x14ac:dyDescent="0.25">
      <c r="A8601" s="102">
        <v>41253</v>
      </c>
      <c r="B8601" s="101">
        <v>2.8</v>
      </c>
    </row>
    <row r="8602" spans="1:2" x14ac:dyDescent="0.25">
      <c r="A8602" s="102">
        <v>41254</v>
      </c>
      <c r="B8602" s="101">
        <v>2.83</v>
      </c>
    </row>
    <row r="8603" spans="1:2" x14ac:dyDescent="0.25">
      <c r="A8603" s="102">
        <v>41255</v>
      </c>
      <c r="B8603" s="101">
        <v>2.9</v>
      </c>
    </row>
    <row r="8604" spans="1:2" x14ac:dyDescent="0.25">
      <c r="A8604" s="102">
        <v>41256</v>
      </c>
      <c r="B8604" s="101">
        <v>2.9</v>
      </c>
    </row>
    <row r="8605" spans="1:2" x14ac:dyDescent="0.25">
      <c r="A8605" s="102">
        <v>41257</v>
      </c>
      <c r="B8605" s="101">
        <v>2.87</v>
      </c>
    </row>
    <row r="8606" spans="1:2" x14ac:dyDescent="0.25">
      <c r="A8606" s="102">
        <v>41260</v>
      </c>
      <c r="B8606" s="101">
        <v>2.94</v>
      </c>
    </row>
    <row r="8607" spans="1:2" x14ac:dyDescent="0.25">
      <c r="A8607" s="102">
        <v>41261</v>
      </c>
      <c r="B8607" s="101">
        <v>3</v>
      </c>
    </row>
    <row r="8608" spans="1:2" x14ac:dyDescent="0.25">
      <c r="A8608" s="102">
        <v>41262</v>
      </c>
      <c r="B8608" s="101">
        <v>2.99</v>
      </c>
    </row>
    <row r="8609" spans="1:2" x14ac:dyDescent="0.25">
      <c r="A8609" s="102">
        <v>41263</v>
      </c>
      <c r="B8609" s="101">
        <v>2.98</v>
      </c>
    </row>
    <row r="8610" spans="1:2" x14ac:dyDescent="0.25">
      <c r="A8610" s="102">
        <v>41264</v>
      </c>
      <c r="B8610" s="101">
        <v>2.93</v>
      </c>
    </row>
    <row r="8611" spans="1:2" x14ac:dyDescent="0.25">
      <c r="A8611" s="102">
        <v>41267</v>
      </c>
      <c r="B8611" s="101">
        <v>2.94</v>
      </c>
    </row>
    <row r="8612" spans="1:2" x14ac:dyDescent="0.25">
      <c r="A8612" s="102">
        <v>41268</v>
      </c>
      <c r="B8612" s="101" t="e">
        <f>NA()</f>
        <v>#N/A</v>
      </c>
    </row>
    <row r="8613" spans="1:2" x14ac:dyDescent="0.25">
      <c r="A8613" s="102">
        <v>41269</v>
      </c>
      <c r="B8613" s="101">
        <v>2.94</v>
      </c>
    </row>
    <row r="8614" spans="1:2" x14ac:dyDescent="0.25">
      <c r="A8614" s="102">
        <v>41270</v>
      </c>
      <c r="B8614" s="101">
        <v>2.89</v>
      </c>
    </row>
    <row r="8615" spans="1:2" x14ac:dyDescent="0.25">
      <c r="A8615" s="102">
        <v>41271</v>
      </c>
      <c r="B8615" s="101">
        <v>2.88</v>
      </c>
    </row>
    <row r="8616" spans="1:2" x14ac:dyDescent="0.25">
      <c r="A8616" s="102">
        <v>41274</v>
      </c>
      <c r="B8616" s="101">
        <v>2.95</v>
      </c>
    </row>
    <row r="8617" spans="1:2" x14ac:dyDescent="0.25">
      <c r="A8617" s="102">
        <v>41275</v>
      </c>
      <c r="B8617" s="101" t="e">
        <f>NA()</f>
        <v>#N/A</v>
      </c>
    </row>
    <row r="8618" spans="1:2" x14ac:dyDescent="0.25">
      <c r="A8618" s="102">
        <v>41276</v>
      </c>
      <c r="B8618" s="101">
        <v>3.04</v>
      </c>
    </row>
    <row r="8619" spans="1:2" x14ac:dyDescent="0.25">
      <c r="A8619" s="102">
        <v>41277</v>
      </c>
      <c r="B8619" s="101">
        <v>3.12</v>
      </c>
    </row>
    <row r="8620" spans="1:2" x14ac:dyDescent="0.25">
      <c r="A8620" s="102">
        <v>41278</v>
      </c>
      <c r="B8620" s="101">
        <v>3.1</v>
      </c>
    </row>
    <row r="8621" spans="1:2" x14ac:dyDescent="0.25">
      <c r="A8621" s="102">
        <v>41281</v>
      </c>
      <c r="B8621" s="101">
        <v>3.1</v>
      </c>
    </row>
    <row r="8622" spans="1:2" x14ac:dyDescent="0.25">
      <c r="A8622" s="102">
        <v>41282</v>
      </c>
      <c r="B8622" s="101">
        <v>3.06</v>
      </c>
    </row>
    <row r="8623" spans="1:2" x14ac:dyDescent="0.25">
      <c r="A8623" s="102">
        <v>41283</v>
      </c>
      <c r="B8623" s="101">
        <v>3.06</v>
      </c>
    </row>
    <row r="8624" spans="1:2" x14ac:dyDescent="0.25">
      <c r="A8624" s="102">
        <v>41284</v>
      </c>
      <c r="B8624" s="101">
        <v>3.08</v>
      </c>
    </row>
    <row r="8625" spans="1:2" x14ac:dyDescent="0.25">
      <c r="A8625" s="102">
        <v>41285</v>
      </c>
      <c r="B8625" s="101">
        <v>3.05</v>
      </c>
    </row>
    <row r="8626" spans="1:2" x14ac:dyDescent="0.25">
      <c r="A8626" s="102">
        <v>41288</v>
      </c>
      <c r="B8626" s="101">
        <v>3.05</v>
      </c>
    </row>
    <row r="8627" spans="1:2" x14ac:dyDescent="0.25">
      <c r="A8627" s="102">
        <v>41289</v>
      </c>
      <c r="B8627" s="101">
        <v>3.02</v>
      </c>
    </row>
    <row r="8628" spans="1:2" x14ac:dyDescent="0.25">
      <c r="A8628" s="102">
        <v>41290</v>
      </c>
      <c r="B8628" s="101">
        <v>3.01</v>
      </c>
    </row>
    <row r="8629" spans="1:2" x14ac:dyDescent="0.25">
      <c r="A8629" s="102">
        <v>41291</v>
      </c>
      <c r="B8629" s="101">
        <v>3.06</v>
      </c>
    </row>
    <row r="8630" spans="1:2" x14ac:dyDescent="0.25">
      <c r="A8630" s="102">
        <v>41292</v>
      </c>
      <c r="B8630" s="101">
        <v>3.03</v>
      </c>
    </row>
    <row r="8631" spans="1:2" x14ac:dyDescent="0.25">
      <c r="A8631" s="102">
        <v>41295</v>
      </c>
      <c r="B8631" s="101" t="e">
        <f>NA()</f>
        <v>#N/A</v>
      </c>
    </row>
    <row r="8632" spans="1:2" x14ac:dyDescent="0.25">
      <c r="A8632" s="102">
        <v>41296</v>
      </c>
      <c r="B8632" s="101">
        <v>3.02</v>
      </c>
    </row>
    <row r="8633" spans="1:2" x14ac:dyDescent="0.25">
      <c r="A8633" s="102">
        <v>41297</v>
      </c>
      <c r="B8633" s="101">
        <v>3.02</v>
      </c>
    </row>
    <row r="8634" spans="1:2" x14ac:dyDescent="0.25">
      <c r="A8634" s="102">
        <v>41298</v>
      </c>
      <c r="B8634" s="101">
        <v>3.04</v>
      </c>
    </row>
    <row r="8635" spans="1:2" x14ac:dyDescent="0.25">
      <c r="A8635" s="102">
        <v>41299</v>
      </c>
      <c r="B8635" s="101">
        <v>3.14</v>
      </c>
    </row>
    <row r="8636" spans="1:2" x14ac:dyDescent="0.25">
      <c r="A8636" s="102">
        <v>41302</v>
      </c>
      <c r="B8636" s="101">
        <v>3.15</v>
      </c>
    </row>
    <row r="8637" spans="1:2" x14ac:dyDescent="0.25">
      <c r="A8637" s="102">
        <v>41303</v>
      </c>
      <c r="B8637" s="101">
        <v>3.18</v>
      </c>
    </row>
    <row r="8638" spans="1:2" x14ac:dyDescent="0.25">
      <c r="A8638" s="102">
        <v>41304</v>
      </c>
      <c r="B8638" s="101">
        <v>3.19</v>
      </c>
    </row>
    <row r="8639" spans="1:2" x14ac:dyDescent="0.25">
      <c r="A8639" s="102">
        <v>41305</v>
      </c>
      <c r="B8639" s="101">
        <v>3.17</v>
      </c>
    </row>
    <row r="8640" spans="1:2" x14ac:dyDescent="0.25">
      <c r="A8640" s="102">
        <v>41306</v>
      </c>
      <c r="B8640" s="101">
        <v>3.21</v>
      </c>
    </row>
    <row r="8641" spans="1:2" x14ac:dyDescent="0.25">
      <c r="A8641" s="102">
        <v>41309</v>
      </c>
      <c r="B8641" s="101">
        <v>3.17</v>
      </c>
    </row>
    <row r="8642" spans="1:2" x14ac:dyDescent="0.25">
      <c r="A8642" s="102">
        <v>41310</v>
      </c>
      <c r="B8642" s="101">
        <v>3.21</v>
      </c>
    </row>
    <row r="8643" spans="1:2" x14ac:dyDescent="0.25">
      <c r="A8643" s="102">
        <v>41311</v>
      </c>
      <c r="B8643" s="101">
        <v>3.18</v>
      </c>
    </row>
    <row r="8644" spans="1:2" x14ac:dyDescent="0.25">
      <c r="A8644" s="102">
        <v>41312</v>
      </c>
      <c r="B8644" s="101">
        <v>3.17</v>
      </c>
    </row>
    <row r="8645" spans="1:2" x14ac:dyDescent="0.25">
      <c r="A8645" s="102">
        <v>41313</v>
      </c>
      <c r="B8645" s="101">
        <v>3.17</v>
      </c>
    </row>
    <row r="8646" spans="1:2" x14ac:dyDescent="0.25">
      <c r="A8646" s="102">
        <v>41316</v>
      </c>
      <c r="B8646" s="101">
        <v>3.16</v>
      </c>
    </row>
    <row r="8647" spans="1:2" x14ac:dyDescent="0.25">
      <c r="A8647" s="102">
        <v>41317</v>
      </c>
      <c r="B8647" s="101">
        <v>3.19</v>
      </c>
    </row>
    <row r="8648" spans="1:2" x14ac:dyDescent="0.25">
      <c r="A8648" s="102">
        <v>41318</v>
      </c>
      <c r="B8648" s="101">
        <v>3.23</v>
      </c>
    </row>
    <row r="8649" spans="1:2" x14ac:dyDescent="0.25">
      <c r="A8649" s="102">
        <v>41319</v>
      </c>
      <c r="B8649" s="101">
        <v>3.17</v>
      </c>
    </row>
    <row r="8650" spans="1:2" x14ac:dyDescent="0.25">
      <c r="A8650" s="102">
        <v>41320</v>
      </c>
      <c r="B8650" s="101">
        <v>3.18</v>
      </c>
    </row>
    <row r="8651" spans="1:2" x14ac:dyDescent="0.25">
      <c r="A8651" s="102">
        <v>41323</v>
      </c>
      <c r="B8651" s="101" t="e">
        <f>NA()</f>
        <v>#N/A</v>
      </c>
    </row>
    <row r="8652" spans="1:2" x14ac:dyDescent="0.25">
      <c r="A8652" s="102">
        <v>41324</v>
      </c>
      <c r="B8652" s="101">
        <v>3.21</v>
      </c>
    </row>
    <row r="8653" spans="1:2" x14ac:dyDescent="0.25">
      <c r="A8653" s="102">
        <v>41325</v>
      </c>
      <c r="B8653" s="101">
        <v>3.2</v>
      </c>
    </row>
    <row r="8654" spans="1:2" x14ac:dyDescent="0.25">
      <c r="A8654" s="102">
        <v>41326</v>
      </c>
      <c r="B8654" s="101">
        <v>3.17</v>
      </c>
    </row>
    <row r="8655" spans="1:2" x14ac:dyDescent="0.25">
      <c r="A8655" s="102">
        <v>41327</v>
      </c>
      <c r="B8655" s="101">
        <v>3.15</v>
      </c>
    </row>
    <row r="8656" spans="1:2" x14ac:dyDescent="0.25">
      <c r="A8656" s="102">
        <v>41330</v>
      </c>
      <c r="B8656" s="101">
        <v>3.08</v>
      </c>
    </row>
    <row r="8657" spans="1:2" x14ac:dyDescent="0.25">
      <c r="A8657" s="102">
        <v>41331</v>
      </c>
      <c r="B8657" s="101">
        <v>3.08</v>
      </c>
    </row>
    <row r="8658" spans="1:2" x14ac:dyDescent="0.25">
      <c r="A8658" s="102">
        <v>41332</v>
      </c>
      <c r="B8658" s="101">
        <v>3.11</v>
      </c>
    </row>
    <row r="8659" spans="1:2" x14ac:dyDescent="0.25">
      <c r="A8659" s="102">
        <v>41333</v>
      </c>
      <c r="B8659" s="101">
        <v>3.1</v>
      </c>
    </row>
    <row r="8660" spans="1:2" x14ac:dyDescent="0.25">
      <c r="A8660" s="102">
        <v>41334</v>
      </c>
      <c r="B8660" s="101">
        <v>3.06</v>
      </c>
    </row>
    <row r="8661" spans="1:2" x14ac:dyDescent="0.25">
      <c r="A8661" s="102">
        <v>41337</v>
      </c>
      <c r="B8661" s="101">
        <v>3.08</v>
      </c>
    </row>
    <row r="8662" spans="1:2" x14ac:dyDescent="0.25">
      <c r="A8662" s="102">
        <v>41338</v>
      </c>
      <c r="B8662" s="101">
        <v>3.1</v>
      </c>
    </row>
    <row r="8663" spans="1:2" x14ac:dyDescent="0.25">
      <c r="A8663" s="102">
        <v>41339</v>
      </c>
      <c r="B8663" s="101">
        <v>3.15</v>
      </c>
    </row>
    <row r="8664" spans="1:2" x14ac:dyDescent="0.25">
      <c r="A8664" s="102">
        <v>41340</v>
      </c>
      <c r="B8664" s="101">
        <v>3.2</v>
      </c>
    </row>
    <row r="8665" spans="1:2" x14ac:dyDescent="0.25">
      <c r="A8665" s="102">
        <v>41341</v>
      </c>
      <c r="B8665" s="101">
        <v>3.25</v>
      </c>
    </row>
    <row r="8666" spans="1:2" x14ac:dyDescent="0.25">
      <c r="A8666" s="102">
        <v>41344</v>
      </c>
      <c r="B8666" s="101">
        <v>3.26</v>
      </c>
    </row>
    <row r="8667" spans="1:2" x14ac:dyDescent="0.25">
      <c r="A8667" s="102">
        <v>41345</v>
      </c>
      <c r="B8667" s="101">
        <v>3.22</v>
      </c>
    </row>
    <row r="8668" spans="1:2" x14ac:dyDescent="0.25">
      <c r="A8668" s="102">
        <v>41346</v>
      </c>
      <c r="B8668" s="101">
        <v>3.22</v>
      </c>
    </row>
    <row r="8669" spans="1:2" x14ac:dyDescent="0.25">
      <c r="A8669" s="102">
        <v>41347</v>
      </c>
      <c r="B8669" s="101">
        <v>3.25</v>
      </c>
    </row>
    <row r="8670" spans="1:2" x14ac:dyDescent="0.25">
      <c r="A8670" s="102">
        <v>41348</v>
      </c>
      <c r="B8670" s="101">
        <v>3.22</v>
      </c>
    </row>
    <row r="8671" spans="1:2" x14ac:dyDescent="0.25">
      <c r="A8671" s="102">
        <v>41351</v>
      </c>
      <c r="B8671" s="101">
        <v>3.18</v>
      </c>
    </row>
    <row r="8672" spans="1:2" x14ac:dyDescent="0.25">
      <c r="A8672" s="102">
        <v>41352</v>
      </c>
      <c r="B8672" s="101">
        <v>3.13</v>
      </c>
    </row>
    <row r="8673" spans="1:2" x14ac:dyDescent="0.25">
      <c r="A8673" s="102">
        <v>41353</v>
      </c>
      <c r="B8673" s="101">
        <v>3.19</v>
      </c>
    </row>
    <row r="8674" spans="1:2" x14ac:dyDescent="0.25">
      <c r="A8674" s="102">
        <v>41354</v>
      </c>
      <c r="B8674" s="101">
        <v>3.15</v>
      </c>
    </row>
    <row r="8675" spans="1:2" x14ac:dyDescent="0.25">
      <c r="A8675" s="102">
        <v>41355</v>
      </c>
      <c r="B8675" s="101">
        <v>3.13</v>
      </c>
    </row>
    <row r="8676" spans="1:2" x14ac:dyDescent="0.25">
      <c r="A8676" s="102">
        <v>41358</v>
      </c>
      <c r="B8676" s="101">
        <v>3.14</v>
      </c>
    </row>
    <row r="8677" spans="1:2" x14ac:dyDescent="0.25">
      <c r="A8677" s="102">
        <v>41359</v>
      </c>
      <c r="B8677" s="101">
        <v>3.13</v>
      </c>
    </row>
    <row r="8678" spans="1:2" x14ac:dyDescent="0.25">
      <c r="A8678" s="102">
        <v>41360</v>
      </c>
      <c r="B8678" s="101">
        <v>3.09</v>
      </c>
    </row>
    <row r="8679" spans="1:2" x14ac:dyDescent="0.25">
      <c r="A8679" s="102">
        <v>41361</v>
      </c>
      <c r="B8679" s="101">
        <v>3.1</v>
      </c>
    </row>
    <row r="8680" spans="1:2" x14ac:dyDescent="0.25">
      <c r="A8680" s="102">
        <v>41362</v>
      </c>
      <c r="B8680" s="101" t="e">
        <f>NA()</f>
        <v>#N/A</v>
      </c>
    </row>
    <row r="8681" spans="1:2" x14ac:dyDescent="0.25">
      <c r="A8681" s="102">
        <v>41365</v>
      </c>
      <c r="B8681" s="101">
        <v>3.08</v>
      </c>
    </row>
    <row r="8682" spans="1:2" x14ac:dyDescent="0.25">
      <c r="A8682" s="102">
        <v>41366</v>
      </c>
      <c r="B8682" s="101">
        <v>3.1</v>
      </c>
    </row>
    <row r="8683" spans="1:2" x14ac:dyDescent="0.25">
      <c r="A8683" s="102">
        <v>41367</v>
      </c>
      <c r="B8683" s="101">
        <v>3.05</v>
      </c>
    </row>
    <row r="8684" spans="1:2" x14ac:dyDescent="0.25">
      <c r="A8684" s="102">
        <v>41368</v>
      </c>
      <c r="B8684" s="101">
        <v>2.99</v>
      </c>
    </row>
    <row r="8685" spans="1:2" x14ac:dyDescent="0.25">
      <c r="A8685" s="102">
        <v>41369</v>
      </c>
      <c r="B8685" s="101">
        <v>2.87</v>
      </c>
    </row>
    <row r="8686" spans="1:2" x14ac:dyDescent="0.25">
      <c r="A8686" s="102">
        <v>41372</v>
      </c>
      <c r="B8686" s="101">
        <v>2.91</v>
      </c>
    </row>
    <row r="8687" spans="1:2" x14ac:dyDescent="0.25">
      <c r="A8687" s="102">
        <v>41373</v>
      </c>
      <c r="B8687" s="101">
        <v>2.94</v>
      </c>
    </row>
    <row r="8688" spans="1:2" x14ac:dyDescent="0.25">
      <c r="A8688" s="102">
        <v>41374</v>
      </c>
      <c r="B8688" s="101">
        <v>3.01</v>
      </c>
    </row>
    <row r="8689" spans="1:2" x14ac:dyDescent="0.25">
      <c r="A8689" s="102">
        <v>41375</v>
      </c>
      <c r="B8689" s="101">
        <v>3.01</v>
      </c>
    </row>
    <row r="8690" spans="1:2" x14ac:dyDescent="0.25">
      <c r="A8690" s="102">
        <v>41376</v>
      </c>
      <c r="B8690" s="101">
        <v>2.92</v>
      </c>
    </row>
    <row r="8691" spans="1:2" x14ac:dyDescent="0.25">
      <c r="A8691" s="102">
        <v>41379</v>
      </c>
      <c r="B8691" s="101">
        <v>2.88</v>
      </c>
    </row>
    <row r="8692" spans="1:2" x14ac:dyDescent="0.25">
      <c r="A8692" s="102">
        <v>41380</v>
      </c>
      <c r="B8692" s="101">
        <v>2.91</v>
      </c>
    </row>
    <row r="8693" spans="1:2" x14ac:dyDescent="0.25">
      <c r="A8693" s="102">
        <v>41381</v>
      </c>
      <c r="B8693" s="101">
        <v>2.89</v>
      </c>
    </row>
    <row r="8694" spans="1:2" x14ac:dyDescent="0.25">
      <c r="A8694" s="102">
        <v>41382</v>
      </c>
      <c r="B8694" s="101">
        <v>2.87</v>
      </c>
    </row>
    <row r="8695" spans="1:2" x14ac:dyDescent="0.25">
      <c r="A8695" s="102">
        <v>41383</v>
      </c>
      <c r="B8695" s="101">
        <v>2.88</v>
      </c>
    </row>
    <row r="8696" spans="1:2" x14ac:dyDescent="0.25">
      <c r="A8696" s="102">
        <v>41386</v>
      </c>
      <c r="B8696" s="101">
        <v>2.88</v>
      </c>
    </row>
    <row r="8697" spans="1:2" x14ac:dyDescent="0.25">
      <c r="A8697" s="102">
        <v>41387</v>
      </c>
      <c r="B8697" s="101">
        <v>2.9</v>
      </c>
    </row>
    <row r="8698" spans="1:2" x14ac:dyDescent="0.25">
      <c r="A8698" s="102">
        <v>41388</v>
      </c>
      <c r="B8698" s="101">
        <v>2.89</v>
      </c>
    </row>
    <row r="8699" spans="1:2" x14ac:dyDescent="0.25">
      <c r="A8699" s="102">
        <v>41389</v>
      </c>
      <c r="B8699" s="101">
        <v>2.91</v>
      </c>
    </row>
    <row r="8700" spans="1:2" x14ac:dyDescent="0.25">
      <c r="A8700" s="102">
        <v>41390</v>
      </c>
      <c r="B8700" s="101">
        <v>2.87</v>
      </c>
    </row>
    <row r="8701" spans="1:2" x14ac:dyDescent="0.25">
      <c r="A8701" s="102">
        <v>41393</v>
      </c>
      <c r="B8701" s="101">
        <v>2.88</v>
      </c>
    </row>
    <row r="8702" spans="1:2" x14ac:dyDescent="0.25">
      <c r="A8702" s="102">
        <v>41394</v>
      </c>
      <c r="B8702" s="101">
        <v>2.88</v>
      </c>
    </row>
    <row r="8703" spans="1:2" x14ac:dyDescent="0.25">
      <c r="A8703" s="102">
        <v>41395</v>
      </c>
      <c r="B8703" s="101">
        <v>2.83</v>
      </c>
    </row>
    <row r="8704" spans="1:2" x14ac:dyDescent="0.25">
      <c r="A8704" s="102">
        <v>41396</v>
      </c>
      <c r="B8704" s="101">
        <v>2.82</v>
      </c>
    </row>
    <row r="8705" spans="1:2" x14ac:dyDescent="0.25">
      <c r="A8705" s="102">
        <v>41397</v>
      </c>
      <c r="B8705" s="101">
        <v>2.96</v>
      </c>
    </row>
    <row r="8706" spans="1:2" x14ac:dyDescent="0.25">
      <c r="A8706" s="102">
        <v>41400</v>
      </c>
      <c r="B8706" s="101">
        <v>2.98</v>
      </c>
    </row>
    <row r="8707" spans="1:2" x14ac:dyDescent="0.25">
      <c r="A8707" s="102">
        <v>41401</v>
      </c>
      <c r="B8707" s="101">
        <v>3</v>
      </c>
    </row>
    <row r="8708" spans="1:2" x14ac:dyDescent="0.25">
      <c r="A8708" s="102">
        <v>41402</v>
      </c>
      <c r="B8708" s="101">
        <v>2.99</v>
      </c>
    </row>
    <row r="8709" spans="1:2" x14ac:dyDescent="0.25">
      <c r="A8709" s="102">
        <v>41403</v>
      </c>
      <c r="B8709" s="101">
        <v>3.01</v>
      </c>
    </row>
    <row r="8710" spans="1:2" x14ac:dyDescent="0.25">
      <c r="A8710" s="102">
        <v>41404</v>
      </c>
      <c r="B8710" s="101">
        <v>3.1</v>
      </c>
    </row>
    <row r="8711" spans="1:2" x14ac:dyDescent="0.25">
      <c r="A8711" s="102">
        <v>41407</v>
      </c>
      <c r="B8711" s="101">
        <v>3.13</v>
      </c>
    </row>
    <row r="8712" spans="1:2" x14ac:dyDescent="0.25">
      <c r="A8712" s="102">
        <v>41408</v>
      </c>
      <c r="B8712" s="101">
        <v>3.17</v>
      </c>
    </row>
    <row r="8713" spans="1:2" x14ac:dyDescent="0.25">
      <c r="A8713" s="102">
        <v>41409</v>
      </c>
      <c r="B8713" s="101">
        <v>3.16</v>
      </c>
    </row>
    <row r="8714" spans="1:2" x14ac:dyDescent="0.25">
      <c r="A8714" s="102">
        <v>41410</v>
      </c>
      <c r="B8714" s="101">
        <v>3.09</v>
      </c>
    </row>
    <row r="8715" spans="1:2" x14ac:dyDescent="0.25">
      <c r="A8715" s="102">
        <v>41411</v>
      </c>
      <c r="B8715" s="101">
        <v>3.17</v>
      </c>
    </row>
    <row r="8716" spans="1:2" x14ac:dyDescent="0.25">
      <c r="A8716" s="102">
        <v>41414</v>
      </c>
      <c r="B8716" s="101">
        <v>3.18</v>
      </c>
    </row>
    <row r="8717" spans="1:2" x14ac:dyDescent="0.25">
      <c r="A8717" s="102">
        <v>41415</v>
      </c>
      <c r="B8717" s="101">
        <v>3.14</v>
      </c>
    </row>
    <row r="8718" spans="1:2" x14ac:dyDescent="0.25">
      <c r="A8718" s="102">
        <v>41416</v>
      </c>
      <c r="B8718" s="101">
        <v>3.21</v>
      </c>
    </row>
    <row r="8719" spans="1:2" x14ac:dyDescent="0.25">
      <c r="A8719" s="102">
        <v>41417</v>
      </c>
      <c r="B8719" s="101">
        <v>3.2</v>
      </c>
    </row>
    <row r="8720" spans="1:2" x14ac:dyDescent="0.25">
      <c r="A8720" s="102">
        <v>41418</v>
      </c>
      <c r="B8720" s="101">
        <v>3.18</v>
      </c>
    </row>
    <row r="8721" spans="1:2" x14ac:dyDescent="0.25">
      <c r="A8721" s="102">
        <v>41421</v>
      </c>
      <c r="B8721" s="101" t="e">
        <f>NA()</f>
        <v>#N/A</v>
      </c>
    </row>
    <row r="8722" spans="1:2" x14ac:dyDescent="0.25">
      <c r="A8722" s="102">
        <v>41422</v>
      </c>
      <c r="B8722" s="101">
        <v>3.31</v>
      </c>
    </row>
    <row r="8723" spans="1:2" x14ac:dyDescent="0.25">
      <c r="A8723" s="102">
        <v>41423</v>
      </c>
      <c r="B8723" s="101">
        <v>3.27</v>
      </c>
    </row>
    <row r="8724" spans="1:2" x14ac:dyDescent="0.25">
      <c r="A8724" s="102">
        <v>41424</v>
      </c>
      <c r="B8724" s="101">
        <v>3.28</v>
      </c>
    </row>
    <row r="8725" spans="1:2" x14ac:dyDescent="0.25">
      <c r="A8725" s="102">
        <v>41425</v>
      </c>
      <c r="B8725" s="101">
        <v>3.3</v>
      </c>
    </row>
    <row r="8726" spans="1:2" x14ac:dyDescent="0.25">
      <c r="A8726" s="102">
        <v>41428</v>
      </c>
      <c r="B8726" s="101">
        <v>3.27</v>
      </c>
    </row>
    <row r="8727" spans="1:2" x14ac:dyDescent="0.25">
      <c r="A8727" s="102">
        <v>41429</v>
      </c>
      <c r="B8727" s="101">
        <v>3.3</v>
      </c>
    </row>
    <row r="8728" spans="1:2" x14ac:dyDescent="0.25">
      <c r="A8728" s="102">
        <v>41430</v>
      </c>
      <c r="B8728" s="101">
        <v>3.25</v>
      </c>
    </row>
    <row r="8729" spans="1:2" x14ac:dyDescent="0.25">
      <c r="A8729" s="102">
        <v>41431</v>
      </c>
      <c r="B8729" s="101">
        <v>3.23</v>
      </c>
    </row>
    <row r="8730" spans="1:2" x14ac:dyDescent="0.25">
      <c r="A8730" s="102">
        <v>41432</v>
      </c>
      <c r="B8730" s="101">
        <v>3.33</v>
      </c>
    </row>
    <row r="8731" spans="1:2" x14ac:dyDescent="0.25">
      <c r="A8731" s="102">
        <v>41435</v>
      </c>
      <c r="B8731" s="101">
        <v>3.36</v>
      </c>
    </row>
    <row r="8732" spans="1:2" x14ac:dyDescent="0.25">
      <c r="A8732" s="102">
        <v>41436</v>
      </c>
      <c r="B8732" s="101">
        <v>3.33</v>
      </c>
    </row>
    <row r="8733" spans="1:2" x14ac:dyDescent="0.25">
      <c r="A8733" s="102">
        <v>41437</v>
      </c>
      <c r="B8733" s="101">
        <v>3.37</v>
      </c>
    </row>
    <row r="8734" spans="1:2" x14ac:dyDescent="0.25">
      <c r="A8734" s="102">
        <v>41438</v>
      </c>
      <c r="B8734" s="101">
        <v>3.33</v>
      </c>
    </row>
    <row r="8735" spans="1:2" x14ac:dyDescent="0.25">
      <c r="A8735" s="102">
        <v>41439</v>
      </c>
      <c r="B8735" s="101">
        <v>3.28</v>
      </c>
    </row>
    <row r="8736" spans="1:2" x14ac:dyDescent="0.25">
      <c r="A8736" s="102">
        <v>41442</v>
      </c>
      <c r="B8736" s="101">
        <v>3.35</v>
      </c>
    </row>
    <row r="8737" spans="1:2" x14ac:dyDescent="0.25">
      <c r="A8737" s="102">
        <v>41443</v>
      </c>
      <c r="B8737" s="101">
        <v>3.34</v>
      </c>
    </row>
    <row r="8738" spans="1:2" x14ac:dyDescent="0.25">
      <c r="A8738" s="102">
        <v>41444</v>
      </c>
      <c r="B8738" s="101">
        <v>3.41</v>
      </c>
    </row>
    <row r="8739" spans="1:2" x14ac:dyDescent="0.25">
      <c r="A8739" s="102">
        <v>41445</v>
      </c>
      <c r="B8739" s="101">
        <v>3.49</v>
      </c>
    </row>
    <row r="8740" spans="1:2" x14ac:dyDescent="0.25">
      <c r="A8740" s="102">
        <v>41446</v>
      </c>
      <c r="B8740" s="101">
        <v>3.56</v>
      </c>
    </row>
    <row r="8741" spans="1:2" x14ac:dyDescent="0.25">
      <c r="A8741" s="102">
        <v>41449</v>
      </c>
      <c r="B8741" s="101">
        <v>3.56</v>
      </c>
    </row>
    <row r="8742" spans="1:2" x14ac:dyDescent="0.25">
      <c r="A8742" s="102">
        <v>41450</v>
      </c>
      <c r="B8742" s="101">
        <v>3.6</v>
      </c>
    </row>
    <row r="8743" spans="1:2" x14ac:dyDescent="0.25">
      <c r="A8743" s="102">
        <v>41451</v>
      </c>
      <c r="B8743" s="101">
        <v>3.58</v>
      </c>
    </row>
    <row r="8744" spans="1:2" x14ac:dyDescent="0.25">
      <c r="A8744" s="102">
        <v>41452</v>
      </c>
      <c r="B8744" s="101">
        <v>3.54</v>
      </c>
    </row>
    <row r="8745" spans="1:2" x14ac:dyDescent="0.25">
      <c r="A8745" s="102">
        <v>41453</v>
      </c>
      <c r="B8745" s="101">
        <v>3.52</v>
      </c>
    </row>
    <row r="8746" spans="1:2" x14ac:dyDescent="0.25">
      <c r="A8746" s="102">
        <v>41456</v>
      </c>
      <c r="B8746" s="101">
        <v>3.48</v>
      </c>
    </row>
    <row r="8747" spans="1:2" x14ac:dyDescent="0.25">
      <c r="A8747" s="102">
        <v>41457</v>
      </c>
      <c r="B8747" s="101">
        <v>3.47</v>
      </c>
    </row>
    <row r="8748" spans="1:2" x14ac:dyDescent="0.25">
      <c r="A8748" s="102">
        <v>41458</v>
      </c>
      <c r="B8748" s="101">
        <v>3.49</v>
      </c>
    </row>
    <row r="8749" spans="1:2" x14ac:dyDescent="0.25">
      <c r="A8749" s="102">
        <v>41459</v>
      </c>
      <c r="B8749" s="101" t="e">
        <f>NA()</f>
        <v>#N/A</v>
      </c>
    </row>
    <row r="8750" spans="1:2" x14ac:dyDescent="0.25">
      <c r="A8750" s="102">
        <v>41460</v>
      </c>
      <c r="B8750" s="101">
        <v>3.68</v>
      </c>
    </row>
    <row r="8751" spans="1:2" x14ac:dyDescent="0.25">
      <c r="A8751" s="102">
        <v>41463</v>
      </c>
      <c r="B8751" s="101">
        <v>3.63</v>
      </c>
    </row>
    <row r="8752" spans="1:2" x14ac:dyDescent="0.25">
      <c r="A8752" s="102">
        <v>41464</v>
      </c>
      <c r="B8752" s="101">
        <v>3.64</v>
      </c>
    </row>
    <row r="8753" spans="1:2" x14ac:dyDescent="0.25">
      <c r="A8753" s="102">
        <v>41465</v>
      </c>
      <c r="B8753" s="101">
        <v>3.68</v>
      </c>
    </row>
    <row r="8754" spans="1:2" x14ac:dyDescent="0.25">
      <c r="A8754" s="102">
        <v>41466</v>
      </c>
      <c r="B8754" s="101">
        <v>3.64</v>
      </c>
    </row>
    <row r="8755" spans="1:2" x14ac:dyDescent="0.25">
      <c r="A8755" s="102">
        <v>41467</v>
      </c>
      <c r="B8755" s="101">
        <v>3.64</v>
      </c>
    </row>
    <row r="8756" spans="1:2" x14ac:dyDescent="0.25">
      <c r="A8756" s="102">
        <v>41470</v>
      </c>
      <c r="B8756" s="101">
        <v>3.61</v>
      </c>
    </row>
    <row r="8757" spans="1:2" x14ac:dyDescent="0.25">
      <c r="A8757" s="102">
        <v>41471</v>
      </c>
      <c r="B8757" s="101">
        <v>3.58</v>
      </c>
    </row>
    <row r="8758" spans="1:2" x14ac:dyDescent="0.25">
      <c r="A8758" s="102">
        <v>41472</v>
      </c>
      <c r="B8758" s="101">
        <v>3.57</v>
      </c>
    </row>
    <row r="8759" spans="1:2" x14ac:dyDescent="0.25">
      <c r="A8759" s="102">
        <v>41473</v>
      </c>
      <c r="B8759" s="101">
        <v>3.63</v>
      </c>
    </row>
    <row r="8760" spans="1:2" x14ac:dyDescent="0.25">
      <c r="A8760" s="102">
        <v>41474</v>
      </c>
      <c r="B8760" s="101">
        <v>3.56</v>
      </c>
    </row>
    <row r="8761" spans="1:2" x14ac:dyDescent="0.25">
      <c r="A8761" s="102">
        <v>41477</v>
      </c>
      <c r="B8761" s="101">
        <v>3.55</v>
      </c>
    </row>
    <row r="8762" spans="1:2" x14ac:dyDescent="0.25">
      <c r="A8762" s="102">
        <v>41478</v>
      </c>
      <c r="B8762" s="101">
        <v>3.58</v>
      </c>
    </row>
    <row r="8763" spans="1:2" x14ac:dyDescent="0.25">
      <c r="A8763" s="102">
        <v>41479</v>
      </c>
      <c r="B8763" s="101">
        <v>3.65</v>
      </c>
    </row>
    <row r="8764" spans="1:2" x14ac:dyDescent="0.25">
      <c r="A8764" s="102">
        <v>41480</v>
      </c>
      <c r="B8764" s="101">
        <v>3.65</v>
      </c>
    </row>
    <row r="8765" spans="1:2" x14ac:dyDescent="0.25">
      <c r="A8765" s="102">
        <v>41481</v>
      </c>
      <c r="B8765" s="101">
        <v>3.61</v>
      </c>
    </row>
    <row r="8766" spans="1:2" x14ac:dyDescent="0.25">
      <c r="A8766" s="102">
        <v>41484</v>
      </c>
      <c r="B8766" s="101">
        <v>3.66</v>
      </c>
    </row>
    <row r="8767" spans="1:2" x14ac:dyDescent="0.25">
      <c r="A8767" s="102">
        <v>41485</v>
      </c>
      <c r="B8767" s="101">
        <v>3.67</v>
      </c>
    </row>
    <row r="8768" spans="1:2" x14ac:dyDescent="0.25">
      <c r="A8768" s="102">
        <v>41486</v>
      </c>
      <c r="B8768" s="101">
        <v>3.64</v>
      </c>
    </row>
    <row r="8769" spans="1:2" x14ac:dyDescent="0.25">
      <c r="A8769" s="102">
        <v>41487</v>
      </c>
      <c r="B8769" s="101">
        <v>3.77</v>
      </c>
    </row>
    <row r="8770" spans="1:2" x14ac:dyDescent="0.25">
      <c r="A8770" s="102">
        <v>41488</v>
      </c>
      <c r="B8770" s="101">
        <v>3.69</v>
      </c>
    </row>
    <row r="8771" spans="1:2" x14ac:dyDescent="0.25">
      <c r="A8771" s="102">
        <v>41491</v>
      </c>
      <c r="B8771" s="101">
        <v>3.73</v>
      </c>
    </row>
    <row r="8772" spans="1:2" x14ac:dyDescent="0.25">
      <c r="A8772" s="102">
        <v>41492</v>
      </c>
      <c r="B8772" s="101">
        <v>3.73</v>
      </c>
    </row>
    <row r="8773" spans="1:2" x14ac:dyDescent="0.25">
      <c r="A8773" s="102">
        <v>41493</v>
      </c>
      <c r="B8773" s="101">
        <v>3.68</v>
      </c>
    </row>
    <row r="8774" spans="1:2" x14ac:dyDescent="0.25">
      <c r="A8774" s="102">
        <v>41494</v>
      </c>
      <c r="B8774" s="101">
        <v>3.65</v>
      </c>
    </row>
    <row r="8775" spans="1:2" x14ac:dyDescent="0.25">
      <c r="A8775" s="102">
        <v>41495</v>
      </c>
      <c r="B8775" s="101">
        <v>3.63</v>
      </c>
    </row>
    <row r="8776" spans="1:2" x14ac:dyDescent="0.25">
      <c r="A8776" s="102">
        <v>41498</v>
      </c>
      <c r="B8776" s="101">
        <v>3.67</v>
      </c>
    </row>
    <row r="8777" spans="1:2" x14ac:dyDescent="0.25">
      <c r="A8777" s="102">
        <v>41499</v>
      </c>
      <c r="B8777" s="101">
        <v>3.75</v>
      </c>
    </row>
    <row r="8778" spans="1:2" x14ac:dyDescent="0.25">
      <c r="A8778" s="102">
        <v>41500</v>
      </c>
      <c r="B8778" s="101">
        <v>3.75</v>
      </c>
    </row>
    <row r="8779" spans="1:2" x14ac:dyDescent="0.25">
      <c r="A8779" s="102">
        <v>41501</v>
      </c>
      <c r="B8779" s="101">
        <v>3.81</v>
      </c>
    </row>
    <row r="8780" spans="1:2" x14ac:dyDescent="0.25">
      <c r="A8780" s="102">
        <v>41502</v>
      </c>
      <c r="B8780" s="101">
        <v>3.86</v>
      </c>
    </row>
    <row r="8781" spans="1:2" x14ac:dyDescent="0.25">
      <c r="A8781" s="102">
        <v>41505</v>
      </c>
      <c r="B8781" s="101">
        <v>3.89</v>
      </c>
    </row>
    <row r="8782" spans="1:2" x14ac:dyDescent="0.25">
      <c r="A8782" s="102">
        <v>41506</v>
      </c>
      <c r="B8782" s="101">
        <v>3.86</v>
      </c>
    </row>
    <row r="8783" spans="1:2" x14ac:dyDescent="0.25">
      <c r="A8783" s="102">
        <v>41507</v>
      </c>
      <c r="B8783" s="101">
        <v>3.9</v>
      </c>
    </row>
    <row r="8784" spans="1:2" x14ac:dyDescent="0.25">
      <c r="A8784" s="102">
        <v>41508</v>
      </c>
      <c r="B8784" s="101">
        <v>3.88</v>
      </c>
    </row>
    <row r="8785" spans="1:2" x14ac:dyDescent="0.25">
      <c r="A8785" s="102">
        <v>41509</v>
      </c>
      <c r="B8785" s="101">
        <v>3.8</v>
      </c>
    </row>
    <row r="8786" spans="1:2" x14ac:dyDescent="0.25">
      <c r="A8786" s="102">
        <v>41512</v>
      </c>
      <c r="B8786" s="101">
        <v>3.77</v>
      </c>
    </row>
    <row r="8787" spans="1:2" x14ac:dyDescent="0.25">
      <c r="A8787" s="102">
        <v>41513</v>
      </c>
      <c r="B8787" s="101">
        <v>3.7</v>
      </c>
    </row>
    <row r="8788" spans="1:2" x14ac:dyDescent="0.25">
      <c r="A8788" s="102">
        <v>41514</v>
      </c>
      <c r="B8788" s="101">
        <v>3.75</v>
      </c>
    </row>
    <row r="8789" spans="1:2" x14ac:dyDescent="0.25">
      <c r="A8789" s="102">
        <v>41515</v>
      </c>
      <c r="B8789" s="101">
        <v>3.7</v>
      </c>
    </row>
    <row r="8790" spans="1:2" x14ac:dyDescent="0.25">
      <c r="A8790" s="102">
        <v>41516</v>
      </c>
      <c r="B8790" s="101">
        <v>3.7</v>
      </c>
    </row>
    <row r="8791" spans="1:2" x14ac:dyDescent="0.25">
      <c r="A8791" s="102">
        <v>41519</v>
      </c>
      <c r="B8791" s="101" t="e">
        <f>NA()</f>
        <v>#N/A</v>
      </c>
    </row>
    <row r="8792" spans="1:2" x14ac:dyDescent="0.25">
      <c r="A8792" s="102">
        <v>41520</v>
      </c>
      <c r="B8792" s="101">
        <v>3.79</v>
      </c>
    </row>
    <row r="8793" spans="1:2" x14ac:dyDescent="0.25">
      <c r="A8793" s="102">
        <v>41521</v>
      </c>
      <c r="B8793" s="101">
        <v>3.8</v>
      </c>
    </row>
    <row r="8794" spans="1:2" x14ac:dyDescent="0.25">
      <c r="A8794" s="102">
        <v>41522</v>
      </c>
      <c r="B8794" s="101">
        <v>3.88</v>
      </c>
    </row>
    <row r="8795" spans="1:2" x14ac:dyDescent="0.25">
      <c r="A8795" s="102">
        <v>41523</v>
      </c>
      <c r="B8795" s="101">
        <v>3.87</v>
      </c>
    </row>
    <row r="8796" spans="1:2" x14ac:dyDescent="0.25">
      <c r="A8796" s="102">
        <v>41526</v>
      </c>
      <c r="B8796" s="101">
        <v>3.84</v>
      </c>
    </row>
    <row r="8797" spans="1:2" x14ac:dyDescent="0.25">
      <c r="A8797" s="102">
        <v>41527</v>
      </c>
      <c r="B8797" s="101">
        <v>3.88</v>
      </c>
    </row>
    <row r="8798" spans="1:2" x14ac:dyDescent="0.25">
      <c r="A8798" s="102">
        <v>41528</v>
      </c>
      <c r="B8798" s="101">
        <v>3.85</v>
      </c>
    </row>
    <row r="8799" spans="1:2" x14ac:dyDescent="0.25">
      <c r="A8799" s="102">
        <v>41529</v>
      </c>
      <c r="B8799" s="101">
        <v>3.85</v>
      </c>
    </row>
    <row r="8800" spans="1:2" x14ac:dyDescent="0.25">
      <c r="A8800" s="102">
        <v>41530</v>
      </c>
      <c r="B8800" s="101">
        <v>3.84</v>
      </c>
    </row>
    <row r="8801" spans="1:2" x14ac:dyDescent="0.25">
      <c r="A8801" s="102">
        <v>41533</v>
      </c>
      <c r="B8801" s="101">
        <v>3.87</v>
      </c>
    </row>
    <row r="8802" spans="1:2" x14ac:dyDescent="0.25">
      <c r="A8802" s="102">
        <v>41534</v>
      </c>
      <c r="B8802" s="101">
        <v>3.84</v>
      </c>
    </row>
    <row r="8803" spans="1:2" x14ac:dyDescent="0.25">
      <c r="A8803" s="102">
        <v>41535</v>
      </c>
      <c r="B8803" s="101">
        <v>3.75</v>
      </c>
    </row>
    <row r="8804" spans="1:2" x14ac:dyDescent="0.25">
      <c r="A8804" s="102">
        <v>41536</v>
      </c>
      <c r="B8804" s="101">
        <v>3.8</v>
      </c>
    </row>
    <row r="8805" spans="1:2" x14ac:dyDescent="0.25">
      <c r="A8805" s="102">
        <v>41537</v>
      </c>
      <c r="B8805" s="101">
        <v>3.77</v>
      </c>
    </row>
    <row r="8806" spans="1:2" x14ac:dyDescent="0.25">
      <c r="A8806" s="102">
        <v>41540</v>
      </c>
      <c r="B8806" s="101">
        <v>3.73</v>
      </c>
    </row>
    <row r="8807" spans="1:2" x14ac:dyDescent="0.25">
      <c r="A8807" s="102">
        <v>41541</v>
      </c>
      <c r="B8807" s="101">
        <v>3.67</v>
      </c>
    </row>
    <row r="8808" spans="1:2" x14ac:dyDescent="0.25">
      <c r="A8808" s="102">
        <v>41542</v>
      </c>
      <c r="B8808" s="101">
        <v>3.65</v>
      </c>
    </row>
    <row r="8809" spans="1:2" x14ac:dyDescent="0.25">
      <c r="A8809" s="102">
        <v>41543</v>
      </c>
      <c r="B8809" s="101">
        <v>3.69</v>
      </c>
    </row>
    <row r="8810" spans="1:2" x14ac:dyDescent="0.25">
      <c r="A8810" s="102">
        <v>41544</v>
      </c>
      <c r="B8810" s="101">
        <v>3.68</v>
      </c>
    </row>
    <row r="8811" spans="1:2" x14ac:dyDescent="0.25">
      <c r="A8811" s="102">
        <v>41547</v>
      </c>
      <c r="B8811" s="101">
        <v>3.69</v>
      </c>
    </row>
    <row r="8812" spans="1:2" x14ac:dyDescent="0.25">
      <c r="A8812" s="102">
        <v>41548</v>
      </c>
      <c r="B8812" s="101">
        <v>3.72</v>
      </c>
    </row>
    <row r="8813" spans="1:2" x14ac:dyDescent="0.25">
      <c r="A8813" s="102">
        <v>41549</v>
      </c>
      <c r="B8813" s="101">
        <v>3.7</v>
      </c>
    </row>
    <row r="8814" spans="1:2" x14ac:dyDescent="0.25">
      <c r="A8814" s="102">
        <v>41550</v>
      </c>
      <c r="B8814" s="101">
        <v>3.71</v>
      </c>
    </row>
    <row r="8815" spans="1:2" x14ac:dyDescent="0.25">
      <c r="A8815" s="102">
        <v>41551</v>
      </c>
      <c r="B8815" s="101">
        <v>3.73</v>
      </c>
    </row>
    <row r="8816" spans="1:2" x14ac:dyDescent="0.25">
      <c r="A8816" s="102">
        <v>41554</v>
      </c>
      <c r="B8816" s="101">
        <v>3.7</v>
      </c>
    </row>
    <row r="8817" spans="1:2" x14ac:dyDescent="0.25">
      <c r="A8817" s="102">
        <v>41555</v>
      </c>
      <c r="B8817" s="101">
        <v>3.7</v>
      </c>
    </row>
    <row r="8818" spans="1:2" x14ac:dyDescent="0.25">
      <c r="A8818" s="102">
        <v>41556</v>
      </c>
      <c r="B8818" s="101">
        <v>3.73</v>
      </c>
    </row>
    <row r="8819" spans="1:2" x14ac:dyDescent="0.25">
      <c r="A8819" s="102">
        <v>41557</v>
      </c>
      <c r="B8819" s="101">
        <v>3.75</v>
      </c>
    </row>
    <row r="8820" spans="1:2" x14ac:dyDescent="0.25">
      <c r="A8820" s="102">
        <v>41558</v>
      </c>
      <c r="B8820" s="101">
        <v>3.74</v>
      </c>
    </row>
    <row r="8821" spans="1:2" x14ac:dyDescent="0.25">
      <c r="A8821" s="102">
        <v>41561</v>
      </c>
      <c r="B8821" s="101" t="e">
        <f>NA()</f>
        <v>#N/A</v>
      </c>
    </row>
    <row r="8822" spans="1:2" x14ac:dyDescent="0.25">
      <c r="A8822" s="102">
        <v>41562</v>
      </c>
      <c r="B8822" s="101">
        <v>3.78</v>
      </c>
    </row>
    <row r="8823" spans="1:2" x14ac:dyDescent="0.25">
      <c r="A8823" s="102">
        <v>41563</v>
      </c>
      <c r="B8823" s="101">
        <v>3.72</v>
      </c>
    </row>
    <row r="8824" spans="1:2" x14ac:dyDescent="0.25">
      <c r="A8824" s="102">
        <v>41564</v>
      </c>
      <c r="B8824" s="101">
        <v>3.66</v>
      </c>
    </row>
    <row r="8825" spans="1:2" x14ac:dyDescent="0.25">
      <c r="A8825" s="102">
        <v>41565</v>
      </c>
      <c r="B8825" s="101">
        <v>3.65</v>
      </c>
    </row>
    <row r="8826" spans="1:2" x14ac:dyDescent="0.25">
      <c r="A8826" s="102">
        <v>41568</v>
      </c>
      <c r="B8826" s="101">
        <v>3.68</v>
      </c>
    </row>
    <row r="8827" spans="1:2" x14ac:dyDescent="0.25">
      <c r="A8827" s="102">
        <v>41569</v>
      </c>
      <c r="B8827" s="101">
        <v>3.61</v>
      </c>
    </row>
    <row r="8828" spans="1:2" x14ac:dyDescent="0.25">
      <c r="A8828" s="102">
        <v>41570</v>
      </c>
      <c r="B8828" s="101">
        <v>3.59</v>
      </c>
    </row>
    <row r="8829" spans="1:2" x14ac:dyDescent="0.25">
      <c r="A8829" s="102">
        <v>41571</v>
      </c>
      <c r="B8829" s="101">
        <v>3.61</v>
      </c>
    </row>
    <row r="8830" spans="1:2" x14ac:dyDescent="0.25">
      <c r="A8830" s="102">
        <v>41572</v>
      </c>
      <c r="B8830" s="101">
        <v>3.6</v>
      </c>
    </row>
    <row r="8831" spans="1:2" x14ac:dyDescent="0.25">
      <c r="A8831" s="102">
        <v>41575</v>
      </c>
      <c r="B8831" s="101">
        <v>3.61</v>
      </c>
    </row>
    <row r="8832" spans="1:2" x14ac:dyDescent="0.25">
      <c r="A8832" s="102">
        <v>41576</v>
      </c>
      <c r="B8832" s="101">
        <v>3.62</v>
      </c>
    </row>
    <row r="8833" spans="1:2" x14ac:dyDescent="0.25">
      <c r="A8833" s="102">
        <v>41577</v>
      </c>
      <c r="B8833" s="101">
        <v>3.63</v>
      </c>
    </row>
    <row r="8834" spans="1:2" x14ac:dyDescent="0.25">
      <c r="A8834" s="102">
        <v>41578</v>
      </c>
      <c r="B8834" s="101">
        <v>3.63</v>
      </c>
    </row>
    <row r="8835" spans="1:2" x14ac:dyDescent="0.25">
      <c r="A8835" s="102">
        <v>41579</v>
      </c>
      <c r="B8835" s="101">
        <v>3.69</v>
      </c>
    </row>
    <row r="8836" spans="1:2" x14ac:dyDescent="0.25">
      <c r="A8836" s="102">
        <v>41582</v>
      </c>
      <c r="B8836" s="101">
        <v>3.7</v>
      </c>
    </row>
    <row r="8837" spans="1:2" x14ac:dyDescent="0.25">
      <c r="A8837" s="102">
        <v>41583</v>
      </c>
      <c r="B8837" s="101">
        <v>3.76</v>
      </c>
    </row>
    <row r="8838" spans="1:2" x14ac:dyDescent="0.25">
      <c r="A8838" s="102">
        <v>41584</v>
      </c>
      <c r="B8838" s="101">
        <v>3.77</v>
      </c>
    </row>
    <row r="8839" spans="1:2" x14ac:dyDescent="0.25">
      <c r="A8839" s="102">
        <v>41585</v>
      </c>
      <c r="B8839" s="101">
        <v>3.71</v>
      </c>
    </row>
    <row r="8840" spans="1:2" x14ac:dyDescent="0.25">
      <c r="A8840" s="102">
        <v>41586</v>
      </c>
      <c r="B8840" s="101">
        <v>3.84</v>
      </c>
    </row>
    <row r="8841" spans="1:2" x14ac:dyDescent="0.25">
      <c r="A8841" s="102">
        <v>41589</v>
      </c>
      <c r="B8841" s="101" t="e">
        <f>NA()</f>
        <v>#N/A</v>
      </c>
    </row>
    <row r="8842" spans="1:2" x14ac:dyDescent="0.25">
      <c r="A8842" s="102">
        <v>41590</v>
      </c>
      <c r="B8842" s="101">
        <v>3.86</v>
      </c>
    </row>
    <row r="8843" spans="1:2" x14ac:dyDescent="0.25">
      <c r="A8843" s="102">
        <v>41591</v>
      </c>
      <c r="B8843" s="101">
        <v>3.83</v>
      </c>
    </row>
    <row r="8844" spans="1:2" x14ac:dyDescent="0.25">
      <c r="A8844" s="102">
        <v>41592</v>
      </c>
      <c r="B8844" s="101">
        <v>3.79</v>
      </c>
    </row>
    <row r="8845" spans="1:2" x14ac:dyDescent="0.25">
      <c r="A8845" s="102">
        <v>41593</v>
      </c>
      <c r="B8845" s="101">
        <v>3.8</v>
      </c>
    </row>
    <row r="8846" spans="1:2" x14ac:dyDescent="0.25">
      <c r="A8846" s="102">
        <v>41596</v>
      </c>
      <c r="B8846" s="101">
        <v>3.76</v>
      </c>
    </row>
    <row r="8847" spans="1:2" x14ac:dyDescent="0.25">
      <c r="A8847" s="102">
        <v>41597</v>
      </c>
      <c r="B8847" s="101">
        <v>3.8</v>
      </c>
    </row>
    <row r="8848" spans="1:2" x14ac:dyDescent="0.25">
      <c r="A8848" s="102">
        <v>41598</v>
      </c>
      <c r="B8848" s="101">
        <v>3.9</v>
      </c>
    </row>
    <row r="8849" spans="1:2" x14ac:dyDescent="0.25">
      <c r="A8849" s="102">
        <v>41599</v>
      </c>
      <c r="B8849" s="101">
        <v>3.89</v>
      </c>
    </row>
    <row r="8850" spans="1:2" x14ac:dyDescent="0.25">
      <c r="A8850" s="102">
        <v>41600</v>
      </c>
      <c r="B8850" s="101">
        <v>3.84</v>
      </c>
    </row>
    <row r="8851" spans="1:2" x14ac:dyDescent="0.25">
      <c r="A8851" s="102">
        <v>41603</v>
      </c>
      <c r="B8851" s="101">
        <v>3.83</v>
      </c>
    </row>
    <row r="8852" spans="1:2" x14ac:dyDescent="0.25">
      <c r="A8852" s="102">
        <v>41604</v>
      </c>
      <c r="B8852" s="101">
        <v>3.8</v>
      </c>
    </row>
    <row r="8853" spans="1:2" x14ac:dyDescent="0.25">
      <c r="A8853" s="102">
        <v>41605</v>
      </c>
      <c r="B8853" s="101">
        <v>3.81</v>
      </c>
    </row>
    <row r="8854" spans="1:2" x14ac:dyDescent="0.25">
      <c r="A8854" s="102">
        <v>41606</v>
      </c>
      <c r="B8854" s="101" t="e">
        <f>NA()</f>
        <v>#N/A</v>
      </c>
    </row>
    <row r="8855" spans="1:2" x14ac:dyDescent="0.25">
      <c r="A8855" s="102">
        <v>41607</v>
      </c>
      <c r="B8855" s="101">
        <v>3.82</v>
      </c>
    </row>
    <row r="8856" spans="1:2" x14ac:dyDescent="0.25">
      <c r="A8856" s="102">
        <v>41610</v>
      </c>
      <c r="B8856" s="101">
        <v>3.86</v>
      </c>
    </row>
    <row r="8857" spans="1:2" x14ac:dyDescent="0.25">
      <c r="A8857" s="102">
        <v>41611</v>
      </c>
      <c r="B8857" s="101">
        <v>3.84</v>
      </c>
    </row>
    <row r="8858" spans="1:2" x14ac:dyDescent="0.25">
      <c r="A8858" s="102">
        <v>41612</v>
      </c>
      <c r="B8858" s="101">
        <v>3.9</v>
      </c>
    </row>
    <row r="8859" spans="1:2" x14ac:dyDescent="0.25">
      <c r="A8859" s="102">
        <v>41613</v>
      </c>
      <c r="B8859" s="101">
        <v>3.92</v>
      </c>
    </row>
    <row r="8860" spans="1:2" x14ac:dyDescent="0.25">
      <c r="A8860" s="102">
        <v>41614</v>
      </c>
      <c r="B8860" s="101">
        <v>3.9</v>
      </c>
    </row>
    <row r="8861" spans="1:2" x14ac:dyDescent="0.25">
      <c r="A8861" s="102">
        <v>41617</v>
      </c>
      <c r="B8861" s="101">
        <v>3.88</v>
      </c>
    </row>
    <row r="8862" spans="1:2" x14ac:dyDescent="0.25">
      <c r="A8862" s="102">
        <v>41618</v>
      </c>
      <c r="B8862" s="101">
        <v>3.83</v>
      </c>
    </row>
    <row r="8863" spans="1:2" x14ac:dyDescent="0.25">
      <c r="A8863" s="102">
        <v>41619</v>
      </c>
      <c r="B8863" s="101">
        <v>3.87</v>
      </c>
    </row>
    <row r="8864" spans="1:2" x14ac:dyDescent="0.25">
      <c r="A8864" s="102">
        <v>41620</v>
      </c>
      <c r="B8864" s="101">
        <v>3.91</v>
      </c>
    </row>
    <row r="8865" spans="1:2" x14ac:dyDescent="0.25">
      <c r="A8865" s="102">
        <v>41621</v>
      </c>
      <c r="B8865" s="101">
        <v>3.88</v>
      </c>
    </row>
    <row r="8866" spans="1:2" x14ac:dyDescent="0.25">
      <c r="A8866" s="102">
        <v>41624</v>
      </c>
      <c r="B8866" s="101">
        <v>3.9</v>
      </c>
    </row>
    <row r="8867" spans="1:2" x14ac:dyDescent="0.25">
      <c r="A8867" s="102">
        <v>41625</v>
      </c>
      <c r="B8867" s="101">
        <v>3.88</v>
      </c>
    </row>
    <row r="8868" spans="1:2" x14ac:dyDescent="0.25">
      <c r="A8868" s="102">
        <v>41626</v>
      </c>
      <c r="B8868" s="101">
        <v>3.9</v>
      </c>
    </row>
    <row r="8869" spans="1:2" x14ac:dyDescent="0.25">
      <c r="A8869" s="102">
        <v>41627</v>
      </c>
      <c r="B8869" s="101">
        <v>3.91</v>
      </c>
    </row>
    <row r="8870" spans="1:2" x14ac:dyDescent="0.25">
      <c r="A8870" s="102">
        <v>41628</v>
      </c>
      <c r="B8870" s="101">
        <v>3.82</v>
      </c>
    </row>
    <row r="8871" spans="1:2" x14ac:dyDescent="0.25">
      <c r="A8871" s="102">
        <v>41631</v>
      </c>
      <c r="B8871" s="101">
        <v>3.85</v>
      </c>
    </row>
    <row r="8872" spans="1:2" x14ac:dyDescent="0.25">
      <c r="A8872" s="102">
        <v>41632</v>
      </c>
      <c r="B8872" s="101">
        <v>3.9</v>
      </c>
    </row>
    <row r="8873" spans="1:2" x14ac:dyDescent="0.25">
      <c r="A8873" s="102">
        <v>41633</v>
      </c>
      <c r="B8873" s="101" t="e">
        <f>NA()</f>
        <v>#N/A</v>
      </c>
    </row>
    <row r="8874" spans="1:2" x14ac:dyDescent="0.25">
      <c r="A8874" s="102">
        <v>41634</v>
      </c>
      <c r="B8874" s="101">
        <v>3.92</v>
      </c>
    </row>
    <row r="8875" spans="1:2" x14ac:dyDescent="0.25">
      <c r="A8875" s="102">
        <v>41635</v>
      </c>
      <c r="B8875" s="101">
        <v>3.94</v>
      </c>
    </row>
    <row r="8876" spans="1:2" x14ac:dyDescent="0.25">
      <c r="A8876" s="102">
        <v>41638</v>
      </c>
      <c r="B8876" s="101">
        <v>3.9</v>
      </c>
    </row>
    <row r="8877" spans="1:2" x14ac:dyDescent="0.25">
      <c r="A8877" s="102">
        <v>41639</v>
      </c>
      <c r="B8877" s="101">
        <v>3.96</v>
      </c>
    </row>
    <row r="8878" spans="1:2" x14ac:dyDescent="0.25">
      <c r="A8878" s="102">
        <v>41640</v>
      </c>
      <c r="B8878" s="101" t="e">
        <f>NA()</f>
        <v>#N/A</v>
      </c>
    </row>
    <row r="8879" spans="1:2" x14ac:dyDescent="0.25">
      <c r="A8879" s="102">
        <v>41641</v>
      </c>
      <c r="B8879" s="101">
        <v>3.92</v>
      </c>
    </row>
    <row r="8880" spans="1:2" x14ac:dyDescent="0.25">
      <c r="A8880" s="102">
        <v>41642</v>
      </c>
      <c r="B8880" s="101">
        <v>3.93</v>
      </c>
    </row>
    <row r="8881" spans="1:2" x14ac:dyDescent="0.25">
      <c r="A8881" s="102">
        <v>41645</v>
      </c>
      <c r="B8881" s="101">
        <v>3.9</v>
      </c>
    </row>
    <row r="8882" spans="1:2" x14ac:dyDescent="0.25">
      <c r="A8882" s="102">
        <v>41646</v>
      </c>
      <c r="B8882" s="101">
        <v>3.88</v>
      </c>
    </row>
    <row r="8883" spans="1:2" x14ac:dyDescent="0.25">
      <c r="A8883" s="102">
        <v>41647</v>
      </c>
      <c r="B8883" s="101">
        <v>3.9</v>
      </c>
    </row>
    <row r="8884" spans="1:2" x14ac:dyDescent="0.25">
      <c r="A8884" s="102">
        <v>41648</v>
      </c>
      <c r="B8884" s="101">
        <v>3.88</v>
      </c>
    </row>
    <row r="8885" spans="1:2" x14ac:dyDescent="0.25">
      <c r="A8885" s="102">
        <v>41649</v>
      </c>
      <c r="B8885" s="101">
        <v>3.8</v>
      </c>
    </row>
    <row r="8886" spans="1:2" x14ac:dyDescent="0.25">
      <c r="A8886" s="102">
        <v>41652</v>
      </c>
      <c r="B8886" s="101">
        <v>3.77</v>
      </c>
    </row>
    <row r="8887" spans="1:2" x14ac:dyDescent="0.25">
      <c r="A8887" s="102">
        <v>41653</v>
      </c>
      <c r="B8887" s="101">
        <v>3.8</v>
      </c>
    </row>
    <row r="8888" spans="1:2" x14ac:dyDescent="0.25">
      <c r="A8888" s="102">
        <v>41654</v>
      </c>
      <c r="B8888" s="101">
        <v>3.81</v>
      </c>
    </row>
    <row r="8889" spans="1:2" x14ac:dyDescent="0.25">
      <c r="A8889" s="102">
        <v>41655</v>
      </c>
      <c r="B8889" s="101">
        <v>3.77</v>
      </c>
    </row>
    <row r="8890" spans="1:2" x14ac:dyDescent="0.25">
      <c r="A8890" s="102">
        <v>41656</v>
      </c>
      <c r="B8890" s="101">
        <v>3.75</v>
      </c>
    </row>
    <row r="8891" spans="1:2" x14ac:dyDescent="0.25">
      <c r="A8891" s="102">
        <v>41659</v>
      </c>
      <c r="B8891" s="101" t="e">
        <f>NA()</f>
        <v>#N/A</v>
      </c>
    </row>
    <row r="8892" spans="1:2" x14ac:dyDescent="0.25">
      <c r="A8892" s="102">
        <v>41660</v>
      </c>
      <c r="B8892" s="101">
        <v>3.74</v>
      </c>
    </row>
    <row r="8893" spans="1:2" x14ac:dyDescent="0.25">
      <c r="A8893" s="102">
        <v>41661</v>
      </c>
      <c r="B8893" s="101">
        <v>3.75</v>
      </c>
    </row>
    <row r="8894" spans="1:2" x14ac:dyDescent="0.25">
      <c r="A8894" s="102">
        <v>41662</v>
      </c>
      <c r="B8894" s="101">
        <v>3.68</v>
      </c>
    </row>
    <row r="8895" spans="1:2" x14ac:dyDescent="0.25">
      <c r="A8895" s="102">
        <v>41663</v>
      </c>
      <c r="B8895" s="101">
        <v>3.64</v>
      </c>
    </row>
    <row r="8896" spans="1:2" x14ac:dyDescent="0.25">
      <c r="A8896" s="102">
        <v>41666</v>
      </c>
      <c r="B8896" s="101">
        <v>3.67</v>
      </c>
    </row>
    <row r="8897" spans="1:2" x14ac:dyDescent="0.25">
      <c r="A8897" s="102">
        <v>41667</v>
      </c>
      <c r="B8897" s="101">
        <v>3.68</v>
      </c>
    </row>
    <row r="8898" spans="1:2" x14ac:dyDescent="0.25">
      <c r="A8898" s="102">
        <v>41668</v>
      </c>
      <c r="B8898" s="101">
        <v>3.62</v>
      </c>
    </row>
    <row r="8899" spans="1:2" x14ac:dyDescent="0.25">
      <c r="A8899" s="102">
        <v>41669</v>
      </c>
      <c r="B8899" s="101">
        <v>3.65</v>
      </c>
    </row>
    <row r="8900" spans="1:2" x14ac:dyDescent="0.25">
      <c r="A8900" s="102">
        <v>41670</v>
      </c>
      <c r="B8900" s="101">
        <v>3.61</v>
      </c>
    </row>
    <row r="8901" spans="1:2" x14ac:dyDescent="0.25">
      <c r="A8901" s="102">
        <v>41673</v>
      </c>
      <c r="B8901" s="101">
        <v>3.55</v>
      </c>
    </row>
    <row r="8902" spans="1:2" x14ac:dyDescent="0.25">
      <c r="A8902" s="102">
        <v>41674</v>
      </c>
      <c r="B8902" s="101">
        <v>3.59</v>
      </c>
    </row>
    <row r="8903" spans="1:2" x14ac:dyDescent="0.25">
      <c r="A8903" s="102">
        <v>41675</v>
      </c>
      <c r="B8903" s="101">
        <v>3.66</v>
      </c>
    </row>
    <row r="8904" spans="1:2" x14ac:dyDescent="0.25">
      <c r="A8904" s="102">
        <v>41676</v>
      </c>
      <c r="B8904" s="101">
        <v>3.67</v>
      </c>
    </row>
    <row r="8905" spans="1:2" x14ac:dyDescent="0.25">
      <c r="A8905" s="102">
        <v>41677</v>
      </c>
      <c r="B8905" s="101">
        <v>3.67</v>
      </c>
    </row>
    <row r="8906" spans="1:2" x14ac:dyDescent="0.25">
      <c r="A8906" s="102">
        <v>41680</v>
      </c>
      <c r="B8906" s="101">
        <v>3.66</v>
      </c>
    </row>
    <row r="8907" spans="1:2" x14ac:dyDescent="0.25">
      <c r="A8907" s="102">
        <v>41681</v>
      </c>
      <c r="B8907" s="101">
        <v>3.69</v>
      </c>
    </row>
    <row r="8908" spans="1:2" x14ac:dyDescent="0.25">
      <c r="A8908" s="102">
        <v>41682</v>
      </c>
      <c r="B8908" s="101">
        <v>3.72</v>
      </c>
    </row>
    <row r="8909" spans="1:2" x14ac:dyDescent="0.25">
      <c r="A8909" s="102">
        <v>41683</v>
      </c>
      <c r="B8909" s="101">
        <v>3.7</v>
      </c>
    </row>
    <row r="8910" spans="1:2" x14ac:dyDescent="0.25">
      <c r="A8910" s="102">
        <v>41684</v>
      </c>
      <c r="B8910" s="101">
        <v>3.69</v>
      </c>
    </row>
    <row r="8911" spans="1:2" x14ac:dyDescent="0.25">
      <c r="A8911" s="102">
        <v>41687</v>
      </c>
      <c r="B8911" s="101" t="e">
        <f>NA()</f>
        <v>#N/A</v>
      </c>
    </row>
    <row r="8912" spans="1:2" x14ac:dyDescent="0.25">
      <c r="A8912" s="102">
        <v>41688</v>
      </c>
      <c r="B8912" s="101">
        <v>3.68</v>
      </c>
    </row>
    <row r="8913" spans="1:2" x14ac:dyDescent="0.25">
      <c r="A8913" s="102">
        <v>41689</v>
      </c>
      <c r="B8913" s="101">
        <v>3.71</v>
      </c>
    </row>
    <row r="8914" spans="1:2" x14ac:dyDescent="0.25">
      <c r="A8914" s="102">
        <v>41690</v>
      </c>
      <c r="B8914" s="101">
        <v>3.73</v>
      </c>
    </row>
    <row r="8915" spans="1:2" x14ac:dyDescent="0.25">
      <c r="A8915" s="102">
        <v>41691</v>
      </c>
      <c r="B8915" s="101">
        <v>3.69</v>
      </c>
    </row>
    <row r="8916" spans="1:2" x14ac:dyDescent="0.25">
      <c r="A8916" s="102">
        <v>41694</v>
      </c>
      <c r="B8916" s="101">
        <v>3.7</v>
      </c>
    </row>
    <row r="8917" spans="1:2" x14ac:dyDescent="0.25">
      <c r="A8917" s="102">
        <v>41695</v>
      </c>
      <c r="B8917" s="101">
        <v>3.66</v>
      </c>
    </row>
    <row r="8918" spans="1:2" x14ac:dyDescent="0.25">
      <c r="A8918" s="102">
        <v>41696</v>
      </c>
      <c r="B8918" s="101">
        <v>3.63</v>
      </c>
    </row>
    <row r="8919" spans="1:2" x14ac:dyDescent="0.25">
      <c r="A8919" s="102">
        <v>41697</v>
      </c>
      <c r="B8919" s="101">
        <v>3.6</v>
      </c>
    </row>
    <row r="8920" spans="1:2" x14ac:dyDescent="0.25">
      <c r="A8920" s="102">
        <v>41698</v>
      </c>
      <c r="B8920" s="101">
        <v>3.59</v>
      </c>
    </row>
    <row r="8921" spans="1:2" x14ac:dyDescent="0.25">
      <c r="A8921" s="102">
        <v>41701</v>
      </c>
      <c r="B8921" s="101">
        <v>3.55</v>
      </c>
    </row>
    <row r="8922" spans="1:2" x14ac:dyDescent="0.25">
      <c r="A8922" s="102">
        <v>41702</v>
      </c>
      <c r="B8922" s="101">
        <v>3.64</v>
      </c>
    </row>
    <row r="8923" spans="1:2" x14ac:dyDescent="0.25">
      <c r="A8923" s="102">
        <v>41703</v>
      </c>
      <c r="B8923" s="101">
        <v>3.64</v>
      </c>
    </row>
    <row r="8924" spans="1:2" x14ac:dyDescent="0.25">
      <c r="A8924" s="102">
        <v>41704</v>
      </c>
      <c r="B8924" s="101">
        <v>3.68</v>
      </c>
    </row>
    <row r="8925" spans="1:2" x14ac:dyDescent="0.25">
      <c r="A8925" s="102">
        <v>41705</v>
      </c>
      <c r="B8925" s="101">
        <v>3.72</v>
      </c>
    </row>
    <row r="8926" spans="1:2" x14ac:dyDescent="0.25">
      <c r="A8926" s="102">
        <v>41708</v>
      </c>
      <c r="B8926" s="101">
        <v>3.73</v>
      </c>
    </row>
    <row r="8927" spans="1:2" x14ac:dyDescent="0.25">
      <c r="A8927" s="102">
        <v>41709</v>
      </c>
      <c r="B8927" s="101">
        <v>3.7</v>
      </c>
    </row>
    <row r="8928" spans="1:2" x14ac:dyDescent="0.25">
      <c r="A8928" s="102">
        <v>41710</v>
      </c>
      <c r="B8928" s="101">
        <v>3.66</v>
      </c>
    </row>
    <row r="8929" spans="1:2" x14ac:dyDescent="0.25">
      <c r="A8929" s="102">
        <v>41711</v>
      </c>
      <c r="B8929" s="101">
        <v>3.6</v>
      </c>
    </row>
    <row r="8930" spans="1:2" x14ac:dyDescent="0.25">
      <c r="A8930" s="102">
        <v>41712</v>
      </c>
      <c r="B8930" s="101">
        <v>3.59</v>
      </c>
    </row>
    <row r="8931" spans="1:2" x14ac:dyDescent="0.25">
      <c r="A8931" s="102">
        <v>41715</v>
      </c>
      <c r="B8931" s="101">
        <v>3.63</v>
      </c>
    </row>
    <row r="8932" spans="1:2" x14ac:dyDescent="0.25">
      <c r="A8932" s="102">
        <v>41716</v>
      </c>
      <c r="B8932" s="101">
        <v>3.62</v>
      </c>
    </row>
    <row r="8933" spans="1:2" x14ac:dyDescent="0.25">
      <c r="A8933" s="102">
        <v>41717</v>
      </c>
      <c r="B8933" s="101">
        <v>3.66</v>
      </c>
    </row>
    <row r="8934" spans="1:2" x14ac:dyDescent="0.25">
      <c r="A8934" s="102">
        <v>41718</v>
      </c>
      <c r="B8934" s="101">
        <v>3.67</v>
      </c>
    </row>
    <row r="8935" spans="1:2" x14ac:dyDescent="0.25">
      <c r="A8935" s="102">
        <v>41719</v>
      </c>
      <c r="B8935" s="101">
        <v>3.61</v>
      </c>
    </row>
    <row r="8936" spans="1:2" x14ac:dyDescent="0.25">
      <c r="A8936" s="102">
        <v>41722</v>
      </c>
      <c r="B8936" s="101">
        <v>3.57</v>
      </c>
    </row>
    <row r="8937" spans="1:2" x14ac:dyDescent="0.25">
      <c r="A8937" s="102">
        <v>41723</v>
      </c>
      <c r="B8937" s="101">
        <v>3.59</v>
      </c>
    </row>
    <row r="8938" spans="1:2" x14ac:dyDescent="0.25">
      <c r="A8938" s="102">
        <v>41724</v>
      </c>
      <c r="B8938" s="101">
        <v>3.55</v>
      </c>
    </row>
    <row r="8939" spans="1:2" x14ac:dyDescent="0.25">
      <c r="A8939" s="102">
        <v>41725</v>
      </c>
      <c r="B8939" s="101">
        <v>3.52</v>
      </c>
    </row>
    <row r="8940" spans="1:2" x14ac:dyDescent="0.25">
      <c r="A8940" s="102">
        <v>41726</v>
      </c>
      <c r="B8940" s="101">
        <v>3.55</v>
      </c>
    </row>
    <row r="8941" spans="1:2" x14ac:dyDescent="0.25">
      <c r="A8941" s="102">
        <v>41729</v>
      </c>
      <c r="B8941" s="101">
        <v>3.56</v>
      </c>
    </row>
    <row r="8942" spans="1:2" x14ac:dyDescent="0.25">
      <c r="A8942" s="102">
        <v>41730</v>
      </c>
      <c r="B8942" s="101">
        <v>3.6</v>
      </c>
    </row>
    <row r="8943" spans="1:2" x14ac:dyDescent="0.25">
      <c r="A8943" s="102">
        <v>41731</v>
      </c>
      <c r="B8943" s="101">
        <v>3.65</v>
      </c>
    </row>
    <row r="8944" spans="1:2" x14ac:dyDescent="0.25">
      <c r="A8944" s="102">
        <v>41732</v>
      </c>
      <c r="B8944" s="101">
        <v>3.62</v>
      </c>
    </row>
    <row r="8945" spans="1:2" x14ac:dyDescent="0.25">
      <c r="A8945" s="102">
        <v>41733</v>
      </c>
      <c r="B8945" s="101">
        <v>3.59</v>
      </c>
    </row>
    <row r="8946" spans="1:2" x14ac:dyDescent="0.25">
      <c r="A8946" s="102">
        <v>41736</v>
      </c>
      <c r="B8946" s="101">
        <v>3.56</v>
      </c>
    </row>
    <row r="8947" spans="1:2" x14ac:dyDescent="0.25">
      <c r="A8947" s="102">
        <v>41737</v>
      </c>
      <c r="B8947" s="101">
        <v>3.54</v>
      </c>
    </row>
    <row r="8948" spans="1:2" x14ac:dyDescent="0.25">
      <c r="A8948" s="102">
        <v>41738</v>
      </c>
      <c r="B8948" s="101">
        <v>3.57</v>
      </c>
    </row>
    <row r="8949" spans="1:2" x14ac:dyDescent="0.25">
      <c r="A8949" s="102">
        <v>41739</v>
      </c>
      <c r="B8949" s="101">
        <v>3.52</v>
      </c>
    </row>
    <row r="8950" spans="1:2" x14ac:dyDescent="0.25">
      <c r="A8950" s="102">
        <v>41740</v>
      </c>
      <c r="B8950" s="101">
        <v>3.48</v>
      </c>
    </row>
    <row r="8951" spans="1:2" x14ac:dyDescent="0.25">
      <c r="A8951" s="102">
        <v>41743</v>
      </c>
      <c r="B8951" s="101">
        <v>3.48</v>
      </c>
    </row>
    <row r="8952" spans="1:2" x14ac:dyDescent="0.25">
      <c r="A8952" s="102">
        <v>41744</v>
      </c>
      <c r="B8952" s="101">
        <v>3.46</v>
      </c>
    </row>
    <row r="8953" spans="1:2" x14ac:dyDescent="0.25">
      <c r="A8953" s="102">
        <v>41745</v>
      </c>
      <c r="B8953" s="101">
        <v>3.45</v>
      </c>
    </row>
    <row r="8954" spans="1:2" x14ac:dyDescent="0.25">
      <c r="A8954" s="102">
        <v>41746</v>
      </c>
      <c r="B8954" s="101">
        <v>3.52</v>
      </c>
    </row>
    <row r="8955" spans="1:2" x14ac:dyDescent="0.25">
      <c r="A8955" s="102">
        <v>41747</v>
      </c>
      <c r="B8955" s="101" t="e">
        <f>NA()</f>
        <v>#N/A</v>
      </c>
    </row>
    <row r="8956" spans="1:2" x14ac:dyDescent="0.25">
      <c r="A8956" s="102">
        <v>41750</v>
      </c>
      <c r="B8956" s="101">
        <v>3.52</v>
      </c>
    </row>
    <row r="8957" spans="1:2" x14ac:dyDescent="0.25">
      <c r="A8957" s="102">
        <v>41751</v>
      </c>
      <c r="B8957" s="101">
        <v>3.5</v>
      </c>
    </row>
    <row r="8958" spans="1:2" x14ac:dyDescent="0.25">
      <c r="A8958" s="102">
        <v>41752</v>
      </c>
      <c r="B8958" s="101">
        <v>3.47</v>
      </c>
    </row>
    <row r="8959" spans="1:2" x14ac:dyDescent="0.25">
      <c r="A8959" s="102">
        <v>41753</v>
      </c>
      <c r="B8959" s="101">
        <v>3.46</v>
      </c>
    </row>
    <row r="8960" spans="1:2" x14ac:dyDescent="0.25">
      <c r="A8960" s="102">
        <v>41754</v>
      </c>
      <c r="B8960" s="101">
        <v>3.45</v>
      </c>
    </row>
    <row r="8961" spans="1:2" x14ac:dyDescent="0.25">
      <c r="A8961" s="102">
        <v>41757</v>
      </c>
      <c r="B8961" s="101">
        <v>3.47</v>
      </c>
    </row>
    <row r="8962" spans="1:2" x14ac:dyDescent="0.25">
      <c r="A8962" s="102">
        <v>41758</v>
      </c>
      <c r="B8962" s="101">
        <v>3.49</v>
      </c>
    </row>
    <row r="8963" spans="1:2" x14ac:dyDescent="0.25">
      <c r="A8963" s="102">
        <v>41759</v>
      </c>
      <c r="B8963" s="101">
        <v>3.47</v>
      </c>
    </row>
    <row r="8964" spans="1:2" x14ac:dyDescent="0.25">
      <c r="A8964" s="102">
        <v>41760</v>
      </c>
      <c r="B8964" s="101">
        <v>3.41</v>
      </c>
    </row>
    <row r="8965" spans="1:2" x14ac:dyDescent="0.25">
      <c r="A8965" s="102">
        <v>41761</v>
      </c>
      <c r="B8965" s="101">
        <v>3.37</v>
      </c>
    </row>
    <row r="8966" spans="1:2" x14ac:dyDescent="0.25">
      <c r="A8966" s="102">
        <v>41764</v>
      </c>
      <c r="B8966" s="101">
        <v>3.41</v>
      </c>
    </row>
    <row r="8967" spans="1:2" x14ac:dyDescent="0.25">
      <c r="A8967" s="102">
        <v>41765</v>
      </c>
      <c r="B8967" s="101">
        <v>3.38</v>
      </c>
    </row>
    <row r="8968" spans="1:2" x14ac:dyDescent="0.25">
      <c r="A8968" s="102">
        <v>41766</v>
      </c>
      <c r="B8968" s="101">
        <v>3.4</v>
      </c>
    </row>
    <row r="8969" spans="1:2" x14ac:dyDescent="0.25">
      <c r="A8969" s="102">
        <v>41767</v>
      </c>
      <c r="B8969" s="101">
        <v>3.45</v>
      </c>
    </row>
    <row r="8970" spans="1:2" x14ac:dyDescent="0.25">
      <c r="A8970" s="102">
        <v>41768</v>
      </c>
      <c r="B8970" s="101">
        <v>3.47</v>
      </c>
    </row>
    <row r="8971" spans="1:2" x14ac:dyDescent="0.25">
      <c r="A8971" s="102">
        <v>41771</v>
      </c>
      <c r="B8971" s="101">
        <v>3.49</v>
      </c>
    </row>
    <row r="8972" spans="1:2" x14ac:dyDescent="0.25">
      <c r="A8972" s="102">
        <v>41772</v>
      </c>
      <c r="B8972" s="101">
        <v>3.45</v>
      </c>
    </row>
    <row r="8973" spans="1:2" x14ac:dyDescent="0.25">
      <c r="A8973" s="102">
        <v>41773</v>
      </c>
      <c r="B8973" s="101">
        <v>3.37</v>
      </c>
    </row>
    <row r="8974" spans="1:2" x14ac:dyDescent="0.25">
      <c r="A8974" s="102">
        <v>41774</v>
      </c>
      <c r="B8974" s="101">
        <v>3.33</v>
      </c>
    </row>
    <row r="8975" spans="1:2" x14ac:dyDescent="0.25">
      <c r="A8975" s="102">
        <v>41775</v>
      </c>
      <c r="B8975" s="101">
        <v>3.34</v>
      </c>
    </row>
    <row r="8976" spans="1:2" x14ac:dyDescent="0.25">
      <c r="A8976" s="102">
        <v>41778</v>
      </c>
      <c r="B8976" s="101">
        <v>3.39</v>
      </c>
    </row>
    <row r="8977" spans="1:2" x14ac:dyDescent="0.25">
      <c r="A8977" s="102">
        <v>41779</v>
      </c>
      <c r="B8977" s="101">
        <v>3.38</v>
      </c>
    </row>
    <row r="8978" spans="1:2" x14ac:dyDescent="0.25">
      <c r="A8978" s="102">
        <v>41780</v>
      </c>
      <c r="B8978" s="101">
        <v>3.42</v>
      </c>
    </row>
    <row r="8979" spans="1:2" x14ac:dyDescent="0.25">
      <c r="A8979" s="102">
        <v>41781</v>
      </c>
      <c r="B8979" s="101">
        <v>3.43</v>
      </c>
    </row>
    <row r="8980" spans="1:2" x14ac:dyDescent="0.25">
      <c r="A8980" s="102">
        <v>41782</v>
      </c>
      <c r="B8980" s="101">
        <v>3.4</v>
      </c>
    </row>
    <row r="8981" spans="1:2" x14ac:dyDescent="0.25">
      <c r="A8981" s="102">
        <v>41785</v>
      </c>
      <c r="B8981" s="101" t="e">
        <f>NA()</f>
        <v>#N/A</v>
      </c>
    </row>
    <row r="8982" spans="1:2" x14ac:dyDescent="0.25">
      <c r="A8982" s="102">
        <v>41786</v>
      </c>
      <c r="B8982" s="101">
        <v>3.37</v>
      </c>
    </row>
    <row r="8983" spans="1:2" x14ac:dyDescent="0.25">
      <c r="A8983" s="102">
        <v>41787</v>
      </c>
      <c r="B8983" s="101">
        <v>3.29</v>
      </c>
    </row>
    <row r="8984" spans="1:2" x14ac:dyDescent="0.25">
      <c r="A8984" s="102">
        <v>41788</v>
      </c>
      <c r="B8984" s="101">
        <v>3.31</v>
      </c>
    </row>
    <row r="8985" spans="1:2" x14ac:dyDescent="0.25">
      <c r="A8985" s="102">
        <v>41789</v>
      </c>
      <c r="B8985" s="101">
        <v>3.33</v>
      </c>
    </row>
    <row r="8986" spans="1:2" x14ac:dyDescent="0.25">
      <c r="A8986" s="102">
        <v>41792</v>
      </c>
      <c r="B8986" s="101">
        <v>3.38</v>
      </c>
    </row>
    <row r="8987" spans="1:2" x14ac:dyDescent="0.25">
      <c r="A8987" s="102">
        <v>41793</v>
      </c>
      <c r="B8987" s="101">
        <v>3.43</v>
      </c>
    </row>
    <row r="8988" spans="1:2" x14ac:dyDescent="0.25">
      <c r="A8988" s="102">
        <v>41794</v>
      </c>
      <c r="B8988" s="101">
        <v>3.45</v>
      </c>
    </row>
    <row r="8989" spans="1:2" x14ac:dyDescent="0.25">
      <c r="A8989" s="102">
        <v>41795</v>
      </c>
      <c r="B8989" s="101">
        <v>3.44</v>
      </c>
    </row>
    <row r="8990" spans="1:2" x14ac:dyDescent="0.25">
      <c r="A8990" s="102">
        <v>41796</v>
      </c>
      <c r="B8990" s="101">
        <v>3.44</v>
      </c>
    </row>
    <row r="8991" spans="1:2" x14ac:dyDescent="0.25">
      <c r="A8991" s="102">
        <v>41799</v>
      </c>
      <c r="B8991" s="101">
        <v>3.45</v>
      </c>
    </row>
    <row r="8992" spans="1:2" x14ac:dyDescent="0.25">
      <c r="A8992" s="102">
        <v>41800</v>
      </c>
      <c r="B8992" s="101">
        <v>3.47</v>
      </c>
    </row>
    <row r="8993" spans="1:2" x14ac:dyDescent="0.25">
      <c r="A8993" s="102">
        <v>41801</v>
      </c>
      <c r="B8993" s="101">
        <v>3.47</v>
      </c>
    </row>
    <row r="8994" spans="1:2" x14ac:dyDescent="0.25">
      <c r="A8994" s="102">
        <v>41802</v>
      </c>
      <c r="B8994" s="101">
        <v>3.41</v>
      </c>
    </row>
    <row r="8995" spans="1:2" x14ac:dyDescent="0.25">
      <c r="A8995" s="102">
        <v>41803</v>
      </c>
      <c r="B8995" s="101">
        <v>3.41</v>
      </c>
    </row>
    <row r="8996" spans="1:2" x14ac:dyDescent="0.25">
      <c r="A8996" s="102">
        <v>41806</v>
      </c>
      <c r="B8996" s="101">
        <v>3.4</v>
      </c>
    </row>
    <row r="8997" spans="1:2" x14ac:dyDescent="0.25">
      <c r="A8997" s="102">
        <v>41807</v>
      </c>
      <c r="B8997" s="101">
        <v>3.44</v>
      </c>
    </row>
    <row r="8998" spans="1:2" x14ac:dyDescent="0.25">
      <c r="A8998" s="102">
        <v>41808</v>
      </c>
      <c r="B8998" s="101">
        <v>3.43</v>
      </c>
    </row>
    <row r="8999" spans="1:2" x14ac:dyDescent="0.25">
      <c r="A8999" s="102">
        <v>41809</v>
      </c>
      <c r="B8999" s="101">
        <v>3.47</v>
      </c>
    </row>
    <row r="9000" spans="1:2" x14ac:dyDescent="0.25">
      <c r="A9000" s="102">
        <v>41810</v>
      </c>
      <c r="B9000" s="101">
        <v>3.44</v>
      </c>
    </row>
    <row r="9001" spans="1:2" x14ac:dyDescent="0.25">
      <c r="A9001" s="102">
        <v>41813</v>
      </c>
      <c r="B9001" s="101">
        <v>3.45</v>
      </c>
    </row>
    <row r="9002" spans="1:2" x14ac:dyDescent="0.25">
      <c r="A9002" s="102">
        <v>41814</v>
      </c>
      <c r="B9002" s="101">
        <v>3.41</v>
      </c>
    </row>
    <row r="9003" spans="1:2" x14ac:dyDescent="0.25">
      <c r="A9003" s="102">
        <v>41815</v>
      </c>
      <c r="B9003" s="101">
        <v>3.38</v>
      </c>
    </row>
    <row r="9004" spans="1:2" x14ac:dyDescent="0.25">
      <c r="A9004" s="102">
        <v>41816</v>
      </c>
      <c r="B9004" s="101">
        <v>3.35</v>
      </c>
    </row>
    <row r="9005" spans="1:2" x14ac:dyDescent="0.25">
      <c r="A9005" s="102">
        <v>41817</v>
      </c>
      <c r="B9005" s="101">
        <v>3.36</v>
      </c>
    </row>
    <row r="9006" spans="1:2" x14ac:dyDescent="0.25">
      <c r="A9006" s="102">
        <v>41820</v>
      </c>
      <c r="B9006" s="101">
        <v>3.34</v>
      </c>
    </row>
    <row r="9007" spans="1:2" x14ac:dyDescent="0.25">
      <c r="A9007" s="102">
        <v>41821</v>
      </c>
      <c r="B9007" s="101">
        <v>3.4</v>
      </c>
    </row>
    <row r="9008" spans="1:2" x14ac:dyDescent="0.25">
      <c r="A9008" s="102">
        <v>41822</v>
      </c>
      <c r="B9008" s="101">
        <v>3.46</v>
      </c>
    </row>
    <row r="9009" spans="1:2" x14ac:dyDescent="0.25">
      <c r="A9009" s="102">
        <v>41823</v>
      </c>
      <c r="B9009" s="101">
        <v>3.47</v>
      </c>
    </row>
    <row r="9010" spans="1:2" x14ac:dyDescent="0.25">
      <c r="A9010" s="102">
        <v>41824</v>
      </c>
      <c r="B9010" s="101" t="e">
        <f>NA()</f>
        <v>#N/A</v>
      </c>
    </row>
    <row r="9011" spans="1:2" x14ac:dyDescent="0.25">
      <c r="A9011" s="102">
        <v>41827</v>
      </c>
      <c r="B9011" s="101">
        <v>3.44</v>
      </c>
    </row>
    <row r="9012" spans="1:2" x14ac:dyDescent="0.25">
      <c r="A9012" s="102">
        <v>41828</v>
      </c>
      <c r="B9012" s="101">
        <v>3.38</v>
      </c>
    </row>
    <row r="9013" spans="1:2" x14ac:dyDescent="0.25">
      <c r="A9013" s="102">
        <v>41829</v>
      </c>
      <c r="B9013" s="101">
        <v>3.37</v>
      </c>
    </row>
    <row r="9014" spans="1:2" x14ac:dyDescent="0.25">
      <c r="A9014" s="102">
        <v>41830</v>
      </c>
      <c r="B9014" s="101">
        <v>3.38</v>
      </c>
    </row>
    <row r="9015" spans="1:2" x14ac:dyDescent="0.25">
      <c r="A9015" s="102">
        <v>41831</v>
      </c>
      <c r="B9015" s="101">
        <v>3.34</v>
      </c>
    </row>
    <row r="9016" spans="1:2" x14ac:dyDescent="0.25">
      <c r="A9016" s="102">
        <v>41834</v>
      </c>
      <c r="B9016" s="101">
        <v>3.36</v>
      </c>
    </row>
    <row r="9017" spans="1:2" x14ac:dyDescent="0.25">
      <c r="A9017" s="102">
        <v>41835</v>
      </c>
      <c r="B9017" s="101">
        <v>3.37</v>
      </c>
    </row>
    <row r="9018" spans="1:2" x14ac:dyDescent="0.25">
      <c r="A9018" s="102">
        <v>41836</v>
      </c>
      <c r="B9018" s="101">
        <v>3.35</v>
      </c>
    </row>
    <row r="9019" spans="1:2" x14ac:dyDescent="0.25">
      <c r="A9019" s="102">
        <v>41837</v>
      </c>
      <c r="B9019" s="101">
        <v>3.27</v>
      </c>
    </row>
    <row r="9020" spans="1:2" x14ac:dyDescent="0.25">
      <c r="A9020" s="102">
        <v>41838</v>
      </c>
      <c r="B9020" s="101">
        <v>3.29</v>
      </c>
    </row>
    <row r="9021" spans="1:2" x14ac:dyDescent="0.25">
      <c r="A9021" s="102">
        <v>41841</v>
      </c>
      <c r="B9021" s="101">
        <v>3.26</v>
      </c>
    </row>
    <row r="9022" spans="1:2" x14ac:dyDescent="0.25">
      <c r="A9022" s="102">
        <v>41842</v>
      </c>
      <c r="B9022" s="101">
        <v>3.25</v>
      </c>
    </row>
    <row r="9023" spans="1:2" x14ac:dyDescent="0.25">
      <c r="A9023" s="102">
        <v>41843</v>
      </c>
      <c r="B9023" s="101">
        <v>3.26</v>
      </c>
    </row>
    <row r="9024" spans="1:2" x14ac:dyDescent="0.25">
      <c r="A9024" s="102">
        <v>41844</v>
      </c>
      <c r="B9024" s="101">
        <v>3.3</v>
      </c>
    </row>
    <row r="9025" spans="1:2" x14ac:dyDescent="0.25">
      <c r="A9025" s="102">
        <v>41845</v>
      </c>
      <c r="B9025" s="101">
        <v>3.24</v>
      </c>
    </row>
    <row r="9026" spans="1:2" x14ac:dyDescent="0.25">
      <c r="A9026" s="102">
        <v>41848</v>
      </c>
      <c r="B9026" s="101">
        <v>3.26</v>
      </c>
    </row>
    <row r="9027" spans="1:2" x14ac:dyDescent="0.25">
      <c r="A9027" s="102">
        <v>41849</v>
      </c>
      <c r="B9027" s="101">
        <v>3.22</v>
      </c>
    </row>
    <row r="9028" spans="1:2" x14ac:dyDescent="0.25">
      <c r="A9028" s="102">
        <v>41850</v>
      </c>
      <c r="B9028" s="101">
        <v>3.31</v>
      </c>
    </row>
    <row r="9029" spans="1:2" x14ac:dyDescent="0.25">
      <c r="A9029" s="102">
        <v>41851</v>
      </c>
      <c r="B9029" s="101">
        <v>3.32</v>
      </c>
    </row>
    <row r="9030" spans="1:2" x14ac:dyDescent="0.25">
      <c r="A9030" s="102">
        <v>41852</v>
      </c>
      <c r="B9030" s="101">
        <v>3.29</v>
      </c>
    </row>
    <row r="9031" spans="1:2" x14ac:dyDescent="0.25">
      <c r="A9031" s="102">
        <v>41855</v>
      </c>
      <c r="B9031" s="101">
        <v>3.3</v>
      </c>
    </row>
    <row r="9032" spans="1:2" x14ac:dyDescent="0.25">
      <c r="A9032" s="102">
        <v>41856</v>
      </c>
      <c r="B9032" s="101">
        <v>3.28</v>
      </c>
    </row>
    <row r="9033" spans="1:2" x14ac:dyDescent="0.25">
      <c r="A9033" s="102">
        <v>41857</v>
      </c>
      <c r="B9033" s="101">
        <v>3.27</v>
      </c>
    </row>
    <row r="9034" spans="1:2" x14ac:dyDescent="0.25">
      <c r="A9034" s="102">
        <v>41858</v>
      </c>
      <c r="B9034" s="101">
        <v>3.23</v>
      </c>
    </row>
    <row r="9035" spans="1:2" x14ac:dyDescent="0.25">
      <c r="A9035" s="102">
        <v>41859</v>
      </c>
      <c r="B9035" s="101">
        <v>3.23</v>
      </c>
    </row>
    <row r="9036" spans="1:2" x14ac:dyDescent="0.25">
      <c r="A9036" s="102">
        <v>41862</v>
      </c>
      <c r="B9036" s="101">
        <v>3.24</v>
      </c>
    </row>
    <row r="9037" spans="1:2" x14ac:dyDescent="0.25">
      <c r="A9037" s="102">
        <v>41863</v>
      </c>
      <c r="B9037" s="101">
        <v>3.27</v>
      </c>
    </row>
    <row r="9038" spans="1:2" x14ac:dyDescent="0.25">
      <c r="A9038" s="102">
        <v>41864</v>
      </c>
      <c r="B9038" s="101">
        <v>3.24</v>
      </c>
    </row>
    <row r="9039" spans="1:2" x14ac:dyDescent="0.25">
      <c r="A9039" s="102">
        <v>41865</v>
      </c>
      <c r="B9039" s="101">
        <v>3.2</v>
      </c>
    </row>
    <row r="9040" spans="1:2" x14ac:dyDescent="0.25">
      <c r="A9040" s="102">
        <v>41866</v>
      </c>
      <c r="B9040" s="101">
        <v>3.13</v>
      </c>
    </row>
    <row r="9041" spans="1:2" x14ac:dyDescent="0.25">
      <c r="A9041" s="102">
        <v>41869</v>
      </c>
      <c r="B9041" s="101">
        <v>3.2</v>
      </c>
    </row>
    <row r="9042" spans="1:2" x14ac:dyDescent="0.25">
      <c r="A9042" s="102">
        <v>41870</v>
      </c>
      <c r="B9042" s="101">
        <v>3.21</v>
      </c>
    </row>
    <row r="9043" spans="1:2" x14ac:dyDescent="0.25">
      <c r="A9043" s="102">
        <v>41871</v>
      </c>
      <c r="B9043" s="101">
        <v>3.22</v>
      </c>
    </row>
    <row r="9044" spans="1:2" x14ac:dyDescent="0.25">
      <c r="A9044" s="102">
        <v>41872</v>
      </c>
      <c r="B9044" s="101">
        <v>3.19</v>
      </c>
    </row>
    <row r="9045" spans="1:2" x14ac:dyDescent="0.25">
      <c r="A9045" s="102">
        <v>41873</v>
      </c>
      <c r="B9045" s="101">
        <v>3.16</v>
      </c>
    </row>
    <row r="9046" spans="1:2" x14ac:dyDescent="0.25">
      <c r="A9046" s="102">
        <v>41876</v>
      </c>
      <c r="B9046" s="101">
        <v>3.13</v>
      </c>
    </row>
    <row r="9047" spans="1:2" x14ac:dyDescent="0.25">
      <c r="A9047" s="102">
        <v>41877</v>
      </c>
      <c r="B9047" s="101">
        <v>3.15</v>
      </c>
    </row>
    <row r="9048" spans="1:2" x14ac:dyDescent="0.25">
      <c r="A9048" s="102">
        <v>41878</v>
      </c>
      <c r="B9048" s="101">
        <v>3.11</v>
      </c>
    </row>
    <row r="9049" spans="1:2" x14ac:dyDescent="0.25">
      <c r="A9049" s="102">
        <v>41879</v>
      </c>
      <c r="B9049" s="101">
        <v>3.08</v>
      </c>
    </row>
    <row r="9050" spans="1:2" x14ac:dyDescent="0.25">
      <c r="A9050" s="102">
        <v>41880</v>
      </c>
      <c r="B9050" s="101">
        <v>3.09</v>
      </c>
    </row>
    <row r="9051" spans="1:2" x14ac:dyDescent="0.25">
      <c r="A9051" s="102">
        <v>41883</v>
      </c>
      <c r="B9051" s="101" t="e">
        <f>NA()</f>
        <v>#N/A</v>
      </c>
    </row>
    <row r="9052" spans="1:2" x14ac:dyDescent="0.25">
      <c r="A9052" s="102">
        <v>41884</v>
      </c>
      <c r="B9052" s="101">
        <v>3.17</v>
      </c>
    </row>
    <row r="9053" spans="1:2" x14ac:dyDescent="0.25">
      <c r="A9053" s="102">
        <v>41885</v>
      </c>
      <c r="B9053" s="101">
        <v>3.15</v>
      </c>
    </row>
    <row r="9054" spans="1:2" x14ac:dyDescent="0.25">
      <c r="A9054" s="102">
        <v>41886</v>
      </c>
      <c r="B9054" s="101">
        <v>3.21</v>
      </c>
    </row>
    <row r="9055" spans="1:2" x14ac:dyDescent="0.25">
      <c r="A9055" s="102">
        <v>41887</v>
      </c>
      <c r="B9055" s="101">
        <v>3.23</v>
      </c>
    </row>
    <row r="9056" spans="1:2" x14ac:dyDescent="0.25">
      <c r="A9056" s="102">
        <v>41890</v>
      </c>
      <c r="B9056" s="101">
        <v>3.23</v>
      </c>
    </row>
    <row r="9057" spans="1:2" x14ac:dyDescent="0.25">
      <c r="A9057" s="102">
        <v>41891</v>
      </c>
      <c r="B9057" s="101">
        <v>3.23</v>
      </c>
    </row>
    <row r="9058" spans="1:2" x14ac:dyDescent="0.25">
      <c r="A9058" s="102">
        <v>41892</v>
      </c>
      <c r="B9058" s="101">
        <v>3.26</v>
      </c>
    </row>
    <row r="9059" spans="1:2" x14ac:dyDescent="0.25">
      <c r="A9059" s="102">
        <v>41893</v>
      </c>
      <c r="B9059" s="101">
        <v>3.27</v>
      </c>
    </row>
    <row r="9060" spans="1:2" x14ac:dyDescent="0.25">
      <c r="A9060" s="102">
        <v>41894</v>
      </c>
      <c r="B9060" s="101">
        <v>3.35</v>
      </c>
    </row>
    <row r="9061" spans="1:2" x14ac:dyDescent="0.25">
      <c r="A9061" s="102">
        <v>41897</v>
      </c>
      <c r="B9061" s="101">
        <v>3.34</v>
      </c>
    </row>
    <row r="9062" spans="1:2" x14ac:dyDescent="0.25">
      <c r="A9062" s="102">
        <v>41898</v>
      </c>
      <c r="B9062" s="101">
        <v>3.36</v>
      </c>
    </row>
    <row r="9063" spans="1:2" x14ac:dyDescent="0.25">
      <c r="A9063" s="102">
        <v>41899</v>
      </c>
      <c r="B9063" s="101">
        <v>3.37</v>
      </c>
    </row>
    <row r="9064" spans="1:2" x14ac:dyDescent="0.25">
      <c r="A9064" s="102">
        <v>41900</v>
      </c>
      <c r="B9064" s="101">
        <v>3.36</v>
      </c>
    </row>
    <row r="9065" spans="1:2" x14ac:dyDescent="0.25">
      <c r="A9065" s="102">
        <v>41901</v>
      </c>
      <c r="B9065" s="101">
        <v>3.29</v>
      </c>
    </row>
    <row r="9066" spans="1:2" x14ac:dyDescent="0.25">
      <c r="A9066" s="102">
        <v>41904</v>
      </c>
      <c r="B9066" s="101">
        <v>3.28</v>
      </c>
    </row>
    <row r="9067" spans="1:2" x14ac:dyDescent="0.25">
      <c r="A9067" s="102">
        <v>41905</v>
      </c>
      <c r="B9067" s="101">
        <v>3.25</v>
      </c>
    </row>
    <row r="9068" spans="1:2" x14ac:dyDescent="0.25">
      <c r="A9068" s="102">
        <v>41906</v>
      </c>
      <c r="B9068" s="101">
        <v>3.28</v>
      </c>
    </row>
    <row r="9069" spans="1:2" x14ac:dyDescent="0.25">
      <c r="A9069" s="102">
        <v>41907</v>
      </c>
      <c r="B9069" s="101">
        <v>3.22</v>
      </c>
    </row>
    <row r="9070" spans="1:2" x14ac:dyDescent="0.25">
      <c r="A9070" s="102">
        <v>41908</v>
      </c>
      <c r="B9070" s="101">
        <v>3.22</v>
      </c>
    </row>
    <row r="9071" spans="1:2" x14ac:dyDescent="0.25">
      <c r="A9071" s="102">
        <v>41911</v>
      </c>
      <c r="B9071" s="101">
        <v>3.18</v>
      </c>
    </row>
    <row r="9072" spans="1:2" x14ac:dyDescent="0.25">
      <c r="A9072" s="102">
        <v>41912</v>
      </c>
      <c r="B9072" s="101">
        <v>3.21</v>
      </c>
    </row>
    <row r="9073" spans="1:2" x14ac:dyDescent="0.25">
      <c r="A9073" s="102">
        <v>41913</v>
      </c>
      <c r="B9073" s="101">
        <v>3.12</v>
      </c>
    </row>
    <row r="9074" spans="1:2" x14ac:dyDescent="0.25">
      <c r="A9074" s="102">
        <v>41914</v>
      </c>
      <c r="B9074" s="101">
        <v>3.15</v>
      </c>
    </row>
    <row r="9075" spans="1:2" x14ac:dyDescent="0.25">
      <c r="A9075" s="102">
        <v>41915</v>
      </c>
      <c r="B9075" s="101">
        <v>3.13</v>
      </c>
    </row>
    <row r="9076" spans="1:2" x14ac:dyDescent="0.25">
      <c r="A9076" s="102">
        <v>41918</v>
      </c>
      <c r="B9076" s="101">
        <v>3.12</v>
      </c>
    </row>
    <row r="9077" spans="1:2" x14ac:dyDescent="0.25">
      <c r="A9077" s="102">
        <v>41919</v>
      </c>
      <c r="B9077" s="101">
        <v>3.06</v>
      </c>
    </row>
    <row r="9078" spans="1:2" x14ac:dyDescent="0.25">
      <c r="A9078" s="102">
        <v>41920</v>
      </c>
      <c r="B9078" s="101">
        <v>3.07</v>
      </c>
    </row>
    <row r="9079" spans="1:2" x14ac:dyDescent="0.25">
      <c r="A9079" s="102">
        <v>41921</v>
      </c>
      <c r="B9079" s="101">
        <v>3.07</v>
      </c>
    </row>
    <row r="9080" spans="1:2" x14ac:dyDescent="0.25">
      <c r="A9080" s="102">
        <v>41922</v>
      </c>
      <c r="B9080" s="101">
        <v>3.03</v>
      </c>
    </row>
    <row r="9081" spans="1:2" x14ac:dyDescent="0.25">
      <c r="A9081" s="102">
        <v>41925</v>
      </c>
      <c r="B9081" s="101" t="e">
        <f>NA()</f>
        <v>#N/A</v>
      </c>
    </row>
    <row r="9082" spans="1:2" x14ac:dyDescent="0.25">
      <c r="A9082" s="102">
        <v>41926</v>
      </c>
      <c r="B9082" s="101">
        <v>2.95</v>
      </c>
    </row>
    <row r="9083" spans="1:2" x14ac:dyDescent="0.25">
      <c r="A9083" s="102">
        <v>41927</v>
      </c>
      <c r="B9083" s="101">
        <v>2.92</v>
      </c>
    </row>
    <row r="9084" spans="1:2" x14ac:dyDescent="0.25">
      <c r="A9084" s="102">
        <v>41928</v>
      </c>
      <c r="B9084" s="101">
        <v>2.94</v>
      </c>
    </row>
    <row r="9085" spans="1:2" x14ac:dyDescent="0.25">
      <c r="A9085" s="102">
        <v>41929</v>
      </c>
      <c r="B9085" s="101">
        <v>2.98</v>
      </c>
    </row>
    <row r="9086" spans="1:2" x14ac:dyDescent="0.25">
      <c r="A9086" s="102">
        <v>41932</v>
      </c>
      <c r="B9086" s="101">
        <v>2.96</v>
      </c>
    </row>
    <row r="9087" spans="1:2" x14ac:dyDescent="0.25">
      <c r="A9087" s="102">
        <v>41933</v>
      </c>
      <c r="B9087" s="101">
        <v>3</v>
      </c>
    </row>
    <row r="9088" spans="1:2" x14ac:dyDescent="0.25">
      <c r="A9088" s="102">
        <v>41934</v>
      </c>
      <c r="B9088" s="101">
        <v>3.01</v>
      </c>
    </row>
    <row r="9089" spans="1:2" x14ac:dyDescent="0.25">
      <c r="A9089" s="102">
        <v>41935</v>
      </c>
      <c r="B9089" s="101">
        <v>3.05</v>
      </c>
    </row>
    <row r="9090" spans="1:2" x14ac:dyDescent="0.25">
      <c r="A9090" s="102">
        <v>41936</v>
      </c>
      <c r="B9090" s="101">
        <v>3.05</v>
      </c>
    </row>
    <row r="9091" spans="1:2" x14ac:dyDescent="0.25">
      <c r="A9091" s="102">
        <v>41939</v>
      </c>
      <c r="B9091" s="101">
        <v>3.04</v>
      </c>
    </row>
    <row r="9092" spans="1:2" x14ac:dyDescent="0.25">
      <c r="A9092" s="102">
        <v>41940</v>
      </c>
      <c r="B9092" s="101">
        <v>3.06</v>
      </c>
    </row>
    <row r="9093" spans="1:2" x14ac:dyDescent="0.25">
      <c r="A9093" s="102">
        <v>41941</v>
      </c>
      <c r="B9093" s="101">
        <v>3.06</v>
      </c>
    </row>
    <row r="9094" spans="1:2" x14ac:dyDescent="0.25">
      <c r="A9094" s="102">
        <v>41942</v>
      </c>
      <c r="B9094" s="101">
        <v>3.04</v>
      </c>
    </row>
    <row r="9095" spans="1:2" x14ac:dyDescent="0.25">
      <c r="A9095" s="102">
        <v>41943</v>
      </c>
      <c r="B9095" s="101">
        <v>3.07</v>
      </c>
    </row>
    <row r="9096" spans="1:2" x14ac:dyDescent="0.25">
      <c r="A9096" s="102">
        <v>41946</v>
      </c>
      <c r="B9096" s="101">
        <v>3.07</v>
      </c>
    </row>
    <row r="9097" spans="1:2" x14ac:dyDescent="0.25">
      <c r="A9097" s="102">
        <v>41947</v>
      </c>
      <c r="B9097" s="101">
        <v>3.05</v>
      </c>
    </row>
    <row r="9098" spans="1:2" x14ac:dyDescent="0.25">
      <c r="A9098" s="102">
        <v>41948</v>
      </c>
      <c r="B9098" s="101">
        <v>3.06</v>
      </c>
    </row>
    <row r="9099" spans="1:2" x14ac:dyDescent="0.25">
      <c r="A9099" s="102">
        <v>41949</v>
      </c>
      <c r="B9099" s="101">
        <v>3.09</v>
      </c>
    </row>
    <row r="9100" spans="1:2" x14ac:dyDescent="0.25">
      <c r="A9100" s="102">
        <v>41950</v>
      </c>
      <c r="B9100" s="101">
        <v>3.04</v>
      </c>
    </row>
    <row r="9101" spans="1:2" x14ac:dyDescent="0.25">
      <c r="A9101" s="102">
        <v>41953</v>
      </c>
      <c r="B9101" s="101">
        <v>3.09</v>
      </c>
    </row>
    <row r="9102" spans="1:2" x14ac:dyDescent="0.25">
      <c r="A9102" s="102">
        <v>41954</v>
      </c>
      <c r="B9102" s="101" t="e">
        <f>NA()</f>
        <v>#N/A</v>
      </c>
    </row>
    <row r="9103" spans="1:2" x14ac:dyDescent="0.25">
      <c r="A9103" s="102">
        <v>41955</v>
      </c>
      <c r="B9103" s="101">
        <v>3.09</v>
      </c>
    </row>
    <row r="9104" spans="1:2" x14ac:dyDescent="0.25">
      <c r="A9104" s="102">
        <v>41956</v>
      </c>
      <c r="B9104" s="101">
        <v>3.08</v>
      </c>
    </row>
    <row r="9105" spans="1:2" x14ac:dyDescent="0.25">
      <c r="A9105" s="102">
        <v>41957</v>
      </c>
      <c r="B9105" s="101">
        <v>3.04</v>
      </c>
    </row>
    <row r="9106" spans="1:2" x14ac:dyDescent="0.25">
      <c r="A9106" s="102">
        <v>41960</v>
      </c>
      <c r="B9106" s="101">
        <v>3.06</v>
      </c>
    </row>
    <row r="9107" spans="1:2" x14ac:dyDescent="0.25">
      <c r="A9107" s="102">
        <v>41961</v>
      </c>
      <c r="B9107" s="101">
        <v>3.05</v>
      </c>
    </row>
    <row r="9108" spans="1:2" x14ac:dyDescent="0.25">
      <c r="A9108" s="102">
        <v>41962</v>
      </c>
      <c r="B9108" s="101">
        <v>3.08</v>
      </c>
    </row>
    <row r="9109" spans="1:2" x14ac:dyDescent="0.25">
      <c r="A9109" s="102">
        <v>41963</v>
      </c>
      <c r="B9109" s="101">
        <v>3.05</v>
      </c>
    </row>
    <row r="9110" spans="1:2" x14ac:dyDescent="0.25">
      <c r="A9110" s="102">
        <v>41964</v>
      </c>
      <c r="B9110" s="101">
        <v>3.02</v>
      </c>
    </row>
    <row r="9111" spans="1:2" x14ac:dyDescent="0.25">
      <c r="A9111" s="102">
        <v>41967</v>
      </c>
      <c r="B9111" s="101">
        <v>3.01</v>
      </c>
    </row>
    <row r="9112" spans="1:2" x14ac:dyDescent="0.25">
      <c r="A9112" s="102">
        <v>41968</v>
      </c>
      <c r="B9112" s="101">
        <v>2.97</v>
      </c>
    </row>
    <row r="9113" spans="1:2" x14ac:dyDescent="0.25">
      <c r="A9113" s="102">
        <v>41969</v>
      </c>
      <c r="B9113" s="101">
        <v>2.95</v>
      </c>
    </row>
    <row r="9114" spans="1:2" x14ac:dyDescent="0.25">
      <c r="A9114" s="102">
        <v>41970</v>
      </c>
      <c r="B9114" s="101" t="e">
        <f>NA()</f>
        <v>#N/A</v>
      </c>
    </row>
    <row r="9115" spans="1:2" x14ac:dyDescent="0.25">
      <c r="A9115" s="102">
        <v>41971</v>
      </c>
      <c r="B9115" s="101">
        <v>2.89</v>
      </c>
    </row>
    <row r="9116" spans="1:2" x14ac:dyDescent="0.25">
      <c r="A9116" s="102">
        <v>41974</v>
      </c>
      <c r="B9116" s="101">
        <v>2.95</v>
      </c>
    </row>
    <row r="9117" spans="1:2" x14ac:dyDescent="0.25">
      <c r="A9117" s="102">
        <v>41975</v>
      </c>
      <c r="B9117" s="101">
        <v>3</v>
      </c>
    </row>
    <row r="9118" spans="1:2" x14ac:dyDescent="0.25">
      <c r="A9118" s="102">
        <v>41976</v>
      </c>
      <c r="B9118" s="101">
        <v>2.99</v>
      </c>
    </row>
    <row r="9119" spans="1:2" x14ac:dyDescent="0.25">
      <c r="A9119" s="102">
        <v>41977</v>
      </c>
      <c r="B9119" s="101">
        <v>2.94</v>
      </c>
    </row>
    <row r="9120" spans="1:2" x14ac:dyDescent="0.25">
      <c r="A9120" s="102">
        <v>41978</v>
      </c>
      <c r="B9120" s="101">
        <v>2.97</v>
      </c>
    </row>
    <row r="9121" spans="1:2" x14ac:dyDescent="0.25">
      <c r="A9121" s="102">
        <v>41981</v>
      </c>
      <c r="B9121" s="101">
        <v>2.9</v>
      </c>
    </row>
    <row r="9122" spans="1:2" x14ac:dyDescent="0.25">
      <c r="A9122" s="102">
        <v>41982</v>
      </c>
      <c r="B9122" s="101">
        <v>2.87</v>
      </c>
    </row>
    <row r="9123" spans="1:2" x14ac:dyDescent="0.25">
      <c r="A9123" s="102">
        <v>41983</v>
      </c>
      <c r="B9123" s="101">
        <v>2.83</v>
      </c>
    </row>
    <row r="9124" spans="1:2" x14ac:dyDescent="0.25">
      <c r="A9124" s="102">
        <v>41984</v>
      </c>
      <c r="B9124" s="101">
        <v>2.84</v>
      </c>
    </row>
    <row r="9125" spans="1:2" x14ac:dyDescent="0.25">
      <c r="A9125" s="102">
        <v>41985</v>
      </c>
      <c r="B9125" s="101">
        <v>2.75</v>
      </c>
    </row>
    <row r="9126" spans="1:2" x14ac:dyDescent="0.25">
      <c r="A9126" s="102">
        <v>41988</v>
      </c>
      <c r="B9126" s="101">
        <v>2.74</v>
      </c>
    </row>
    <row r="9127" spans="1:2" x14ac:dyDescent="0.25">
      <c r="A9127" s="102">
        <v>41989</v>
      </c>
      <c r="B9127" s="101">
        <v>2.69</v>
      </c>
    </row>
    <row r="9128" spans="1:2" x14ac:dyDescent="0.25">
      <c r="A9128" s="102">
        <v>41990</v>
      </c>
      <c r="B9128" s="101">
        <v>2.74</v>
      </c>
    </row>
    <row r="9129" spans="1:2" x14ac:dyDescent="0.25">
      <c r="A9129" s="102">
        <v>41991</v>
      </c>
      <c r="B9129" s="101">
        <v>2.82</v>
      </c>
    </row>
    <row r="9130" spans="1:2" x14ac:dyDescent="0.25">
      <c r="A9130" s="102">
        <v>41992</v>
      </c>
      <c r="B9130" s="101">
        <v>2.77</v>
      </c>
    </row>
    <row r="9131" spans="1:2" x14ac:dyDescent="0.25">
      <c r="A9131" s="102">
        <v>41995</v>
      </c>
      <c r="B9131" s="101">
        <v>2.75</v>
      </c>
    </row>
    <row r="9132" spans="1:2" x14ac:dyDescent="0.25">
      <c r="A9132" s="102">
        <v>41996</v>
      </c>
      <c r="B9132" s="103">
        <v>2.85</v>
      </c>
    </row>
    <row r="9133" spans="1:2" x14ac:dyDescent="0.25">
      <c r="A9133" s="102">
        <v>41997</v>
      </c>
      <c r="B9133" s="103">
        <v>2.83</v>
      </c>
    </row>
    <row r="9134" spans="1:2" x14ac:dyDescent="0.25">
      <c r="A9134" s="102">
        <v>41998</v>
      </c>
      <c r="B9134" s="103" t="e">
        <f>NA()</f>
        <v>#N/A</v>
      </c>
    </row>
    <row r="9135" spans="1:2" x14ac:dyDescent="0.25">
      <c r="A9135" s="102">
        <v>41999</v>
      </c>
      <c r="B9135" s="103">
        <v>2.81</v>
      </c>
    </row>
    <row r="9136" spans="1:2" x14ac:dyDescent="0.25">
      <c r="A9136" s="102">
        <v>42002</v>
      </c>
      <c r="B9136" s="103">
        <v>2.78</v>
      </c>
    </row>
    <row r="9137" spans="1:2" x14ac:dyDescent="0.25">
      <c r="A9137" s="102">
        <v>42003</v>
      </c>
      <c r="B9137" s="103">
        <v>2.76</v>
      </c>
    </row>
    <row r="9138" spans="1:2" x14ac:dyDescent="0.25">
      <c r="A9138" s="102">
        <v>42004</v>
      </c>
      <c r="B9138" s="103">
        <v>2.75</v>
      </c>
    </row>
    <row r="9139" spans="1:2" x14ac:dyDescent="0.25">
      <c r="A9139" s="102">
        <v>42005</v>
      </c>
      <c r="B9139" s="103" t="e">
        <f>NA()</f>
        <v>#N/A</v>
      </c>
    </row>
    <row r="9140" spans="1:2" x14ac:dyDescent="0.25">
      <c r="A9140" s="102">
        <v>42006</v>
      </c>
      <c r="B9140" s="103">
        <v>2.69</v>
      </c>
    </row>
    <row r="9141" spans="1:2" x14ac:dyDescent="0.25">
      <c r="A9141" s="102">
        <v>42009</v>
      </c>
      <c r="B9141" s="103">
        <v>2.6</v>
      </c>
    </row>
    <row r="9142" spans="1:2" x14ac:dyDescent="0.25">
      <c r="A9142" s="102">
        <v>42010</v>
      </c>
      <c r="B9142" s="103">
        <v>2.52</v>
      </c>
    </row>
    <row r="9143" spans="1:2" x14ac:dyDescent="0.25">
      <c r="A9143" s="102">
        <v>42011</v>
      </c>
      <c r="B9143" s="103">
        <v>2.52</v>
      </c>
    </row>
    <row r="9144" spans="1:2" x14ac:dyDescent="0.25">
      <c r="A9144" s="102">
        <v>42012</v>
      </c>
      <c r="B9144" s="103">
        <v>2.59</v>
      </c>
    </row>
    <row r="9145" spans="1:2" x14ac:dyDescent="0.25">
      <c r="A9145" s="102">
        <v>42013</v>
      </c>
      <c r="B9145" s="103">
        <v>2.5499999999999998</v>
      </c>
    </row>
    <row r="9146" spans="1:2" x14ac:dyDescent="0.25">
      <c r="A9146" s="102">
        <v>42016</v>
      </c>
      <c r="B9146" s="103">
        <v>2.4900000000000002</v>
      </c>
    </row>
    <row r="9147" spans="1:2" x14ac:dyDescent="0.25">
      <c r="A9147" s="102">
        <v>42017</v>
      </c>
      <c r="B9147" s="103">
        <v>2.4900000000000002</v>
      </c>
    </row>
    <row r="9148" spans="1:2" x14ac:dyDescent="0.25">
      <c r="A9148" s="102">
        <v>42018</v>
      </c>
      <c r="B9148" s="103">
        <v>2.4700000000000002</v>
      </c>
    </row>
    <row r="9149" spans="1:2" x14ac:dyDescent="0.25">
      <c r="A9149" s="102">
        <v>42019</v>
      </c>
      <c r="B9149" s="103">
        <v>2.4</v>
      </c>
    </row>
    <row r="9150" spans="1:2" x14ac:dyDescent="0.25">
      <c r="A9150" s="102">
        <v>42020</v>
      </c>
      <c r="B9150" s="103">
        <v>2.44</v>
      </c>
    </row>
    <row r="9151" spans="1:2" x14ac:dyDescent="0.25">
      <c r="A9151" s="102">
        <v>42023</v>
      </c>
      <c r="B9151" s="103" t="e">
        <f>NA()</f>
        <v>#N/A</v>
      </c>
    </row>
    <row r="9152" spans="1:2" x14ac:dyDescent="0.25">
      <c r="A9152" s="102">
        <v>42024</v>
      </c>
      <c r="B9152" s="103">
        <v>2.39</v>
      </c>
    </row>
    <row r="9153" spans="1:2" x14ac:dyDescent="0.25">
      <c r="A9153" s="102">
        <v>42025</v>
      </c>
      <c r="B9153" s="103">
        <v>2.44</v>
      </c>
    </row>
    <row r="9154" spans="1:2" x14ac:dyDescent="0.25">
      <c r="A9154" s="102">
        <v>42026</v>
      </c>
      <c r="B9154" s="103">
        <v>2.46</v>
      </c>
    </row>
    <row r="9155" spans="1:2" x14ac:dyDescent="0.25">
      <c r="A9155" s="102">
        <v>42027</v>
      </c>
      <c r="B9155" s="103">
        <v>2.38</v>
      </c>
    </row>
    <row r="9156" spans="1:2" x14ac:dyDescent="0.25">
      <c r="A9156" s="102">
        <v>42030</v>
      </c>
      <c r="B9156" s="103">
        <v>2.4</v>
      </c>
    </row>
    <row r="9157" spans="1:2" x14ac:dyDescent="0.25">
      <c r="A9157" s="102">
        <v>42031</v>
      </c>
      <c r="B9157" s="103">
        <v>2.4</v>
      </c>
    </row>
    <row r="9158" spans="1:2" x14ac:dyDescent="0.25">
      <c r="A9158" s="102">
        <v>42032</v>
      </c>
      <c r="B9158" s="103">
        <v>2.29</v>
      </c>
    </row>
    <row r="9159" spans="1:2" x14ac:dyDescent="0.25">
      <c r="A9159" s="102">
        <v>42033</v>
      </c>
      <c r="B9159" s="103">
        <v>2.33</v>
      </c>
    </row>
    <row r="9160" spans="1:2" x14ac:dyDescent="0.25">
      <c r="A9160" s="102">
        <v>42034</v>
      </c>
      <c r="B9160" s="103">
        <v>2.25</v>
      </c>
    </row>
    <row r="9161" spans="1:2" x14ac:dyDescent="0.25">
      <c r="A9161" s="102">
        <v>42037</v>
      </c>
      <c r="B9161" s="103">
        <v>2.25</v>
      </c>
    </row>
    <row r="9162" spans="1:2" x14ac:dyDescent="0.25">
      <c r="A9162" s="102">
        <v>42038</v>
      </c>
      <c r="B9162" s="103">
        <v>2.37</v>
      </c>
    </row>
    <row r="9163" spans="1:2" x14ac:dyDescent="0.25">
      <c r="A9163" s="102">
        <v>42039</v>
      </c>
      <c r="B9163" s="103">
        <v>2.39</v>
      </c>
    </row>
    <row r="9164" spans="1:2" x14ac:dyDescent="0.25">
      <c r="A9164" s="102">
        <v>42040</v>
      </c>
      <c r="B9164" s="103">
        <v>2.42</v>
      </c>
    </row>
    <row r="9165" spans="1:2" x14ac:dyDescent="0.25">
      <c r="A9165" s="102">
        <v>42041</v>
      </c>
      <c r="B9165" s="103">
        <v>2.5099999999999998</v>
      </c>
    </row>
    <row r="9166" spans="1:2" x14ac:dyDescent="0.25">
      <c r="A9166" s="102">
        <v>42044</v>
      </c>
      <c r="B9166" s="103">
        <v>2.52</v>
      </c>
    </row>
    <row r="9167" spans="1:2" x14ac:dyDescent="0.25">
      <c r="A9167" s="102">
        <v>42045</v>
      </c>
      <c r="B9167" s="103">
        <v>2.58</v>
      </c>
    </row>
    <row r="9168" spans="1:2" x14ac:dyDescent="0.25">
      <c r="A9168" s="102">
        <v>42046</v>
      </c>
      <c r="B9168" s="103">
        <v>2.57</v>
      </c>
    </row>
    <row r="9169" spans="1:2" x14ac:dyDescent="0.25">
      <c r="A9169" s="102">
        <v>42047</v>
      </c>
      <c r="B9169" s="103">
        <v>2.58</v>
      </c>
    </row>
    <row r="9170" spans="1:2" x14ac:dyDescent="0.25">
      <c r="A9170" s="102">
        <v>42048</v>
      </c>
      <c r="B9170" s="103">
        <v>2.63</v>
      </c>
    </row>
    <row r="9171" spans="1:2" x14ac:dyDescent="0.25">
      <c r="A9171" s="102">
        <v>42051</v>
      </c>
      <c r="B9171" s="103" t="e">
        <f>NA()</f>
        <v>#N/A</v>
      </c>
    </row>
    <row r="9172" spans="1:2" x14ac:dyDescent="0.25">
      <c r="A9172" s="102">
        <v>42052</v>
      </c>
      <c r="B9172" s="103">
        <v>2.73</v>
      </c>
    </row>
    <row r="9173" spans="1:2" x14ac:dyDescent="0.25">
      <c r="A9173" s="102">
        <v>42053</v>
      </c>
      <c r="B9173" s="103">
        <v>2.7</v>
      </c>
    </row>
    <row r="9174" spans="1:2" x14ac:dyDescent="0.25">
      <c r="A9174" s="102">
        <v>42054</v>
      </c>
      <c r="B9174" s="103">
        <v>2.73</v>
      </c>
    </row>
    <row r="9175" spans="1:2" x14ac:dyDescent="0.25">
      <c r="A9175" s="102">
        <v>42055</v>
      </c>
      <c r="B9175" s="103">
        <v>2.73</v>
      </c>
    </row>
    <row r="9176" spans="1:2" x14ac:dyDescent="0.25">
      <c r="A9176" s="102">
        <v>42058</v>
      </c>
      <c r="B9176" s="103">
        <v>2.66</v>
      </c>
    </row>
    <row r="9177" spans="1:2" x14ac:dyDescent="0.25">
      <c r="A9177" s="102">
        <v>42059</v>
      </c>
      <c r="B9177" s="103">
        <v>2.6</v>
      </c>
    </row>
    <row r="9178" spans="1:2" x14ac:dyDescent="0.25">
      <c r="A9178" s="102">
        <v>42060</v>
      </c>
      <c r="B9178" s="103">
        <v>2.56</v>
      </c>
    </row>
    <row r="9179" spans="1:2" x14ac:dyDescent="0.25">
      <c r="A9179" s="102">
        <v>42061</v>
      </c>
      <c r="B9179" s="103">
        <v>2.63</v>
      </c>
    </row>
    <row r="9180" spans="1:2" x14ac:dyDescent="0.25">
      <c r="A9180" s="102">
        <v>42062</v>
      </c>
      <c r="B9180" s="103">
        <v>2.6</v>
      </c>
    </row>
    <row r="9181" spans="1:2" x14ac:dyDescent="0.25">
      <c r="A9181" s="102">
        <v>42065</v>
      </c>
      <c r="B9181" s="103">
        <v>2.68</v>
      </c>
    </row>
    <row r="9182" spans="1:2" x14ac:dyDescent="0.25">
      <c r="A9182" s="102">
        <v>42066</v>
      </c>
      <c r="B9182" s="103">
        <v>2.71</v>
      </c>
    </row>
    <row r="9183" spans="1:2" x14ac:dyDescent="0.25">
      <c r="A9183" s="102">
        <v>42067</v>
      </c>
      <c r="B9183" s="103">
        <v>2.72</v>
      </c>
    </row>
    <row r="9184" spans="1:2" x14ac:dyDescent="0.25">
      <c r="A9184" s="102">
        <v>42068</v>
      </c>
      <c r="B9184" s="103">
        <v>2.71</v>
      </c>
    </row>
    <row r="9185" spans="1:2" x14ac:dyDescent="0.25">
      <c r="A9185" s="102">
        <v>42069</v>
      </c>
      <c r="B9185" s="103">
        <v>2.83</v>
      </c>
    </row>
    <row r="9186" spans="1:2" x14ac:dyDescent="0.25">
      <c r="A9186" s="102">
        <v>42072</v>
      </c>
      <c r="B9186" s="103">
        <v>2.8</v>
      </c>
    </row>
    <row r="9187" spans="1:2" x14ac:dyDescent="0.25">
      <c r="A9187" s="102">
        <v>42073</v>
      </c>
      <c r="B9187" s="103">
        <v>2.73</v>
      </c>
    </row>
    <row r="9188" spans="1:2" x14ac:dyDescent="0.25">
      <c r="A9188" s="102">
        <v>42074</v>
      </c>
      <c r="B9188" s="103">
        <v>2.69</v>
      </c>
    </row>
    <row r="9189" spans="1:2" x14ac:dyDescent="0.25">
      <c r="A9189" s="102">
        <v>42075</v>
      </c>
      <c r="B9189" s="103">
        <v>2.69</v>
      </c>
    </row>
    <row r="9190" spans="1:2" x14ac:dyDescent="0.25">
      <c r="A9190" s="102">
        <v>42076</v>
      </c>
      <c r="B9190" s="103">
        <v>2.7</v>
      </c>
    </row>
    <row r="9191" spans="1:2" x14ac:dyDescent="0.25">
      <c r="A9191" s="102">
        <v>42079</v>
      </c>
      <c r="B9191" s="103">
        <v>2.67</v>
      </c>
    </row>
    <row r="9192" spans="1:2" x14ac:dyDescent="0.25">
      <c r="A9192" s="102">
        <v>42080</v>
      </c>
      <c r="B9192" s="103">
        <v>2.61</v>
      </c>
    </row>
    <row r="9193" spans="1:2" x14ac:dyDescent="0.25">
      <c r="A9193" s="102">
        <v>42081</v>
      </c>
      <c r="B9193" s="103">
        <v>2.5099999999999998</v>
      </c>
    </row>
    <row r="9194" spans="1:2" x14ac:dyDescent="0.25">
      <c r="A9194" s="102">
        <v>42082</v>
      </c>
      <c r="B9194" s="103">
        <v>2.54</v>
      </c>
    </row>
    <row r="9195" spans="1:2" x14ac:dyDescent="0.25">
      <c r="A9195" s="102">
        <v>42083</v>
      </c>
      <c r="B9195" s="103">
        <v>2.5</v>
      </c>
    </row>
    <row r="9196" spans="1:2" x14ac:dyDescent="0.25">
      <c r="A9196" s="102">
        <v>42086</v>
      </c>
      <c r="B9196" s="103">
        <v>2.5099999999999998</v>
      </c>
    </row>
    <row r="9197" spans="1:2" x14ac:dyDescent="0.25">
      <c r="A9197" s="102">
        <v>42087</v>
      </c>
      <c r="B9197" s="103">
        <v>2.46</v>
      </c>
    </row>
    <row r="9198" spans="1:2" x14ac:dyDescent="0.25">
      <c r="A9198" s="102">
        <v>42088</v>
      </c>
      <c r="B9198" s="103">
        <v>2.5</v>
      </c>
    </row>
    <row r="9199" spans="1:2" x14ac:dyDescent="0.25">
      <c r="A9199" s="102">
        <v>42089</v>
      </c>
      <c r="B9199" s="103">
        <v>2.6</v>
      </c>
    </row>
    <row r="9200" spans="1:2" x14ac:dyDescent="0.25">
      <c r="A9200" s="102">
        <v>42090</v>
      </c>
      <c r="B9200" s="103">
        <v>2.5299999999999998</v>
      </c>
    </row>
    <row r="9201" spans="1:2" x14ac:dyDescent="0.25">
      <c r="A9201" s="102">
        <v>42093</v>
      </c>
      <c r="B9201" s="103">
        <v>2.5499999999999998</v>
      </c>
    </row>
    <row r="9202" spans="1:2" x14ac:dyDescent="0.25">
      <c r="A9202" s="102">
        <v>42094</v>
      </c>
      <c r="B9202" s="103">
        <v>2.54</v>
      </c>
    </row>
    <row r="9203" spans="1:2" x14ac:dyDescent="0.25">
      <c r="A9203" s="102">
        <v>42095</v>
      </c>
      <c r="B9203" s="103">
        <v>2.4700000000000002</v>
      </c>
    </row>
    <row r="9204" spans="1:2" x14ac:dyDescent="0.25">
      <c r="A9204" s="102">
        <v>42096</v>
      </c>
      <c r="B9204" s="103">
        <v>2.5299999999999998</v>
      </c>
    </row>
    <row r="9205" spans="1:2" x14ac:dyDescent="0.25">
      <c r="A9205" s="102">
        <v>42097</v>
      </c>
      <c r="B9205" s="103">
        <v>2.4900000000000002</v>
      </c>
    </row>
    <row r="9206" spans="1:2" x14ac:dyDescent="0.25">
      <c r="A9206" s="102">
        <v>42100</v>
      </c>
      <c r="B9206" s="103">
        <v>2.57</v>
      </c>
    </row>
    <row r="9207" spans="1:2" x14ac:dyDescent="0.25">
      <c r="A9207" s="102">
        <v>42101</v>
      </c>
      <c r="B9207" s="103">
        <v>2.52</v>
      </c>
    </row>
    <row r="9208" spans="1:2" x14ac:dyDescent="0.25">
      <c r="A9208" s="102">
        <v>42102</v>
      </c>
      <c r="B9208" s="103">
        <v>2.5299999999999998</v>
      </c>
    </row>
    <row r="9209" spans="1:2" x14ac:dyDescent="0.25">
      <c r="A9209" s="102">
        <v>42103</v>
      </c>
      <c r="B9209" s="103">
        <v>2.61</v>
      </c>
    </row>
    <row r="9210" spans="1:2" x14ac:dyDescent="0.25">
      <c r="A9210" s="102">
        <v>42104</v>
      </c>
      <c r="B9210" s="103">
        <v>2.58</v>
      </c>
    </row>
    <row r="9211" spans="1:2" x14ac:dyDescent="0.25">
      <c r="A9211" s="102">
        <v>42107</v>
      </c>
      <c r="B9211" s="103">
        <v>2.58</v>
      </c>
    </row>
    <row r="9212" spans="1:2" x14ac:dyDescent="0.25">
      <c r="A9212" s="102">
        <v>42108</v>
      </c>
      <c r="B9212" s="103">
        <v>2.54</v>
      </c>
    </row>
    <row r="9213" spans="1:2" x14ac:dyDescent="0.25">
      <c r="A9213" s="102">
        <v>42109</v>
      </c>
      <c r="B9213" s="103">
        <v>2.5499999999999998</v>
      </c>
    </row>
    <row r="9214" spans="1:2" x14ac:dyDescent="0.25">
      <c r="A9214" s="102">
        <v>42110</v>
      </c>
      <c r="B9214" s="103">
        <v>2.56</v>
      </c>
    </row>
    <row r="9215" spans="1:2" x14ac:dyDescent="0.25">
      <c r="A9215" s="102">
        <v>42111</v>
      </c>
      <c r="B9215" s="103">
        <v>2.5099999999999998</v>
      </c>
    </row>
    <row r="9216" spans="1:2" x14ac:dyDescent="0.25">
      <c r="A9216" s="102">
        <v>42114</v>
      </c>
      <c r="B9216" s="103">
        <v>2.56</v>
      </c>
    </row>
    <row r="9217" spans="1:2" x14ac:dyDescent="0.25">
      <c r="A9217" s="102">
        <v>42115</v>
      </c>
      <c r="B9217" s="103">
        <v>2.58</v>
      </c>
    </row>
    <row r="9218" spans="1:2" x14ac:dyDescent="0.25">
      <c r="A9218" s="102">
        <v>42116</v>
      </c>
      <c r="B9218" s="103">
        <v>2.66</v>
      </c>
    </row>
    <row r="9219" spans="1:2" x14ac:dyDescent="0.25">
      <c r="A9219" s="102">
        <v>42117</v>
      </c>
      <c r="B9219" s="103">
        <v>2.63</v>
      </c>
    </row>
    <row r="9220" spans="1:2" x14ac:dyDescent="0.25">
      <c r="A9220" s="102">
        <v>42118</v>
      </c>
      <c r="B9220" s="103">
        <v>2.62</v>
      </c>
    </row>
    <row r="9221" spans="1:2" x14ac:dyDescent="0.25">
      <c r="A9221" s="102">
        <v>42121</v>
      </c>
      <c r="B9221" s="103">
        <v>2.61</v>
      </c>
    </row>
    <row r="9222" spans="1:2" x14ac:dyDescent="0.25">
      <c r="A9222" s="102">
        <v>42122</v>
      </c>
      <c r="B9222" s="103">
        <v>2.68</v>
      </c>
    </row>
    <row r="9223" spans="1:2" x14ac:dyDescent="0.25">
      <c r="A9223" s="102">
        <v>42123</v>
      </c>
      <c r="B9223" s="103">
        <v>2.76</v>
      </c>
    </row>
    <row r="9224" spans="1:2" x14ac:dyDescent="0.25">
      <c r="A9224" s="102">
        <v>42124</v>
      </c>
      <c r="B9224" s="103">
        <v>2.75</v>
      </c>
    </row>
    <row r="9225" spans="1:2" x14ac:dyDescent="0.25">
      <c r="A9225" s="102">
        <v>42125</v>
      </c>
      <c r="B9225" s="103">
        <v>2.82</v>
      </c>
    </row>
    <row r="9226" spans="1:2" x14ac:dyDescent="0.25">
      <c r="A9226" s="102">
        <v>42128</v>
      </c>
      <c r="B9226" s="103">
        <v>2.88</v>
      </c>
    </row>
    <row r="9227" spans="1:2" x14ac:dyDescent="0.25">
      <c r="A9227" s="102">
        <v>42129</v>
      </c>
      <c r="B9227" s="103">
        <v>2.9</v>
      </c>
    </row>
    <row r="9228" spans="1:2" x14ac:dyDescent="0.25">
      <c r="A9228" s="102">
        <v>42130</v>
      </c>
      <c r="B9228" s="103">
        <v>2.98</v>
      </c>
    </row>
    <row r="9229" spans="1:2" x14ac:dyDescent="0.25">
      <c r="A9229" s="102">
        <v>42131</v>
      </c>
      <c r="B9229" s="103">
        <v>2.9</v>
      </c>
    </row>
    <row r="9230" spans="1:2" x14ac:dyDescent="0.25">
      <c r="A9230" s="102">
        <v>42132</v>
      </c>
      <c r="B9230" s="103">
        <v>2.9</v>
      </c>
    </row>
    <row r="9231" spans="1:2" x14ac:dyDescent="0.25">
      <c r="A9231" s="102">
        <v>42135</v>
      </c>
      <c r="B9231" s="103">
        <v>3.03</v>
      </c>
    </row>
    <row r="9232" spans="1:2" x14ac:dyDescent="0.25">
      <c r="A9232" s="102">
        <v>42136</v>
      </c>
      <c r="B9232" s="103">
        <v>3.02</v>
      </c>
    </row>
    <row r="9233" spans="1:2" x14ac:dyDescent="0.25">
      <c r="A9233" s="102">
        <v>42137</v>
      </c>
      <c r="B9233" s="103">
        <v>3.07</v>
      </c>
    </row>
    <row r="9234" spans="1:2" x14ac:dyDescent="0.25">
      <c r="A9234" s="102">
        <v>42138</v>
      </c>
      <c r="B9234" s="103">
        <v>3.03</v>
      </c>
    </row>
    <row r="9235" spans="1:2" x14ac:dyDescent="0.25">
      <c r="A9235" s="102">
        <v>42139</v>
      </c>
      <c r="B9235" s="103">
        <v>2.93</v>
      </c>
    </row>
    <row r="9236" spans="1:2" x14ac:dyDescent="0.25">
      <c r="A9236" s="102">
        <v>42142</v>
      </c>
      <c r="B9236" s="103">
        <v>3.02</v>
      </c>
    </row>
    <row r="9237" spans="1:2" x14ac:dyDescent="0.25">
      <c r="A9237" s="102">
        <v>42143</v>
      </c>
      <c r="B9237" s="103">
        <v>3.05</v>
      </c>
    </row>
    <row r="9238" spans="1:2" x14ac:dyDescent="0.25">
      <c r="A9238" s="102">
        <v>42144</v>
      </c>
      <c r="B9238" s="103">
        <v>3.06</v>
      </c>
    </row>
    <row r="9239" spans="1:2" x14ac:dyDescent="0.25">
      <c r="A9239" s="102">
        <v>42145</v>
      </c>
      <c r="B9239" s="103">
        <v>2.98</v>
      </c>
    </row>
    <row r="9240" spans="1:2" x14ac:dyDescent="0.25">
      <c r="A9240" s="102">
        <v>42146</v>
      </c>
      <c r="B9240" s="103">
        <v>2.99</v>
      </c>
    </row>
    <row r="9241" spans="1:2" x14ac:dyDescent="0.25">
      <c r="A9241" s="102">
        <v>42149</v>
      </c>
      <c r="B9241" s="103" t="e">
        <f>NA()</f>
        <v>#N/A</v>
      </c>
    </row>
    <row r="9242" spans="1:2" x14ac:dyDescent="0.25">
      <c r="A9242" s="102">
        <v>42150</v>
      </c>
      <c r="B9242" s="103">
        <v>2.89</v>
      </c>
    </row>
    <row r="9243" spans="1:2" x14ac:dyDescent="0.25">
      <c r="A9243" s="102">
        <v>42151</v>
      </c>
      <c r="B9243" s="103">
        <v>2.88</v>
      </c>
    </row>
    <row r="9244" spans="1:2" x14ac:dyDescent="0.25">
      <c r="A9244" s="102">
        <v>42152</v>
      </c>
      <c r="B9244" s="103">
        <v>2.89</v>
      </c>
    </row>
    <row r="9245" spans="1:2" x14ac:dyDescent="0.25">
      <c r="A9245" s="102">
        <v>42153</v>
      </c>
      <c r="B9245" s="103">
        <v>2.88</v>
      </c>
    </row>
    <row r="9246" spans="1:2" x14ac:dyDescent="0.25">
      <c r="A9246" s="102">
        <v>42156</v>
      </c>
      <c r="B9246" s="103">
        <v>2.94</v>
      </c>
    </row>
    <row r="9247" spans="1:2" x14ac:dyDescent="0.25">
      <c r="A9247" s="102">
        <v>42157</v>
      </c>
      <c r="B9247" s="103">
        <v>3.02</v>
      </c>
    </row>
    <row r="9248" spans="1:2" x14ac:dyDescent="0.25">
      <c r="A9248" s="102">
        <v>42158</v>
      </c>
      <c r="B9248" s="103">
        <v>3.11</v>
      </c>
    </row>
    <row r="9249" spans="1:2" x14ac:dyDescent="0.25">
      <c r="A9249" s="102">
        <v>42159</v>
      </c>
      <c r="B9249" s="103">
        <v>3.03</v>
      </c>
    </row>
    <row r="9250" spans="1:2" x14ac:dyDescent="0.25">
      <c r="A9250" s="102">
        <v>42160</v>
      </c>
      <c r="B9250" s="103">
        <v>3.11</v>
      </c>
    </row>
    <row r="9251" spans="1:2" x14ac:dyDescent="0.25">
      <c r="A9251" s="102">
        <v>42163</v>
      </c>
      <c r="B9251" s="103">
        <v>3.11</v>
      </c>
    </row>
    <row r="9252" spans="1:2" x14ac:dyDescent="0.25">
      <c r="A9252" s="102">
        <v>42164</v>
      </c>
      <c r="B9252" s="103">
        <v>3.15</v>
      </c>
    </row>
    <row r="9253" spans="1:2" x14ac:dyDescent="0.25">
      <c r="A9253" s="102">
        <v>42165</v>
      </c>
      <c r="B9253" s="103">
        <v>3.22</v>
      </c>
    </row>
    <row r="9254" spans="1:2" x14ac:dyDescent="0.25">
      <c r="A9254" s="102">
        <v>42166</v>
      </c>
      <c r="B9254" s="103">
        <v>3.11</v>
      </c>
    </row>
    <row r="9255" spans="1:2" x14ac:dyDescent="0.25">
      <c r="A9255" s="102">
        <v>42167</v>
      </c>
      <c r="B9255" s="103">
        <v>3.1</v>
      </c>
    </row>
    <row r="9256" spans="1:2" x14ac:dyDescent="0.25">
      <c r="A9256" s="102">
        <v>42170</v>
      </c>
      <c r="B9256" s="103">
        <v>3.09</v>
      </c>
    </row>
    <row r="9257" spans="1:2" x14ac:dyDescent="0.25">
      <c r="A9257" s="102">
        <v>42171</v>
      </c>
      <c r="B9257" s="103">
        <v>3.06</v>
      </c>
    </row>
    <row r="9258" spans="1:2" x14ac:dyDescent="0.25">
      <c r="A9258" s="102">
        <v>42172</v>
      </c>
      <c r="B9258" s="103">
        <v>3.09</v>
      </c>
    </row>
    <row r="9259" spans="1:2" x14ac:dyDescent="0.25">
      <c r="A9259" s="102">
        <v>42173</v>
      </c>
      <c r="B9259" s="103">
        <v>3.14</v>
      </c>
    </row>
    <row r="9260" spans="1:2" x14ac:dyDescent="0.25">
      <c r="A9260" s="102">
        <v>42174</v>
      </c>
      <c r="B9260" s="103">
        <v>3.05</v>
      </c>
    </row>
    <row r="9261" spans="1:2" x14ac:dyDescent="0.25">
      <c r="A9261" s="102">
        <v>42177</v>
      </c>
      <c r="B9261" s="103">
        <v>3.16</v>
      </c>
    </row>
    <row r="9262" spans="1:2" x14ac:dyDescent="0.25">
      <c r="A9262" s="102">
        <v>42178</v>
      </c>
      <c r="B9262" s="103">
        <v>3.2</v>
      </c>
    </row>
    <row r="9263" spans="1:2" x14ac:dyDescent="0.25">
      <c r="A9263" s="102">
        <v>42179</v>
      </c>
      <c r="B9263" s="103">
        <v>3.16</v>
      </c>
    </row>
    <row r="9264" spans="1:2" x14ac:dyDescent="0.25">
      <c r="A9264" s="102">
        <v>42180</v>
      </c>
      <c r="B9264" s="103">
        <v>3.16</v>
      </c>
    </row>
    <row r="9265" spans="1:2" x14ac:dyDescent="0.25">
      <c r="A9265" s="102">
        <v>42181</v>
      </c>
      <c r="B9265" s="103">
        <v>3.25</v>
      </c>
    </row>
    <row r="9266" spans="1:2" x14ac:dyDescent="0.25">
      <c r="A9266" s="102">
        <v>42184</v>
      </c>
      <c r="B9266" s="103">
        <v>3.09</v>
      </c>
    </row>
    <row r="9267" spans="1:2" x14ac:dyDescent="0.25">
      <c r="A9267" s="102">
        <v>42185</v>
      </c>
      <c r="B9267" s="103">
        <v>3.11</v>
      </c>
    </row>
    <row r="9268" spans="1:2" x14ac:dyDescent="0.25">
      <c r="A9268" s="102">
        <v>42186</v>
      </c>
      <c r="B9268" s="103">
        <v>3.2</v>
      </c>
    </row>
    <row r="9269" spans="1:2" x14ac:dyDescent="0.25">
      <c r="A9269" s="102">
        <v>42187</v>
      </c>
      <c r="B9269" s="103">
        <v>3.19</v>
      </c>
    </row>
    <row r="9270" spans="1:2" x14ac:dyDescent="0.25">
      <c r="A9270" s="102">
        <v>42188</v>
      </c>
      <c r="B9270" s="103" t="e">
        <f>NA()</f>
        <v>#N/A</v>
      </c>
    </row>
    <row r="9271" spans="1:2" x14ac:dyDescent="0.25">
      <c r="A9271" s="102">
        <v>42191</v>
      </c>
      <c r="B9271" s="103">
        <v>3.08</v>
      </c>
    </row>
    <row r="9272" spans="1:2" x14ac:dyDescent="0.25">
      <c r="A9272" s="102">
        <v>42192</v>
      </c>
      <c r="B9272" s="103">
        <v>3.04</v>
      </c>
    </row>
    <row r="9273" spans="1:2" x14ac:dyDescent="0.25">
      <c r="A9273" s="102">
        <v>42193</v>
      </c>
      <c r="B9273" s="103">
        <v>2.99</v>
      </c>
    </row>
    <row r="9274" spans="1:2" x14ac:dyDescent="0.25">
      <c r="A9274" s="102">
        <v>42194</v>
      </c>
      <c r="B9274" s="103">
        <v>3.11</v>
      </c>
    </row>
    <row r="9275" spans="1:2" x14ac:dyDescent="0.25">
      <c r="A9275" s="102">
        <v>42195</v>
      </c>
      <c r="B9275" s="103">
        <v>3.2</v>
      </c>
    </row>
    <row r="9276" spans="1:2" x14ac:dyDescent="0.25">
      <c r="A9276" s="102">
        <v>42198</v>
      </c>
      <c r="B9276" s="103">
        <v>3.21</v>
      </c>
    </row>
    <row r="9277" spans="1:2" x14ac:dyDescent="0.25">
      <c r="A9277" s="102">
        <v>42199</v>
      </c>
      <c r="B9277" s="103">
        <v>3.2</v>
      </c>
    </row>
    <row r="9278" spans="1:2" x14ac:dyDescent="0.25">
      <c r="A9278" s="102">
        <v>42200</v>
      </c>
      <c r="B9278" s="103">
        <v>3.13</v>
      </c>
    </row>
    <row r="9279" spans="1:2" x14ac:dyDescent="0.25">
      <c r="A9279" s="102">
        <v>42201</v>
      </c>
      <c r="B9279" s="103">
        <v>3.11</v>
      </c>
    </row>
    <row r="9280" spans="1:2" x14ac:dyDescent="0.25">
      <c r="A9280" s="102">
        <v>42202</v>
      </c>
      <c r="B9280" s="103">
        <v>3.08</v>
      </c>
    </row>
    <row r="9281" spans="1:2" x14ac:dyDescent="0.25">
      <c r="A9281" s="102">
        <v>42205</v>
      </c>
      <c r="B9281" s="103">
        <v>3.1</v>
      </c>
    </row>
    <row r="9282" spans="1:2" x14ac:dyDescent="0.25">
      <c r="A9282" s="102">
        <v>42206</v>
      </c>
      <c r="B9282" s="103">
        <v>3.08</v>
      </c>
    </row>
    <row r="9283" spans="1:2" x14ac:dyDescent="0.25">
      <c r="A9283" s="102">
        <v>42207</v>
      </c>
      <c r="B9283" s="103">
        <v>3.04</v>
      </c>
    </row>
    <row r="9284" spans="1:2" x14ac:dyDescent="0.25">
      <c r="A9284" s="102">
        <v>42208</v>
      </c>
      <c r="B9284" s="103">
        <v>2.98</v>
      </c>
    </row>
    <row r="9285" spans="1:2" x14ac:dyDescent="0.25">
      <c r="A9285" s="102">
        <v>42209</v>
      </c>
      <c r="B9285" s="103">
        <v>2.96</v>
      </c>
    </row>
    <row r="9286" spans="1:2" x14ac:dyDescent="0.25">
      <c r="A9286" s="102">
        <v>42212</v>
      </c>
      <c r="B9286" s="103">
        <v>2.93</v>
      </c>
    </row>
    <row r="9287" spans="1:2" x14ac:dyDescent="0.25">
      <c r="A9287" s="102">
        <v>42213</v>
      </c>
      <c r="B9287" s="103">
        <v>2.96</v>
      </c>
    </row>
    <row r="9288" spans="1:2" x14ac:dyDescent="0.25">
      <c r="A9288" s="102">
        <v>42214</v>
      </c>
      <c r="B9288" s="103">
        <v>2.99</v>
      </c>
    </row>
    <row r="9289" spans="1:2" x14ac:dyDescent="0.25">
      <c r="A9289" s="102">
        <v>42215</v>
      </c>
      <c r="B9289" s="103">
        <v>2.96</v>
      </c>
    </row>
    <row r="9290" spans="1:2" x14ac:dyDescent="0.25">
      <c r="A9290" s="102">
        <v>42216</v>
      </c>
      <c r="B9290" s="103">
        <v>2.92</v>
      </c>
    </row>
    <row r="9291" spans="1:2" x14ac:dyDescent="0.25">
      <c r="A9291" s="102">
        <v>42219</v>
      </c>
      <c r="B9291" s="103">
        <v>2.86</v>
      </c>
    </row>
    <row r="9292" spans="1:2" x14ac:dyDescent="0.25">
      <c r="A9292" s="102">
        <v>42220</v>
      </c>
      <c r="B9292" s="103">
        <v>2.9</v>
      </c>
    </row>
    <row r="9293" spans="1:2" x14ac:dyDescent="0.25">
      <c r="A9293" s="102">
        <v>42221</v>
      </c>
      <c r="B9293" s="103">
        <v>2.94</v>
      </c>
    </row>
    <row r="9294" spans="1:2" x14ac:dyDescent="0.25">
      <c r="A9294" s="102">
        <v>42222</v>
      </c>
      <c r="B9294" s="103">
        <v>2.9</v>
      </c>
    </row>
    <row r="9295" spans="1:2" x14ac:dyDescent="0.25">
      <c r="A9295" s="102">
        <v>42223</v>
      </c>
      <c r="B9295" s="103">
        <v>2.83</v>
      </c>
    </row>
    <row r="9296" spans="1:2" x14ac:dyDescent="0.25">
      <c r="A9296" s="102">
        <v>42226</v>
      </c>
      <c r="B9296" s="103">
        <v>2.89</v>
      </c>
    </row>
    <row r="9297" spans="1:2" x14ac:dyDescent="0.25">
      <c r="A9297" s="102">
        <v>42227</v>
      </c>
      <c r="B9297" s="103">
        <v>2.81</v>
      </c>
    </row>
    <row r="9298" spans="1:2" x14ac:dyDescent="0.25">
      <c r="A9298" s="102">
        <v>42228</v>
      </c>
      <c r="B9298" s="103">
        <v>2.84</v>
      </c>
    </row>
    <row r="9299" spans="1:2" x14ac:dyDescent="0.25">
      <c r="A9299" s="102">
        <v>42229</v>
      </c>
      <c r="B9299" s="103">
        <v>2.86</v>
      </c>
    </row>
    <row r="9300" spans="1:2" x14ac:dyDescent="0.25">
      <c r="A9300" s="102">
        <v>42230</v>
      </c>
      <c r="B9300" s="103">
        <v>2.84</v>
      </c>
    </row>
    <row r="9301" spans="1:2" x14ac:dyDescent="0.25">
      <c r="A9301" s="102">
        <v>42233</v>
      </c>
      <c r="B9301" s="103">
        <v>2.81</v>
      </c>
    </row>
    <row r="9302" spans="1:2" x14ac:dyDescent="0.25">
      <c r="A9302" s="102">
        <v>42234</v>
      </c>
      <c r="B9302" s="103">
        <v>2.87</v>
      </c>
    </row>
    <row r="9303" spans="1:2" x14ac:dyDescent="0.25">
      <c r="A9303" s="102">
        <v>42235</v>
      </c>
      <c r="B9303" s="103">
        <v>2.81</v>
      </c>
    </row>
    <row r="9304" spans="1:2" x14ac:dyDescent="0.25">
      <c r="A9304" s="102">
        <v>42236</v>
      </c>
      <c r="B9304" s="103">
        <v>2.76</v>
      </c>
    </row>
    <row r="9305" spans="1:2" x14ac:dyDescent="0.25">
      <c r="A9305" s="102">
        <v>42237</v>
      </c>
      <c r="B9305" s="103">
        <v>2.74</v>
      </c>
    </row>
    <row r="9306" spans="1:2" x14ac:dyDescent="0.25">
      <c r="A9306" s="102">
        <v>42240</v>
      </c>
      <c r="B9306" s="103">
        <v>2.73</v>
      </c>
    </row>
    <row r="9307" spans="1:2" x14ac:dyDescent="0.25">
      <c r="A9307" s="102">
        <v>42241</v>
      </c>
      <c r="B9307" s="103">
        <v>2.84</v>
      </c>
    </row>
    <row r="9308" spans="1:2" x14ac:dyDescent="0.25">
      <c r="A9308" s="102">
        <v>42242</v>
      </c>
      <c r="B9308" s="103">
        <v>2.94</v>
      </c>
    </row>
    <row r="9309" spans="1:2" x14ac:dyDescent="0.25">
      <c r="A9309" s="102">
        <v>42243</v>
      </c>
      <c r="B9309" s="103">
        <v>2.93</v>
      </c>
    </row>
    <row r="9310" spans="1:2" x14ac:dyDescent="0.25">
      <c r="A9310" s="102">
        <v>42244</v>
      </c>
      <c r="B9310" s="103">
        <v>2.92</v>
      </c>
    </row>
    <row r="9311" spans="1:2" x14ac:dyDescent="0.25">
      <c r="A9311" s="102">
        <v>42247</v>
      </c>
      <c r="B9311" s="103">
        <v>2.95</v>
      </c>
    </row>
    <row r="9312" spans="1:2" x14ac:dyDescent="0.25">
      <c r="A9312" s="102">
        <v>42248</v>
      </c>
      <c r="B9312" s="103">
        <v>2.93</v>
      </c>
    </row>
    <row r="9313" spans="1:2" x14ac:dyDescent="0.25">
      <c r="A9313" s="102">
        <v>42249</v>
      </c>
      <c r="B9313" s="103">
        <v>2.97</v>
      </c>
    </row>
    <row r="9314" spans="1:2" x14ac:dyDescent="0.25">
      <c r="A9314" s="102">
        <v>42250</v>
      </c>
      <c r="B9314" s="103">
        <v>2.95</v>
      </c>
    </row>
    <row r="9315" spans="1:2" x14ac:dyDescent="0.25">
      <c r="A9315" s="102">
        <v>42251</v>
      </c>
      <c r="B9315" s="103">
        <v>2.89</v>
      </c>
    </row>
    <row r="9316" spans="1:2" x14ac:dyDescent="0.25">
      <c r="A9316" s="102">
        <v>42254</v>
      </c>
      <c r="B9316" s="103" t="e">
        <f>NA()</f>
        <v>#N/A</v>
      </c>
    </row>
    <row r="9317" spans="1:2" x14ac:dyDescent="0.25">
      <c r="A9317" s="102">
        <v>42255</v>
      </c>
      <c r="B9317" s="103">
        <v>2.97</v>
      </c>
    </row>
    <row r="9318" spans="1:2" x14ac:dyDescent="0.25">
      <c r="A9318" s="102">
        <v>42256</v>
      </c>
      <c r="B9318" s="103">
        <v>2.96</v>
      </c>
    </row>
    <row r="9319" spans="1:2" x14ac:dyDescent="0.25">
      <c r="A9319" s="102">
        <v>42257</v>
      </c>
      <c r="B9319" s="103">
        <v>2.98</v>
      </c>
    </row>
    <row r="9320" spans="1:2" x14ac:dyDescent="0.25">
      <c r="A9320" s="102">
        <v>42258</v>
      </c>
      <c r="B9320" s="103">
        <v>2.95</v>
      </c>
    </row>
    <row r="9321" spans="1:2" x14ac:dyDescent="0.25">
      <c r="A9321" s="102">
        <v>42261</v>
      </c>
      <c r="B9321" s="103">
        <v>2.95</v>
      </c>
    </row>
    <row r="9322" spans="1:2" x14ac:dyDescent="0.25">
      <c r="A9322" s="102">
        <v>42262</v>
      </c>
      <c r="B9322" s="103">
        <v>3.06</v>
      </c>
    </row>
    <row r="9323" spans="1:2" x14ac:dyDescent="0.25">
      <c r="A9323" s="102">
        <v>42263</v>
      </c>
      <c r="B9323" s="103">
        <v>3.08</v>
      </c>
    </row>
    <row r="9324" spans="1:2" x14ac:dyDescent="0.25">
      <c r="A9324" s="102">
        <v>42264</v>
      </c>
      <c r="B9324" s="103">
        <v>3.02</v>
      </c>
    </row>
    <row r="9325" spans="1:2" x14ac:dyDescent="0.25">
      <c r="A9325" s="102">
        <v>42265</v>
      </c>
      <c r="B9325" s="103">
        <v>2.93</v>
      </c>
    </row>
    <row r="9326" spans="1:2" x14ac:dyDescent="0.25">
      <c r="A9326" s="102">
        <v>42268</v>
      </c>
      <c r="B9326" s="103">
        <v>3.02</v>
      </c>
    </row>
    <row r="9327" spans="1:2" x14ac:dyDescent="0.25">
      <c r="A9327" s="102">
        <v>42269</v>
      </c>
      <c r="B9327" s="103">
        <v>2.94</v>
      </c>
    </row>
    <row r="9328" spans="1:2" x14ac:dyDescent="0.25">
      <c r="A9328" s="102">
        <v>42270</v>
      </c>
      <c r="B9328" s="103">
        <v>2.95</v>
      </c>
    </row>
    <row r="9329" spans="1:2" x14ac:dyDescent="0.25">
      <c r="A9329" s="102">
        <v>42271</v>
      </c>
      <c r="B9329" s="103">
        <v>2.91</v>
      </c>
    </row>
    <row r="9330" spans="1:2" x14ac:dyDescent="0.25">
      <c r="A9330" s="102">
        <v>42272</v>
      </c>
      <c r="B9330" s="103">
        <v>2.96</v>
      </c>
    </row>
    <row r="9331" spans="1:2" x14ac:dyDescent="0.25">
      <c r="A9331" s="102">
        <v>42275</v>
      </c>
      <c r="B9331" s="103">
        <v>2.87</v>
      </c>
    </row>
    <row r="9332" spans="1:2" x14ac:dyDescent="0.25">
      <c r="A9332" s="102">
        <v>42276</v>
      </c>
      <c r="B9332" s="103">
        <v>2.85</v>
      </c>
    </row>
    <row r="9333" spans="1:2" x14ac:dyDescent="0.25">
      <c r="A9333" s="102">
        <v>42277</v>
      </c>
      <c r="B9333" s="103">
        <v>2.87</v>
      </c>
    </row>
    <row r="9334" spans="1:2" x14ac:dyDescent="0.25">
      <c r="A9334" s="102">
        <v>42278</v>
      </c>
      <c r="B9334" s="103">
        <v>2.85</v>
      </c>
    </row>
    <row r="9335" spans="1:2" x14ac:dyDescent="0.25">
      <c r="A9335" s="102">
        <v>42279</v>
      </c>
      <c r="B9335" s="103">
        <v>2.82</v>
      </c>
    </row>
    <row r="9336" spans="1:2" x14ac:dyDescent="0.25">
      <c r="A9336" s="102">
        <v>42282</v>
      </c>
      <c r="B9336" s="103">
        <v>2.9</v>
      </c>
    </row>
    <row r="9337" spans="1:2" x14ac:dyDescent="0.25">
      <c r="A9337" s="102">
        <v>42283</v>
      </c>
      <c r="B9337" s="103">
        <v>2.88</v>
      </c>
    </row>
    <row r="9338" spans="1:2" x14ac:dyDescent="0.25">
      <c r="A9338" s="102">
        <v>42284</v>
      </c>
      <c r="B9338" s="103">
        <v>2.89</v>
      </c>
    </row>
    <row r="9339" spans="1:2" x14ac:dyDescent="0.25">
      <c r="A9339" s="102">
        <v>42285</v>
      </c>
      <c r="B9339" s="103">
        <v>2.96</v>
      </c>
    </row>
    <row r="9340" spans="1:2" x14ac:dyDescent="0.25">
      <c r="A9340" s="102">
        <v>42286</v>
      </c>
      <c r="B9340" s="103">
        <v>2.94</v>
      </c>
    </row>
    <row r="9341" spans="1:2" x14ac:dyDescent="0.25">
      <c r="A9341" s="102">
        <v>42289</v>
      </c>
      <c r="B9341" s="103" t="e">
        <f>NA()</f>
        <v>#N/A</v>
      </c>
    </row>
    <row r="9342" spans="1:2" x14ac:dyDescent="0.25">
      <c r="A9342" s="102">
        <v>42290</v>
      </c>
      <c r="B9342" s="103">
        <v>2.89</v>
      </c>
    </row>
    <row r="9343" spans="1:2" x14ac:dyDescent="0.25">
      <c r="A9343" s="102">
        <v>42291</v>
      </c>
      <c r="B9343" s="103">
        <v>2.84</v>
      </c>
    </row>
    <row r="9344" spans="1:2" x14ac:dyDescent="0.25">
      <c r="A9344" s="102">
        <v>42292</v>
      </c>
      <c r="B9344" s="103">
        <v>2.87</v>
      </c>
    </row>
    <row r="9345" spans="1:2" x14ac:dyDescent="0.25">
      <c r="A9345" s="102">
        <v>42293</v>
      </c>
      <c r="B9345" s="103">
        <v>2.87</v>
      </c>
    </row>
    <row r="9346" spans="1:2" x14ac:dyDescent="0.25">
      <c r="A9346" s="102">
        <v>42296</v>
      </c>
      <c r="B9346" s="103">
        <v>2.89</v>
      </c>
    </row>
    <row r="9347" spans="1:2" x14ac:dyDescent="0.25">
      <c r="A9347" s="102">
        <v>42297</v>
      </c>
      <c r="B9347" s="103">
        <v>2.92</v>
      </c>
    </row>
    <row r="9348" spans="1:2" x14ac:dyDescent="0.25">
      <c r="A9348" s="102">
        <v>42298</v>
      </c>
      <c r="B9348" s="103">
        <v>2.87</v>
      </c>
    </row>
    <row r="9349" spans="1:2" x14ac:dyDescent="0.25">
      <c r="A9349" s="102">
        <v>42299</v>
      </c>
      <c r="B9349" s="103">
        <v>2.87</v>
      </c>
    </row>
    <row r="9350" spans="1:2" x14ac:dyDescent="0.25">
      <c r="A9350" s="102">
        <v>42300</v>
      </c>
      <c r="B9350" s="103">
        <v>2.9</v>
      </c>
    </row>
    <row r="9351" spans="1:2" x14ac:dyDescent="0.25">
      <c r="A9351" s="102">
        <v>42303</v>
      </c>
      <c r="B9351" s="103">
        <v>2.87</v>
      </c>
    </row>
    <row r="9352" spans="1:2" x14ac:dyDescent="0.25">
      <c r="A9352" s="102">
        <v>42304</v>
      </c>
      <c r="B9352" s="103">
        <v>2.86</v>
      </c>
    </row>
    <row r="9353" spans="1:2" x14ac:dyDescent="0.25">
      <c r="A9353" s="102">
        <v>42305</v>
      </c>
      <c r="B9353" s="103">
        <v>2.87</v>
      </c>
    </row>
    <row r="9354" spans="1:2" x14ac:dyDescent="0.25">
      <c r="A9354" s="102">
        <v>42306</v>
      </c>
      <c r="B9354" s="103">
        <v>2.96</v>
      </c>
    </row>
    <row r="9355" spans="1:2" x14ac:dyDescent="0.25">
      <c r="A9355" s="102">
        <v>42307</v>
      </c>
      <c r="B9355" s="103">
        <v>2.93</v>
      </c>
    </row>
    <row r="9356" spans="1:2" x14ac:dyDescent="0.25">
      <c r="A9356" s="102">
        <v>42310</v>
      </c>
      <c r="B9356" s="103">
        <v>2.95</v>
      </c>
    </row>
    <row r="9357" spans="1:2" x14ac:dyDescent="0.25">
      <c r="A9357" s="102">
        <v>42311</v>
      </c>
      <c r="B9357" s="103">
        <v>3</v>
      </c>
    </row>
    <row r="9358" spans="1:2" x14ac:dyDescent="0.25">
      <c r="A9358" s="102">
        <v>42312</v>
      </c>
      <c r="B9358" s="103">
        <v>3</v>
      </c>
    </row>
    <row r="9359" spans="1:2" x14ac:dyDescent="0.25">
      <c r="A9359" s="102">
        <v>42313</v>
      </c>
      <c r="B9359" s="103">
        <v>3.01</v>
      </c>
    </row>
    <row r="9360" spans="1:2" x14ac:dyDescent="0.25">
      <c r="A9360" s="102">
        <v>42314</v>
      </c>
      <c r="B9360" s="103">
        <v>3.09</v>
      </c>
    </row>
    <row r="9361" spans="1:2" x14ac:dyDescent="0.25">
      <c r="A9361" s="102">
        <v>42317</v>
      </c>
      <c r="B9361" s="103">
        <v>3.12</v>
      </c>
    </row>
    <row r="9362" spans="1:2" x14ac:dyDescent="0.25">
      <c r="A9362" s="102">
        <v>42318</v>
      </c>
      <c r="B9362" s="103">
        <v>3.1</v>
      </c>
    </row>
    <row r="9363" spans="1:2" x14ac:dyDescent="0.25">
      <c r="A9363" s="102">
        <v>42319</v>
      </c>
      <c r="B9363" s="103" t="e">
        <f>NA()</f>
        <v>#N/A</v>
      </c>
    </row>
    <row r="9364" spans="1:2" x14ac:dyDescent="0.25">
      <c r="A9364" s="102">
        <v>42320</v>
      </c>
      <c r="B9364" s="103">
        <v>3.09</v>
      </c>
    </row>
    <row r="9365" spans="1:2" x14ac:dyDescent="0.25">
      <c r="A9365" s="102">
        <v>42321</v>
      </c>
      <c r="B9365" s="103">
        <v>3.06</v>
      </c>
    </row>
    <row r="9366" spans="1:2" x14ac:dyDescent="0.25">
      <c r="A9366" s="102">
        <v>42324</v>
      </c>
      <c r="B9366" s="103">
        <v>3.07</v>
      </c>
    </row>
    <row r="9367" spans="1:2" x14ac:dyDescent="0.25">
      <c r="A9367" s="102">
        <v>42325</v>
      </c>
      <c r="B9367" s="103">
        <v>3.04</v>
      </c>
    </row>
    <row r="9368" spans="1:2" x14ac:dyDescent="0.25">
      <c r="A9368" s="102">
        <v>42326</v>
      </c>
      <c r="B9368" s="103">
        <v>3.04</v>
      </c>
    </row>
    <row r="9369" spans="1:2" x14ac:dyDescent="0.25">
      <c r="A9369" s="102">
        <v>42327</v>
      </c>
      <c r="B9369" s="103">
        <v>3</v>
      </c>
    </row>
    <row r="9370" spans="1:2" x14ac:dyDescent="0.25">
      <c r="A9370" s="102">
        <v>42328</v>
      </c>
      <c r="B9370" s="103">
        <v>3.02</v>
      </c>
    </row>
    <row r="9371" spans="1:2" x14ac:dyDescent="0.25">
      <c r="A9371" s="102">
        <v>42331</v>
      </c>
      <c r="B9371" s="103">
        <v>3</v>
      </c>
    </row>
    <row r="9372" spans="1:2" x14ac:dyDescent="0.25">
      <c r="A9372" s="102">
        <v>42332</v>
      </c>
      <c r="B9372" s="103">
        <v>3</v>
      </c>
    </row>
    <row r="9373" spans="1:2" x14ac:dyDescent="0.25">
      <c r="A9373" s="102">
        <v>42333</v>
      </c>
      <c r="B9373" s="103">
        <v>3</v>
      </c>
    </row>
    <row r="9374" spans="1:2" x14ac:dyDescent="0.25">
      <c r="A9374" s="102">
        <v>42334</v>
      </c>
      <c r="B9374" s="103" t="e">
        <f>NA()</f>
        <v>#N/A</v>
      </c>
    </row>
    <row r="9375" spans="1:2" x14ac:dyDescent="0.25">
      <c r="A9375" s="102">
        <v>42335</v>
      </c>
      <c r="B9375" s="103">
        <v>3</v>
      </c>
    </row>
    <row r="9376" spans="1:2" x14ac:dyDescent="0.25">
      <c r="A9376" s="102">
        <v>42338</v>
      </c>
      <c r="B9376" s="103">
        <v>2.98</v>
      </c>
    </row>
    <row r="9377" spans="1:2" x14ac:dyDescent="0.25">
      <c r="A9377" s="102">
        <v>42339</v>
      </c>
      <c r="B9377" s="103">
        <v>2.91</v>
      </c>
    </row>
    <row r="9378" spans="1:2" x14ac:dyDescent="0.25">
      <c r="A9378" s="102">
        <v>42340</v>
      </c>
      <c r="B9378" s="103">
        <v>2.91</v>
      </c>
    </row>
    <row r="9379" spans="1:2" x14ac:dyDescent="0.25">
      <c r="A9379" s="102">
        <v>42341</v>
      </c>
      <c r="B9379" s="103">
        <v>3.07</v>
      </c>
    </row>
    <row r="9380" spans="1:2" x14ac:dyDescent="0.25">
      <c r="A9380" s="102">
        <v>42342</v>
      </c>
      <c r="B9380" s="103">
        <v>3.01</v>
      </c>
    </row>
    <row r="9381" spans="1:2" x14ac:dyDescent="0.25">
      <c r="A9381" s="102">
        <v>42345</v>
      </c>
      <c r="B9381" s="103">
        <v>2.95</v>
      </c>
    </row>
    <row r="9382" spans="1:2" x14ac:dyDescent="0.25">
      <c r="A9382" s="102">
        <v>42346</v>
      </c>
      <c r="B9382" s="103">
        <v>2.97</v>
      </c>
    </row>
    <row r="9383" spans="1:2" x14ac:dyDescent="0.25">
      <c r="A9383" s="102">
        <v>42347</v>
      </c>
      <c r="B9383" s="103">
        <v>2.97</v>
      </c>
    </row>
    <row r="9384" spans="1:2" x14ac:dyDescent="0.25">
      <c r="A9384" s="102">
        <v>42348</v>
      </c>
      <c r="B9384" s="103">
        <v>2.98</v>
      </c>
    </row>
    <row r="9385" spans="1:2" x14ac:dyDescent="0.25">
      <c r="A9385" s="102">
        <v>42349</v>
      </c>
      <c r="B9385" s="103">
        <v>2.87</v>
      </c>
    </row>
    <row r="9386" spans="1:2" x14ac:dyDescent="0.25">
      <c r="A9386" s="102">
        <v>42352</v>
      </c>
      <c r="B9386" s="103">
        <v>2.96</v>
      </c>
    </row>
    <row r="9387" spans="1:2" x14ac:dyDescent="0.25">
      <c r="A9387" s="102">
        <v>42353</v>
      </c>
      <c r="B9387" s="103">
        <v>3</v>
      </c>
    </row>
    <row r="9388" spans="1:2" x14ac:dyDescent="0.25">
      <c r="A9388" s="102">
        <v>42354</v>
      </c>
      <c r="B9388" s="103">
        <v>3.02</v>
      </c>
    </row>
    <row r="9389" spans="1:2" x14ac:dyDescent="0.25">
      <c r="A9389" s="102">
        <v>42355</v>
      </c>
      <c r="B9389" s="103">
        <v>2.94</v>
      </c>
    </row>
    <row r="9390" spans="1:2" x14ac:dyDescent="0.25">
      <c r="A9390" s="102">
        <v>42356</v>
      </c>
      <c r="B9390" s="103">
        <v>2.9</v>
      </c>
    </row>
    <row r="9391" spans="1:2" x14ac:dyDescent="0.25">
      <c r="A9391" s="102">
        <v>42359</v>
      </c>
      <c r="B9391" s="103">
        <v>2.92</v>
      </c>
    </row>
    <row r="9392" spans="1:2" x14ac:dyDescent="0.25">
      <c r="A9392" s="102">
        <v>42360</v>
      </c>
      <c r="B9392" s="103">
        <v>2.96</v>
      </c>
    </row>
    <row r="9393" spans="1:2" x14ac:dyDescent="0.25">
      <c r="A9393" s="102">
        <v>42361</v>
      </c>
      <c r="B9393" s="103">
        <v>3</v>
      </c>
    </row>
    <row r="9394" spans="1:2" x14ac:dyDescent="0.25">
      <c r="A9394" s="102">
        <v>42362</v>
      </c>
      <c r="B9394" s="103">
        <v>2.96</v>
      </c>
    </row>
    <row r="9395" spans="1:2" x14ac:dyDescent="0.25">
      <c r="A9395" s="102">
        <v>42363</v>
      </c>
      <c r="B9395" s="103" t="e">
        <f>NA()</f>
        <v>#N/A</v>
      </c>
    </row>
    <row r="9396" spans="1:2" x14ac:dyDescent="0.25">
      <c r="A9396" s="102">
        <v>42366</v>
      </c>
      <c r="B9396" s="103">
        <v>2.95</v>
      </c>
    </row>
    <row r="9397" spans="1:2" x14ac:dyDescent="0.25">
      <c r="A9397" s="102">
        <v>42367</v>
      </c>
      <c r="B9397" s="103">
        <v>3.04</v>
      </c>
    </row>
    <row r="9398" spans="1:2" x14ac:dyDescent="0.25">
      <c r="A9398" s="102">
        <v>42368</v>
      </c>
      <c r="B9398" s="103">
        <v>3.04</v>
      </c>
    </row>
    <row r="9399" spans="1:2" x14ac:dyDescent="0.25">
      <c r="A9399" s="102">
        <v>42369</v>
      </c>
      <c r="B9399" s="103">
        <v>3.01</v>
      </c>
    </row>
    <row r="9400" spans="1:2" x14ac:dyDescent="0.25">
      <c r="A9400" s="102">
        <v>42370</v>
      </c>
      <c r="B9400" s="103" t="e">
        <f>NA()</f>
        <v>#N/A</v>
      </c>
    </row>
    <row r="9401" spans="1:2" x14ac:dyDescent="0.25">
      <c r="A9401" s="102">
        <v>42373</v>
      </c>
      <c r="B9401" s="103">
        <v>2.98</v>
      </c>
    </row>
    <row r="9402" spans="1:2" x14ac:dyDescent="0.25">
      <c r="A9402" s="102">
        <v>42374</v>
      </c>
      <c r="B9402" s="103">
        <v>3.01</v>
      </c>
    </row>
    <row r="9403" spans="1:2" x14ac:dyDescent="0.25">
      <c r="A9403" s="102">
        <v>42375</v>
      </c>
      <c r="B9403" s="103">
        <v>2.94</v>
      </c>
    </row>
    <row r="9404" spans="1:2" x14ac:dyDescent="0.25">
      <c r="A9404" s="102">
        <v>42376</v>
      </c>
      <c r="B9404" s="103">
        <v>2.92</v>
      </c>
    </row>
    <row r="9405" spans="1:2" x14ac:dyDescent="0.25">
      <c r="A9405" s="102">
        <v>42377</v>
      </c>
      <c r="B9405" s="103">
        <v>2.91</v>
      </c>
    </row>
    <row r="9406" spans="1:2" x14ac:dyDescent="0.25">
      <c r="A9406" s="102">
        <v>42380</v>
      </c>
      <c r="B9406" s="103">
        <v>2.96</v>
      </c>
    </row>
    <row r="9407" spans="1:2" x14ac:dyDescent="0.25">
      <c r="A9407" s="102">
        <v>42381</v>
      </c>
      <c r="B9407" s="103">
        <v>2.89</v>
      </c>
    </row>
    <row r="9408" spans="1:2" x14ac:dyDescent="0.25">
      <c r="A9408" s="102">
        <v>42382</v>
      </c>
      <c r="B9408" s="103">
        <v>2.85</v>
      </c>
    </row>
    <row r="9409" spans="1:2" x14ac:dyDescent="0.25">
      <c r="A9409" s="102">
        <v>42383</v>
      </c>
      <c r="B9409" s="103">
        <v>2.9</v>
      </c>
    </row>
    <row r="9410" spans="1:2" x14ac:dyDescent="0.25">
      <c r="A9410" s="102">
        <v>42384</v>
      </c>
      <c r="B9410" s="103">
        <v>2.81</v>
      </c>
    </row>
    <row r="9411" spans="1:2" x14ac:dyDescent="0.25">
      <c r="A9411" s="102">
        <v>42387</v>
      </c>
      <c r="B9411" s="103" t="e">
        <f>NA()</f>
        <v>#N/A</v>
      </c>
    </row>
    <row r="9412" spans="1:2" x14ac:dyDescent="0.25">
      <c r="A9412" s="102">
        <v>42388</v>
      </c>
      <c r="B9412" s="103">
        <v>2.82</v>
      </c>
    </row>
    <row r="9413" spans="1:2" x14ac:dyDescent="0.25">
      <c r="A9413" s="102">
        <v>42389</v>
      </c>
      <c r="B9413" s="103">
        <v>2.77</v>
      </c>
    </row>
    <row r="9414" spans="1:2" x14ac:dyDescent="0.25">
      <c r="A9414" s="102">
        <v>42390</v>
      </c>
      <c r="B9414" s="103">
        <v>2.79</v>
      </c>
    </row>
    <row r="9415" spans="1:2" x14ac:dyDescent="0.25">
      <c r="A9415" s="102">
        <v>42391</v>
      </c>
      <c r="B9415" s="103">
        <v>2.83</v>
      </c>
    </row>
    <row r="9416" spans="1:2" x14ac:dyDescent="0.25">
      <c r="A9416" s="102">
        <v>42394</v>
      </c>
      <c r="B9416" s="103">
        <v>2.8</v>
      </c>
    </row>
    <row r="9417" spans="1:2" x14ac:dyDescent="0.25">
      <c r="A9417" s="102">
        <v>42395</v>
      </c>
      <c r="B9417" s="103">
        <v>2.79</v>
      </c>
    </row>
    <row r="9418" spans="1:2" x14ac:dyDescent="0.25">
      <c r="A9418" s="102">
        <v>42396</v>
      </c>
      <c r="B9418" s="103">
        <v>2.8</v>
      </c>
    </row>
    <row r="9419" spans="1:2" x14ac:dyDescent="0.25">
      <c r="A9419" s="102">
        <v>42397</v>
      </c>
      <c r="B9419" s="103">
        <v>2.79</v>
      </c>
    </row>
    <row r="9420" spans="1:2" x14ac:dyDescent="0.25">
      <c r="A9420" s="102">
        <v>42398</v>
      </c>
      <c r="B9420" s="103">
        <v>2.75</v>
      </c>
    </row>
    <row r="9421" spans="1:2" x14ac:dyDescent="0.25">
      <c r="A9421" s="102">
        <v>42401</v>
      </c>
      <c r="B9421" s="103">
        <v>2.77</v>
      </c>
    </row>
    <row r="9422" spans="1:2" x14ac:dyDescent="0.25">
      <c r="A9422" s="102">
        <v>42402</v>
      </c>
      <c r="B9422" s="103">
        <v>2.67</v>
      </c>
    </row>
    <row r="9423" spans="1:2" x14ac:dyDescent="0.25">
      <c r="A9423" s="102">
        <v>42403</v>
      </c>
      <c r="B9423" s="103">
        <v>2.7</v>
      </c>
    </row>
    <row r="9424" spans="1:2" x14ac:dyDescent="0.25">
      <c r="A9424" s="102">
        <v>42404</v>
      </c>
      <c r="B9424" s="103">
        <v>2.7</v>
      </c>
    </row>
    <row r="9425" spans="1:2" x14ac:dyDescent="0.25">
      <c r="A9425" s="102">
        <v>42405</v>
      </c>
      <c r="B9425" s="103">
        <v>2.68</v>
      </c>
    </row>
    <row r="9426" spans="1:2" x14ac:dyDescent="0.25">
      <c r="A9426" s="102">
        <v>42408</v>
      </c>
      <c r="B9426" s="103">
        <v>2.56</v>
      </c>
    </row>
    <row r="9427" spans="1:2" x14ac:dyDescent="0.25">
      <c r="A9427" s="102">
        <v>42409</v>
      </c>
      <c r="B9427" s="103">
        <v>2.5499999999999998</v>
      </c>
    </row>
    <row r="9428" spans="1:2" x14ac:dyDescent="0.25">
      <c r="A9428" s="102">
        <v>42410</v>
      </c>
      <c r="B9428" s="103">
        <v>2.5299999999999998</v>
      </c>
    </row>
    <row r="9429" spans="1:2" x14ac:dyDescent="0.25">
      <c r="A9429" s="102">
        <v>42411</v>
      </c>
      <c r="B9429" s="103">
        <v>2.5</v>
      </c>
    </row>
    <row r="9430" spans="1:2" x14ac:dyDescent="0.25">
      <c r="A9430" s="102">
        <v>42412</v>
      </c>
      <c r="B9430" s="103">
        <v>2.6</v>
      </c>
    </row>
    <row r="9431" spans="1:2" x14ac:dyDescent="0.25">
      <c r="A9431" s="102">
        <v>42415</v>
      </c>
      <c r="B9431" s="103" t="e">
        <f>NA()</f>
        <v>#N/A</v>
      </c>
    </row>
    <row r="9432" spans="1:2" x14ac:dyDescent="0.25">
      <c r="A9432" s="102">
        <v>42416</v>
      </c>
      <c r="B9432" s="103">
        <v>2.64</v>
      </c>
    </row>
    <row r="9433" spans="1:2" x14ac:dyDescent="0.25">
      <c r="A9433" s="102">
        <v>42417</v>
      </c>
      <c r="B9433" s="103">
        <v>2.68</v>
      </c>
    </row>
    <row r="9434" spans="1:2" x14ac:dyDescent="0.25">
      <c r="A9434" s="102">
        <v>42418</v>
      </c>
      <c r="B9434" s="103">
        <v>2.62</v>
      </c>
    </row>
    <row r="9435" spans="1:2" x14ac:dyDescent="0.25">
      <c r="A9435" s="102">
        <v>42419</v>
      </c>
      <c r="B9435" s="103">
        <v>2.61</v>
      </c>
    </row>
    <row r="9436" spans="1:2" x14ac:dyDescent="0.25">
      <c r="A9436" s="102">
        <v>42422</v>
      </c>
      <c r="B9436" s="103">
        <v>2.62</v>
      </c>
    </row>
    <row r="9437" spans="1:2" x14ac:dyDescent="0.25">
      <c r="A9437" s="102">
        <v>42423</v>
      </c>
      <c r="B9437" s="103">
        <v>2.6</v>
      </c>
    </row>
    <row r="9438" spans="1:2" x14ac:dyDescent="0.25">
      <c r="A9438" s="102">
        <v>42424</v>
      </c>
      <c r="B9438" s="103">
        <v>2.61</v>
      </c>
    </row>
    <row r="9439" spans="1:2" x14ac:dyDescent="0.25">
      <c r="A9439" s="102">
        <v>42425</v>
      </c>
      <c r="B9439" s="103">
        <v>2.58</v>
      </c>
    </row>
    <row r="9440" spans="1:2" x14ac:dyDescent="0.25">
      <c r="A9440" s="102">
        <v>42426</v>
      </c>
      <c r="B9440" s="103">
        <v>2.63</v>
      </c>
    </row>
    <row r="9441" spans="1:2" x14ac:dyDescent="0.25">
      <c r="A9441" s="102">
        <v>42429</v>
      </c>
      <c r="B9441" s="103">
        <v>2.61</v>
      </c>
    </row>
    <row r="9442" spans="1:2" x14ac:dyDescent="0.25">
      <c r="A9442" s="102">
        <v>42430</v>
      </c>
      <c r="B9442" s="103">
        <v>2.7</v>
      </c>
    </row>
    <row r="9443" spans="1:2" x14ac:dyDescent="0.25">
      <c r="A9443" s="102">
        <v>42431</v>
      </c>
      <c r="B9443" s="103">
        <v>2.69</v>
      </c>
    </row>
    <row r="9444" spans="1:2" x14ac:dyDescent="0.25">
      <c r="A9444" s="102">
        <v>42432</v>
      </c>
      <c r="B9444" s="103">
        <v>2.65</v>
      </c>
    </row>
    <row r="9445" spans="1:2" x14ac:dyDescent="0.25">
      <c r="A9445" s="102">
        <v>42433</v>
      </c>
      <c r="B9445" s="103">
        <v>2.7</v>
      </c>
    </row>
    <row r="9446" spans="1:2" x14ac:dyDescent="0.25">
      <c r="A9446" s="102">
        <v>42436</v>
      </c>
      <c r="B9446" s="103">
        <v>2.71</v>
      </c>
    </row>
    <row r="9447" spans="1:2" x14ac:dyDescent="0.25">
      <c r="A9447" s="102">
        <v>42437</v>
      </c>
      <c r="B9447" s="103">
        <v>2.63</v>
      </c>
    </row>
    <row r="9448" spans="1:2" x14ac:dyDescent="0.25">
      <c r="A9448" s="102">
        <v>42438</v>
      </c>
      <c r="B9448" s="103">
        <v>2.68</v>
      </c>
    </row>
    <row r="9449" spans="1:2" x14ac:dyDescent="0.25">
      <c r="A9449" s="102">
        <v>42439</v>
      </c>
      <c r="B9449" s="103">
        <v>2.7</v>
      </c>
    </row>
    <row r="9450" spans="1:2" x14ac:dyDescent="0.25">
      <c r="A9450" s="102">
        <v>42440</v>
      </c>
      <c r="B9450" s="103">
        <v>2.75</v>
      </c>
    </row>
    <row r="9451" spans="1:2" x14ac:dyDescent="0.25">
      <c r="A9451" s="102">
        <v>42443</v>
      </c>
      <c r="B9451" s="103">
        <v>2.74</v>
      </c>
    </row>
    <row r="9452" spans="1:2" x14ac:dyDescent="0.25">
      <c r="A9452" s="102">
        <v>42444</v>
      </c>
      <c r="B9452" s="103">
        <v>2.73</v>
      </c>
    </row>
    <row r="9453" spans="1:2" x14ac:dyDescent="0.25">
      <c r="A9453" s="102">
        <v>42445</v>
      </c>
      <c r="B9453" s="103">
        <v>2.73</v>
      </c>
    </row>
    <row r="9454" spans="1:2" x14ac:dyDescent="0.25">
      <c r="A9454" s="102">
        <v>42446</v>
      </c>
      <c r="B9454" s="103">
        <v>2.69</v>
      </c>
    </row>
    <row r="9455" spans="1:2" x14ac:dyDescent="0.25">
      <c r="A9455" s="102">
        <v>42447</v>
      </c>
      <c r="B9455" s="103">
        <v>2.68</v>
      </c>
    </row>
    <row r="9456" spans="1:2" x14ac:dyDescent="0.25">
      <c r="A9456" s="102">
        <v>42450</v>
      </c>
      <c r="B9456" s="103">
        <v>2.72</v>
      </c>
    </row>
    <row r="9457" spans="1:2" x14ac:dyDescent="0.25">
      <c r="A9457" s="102">
        <v>42451</v>
      </c>
      <c r="B9457" s="103">
        <v>2.72</v>
      </c>
    </row>
    <row r="9458" spans="1:2" x14ac:dyDescent="0.25">
      <c r="A9458" s="102">
        <v>42452</v>
      </c>
      <c r="B9458" s="103">
        <v>2.65</v>
      </c>
    </row>
    <row r="9459" spans="1:2" x14ac:dyDescent="0.25">
      <c r="A9459" s="102">
        <v>42453</v>
      </c>
      <c r="B9459" s="103">
        <v>2.67</v>
      </c>
    </row>
    <row r="9460" spans="1:2" x14ac:dyDescent="0.25">
      <c r="A9460" s="102">
        <v>42454</v>
      </c>
      <c r="B9460" s="103" t="e">
        <f>NA()</f>
        <v>#N/A</v>
      </c>
    </row>
    <row r="9461" spans="1:2" x14ac:dyDescent="0.25">
      <c r="A9461" s="102">
        <v>42457</v>
      </c>
      <c r="B9461" s="103">
        <v>2.66</v>
      </c>
    </row>
    <row r="9462" spans="1:2" x14ac:dyDescent="0.25">
      <c r="A9462" s="102">
        <v>42458</v>
      </c>
      <c r="B9462" s="103">
        <v>2.6</v>
      </c>
    </row>
    <row r="9463" spans="1:2" x14ac:dyDescent="0.25">
      <c r="A9463" s="102">
        <v>42459</v>
      </c>
      <c r="B9463" s="103">
        <v>2.65</v>
      </c>
    </row>
    <row r="9464" spans="1:2" x14ac:dyDescent="0.25">
      <c r="A9464" s="102">
        <v>42460</v>
      </c>
      <c r="B9464" s="103">
        <v>2.61</v>
      </c>
    </row>
    <row r="9465" spans="1:2" x14ac:dyDescent="0.25">
      <c r="A9465" s="102">
        <v>42461</v>
      </c>
      <c r="B9465" s="103">
        <v>2.62</v>
      </c>
    </row>
    <row r="9466" spans="1:2" x14ac:dyDescent="0.25">
      <c r="A9466" s="102">
        <v>42464</v>
      </c>
      <c r="B9466" s="103">
        <v>2.6</v>
      </c>
    </row>
    <row r="9467" spans="1:2" x14ac:dyDescent="0.25">
      <c r="A9467" s="102">
        <v>42465</v>
      </c>
      <c r="B9467" s="103">
        <v>2.54</v>
      </c>
    </row>
    <row r="9468" spans="1:2" x14ac:dyDescent="0.25">
      <c r="A9468" s="102">
        <v>42466</v>
      </c>
      <c r="B9468" s="103">
        <v>2.58</v>
      </c>
    </row>
    <row r="9469" spans="1:2" x14ac:dyDescent="0.25">
      <c r="A9469" s="102">
        <v>42467</v>
      </c>
      <c r="B9469" s="103">
        <v>2.52</v>
      </c>
    </row>
    <row r="9470" spans="1:2" x14ac:dyDescent="0.25">
      <c r="A9470" s="102">
        <v>42468</v>
      </c>
      <c r="B9470" s="103">
        <v>2.5499999999999998</v>
      </c>
    </row>
    <row r="9471" spans="1:2" x14ac:dyDescent="0.25">
      <c r="A9471" s="102">
        <v>42471</v>
      </c>
      <c r="B9471" s="103">
        <v>2.56</v>
      </c>
    </row>
    <row r="9472" spans="1:2" x14ac:dyDescent="0.25">
      <c r="A9472" s="102">
        <v>42472</v>
      </c>
      <c r="B9472" s="103">
        <v>2.61</v>
      </c>
    </row>
    <row r="9473" spans="1:2" x14ac:dyDescent="0.25">
      <c r="A9473" s="102">
        <v>42473</v>
      </c>
      <c r="B9473" s="103">
        <v>2.58</v>
      </c>
    </row>
    <row r="9474" spans="1:2" x14ac:dyDescent="0.25">
      <c r="A9474" s="102">
        <v>42474</v>
      </c>
      <c r="B9474" s="103">
        <v>2.61</v>
      </c>
    </row>
    <row r="9475" spans="1:2" x14ac:dyDescent="0.25">
      <c r="A9475" s="102">
        <v>42475</v>
      </c>
      <c r="B9475" s="103">
        <v>2.56</v>
      </c>
    </row>
    <row r="9476" spans="1:2" x14ac:dyDescent="0.25">
      <c r="A9476" s="102">
        <v>42478</v>
      </c>
      <c r="B9476" s="103">
        <v>2.58</v>
      </c>
    </row>
    <row r="9477" spans="1:2" x14ac:dyDescent="0.25">
      <c r="A9477" s="102">
        <v>42479</v>
      </c>
      <c r="B9477" s="103">
        <v>2.6</v>
      </c>
    </row>
    <row r="9478" spans="1:2" x14ac:dyDescent="0.25">
      <c r="A9478" s="102">
        <v>42480</v>
      </c>
      <c r="B9478" s="103">
        <v>2.66</v>
      </c>
    </row>
    <row r="9479" spans="1:2" x14ac:dyDescent="0.25">
      <c r="A9479" s="102">
        <v>42481</v>
      </c>
      <c r="B9479" s="103">
        <v>2.69</v>
      </c>
    </row>
    <row r="9480" spans="1:2" x14ac:dyDescent="0.25">
      <c r="A9480" s="102">
        <v>42482</v>
      </c>
      <c r="B9480" s="103">
        <v>2.7</v>
      </c>
    </row>
    <row r="9481" spans="1:2" x14ac:dyDescent="0.25">
      <c r="A9481" s="102">
        <v>42485</v>
      </c>
      <c r="B9481" s="103">
        <v>2.72</v>
      </c>
    </row>
    <row r="9482" spans="1:2" x14ac:dyDescent="0.25">
      <c r="A9482" s="102">
        <v>42486</v>
      </c>
      <c r="B9482" s="103">
        <v>2.76</v>
      </c>
    </row>
    <row r="9483" spans="1:2" x14ac:dyDescent="0.25">
      <c r="A9483" s="102">
        <v>42487</v>
      </c>
      <c r="B9483" s="103">
        <v>2.71</v>
      </c>
    </row>
    <row r="9484" spans="1:2" x14ac:dyDescent="0.25">
      <c r="A9484" s="102">
        <v>42488</v>
      </c>
      <c r="B9484" s="103">
        <v>2.68</v>
      </c>
    </row>
    <row r="9485" spans="1:2" x14ac:dyDescent="0.25">
      <c r="A9485" s="102">
        <v>42489</v>
      </c>
      <c r="B9485" s="103">
        <v>2.66</v>
      </c>
    </row>
    <row r="9486" spans="1:2" x14ac:dyDescent="0.25">
      <c r="A9486" s="102">
        <v>42492</v>
      </c>
      <c r="B9486" s="103">
        <v>2.71</v>
      </c>
    </row>
    <row r="9487" spans="1:2" x14ac:dyDescent="0.25">
      <c r="A9487" s="102">
        <v>42493</v>
      </c>
      <c r="B9487" s="103">
        <v>2.66</v>
      </c>
    </row>
    <row r="9488" spans="1:2" x14ac:dyDescent="0.25">
      <c r="A9488" s="102">
        <v>42494</v>
      </c>
      <c r="B9488" s="103">
        <v>2.64</v>
      </c>
    </row>
    <row r="9489" spans="1:2" x14ac:dyDescent="0.25">
      <c r="A9489" s="102">
        <v>42495</v>
      </c>
      <c r="B9489" s="103">
        <v>2.6</v>
      </c>
    </row>
    <row r="9490" spans="1:2" x14ac:dyDescent="0.25">
      <c r="A9490" s="102">
        <v>42496</v>
      </c>
      <c r="B9490" s="103">
        <v>2.62</v>
      </c>
    </row>
    <row r="9491" spans="1:2" x14ac:dyDescent="0.25">
      <c r="A9491" s="102">
        <v>42499</v>
      </c>
      <c r="B9491" s="103">
        <v>2.61</v>
      </c>
    </row>
    <row r="9492" spans="1:2" x14ac:dyDescent="0.25">
      <c r="A9492" s="102">
        <v>42500</v>
      </c>
      <c r="B9492" s="103">
        <v>2.61</v>
      </c>
    </row>
    <row r="9493" spans="1:2" x14ac:dyDescent="0.25">
      <c r="A9493" s="102">
        <v>42501</v>
      </c>
      <c r="B9493" s="103">
        <v>2.58</v>
      </c>
    </row>
    <row r="9494" spans="1:2" x14ac:dyDescent="0.25">
      <c r="A9494" s="102">
        <v>42502</v>
      </c>
      <c r="B9494" s="103">
        <v>2.6</v>
      </c>
    </row>
    <row r="9495" spans="1:2" x14ac:dyDescent="0.25">
      <c r="A9495" s="102">
        <v>42503</v>
      </c>
      <c r="B9495" s="103">
        <v>2.5499999999999998</v>
      </c>
    </row>
    <row r="9496" spans="1:2" x14ac:dyDescent="0.25">
      <c r="A9496" s="102">
        <v>42506</v>
      </c>
      <c r="B9496" s="103">
        <v>2.59</v>
      </c>
    </row>
    <row r="9497" spans="1:2" x14ac:dyDescent="0.25">
      <c r="A9497" s="102">
        <v>42507</v>
      </c>
      <c r="B9497" s="103">
        <v>2.59</v>
      </c>
    </row>
    <row r="9498" spans="1:2" x14ac:dyDescent="0.25">
      <c r="A9498" s="102">
        <v>42508</v>
      </c>
      <c r="B9498" s="103">
        <v>2.67</v>
      </c>
    </row>
    <row r="9499" spans="1:2" x14ac:dyDescent="0.25">
      <c r="A9499" s="102">
        <v>42509</v>
      </c>
      <c r="B9499" s="103">
        <v>2.64</v>
      </c>
    </row>
    <row r="9500" spans="1:2" x14ac:dyDescent="0.25">
      <c r="A9500" s="102">
        <v>42510</v>
      </c>
      <c r="B9500" s="103">
        <v>2.63</v>
      </c>
    </row>
    <row r="9501" spans="1:2" x14ac:dyDescent="0.25">
      <c r="A9501" s="102">
        <v>42513</v>
      </c>
      <c r="B9501" s="103">
        <v>2.63</v>
      </c>
    </row>
    <row r="9502" spans="1:2" x14ac:dyDescent="0.25">
      <c r="A9502" s="102">
        <v>42514</v>
      </c>
      <c r="B9502" s="103">
        <v>2.65</v>
      </c>
    </row>
    <row r="9503" spans="1:2" x14ac:dyDescent="0.25">
      <c r="A9503" s="102">
        <v>42515</v>
      </c>
      <c r="B9503" s="103">
        <v>2.67</v>
      </c>
    </row>
    <row r="9504" spans="1:2" x14ac:dyDescent="0.25">
      <c r="A9504" s="102">
        <v>42516</v>
      </c>
      <c r="B9504" s="103">
        <v>2.64</v>
      </c>
    </row>
    <row r="9505" spans="1:2" x14ac:dyDescent="0.25">
      <c r="A9505" s="102">
        <v>42517</v>
      </c>
      <c r="B9505" s="103">
        <v>2.65</v>
      </c>
    </row>
    <row r="9506" spans="1:2" x14ac:dyDescent="0.25">
      <c r="A9506" s="102">
        <v>42520</v>
      </c>
      <c r="B9506" s="103" t="e">
        <f>NA()</f>
        <v>#N/A</v>
      </c>
    </row>
    <row r="9507" spans="1:2" x14ac:dyDescent="0.25">
      <c r="A9507" s="102">
        <v>42521</v>
      </c>
      <c r="B9507" s="103">
        <v>2.64</v>
      </c>
    </row>
    <row r="9508" spans="1:2" x14ac:dyDescent="0.25">
      <c r="A9508" s="102">
        <v>42522</v>
      </c>
      <c r="B9508" s="103">
        <v>2.63</v>
      </c>
    </row>
    <row r="9509" spans="1:2" x14ac:dyDescent="0.25">
      <c r="A9509" s="102">
        <v>42523</v>
      </c>
      <c r="B9509" s="103">
        <v>2.58</v>
      </c>
    </row>
    <row r="9510" spans="1:2" x14ac:dyDescent="0.25">
      <c r="A9510" s="102">
        <v>42524</v>
      </c>
      <c r="B9510" s="103">
        <v>2.52</v>
      </c>
    </row>
    <row r="9511" spans="1:2" x14ac:dyDescent="0.25">
      <c r="A9511" s="102">
        <v>42527</v>
      </c>
      <c r="B9511" s="103">
        <v>2.5499999999999998</v>
      </c>
    </row>
    <row r="9512" spans="1:2" x14ac:dyDescent="0.25">
      <c r="A9512" s="102">
        <v>42528</v>
      </c>
      <c r="B9512" s="103">
        <v>2.54</v>
      </c>
    </row>
    <row r="9513" spans="1:2" x14ac:dyDescent="0.25">
      <c r="A9513" s="102">
        <v>42529</v>
      </c>
      <c r="B9513" s="103">
        <v>2.5099999999999998</v>
      </c>
    </row>
    <row r="9514" spans="1:2" x14ac:dyDescent="0.25">
      <c r="A9514" s="102">
        <v>42530</v>
      </c>
      <c r="B9514" s="103">
        <v>2.48</v>
      </c>
    </row>
    <row r="9515" spans="1:2" x14ac:dyDescent="0.25">
      <c r="A9515" s="102">
        <v>42531</v>
      </c>
      <c r="B9515" s="103">
        <v>2.44</v>
      </c>
    </row>
    <row r="9516" spans="1:2" x14ac:dyDescent="0.25">
      <c r="A9516" s="102">
        <v>42534</v>
      </c>
      <c r="B9516" s="103">
        <v>2.4300000000000002</v>
      </c>
    </row>
    <row r="9517" spans="1:2" x14ac:dyDescent="0.25">
      <c r="A9517" s="102">
        <v>42535</v>
      </c>
      <c r="B9517" s="103">
        <v>2.4300000000000002</v>
      </c>
    </row>
    <row r="9518" spans="1:2" x14ac:dyDescent="0.25">
      <c r="A9518" s="102">
        <v>42536</v>
      </c>
      <c r="B9518" s="103">
        <v>2.4300000000000002</v>
      </c>
    </row>
    <row r="9519" spans="1:2" x14ac:dyDescent="0.25">
      <c r="A9519" s="102">
        <v>42537</v>
      </c>
      <c r="B9519" s="103">
        <v>2.39</v>
      </c>
    </row>
    <row r="9520" spans="1:2" x14ac:dyDescent="0.25">
      <c r="A9520" s="102">
        <v>42538</v>
      </c>
      <c r="B9520" s="103">
        <v>2.4300000000000002</v>
      </c>
    </row>
    <row r="9521" spans="1:2" x14ac:dyDescent="0.25">
      <c r="A9521" s="102">
        <v>42541</v>
      </c>
      <c r="B9521" s="103">
        <v>2.4700000000000002</v>
      </c>
    </row>
    <row r="9522" spans="1:2" x14ac:dyDescent="0.25">
      <c r="A9522" s="102">
        <v>42542</v>
      </c>
      <c r="B9522" s="103">
        <v>2.5</v>
      </c>
    </row>
    <row r="9523" spans="1:2" x14ac:dyDescent="0.25">
      <c r="A9523" s="102">
        <v>42543</v>
      </c>
      <c r="B9523" s="103">
        <v>2.5</v>
      </c>
    </row>
    <row r="9524" spans="1:2" x14ac:dyDescent="0.25">
      <c r="A9524" s="102">
        <v>42544</v>
      </c>
      <c r="B9524" s="103">
        <v>2.5499999999999998</v>
      </c>
    </row>
    <row r="9525" spans="1:2" x14ac:dyDescent="0.25">
      <c r="A9525" s="102">
        <v>42545</v>
      </c>
      <c r="B9525" s="103">
        <v>2.42</v>
      </c>
    </row>
    <row r="9526" spans="1:2" x14ac:dyDescent="0.25">
      <c r="A9526" s="102">
        <v>42548</v>
      </c>
      <c r="B9526" s="103">
        <v>2.2799999999999998</v>
      </c>
    </row>
    <row r="9527" spans="1:2" x14ac:dyDescent="0.25">
      <c r="A9527" s="102">
        <v>42549</v>
      </c>
      <c r="B9527" s="103">
        <v>2.27</v>
      </c>
    </row>
    <row r="9528" spans="1:2" x14ac:dyDescent="0.25">
      <c r="A9528" s="102">
        <v>42550</v>
      </c>
      <c r="B9528" s="103">
        <v>2.2999999999999998</v>
      </c>
    </row>
    <row r="9529" spans="1:2" x14ac:dyDescent="0.25">
      <c r="A9529" s="102">
        <v>42551</v>
      </c>
      <c r="B9529" s="103">
        <v>2.2999999999999998</v>
      </c>
    </row>
    <row r="9530" spans="1:2" x14ac:dyDescent="0.25">
      <c r="A9530" s="102">
        <v>42552</v>
      </c>
      <c r="B9530" s="103">
        <v>2.2400000000000002</v>
      </c>
    </row>
    <row r="9531" spans="1:2" x14ac:dyDescent="0.25">
      <c r="A9531" s="102">
        <v>42555</v>
      </c>
      <c r="B9531" s="103" t="e">
        <f>NA()</f>
        <v>#N/A</v>
      </c>
    </row>
    <row r="9532" spans="1:2" x14ac:dyDescent="0.25">
      <c r="A9532" s="102">
        <v>42556</v>
      </c>
      <c r="B9532" s="103">
        <v>2.14</v>
      </c>
    </row>
    <row r="9533" spans="1:2" x14ac:dyDescent="0.25">
      <c r="A9533" s="102">
        <v>42557</v>
      </c>
      <c r="B9533" s="103">
        <v>2.14</v>
      </c>
    </row>
    <row r="9534" spans="1:2" x14ac:dyDescent="0.25">
      <c r="A9534" s="102">
        <v>42558</v>
      </c>
      <c r="B9534" s="103">
        <v>2.14</v>
      </c>
    </row>
    <row r="9535" spans="1:2" x14ac:dyDescent="0.25">
      <c r="A9535" s="102">
        <v>42559</v>
      </c>
      <c r="B9535" s="103">
        <v>2.11</v>
      </c>
    </row>
    <row r="9536" spans="1:2" x14ac:dyDescent="0.25">
      <c r="A9536" s="102">
        <v>42562</v>
      </c>
      <c r="B9536" s="103">
        <v>2.14</v>
      </c>
    </row>
    <row r="9537" spans="1:2" x14ac:dyDescent="0.25">
      <c r="A9537" s="102">
        <v>42563</v>
      </c>
      <c r="B9537" s="103">
        <v>2.2400000000000002</v>
      </c>
    </row>
    <row r="9538" spans="1:2" x14ac:dyDescent="0.25">
      <c r="A9538" s="102">
        <v>42564</v>
      </c>
      <c r="B9538" s="103">
        <v>2.1800000000000002</v>
      </c>
    </row>
    <row r="9539" spans="1:2" x14ac:dyDescent="0.25">
      <c r="A9539" s="102">
        <v>42565</v>
      </c>
      <c r="B9539" s="103">
        <v>2.25</v>
      </c>
    </row>
    <row r="9540" spans="1:2" x14ac:dyDescent="0.25">
      <c r="A9540" s="102">
        <v>42566</v>
      </c>
      <c r="B9540" s="103">
        <v>2.2999999999999998</v>
      </c>
    </row>
    <row r="9541" spans="1:2" x14ac:dyDescent="0.25">
      <c r="A9541" s="102">
        <v>42569</v>
      </c>
      <c r="B9541" s="103">
        <v>2.2999999999999998</v>
      </c>
    </row>
    <row r="9542" spans="1:2" x14ac:dyDescent="0.25">
      <c r="A9542" s="102">
        <v>42570</v>
      </c>
      <c r="B9542" s="103">
        <v>2.27</v>
      </c>
    </row>
    <row r="9543" spans="1:2" x14ac:dyDescent="0.25">
      <c r="A9543" s="102">
        <v>42571</v>
      </c>
      <c r="B9543" s="103">
        <v>2.2999999999999998</v>
      </c>
    </row>
    <row r="9544" spans="1:2" x14ac:dyDescent="0.25">
      <c r="A9544" s="102">
        <v>42572</v>
      </c>
      <c r="B9544" s="103">
        <v>2.29</v>
      </c>
    </row>
    <row r="9545" spans="1:2" x14ac:dyDescent="0.25">
      <c r="A9545" s="102">
        <v>42573</v>
      </c>
      <c r="B9545" s="103">
        <v>2.29</v>
      </c>
    </row>
    <row r="9546" spans="1:2" x14ac:dyDescent="0.25">
      <c r="A9546" s="102">
        <v>42576</v>
      </c>
      <c r="B9546" s="103">
        <v>2.29</v>
      </c>
    </row>
    <row r="9547" spans="1:2" x14ac:dyDescent="0.25">
      <c r="A9547" s="102">
        <v>42577</v>
      </c>
      <c r="B9547" s="103">
        <v>2.2799999999999998</v>
      </c>
    </row>
    <row r="9548" spans="1:2" x14ac:dyDescent="0.25">
      <c r="A9548" s="102">
        <v>42578</v>
      </c>
      <c r="B9548" s="103">
        <v>2.23</v>
      </c>
    </row>
    <row r="9549" spans="1:2" x14ac:dyDescent="0.25">
      <c r="A9549" s="102">
        <v>42579</v>
      </c>
      <c r="B9549" s="103">
        <v>2.23</v>
      </c>
    </row>
    <row r="9550" spans="1:2" x14ac:dyDescent="0.25">
      <c r="A9550" s="102">
        <v>42580</v>
      </c>
      <c r="B9550" s="103">
        <v>2.1800000000000002</v>
      </c>
    </row>
    <row r="9551" spans="1:2" x14ac:dyDescent="0.25">
      <c r="A9551" s="102">
        <v>42583</v>
      </c>
      <c r="B9551" s="103">
        <v>2.2400000000000002</v>
      </c>
    </row>
    <row r="9552" spans="1:2" x14ac:dyDescent="0.25">
      <c r="A9552" s="102">
        <v>42584</v>
      </c>
      <c r="B9552" s="103">
        <v>2.29</v>
      </c>
    </row>
    <row r="9553" spans="1:2" x14ac:dyDescent="0.25">
      <c r="A9553" s="102">
        <v>42585</v>
      </c>
      <c r="B9553" s="103">
        <v>2.29</v>
      </c>
    </row>
    <row r="9554" spans="1:2" x14ac:dyDescent="0.25">
      <c r="A9554" s="102">
        <v>42586</v>
      </c>
      <c r="B9554" s="103">
        <v>2.25</v>
      </c>
    </row>
    <row r="9555" spans="1:2" x14ac:dyDescent="0.25">
      <c r="A9555" s="102">
        <v>42587</v>
      </c>
      <c r="B9555" s="103">
        <v>2.3199999999999998</v>
      </c>
    </row>
    <row r="9556" spans="1:2" x14ac:dyDescent="0.25">
      <c r="A9556" s="102">
        <v>42590</v>
      </c>
      <c r="B9556" s="103">
        <v>2.2999999999999998</v>
      </c>
    </row>
    <row r="9557" spans="1:2" x14ac:dyDescent="0.25">
      <c r="A9557" s="102">
        <v>42591</v>
      </c>
      <c r="B9557" s="103">
        <v>2.25</v>
      </c>
    </row>
    <row r="9558" spans="1:2" x14ac:dyDescent="0.25">
      <c r="A9558" s="102">
        <v>42592</v>
      </c>
      <c r="B9558" s="103">
        <v>2.23</v>
      </c>
    </row>
    <row r="9559" spans="1:2" x14ac:dyDescent="0.25">
      <c r="A9559" s="102">
        <v>42593</v>
      </c>
      <c r="B9559" s="103">
        <v>2.2799999999999998</v>
      </c>
    </row>
    <row r="9560" spans="1:2" x14ac:dyDescent="0.25">
      <c r="A9560" s="102">
        <v>42594</v>
      </c>
      <c r="B9560" s="103">
        <v>2.23</v>
      </c>
    </row>
    <row r="9561" spans="1:2" x14ac:dyDescent="0.25">
      <c r="A9561" s="102">
        <v>42597</v>
      </c>
      <c r="B9561" s="103">
        <v>2.27</v>
      </c>
    </row>
    <row r="9562" spans="1:2" x14ac:dyDescent="0.25">
      <c r="A9562" s="102">
        <v>42598</v>
      </c>
      <c r="B9562" s="103">
        <v>2.29</v>
      </c>
    </row>
    <row r="9563" spans="1:2" x14ac:dyDescent="0.25">
      <c r="A9563" s="102">
        <v>42599</v>
      </c>
      <c r="B9563" s="103">
        <v>2.27</v>
      </c>
    </row>
    <row r="9564" spans="1:2" x14ac:dyDescent="0.25">
      <c r="A9564" s="102">
        <v>42600</v>
      </c>
      <c r="B9564" s="103">
        <v>2.2599999999999998</v>
      </c>
    </row>
    <row r="9565" spans="1:2" x14ac:dyDescent="0.25">
      <c r="A9565" s="102">
        <v>42601</v>
      </c>
      <c r="B9565" s="103">
        <v>2.29</v>
      </c>
    </row>
    <row r="9566" spans="1:2" x14ac:dyDescent="0.25">
      <c r="A9566" s="102">
        <v>42604</v>
      </c>
      <c r="B9566" s="103">
        <v>2.2400000000000002</v>
      </c>
    </row>
    <row r="9567" spans="1:2" x14ac:dyDescent="0.25">
      <c r="A9567" s="102">
        <v>42605</v>
      </c>
      <c r="B9567" s="103">
        <v>2.2400000000000002</v>
      </c>
    </row>
    <row r="9568" spans="1:2" x14ac:dyDescent="0.25">
      <c r="A9568" s="102">
        <v>42606</v>
      </c>
      <c r="B9568" s="103">
        <v>2.2400000000000002</v>
      </c>
    </row>
    <row r="9569" spans="1:2" x14ac:dyDescent="0.25">
      <c r="A9569" s="102">
        <v>42607</v>
      </c>
      <c r="B9569" s="103">
        <v>2.27</v>
      </c>
    </row>
    <row r="9570" spans="1:2" x14ac:dyDescent="0.25">
      <c r="A9570" s="102">
        <v>42608</v>
      </c>
      <c r="B9570" s="103">
        <v>2.29</v>
      </c>
    </row>
    <row r="9571" spans="1:2" x14ac:dyDescent="0.25">
      <c r="A9571" s="102">
        <v>42611</v>
      </c>
      <c r="B9571" s="103">
        <v>2.2200000000000002</v>
      </c>
    </row>
    <row r="9572" spans="1:2" x14ac:dyDescent="0.25">
      <c r="A9572" s="102">
        <v>42612</v>
      </c>
      <c r="B9572" s="103">
        <v>2.23</v>
      </c>
    </row>
    <row r="9573" spans="1:2" x14ac:dyDescent="0.25">
      <c r="A9573" s="102">
        <v>42613</v>
      </c>
      <c r="B9573" s="103">
        <v>2.23</v>
      </c>
    </row>
    <row r="9574" spans="1:2" x14ac:dyDescent="0.25">
      <c r="A9574" s="102">
        <v>42614</v>
      </c>
      <c r="B9574" s="103">
        <v>2.23</v>
      </c>
    </row>
    <row r="9575" spans="1:2" x14ac:dyDescent="0.25">
      <c r="A9575" s="102">
        <v>42615</v>
      </c>
      <c r="B9575" s="103">
        <v>2.2799999999999998</v>
      </c>
    </row>
    <row r="9576" spans="1:2" x14ac:dyDescent="0.25">
      <c r="A9576" s="102">
        <v>42618</v>
      </c>
      <c r="B9576" s="103" t="e">
        <f>NA()</f>
        <v>#N/A</v>
      </c>
    </row>
    <row r="9577" spans="1:2" x14ac:dyDescent="0.25">
      <c r="A9577" s="102">
        <v>42619</v>
      </c>
      <c r="B9577" s="103">
        <v>2.2400000000000002</v>
      </c>
    </row>
    <row r="9578" spans="1:2" x14ac:dyDescent="0.25">
      <c r="A9578" s="102">
        <v>42620</v>
      </c>
      <c r="B9578" s="103">
        <v>2.23</v>
      </c>
    </row>
    <row r="9579" spans="1:2" x14ac:dyDescent="0.25">
      <c r="A9579" s="102">
        <v>42621</v>
      </c>
      <c r="B9579" s="103">
        <v>2.3199999999999998</v>
      </c>
    </row>
    <row r="9580" spans="1:2" x14ac:dyDescent="0.25">
      <c r="A9580" s="102">
        <v>42622</v>
      </c>
      <c r="B9580" s="103">
        <v>2.39</v>
      </c>
    </row>
    <row r="9581" spans="1:2" x14ac:dyDescent="0.25">
      <c r="A9581" s="102">
        <v>42625</v>
      </c>
      <c r="B9581" s="103">
        <v>2.4</v>
      </c>
    </row>
    <row r="9582" spans="1:2" x14ac:dyDescent="0.25">
      <c r="A9582" s="102">
        <v>42626</v>
      </c>
      <c r="B9582" s="103">
        <v>2.4700000000000002</v>
      </c>
    </row>
    <row r="9583" spans="1:2" x14ac:dyDescent="0.25">
      <c r="A9583" s="102">
        <v>42627</v>
      </c>
      <c r="B9583" s="103">
        <v>2.44</v>
      </c>
    </row>
    <row r="9584" spans="1:2" x14ac:dyDescent="0.25">
      <c r="A9584" s="102">
        <v>42628</v>
      </c>
      <c r="B9584" s="103">
        <v>2.48</v>
      </c>
    </row>
    <row r="9585" spans="1:2" x14ac:dyDescent="0.25">
      <c r="A9585" s="102">
        <v>42629</v>
      </c>
      <c r="B9585" s="103">
        <v>2.44</v>
      </c>
    </row>
    <row r="9586" spans="1:2" x14ac:dyDescent="0.25">
      <c r="A9586" s="102">
        <v>42632</v>
      </c>
      <c r="B9586" s="103">
        <v>2.4500000000000002</v>
      </c>
    </row>
    <row r="9587" spans="1:2" x14ac:dyDescent="0.25">
      <c r="A9587" s="102">
        <v>42633</v>
      </c>
      <c r="B9587" s="103">
        <v>2.4300000000000002</v>
      </c>
    </row>
    <row r="9588" spans="1:2" x14ac:dyDescent="0.25">
      <c r="A9588" s="102">
        <v>42634</v>
      </c>
      <c r="B9588" s="103">
        <v>2.39</v>
      </c>
    </row>
    <row r="9589" spans="1:2" x14ac:dyDescent="0.25">
      <c r="A9589" s="102">
        <v>42635</v>
      </c>
      <c r="B9589" s="103">
        <v>2.34</v>
      </c>
    </row>
    <row r="9590" spans="1:2" x14ac:dyDescent="0.25">
      <c r="A9590" s="102">
        <v>42636</v>
      </c>
      <c r="B9590" s="103">
        <v>2.34</v>
      </c>
    </row>
    <row r="9591" spans="1:2" x14ac:dyDescent="0.25">
      <c r="A9591" s="102">
        <v>42639</v>
      </c>
      <c r="B9591" s="103">
        <v>2.3199999999999998</v>
      </c>
    </row>
    <row r="9592" spans="1:2" x14ac:dyDescent="0.25">
      <c r="A9592" s="102">
        <v>42640</v>
      </c>
      <c r="B9592" s="103">
        <v>2.2799999999999998</v>
      </c>
    </row>
    <row r="9593" spans="1:2" x14ac:dyDescent="0.25">
      <c r="A9593" s="102">
        <v>42641</v>
      </c>
      <c r="B9593" s="103">
        <v>2.29</v>
      </c>
    </row>
    <row r="9594" spans="1:2" x14ac:dyDescent="0.25">
      <c r="A9594" s="102">
        <v>42642</v>
      </c>
      <c r="B9594" s="103">
        <v>2.2799999999999998</v>
      </c>
    </row>
    <row r="9595" spans="1:2" x14ac:dyDescent="0.25">
      <c r="A9595" s="102">
        <v>42643</v>
      </c>
      <c r="B9595" s="103">
        <v>2.3199999999999998</v>
      </c>
    </row>
    <row r="9596" spans="1:2" x14ac:dyDescent="0.25">
      <c r="A9596" s="102">
        <v>42646</v>
      </c>
      <c r="B9596" s="103">
        <v>2.34</v>
      </c>
    </row>
    <row r="9597" spans="1:2" x14ac:dyDescent="0.25">
      <c r="A9597" s="102">
        <v>42647</v>
      </c>
      <c r="B9597" s="103">
        <v>2.4</v>
      </c>
    </row>
    <row r="9598" spans="1:2" x14ac:dyDescent="0.25">
      <c r="A9598" s="102">
        <v>42648</v>
      </c>
      <c r="B9598" s="103">
        <v>2.44</v>
      </c>
    </row>
    <row r="9599" spans="1:2" x14ac:dyDescent="0.25">
      <c r="A9599" s="102">
        <v>42649</v>
      </c>
      <c r="B9599" s="103">
        <v>2.46</v>
      </c>
    </row>
    <row r="9600" spans="1:2" x14ac:dyDescent="0.25">
      <c r="A9600" s="102">
        <v>42650</v>
      </c>
      <c r="B9600" s="103">
        <v>2.46</v>
      </c>
    </row>
    <row r="9601" spans="1:2" x14ac:dyDescent="0.25">
      <c r="A9601" s="102">
        <v>42653</v>
      </c>
      <c r="B9601" s="103" t="e">
        <f>NA()</f>
        <v>#N/A</v>
      </c>
    </row>
    <row r="9602" spans="1:2" x14ac:dyDescent="0.25">
      <c r="A9602" s="102">
        <v>42654</v>
      </c>
      <c r="B9602" s="103">
        <v>2.5</v>
      </c>
    </row>
    <row r="9603" spans="1:2" x14ac:dyDescent="0.25">
      <c r="A9603" s="102">
        <v>42655</v>
      </c>
      <c r="B9603" s="103">
        <v>2.5099999999999998</v>
      </c>
    </row>
    <row r="9604" spans="1:2" x14ac:dyDescent="0.25">
      <c r="A9604" s="102">
        <v>42656</v>
      </c>
      <c r="B9604" s="103">
        <v>2.48</v>
      </c>
    </row>
    <row r="9605" spans="1:2" x14ac:dyDescent="0.25">
      <c r="A9605" s="102">
        <v>42657</v>
      </c>
      <c r="B9605" s="103">
        <v>2.5499999999999998</v>
      </c>
    </row>
    <row r="9606" spans="1:2" x14ac:dyDescent="0.25">
      <c r="A9606" s="102">
        <v>42660</v>
      </c>
      <c r="B9606" s="103">
        <v>2.52</v>
      </c>
    </row>
    <row r="9607" spans="1:2" x14ac:dyDescent="0.25">
      <c r="A9607" s="102">
        <v>42661</v>
      </c>
      <c r="B9607" s="103">
        <v>2.5099999999999998</v>
      </c>
    </row>
    <row r="9608" spans="1:2" x14ac:dyDescent="0.25">
      <c r="A9608" s="102">
        <v>42662</v>
      </c>
      <c r="B9608" s="103">
        <v>2.5099999999999998</v>
      </c>
    </row>
    <row r="9609" spans="1:2" x14ac:dyDescent="0.25">
      <c r="A9609" s="102">
        <v>42663</v>
      </c>
      <c r="B9609" s="103">
        <v>2.5</v>
      </c>
    </row>
    <row r="9610" spans="1:2" x14ac:dyDescent="0.25">
      <c r="A9610" s="102">
        <v>42664</v>
      </c>
      <c r="B9610" s="103">
        <v>2.48</v>
      </c>
    </row>
    <row r="9611" spans="1:2" x14ac:dyDescent="0.25">
      <c r="A9611" s="102">
        <v>42667</v>
      </c>
      <c r="B9611" s="103">
        <v>2.52</v>
      </c>
    </row>
    <row r="9612" spans="1:2" x14ac:dyDescent="0.25">
      <c r="A9612" s="102">
        <v>42668</v>
      </c>
      <c r="B9612" s="103">
        <v>2.5</v>
      </c>
    </row>
    <row r="9613" spans="1:2" x14ac:dyDescent="0.25">
      <c r="A9613" s="102">
        <v>42669</v>
      </c>
      <c r="B9613" s="103">
        <v>2.5299999999999998</v>
      </c>
    </row>
    <row r="9614" spans="1:2" x14ac:dyDescent="0.25">
      <c r="A9614" s="102">
        <v>42670</v>
      </c>
      <c r="B9614" s="103">
        <v>2.6</v>
      </c>
    </row>
    <row r="9615" spans="1:2" x14ac:dyDescent="0.25">
      <c r="A9615" s="102">
        <v>42671</v>
      </c>
      <c r="B9615" s="103">
        <v>2.62</v>
      </c>
    </row>
    <row r="9616" spans="1:2" x14ac:dyDescent="0.25">
      <c r="A9616" s="102">
        <v>42674</v>
      </c>
      <c r="B9616" s="103">
        <v>2.58</v>
      </c>
    </row>
    <row r="9617" spans="1:2" x14ac:dyDescent="0.25">
      <c r="A9617" s="102">
        <v>42675</v>
      </c>
      <c r="B9617" s="103">
        <v>2.58</v>
      </c>
    </row>
    <row r="9618" spans="1:2" x14ac:dyDescent="0.25">
      <c r="A9618" s="102">
        <v>42676</v>
      </c>
      <c r="B9618" s="103">
        <v>2.56</v>
      </c>
    </row>
    <row r="9619" spans="1:2" x14ac:dyDescent="0.25">
      <c r="A9619" s="102">
        <v>42677</v>
      </c>
      <c r="B9619" s="103">
        <v>2.6</v>
      </c>
    </row>
    <row r="9620" spans="1:2" x14ac:dyDescent="0.25">
      <c r="A9620" s="102">
        <v>42678</v>
      </c>
      <c r="B9620" s="103">
        <v>2.56</v>
      </c>
    </row>
    <row r="9621" spans="1:2" x14ac:dyDescent="0.25">
      <c r="A9621" s="102">
        <v>42681</v>
      </c>
      <c r="B9621" s="103">
        <v>2.6</v>
      </c>
    </row>
    <row r="9622" spans="1:2" x14ac:dyDescent="0.25">
      <c r="A9622" s="102">
        <v>42682</v>
      </c>
      <c r="B9622" s="103">
        <v>2.63</v>
      </c>
    </row>
    <row r="9623" spans="1:2" x14ac:dyDescent="0.25">
      <c r="A9623" s="102">
        <v>42683</v>
      </c>
      <c r="B9623" s="103">
        <v>2.88</v>
      </c>
    </row>
    <row r="9624" spans="1:2" x14ac:dyDescent="0.25">
      <c r="A9624" s="102">
        <v>42684</v>
      </c>
      <c r="B9624" s="103">
        <v>2.94</v>
      </c>
    </row>
    <row r="9625" spans="1:2" x14ac:dyDescent="0.25">
      <c r="A9625" s="102">
        <v>42685</v>
      </c>
      <c r="B9625" s="103" t="e">
        <f>NA()</f>
        <v>#N/A</v>
      </c>
    </row>
    <row r="9626" spans="1:2" x14ac:dyDescent="0.25">
      <c r="A9626" s="102">
        <v>42688</v>
      </c>
      <c r="B9626" s="103">
        <v>2.99</v>
      </c>
    </row>
    <row r="9627" spans="1:2" x14ac:dyDescent="0.25">
      <c r="A9627" s="102">
        <v>42689</v>
      </c>
      <c r="B9627" s="103">
        <v>2.97</v>
      </c>
    </row>
    <row r="9628" spans="1:2" x14ac:dyDescent="0.25">
      <c r="A9628" s="102">
        <v>42690</v>
      </c>
      <c r="B9628" s="103">
        <v>2.92</v>
      </c>
    </row>
    <row r="9629" spans="1:2" x14ac:dyDescent="0.25">
      <c r="A9629" s="102">
        <v>42691</v>
      </c>
      <c r="B9629" s="103">
        <v>3.01</v>
      </c>
    </row>
    <row r="9630" spans="1:2" x14ac:dyDescent="0.25">
      <c r="A9630" s="102">
        <v>42692</v>
      </c>
      <c r="B9630" s="103">
        <v>3.01</v>
      </c>
    </row>
    <row r="9631" spans="1:2" x14ac:dyDescent="0.25">
      <c r="A9631" s="102">
        <v>42695</v>
      </c>
      <c r="B9631" s="103">
        <v>3</v>
      </c>
    </row>
    <row r="9632" spans="1:2" x14ac:dyDescent="0.25">
      <c r="A9632" s="102">
        <v>42696</v>
      </c>
      <c r="B9632" s="103">
        <v>3</v>
      </c>
    </row>
    <row r="9633" spans="1:2" x14ac:dyDescent="0.25">
      <c r="A9633" s="102">
        <v>42697</v>
      </c>
      <c r="B9633" s="103">
        <v>3.02</v>
      </c>
    </row>
    <row r="9634" spans="1:2" x14ac:dyDescent="0.25">
      <c r="A9634" s="102">
        <v>42698</v>
      </c>
      <c r="B9634" s="103" t="e">
        <f>NA()</f>
        <v>#N/A</v>
      </c>
    </row>
    <row r="9635" spans="1:2" x14ac:dyDescent="0.25">
      <c r="A9635" s="102">
        <v>42699</v>
      </c>
      <c r="B9635" s="103">
        <v>3.01</v>
      </c>
    </row>
    <row r="9636" spans="1:2" x14ac:dyDescent="0.25">
      <c r="A9636" s="102">
        <v>42702</v>
      </c>
      <c r="B9636" s="103">
        <v>2.99</v>
      </c>
    </row>
    <row r="9637" spans="1:2" x14ac:dyDescent="0.25">
      <c r="A9637" s="102">
        <v>42703</v>
      </c>
      <c r="B9637" s="103">
        <v>2.95</v>
      </c>
    </row>
    <row r="9638" spans="1:2" x14ac:dyDescent="0.25">
      <c r="A9638" s="102">
        <v>42704</v>
      </c>
      <c r="B9638" s="103">
        <v>3.02</v>
      </c>
    </row>
    <row r="9639" spans="1:2" x14ac:dyDescent="0.25">
      <c r="A9639" s="102">
        <v>42705</v>
      </c>
      <c r="B9639" s="103">
        <v>3.1</v>
      </c>
    </row>
    <row r="9640" spans="1:2" x14ac:dyDescent="0.25">
      <c r="A9640" s="102">
        <v>42706</v>
      </c>
      <c r="B9640" s="103">
        <v>3.08</v>
      </c>
    </row>
    <row r="9641" spans="1:2" x14ac:dyDescent="0.25">
      <c r="A9641" s="102">
        <v>42709</v>
      </c>
      <c r="B9641" s="103">
        <v>3.05</v>
      </c>
    </row>
    <row r="9642" spans="1:2" x14ac:dyDescent="0.25">
      <c r="A9642" s="102">
        <v>42710</v>
      </c>
      <c r="B9642" s="103">
        <v>3.08</v>
      </c>
    </row>
    <row r="9643" spans="1:2" x14ac:dyDescent="0.25">
      <c r="A9643" s="102">
        <v>42711</v>
      </c>
      <c r="B9643" s="103">
        <v>3.02</v>
      </c>
    </row>
    <row r="9644" spans="1:2" x14ac:dyDescent="0.25">
      <c r="A9644" s="102">
        <v>42712</v>
      </c>
      <c r="B9644" s="103">
        <v>3.1</v>
      </c>
    </row>
    <row r="9645" spans="1:2" x14ac:dyDescent="0.25">
      <c r="A9645" s="102">
        <v>42713</v>
      </c>
      <c r="B9645" s="103">
        <v>3.16</v>
      </c>
    </row>
    <row r="9646" spans="1:2" x14ac:dyDescent="0.25">
      <c r="A9646" s="102">
        <v>42716</v>
      </c>
      <c r="B9646" s="103">
        <v>3.16</v>
      </c>
    </row>
    <row r="9647" spans="1:2" x14ac:dyDescent="0.25">
      <c r="A9647" s="102">
        <v>42717</v>
      </c>
      <c r="B9647" s="103">
        <v>3.14</v>
      </c>
    </row>
    <row r="9648" spans="1:2" x14ac:dyDescent="0.25">
      <c r="A9648" s="102">
        <v>42718</v>
      </c>
      <c r="B9648" s="103">
        <v>3.14</v>
      </c>
    </row>
    <row r="9649" spans="1:2" x14ac:dyDescent="0.25">
      <c r="A9649" s="102">
        <v>42719</v>
      </c>
      <c r="B9649" s="103">
        <v>3.16</v>
      </c>
    </row>
    <row r="9650" spans="1:2" x14ac:dyDescent="0.25">
      <c r="A9650" s="102">
        <v>42720</v>
      </c>
      <c r="B9650" s="103">
        <v>3.19</v>
      </c>
    </row>
    <row r="9651" spans="1:2" x14ac:dyDescent="0.25">
      <c r="A9651" s="102">
        <v>42723</v>
      </c>
      <c r="B9651" s="103">
        <v>3.12</v>
      </c>
    </row>
    <row r="9652" spans="1:2" x14ac:dyDescent="0.25">
      <c r="A9652" s="102">
        <v>42724</v>
      </c>
      <c r="B9652" s="103">
        <v>3.15</v>
      </c>
    </row>
    <row r="9653" spans="1:2" x14ac:dyDescent="0.25">
      <c r="A9653" s="102">
        <v>42725</v>
      </c>
      <c r="B9653" s="103">
        <v>3.12</v>
      </c>
    </row>
    <row r="9654" spans="1:2" x14ac:dyDescent="0.25">
      <c r="A9654" s="102">
        <v>42726</v>
      </c>
      <c r="B9654" s="103">
        <v>3.12</v>
      </c>
    </row>
    <row r="9655" spans="1:2" x14ac:dyDescent="0.25">
      <c r="A9655" s="102">
        <v>42727</v>
      </c>
      <c r="B9655" s="103">
        <v>3.12</v>
      </c>
    </row>
    <row r="9656" spans="1:2" x14ac:dyDescent="0.25">
      <c r="A9656" s="102">
        <v>42730</v>
      </c>
      <c r="B9656" s="103" t="e">
        <f>NA()</f>
        <v>#N/A</v>
      </c>
    </row>
    <row r="9657" spans="1:2" x14ac:dyDescent="0.25">
      <c r="A9657" s="102">
        <v>42731</v>
      </c>
      <c r="B9657" s="103">
        <v>3.14</v>
      </c>
    </row>
    <row r="9658" spans="1:2" x14ac:dyDescent="0.25">
      <c r="A9658" s="102">
        <v>42732</v>
      </c>
      <c r="B9658" s="103">
        <v>3.09</v>
      </c>
    </row>
    <row r="9659" spans="1:2" x14ac:dyDescent="0.25">
      <c r="A9659" s="102">
        <v>42733</v>
      </c>
      <c r="B9659" s="103">
        <v>3.08</v>
      </c>
    </row>
    <row r="9660" spans="1:2" x14ac:dyDescent="0.25">
      <c r="A9660" s="102">
        <v>42734</v>
      </c>
      <c r="B9660" s="103">
        <v>3.06</v>
      </c>
    </row>
    <row r="9661" spans="1:2" x14ac:dyDescent="0.25">
      <c r="A9661" s="102">
        <v>42737</v>
      </c>
      <c r="B9661" s="103" t="e">
        <f>NA()</f>
        <v>#N/A</v>
      </c>
    </row>
    <row r="9662" spans="1:2" x14ac:dyDescent="0.25">
      <c r="A9662" s="102">
        <v>42738</v>
      </c>
      <c r="B9662" s="103">
        <v>3.04</v>
      </c>
    </row>
    <row r="9663" spans="1:2" x14ac:dyDescent="0.25">
      <c r="A9663" s="102">
        <v>42739</v>
      </c>
      <c r="B9663" s="103">
        <v>3.05</v>
      </c>
    </row>
    <row r="9664" spans="1:2" x14ac:dyDescent="0.25">
      <c r="A9664" s="102">
        <v>42740</v>
      </c>
      <c r="B9664" s="103">
        <v>2.96</v>
      </c>
    </row>
    <row r="9665" spans="1:2" x14ac:dyDescent="0.25">
      <c r="A9665" s="102">
        <v>42741</v>
      </c>
      <c r="B9665" s="103">
        <v>3</v>
      </c>
    </row>
    <row r="9666" spans="1:2" x14ac:dyDescent="0.25">
      <c r="A9666" s="102">
        <v>42744</v>
      </c>
      <c r="B9666" s="103">
        <v>2.97</v>
      </c>
    </row>
    <row r="9667" spans="1:2" x14ac:dyDescent="0.25">
      <c r="A9667" s="102">
        <v>42745</v>
      </c>
      <c r="B9667" s="103">
        <v>2.97</v>
      </c>
    </row>
    <row r="9668" spans="1:2" x14ac:dyDescent="0.25">
      <c r="A9668" s="102">
        <v>42746</v>
      </c>
      <c r="B9668" s="103">
        <v>2.96</v>
      </c>
    </row>
    <row r="9669" spans="1:2" x14ac:dyDescent="0.25">
      <c r="A9669" s="102">
        <v>42747</v>
      </c>
      <c r="B9669" s="103">
        <v>3.01</v>
      </c>
    </row>
    <row r="9670" spans="1:2" x14ac:dyDescent="0.25">
      <c r="A9670" s="102">
        <v>42748</v>
      </c>
      <c r="B9670" s="103">
        <v>2.99</v>
      </c>
    </row>
    <row r="9671" spans="1:2" x14ac:dyDescent="0.25">
      <c r="A9671" s="102">
        <v>42751</v>
      </c>
      <c r="B9671" s="103" t="e">
        <f>NA()</f>
        <v>#N/A</v>
      </c>
    </row>
    <row r="9672" spans="1:2" x14ac:dyDescent="0.25">
      <c r="A9672" s="102">
        <v>42752</v>
      </c>
      <c r="B9672" s="103">
        <v>2.93</v>
      </c>
    </row>
    <row r="9673" spans="1:2" x14ac:dyDescent="0.25">
      <c r="A9673" s="102">
        <v>42753</v>
      </c>
      <c r="B9673" s="103">
        <v>3</v>
      </c>
    </row>
    <row r="9674" spans="1:2" x14ac:dyDescent="0.25">
      <c r="A9674" s="102">
        <v>42754</v>
      </c>
      <c r="B9674" s="103">
        <v>3.04</v>
      </c>
    </row>
    <row r="9675" spans="1:2" x14ac:dyDescent="0.25">
      <c r="A9675" s="102">
        <v>42755</v>
      </c>
      <c r="B9675" s="103">
        <v>3.05</v>
      </c>
    </row>
    <row r="9676" spans="1:2" x14ac:dyDescent="0.25">
      <c r="A9676" s="102">
        <v>42758</v>
      </c>
      <c r="B9676" s="103">
        <v>2.99</v>
      </c>
    </row>
    <row r="9677" spans="1:2" x14ac:dyDescent="0.25">
      <c r="A9677" s="102">
        <v>42759</v>
      </c>
      <c r="B9677" s="103">
        <v>3.05</v>
      </c>
    </row>
    <row r="9678" spans="1:2" x14ac:dyDescent="0.25">
      <c r="A9678" s="102">
        <v>42760</v>
      </c>
      <c r="B9678" s="103">
        <v>3.1</v>
      </c>
    </row>
    <row r="9679" spans="1:2" x14ac:dyDescent="0.25">
      <c r="A9679" s="102">
        <v>42761</v>
      </c>
      <c r="B9679" s="103">
        <v>3.08</v>
      </c>
    </row>
    <row r="9680" spans="1:2" x14ac:dyDescent="0.25">
      <c r="A9680" s="102">
        <v>42762</v>
      </c>
      <c r="B9680" s="103">
        <v>3.06</v>
      </c>
    </row>
    <row r="9681" spans="1:2" x14ac:dyDescent="0.25">
      <c r="A9681" s="102">
        <v>42765</v>
      </c>
      <c r="B9681" s="103">
        <v>3.08</v>
      </c>
    </row>
    <row r="9682" spans="1:2" x14ac:dyDescent="0.25">
      <c r="A9682" s="102">
        <v>42766</v>
      </c>
      <c r="B9682" s="103">
        <v>3.05</v>
      </c>
    </row>
    <row r="9683" spans="1:2" x14ac:dyDescent="0.25">
      <c r="A9683" s="102">
        <v>42767</v>
      </c>
      <c r="B9683" s="103">
        <v>3.08</v>
      </c>
    </row>
    <row r="9684" spans="1:2" x14ac:dyDescent="0.25">
      <c r="A9684" s="102">
        <v>42768</v>
      </c>
      <c r="B9684" s="103">
        <v>3.09</v>
      </c>
    </row>
    <row r="9685" spans="1:2" x14ac:dyDescent="0.25">
      <c r="A9685" s="102">
        <v>42769</v>
      </c>
      <c r="B9685" s="103">
        <v>3.11</v>
      </c>
    </row>
    <row r="9686" spans="1:2" x14ac:dyDescent="0.25">
      <c r="A9686" s="102">
        <v>42772</v>
      </c>
      <c r="B9686" s="103">
        <v>3.05</v>
      </c>
    </row>
    <row r="9687" spans="1:2" x14ac:dyDescent="0.25">
      <c r="A9687" s="102">
        <v>42773</v>
      </c>
      <c r="B9687" s="103">
        <v>3.02</v>
      </c>
    </row>
    <row r="9688" spans="1:2" x14ac:dyDescent="0.25">
      <c r="A9688" s="102">
        <v>42774</v>
      </c>
      <c r="B9688" s="103">
        <v>2.96</v>
      </c>
    </row>
    <row r="9689" spans="1:2" x14ac:dyDescent="0.25">
      <c r="A9689" s="102">
        <v>42775</v>
      </c>
      <c r="B9689" s="103">
        <v>3.02</v>
      </c>
    </row>
    <row r="9690" spans="1:2" x14ac:dyDescent="0.25">
      <c r="A9690" s="102">
        <v>42776</v>
      </c>
      <c r="B9690" s="103">
        <v>3.01</v>
      </c>
    </row>
    <row r="9691" spans="1:2" x14ac:dyDescent="0.25">
      <c r="A9691" s="102">
        <v>42779</v>
      </c>
      <c r="B9691" s="103">
        <v>3.03</v>
      </c>
    </row>
    <row r="9692" spans="1:2" x14ac:dyDescent="0.25">
      <c r="A9692" s="102">
        <v>42780</v>
      </c>
      <c r="B9692" s="103">
        <v>3.07</v>
      </c>
    </row>
    <row r="9693" spans="1:2" x14ac:dyDescent="0.25">
      <c r="A9693" s="102">
        <v>42781</v>
      </c>
      <c r="B9693" s="103">
        <v>3.09</v>
      </c>
    </row>
    <row r="9694" spans="1:2" x14ac:dyDescent="0.25">
      <c r="A9694" s="102">
        <v>42782</v>
      </c>
      <c r="B9694" s="103">
        <v>3.05</v>
      </c>
    </row>
    <row r="9695" spans="1:2" x14ac:dyDescent="0.25">
      <c r="A9695" s="102">
        <v>42783</v>
      </c>
      <c r="B9695" s="103">
        <v>3.03</v>
      </c>
    </row>
    <row r="9696" spans="1:2" x14ac:dyDescent="0.25">
      <c r="A9696" s="102">
        <v>42786</v>
      </c>
      <c r="B9696" s="103" t="e">
        <f>NA()</f>
        <v>#N/A</v>
      </c>
    </row>
    <row r="9697" spans="1:2" x14ac:dyDescent="0.25">
      <c r="A9697" s="102">
        <v>42787</v>
      </c>
      <c r="B9697" s="103">
        <v>3.04</v>
      </c>
    </row>
    <row r="9698" spans="1:2" x14ac:dyDescent="0.25">
      <c r="A9698" s="102">
        <v>42788</v>
      </c>
      <c r="B9698" s="103">
        <v>3.04</v>
      </c>
    </row>
    <row r="9699" spans="1:2" x14ac:dyDescent="0.25">
      <c r="A9699" s="102">
        <v>42789</v>
      </c>
      <c r="B9699" s="103">
        <v>3.02</v>
      </c>
    </row>
    <row r="9700" spans="1:2" x14ac:dyDescent="0.25">
      <c r="A9700" s="102">
        <v>42790</v>
      </c>
      <c r="B9700" s="103">
        <v>2.95</v>
      </c>
    </row>
    <row r="9701" spans="1:2" x14ac:dyDescent="0.25">
      <c r="A9701" s="102">
        <v>42793</v>
      </c>
      <c r="B9701" s="103">
        <v>2.98</v>
      </c>
    </row>
    <row r="9702" spans="1:2" x14ac:dyDescent="0.25">
      <c r="A9702" s="102">
        <v>42794</v>
      </c>
      <c r="B9702" s="103">
        <v>2.97</v>
      </c>
    </row>
    <row r="9703" spans="1:2" x14ac:dyDescent="0.25">
      <c r="A9703" s="102">
        <v>42795</v>
      </c>
      <c r="B9703" s="103">
        <v>3.06</v>
      </c>
    </row>
    <row r="9704" spans="1:2" x14ac:dyDescent="0.25">
      <c r="A9704" s="102">
        <v>42796</v>
      </c>
      <c r="B9704" s="103">
        <v>3.09</v>
      </c>
    </row>
    <row r="9705" spans="1:2" x14ac:dyDescent="0.25">
      <c r="A9705" s="102">
        <v>42797</v>
      </c>
      <c r="B9705" s="103">
        <v>3.08</v>
      </c>
    </row>
    <row r="9706" spans="1:2" x14ac:dyDescent="0.25">
      <c r="A9706" s="102">
        <v>42800</v>
      </c>
      <c r="B9706" s="103">
        <v>3.1</v>
      </c>
    </row>
    <row r="9707" spans="1:2" x14ac:dyDescent="0.25">
      <c r="A9707" s="102">
        <v>42801</v>
      </c>
      <c r="B9707" s="103">
        <v>3.11</v>
      </c>
    </row>
    <row r="9708" spans="1:2" x14ac:dyDescent="0.25">
      <c r="A9708" s="102">
        <v>42802</v>
      </c>
      <c r="B9708" s="103">
        <v>3.15</v>
      </c>
    </row>
    <row r="9709" spans="1:2" x14ac:dyDescent="0.25">
      <c r="A9709" s="102">
        <v>42803</v>
      </c>
      <c r="B9709" s="103">
        <v>3.19</v>
      </c>
    </row>
    <row r="9710" spans="1:2" x14ac:dyDescent="0.25">
      <c r="A9710" s="102">
        <v>42804</v>
      </c>
      <c r="B9710" s="103">
        <v>3.16</v>
      </c>
    </row>
    <row r="9711" spans="1:2" x14ac:dyDescent="0.25">
      <c r="A9711" s="102">
        <v>42807</v>
      </c>
      <c r="B9711" s="103">
        <v>3.2</v>
      </c>
    </row>
    <row r="9712" spans="1:2" x14ac:dyDescent="0.25">
      <c r="A9712" s="102">
        <v>42808</v>
      </c>
      <c r="B9712" s="103">
        <v>3.17</v>
      </c>
    </row>
    <row r="9713" spans="1:2" x14ac:dyDescent="0.25">
      <c r="A9713" s="102">
        <v>42809</v>
      </c>
      <c r="B9713" s="103">
        <v>3.11</v>
      </c>
    </row>
    <row r="9714" spans="1:2" x14ac:dyDescent="0.25">
      <c r="A9714" s="102">
        <v>42810</v>
      </c>
      <c r="B9714" s="103">
        <v>3.14</v>
      </c>
    </row>
    <row r="9715" spans="1:2" x14ac:dyDescent="0.25">
      <c r="A9715" s="102">
        <v>42811</v>
      </c>
      <c r="B9715" s="103">
        <v>3.11</v>
      </c>
    </row>
    <row r="9716" spans="1:2" x14ac:dyDescent="0.25">
      <c r="A9716" s="102">
        <v>42814</v>
      </c>
      <c r="B9716" s="103">
        <v>3.08</v>
      </c>
    </row>
    <row r="9717" spans="1:2" x14ac:dyDescent="0.25">
      <c r="A9717" s="102">
        <v>42815</v>
      </c>
      <c r="B9717" s="103">
        <v>3.04</v>
      </c>
    </row>
    <row r="9718" spans="1:2" x14ac:dyDescent="0.25">
      <c r="A9718" s="102">
        <v>42816</v>
      </c>
      <c r="B9718" s="103">
        <v>3.02</v>
      </c>
    </row>
    <row r="9719" spans="1:2" x14ac:dyDescent="0.25">
      <c r="A9719" s="102">
        <v>42817</v>
      </c>
      <c r="B9719" s="103">
        <v>3.02</v>
      </c>
    </row>
    <row r="9720" spans="1:2" x14ac:dyDescent="0.25">
      <c r="A9720" s="102">
        <v>42818</v>
      </c>
      <c r="B9720" s="103">
        <v>3</v>
      </c>
    </row>
    <row r="9721" spans="1:2" x14ac:dyDescent="0.25">
      <c r="A9721" s="102">
        <v>42821</v>
      </c>
      <c r="B9721" s="103">
        <v>2.98</v>
      </c>
    </row>
    <row r="9722" spans="1:2" x14ac:dyDescent="0.25">
      <c r="A9722" s="102">
        <v>42822</v>
      </c>
      <c r="B9722" s="103">
        <v>3.02</v>
      </c>
    </row>
    <row r="9723" spans="1:2" x14ac:dyDescent="0.25">
      <c r="A9723" s="102">
        <v>42823</v>
      </c>
      <c r="B9723" s="103">
        <v>2.99</v>
      </c>
    </row>
    <row r="9724" spans="1:2" x14ac:dyDescent="0.25">
      <c r="A9724" s="102">
        <v>42824</v>
      </c>
      <c r="B9724" s="103">
        <v>3.03</v>
      </c>
    </row>
    <row r="9725" spans="1:2" x14ac:dyDescent="0.25">
      <c r="A9725" s="102">
        <v>42825</v>
      </c>
      <c r="B9725" s="103">
        <v>3.02</v>
      </c>
    </row>
    <row r="9726" spans="1:2" x14ac:dyDescent="0.25">
      <c r="A9726" s="102">
        <v>42828</v>
      </c>
      <c r="B9726" s="103">
        <v>2.98</v>
      </c>
    </row>
    <row r="9727" spans="1:2" x14ac:dyDescent="0.25">
      <c r="A9727" s="102">
        <v>42829</v>
      </c>
      <c r="B9727" s="103">
        <v>2.99</v>
      </c>
    </row>
    <row r="9728" spans="1:2" x14ac:dyDescent="0.25">
      <c r="A9728" s="102">
        <v>42830</v>
      </c>
      <c r="B9728" s="103">
        <v>2.98</v>
      </c>
    </row>
    <row r="9729" spans="1:2" x14ac:dyDescent="0.25">
      <c r="A9729" s="102">
        <v>42831</v>
      </c>
      <c r="B9729" s="103">
        <v>2.99</v>
      </c>
    </row>
    <row r="9730" spans="1:2" x14ac:dyDescent="0.25">
      <c r="A9730" s="102">
        <v>42832</v>
      </c>
      <c r="B9730" s="103">
        <v>3</v>
      </c>
    </row>
    <row r="9731" spans="1:2" x14ac:dyDescent="0.25">
      <c r="A9731" s="102">
        <v>42835</v>
      </c>
      <c r="B9731" s="103">
        <v>2.99</v>
      </c>
    </row>
    <row r="9732" spans="1:2" x14ac:dyDescent="0.25">
      <c r="A9732" s="102">
        <v>42836</v>
      </c>
      <c r="B9732" s="103">
        <v>2.93</v>
      </c>
    </row>
    <row r="9733" spans="1:2" x14ac:dyDescent="0.25">
      <c r="A9733" s="102">
        <v>42837</v>
      </c>
      <c r="B9733" s="103">
        <v>2.92</v>
      </c>
    </row>
    <row r="9734" spans="1:2" x14ac:dyDescent="0.25">
      <c r="A9734" s="102">
        <v>42838</v>
      </c>
      <c r="B9734" s="103">
        <v>2.89</v>
      </c>
    </row>
    <row r="9735" spans="1:2" x14ac:dyDescent="0.25">
      <c r="A9735" s="102">
        <v>42839</v>
      </c>
      <c r="B9735" s="103" t="e">
        <f>NA()</f>
        <v>#N/A</v>
      </c>
    </row>
    <row r="9736" spans="1:2" x14ac:dyDescent="0.25">
      <c r="A9736" s="102">
        <v>42842</v>
      </c>
      <c r="B9736" s="103">
        <v>2.92</v>
      </c>
    </row>
    <row r="9737" spans="1:2" x14ac:dyDescent="0.25">
      <c r="A9737" s="102">
        <v>42843</v>
      </c>
      <c r="B9737" s="103">
        <v>2.84</v>
      </c>
    </row>
    <row r="9738" spans="1:2" x14ac:dyDescent="0.25">
      <c r="A9738" s="102">
        <v>42844</v>
      </c>
      <c r="B9738" s="103">
        <v>2.87</v>
      </c>
    </row>
    <row r="9739" spans="1:2" x14ac:dyDescent="0.25">
      <c r="A9739" s="102">
        <v>42845</v>
      </c>
      <c r="B9739" s="103">
        <v>2.89</v>
      </c>
    </row>
    <row r="9740" spans="1:2" x14ac:dyDescent="0.25">
      <c r="A9740" s="102">
        <v>42846</v>
      </c>
      <c r="B9740" s="103">
        <v>2.89</v>
      </c>
    </row>
    <row r="9741" spans="1:2" x14ac:dyDescent="0.25">
      <c r="A9741" s="102">
        <v>42849</v>
      </c>
      <c r="B9741" s="103">
        <v>2.93</v>
      </c>
    </row>
    <row r="9742" spans="1:2" x14ac:dyDescent="0.25">
      <c r="A9742" s="102">
        <v>42850</v>
      </c>
      <c r="B9742" s="103">
        <v>2.99</v>
      </c>
    </row>
    <row r="9743" spans="1:2" x14ac:dyDescent="0.25">
      <c r="A9743" s="102">
        <v>42851</v>
      </c>
      <c r="B9743" s="103">
        <v>2.97</v>
      </c>
    </row>
    <row r="9744" spans="1:2" x14ac:dyDescent="0.25">
      <c r="A9744" s="102">
        <v>42852</v>
      </c>
      <c r="B9744" s="103">
        <v>2.96</v>
      </c>
    </row>
    <row r="9745" spans="1:2" x14ac:dyDescent="0.25">
      <c r="A9745" s="102">
        <v>42853</v>
      </c>
      <c r="B9745" s="103">
        <v>2.96</v>
      </c>
    </row>
    <row r="9746" spans="1:2" x14ac:dyDescent="0.25">
      <c r="A9746" s="102">
        <v>42856</v>
      </c>
      <c r="B9746" s="103">
        <v>3</v>
      </c>
    </row>
    <row r="9747" spans="1:2" x14ac:dyDescent="0.25">
      <c r="A9747" s="102">
        <v>42857</v>
      </c>
      <c r="B9747" s="103">
        <v>2.97</v>
      </c>
    </row>
    <row r="9748" spans="1:2" x14ac:dyDescent="0.25">
      <c r="A9748" s="102">
        <v>42858</v>
      </c>
      <c r="B9748" s="103">
        <v>2.97</v>
      </c>
    </row>
    <row r="9749" spans="1:2" x14ac:dyDescent="0.25">
      <c r="A9749" s="102">
        <v>42859</v>
      </c>
      <c r="B9749" s="103">
        <v>3</v>
      </c>
    </row>
    <row r="9750" spans="1:2" x14ac:dyDescent="0.25">
      <c r="A9750" s="102">
        <v>42860</v>
      </c>
      <c r="B9750" s="103">
        <v>2.99</v>
      </c>
    </row>
    <row r="9751" spans="1:2" x14ac:dyDescent="0.25">
      <c r="A9751" s="102">
        <v>42863</v>
      </c>
      <c r="B9751" s="103">
        <v>3.02</v>
      </c>
    </row>
    <row r="9752" spans="1:2" x14ac:dyDescent="0.25">
      <c r="A9752" s="102">
        <v>42864</v>
      </c>
      <c r="B9752" s="103">
        <v>3.04</v>
      </c>
    </row>
    <row r="9753" spans="1:2" x14ac:dyDescent="0.25">
      <c r="A9753" s="102">
        <v>42865</v>
      </c>
      <c r="B9753" s="103">
        <v>3.03</v>
      </c>
    </row>
    <row r="9754" spans="1:2" x14ac:dyDescent="0.25">
      <c r="A9754" s="102">
        <v>42866</v>
      </c>
      <c r="B9754" s="103">
        <v>3.03</v>
      </c>
    </row>
    <row r="9755" spans="1:2" x14ac:dyDescent="0.25">
      <c r="A9755" s="102">
        <v>42867</v>
      </c>
      <c r="B9755" s="103">
        <v>2.98</v>
      </c>
    </row>
    <row r="9756" spans="1:2" x14ac:dyDescent="0.25">
      <c r="A9756" s="102">
        <v>42870</v>
      </c>
      <c r="B9756" s="103">
        <v>3</v>
      </c>
    </row>
    <row r="9757" spans="1:2" x14ac:dyDescent="0.25">
      <c r="A9757" s="102">
        <v>42871</v>
      </c>
      <c r="B9757" s="103">
        <v>2.99</v>
      </c>
    </row>
    <row r="9758" spans="1:2" x14ac:dyDescent="0.25">
      <c r="A9758" s="102">
        <v>42872</v>
      </c>
      <c r="B9758" s="103">
        <v>2.91</v>
      </c>
    </row>
    <row r="9759" spans="1:2" x14ac:dyDescent="0.25">
      <c r="A9759" s="102">
        <v>42873</v>
      </c>
      <c r="B9759" s="103">
        <v>2.9</v>
      </c>
    </row>
    <row r="9760" spans="1:2" x14ac:dyDescent="0.25">
      <c r="A9760" s="102">
        <v>42874</v>
      </c>
      <c r="B9760" s="103">
        <v>2.9</v>
      </c>
    </row>
    <row r="9761" spans="1:4" x14ac:dyDescent="0.25">
      <c r="A9761" s="102">
        <v>42877</v>
      </c>
      <c r="B9761" s="103">
        <v>2.91</v>
      </c>
    </row>
    <row r="9762" spans="1:4" x14ac:dyDescent="0.25">
      <c r="A9762" s="102">
        <v>42878</v>
      </c>
      <c r="B9762" s="103">
        <v>2.95</v>
      </c>
    </row>
    <row r="9763" spans="1:4" x14ac:dyDescent="0.25">
      <c r="A9763" s="102">
        <v>42879</v>
      </c>
      <c r="B9763" s="103">
        <v>2.92</v>
      </c>
    </row>
    <row r="9764" spans="1:4" x14ac:dyDescent="0.25">
      <c r="A9764" s="102">
        <v>42880</v>
      </c>
      <c r="B9764" s="103">
        <v>2.92</v>
      </c>
    </row>
    <row r="9765" spans="1:4" x14ac:dyDescent="0.25">
      <c r="A9765" s="102">
        <v>42881</v>
      </c>
      <c r="B9765" s="103">
        <v>2.92</v>
      </c>
    </row>
    <row r="9766" spans="1:4" x14ac:dyDescent="0.25">
      <c r="A9766" s="102">
        <v>42884</v>
      </c>
      <c r="B9766" s="103" t="e">
        <f>NA()</f>
        <v>#N/A</v>
      </c>
    </row>
    <row r="9767" spans="1:4" x14ac:dyDescent="0.25">
      <c r="A9767" s="102">
        <v>42885</v>
      </c>
      <c r="B9767" s="103">
        <v>2.88</v>
      </c>
    </row>
    <row r="9768" spans="1:4" x14ac:dyDescent="0.25">
      <c r="A9768" s="102">
        <v>42886</v>
      </c>
      <c r="B9768" s="103">
        <v>2.87</v>
      </c>
    </row>
    <row r="9769" spans="1:4" x14ac:dyDescent="0.25">
      <c r="A9769" s="183">
        <v>42887</v>
      </c>
      <c r="B9769" s="181">
        <v>2.87</v>
      </c>
      <c r="C9769" s="176"/>
      <c r="D9769" s="177"/>
    </row>
    <row r="9770" spans="1:4" x14ac:dyDescent="0.25">
      <c r="A9770" s="183">
        <v>42888</v>
      </c>
      <c r="B9770" s="181">
        <v>2.8</v>
      </c>
      <c r="C9770" s="176"/>
      <c r="D9770" s="177"/>
    </row>
    <row r="9771" spans="1:4" x14ac:dyDescent="0.25">
      <c r="A9771" s="183">
        <v>42891</v>
      </c>
      <c r="B9771" s="181">
        <v>2.84</v>
      </c>
      <c r="C9771" s="176"/>
      <c r="D9771" s="177"/>
    </row>
    <row r="9772" spans="1:4" x14ac:dyDescent="0.25">
      <c r="A9772" s="183">
        <v>42892</v>
      </c>
      <c r="B9772" s="181">
        <v>2.81</v>
      </c>
      <c r="C9772" s="176"/>
      <c r="D9772" s="177"/>
    </row>
    <row r="9773" spans="1:4" x14ac:dyDescent="0.25">
      <c r="A9773" s="183">
        <v>42893</v>
      </c>
      <c r="B9773" s="181">
        <v>2.84</v>
      </c>
      <c r="C9773" s="176"/>
      <c r="D9773" s="177"/>
    </row>
    <row r="9774" spans="1:4" x14ac:dyDescent="0.25">
      <c r="A9774" s="183">
        <v>42894</v>
      </c>
      <c r="B9774" s="181">
        <v>2.85</v>
      </c>
      <c r="C9774" s="176"/>
      <c r="D9774" s="177"/>
    </row>
    <row r="9775" spans="1:4" x14ac:dyDescent="0.25">
      <c r="A9775" s="183">
        <v>42895</v>
      </c>
      <c r="B9775" s="181">
        <v>2.86</v>
      </c>
      <c r="C9775" s="176"/>
      <c r="D9775" s="177"/>
    </row>
    <row r="9776" spans="1:4" x14ac:dyDescent="0.25">
      <c r="A9776" s="183">
        <v>42898</v>
      </c>
      <c r="B9776" s="181">
        <v>2.86</v>
      </c>
      <c r="C9776" s="176"/>
      <c r="D9776" s="177"/>
    </row>
    <row r="9777" spans="1:4" x14ac:dyDescent="0.25">
      <c r="A9777" s="183">
        <v>42899</v>
      </c>
      <c r="B9777" s="181">
        <v>2.87</v>
      </c>
      <c r="C9777" s="176"/>
      <c r="D9777" s="177"/>
    </row>
    <row r="9778" spans="1:4" x14ac:dyDescent="0.25">
      <c r="A9778" s="183">
        <v>42900</v>
      </c>
      <c r="B9778" s="181">
        <v>2.79</v>
      </c>
      <c r="C9778" s="176"/>
      <c r="D9778" s="177"/>
    </row>
    <row r="9779" spans="1:4" x14ac:dyDescent="0.25">
      <c r="A9779" s="183">
        <v>42901</v>
      </c>
      <c r="B9779" s="181">
        <v>2.78</v>
      </c>
      <c r="C9779" s="176"/>
      <c r="D9779" s="177"/>
    </row>
    <row r="9780" spans="1:4" x14ac:dyDescent="0.25">
      <c r="A9780" s="183">
        <v>42902</v>
      </c>
      <c r="B9780" s="181">
        <v>2.78</v>
      </c>
      <c r="C9780" s="176"/>
      <c r="D9780" s="177"/>
    </row>
    <row r="9781" spans="1:4" x14ac:dyDescent="0.25">
      <c r="A9781" s="183">
        <v>42905</v>
      </c>
      <c r="B9781" s="181">
        <v>2.79</v>
      </c>
      <c r="C9781" s="176"/>
      <c r="D9781" s="177"/>
    </row>
    <row r="9782" spans="1:4" x14ac:dyDescent="0.25">
      <c r="A9782" s="183">
        <v>42906</v>
      </c>
      <c r="B9782" s="181">
        <v>2.74</v>
      </c>
      <c r="C9782" s="176"/>
      <c r="D9782" s="177"/>
    </row>
    <row r="9783" spans="1:4" x14ac:dyDescent="0.25">
      <c r="A9783" s="183">
        <v>42907</v>
      </c>
      <c r="B9783" s="181">
        <v>2.73</v>
      </c>
      <c r="C9783" s="176"/>
      <c r="D9783" s="177"/>
    </row>
    <row r="9784" spans="1:4" x14ac:dyDescent="0.25">
      <c r="A9784" s="183">
        <v>42908</v>
      </c>
      <c r="B9784" s="181">
        <v>2.72</v>
      </c>
      <c r="C9784" s="176"/>
      <c r="D9784" s="177"/>
    </row>
    <row r="9785" spans="1:4" x14ac:dyDescent="0.25">
      <c r="A9785" s="183">
        <v>42909</v>
      </c>
      <c r="B9785" s="181">
        <v>2.71</v>
      </c>
      <c r="C9785" s="176"/>
      <c r="D9785" s="177"/>
    </row>
    <row r="9786" spans="1:4" x14ac:dyDescent="0.25">
      <c r="A9786" s="183">
        <v>42912</v>
      </c>
      <c r="B9786" s="181">
        <v>2.7</v>
      </c>
      <c r="C9786" s="176"/>
      <c r="D9786" s="177"/>
    </row>
    <row r="9787" spans="1:4" x14ac:dyDescent="0.25">
      <c r="A9787" s="183">
        <v>42913</v>
      </c>
      <c r="B9787" s="181">
        <v>2.75</v>
      </c>
      <c r="C9787" s="176"/>
      <c r="D9787" s="177"/>
    </row>
    <row r="9788" spans="1:4" x14ac:dyDescent="0.25">
      <c r="A9788" s="183">
        <v>42914</v>
      </c>
      <c r="B9788" s="181">
        <v>2.77</v>
      </c>
      <c r="C9788" s="176"/>
      <c r="D9788" s="177"/>
    </row>
    <row r="9789" spans="1:4" x14ac:dyDescent="0.25">
      <c r="A9789" s="183">
        <v>42915</v>
      </c>
      <c r="B9789" s="181">
        <v>2.82</v>
      </c>
      <c r="C9789" s="176"/>
      <c r="D9789" s="177"/>
    </row>
    <row r="9790" spans="1:4" x14ac:dyDescent="0.25">
      <c r="A9790" s="183">
        <v>42916</v>
      </c>
      <c r="B9790" s="181">
        <v>2.84</v>
      </c>
      <c r="C9790" s="176"/>
      <c r="D9790" s="177"/>
    </row>
    <row r="9791" spans="1:4" x14ac:dyDescent="0.25">
      <c r="A9791" s="183">
        <v>42919</v>
      </c>
      <c r="B9791" s="181">
        <v>2.86</v>
      </c>
      <c r="C9791" s="176"/>
      <c r="D9791" s="177"/>
    </row>
    <row r="9792" spans="1:4" x14ac:dyDescent="0.25">
      <c r="A9792" s="183">
        <v>42920</v>
      </c>
      <c r="B9792" s="182" t="e">
        <f>NA()</f>
        <v>#N/A</v>
      </c>
      <c r="C9792" s="176"/>
      <c r="D9792" s="178"/>
    </row>
    <row r="9793" spans="1:4" x14ac:dyDescent="0.25">
      <c r="A9793" s="183">
        <v>42921</v>
      </c>
      <c r="B9793" s="181">
        <v>2.85</v>
      </c>
      <c r="C9793" s="176"/>
      <c r="D9793" s="177"/>
    </row>
    <row r="9794" spans="1:4" x14ac:dyDescent="0.25">
      <c r="A9794" s="183">
        <v>42922</v>
      </c>
      <c r="B9794" s="181">
        <v>2.9</v>
      </c>
      <c r="C9794" s="176"/>
      <c r="D9794" s="177"/>
    </row>
    <row r="9795" spans="1:4" x14ac:dyDescent="0.25">
      <c r="A9795" s="183">
        <v>42923</v>
      </c>
      <c r="B9795" s="181">
        <v>2.93</v>
      </c>
      <c r="C9795" s="176"/>
      <c r="D9795" s="177"/>
    </row>
    <row r="9796" spans="1:4" x14ac:dyDescent="0.25">
      <c r="A9796" s="183">
        <v>42926</v>
      </c>
      <c r="B9796" s="181">
        <v>2.93</v>
      </c>
      <c r="C9796" s="176"/>
      <c r="D9796" s="177"/>
    </row>
    <row r="9797" spans="1:4" x14ac:dyDescent="0.25">
      <c r="A9797" s="183">
        <v>42927</v>
      </c>
      <c r="B9797" s="181">
        <v>2.92</v>
      </c>
      <c r="C9797" s="176"/>
      <c r="D9797" s="177"/>
    </row>
    <row r="9798" spans="1:4" x14ac:dyDescent="0.25">
      <c r="A9798" s="183">
        <v>42928</v>
      </c>
      <c r="B9798" s="181">
        <v>2.89</v>
      </c>
      <c r="C9798" s="176"/>
      <c r="D9798" s="177"/>
    </row>
    <row r="9799" spans="1:4" x14ac:dyDescent="0.25">
      <c r="A9799" s="183">
        <v>42929</v>
      </c>
      <c r="B9799" s="181">
        <v>2.92</v>
      </c>
      <c r="C9799" s="176"/>
      <c r="D9799" s="177"/>
    </row>
    <row r="9800" spans="1:4" x14ac:dyDescent="0.25">
      <c r="A9800" s="183">
        <v>42930</v>
      </c>
      <c r="B9800" s="181">
        <v>2.91</v>
      </c>
      <c r="C9800" s="176"/>
      <c r="D9800" s="177"/>
    </row>
    <row r="9801" spans="1:4" x14ac:dyDescent="0.25">
      <c r="A9801" s="183">
        <v>42933</v>
      </c>
      <c r="B9801" s="181">
        <v>2.89</v>
      </c>
      <c r="C9801" s="176"/>
      <c r="D9801" s="177"/>
    </row>
    <row r="9802" spans="1:4" x14ac:dyDescent="0.25">
      <c r="A9802" s="183">
        <v>42934</v>
      </c>
      <c r="B9802" s="181">
        <v>2.85</v>
      </c>
      <c r="C9802" s="176"/>
      <c r="D9802" s="177"/>
    </row>
    <row r="9803" spans="1:4" x14ac:dyDescent="0.25">
      <c r="A9803" s="183">
        <v>42935</v>
      </c>
      <c r="B9803" s="181">
        <v>2.85</v>
      </c>
      <c r="C9803" s="176"/>
      <c r="D9803" s="177"/>
    </row>
    <row r="9804" spans="1:4" x14ac:dyDescent="0.25">
      <c r="A9804" s="183">
        <v>42936</v>
      </c>
      <c r="B9804" s="181">
        <v>2.83</v>
      </c>
      <c r="C9804" s="176"/>
      <c r="D9804" s="177"/>
    </row>
    <row r="9805" spans="1:4" x14ac:dyDescent="0.25">
      <c r="A9805" s="183">
        <v>42937</v>
      </c>
      <c r="B9805" s="181">
        <v>2.81</v>
      </c>
      <c r="C9805" s="176"/>
      <c r="D9805" s="177"/>
    </row>
    <row r="9806" spans="1:4" x14ac:dyDescent="0.25">
      <c r="A9806" s="183">
        <v>42940</v>
      </c>
      <c r="B9806" s="181">
        <v>2.83</v>
      </c>
      <c r="C9806" s="176"/>
      <c r="D9806" s="177"/>
    </row>
    <row r="9807" spans="1:4" x14ac:dyDescent="0.25">
      <c r="A9807" s="183">
        <v>42941</v>
      </c>
      <c r="B9807" s="181">
        <v>2.91</v>
      </c>
      <c r="C9807" s="176"/>
      <c r="D9807" s="177"/>
    </row>
    <row r="9808" spans="1:4" x14ac:dyDescent="0.25">
      <c r="A9808" s="183">
        <v>42942</v>
      </c>
      <c r="B9808" s="181">
        <v>2.89</v>
      </c>
      <c r="C9808" s="176"/>
      <c r="D9808" s="177"/>
    </row>
    <row r="9809" spans="1:4" x14ac:dyDescent="0.25">
      <c r="A9809" s="183">
        <v>42943</v>
      </c>
      <c r="B9809" s="181">
        <v>2.93</v>
      </c>
      <c r="C9809" s="176"/>
      <c r="D9809" s="177"/>
    </row>
    <row r="9810" spans="1:4" x14ac:dyDescent="0.25">
      <c r="A9810" s="183">
        <v>42944</v>
      </c>
      <c r="B9810" s="181">
        <v>2.89</v>
      </c>
      <c r="C9810" s="176"/>
      <c r="D9810" s="177"/>
    </row>
    <row r="9811" spans="1:4" x14ac:dyDescent="0.25">
      <c r="A9811" s="183">
        <v>42947</v>
      </c>
      <c r="B9811" s="181">
        <v>2.89</v>
      </c>
      <c r="C9811" s="176"/>
      <c r="D9811" s="177"/>
    </row>
    <row r="9812" spans="1:4" x14ac:dyDescent="0.25">
      <c r="A9812" s="183">
        <v>42948</v>
      </c>
      <c r="B9812" s="181">
        <v>2.86</v>
      </c>
      <c r="C9812" s="176"/>
      <c r="D9812" s="177"/>
    </row>
    <row r="9813" spans="1:4" x14ac:dyDescent="0.25">
      <c r="A9813" s="183">
        <v>42949</v>
      </c>
      <c r="B9813" s="181">
        <v>2.85</v>
      </c>
      <c r="C9813" s="176"/>
      <c r="D9813" s="177"/>
    </row>
    <row r="9814" spans="1:4" x14ac:dyDescent="0.25">
      <c r="A9814" s="183">
        <v>42950</v>
      </c>
      <c r="B9814" s="181">
        <v>2.81</v>
      </c>
      <c r="C9814" s="176"/>
      <c r="D9814" s="177"/>
    </row>
    <row r="9815" spans="1:4" x14ac:dyDescent="0.25">
      <c r="A9815" s="183">
        <v>42951</v>
      </c>
      <c r="B9815" s="181">
        <v>2.84</v>
      </c>
      <c r="C9815" s="176"/>
      <c r="D9815" s="177"/>
    </row>
    <row r="9816" spans="1:4" x14ac:dyDescent="0.25">
      <c r="A9816" s="183">
        <v>42954</v>
      </c>
      <c r="B9816" s="181">
        <v>2.84</v>
      </c>
      <c r="C9816" s="176"/>
      <c r="D9816" s="177"/>
    </row>
    <row r="9817" spans="1:4" x14ac:dyDescent="0.25">
      <c r="A9817" s="183">
        <v>42955</v>
      </c>
      <c r="B9817" s="181">
        <v>2.86</v>
      </c>
      <c r="C9817" s="176"/>
      <c r="D9817" s="177"/>
    </row>
    <row r="9818" spans="1:4" x14ac:dyDescent="0.25">
      <c r="A9818" s="183">
        <v>42956</v>
      </c>
      <c r="B9818" s="181">
        <v>2.82</v>
      </c>
      <c r="C9818" s="176"/>
      <c r="D9818" s="177"/>
    </row>
    <row r="9819" spans="1:4" x14ac:dyDescent="0.25">
      <c r="A9819" s="183">
        <v>42957</v>
      </c>
      <c r="B9819" s="181">
        <v>2.79</v>
      </c>
      <c r="C9819" s="176"/>
      <c r="D9819" s="177"/>
    </row>
    <row r="9820" spans="1:4" x14ac:dyDescent="0.25">
      <c r="A9820" s="183">
        <v>42958</v>
      </c>
      <c r="B9820" s="181">
        <v>2.79</v>
      </c>
      <c r="C9820" s="176"/>
      <c r="D9820" s="177"/>
    </row>
    <row r="9821" spans="1:4" x14ac:dyDescent="0.25">
      <c r="A9821" s="183">
        <v>42961</v>
      </c>
      <c r="B9821" s="181">
        <v>2.81</v>
      </c>
    </row>
    <row r="9822" spans="1:4" x14ac:dyDescent="0.25">
      <c r="A9822" s="183">
        <v>42962</v>
      </c>
      <c r="B9822" s="181">
        <v>2.84</v>
      </c>
    </row>
    <row r="9823" spans="1:4" x14ac:dyDescent="0.25">
      <c r="A9823" s="183">
        <v>42963</v>
      </c>
      <c r="B9823" s="181">
        <v>2.81</v>
      </c>
    </row>
    <row r="9824" spans="1:4" x14ac:dyDescent="0.25">
      <c r="A9824" s="183">
        <v>42964</v>
      </c>
      <c r="B9824" s="181">
        <v>2.78</v>
      </c>
    </row>
    <row r="9825" spans="1:2" x14ac:dyDescent="0.25">
      <c r="A9825" s="183">
        <v>42965</v>
      </c>
      <c r="B9825" s="181">
        <v>2.78</v>
      </c>
    </row>
    <row r="9826" spans="1:2" x14ac:dyDescent="0.25">
      <c r="A9826" s="183">
        <v>42968</v>
      </c>
      <c r="B9826" s="181">
        <v>2.77</v>
      </c>
    </row>
    <row r="9827" spans="1:2" x14ac:dyDescent="0.25">
      <c r="A9827" s="183">
        <v>42969</v>
      </c>
      <c r="B9827" s="181">
        <v>2.79</v>
      </c>
    </row>
    <row r="9828" spans="1:2" x14ac:dyDescent="0.25">
      <c r="A9828" s="183">
        <v>42970</v>
      </c>
      <c r="B9828" s="181">
        <v>2.75</v>
      </c>
    </row>
    <row r="9829" spans="1:2" x14ac:dyDescent="0.25">
      <c r="A9829" s="183">
        <v>42971</v>
      </c>
      <c r="B9829" s="181">
        <v>2.77</v>
      </c>
    </row>
    <row r="9830" spans="1:2" x14ac:dyDescent="0.25">
      <c r="A9830" s="183">
        <v>42972</v>
      </c>
      <c r="B9830" s="181">
        <v>2.75</v>
      </c>
    </row>
    <row r="9831" spans="1:2" x14ac:dyDescent="0.25">
      <c r="A9831" s="183">
        <v>42975</v>
      </c>
      <c r="B9831" s="181">
        <v>2.76</v>
      </c>
    </row>
    <row r="9832" spans="1:2" x14ac:dyDescent="0.25">
      <c r="A9832" s="183">
        <v>42976</v>
      </c>
      <c r="B9832" s="181">
        <v>2.74</v>
      </c>
    </row>
    <row r="9833" spans="1:2" x14ac:dyDescent="0.25">
      <c r="A9833" s="183">
        <v>42977</v>
      </c>
      <c r="B9833" s="181">
        <v>2.75</v>
      </c>
    </row>
    <row r="9834" spans="1:2" x14ac:dyDescent="0.25">
      <c r="A9834" s="183">
        <v>42978</v>
      </c>
      <c r="B9834" s="181">
        <v>2.73</v>
      </c>
    </row>
    <row r="9835" spans="1:2" x14ac:dyDescent="0.25">
      <c r="A9835" s="183">
        <v>42979</v>
      </c>
      <c r="B9835" s="181">
        <v>2.77</v>
      </c>
    </row>
    <row r="9836" spans="1:2" x14ac:dyDescent="0.25">
      <c r="A9836" s="102">
        <v>42982</v>
      </c>
      <c r="B9836" s="103" t="e">
        <f>NA()</f>
        <v>#N/A</v>
      </c>
    </row>
    <row r="9837" spans="1:2" x14ac:dyDescent="0.25">
      <c r="A9837" s="102">
        <v>42983</v>
      </c>
      <c r="B9837" s="103">
        <v>2.69</v>
      </c>
    </row>
    <row r="9838" spans="1:2" x14ac:dyDescent="0.25">
      <c r="A9838" s="102">
        <v>42984</v>
      </c>
      <c r="B9838" s="103">
        <v>2.72</v>
      </c>
    </row>
    <row r="9839" spans="1:2" x14ac:dyDescent="0.25">
      <c r="A9839" s="102">
        <v>42985</v>
      </c>
      <c r="B9839" s="103">
        <v>2.66</v>
      </c>
    </row>
    <row r="9840" spans="1:2" x14ac:dyDescent="0.25">
      <c r="A9840" s="102">
        <v>42986</v>
      </c>
      <c r="B9840" s="103">
        <v>2.67</v>
      </c>
    </row>
    <row r="9841" spans="1:2" x14ac:dyDescent="0.25">
      <c r="A9841" s="102">
        <v>42989</v>
      </c>
      <c r="B9841" s="103">
        <v>2.75</v>
      </c>
    </row>
    <row r="9842" spans="1:2" x14ac:dyDescent="0.25">
      <c r="A9842" s="102">
        <v>42990</v>
      </c>
      <c r="B9842" s="103">
        <v>2.78</v>
      </c>
    </row>
    <row r="9843" spans="1:2" x14ac:dyDescent="0.25">
      <c r="A9843" s="102">
        <v>42991</v>
      </c>
      <c r="B9843" s="103">
        <v>2.79</v>
      </c>
    </row>
    <row r="9844" spans="1:2" x14ac:dyDescent="0.25">
      <c r="A9844" s="102">
        <v>42992</v>
      </c>
      <c r="B9844" s="103">
        <v>2.77</v>
      </c>
    </row>
    <row r="9845" spans="1:2" x14ac:dyDescent="0.25">
      <c r="A9845" s="102">
        <v>42993</v>
      </c>
      <c r="B9845" s="103">
        <v>2.77</v>
      </c>
    </row>
    <row r="9846" spans="1:2" x14ac:dyDescent="0.25">
      <c r="A9846" s="102">
        <v>42996</v>
      </c>
      <c r="B9846" s="103">
        <v>2.8</v>
      </c>
    </row>
    <row r="9847" spans="1:2" x14ac:dyDescent="0.25">
      <c r="A9847" s="102">
        <v>42997</v>
      </c>
      <c r="B9847" s="103">
        <v>2.81</v>
      </c>
    </row>
    <row r="9848" spans="1:2" x14ac:dyDescent="0.25">
      <c r="A9848" s="102">
        <v>42998</v>
      </c>
      <c r="B9848" s="103">
        <v>2.82</v>
      </c>
    </row>
    <row r="9849" spans="1:2" x14ac:dyDescent="0.25">
      <c r="A9849" s="102">
        <v>42999</v>
      </c>
      <c r="B9849" s="103">
        <v>2.8</v>
      </c>
    </row>
    <row r="9850" spans="1:2" x14ac:dyDescent="0.25">
      <c r="A9850" s="102">
        <v>43000</v>
      </c>
      <c r="B9850" s="103">
        <v>2.8</v>
      </c>
    </row>
    <row r="9851" spans="1:2" x14ac:dyDescent="0.25">
      <c r="A9851" s="102">
        <v>43003</v>
      </c>
      <c r="B9851" s="103">
        <v>2.76</v>
      </c>
    </row>
    <row r="9852" spans="1:2" x14ac:dyDescent="0.25">
      <c r="A9852" s="102">
        <v>43004</v>
      </c>
      <c r="B9852" s="103">
        <v>2.78</v>
      </c>
    </row>
    <row r="9853" spans="1:2" x14ac:dyDescent="0.25">
      <c r="A9853" s="102">
        <v>43005</v>
      </c>
      <c r="B9853" s="103">
        <v>2.86</v>
      </c>
    </row>
    <row r="9854" spans="1:2" x14ac:dyDescent="0.25">
      <c r="A9854" s="102">
        <v>43006</v>
      </c>
      <c r="B9854" s="103">
        <v>2.87</v>
      </c>
    </row>
    <row r="9855" spans="1:2" x14ac:dyDescent="0.25">
      <c r="A9855" s="102">
        <v>43007</v>
      </c>
      <c r="B9855" s="103">
        <v>2.86</v>
      </c>
    </row>
    <row r="9856" spans="1:2" x14ac:dyDescent="0.25">
      <c r="A9856" s="102">
        <v>43010</v>
      </c>
      <c r="B9856" s="103">
        <v>2.87</v>
      </c>
    </row>
    <row r="9857" spans="1:2" x14ac:dyDescent="0.25">
      <c r="A9857" s="102">
        <v>43011</v>
      </c>
      <c r="B9857" s="103">
        <v>2.87</v>
      </c>
    </row>
    <row r="9858" spans="1:2" x14ac:dyDescent="0.25">
      <c r="A9858" s="102">
        <v>43012</v>
      </c>
      <c r="B9858" s="103">
        <v>2.87</v>
      </c>
    </row>
    <row r="9859" spans="1:2" x14ac:dyDescent="0.25">
      <c r="A9859" s="102">
        <v>43013</v>
      </c>
      <c r="B9859" s="103">
        <v>2.89</v>
      </c>
    </row>
    <row r="9860" spans="1:2" x14ac:dyDescent="0.25">
      <c r="A9860" s="102">
        <v>43014</v>
      </c>
      <c r="B9860" s="103">
        <v>2.91</v>
      </c>
    </row>
    <row r="9861" spans="1:2" x14ac:dyDescent="0.25">
      <c r="A9861" s="102">
        <v>43017</v>
      </c>
      <c r="B9861" s="103" t="e">
        <f>NA()</f>
        <v>#N/A</v>
      </c>
    </row>
    <row r="9862" spans="1:2" x14ac:dyDescent="0.25">
      <c r="A9862" s="102">
        <v>43018</v>
      </c>
      <c r="B9862" s="103">
        <v>2.88</v>
      </c>
    </row>
    <row r="9863" spans="1:2" x14ac:dyDescent="0.25">
      <c r="A9863" s="102">
        <v>43019</v>
      </c>
      <c r="B9863" s="103">
        <v>2.88</v>
      </c>
    </row>
    <row r="9864" spans="1:2" x14ac:dyDescent="0.25">
      <c r="A9864" s="102">
        <v>43020</v>
      </c>
      <c r="B9864" s="103">
        <v>2.86</v>
      </c>
    </row>
    <row r="9865" spans="1:2" x14ac:dyDescent="0.25">
      <c r="A9865" s="102">
        <v>43021</v>
      </c>
      <c r="B9865" s="103">
        <v>2.81</v>
      </c>
    </row>
    <row r="9866" spans="1:2" x14ac:dyDescent="0.25">
      <c r="A9866" s="102">
        <v>43024</v>
      </c>
      <c r="B9866" s="103">
        <v>2.82</v>
      </c>
    </row>
    <row r="9867" spans="1:2" x14ac:dyDescent="0.25">
      <c r="A9867" s="102">
        <v>43025</v>
      </c>
      <c r="B9867" s="103">
        <v>2.8</v>
      </c>
    </row>
    <row r="9868" spans="1:2" x14ac:dyDescent="0.25">
      <c r="A9868" s="102">
        <v>43026</v>
      </c>
      <c r="B9868" s="103">
        <v>2.85</v>
      </c>
    </row>
    <row r="9869" spans="1:2" x14ac:dyDescent="0.25">
      <c r="A9869" s="102">
        <v>43027</v>
      </c>
      <c r="B9869" s="103">
        <v>2.83</v>
      </c>
    </row>
    <row r="9870" spans="1:2" x14ac:dyDescent="0.25">
      <c r="A9870" s="102">
        <v>43028</v>
      </c>
      <c r="B9870" s="103">
        <v>2.89</v>
      </c>
    </row>
    <row r="9871" spans="1:2" x14ac:dyDescent="0.25">
      <c r="A9871" s="102">
        <v>43031</v>
      </c>
      <c r="B9871" s="103">
        <v>2.89</v>
      </c>
    </row>
    <row r="9872" spans="1:2" x14ac:dyDescent="0.25">
      <c r="A9872" s="102">
        <v>43032</v>
      </c>
      <c r="B9872" s="103">
        <v>2.92</v>
      </c>
    </row>
    <row r="9873" spans="1:2" x14ac:dyDescent="0.25">
      <c r="A9873" s="102">
        <v>43033</v>
      </c>
      <c r="B9873" s="103">
        <v>2.95</v>
      </c>
    </row>
    <row r="9874" spans="1:2" x14ac:dyDescent="0.25">
      <c r="A9874" s="102">
        <v>43034</v>
      </c>
      <c r="B9874" s="103">
        <v>2.96</v>
      </c>
    </row>
    <row r="9875" spans="1:2" x14ac:dyDescent="0.25">
      <c r="A9875" s="102">
        <v>43035</v>
      </c>
      <c r="B9875" s="103">
        <v>2.93</v>
      </c>
    </row>
    <row r="9876" spans="1:2" x14ac:dyDescent="0.25">
      <c r="A9876" s="102">
        <v>43038</v>
      </c>
      <c r="B9876" s="103">
        <v>2.88</v>
      </c>
    </row>
    <row r="9877" spans="1:2" x14ac:dyDescent="0.25">
      <c r="A9877" s="102">
        <v>43039</v>
      </c>
      <c r="B9877" s="103">
        <v>2.88</v>
      </c>
    </row>
    <row r="9878" spans="1:2" x14ac:dyDescent="0.25">
      <c r="A9878" s="102">
        <v>43040</v>
      </c>
      <c r="B9878" s="103">
        <v>2.85</v>
      </c>
    </row>
    <row r="9879" spans="1:2" x14ac:dyDescent="0.25">
      <c r="A9879" s="102">
        <v>43041</v>
      </c>
      <c r="B9879" s="103">
        <v>2.83</v>
      </c>
    </row>
    <row r="9880" spans="1:2" x14ac:dyDescent="0.25">
      <c r="A9880" s="102">
        <v>43042</v>
      </c>
      <c r="B9880" s="103">
        <v>2.82</v>
      </c>
    </row>
    <row r="9881" spans="1:2" x14ac:dyDescent="0.25">
      <c r="A9881" s="102">
        <v>43045</v>
      </c>
      <c r="B9881" s="103">
        <v>2.8</v>
      </c>
    </row>
    <row r="9882" spans="1:2" x14ac:dyDescent="0.25">
      <c r="A9882" s="102">
        <v>43046</v>
      </c>
      <c r="B9882" s="103">
        <v>2.77</v>
      </c>
    </row>
    <row r="9883" spans="1:2" x14ac:dyDescent="0.25">
      <c r="A9883" s="102">
        <v>43047</v>
      </c>
      <c r="B9883" s="103">
        <v>2.79</v>
      </c>
    </row>
    <row r="9884" spans="1:2" x14ac:dyDescent="0.25">
      <c r="A9884" s="102">
        <v>43048</v>
      </c>
      <c r="B9884" s="103">
        <v>2.81</v>
      </c>
    </row>
    <row r="9885" spans="1:2" x14ac:dyDescent="0.25">
      <c r="A9885" s="102">
        <v>43049</v>
      </c>
      <c r="B9885" s="103">
        <v>2.88</v>
      </c>
    </row>
    <row r="9886" spans="1:2" x14ac:dyDescent="0.25">
      <c r="A9886" s="102">
        <v>43052</v>
      </c>
      <c r="B9886" s="103">
        <v>2.87</v>
      </c>
    </row>
    <row r="9887" spans="1:2" x14ac:dyDescent="0.25">
      <c r="A9887" s="102">
        <v>43053</v>
      </c>
      <c r="B9887" s="103">
        <v>2.84</v>
      </c>
    </row>
    <row r="9888" spans="1:2" x14ac:dyDescent="0.25">
      <c r="A9888" s="102">
        <v>43054</v>
      </c>
      <c r="B9888" s="103">
        <v>2.77</v>
      </c>
    </row>
    <row r="9889" spans="1:2" x14ac:dyDescent="0.25">
      <c r="A9889" s="102">
        <v>43055</v>
      </c>
      <c r="B9889" s="103">
        <v>2.81</v>
      </c>
    </row>
    <row r="9890" spans="1:2" x14ac:dyDescent="0.25">
      <c r="A9890" s="102">
        <v>43056</v>
      </c>
      <c r="B9890" s="103">
        <v>2.78</v>
      </c>
    </row>
    <row r="9891" spans="1:2" x14ac:dyDescent="0.25">
      <c r="A9891" s="102">
        <v>43059</v>
      </c>
      <c r="B9891" s="103">
        <v>2.78</v>
      </c>
    </row>
    <row r="9892" spans="1:2" x14ac:dyDescent="0.25">
      <c r="A9892" s="102">
        <v>43060</v>
      </c>
      <c r="B9892" s="103">
        <v>2.76</v>
      </c>
    </row>
    <row r="9893" spans="1:2" x14ac:dyDescent="0.25">
      <c r="A9893" s="102">
        <v>43061</v>
      </c>
      <c r="B9893" s="103">
        <v>2.75</v>
      </c>
    </row>
    <row r="9894" spans="1:2" x14ac:dyDescent="0.25">
      <c r="A9894" s="102">
        <v>43062</v>
      </c>
      <c r="B9894" s="103" t="e">
        <f>NA()</f>
        <v>#N/A</v>
      </c>
    </row>
    <row r="9895" spans="1:2" x14ac:dyDescent="0.25">
      <c r="A9895" s="102">
        <v>43063</v>
      </c>
      <c r="B9895" s="103">
        <v>2.76</v>
      </c>
    </row>
    <row r="9896" spans="1:2" x14ac:dyDescent="0.25">
      <c r="A9896" s="102">
        <v>43066</v>
      </c>
      <c r="B9896" s="103">
        <v>2.76</v>
      </c>
    </row>
    <row r="9897" spans="1:2" x14ac:dyDescent="0.25">
      <c r="A9897" s="102">
        <v>43067</v>
      </c>
      <c r="B9897" s="103">
        <v>2.77</v>
      </c>
    </row>
    <row r="9898" spans="1:2" x14ac:dyDescent="0.25">
      <c r="A9898" s="102">
        <v>43068</v>
      </c>
      <c r="B9898" s="103">
        <v>2.81</v>
      </c>
    </row>
    <row r="9899" spans="1:2" x14ac:dyDescent="0.25">
      <c r="A9899" s="102">
        <v>43069</v>
      </c>
      <c r="B9899" s="103">
        <v>2.83</v>
      </c>
    </row>
    <row r="9900" spans="1:2" x14ac:dyDescent="0.25">
      <c r="A9900" s="102">
        <v>43070</v>
      </c>
      <c r="B9900" s="103">
        <v>2.76</v>
      </c>
    </row>
    <row r="9901" spans="1:2" x14ac:dyDescent="0.25">
      <c r="A9901" s="102">
        <v>43073</v>
      </c>
      <c r="B9901" s="103">
        <v>2.77</v>
      </c>
    </row>
    <row r="9902" spans="1:2" x14ac:dyDescent="0.25">
      <c r="A9902" s="102">
        <v>43074</v>
      </c>
      <c r="B9902" s="103">
        <v>2.73</v>
      </c>
    </row>
    <row r="9903" spans="1:2" x14ac:dyDescent="0.25">
      <c r="A9903" s="102">
        <v>43075</v>
      </c>
      <c r="B9903" s="103">
        <v>2.71</v>
      </c>
    </row>
    <row r="9904" spans="1:2" x14ac:dyDescent="0.25">
      <c r="A9904" s="102">
        <v>43076</v>
      </c>
      <c r="B9904" s="103">
        <v>2.76</v>
      </c>
    </row>
    <row r="9905" spans="1:2" x14ac:dyDescent="0.25">
      <c r="A9905" s="102">
        <v>43077</v>
      </c>
      <c r="B9905" s="103">
        <v>2.77</v>
      </c>
    </row>
    <row r="9906" spans="1:2" x14ac:dyDescent="0.25">
      <c r="A9906" s="102">
        <v>43080</v>
      </c>
      <c r="B9906" s="103">
        <v>2.77</v>
      </c>
    </row>
    <row r="9907" spans="1:2" x14ac:dyDescent="0.25">
      <c r="A9907" s="102">
        <v>43081</v>
      </c>
      <c r="B9907" s="103">
        <v>2.79</v>
      </c>
    </row>
    <row r="9908" spans="1:2" x14ac:dyDescent="0.25">
      <c r="A9908" s="102">
        <v>43082</v>
      </c>
      <c r="B9908" s="103">
        <v>2.74</v>
      </c>
    </row>
    <row r="9909" spans="1:2" x14ac:dyDescent="0.25">
      <c r="A9909" s="102">
        <v>43083</v>
      </c>
      <c r="B9909" s="103">
        <v>2.71</v>
      </c>
    </row>
    <row r="9910" spans="1:2" x14ac:dyDescent="0.25">
      <c r="A9910" s="102">
        <v>43084</v>
      </c>
      <c r="B9910" s="103">
        <v>2.68</v>
      </c>
    </row>
    <row r="9911" spans="1:2" x14ac:dyDescent="0.25">
      <c r="A9911" s="102">
        <v>43087</v>
      </c>
      <c r="B9911" s="103">
        <v>2.74</v>
      </c>
    </row>
    <row r="9912" spans="1:2" x14ac:dyDescent="0.25">
      <c r="A9912" s="102">
        <v>43088</v>
      </c>
      <c r="B9912" s="103">
        <v>2.82</v>
      </c>
    </row>
    <row r="9913" spans="1:2" x14ac:dyDescent="0.25">
      <c r="A9913" s="102">
        <v>43089</v>
      </c>
      <c r="B9913" s="103">
        <v>2.88</v>
      </c>
    </row>
    <row r="9914" spans="1:2" x14ac:dyDescent="0.25">
      <c r="A9914" s="102">
        <v>43090</v>
      </c>
      <c r="B9914" s="103">
        <v>2.84</v>
      </c>
    </row>
    <row r="9915" spans="1:2" x14ac:dyDescent="0.25">
      <c r="A9915" s="102">
        <v>43091</v>
      </c>
      <c r="B9915" s="103">
        <v>2.83</v>
      </c>
    </row>
    <row r="9916" spans="1:2" x14ac:dyDescent="0.25">
      <c r="A9916" s="102">
        <v>43094</v>
      </c>
      <c r="B9916" s="103" t="e">
        <f>NA()</f>
        <v>#N/A</v>
      </c>
    </row>
    <row r="9917" spans="1:2" x14ac:dyDescent="0.25">
      <c r="A9917" s="102">
        <v>43095</v>
      </c>
      <c r="B9917" s="103">
        <v>2.82</v>
      </c>
    </row>
    <row r="9918" spans="1:2" x14ac:dyDescent="0.25">
      <c r="A9918" s="102">
        <v>43096</v>
      </c>
      <c r="B9918" s="103">
        <v>2.75</v>
      </c>
    </row>
    <row r="9919" spans="1:2" x14ac:dyDescent="0.25">
      <c r="A9919" s="102">
        <v>43097</v>
      </c>
      <c r="B9919" s="103">
        <v>2.75</v>
      </c>
    </row>
    <row r="9920" spans="1:2" x14ac:dyDescent="0.25">
      <c r="A9920" s="102">
        <v>43098</v>
      </c>
      <c r="B9920" s="103">
        <v>2.74</v>
      </c>
    </row>
    <row r="9921" spans="1:2" x14ac:dyDescent="0.25">
      <c r="A9921" s="102">
        <v>43101</v>
      </c>
      <c r="B9921" s="103" t="e">
        <f>NA()</f>
        <v>#N/A</v>
      </c>
    </row>
    <row r="9922" spans="1:2" x14ac:dyDescent="0.25">
      <c r="A9922" s="102">
        <v>43102</v>
      </c>
      <c r="B9922" s="103">
        <v>2.81</v>
      </c>
    </row>
    <row r="9923" spans="1:2" x14ac:dyDescent="0.25">
      <c r="A9923" s="102">
        <v>43103</v>
      </c>
      <c r="B9923" s="103">
        <v>2.78</v>
      </c>
    </row>
    <row r="9924" spans="1:2" x14ac:dyDescent="0.25">
      <c r="A9924" s="102">
        <v>43104</v>
      </c>
      <c r="B9924" s="103">
        <v>2.79</v>
      </c>
    </row>
    <row r="9925" spans="1:2" x14ac:dyDescent="0.25">
      <c r="A9925" s="102">
        <v>43105</v>
      </c>
      <c r="B9925" s="103">
        <v>2.81</v>
      </c>
    </row>
    <row r="9926" spans="1:2" x14ac:dyDescent="0.25">
      <c r="A9926" s="102">
        <v>43108</v>
      </c>
      <c r="B9926" s="103">
        <v>2.81</v>
      </c>
    </row>
    <row r="9927" spans="1:2" x14ac:dyDescent="0.25">
      <c r="A9927" s="102">
        <v>43109</v>
      </c>
      <c r="B9927" s="103">
        <v>2.88</v>
      </c>
    </row>
    <row r="9928" spans="1:2" x14ac:dyDescent="0.25">
      <c r="A9928" s="102">
        <v>43110</v>
      </c>
      <c r="B9928" s="103">
        <v>2.88</v>
      </c>
    </row>
    <row r="9929" spans="1:2" x14ac:dyDescent="0.25">
      <c r="A9929" s="102">
        <v>43111</v>
      </c>
      <c r="B9929" s="103">
        <v>2.91</v>
      </c>
    </row>
    <row r="9930" spans="1:2" x14ac:dyDescent="0.25">
      <c r="A9930" s="102">
        <v>43112</v>
      </c>
      <c r="B9930" s="103">
        <v>2.85</v>
      </c>
    </row>
    <row r="9931" spans="1:2" x14ac:dyDescent="0.25">
      <c r="A9931" s="102">
        <v>43115</v>
      </c>
      <c r="B9931" s="103" t="e">
        <f>NA()</f>
        <v>#N/A</v>
      </c>
    </row>
    <row r="9932" spans="1:2" x14ac:dyDescent="0.25">
      <c r="A9932" s="102">
        <v>43116</v>
      </c>
      <c r="B9932" s="103">
        <v>2.83</v>
      </c>
    </row>
    <row r="9933" spans="1:2" x14ac:dyDescent="0.25">
      <c r="A9933" s="102">
        <v>43117</v>
      </c>
      <c r="B9933" s="103">
        <v>2.84</v>
      </c>
    </row>
    <row r="9934" spans="1:2" x14ac:dyDescent="0.25">
      <c r="A9934" s="102">
        <v>43118</v>
      </c>
      <c r="B9934" s="103">
        <v>2.9</v>
      </c>
    </row>
    <row r="9935" spans="1:2" x14ac:dyDescent="0.25">
      <c r="A9935" s="102">
        <v>43119</v>
      </c>
      <c r="B9935" s="103">
        <v>2.91</v>
      </c>
    </row>
    <row r="9936" spans="1:2" x14ac:dyDescent="0.25">
      <c r="A9936" s="102">
        <v>43122</v>
      </c>
      <c r="B9936" s="103">
        <v>2.93</v>
      </c>
    </row>
    <row r="9937" spans="1:2" x14ac:dyDescent="0.25">
      <c r="A9937" s="102">
        <v>43123</v>
      </c>
      <c r="B9937" s="103">
        <v>2.9</v>
      </c>
    </row>
    <row r="9938" spans="1:2" x14ac:dyDescent="0.25">
      <c r="A9938" s="102">
        <v>43124</v>
      </c>
      <c r="B9938" s="103">
        <v>2.93</v>
      </c>
    </row>
    <row r="9939" spans="1:2" x14ac:dyDescent="0.25">
      <c r="A9939" s="102">
        <v>43125</v>
      </c>
      <c r="B9939" s="103">
        <v>2.89</v>
      </c>
    </row>
    <row r="9940" spans="1:2" x14ac:dyDescent="0.25">
      <c r="A9940" s="102">
        <v>43126</v>
      </c>
      <c r="B9940" s="103">
        <v>2.91</v>
      </c>
    </row>
    <row r="9941" spans="1:2" x14ac:dyDescent="0.25">
      <c r="A9941" s="102">
        <v>43129</v>
      </c>
      <c r="B9941" s="103">
        <v>2.94</v>
      </c>
    </row>
    <row r="9942" spans="1:2" x14ac:dyDescent="0.25">
      <c r="A9942" s="102">
        <v>43130</v>
      </c>
      <c r="B9942" s="103">
        <v>2.98</v>
      </c>
    </row>
    <row r="9943" spans="1:2" x14ac:dyDescent="0.25">
      <c r="A9943" s="102">
        <v>43131</v>
      </c>
      <c r="B9943" s="103">
        <v>2.95</v>
      </c>
    </row>
    <row r="9944" spans="1:2" x14ac:dyDescent="0.25">
      <c r="A9944" s="102">
        <v>43132</v>
      </c>
      <c r="B9944" s="103">
        <v>3.01</v>
      </c>
    </row>
    <row r="9945" spans="1:2" x14ac:dyDescent="0.25">
      <c r="A9945" s="102">
        <v>43133</v>
      </c>
      <c r="B9945" s="103">
        <v>3.08</v>
      </c>
    </row>
    <row r="9946" spans="1:2" x14ac:dyDescent="0.25">
      <c r="A9946" s="102">
        <v>43136</v>
      </c>
      <c r="B9946" s="103">
        <v>3.04</v>
      </c>
    </row>
    <row r="9947" spans="1:2" x14ac:dyDescent="0.25">
      <c r="A9947" s="102">
        <v>43137</v>
      </c>
      <c r="B9947" s="103">
        <v>3.06</v>
      </c>
    </row>
    <row r="9948" spans="1:2" x14ac:dyDescent="0.25">
      <c r="A9948" s="102">
        <v>43138</v>
      </c>
      <c r="B9948" s="103">
        <v>3.12</v>
      </c>
    </row>
    <row r="9949" spans="1:2" x14ac:dyDescent="0.25">
      <c r="A9949" s="102">
        <v>43139</v>
      </c>
      <c r="B9949" s="103">
        <v>3.14</v>
      </c>
    </row>
    <row r="9950" spans="1:2" x14ac:dyDescent="0.25">
      <c r="A9950" s="102">
        <v>43140</v>
      </c>
      <c r="B9950" s="103">
        <v>3.14</v>
      </c>
    </row>
    <row r="9951" spans="1:2" x14ac:dyDescent="0.25">
      <c r="A9951" s="102">
        <v>43143</v>
      </c>
      <c r="B9951" s="103">
        <v>3.14</v>
      </c>
    </row>
    <row r="9952" spans="1:2" x14ac:dyDescent="0.25">
      <c r="A9952" s="102">
        <v>43144</v>
      </c>
      <c r="B9952" s="103">
        <v>3.11</v>
      </c>
    </row>
    <row r="9953" spans="1:2" x14ac:dyDescent="0.25">
      <c r="A9953" s="102">
        <v>43145</v>
      </c>
      <c r="B9953" s="103">
        <v>3.18</v>
      </c>
    </row>
    <row r="9954" spans="1:2" x14ac:dyDescent="0.25">
      <c r="A9954" s="102">
        <v>43146</v>
      </c>
      <c r="B9954" s="103">
        <v>3.15</v>
      </c>
    </row>
    <row r="9955" spans="1:2" x14ac:dyDescent="0.25">
      <c r="A9955" s="102">
        <v>43147</v>
      </c>
      <c r="B9955" s="103">
        <v>3.13</v>
      </c>
    </row>
    <row r="9956" spans="1:2" x14ac:dyDescent="0.25">
      <c r="A9956" s="102">
        <v>43150</v>
      </c>
      <c r="B9956" s="103" t="e">
        <f>NA()</f>
        <v>#N/A</v>
      </c>
    </row>
    <row r="9957" spans="1:2" x14ac:dyDescent="0.25">
      <c r="A9957" s="102">
        <v>43151</v>
      </c>
      <c r="B9957" s="103">
        <v>3.15</v>
      </c>
    </row>
    <row r="9958" spans="1:2" x14ac:dyDescent="0.25">
      <c r="A9958" s="102">
        <v>43152</v>
      </c>
      <c r="B9958" s="103">
        <v>3.22</v>
      </c>
    </row>
    <row r="9959" spans="1:2" x14ac:dyDescent="0.25">
      <c r="A9959" s="102">
        <v>43153</v>
      </c>
      <c r="B9959" s="103">
        <v>3.21</v>
      </c>
    </row>
    <row r="9960" spans="1:2" x14ac:dyDescent="0.25">
      <c r="A9960" s="102">
        <v>43154</v>
      </c>
      <c r="B9960" s="103">
        <v>3.16</v>
      </c>
    </row>
    <row r="9961" spans="1:2" x14ac:dyDescent="0.25">
      <c r="A9961" s="102">
        <v>43157</v>
      </c>
      <c r="B9961" s="103">
        <v>3.15</v>
      </c>
    </row>
    <row r="9962" spans="1:2" x14ac:dyDescent="0.25">
      <c r="A9962" s="102">
        <v>43158</v>
      </c>
      <c r="B9962" s="103">
        <v>3.17</v>
      </c>
    </row>
    <row r="9963" spans="1:2" x14ac:dyDescent="0.25">
      <c r="A9963" s="102">
        <v>43159</v>
      </c>
      <c r="B9963" s="103">
        <v>3.13</v>
      </c>
    </row>
    <row r="9964" spans="1:2" x14ac:dyDescent="0.25">
      <c r="A9964" s="102">
        <v>43160</v>
      </c>
      <c r="B9964" s="103">
        <v>3.09</v>
      </c>
    </row>
    <row r="9965" spans="1:2" x14ac:dyDescent="0.25">
      <c r="A9965" s="102">
        <v>43161</v>
      </c>
      <c r="B9965" s="103">
        <v>3.14</v>
      </c>
    </row>
    <row r="9966" spans="1:2" x14ac:dyDescent="0.25">
      <c r="A9966" s="102">
        <v>43164</v>
      </c>
      <c r="B9966" s="103">
        <v>3.16</v>
      </c>
    </row>
    <row r="9967" spans="1:2" x14ac:dyDescent="0.25">
      <c r="A9967" s="102">
        <v>43165</v>
      </c>
      <c r="B9967" s="103">
        <v>3.14</v>
      </c>
    </row>
    <row r="9968" spans="1:2" x14ac:dyDescent="0.25">
      <c r="A9968" s="102">
        <v>43166</v>
      </c>
      <c r="B9968" s="103">
        <v>3.15</v>
      </c>
    </row>
    <row r="9969" spans="1:2" x14ac:dyDescent="0.25">
      <c r="A9969" s="102">
        <v>43167</v>
      </c>
      <c r="B9969" s="103">
        <v>3.13</v>
      </c>
    </row>
    <row r="9970" spans="1:2" x14ac:dyDescent="0.25">
      <c r="A9970" s="102">
        <v>43168</v>
      </c>
      <c r="B9970" s="103">
        <v>3.16</v>
      </c>
    </row>
    <row r="9971" spans="1:2" x14ac:dyDescent="0.25">
      <c r="A9971" s="102">
        <v>43171</v>
      </c>
      <c r="B9971" s="103">
        <v>3.13</v>
      </c>
    </row>
    <row r="9972" spans="1:2" x14ac:dyDescent="0.25">
      <c r="A9972" s="102">
        <v>43172</v>
      </c>
      <c r="B9972" s="103">
        <v>3.1</v>
      </c>
    </row>
    <row r="9973" spans="1:2" x14ac:dyDescent="0.25">
      <c r="A9973" s="102">
        <v>43173</v>
      </c>
      <c r="B9973" s="103">
        <v>3.05</v>
      </c>
    </row>
    <row r="9974" spans="1:2" x14ac:dyDescent="0.25">
      <c r="A9974" s="102">
        <v>43174</v>
      </c>
      <c r="B9974" s="103">
        <v>3.05</v>
      </c>
    </row>
    <row r="9975" spans="1:2" x14ac:dyDescent="0.25">
      <c r="A9975" s="102">
        <v>43175</v>
      </c>
      <c r="B9975" s="103">
        <v>3.08</v>
      </c>
    </row>
    <row r="9976" spans="1:2" x14ac:dyDescent="0.25">
      <c r="A9976" s="102">
        <v>43178</v>
      </c>
      <c r="B9976" s="103">
        <v>3.09</v>
      </c>
    </row>
    <row r="9977" spans="1:2" x14ac:dyDescent="0.25">
      <c r="A9977" s="102">
        <v>43179</v>
      </c>
      <c r="B9977" s="103">
        <v>3.12</v>
      </c>
    </row>
    <row r="9978" spans="1:2" x14ac:dyDescent="0.25">
      <c r="A9978" s="102">
        <v>43180</v>
      </c>
      <c r="B9978" s="103">
        <v>3.12</v>
      </c>
    </row>
    <row r="9979" spans="1:2" x14ac:dyDescent="0.25">
      <c r="A9979" s="102">
        <v>43181</v>
      </c>
      <c r="B9979" s="103">
        <v>3.06</v>
      </c>
    </row>
    <row r="9980" spans="1:2" x14ac:dyDescent="0.25">
      <c r="A9980" s="102">
        <v>43182</v>
      </c>
      <c r="B9980" s="103">
        <v>3.06</v>
      </c>
    </row>
    <row r="9981" spans="1:2" x14ac:dyDescent="0.25">
      <c r="A9981" s="102">
        <v>43185</v>
      </c>
      <c r="B9981" s="103">
        <v>3.08</v>
      </c>
    </row>
    <row r="9982" spans="1:2" x14ac:dyDescent="0.25">
      <c r="A9982" s="102">
        <v>43186</v>
      </c>
      <c r="B9982" s="103">
        <v>3.03</v>
      </c>
    </row>
    <row r="9983" spans="1:2" x14ac:dyDescent="0.25">
      <c r="A9983" s="102">
        <v>43187</v>
      </c>
      <c r="B9983" s="103">
        <v>3.01</v>
      </c>
    </row>
    <row r="9984" spans="1:2" x14ac:dyDescent="0.25">
      <c r="A9984" s="102">
        <v>43188</v>
      </c>
      <c r="B9984" s="103">
        <v>2.97</v>
      </c>
    </row>
    <row r="9985" spans="1:2" x14ac:dyDescent="0.25">
      <c r="A9985" s="102">
        <v>43189</v>
      </c>
      <c r="B9985" s="103" t="e">
        <f>NA()</f>
        <v>#N/A</v>
      </c>
    </row>
    <row r="9986" spans="1:2" x14ac:dyDescent="0.25">
      <c r="A9986" s="102">
        <v>43192</v>
      </c>
      <c r="B9986" s="103">
        <v>2.97</v>
      </c>
    </row>
    <row r="9987" spans="1:2" x14ac:dyDescent="0.25">
      <c r="A9987" s="102">
        <v>43193</v>
      </c>
      <c r="B9987" s="103">
        <v>3.02</v>
      </c>
    </row>
    <row r="9988" spans="1:2" x14ac:dyDescent="0.25">
      <c r="A9988" s="102">
        <v>43194</v>
      </c>
      <c r="B9988" s="103">
        <v>3.03</v>
      </c>
    </row>
    <row r="9989" spans="1:2" x14ac:dyDescent="0.25">
      <c r="A9989" s="102">
        <v>43195</v>
      </c>
      <c r="B9989" s="103">
        <v>3.07</v>
      </c>
    </row>
    <row r="9990" spans="1:2" x14ac:dyDescent="0.25">
      <c r="A9990" s="102">
        <v>43196</v>
      </c>
      <c r="B9990" s="103">
        <v>3.01</v>
      </c>
    </row>
    <row r="9991" spans="1:2" x14ac:dyDescent="0.25">
      <c r="A9991" s="102">
        <v>43199</v>
      </c>
      <c r="B9991" s="103">
        <v>3.02</v>
      </c>
    </row>
    <row r="9992" spans="1:2" x14ac:dyDescent="0.25">
      <c r="A9992" s="102">
        <v>43200</v>
      </c>
      <c r="B9992" s="103">
        <v>3.02</v>
      </c>
    </row>
    <row r="9993" spans="1:2" x14ac:dyDescent="0.25">
      <c r="A9993" s="102">
        <v>43201</v>
      </c>
      <c r="B9993" s="103">
        <v>2.99</v>
      </c>
    </row>
    <row r="9994" spans="1:2" x14ac:dyDescent="0.25">
      <c r="A9994" s="102">
        <v>43202</v>
      </c>
      <c r="B9994" s="103">
        <v>3.05</v>
      </c>
    </row>
    <row r="9995" spans="1:2" x14ac:dyDescent="0.25">
      <c r="A9995" s="102">
        <v>43203</v>
      </c>
      <c r="B9995" s="103">
        <v>3.03</v>
      </c>
    </row>
    <row r="9996" spans="1:2" x14ac:dyDescent="0.25">
      <c r="A9996" s="102">
        <v>43206</v>
      </c>
      <c r="B9996" s="103">
        <v>3.03</v>
      </c>
    </row>
    <row r="9997" spans="1:2" x14ac:dyDescent="0.25">
      <c r="A9997" s="102">
        <v>43207</v>
      </c>
      <c r="B9997" s="103">
        <v>3</v>
      </c>
    </row>
    <row r="9998" spans="1:2" x14ac:dyDescent="0.25">
      <c r="A9998" s="102">
        <v>43208</v>
      </c>
      <c r="B9998" s="103">
        <v>3.06</v>
      </c>
    </row>
    <row r="9999" spans="1:2" x14ac:dyDescent="0.25">
      <c r="A9999" s="102">
        <v>43209</v>
      </c>
      <c r="B9999" s="103">
        <v>3.11</v>
      </c>
    </row>
    <row r="10000" spans="1:2" x14ac:dyDescent="0.25">
      <c r="A10000" s="102">
        <v>43210</v>
      </c>
      <c r="B10000" s="103">
        <v>3.14</v>
      </c>
    </row>
    <row r="10001" spans="1:2" x14ac:dyDescent="0.25">
      <c r="A10001" s="102">
        <v>43213</v>
      </c>
      <c r="B10001" s="103">
        <v>3.15</v>
      </c>
    </row>
    <row r="10002" spans="1:2" x14ac:dyDescent="0.25">
      <c r="A10002" s="102">
        <v>43214</v>
      </c>
      <c r="B10002" s="103">
        <v>3.18</v>
      </c>
    </row>
    <row r="10003" spans="1:2" x14ac:dyDescent="0.25">
      <c r="A10003" s="102">
        <v>43215</v>
      </c>
      <c r="B10003" s="103">
        <v>3.21</v>
      </c>
    </row>
    <row r="10004" spans="1:2" x14ac:dyDescent="0.25">
      <c r="A10004" s="102">
        <v>43216</v>
      </c>
      <c r="B10004" s="103">
        <v>3.18</v>
      </c>
    </row>
    <row r="10005" spans="1:2" x14ac:dyDescent="0.25">
      <c r="A10005" s="102">
        <v>43217</v>
      </c>
      <c r="B10005" s="103">
        <v>3.13</v>
      </c>
    </row>
    <row r="10006" spans="1:2" x14ac:dyDescent="0.25">
      <c r="A10006" s="102">
        <v>43220</v>
      </c>
      <c r="B10006" s="103">
        <v>3.11</v>
      </c>
    </row>
    <row r="10007" spans="1:2" x14ac:dyDescent="0.25">
      <c r="A10007" s="102">
        <v>43221</v>
      </c>
      <c r="B10007" s="103">
        <v>3.13</v>
      </c>
    </row>
    <row r="10008" spans="1:2" x14ac:dyDescent="0.25">
      <c r="A10008" s="102">
        <v>43222</v>
      </c>
      <c r="B10008" s="103">
        <v>3.14</v>
      </c>
    </row>
    <row r="10009" spans="1:2" x14ac:dyDescent="0.25">
      <c r="A10009" s="102">
        <v>43223</v>
      </c>
      <c r="B10009" s="103">
        <v>3.12</v>
      </c>
    </row>
    <row r="10010" spans="1:2" x14ac:dyDescent="0.25">
      <c r="A10010" s="102">
        <v>43224</v>
      </c>
      <c r="B10010" s="103">
        <v>3.12</v>
      </c>
    </row>
    <row r="10011" spans="1:2" x14ac:dyDescent="0.25">
      <c r="A10011" s="102">
        <v>43227</v>
      </c>
      <c r="B10011" s="103">
        <v>3.12</v>
      </c>
    </row>
    <row r="10012" spans="1:2" x14ac:dyDescent="0.25">
      <c r="A10012" s="102">
        <v>43228</v>
      </c>
      <c r="B10012" s="103">
        <v>3.13</v>
      </c>
    </row>
    <row r="10013" spans="1:2" x14ac:dyDescent="0.25">
      <c r="A10013" s="102">
        <v>43229</v>
      </c>
      <c r="B10013" s="103">
        <v>3.16</v>
      </c>
    </row>
    <row r="10014" spans="1:2" x14ac:dyDescent="0.25">
      <c r="A10014" s="102">
        <v>43230</v>
      </c>
      <c r="B10014" s="103">
        <v>3.12</v>
      </c>
    </row>
    <row r="10015" spans="1:2" x14ac:dyDescent="0.25">
      <c r="A10015" s="102">
        <v>43231</v>
      </c>
      <c r="B10015" s="103">
        <v>3.1</v>
      </c>
    </row>
    <row r="10016" spans="1:2" x14ac:dyDescent="0.25">
      <c r="A10016" s="102">
        <v>43234</v>
      </c>
      <c r="B10016" s="103">
        <v>3.13</v>
      </c>
    </row>
    <row r="10017" spans="1:2" x14ac:dyDescent="0.25">
      <c r="A10017" s="102">
        <v>43235</v>
      </c>
      <c r="B10017" s="103">
        <v>3.2</v>
      </c>
    </row>
    <row r="10018" spans="1:2" x14ac:dyDescent="0.25">
      <c r="A10018" s="102">
        <v>43236</v>
      </c>
      <c r="B10018" s="103">
        <v>3.21</v>
      </c>
    </row>
    <row r="10019" spans="1:2" x14ac:dyDescent="0.25">
      <c r="A10019" s="102">
        <v>43237</v>
      </c>
      <c r="B10019" s="103">
        <v>3.25</v>
      </c>
    </row>
    <row r="10020" spans="1:2" x14ac:dyDescent="0.25">
      <c r="A10020" s="102">
        <v>43238</v>
      </c>
      <c r="B10020" s="103">
        <v>3.2</v>
      </c>
    </row>
    <row r="10021" spans="1:2" x14ac:dyDescent="0.25">
      <c r="A10021" s="102">
        <v>43241</v>
      </c>
      <c r="B10021" s="103">
        <v>3.2</v>
      </c>
    </row>
    <row r="10022" spans="1:2" x14ac:dyDescent="0.25">
      <c r="A10022" s="102">
        <v>43242</v>
      </c>
      <c r="B10022" s="103">
        <v>3.21</v>
      </c>
    </row>
    <row r="10023" spans="1:2" x14ac:dyDescent="0.25">
      <c r="A10023" s="102">
        <v>43243</v>
      </c>
      <c r="B10023" s="103">
        <v>3.17</v>
      </c>
    </row>
    <row r="10024" spans="1:2" x14ac:dyDescent="0.25">
      <c r="A10024" s="102">
        <v>43244</v>
      </c>
      <c r="B10024" s="103">
        <v>3.13</v>
      </c>
    </row>
    <row r="10025" spans="1:2" x14ac:dyDescent="0.25">
      <c r="A10025" s="102">
        <v>43245</v>
      </c>
      <c r="B10025" s="103">
        <v>3.09</v>
      </c>
    </row>
    <row r="10026" spans="1:2" x14ac:dyDescent="0.25">
      <c r="A10026" s="102">
        <v>43248</v>
      </c>
      <c r="B10026" s="103" t="e">
        <f>NA()</f>
        <v>#N/A</v>
      </c>
    </row>
    <row r="10027" spans="1:2" x14ac:dyDescent="0.25">
      <c r="A10027" s="102">
        <v>43249</v>
      </c>
      <c r="B10027" s="103">
        <v>2.96</v>
      </c>
    </row>
    <row r="10028" spans="1:2" x14ac:dyDescent="0.25">
      <c r="A10028" s="102">
        <v>43250</v>
      </c>
      <c r="B10028" s="103">
        <v>3.01</v>
      </c>
    </row>
    <row r="10029" spans="1:2" x14ac:dyDescent="0.25">
      <c r="A10029" s="102">
        <v>43251</v>
      </c>
      <c r="B10029" s="103">
        <v>3</v>
      </c>
    </row>
    <row r="10030" spans="1:2" x14ac:dyDescent="0.25">
      <c r="A10030" s="102">
        <v>43252</v>
      </c>
      <c r="B10030" s="103">
        <v>3.04</v>
      </c>
    </row>
    <row r="10031" spans="1:2" x14ac:dyDescent="0.25">
      <c r="A10031" s="102">
        <v>43255</v>
      </c>
      <c r="B10031" s="103">
        <v>3.08</v>
      </c>
    </row>
    <row r="10032" spans="1:2" x14ac:dyDescent="0.25">
      <c r="A10032" s="102">
        <v>43256</v>
      </c>
      <c r="B10032" s="103">
        <v>3.07</v>
      </c>
    </row>
    <row r="10033" spans="1:2" x14ac:dyDescent="0.25">
      <c r="A10033" s="102">
        <v>43257</v>
      </c>
      <c r="B10033" s="103">
        <v>3.13</v>
      </c>
    </row>
    <row r="10034" spans="1:2" x14ac:dyDescent="0.25">
      <c r="A10034" s="102">
        <v>43258</v>
      </c>
      <c r="B10034" s="103">
        <v>3.08</v>
      </c>
    </row>
    <row r="10035" spans="1:2" x14ac:dyDescent="0.25">
      <c r="A10035" s="102">
        <v>43259</v>
      </c>
      <c r="B10035" s="103">
        <v>3.08</v>
      </c>
    </row>
    <row r="10036" spans="1:2" x14ac:dyDescent="0.25">
      <c r="A10036" s="102">
        <v>43262</v>
      </c>
      <c r="B10036" s="103">
        <v>3.1</v>
      </c>
    </row>
    <row r="10037" spans="1:2" x14ac:dyDescent="0.25">
      <c r="A10037" s="102">
        <v>43263</v>
      </c>
      <c r="B10037" s="103">
        <v>3.09</v>
      </c>
    </row>
    <row r="10038" spans="1:2" x14ac:dyDescent="0.25">
      <c r="A10038" s="102">
        <v>43264</v>
      </c>
      <c r="B10038" s="103">
        <v>3.1</v>
      </c>
    </row>
    <row r="10039" spans="1:2" x14ac:dyDescent="0.25">
      <c r="A10039" s="102">
        <v>43265</v>
      </c>
      <c r="B10039" s="103">
        <v>3.05</v>
      </c>
    </row>
    <row r="10040" spans="1:2" x14ac:dyDescent="0.25">
      <c r="A10040" s="102">
        <v>43266</v>
      </c>
      <c r="B10040" s="103">
        <v>3.05</v>
      </c>
    </row>
    <row r="10041" spans="1:2" x14ac:dyDescent="0.25">
      <c r="A10041" s="102">
        <v>43269</v>
      </c>
      <c r="B10041" s="103">
        <v>3.05</v>
      </c>
    </row>
    <row r="10042" spans="1:2" x14ac:dyDescent="0.25">
      <c r="A10042" s="102">
        <v>43270</v>
      </c>
      <c r="B10042" s="103">
        <v>3.02</v>
      </c>
    </row>
    <row r="10043" spans="1:2" x14ac:dyDescent="0.25">
      <c r="A10043" s="102">
        <v>43271</v>
      </c>
      <c r="B10043" s="103">
        <v>3.06</v>
      </c>
    </row>
    <row r="10044" spans="1:2" x14ac:dyDescent="0.25">
      <c r="A10044" s="102">
        <v>43272</v>
      </c>
      <c r="B10044" s="103">
        <v>3.04</v>
      </c>
    </row>
    <row r="10045" spans="1:2" x14ac:dyDescent="0.25">
      <c r="A10045" s="102">
        <v>43273</v>
      </c>
      <c r="B10045" s="103">
        <v>3.04</v>
      </c>
    </row>
    <row r="10046" spans="1:2" x14ac:dyDescent="0.25">
      <c r="A10046" s="102">
        <v>43276</v>
      </c>
      <c r="B10046" s="103">
        <v>3.02</v>
      </c>
    </row>
    <row r="10047" spans="1:2" x14ac:dyDescent="0.25">
      <c r="A10047" s="102">
        <v>43277</v>
      </c>
      <c r="B10047" s="103">
        <v>3.03</v>
      </c>
    </row>
    <row r="10048" spans="1:2" x14ac:dyDescent="0.25">
      <c r="A10048" s="102">
        <v>43278</v>
      </c>
      <c r="B10048" s="103">
        <v>2.97</v>
      </c>
    </row>
    <row r="10049" spans="1:2" x14ac:dyDescent="0.25">
      <c r="A10049" s="102">
        <v>43279</v>
      </c>
      <c r="B10049" s="103">
        <v>2.97</v>
      </c>
    </row>
    <row r="10050" spans="1:2" x14ac:dyDescent="0.25">
      <c r="A10050" s="102">
        <v>43280</v>
      </c>
      <c r="B10050" s="103">
        <v>2.98</v>
      </c>
    </row>
    <row r="10051" spans="1:2" x14ac:dyDescent="0.25">
      <c r="A10051" s="102">
        <v>43283</v>
      </c>
      <c r="B10051" s="103">
        <v>2.99</v>
      </c>
    </row>
    <row r="10052" spans="1:2" x14ac:dyDescent="0.25">
      <c r="A10052" s="102">
        <v>43284</v>
      </c>
      <c r="B10052" s="103">
        <v>2.96</v>
      </c>
    </row>
    <row r="10053" spans="1:2" x14ac:dyDescent="0.25">
      <c r="A10053" s="102">
        <v>43285</v>
      </c>
      <c r="B10053" s="103" t="e">
        <f>NA()</f>
        <v>#N/A</v>
      </c>
    </row>
    <row r="10054" spans="1:2" x14ac:dyDescent="0.25">
      <c r="A10054" s="102">
        <v>43286</v>
      </c>
      <c r="B10054" s="103">
        <v>2.95</v>
      </c>
    </row>
    <row r="10055" spans="1:2" x14ac:dyDescent="0.25">
      <c r="A10055" s="102">
        <v>43287</v>
      </c>
      <c r="B10055" s="103">
        <v>2.94</v>
      </c>
    </row>
    <row r="10056" spans="1:2" x14ac:dyDescent="0.25">
      <c r="A10056" s="102">
        <v>43290</v>
      </c>
      <c r="B10056" s="103">
        <v>2.96</v>
      </c>
    </row>
    <row r="10057" spans="1:2" x14ac:dyDescent="0.25">
      <c r="A10057" s="102">
        <v>43291</v>
      </c>
      <c r="B10057" s="103">
        <v>2.97</v>
      </c>
    </row>
    <row r="10058" spans="1:2" x14ac:dyDescent="0.25">
      <c r="A10058" s="102">
        <v>43292</v>
      </c>
      <c r="B10058" s="103">
        <v>2.95</v>
      </c>
    </row>
    <row r="10059" spans="1:2" x14ac:dyDescent="0.25">
      <c r="A10059" s="102">
        <v>43293</v>
      </c>
      <c r="B10059" s="103">
        <v>2.95</v>
      </c>
    </row>
    <row r="10060" spans="1:2" x14ac:dyDescent="0.25">
      <c r="A10060" s="102">
        <v>43294</v>
      </c>
      <c r="B10060" s="103">
        <v>2.94</v>
      </c>
    </row>
    <row r="10061" spans="1:2" x14ac:dyDescent="0.25">
      <c r="A10061" s="102">
        <v>43297</v>
      </c>
      <c r="B10061" s="103">
        <v>2.96</v>
      </c>
    </row>
    <row r="10062" spans="1:2" x14ac:dyDescent="0.25">
      <c r="A10062" s="102">
        <v>43298</v>
      </c>
      <c r="B10062" s="103">
        <v>2.97</v>
      </c>
    </row>
    <row r="10063" spans="1:2" x14ac:dyDescent="0.25">
      <c r="A10063" s="102">
        <v>43299</v>
      </c>
      <c r="B10063" s="103">
        <v>2.99</v>
      </c>
    </row>
    <row r="10064" spans="1:2" x14ac:dyDescent="0.25">
      <c r="A10064" s="102">
        <v>43300</v>
      </c>
      <c r="B10064" s="103">
        <v>2.96</v>
      </c>
    </row>
    <row r="10065" spans="1:2" x14ac:dyDescent="0.25">
      <c r="A10065" s="102">
        <v>43301</v>
      </c>
      <c r="B10065" s="103">
        <v>3.03</v>
      </c>
    </row>
    <row r="10066" spans="1:2" x14ac:dyDescent="0.25">
      <c r="A10066" s="102">
        <v>43304</v>
      </c>
      <c r="B10066" s="103">
        <v>3.1</v>
      </c>
    </row>
    <row r="10067" spans="1:2" x14ac:dyDescent="0.25">
      <c r="A10067" s="102">
        <v>43305</v>
      </c>
      <c r="B10067" s="103">
        <v>3.08</v>
      </c>
    </row>
    <row r="10068" spans="1:2" x14ac:dyDescent="0.25">
      <c r="A10068" s="102">
        <v>43306</v>
      </c>
      <c r="B10068" s="103">
        <v>3.06</v>
      </c>
    </row>
    <row r="10069" spans="1:2" x14ac:dyDescent="0.25">
      <c r="A10069" s="102">
        <v>43307</v>
      </c>
      <c r="B10069" s="103">
        <v>3.1</v>
      </c>
    </row>
    <row r="10070" spans="1:2" x14ac:dyDescent="0.25">
      <c r="A10070" s="102">
        <v>43308</v>
      </c>
      <c r="B10070" s="103">
        <v>3.09</v>
      </c>
    </row>
    <row r="10071" spans="1:2" x14ac:dyDescent="0.25">
      <c r="A10071" s="102">
        <v>43311</v>
      </c>
      <c r="B10071" s="103">
        <v>3.11</v>
      </c>
    </row>
    <row r="10072" spans="1:2" x14ac:dyDescent="0.25">
      <c r="A10072" s="102">
        <v>43312</v>
      </c>
      <c r="B10072" s="103">
        <v>3.08</v>
      </c>
    </row>
    <row r="10073" spans="1:2" x14ac:dyDescent="0.25">
      <c r="A10073" s="102">
        <v>43313</v>
      </c>
      <c r="B10073" s="103">
        <v>3.13</v>
      </c>
    </row>
    <row r="10074" spans="1:2" x14ac:dyDescent="0.25">
      <c r="A10074" s="102">
        <v>43314</v>
      </c>
      <c r="B10074" s="103">
        <v>3.12</v>
      </c>
    </row>
    <row r="10075" spans="1:2" x14ac:dyDescent="0.25">
      <c r="A10075" s="102">
        <v>43315</v>
      </c>
      <c r="B10075" s="103">
        <v>3.09</v>
      </c>
    </row>
    <row r="10076" spans="1:2" x14ac:dyDescent="0.25">
      <c r="A10076" s="102">
        <v>43318</v>
      </c>
      <c r="B10076" s="103">
        <v>3.08</v>
      </c>
    </row>
    <row r="10077" spans="1:2" x14ac:dyDescent="0.25">
      <c r="A10077" s="102">
        <v>43319</v>
      </c>
      <c r="B10077" s="103">
        <v>3.12</v>
      </c>
    </row>
    <row r="10078" spans="1:2" x14ac:dyDescent="0.25">
      <c r="A10078" s="102">
        <v>43320</v>
      </c>
      <c r="B10078" s="103">
        <v>3.12</v>
      </c>
    </row>
    <row r="10079" spans="1:2" x14ac:dyDescent="0.25">
      <c r="A10079" s="102">
        <v>43321</v>
      </c>
      <c r="B10079" s="103">
        <v>3.08</v>
      </c>
    </row>
    <row r="10080" spans="1:2" x14ac:dyDescent="0.25">
      <c r="A10080" s="102">
        <v>43322</v>
      </c>
      <c r="B10080" s="103">
        <v>3.03</v>
      </c>
    </row>
    <row r="10081" spans="1:2" x14ac:dyDescent="0.25">
      <c r="A10081" s="102">
        <v>43325</v>
      </c>
      <c r="B10081" s="103">
        <v>3.05</v>
      </c>
    </row>
    <row r="10082" spans="1:2" x14ac:dyDescent="0.25">
      <c r="A10082" s="102">
        <v>43326</v>
      </c>
      <c r="B10082" s="103">
        <v>3.06</v>
      </c>
    </row>
    <row r="10083" spans="1:2" x14ac:dyDescent="0.25">
      <c r="A10083" s="102">
        <v>43327</v>
      </c>
      <c r="B10083" s="103">
        <v>3.03</v>
      </c>
    </row>
    <row r="10084" spans="1:2" x14ac:dyDescent="0.25">
      <c r="A10084" s="102">
        <v>43328</v>
      </c>
      <c r="B10084" s="103">
        <v>3.03</v>
      </c>
    </row>
    <row r="10085" spans="1:2" x14ac:dyDescent="0.25">
      <c r="A10085" s="102">
        <v>43329</v>
      </c>
      <c r="B10085" s="103">
        <v>3.03</v>
      </c>
    </row>
    <row r="10086" spans="1:2" x14ac:dyDescent="0.25">
      <c r="A10086" s="102">
        <v>43332</v>
      </c>
      <c r="B10086" s="103">
        <v>2.99</v>
      </c>
    </row>
    <row r="10087" spans="1:2" x14ac:dyDescent="0.25">
      <c r="A10087" s="102">
        <v>43333</v>
      </c>
      <c r="B10087" s="103">
        <v>3</v>
      </c>
    </row>
    <row r="10088" spans="1:2" x14ac:dyDescent="0.25">
      <c r="A10088" s="102">
        <v>43334</v>
      </c>
      <c r="B10088" s="103">
        <v>2.99</v>
      </c>
    </row>
    <row r="10089" spans="1:2" x14ac:dyDescent="0.25">
      <c r="A10089" s="102">
        <v>43335</v>
      </c>
      <c r="B10089" s="103">
        <v>2.97</v>
      </c>
    </row>
    <row r="10090" spans="1:2" x14ac:dyDescent="0.25">
      <c r="A10090" s="102">
        <v>43336</v>
      </c>
      <c r="B10090" s="103">
        <v>2.97</v>
      </c>
    </row>
    <row r="10091" spans="1:2" x14ac:dyDescent="0.25">
      <c r="A10091" s="102">
        <v>43339</v>
      </c>
      <c r="B10091" s="103">
        <v>3</v>
      </c>
    </row>
    <row r="10092" spans="1:2" x14ac:dyDescent="0.25">
      <c r="A10092" s="102">
        <v>43340</v>
      </c>
      <c r="B10092" s="103">
        <v>3.03</v>
      </c>
    </row>
    <row r="10093" spans="1:2" x14ac:dyDescent="0.25">
      <c r="A10093" s="102">
        <v>43341</v>
      </c>
      <c r="B10093" s="103">
        <v>3.02</v>
      </c>
    </row>
    <row r="10094" spans="1:2" x14ac:dyDescent="0.25">
      <c r="A10094" s="102">
        <v>43342</v>
      </c>
      <c r="B10094" s="103">
        <v>3</v>
      </c>
    </row>
    <row r="10095" spans="1:2" x14ac:dyDescent="0.25">
      <c r="A10095" s="102">
        <v>43343</v>
      </c>
      <c r="B10095" s="103">
        <v>3.02</v>
      </c>
    </row>
    <row r="10096" spans="1:2" x14ac:dyDescent="0.25">
      <c r="A10096" s="102">
        <v>43346</v>
      </c>
      <c r="B10096" s="103" t="e">
        <f>NA()</f>
        <v>#N/A</v>
      </c>
    </row>
    <row r="10097" spans="1:2" x14ac:dyDescent="0.25">
      <c r="A10097" s="102">
        <v>43347</v>
      </c>
      <c r="B10097" s="103">
        <v>3.07</v>
      </c>
    </row>
    <row r="10098" spans="1:2" x14ac:dyDescent="0.25">
      <c r="A10098" s="102">
        <v>43348</v>
      </c>
      <c r="B10098" s="103">
        <v>3.08</v>
      </c>
    </row>
    <row r="10099" spans="1:2" x14ac:dyDescent="0.25">
      <c r="A10099" s="102">
        <v>43349</v>
      </c>
      <c r="B10099" s="103">
        <v>3.06</v>
      </c>
    </row>
    <row r="10100" spans="1:2" x14ac:dyDescent="0.25">
      <c r="A10100" s="102">
        <v>43350</v>
      </c>
      <c r="B10100" s="103">
        <v>3.11</v>
      </c>
    </row>
    <row r="10101" spans="1:2" x14ac:dyDescent="0.25">
      <c r="A10101" s="102">
        <v>43353</v>
      </c>
      <c r="B10101" s="103">
        <v>3.09</v>
      </c>
    </row>
    <row r="10102" spans="1:2" x14ac:dyDescent="0.25">
      <c r="A10102" s="102">
        <v>43354</v>
      </c>
      <c r="B10102" s="103">
        <v>3.13</v>
      </c>
    </row>
    <row r="10103" spans="1:2" x14ac:dyDescent="0.25">
      <c r="A10103" s="102">
        <v>43355</v>
      </c>
      <c r="B10103" s="103">
        <v>3.11</v>
      </c>
    </row>
    <row r="10104" spans="1:2" x14ac:dyDescent="0.25">
      <c r="A10104" s="102">
        <v>43356</v>
      </c>
      <c r="B10104" s="103">
        <v>3.11</v>
      </c>
    </row>
    <row r="10105" spans="1:2" x14ac:dyDescent="0.25">
      <c r="A10105" s="102">
        <v>43357</v>
      </c>
      <c r="B10105" s="103">
        <v>3.13</v>
      </c>
    </row>
    <row r="10106" spans="1:2" x14ac:dyDescent="0.25">
      <c r="A10106" s="102">
        <v>43360</v>
      </c>
      <c r="B10106" s="103">
        <v>3.13</v>
      </c>
    </row>
    <row r="10107" spans="1:2" x14ac:dyDescent="0.25">
      <c r="A10107" s="102">
        <v>43361</v>
      </c>
      <c r="B10107" s="103">
        <v>3.2</v>
      </c>
    </row>
    <row r="10108" spans="1:2" x14ac:dyDescent="0.25">
      <c r="A10108" s="102">
        <v>43362</v>
      </c>
      <c r="B10108" s="103">
        <v>3.23</v>
      </c>
    </row>
    <row r="10109" spans="1:2" x14ac:dyDescent="0.25">
      <c r="A10109" s="102">
        <v>43363</v>
      </c>
      <c r="B10109" s="103">
        <v>3.21</v>
      </c>
    </row>
    <row r="10110" spans="1:2" x14ac:dyDescent="0.25">
      <c r="A10110" s="102">
        <v>43364</v>
      </c>
      <c r="B10110" s="103">
        <v>3.2</v>
      </c>
    </row>
    <row r="10111" spans="1:2" x14ac:dyDescent="0.25">
      <c r="A10111" s="102">
        <v>43367</v>
      </c>
      <c r="B10111" s="103">
        <v>3.21</v>
      </c>
    </row>
    <row r="10112" spans="1:2" x14ac:dyDescent="0.25">
      <c r="A10112" s="102">
        <v>43368</v>
      </c>
      <c r="B10112" s="103">
        <v>3.23</v>
      </c>
    </row>
    <row r="10113" spans="1:2" x14ac:dyDescent="0.25">
      <c r="A10113" s="102">
        <v>43369</v>
      </c>
      <c r="B10113" s="103">
        <v>3.19</v>
      </c>
    </row>
    <row r="10114" spans="1:2" x14ac:dyDescent="0.25">
      <c r="A10114" s="102">
        <v>43370</v>
      </c>
      <c r="B10114" s="103">
        <v>3.19</v>
      </c>
    </row>
    <row r="10115" spans="1:2" x14ac:dyDescent="0.25">
      <c r="A10115" s="102">
        <v>43371</v>
      </c>
      <c r="B10115" s="103">
        <v>3.19</v>
      </c>
    </row>
    <row r="10116" spans="1:2" x14ac:dyDescent="0.25">
      <c r="A10116" s="102">
        <v>43374</v>
      </c>
      <c r="B10116" s="103">
        <v>3.24</v>
      </c>
    </row>
    <row r="10117" spans="1:2" x14ac:dyDescent="0.25">
      <c r="A10117" s="102">
        <v>43375</v>
      </c>
      <c r="B10117" s="103">
        <v>3.2</v>
      </c>
    </row>
    <row r="10118" spans="1:2" x14ac:dyDescent="0.25">
      <c r="A10118" s="102">
        <v>43376</v>
      </c>
      <c r="B10118" s="103">
        <v>3.3</v>
      </c>
    </row>
    <row r="10119" spans="1:2" x14ac:dyDescent="0.25">
      <c r="A10119" s="102">
        <v>43377</v>
      </c>
      <c r="B10119" s="103">
        <v>3.35</v>
      </c>
    </row>
    <row r="10120" spans="1:2" x14ac:dyDescent="0.25">
      <c r="A10120" s="102">
        <v>43378</v>
      </c>
      <c r="B10120" s="103">
        <v>3.4</v>
      </c>
    </row>
    <row r="10121" spans="1:2" x14ac:dyDescent="0.25">
      <c r="A10121" s="102">
        <v>43381</v>
      </c>
      <c r="B10121" s="103" t="e">
        <f>NA()</f>
        <v>#N/A</v>
      </c>
    </row>
    <row r="10122" spans="1:2" x14ac:dyDescent="0.25">
      <c r="A10122" s="102">
        <v>43382</v>
      </c>
      <c r="B10122" s="103">
        <v>3.37</v>
      </c>
    </row>
    <row r="10123" spans="1:2" x14ac:dyDescent="0.25">
      <c r="A10123" s="102">
        <v>43383</v>
      </c>
      <c r="B10123" s="103">
        <v>3.39</v>
      </c>
    </row>
    <row r="10124" spans="1:2" x14ac:dyDescent="0.25">
      <c r="A10124" s="102">
        <v>43384</v>
      </c>
      <c r="B10124" s="103">
        <v>3.32</v>
      </c>
    </row>
    <row r="10125" spans="1:2" x14ac:dyDescent="0.25">
      <c r="A10125" s="102">
        <v>43385</v>
      </c>
      <c r="B10125" s="103">
        <v>3.32</v>
      </c>
    </row>
    <row r="10126" spans="1:2" x14ac:dyDescent="0.25">
      <c r="A10126" s="102">
        <v>43388</v>
      </c>
      <c r="B10126" s="103">
        <v>3.34</v>
      </c>
    </row>
    <row r="10127" spans="1:2" x14ac:dyDescent="0.25">
      <c r="A10127" s="102">
        <v>43389</v>
      </c>
      <c r="B10127" s="103">
        <v>3.32</v>
      </c>
    </row>
    <row r="10128" spans="1:2" x14ac:dyDescent="0.25">
      <c r="A10128" s="102">
        <v>43390</v>
      </c>
      <c r="B10128" s="103">
        <v>3.35</v>
      </c>
    </row>
    <row r="10129" spans="1:2" x14ac:dyDescent="0.25">
      <c r="A10129" s="102">
        <v>43391</v>
      </c>
      <c r="B10129" s="103">
        <v>3.36</v>
      </c>
    </row>
    <row r="10130" spans="1:2" x14ac:dyDescent="0.25">
      <c r="A10130" s="102">
        <v>43392</v>
      </c>
      <c r="B10130" s="103">
        <v>3.38</v>
      </c>
    </row>
    <row r="10131" spans="1:2" x14ac:dyDescent="0.25">
      <c r="A10131" s="102">
        <v>43395</v>
      </c>
      <c r="B10131" s="103">
        <v>3.38</v>
      </c>
    </row>
    <row r="10132" spans="1:2" x14ac:dyDescent="0.25">
      <c r="A10132" s="102">
        <v>43396</v>
      </c>
      <c r="B10132" s="103">
        <v>3.37</v>
      </c>
    </row>
    <row r="10133" spans="1:2" x14ac:dyDescent="0.25">
      <c r="A10133" s="102">
        <v>43397</v>
      </c>
      <c r="B10133" s="103">
        <v>3.33</v>
      </c>
    </row>
    <row r="10134" spans="1:2" x14ac:dyDescent="0.25">
      <c r="A10134" s="102">
        <v>43398</v>
      </c>
      <c r="B10134" s="103">
        <v>3.35</v>
      </c>
    </row>
    <row r="10135" spans="1:2" x14ac:dyDescent="0.25">
      <c r="A10135" s="102">
        <v>43399</v>
      </c>
      <c r="B10135" s="103">
        <v>3.32</v>
      </c>
    </row>
    <row r="10136" spans="1:2" x14ac:dyDescent="0.25">
      <c r="A10136" s="102">
        <v>43402</v>
      </c>
      <c r="B10136" s="103">
        <v>3.33</v>
      </c>
    </row>
    <row r="10137" spans="1:2" x14ac:dyDescent="0.25">
      <c r="A10137" s="102">
        <v>43403</v>
      </c>
      <c r="B10137" s="103">
        <v>3.36</v>
      </c>
    </row>
    <row r="10138" spans="1:2" x14ac:dyDescent="0.25">
      <c r="A10138" s="102">
        <v>43404</v>
      </c>
      <c r="B10138" s="103">
        <v>3.39</v>
      </c>
    </row>
    <row r="10139" spans="1:2" x14ac:dyDescent="0.25">
      <c r="A10139" s="102">
        <v>43405</v>
      </c>
      <c r="B10139" s="103">
        <v>3.38</v>
      </c>
    </row>
    <row r="10140" spans="1:2" x14ac:dyDescent="0.25">
      <c r="A10140" s="102">
        <v>43406</v>
      </c>
      <c r="B10140" s="103">
        <v>3.46</v>
      </c>
    </row>
    <row r="10141" spans="1:2" x14ac:dyDescent="0.25">
      <c r="A10141" s="102">
        <v>43409</v>
      </c>
      <c r="B10141" s="103">
        <v>3.43</v>
      </c>
    </row>
    <row r="10142" spans="1:2" x14ac:dyDescent="0.25">
      <c r="A10142" s="102">
        <v>43410</v>
      </c>
      <c r="B10142" s="103">
        <v>3.43</v>
      </c>
    </row>
    <row r="10143" spans="1:2" x14ac:dyDescent="0.25">
      <c r="A10143" s="102">
        <v>43411</v>
      </c>
      <c r="B10143" s="103">
        <v>3.43</v>
      </c>
    </row>
    <row r="10144" spans="1:2" x14ac:dyDescent="0.25">
      <c r="A10144" s="102">
        <v>43412</v>
      </c>
      <c r="B10144" s="103">
        <v>3.43</v>
      </c>
    </row>
    <row r="10145" spans="1:2" x14ac:dyDescent="0.25">
      <c r="A10145" s="102">
        <v>43413</v>
      </c>
      <c r="B10145" s="103">
        <v>3.4</v>
      </c>
    </row>
    <row r="10146" spans="1:2" x14ac:dyDescent="0.25">
      <c r="A10146" s="102">
        <v>43416</v>
      </c>
      <c r="B10146" s="103" t="e">
        <f>NA()</f>
        <v>#N/A</v>
      </c>
    </row>
    <row r="10147" spans="1:2" x14ac:dyDescent="0.25">
      <c r="A10147" s="102">
        <v>43417</v>
      </c>
      <c r="B10147" s="103">
        <v>3.36</v>
      </c>
    </row>
    <row r="10148" spans="1:2" x14ac:dyDescent="0.25">
      <c r="A10148" s="102">
        <v>43418</v>
      </c>
      <c r="B10148" s="103">
        <v>3.35</v>
      </c>
    </row>
    <row r="10149" spans="1:2" x14ac:dyDescent="0.25">
      <c r="A10149" s="102">
        <v>43419</v>
      </c>
      <c r="B10149" s="103">
        <v>3.36</v>
      </c>
    </row>
    <row r="10150" spans="1:2" x14ac:dyDescent="0.25">
      <c r="A10150" s="102">
        <v>43420</v>
      </c>
      <c r="B10150" s="103">
        <v>3.33</v>
      </c>
    </row>
    <row r="10151" spans="1:2" x14ac:dyDescent="0.25">
      <c r="A10151" s="102">
        <v>43423</v>
      </c>
      <c r="B10151" s="103">
        <v>3.32</v>
      </c>
    </row>
    <row r="10152" spans="1:2" x14ac:dyDescent="0.25">
      <c r="A10152" s="102">
        <v>43424</v>
      </c>
      <c r="B10152" s="103">
        <v>3.31</v>
      </c>
    </row>
    <row r="10153" spans="1:2" x14ac:dyDescent="0.25">
      <c r="A10153" s="102">
        <v>43425</v>
      </c>
      <c r="B10153" s="103">
        <v>3.31</v>
      </c>
    </row>
    <row r="10154" spans="1:2" x14ac:dyDescent="0.25">
      <c r="A10154" s="102">
        <v>43426</v>
      </c>
      <c r="B10154" s="103" t="e">
        <f>NA()</f>
        <v>#N/A</v>
      </c>
    </row>
    <row r="10155" spans="1:2" x14ac:dyDescent="0.25">
      <c r="A10155" s="102">
        <v>43427</v>
      </c>
      <c r="B10155" s="103">
        <v>3.31</v>
      </c>
    </row>
    <row r="10156" spans="1:2" x14ac:dyDescent="0.25">
      <c r="A10156" s="102">
        <v>43430</v>
      </c>
      <c r="B10156" s="103">
        <v>3.32</v>
      </c>
    </row>
    <row r="10157" spans="1:2" x14ac:dyDescent="0.25">
      <c r="A10157" s="102">
        <v>43431</v>
      </c>
      <c r="B10157" s="103">
        <v>3.32</v>
      </c>
    </row>
    <row r="10158" spans="1:2" x14ac:dyDescent="0.25">
      <c r="A10158" s="102">
        <v>43432</v>
      </c>
      <c r="B10158" s="103">
        <v>3.34</v>
      </c>
    </row>
    <row r="10159" spans="1:2" x14ac:dyDescent="0.25">
      <c r="A10159" s="102">
        <v>43433</v>
      </c>
      <c r="B10159" s="103">
        <v>3.33</v>
      </c>
    </row>
    <row r="10160" spans="1:2" x14ac:dyDescent="0.25">
      <c r="A10160" s="102">
        <v>43434</v>
      </c>
      <c r="B10160" s="103">
        <v>3.3</v>
      </c>
    </row>
    <row r="10161" spans="1:2" x14ac:dyDescent="0.25">
      <c r="A10161" s="102">
        <v>43437</v>
      </c>
      <c r="B10161" s="103">
        <v>3.27</v>
      </c>
    </row>
    <row r="10162" spans="1:2" x14ac:dyDescent="0.25">
      <c r="A10162" s="102">
        <v>43438</v>
      </c>
      <c r="B10162" s="103">
        <v>3.16</v>
      </c>
    </row>
    <row r="10163" spans="1:2" x14ac:dyDescent="0.25">
      <c r="A10163" s="102">
        <v>43439</v>
      </c>
      <c r="B10163" s="103" t="e">
        <f>NA()</f>
        <v>#N/A</v>
      </c>
    </row>
    <row r="10164" spans="1:2" x14ac:dyDescent="0.25">
      <c r="A10164" s="102">
        <v>43440</v>
      </c>
      <c r="B10164" s="103">
        <v>3.14</v>
      </c>
    </row>
    <row r="10165" spans="1:2" x14ac:dyDescent="0.25">
      <c r="A10165" s="102">
        <v>43441</v>
      </c>
      <c r="B10165" s="103">
        <v>3.14</v>
      </c>
    </row>
    <row r="10166" spans="1:2" x14ac:dyDescent="0.25">
      <c r="A10166" s="102">
        <v>43444</v>
      </c>
      <c r="B10166" s="103">
        <v>3.13</v>
      </c>
    </row>
    <row r="10167" spans="1:2" x14ac:dyDescent="0.25">
      <c r="A10167" s="102">
        <v>43445</v>
      </c>
      <c r="B10167" s="103">
        <v>3.13</v>
      </c>
    </row>
    <row r="10168" spans="1:2" x14ac:dyDescent="0.25">
      <c r="A10168" s="102">
        <v>43446</v>
      </c>
      <c r="B10168" s="103">
        <v>3.15</v>
      </c>
    </row>
    <row r="10169" spans="1:2" x14ac:dyDescent="0.25">
      <c r="A10169" s="102">
        <v>43447</v>
      </c>
      <c r="B10169" s="103">
        <v>3.16</v>
      </c>
    </row>
    <row r="10170" spans="1:2" x14ac:dyDescent="0.25">
      <c r="A10170" s="102">
        <v>43448</v>
      </c>
      <c r="B10170" s="103">
        <v>3.14</v>
      </c>
    </row>
    <row r="10171" spans="1:2" x14ac:dyDescent="0.25">
      <c r="A10171" s="102">
        <v>43451</v>
      </c>
      <c r="B10171" s="103">
        <v>3.11</v>
      </c>
    </row>
    <row r="10172" spans="1:2" x14ac:dyDescent="0.25">
      <c r="A10172" s="102">
        <v>43452</v>
      </c>
      <c r="B10172" s="103">
        <v>3.07</v>
      </c>
    </row>
    <row r="10173" spans="1:2" x14ac:dyDescent="0.25">
      <c r="A10173" s="102">
        <v>43453</v>
      </c>
      <c r="B10173" s="103">
        <v>3</v>
      </c>
    </row>
    <row r="10174" spans="1:2" x14ac:dyDescent="0.25">
      <c r="A10174" s="102">
        <v>43454</v>
      </c>
      <c r="B10174" s="103">
        <v>3.02</v>
      </c>
    </row>
    <row r="10175" spans="1:2" x14ac:dyDescent="0.25">
      <c r="A10175" s="102">
        <v>43455</v>
      </c>
      <c r="B10175" s="103">
        <v>3.03</v>
      </c>
    </row>
    <row r="10176" spans="1:2" x14ac:dyDescent="0.25">
      <c r="A10176" s="102">
        <v>43458</v>
      </c>
      <c r="B10176" s="101">
        <v>3</v>
      </c>
    </row>
    <row r="10177" spans="1:2" x14ac:dyDescent="0.25">
      <c r="A10177" s="102">
        <v>43459</v>
      </c>
      <c r="B10177" s="101" t="e">
        <f>NA()</f>
        <v>#N/A</v>
      </c>
    </row>
    <row r="10178" spans="1:2" x14ac:dyDescent="0.25">
      <c r="A10178" s="102">
        <v>43460</v>
      </c>
      <c r="B10178" s="101">
        <v>3.06</v>
      </c>
    </row>
    <row r="10179" spans="1:2" x14ac:dyDescent="0.25">
      <c r="A10179" s="102">
        <v>43461</v>
      </c>
      <c r="B10179" s="101">
        <v>3.05</v>
      </c>
    </row>
    <row r="10180" spans="1:2" x14ac:dyDescent="0.25">
      <c r="A10180" s="102">
        <v>43462</v>
      </c>
      <c r="B10180" s="101">
        <v>3.04</v>
      </c>
    </row>
    <row r="10181" spans="1:2" x14ac:dyDescent="0.25">
      <c r="A10181" s="102">
        <v>43465</v>
      </c>
      <c r="B10181" s="101">
        <v>3.02</v>
      </c>
    </row>
    <row r="10182" spans="1:2" x14ac:dyDescent="0.25">
      <c r="A10182" s="102">
        <v>43466</v>
      </c>
      <c r="B10182" s="101" t="e">
        <f>NA()</f>
        <v>#N/A</v>
      </c>
    </row>
    <row r="10183" spans="1:2" x14ac:dyDescent="0.25">
      <c r="A10183" s="102">
        <v>43467</v>
      </c>
      <c r="B10183" s="101">
        <v>2.97</v>
      </c>
    </row>
    <row r="10184" spans="1:2" x14ac:dyDescent="0.25">
      <c r="A10184" s="102">
        <v>43468</v>
      </c>
      <c r="B10184" s="101">
        <v>2.92</v>
      </c>
    </row>
    <row r="10185" spans="1:2" x14ac:dyDescent="0.25">
      <c r="A10185" s="102">
        <v>43469</v>
      </c>
      <c r="B10185" s="101">
        <v>2.98</v>
      </c>
    </row>
    <row r="10186" spans="1:2" x14ac:dyDescent="0.25">
      <c r="A10186" s="102">
        <v>43472</v>
      </c>
      <c r="B10186" s="101">
        <v>2.99</v>
      </c>
    </row>
    <row r="10187" spans="1:2" x14ac:dyDescent="0.25">
      <c r="A10187" s="102">
        <v>43473</v>
      </c>
      <c r="B10187" s="101">
        <v>3</v>
      </c>
    </row>
    <row r="10188" spans="1:2" x14ac:dyDescent="0.25">
      <c r="A10188" s="102">
        <v>43474</v>
      </c>
      <c r="B10188" s="101">
        <v>3.03</v>
      </c>
    </row>
    <row r="10189" spans="1:2" x14ac:dyDescent="0.25">
      <c r="A10189" s="102">
        <v>43475</v>
      </c>
      <c r="B10189" s="101">
        <v>3.06</v>
      </c>
    </row>
    <row r="10190" spans="1:2" x14ac:dyDescent="0.25">
      <c r="A10190" s="102">
        <v>43476</v>
      </c>
      <c r="B10190" s="101">
        <v>3.04</v>
      </c>
    </row>
    <row r="10191" spans="1:2" x14ac:dyDescent="0.25">
      <c r="A10191" s="102">
        <v>43479</v>
      </c>
      <c r="B10191" s="101">
        <v>3.06</v>
      </c>
    </row>
    <row r="10192" spans="1:2" x14ac:dyDescent="0.25">
      <c r="A10192" s="102">
        <v>43480</v>
      </c>
      <c r="B10192" s="101">
        <v>3.08</v>
      </c>
    </row>
    <row r="10193" spans="1:2" x14ac:dyDescent="0.25">
      <c r="A10193" s="102">
        <v>43481</v>
      </c>
      <c r="B10193" s="101">
        <v>3.07</v>
      </c>
    </row>
    <row r="10194" spans="1:2" x14ac:dyDescent="0.25">
      <c r="A10194" s="102">
        <v>43482</v>
      </c>
      <c r="B10194" s="101">
        <v>3.07</v>
      </c>
    </row>
    <row r="10195" spans="1:2" x14ac:dyDescent="0.25">
      <c r="A10195" s="102">
        <v>43483</v>
      </c>
      <c r="B10195" s="101">
        <v>3.09</v>
      </c>
    </row>
    <row r="10196" spans="1:2" x14ac:dyDescent="0.25">
      <c r="A10196" s="102">
        <v>43486</v>
      </c>
      <c r="B10196" s="101" t="e">
        <f>NA()</f>
        <v>#N/A</v>
      </c>
    </row>
    <row r="10197" spans="1:2" x14ac:dyDescent="0.25">
      <c r="A10197" s="102">
        <v>43487</v>
      </c>
      <c r="B10197" s="101">
        <v>3.06</v>
      </c>
    </row>
    <row r="10198" spans="1:2" x14ac:dyDescent="0.25">
      <c r="A10198" s="102">
        <v>43488</v>
      </c>
      <c r="B10198" s="101">
        <v>3.07</v>
      </c>
    </row>
    <row r="10199" spans="1:2" x14ac:dyDescent="0.25">
      <c r="A10199" s="102">
        <v>43489</v>
      </c>
      <c r="B10199" s="101">
        <v>3.04</v>
      </c>
    </row>
    <row r="10200" spans="1:2" x14ac:dyDescent="0.25">
      <c r="A10200" s="102">
        <v>43490</v>
      </c>
      <c r="B10200" s="101">
        <v>3.06</v>
      </c>
    </row>
    <row r="10201" spans="1:2" x14ac:dyDescent="0.25">
      <c r="A10201" s="102">
        <v>43493</v>
      </c>
      <c r="B10201" s="101">
        <v>3.06</v>
      </c>
    </row>
    <row r="10202" spans="1:2" x14ac:dyDescent="0.25">
      <c r="A10202" s="102">
        <v>43494</v>
      </c>
      <c r="B10202" s="101">
        <v>3.04</v>
      </c>
    </row>
    <row r="10203" spans="1:2" x14ac:dyDescent="0.25">
      <c r="A10203" s="102">
        <v>43495</v>
      </c>
      <c r="B10203" s="101">
        <v>3.06</v>
      </c>
    </row>
    <row r="10204" spans="1:2" x14ac:dyDescent="0.25">
      <c r="A10204" s="102">
        <v>43496</v>
      </c>
      <c r="B10204" s="101">
        <v>2.99</v>
      </c>
    </row>
    <row r="10205" spans="1:2" x14ac:dyDescent="0.25">
      <c r="A10205" s="102">
        <v>43497</v>
      </c>
      <c r="B10205" s="101">
        <v>3.03</v>
      </c>
    </row>
    <row r="10206" spans="1:2" x14ac:dyDescent="0.25">
      <c r="A10206" s="102">
        <v>43500</v>
      </c>
      <c r="B10206" s="101">
        <v>3.06</v>
      </c>
    </row>
    <row r="10207" spans="1:2" x14ac:dyDescent="0.25">
      <c r="A10207" s="102">
        <v>43501</v>
      </c>
      <c r="B10207" s="101">
        <v>3.03</v>
      </c>
    </row>
    <row r="10208" spans="1:2" x14ac:dyDescent="0.25">
      <c r="A10208" s="102">
        <v>43502</v>
      </c>
      <c r="B10208" s="101">
        <v>3.03</v>
      </c>
    </row>
    <row r="10209" spans="1:2" x14ac:dyDescent="0.25">
      <c r="A10209" s="102">
        <v>43503</v>
      </c>
      <c r="B10209" s="101">
        <v>3</v>
      </c>
    </row>
    <row r="10210" spans="1:2" x14ac:dyDescent="0.25">
      <c r="A10210" s="102">
        <v>43504</v>
      </c>
      <c r="B10210" s="101">
        <v>2.97</v>
      </c>
    </row>
    <row r="10211" spans="1:2" x14ac:dyDescent="0.25">
      <c r="A10211" s="102">
        <v>43507</v>
      </c>
      <c r="B10211" s="101">
        <v>3</v>
      </c>
    </row>
    <row r="10212" spans="1:2" x14ac:dyDescent="0.25">
      <c r="A10212" s="102">
        <v>43508</v>
      </c>
      <c r="B10212" s="101">
        <v>3.02</v>
      </c>
    </row>
    <row r="10213" spans="1:2" x14ac:dyDescent="0.25">
      <c r="A10213" s="102">
        <v>43509</v>
      </c>
      <c r="B10213" s="101">
        <v>3.04</v>
      </c>
    </row>
    <row r="10214" spans="1:2" x14ac:dyDescent="0.25">
      <c r="A10214" s="102">
        <v>43510</v>
      </c>
      <c r="B10214" s="101">
        <v>3.01</v>
      </c>
    </row>
    <row r="10215" spans="1:2" x14ac:dyDescent="0.25">
      <c r="A10215" s="102">
        <v>43511</v>
      </c>
      <c r="B10215" s="101">
        <v>3</v>
      </c>
    </row>
    <row r="10216" spans="1:2" x14ac:dyDescent="0.25">
      <c r="A10216" s="102">
        <v>43514</v>
      </c>
      <c r="B10216" s="101" t="e">
        <f>NA()</f>
        <v>#N/A</v>
      </c>
    </row>
    <row r="10217" spans="1:2" x14ac:dyDescent="0.25">
      <c r="A10217" s="102">
        <v>43515</v>
      </c>
      <c r="B10217" s="101">
        <v>2.99</v>
      </c>
    </row>
    <row r="10218" spans="1:2" x14ac:dyDescent="0.25">
      <c r="A10218" s="102">
        <v>43516</v>
      </c>
      <c r="B10218" s="101">
        <v>3</v>
      </c>
    </row>
    <row r="10219" spans="1:2" x14ac:dyDescent="0.25">
      <c r="A10219" s="102">
        <v>43517</v>
      </c>
      <c r="B10219" s="101">
        <v>3.05</v>
      </c>
    </row>
    <row r="10220" spans="1:2" x14ac:dyDescent="0.25">
      <c r="A10220" s="102">
        <v>43518</v>
      </c>
      <c r="B10220" s="101">
        <v>3.02</v>
      </c>
    </row>
    <row r="10221" spans="1:2" x14ac:dyDescent="0.25">
      <c r="A10221" s="102">
        <v>43521</v>
      </c>
      <c r="B10221" s="101">
        <v>3.03</v>
      </c>
    </row>
    <row r="10222" spans="1:2" x14ac:dyDescent="0.25">
      <c r="A10222" s="102">
        <v>43522</v>
      </c>
      <c r="B10222" s="101">
        <v>3.01</v>
      </c>
    </row>
    <row r="10223" spans="1:2" x14ac:dyDescent="0.25">
      <c r="A10223" s="102">
        <v>43523</v>
      </c>
      <c r="B10223" s="101">
        <v>3.07</v>
      </c>
    </row>
    <row r="10224" spans="1:2" x14ac:dyDescent="0.25">
      <c r="A10224" s="102">
        <v>43524</v>
      </c>
      <c r="B10224" s="101">
        <v>3.09</v>
      </c>
    </row>
    <row r="10225" spans="1:2" x14ac:dyDescent="0.25">
      <c r="A10225" s="102">
        <v>43525</v>
      </c>
      <c r="B10225" s="101">
        <v>3.13</v>
      </c>
    </row>
    <row r="10226" spans="1:2" x14ac:dyDescent="0.25">
      <c r="A10226" s="102">
        <v>43528</v>
      </c>
      <c r="B10226" s="101">
        <v>3.09</v>
      </c>
    </row>
    <row r="10227" spans="1:2" x14ac:dyDescent="0.25">
      <c r="A10227" s="102">
        <v>43529</v>
      </c>
      <c r="B10227" s="101">
        <v>3.08</v>
      </c>
    </row>
    <row r="10228" spans="1:2" x14ac:dyDescent="0.25">
      <c r="A10228" s="102">
        <v>43530</v>
      </c>
      <c r="B10228" s="101">
        <v>3.06</v>
      </c>
    </row>
    <row r="10229" spans="1:2" x14ac:dyDescent="0.25">
      <c r="A10229" s="102">
        <v>43531</v>
      </c>
      <c r="B10229" s="101">
        <v>3.03</v>
      </c>
    </row>
    <row r="10230" spans="1:2" x14ac:dyDescent="0.25">
      <c r="A10230" s="102">
        <v>43532</v>
      </c>
      <c r="B10230" s="101">
        <v>3</v>
      </c>
    </row>
    <row r="10231" spans="1:2" x14ac:dyDescent="0.25">
      <c r="A10231" s="102">
        <v>43535</v>
      </c>
      <c r="B10231" s="101">
        <v>3.03</v>
      </c>
    </row>
    <row r="10232" spans="1:2" x14ac:dyDescent="0.25">
      <c r="A10232" s="102">
        <v>43536</v>
      </c>
      <c r="B10232" s="101">
        <v>3</v>
      </c>
    </row>
    <row r="10233" spans="1:2" x14ac:dyDescent="0.25">
      <c r="A10233" s="102">
        <v>43537</v>
      </c>
      <c r="B10233" s="101">
        <v>3.02</v>
      </c>
    </row>
    <row r="10234" spans="1:2" x14ac:dyDescent="0.25">
      <c r="A10234" s="102">
        <v>43538</v>
      </c>
      <c r="B10234" s="101">
        <v>3.04</v>
      </c>
    </row>
    <row r="10235" spans="1:2" x14ac:dyDescent="0.25">
      <c r="A10235" s="102">
        <v>43539</v>
      </c>
      <c r="B10235" s="101">
        <v>3.02</v>
      </c>
    </row>
    <row r="10236" spans="1:2" x14ac:dyDescent="0.25">
      <c r="A10236" s="102">
        <v>43542</v>
      </c>
      <c r="B10236" s="101">
        <v>3.01</v>
      </c>
    </row>
    <row r="10237" spans="1:2" x14ac:dyDescent="0.25">
      <c r="A10237" s="102">
        <v>43543</v>
      </c>
      <c r="B10237" s="101">
        <v>3.02</v>
      </c>
    </row>
    <row r="10238" spans="1:2" x14ac:dyDescent="0.25">
      <c r="A10238" s="102">
        <v>43544</v>
      </c>
      <c r="B10238" s="101">
        <v>2.98</v>
      </c>
    </row>
    <row r="10239" spans="1:2" x14ac:dyDescent="0.25">
      <c r="A10239" s="102">
        <v>43545</v>
      </c>
      <c r="B10239" s="101">
        <v>2.96</v>
      </c>
    </row>
    <row r="10240" spans="1:2" x14ac:dyDescent="0.25">
      <c r="A10240" s="102">
        <v>43546</v>
      </c>
      <c r="B10240" s="101">
        <v>2.88</v>
      </c>
    </row>
    <row r="10241" spans="1:2" x14ac:dyDescent="0.25">
      <c r="A10241" s="102">
        <v>43549</v>
      </c>
      <c r="B10241" s="101">
        <v>2.87</v>
      </c>
    </row>
    <row r="10242" spans="1:2" x14ac:dyDescent="0.25">
      <c r="A10242" s="102">
        <v>43550</v>
      </c>
      <c r="B10242" s="101">
        <v>2.86</v>
      </c>
    </row>
    <row r="10243" spans="1:2" x14ac:dyDescent="0.25">
      <c r="A10243" s="102">
        <v>43551</v>
      </c>
      <c r="B10243" s="101">
        <v>2.83</v>
      </c>
    </row>
    <row r="10244" spans="1:2" x14ac:dyDescent="0.25">
      <c r="A10244" s="102">
        <v>43552</v>
      </c>
      <c r="B10244" s="101">
        <v>2.81</v>
      </c>
    </row>
    <row r="10245" spans="1:2" x14ac:dyDescent="0.25">
      <c r="A10245" s="102">
        <v>43553</v>
      </c>
      <c r="B10245" s="101">
        <v>2.81</v>
      </c>
    </row>
    <row r="10246" spans="1:2" x14ac:dyDescent="0.25">
      <c r="A10246" s="102">
        <v>43556</v>
      </c>
      <c r="B10246" s="101">
        <v>2.89</v>
      </c>
    </row>
    <row r="10247" spans="1:2" x14ac:dyDescent="0.25">
      <c r="A10247" s="102">
        <v>43557</v>
      </c>
      <c r="B10247" s="101">
        <v>2.88</v>
      </c>
    </row>
    <row r="10248" spans="1:2" x14ac:dyDescent="0.25">
      <c r="A10248" s="102">
        <v>43558</v>
      </c>
      <c r="B10248" s="101">
        <v>2.93</v>
      </c>
    </row>
    <row r="10249" spans="1:2" x14ac:dyDescent="0.25">
      <c r="A10249" s="102">
        <v>43559</v>
      </c>
      <c r="B10249" s="101">
        <v>2.92</v>
      </c>
    </row>
    <row r="10250" spans="1:2" x14ac:dyDescent="0.25">
      <c r="A10250" s="102">
        <v>43560</v>
      </c>
      <c r="B10250" s="101">
        <v>2.91</v>
      </c>
    </row>
    <row r="10251" spans="1:2" x14ac:dyDescent="0.25">
      <c r="A10251" s="102">
        <v>43563</v>
      </c>
      <c r="B10251" s="101">
        <v>2.93</v>
      </c>
    </row>
    <row r="10252" spans="1:2" x14ac:dyDescent="0.25">
      <c r="A10252" s="102">
        <v>43564</v>
      </c>
      <c r="B10252" s="101">
        <v>2.92</v>
      </c>
    </row>
    <row r="10253" spans="1:2" x14ac:dyDescent="0.25">
      <c r="A10253" s="102">
        <v>43565</v>
      </c>
      <c r="B10253" s="101">
        <v>2.9</v>
      </c>
    </row>
    <row r="10254" spans="1:2" x14ac:dyDescent="0.25">
      <c r="A10254" s="102">
        <v>43566</v>
      </c>
      <c r="B10254" s="101">
        <v>2.94</v>
      </c>
    </row>
    <row r="10255" spans="1:2" x14ac:dyDescent="0.25">
      <c r="A10255" s="102">
        <v>43567</v>
      </c>
      <c r="B10255" s="101">
        <v>2.97</v>
      </c>
    </row>
    <row r="10256" spans="1:2" x14ac:dyDescent="0.25">
      <c r="A10256" s="102">
        <v>43570</v>
      </c>
      <c r="B10256" s="101">
        <v>2.96</v>
      </c>
    </row>
    <row r="10257" spans="1:2" x14ac:dyDescent="0.25">
      <c r="A10257" s="102">
        <v>43571</v>
      </c>
      <c r="B10257" s="101">
        <v>2.99</v>
      </c>
    </row>
    <row r="10258" spans="1:2" x14ac:dyDescent="0.25">
      <c r="A10258" s="102">
        <v>43572</v>
      </c>
      <c r="B10258" s="101">
        <v>2.99</v>
      </c>
    </row>
    <row r="10259" spans="1:2" x14ac:dyDescent="0.25">
      <c r="A10259" s="102">
        <v>43573</v>
      </c>
      <c r="B10259" s="101">
        <v>2.96</v>
      </c>
    </row>
    <row r="10260" spans="1:2" x14ac:dyDescent="0.25">
      <c r="A10260" s="102">
        <v>43574</v>
      </c>
      <c r="B10260" s="101" t="e">
        <f>NA()</f>
        <v>#N/A</v>
      </c>
    </row>
    <row r="10261" spans="1:2" x14ac:dyDescent="0.25">
      <c r="A10261" s="102">
        <v>43577</v>
      </c>
      <c r="B10261" s="101">
        <v>2.99</v>
      </c>
    </row>
    <row r="10262" spans="1:2" x14ac:dyDescent="0.25">
      <c r="A10262" s="102">
        <v>43578</v>
      </c>
      <c r="B10262" s="101">
        <v>2.98</v>
      </c>
    </row>
    <row r="10263" spans="1:2" x14ac:dyDescent="0.25">
      <c r="A10263" s="102">
        <v>43579</v>
      </c>
      <c r="B10263" s="101">
        <v>2.94</v>
      </c>
    </row>
    <row r="10264" spans="1:2" x14ac:dyDescent="0.25">
      <c r="A10264" s="102">
        <v>43580</v>
      </c>
      <c r="B10264" s="101">
        <v>2.94</v>
      </c>
    </row>
    <row r="10265" spans="1:2" x14ac:dyDescent="0.25">
      <c r="A10265" s="102">
        <v>43581</v>
      </c>
      <c r="B10265" s="101">
        <v>2.92</v>
      </c>
    </row>
    <row r="10266" spans="1:2" x14ac:dyDescent="0.25">
      <c r="A10266" s="102">
        <v>43584</v>
      </c>
      <c r="B10266" s="101">
        <v>2.96</v>
      </c>
    </row>
    <row r="10267" spans="1:2" x14ac:dyDescent="0.25">
      <c r="A10267" s="102">
        <v>43585</v>
      </c>
      <c r="B10267" s="101">
        <v>2.93</v>
      </c>
    </row>
    <row r="10268" spans="1:2" x14ac:dyDescent="0.25">
      <c r="A10268" s="102">
        <v>43586</v>
      </c>
      <c r="B10268" s="101">
        <v>2.92</v>
      </c>
    </row>
    <row r="10269" spans="1:2" x14ac:dyDescent="0.25">
      <c r="A10269" s="102">
        <v>43587</v>
      </c>
      <c r="B10269" s="101">
        <v>2.94</v>
      </c>
    </row>
    <row r="10270" spans="1:2" x14ac:dyDescent="0.25">
      <c r="A10270" s="102">
        <v>43588</v>
      </c>
      <c r="B10270" s="101">
        <v>2.93</v>
      </c>
    </row>
    <row r="10271" spans="1:2" x14ac:dyDescent="0.25">
      <c r="A10271" s="102">
        <v>43591</v>
      </c>
      <c r="B10271" s="101">
        <v>2.91</v>
      </c>
    </row>
    <row r="10272" spans="1:2" x14ac:dyDescent="0.25">
      <c r="A10272" s="102">
        <v>43592</v>
      </c>
      <c r="B10272" s="101">
        <v>2.86</v>
      </c>
    </row>
    <row r="10273" spans="1:2" x14ac:dyDescent="0.25">
      <c r="A10273" s="102">
        <v>43593</v>
      </c>
      <c r="B10273" s="101">
        <v>2.89</v>
      </c>
    </row>
    <row r="10274" spans="1:2" x14ac:dyDescent="0.25">
      <c r="A10274" s="102">
        <v>43594</v>
      </c>
      <c r="B10274" s="101">
        <v>2.87</v>
      </c>
    </row>
    <row r="10275" spans="1:2" x14ac:dyDescent="0.25">
      <c r="A10275" s="102">
        <v>43595</v>
      </c>
      <c r="B10275" s="101">
        <v>2.89</v>
      </c>
    </row>
    <row r="10276" spans="1:2" x14ac:dyDescent="0.25">
      <c r="A10276" s="102">
        <v>43598</v>
      </c>
      <c r="B10276" s="101">
        <v>2.83</v>
      </c>
    </row>
    <row r="10277" spans="1:2" x14ac:dyDescent="0.25">
      <c r="A10277" s="102">
        <v>43599</v>
      </c>
      <c r="B10277" s="101">
        <v>2.86</v>
      </c>
    </row>
    <row r="10278" spans="1:2" x14ac:dyDescent="0.25">
      <c r="A10278" s="102">
        <v>43600</v>
      </c>
      <c r="B10278" s="101">
        <v>2.82</v>
      </c>
    </row>
    <row r="10279" spans="1:2" x14ac:dyDescent="0.25">
      <c r="A10279" s="102">
        <v>43601</v>
      </c>
      <c r="B10279" s="101">
        <v>2.84</v>
      </c>
    </row>
    <row r="10280" spans="1:2" x14ac:dyDescent="0.25">
      <c r="A10280" s="102">
        <v>43602</v>
      </c>
      <c r="B10280" s="101">
        <v>2.82</v>
      </c>
    </row>
    <row r="10281" spans="1:2" x14ac:dyDescent="0.25">
      <c r="A10281" s="102">
        <v>43605</v>
      </c>
      <c r="B10281" s="101">
        <v>2.83</v>
      </c>
    </row>
    <row r="10282" spans="1:2" x14ac:dyDescent="0.25">
      <c r="A10282" s="102">
        <v>43606</v>
      </c>
      <c r="B10282" s="101">
        <v>2.84</v>
      </c>
    </row>
    <row r="10283" spans="1:2" x14ac:dyDescent="0.25">
      <c r="A10283" s="102">
        <v>43607</v>
      </c>
      <c r="B10283" s="101">
        <v>2.82</v>
      </c>
    </row>
    <row r="10284" spans="1:2" x14ac:dyDescent="0.25">
      <c r="A10284" s="102">
        <v>43608</v>
      </c>
      <c r="B10284" s="101">
        <v>2.75</v>
      </c>
    </row>
    <row r="10285" spans="1:2" x14ac:dyDescent="0.25">
      <c r="A10285" s="102">
        <v>43609</v>
      </c>
      <c r="B10285" s="101">
        <v>2.75</v>
      </c>
    </row>
    <row r="10286" spans="1:2" x14ac:dyDescent="0.25">
      <c r="A10286" s="102">
        <v>43612</v>
      </c>
      <c r="B10286" s="101" t="e">
        <f>NA()</f>
        <v>#N/A</v>
      </c>
    </row>
    <row r="10287" spans="1:2" x14ac:dyDescent="0.25">
      <c r="A10287" s="102">
        <v>43613</v>
      </c>
      <c r="B10287" s="101">
        <v>2.7</v>
      </c>
    </row>
    <row r="10288" spans="1:2" x14ac:dyDescent="0.25">
      <c r="A10288" s="102">
        <v>43614</v>
      </c>
      <c r="B10288" s="101">
        <v>2.69</v>
      </c>
    </row>
    <row r="10289" spans="1:2" x14ac:dyDescent="0.25">
      <c r="A10289" s="102">
        <v>43615</v>
      </c>
      <c r="B10289" s="101">
        <v>2.65</v>
      </c>
    </row>
    <row r="10290" spans="1:2" x14ac:dyDescent="0.25">
      <c r="A10290" s="102">
        <v>43616</v>
      </c>
      <c r="B10290" s="101">
        <v>2.58</v>
      </c>
    </row>
    <row r="10291" spans="1:2" x14ac:dyDescent="0.25">
      <c r="A10291" s="102">
        <v>43619</v>
      </c>
      <c r="B10291" s="101">
        <v>2.5299999999999998</v>
      </c>
    </row>
    <row r="10292" spans="1:2" x14ac:dyDescent="0.25">
      <c r="A10292" s="102">
        <v>43620</v>
      </c>
      <c r="B10292" s="101">
        <v>2.6</v>
      </c>
    </row>
    <row r="10293" spans="1:2" x14ac:dyDescent="0.25">
      <c r="A10293" s="102">
        <v>43621</v>
      </c>
      <c r="B10293" s="101">
        <v>2.63</v>
      </c>
    </row>
    <row r="10294" spans="1:2" x14ac:dyDescent="0.25">
      <c r="A10294" s="102">
        <v>43622</v>
      </c>
      <c r="B10294" s="101">
        <v>2.62</v>
      </c>
    </row>
    <row r="10295" spans="1:2" x14ac:dyDescent="0.25">
      <c r="A10295" s="102">
        <v>43623</v>
      </c>
      <c r="B10295" s="101">
        <v>2.57</v>
      </c>
    </row>
    <row r="10296" spans="1:2" x14ac:dyDescent="0.25">
      <c r="A10296" s="102">
        <v>43626</v>
      </c>
      <c r="B10296" s="101">
        <v>2.62</v>
      </c>
    </row>
    <row r="10297" spans="1:2" x14ac:dyDescent="0.25">
      <c r="A10297" s="102">
        <v>43627</v>
      </c>
      <c r="B10297" s="101">
        <v>2.62</v>
      </c>
    </row>
    <row r="10298" spans="1:2" x14ac:dyDescent="0.25">
      <c r="A10298" s="102">
        <v>43628</v>
      </c>
      <c r="B10298" s="101">
        <v>2.62</v>
      </c>
    </row>
    <row r="10299" spans="1:2" x14ac:dyDescent="0.25">
      <c r="A10299" s="102">
        <v>43629</v>
      </c>
      <c r="B10299" s="101">
        <v>2.61</v>
      </c>
    </row>
    <row r="10300" spans="1:2" x14ac:dyDescent="0.25">
      <c r="A10300" s="102">
        <v>43630</v>
      </c>
      <c r="B10300" s="101">
        <v>2.59</v>
      </c>
    </row>
    <row r="10301" spans="1:2" x14ac:dyDescent="0.25">
      <c r="A10301" s="102">
        <v>43633</v>
      </c>
      <c r="B10301" s="101">
        <v>2.58</v>
      </c>
    </row>
    <row r="10302" spans="1:2" x14ac:dyDescent="0.25">
      <c r="A10302" s="102">
        <v>43634</v>
      </c>
      <c r="B10302" s="101">
        <v>2.5499999999999998</v>
      </c>
    </row>
    <row r="10303" spans="1:2" x14ac:dyDescent="0.25">
      <c r="A10303" s="102">
        <v>43635</v>
      </c>
      <c r="B10303" s="101">
        <v>2.54</v>
      </c>
    </row>
    <row r="10304" spans="1:2" x14ac:dyDescent="0.25">
      <c r="A10304" s="102">
        <v>43636</v>
      </c>
      <c r="B10304" s="101">
        <v>2.5299999999999998</v>
      </c>
    </row>
    <row r="10305" spans="1:2" x14ac:dyDescent="0.25">
      <c r="A10305" s="102">
        <v>43637</v>
      </c>
      <c r="B10305" s="101">
        <v>2.59</v>
      </c>
    </row>
    <row r="10306" spans="1:2" x14ac:dyDescent="0.25">
      <c r="A10306" s="102">
        <v>43640</v>
      </c>
      <c r="B10306" s="101">
        <v>2.5499999999999998</v>
      </c>
    </row>
    <row r="10307" spans="1:2" x14ac:dyDescent="0.25">
      <c r="A10307" s="102">
        <v>43641</v>
      </c>
      <c r="B10307" s="101">
        <v>2.5299999999999998</v>
      </c>
    </row>
    <row r="10308" spans="1:2" x14ac:dyDescent="0.25">
      <c r="A10308" s="102">
        <v>43642</v>
      </c>
      <c r="B10308" s="101">
        <v>2.57</v>
      </c>
    </row>
    <row r="10309" spans="1:2" x14ac:dyDescent="0.25">
      <c r="A10309" s="102">
        <v>43643</v>
      </c>
      <c r="B10309" s="101">
        <v>2.52</v>
      </c>
    </row>
    <row r="10310" spans="1:2" x14ac:dyDescent="0.25">
      <c r="A10310" s="102">
        <v>43644</v>
      </c>
      <c r="B10310" s="101">
        <v>2.52</v>
      </c>
    </row>
    <row r="10311" spans="1:2" x14ac:dyDescent="0.25">
      <c r="A10311" s="102">
        <v>43647</v>
      </c>
      <c r="B10311" s="101">
        <v>2.5499999999999998</v>
      </c>
    </row>
    <row r="10312" spans="1:2" x14ac:dyDescent="0.25">
      <c r="A10312" s="102">
        <v>43648</v>
      </c>
      <c r="B10312" s="101">
        <v>2.5099999999999998</v>
      </c>
    </row>
    <row r="10313" spans="1:2" x14ac:dyDescent="0.25">
      <c r="A10313" s="102">
        <v>43649</v>
      </c>
      <c r="B10313" s="101">
        <v>2.4700000000000002</v>
      </c>
    </row>
    <row r="10314" spans="1:2" x14ac:dyDescent="0.25">
      <c r="A10314" s="102">
        <v>43650</v>
      </c>
      <c r="B10314" s="101" t="e">
        <f>NA()</f>
        <v>#N/A</v>
      </c>
    </row>
    <row r="10315" spans="1:2" x14ac:dyDescent="0.25">
      <c r="A10315" s="102">
        <v>43651</v>
      </c>
      <c r="B10315" s="101">
        <v>2.54</v>
      </c>
    </row>
    <row r="10316" spans="1:2" x14ac:dyDescent="0.25">
      <c r="A10316" s="102">
        <v>43654</v>
      </c>
      <c r="B10316" s="101">
        <v>2.5299999999999998</v>
      </c>
    </row>
    <row r="10317" spans="1:2" x14ac:dyDescent="0.25">
      <c r="A10317" s="102">
        <v>43655</v>
      </c>
      <c r="B10317" s="101">
        <v>2.54</v>
      </c>
    </row>
    <row r="10318" spans="1:2" x14ac:dyDescent="0.25">
      <c r="A10318" s="102">
        <v>43656</v>
      </c>
      <c r="B10318" s="101">
        <v>2.57</v>
      </c>
    </row>
    <row r="10319" spans="1:2" x14ac:dyDescent="0.25">
      <c r="A10319" s="102">
        <v>43657</v>
      </c>
      <c r="B10319" s="101">
        <v>2.65</v>
      </c>
    </row>
    <row r="10320" spans="1:2" x14ac:dyDescent="0.25">
      <c r="A10320" s="102">
        <v>43658</v>
      </c>
      <c r="B10320" s="101">
        <v>2.64</v>
      </c>
    </row>
    <row r="10321" spans="1:2" x14ac:dyDescent="0.25">
      <c r="A10321" s="102">
        <v>43661</v>
      </c>
      <c r="B10321" s="101">
        <v>2.61</v>
      </c>
    </row>
    <row r="10322" spans="1:2" x14ac:dyDescent="0.25">
      <c r="A10322" s="102">
        <v>43662</v>
      </c>
      <c r="B10322" s="101">
        <v>2.63</v>
      </c>
    </row>
    <row r="10323" spans="1:2" x14ac:dyDescent="0.25">
      <c r="A10323" s="102">
        <v>43663</v>
      </c>
      <c r="B10323" s="101">
        <v>2.57</v>
      </c>
    </row>
    <row r="10324" spans="1:2" x14ac:dyDescent="0.25">
      <c r="A10324" s="102">
        <v>43664</v>
      </c>
      <c r="B10324" s="101">
        <v>2.56</v>
      </c>
    </row>
    <row r="10325" spans="1:2" x14ac:dyDescent="0.25">
      <c r="A10325" s="102">
        <v>43665</v>
      </c>
      <c r="B10325" s="101">
        <v>2.57</v>
      </c>
    </row>
    <row r="10326" spans="1:2" x14ac:dyDescent="0.25">
      <c r="A10326" s="102">
        <v>43668</v>
      </c>
      <c r="B10326" s="101">
        <v>2.58</v>
      </c>
    </row>
    <row r="10327" spans="1:2" x14ac:dyDescent="0.25">
      <c r="A10327" s="102">
        <v>43669</v>
      </c>
      <c r="B10327" s="101">
        <v>2.61</v>
      </c>
    </row>
    <row r="10328" spans="1:2" x14ac:dyDescent="0.25">
      <c r="A10328" s="102">
        <v>43670</v>
      </c>
      <c r="B10328" s="101">
        <v>2.58</v>
      </c>
    </row>
    <row r="10329" spans="1:2" x14ac:dyDescent="0.25">
      <c r="A10329" s="102">
        <v>43671</v>
      </c>
      <c r="B10329" s="101">
        <v>2.6</v>
      </c>
    </row>
    <row r="10330" spans="1:2" x14ac:dyDescent="0.25">
      <c r="A10330" s="102">
        <v>43672</v>
      </c>
      <c r="B10330" s="101">
        <v>2.59</v>
      </c>
    </row>
    <row r="10331" spans="1:2" x14ac:dyDescent="0.25">
      <c r="A10331" s="102">
        <v>43675</v>
      </c>
      <c r="B10331" s="101">
        <v>2.59</v>
      </c>
    </row>
    <row r="10332" spans="1:2" x14ac:dyDescent="0.25">
      <c r="A10332" s="102">
        <v>43676</v>
      </c>
      <c r="B10332" s="101">
        <v>2.58</v>
      </c>
    </row>
    <row r="10333" spans="1:2" x14ac:dyDescent="0.25">
      <c r="A10333" s="102">
        <v>43677</v>
      </c>
      <c r="B10333" s="101">
        <v>2.5299999999999998</v>
      </c>
    </row>
    <row r="10334" spans="1:2" x14ac:dyDescent="0.25">
      <c r="A10334" s="102">
        <v>43678</v>
      </c>
      <c r="B10334" s="101">
        <v>2.44</v>
      </c>
    </row>
    <row r="10335" spans="1:2" x14ac:dyDescent="0.25">
      <c r="A10335" s="102">
        <v>43679</v>
      </c>
      <c r="B10335" s="101">
        <v>2.39</v>
      </c>
    </row>
    <row r="10336" spans="1:2" x14ac:dyDescent="0.25">
      <c r="A10336" s="102">
        <v>43682</v>
      </c>
      <c r="B10336" s="101">
        <v>2.2999999999999998</v>
      </c>
    </row>
    <row r="10337" spans="1:2" x14ac:dyDescent="0.25">
      <c r="A10337" s="102">
        <v>43683</v>
      </c>
      <c r="B10337" s="101">
        <v>2.25</v>
      </c>
    </row>
    <row r="10338" spans="1:2" x14ac:dyDescent="0.25">
      <c r="A10338" s="102">
        <v>43684</v>
      </c>
      <c r="B10338" s="101">
        <v>2.2200000000000002</v>
      </c>
    </row>
    <row r="10339" spans="1:2" x14ac:dyDescent="0.25">
      <c r="A10339" s="102">
        <v>43685</v>
      </c>
      <c r="B10339" s="101">
        <v>2.25</v>
      </c>
    </row>
    <row r="10340" spans="1:2" x14ac:dyDescent="0.25">
      <c r="A10340" s="102">
        <v>43686</v>
      </c>
      <c r="B10340" s="101">
        <v>2.2599999999999998</v>
      </c>
    </row>
    <row r="10341" spans="1:2" x14ac:dyDescent="0.25">
      <c r="A10341" s="102">
        <v>43689</v>
      </c>
      <c r="B10341" s="101">
        <v>2.14</v>
      </c>
    </row>
    <row r="10342" spans="1:2" x14ac:dyDescent="0.25">
      <c r="A10342" s="102">
        <v>43690</v>
      </c>
      <c r="B10342" s="101">
        <v>2.15</v>
      </c>
    </row>
    <row r="10343" spans="1:2" x14ac:dyDescent="0.25">
      <c r="A10343" s="102">
        <v>43691</v>
      </c>
      <c r="B10343" s="101">
        <v>2.0299999999999998</v>
      </c>
    </row>
    <row r="10344" spans="1:2" x14ac:dyDescent="0.25">
      <c r="A10344" s="102">
        <v>43692</v>
      </c>
      <c r="B10344" s="101">
        <v>1.98</v>
      </c>
    </row>
    <row r="10345" spans="1:2" x14ac:dyDescent="0.25">
      <c r="A10345" s="102">
        <v>43693</v>
      </c>
      <c r="B10345" s="101">
        <v>2.0099999999999998</v>
      </c>
    </row>
    <row r="10346" spans="1:2" x14ac:dyDescent="0.25">
      <c r="A10346" s="102">
        <v>43696</v>
      </c>
      <c r="B10346" s="101">
        <v>2.08</v>
      </c>
    </row>
    <row r="10347" spans="1:2" x14ac:dyDescent="0.25">
      <c r="A10347" s="102">
        <v>43697</v>
      </c>
      <c r="B10347" s="101">
        <v>2.04</v>
      </c>
    </row>
    <row r="10348" spans="1:2" x14ac:dyDescent="0.25">
      <c r="A10348" s="102">
        <v>43698</v>
      </c>
      <c r="B10348" s="101">
        <v>2.0699999999999998</v>
      </c>
    </row>
    <row r="10349" spans="1:2" x14ac:dyDescent="0.25">
      <c r="A10349" s="102">
        <v>43699</v>
      </c>
      <c r="B10349" s="101">
        <v>2.11</v>
      </c>
    </row>
    <row r="10350" spans="1:2" x14ac:dyDescent="0.25">
      <c r="A10350" s="102">
        <v>43700</v>
      </c>
      <c r="B10350" s="101">
        <v>2.02</v>
      </c>
    </row>
    <row r="10351" spans="1:2" x14ac:dyDescent="0.25">
      <c r="A10351" s="102">
        <v>43703</v>
      </c>
      <c r="B10351" s="101">
        <v>2.04</v>
      </c>
    </row>
    <row r="10352" spans="1:2" x14ac:dyDescent="0.25">
      <c r="A10352" s="102">
        <v>43704</v>
      </c>
      <c r="B10352" s="101">
        <v>1.97</v>
      </c>
    </row>
    <row r="10353" spans="1:2" x14ac:dyDescent="0.25">
      <c r="A10353" s="102">
        <v>43705</v>
      </c>
      <c r="B10353" s="101">
        <v>1.94</v>
      </c>
    </row>
    <row r="10354" spans="1:2" x14ac:dyDescent="0.25">
      <c r="A10354" s="102">
        <v>43706</v>
      </c>
      <c r="B10354" s="101">
        <v>1.97</v>
      </c>
    </row>
    <row r="10355" spans="1:2" x14ac:dyDescent="0.25">
      <c r="A10355" s="102">
        <v>43707</v>
      </c>
      <c r="B10355" s="101">
        <v>1.96</v>
      </c>
    </row>
    <row r="10356" spans="1:2" x14ac:dyDescent="0.25">
      <c r="A10356" s="102">
        <v>43710</v>
      </c>
      <c r="B10356" s="101" t="e">
        <f>NA()</f>
        <v>#N/A</v>
      </c>
    </row>
    <row r="10357" spans="1:2" x14ac:dyDescent="0.25">
      <c r="A10357" s="102">
        <v>43711</v>
      </c>
      <c r="B10357" s="101">
        <v>1.95</v>
      </c>
    </row>
    <row r="10358" spans="1:2" x14ac:dyDescent="0.25">
      <c r="A10358" s="102">
        <v>43712</v>
      </c>
      <c r="B10358" s="101">
        <v>1.97</v>
      </c>
    </row>
    <row r="10359" spans="1:2" x14ac:dyDescent="0.25">
      <c r="A10359" s="102">
        <v>43713</v>
      </c>
      <c r="B10359" s="101">
        <v>2.06</v>
      </c>
    </row>
    <row r="10360" spans="1:2" x14ac:dyDescent="0.25">
      <c r="A10360" s="102">
        <v>43714</v>
      </c>
      <c r="B10360" s="101">
        <v>2.02</v>
      </c>
    </row>
    <row r="10361" spans="1:2" x14ac:dyDescent="0.25">
      <c r="A10361" s="102">
        <v>43717</v>
      </c>
      <c r="B10361" s="101">
        <v>2.11</v>
      </c>
    </row>
    <row r="10362" spans="1:2" x14ac:dyDescent="0.25">
      <c r="A10362" s="102">
        <v>43718</v>
      </c>
      <c r="B10362" s="101">
        <v>2.19</v>
      </c>
    </row>
    <row r="10363" spans="1:2" x14ac:dyDescent="0.25">
      <c r="A10363" s="102">
        <v>43719</v>
      </c>
      <c r="B10363" s="101">
        <v>2.2200000000000002</v>
      </c>
    </row>
    <row r="10364" spans="1:2" x14ac:dyDescent="0.25">
      <c r="A10364" s="102">
        <v>43720</v>
      </c>
      <c r="B10364" s="101">
        <v>2.2200000000000002</v>
      </c>
    </row>
    <row r="10365" spans="1:2" x14ac:dyDescent="0.25">
      <c r="A10365" s="102">
        <v>43721</v>
      </c>
      <c r="B10365" s="101">
        <v>2.37</v>
      </c>
    </row>
    <row r="10366" spans="1:2" x14ac:dyDescent="0.25">
      <c r="A10366" s="102">
        <v>43724</v>
      </c>
      <c r="B10366" s="101">
        <v>2.31</v>
      </c>
    </row>
    <row r="10367" spans="1:2" x14ac:dyDescent="0.25">
      <c r="A10367" s="102">
        <v>43725</v>
      </c>
      <c r="B10367" s="101">
        <v>2.27</v>
      </c>
    </row>
    <row r="10368" spans="1:2" x14ac:dyDescent="0.25">
      <c r="A10368" s="102">
        <v>43726</v>
      </c>
      <c r="B10368" s="101">
        <v>2.25</v>
      </c>
    </row>
    <row r="10369" spans="1:2" x14ac:dyDescent="0.25">
      <c r="A10369" s="102">
        <v>43727</v>
      </c>
      <c r="B10369" s="101">
        <v>2.2200000000000002</v>
      </c>
    </row>
    <row r="10370" spans="1:2" x14ac:dyDescent="0.25">
      <c r="A10370" s="102">
        <v>43728</v>
      </c>
      <c r="B10370" s="101">
        <v>2.17</v>
      </c>
    </row>
    <row r="10371" spans="1:2" x14ac:dyDescent="0.25">
      <c r="A10371" s="102">
        <v>43731</v>
      </c>
      <c r="B10371" s="101">
        <v>2.16</v>
      </c>
    </row>
    <row r="10372" spans="1:2" x14ac:dyDescent="0.25">
      <c r="A10372" s="102">
        <v>43732</v>
      </c>
      <c r="B10372" s="101">
        <v>2.09</v>
      </c>
    </row>
    <row r="10373" spans="1:2" x14ac:dyDescent="0.25">
      <c r="A10373" s="102">
        <v>43733</v>
      </c>
      <c r="B10373" s="101">
        <v>2.1800000000000002</v>
      </c>
    </row>
    <row r="10374" spans="1:2" x14ac:dyDescent="0.25">
      <c r="A10374" s="102">
        <v>43734</v>
      </c>
      <c r="B10374" s="101">
        <v>2.15</v>
      </c>
    </row>
    <row r="10375" spans="1:2" x14ac:dyDescent="0.25">
      <c r="A10375" s="102">
        <v>43735</v>
      </c>
      <c r="B10375" s="101">
        <v>2.13</v>
      </c>
    </row>
    <row r="10376" spans="1:2" x14ac:dyDescent="0.25">
      <c r="A10376" s="102">
        <v>43738</v>
      </c>
      <c r="B10376" s="101">
        <v>2.12</v>
      </c>
    </row>
    <row r="10377" spans="1:2" x14ac:dyDescent="0.25">
      <c r="A10377" s="102">
        <v>43739</v>
      </c>
      <c r="B10377" s="101">
        <v>2.11</v>
      </c>
    </row>
    <row r="10378" spans="1:2" x14ac:dyDescent="0.25">
      <c r="A10378" s="102">
        <v>43740</v>
      </c>
      <c r="B10378" s="101">
        <v>2.09</v>
      </c>
    </row>
    <row r="10379" spans="1:2" x14ac:dyDescent="0.25">
      <c r="A10379" s="102">
        <v>43741</v>
      </c>
      <c r="B10379" s="101">
        <v>2.04</v>
      </c>
    </row>
    <row r="10380" spans="1:2" x14ac:dyDescent="0.25">
      <c r="A10380" s="102">
        <v>43742</v>
      </c>
      <c r="B10380" s="101">
        <v>2.0099999999999998</v>
      </c>
    </row>
    <row r="10381" spans="1:2" x14ac:dyDescent="0.25">
      <c r="A10381" s="102">
        <v>43745</v>
      </c>
      <c r="B10381" s="101">
        <v>2.0499999999999998</v>
      </c>
    </row>
    <row r="10382" spans="1:2" x14ac:dyDescent="0.25">
      <c r="A10382" s="102">
        <v>43746</v>
      </c>
      <c r="B10382" s="101">
        <v>2.04</v>
      </c>
    </row>
    <row r="10383" spans="1:2" x14ac:dyDescent="0.25">
      <c r="A10383" s="102">
        <v>43747</v>
      </c>
      <c r="B10383" s="101">
        <v>2.08</v>
      </c>
    </row>
    <row r="10384" spans="1:2" x14ac:dyDescent="0.25">
      <c r="A10384" s="102">
        <v>43748</v>
      </c>
      <c r="B10384" s="101">
        <v>2.16</v>
      </c>
    </row>
    <row r="10385" spans="1:2" x14ac:dyDescent="0.25">
      <c r="A10385" s="102">
        <v>43749</v>
      </c>
      <c r="B10385" s="101">
        <v>2.2200000000000002</v>
      </c>
    </row>
    <row r="10386" spans="1:2" x14ac:dyDescent="0.25">
      <c r="A10386" s="102">
        <v>43752</v>
      </c>
      <c r="B10386" s="101" t="e">
        <f>NA()</f>
        <v>#N/A</v>
      </c>
    </row>
    <row r="10387" spans="1:2" x14ac:dyDescent="0.25">
      <c r="A10387" s="102">
        <v>43753</v>
      </c>
      <c r="B10387" s="101">
        <v>2.23</v>
      </c>
    </row>
    <row r="10388" spans="1:2" x14ac:dyDescent="0.25">
      <c r="A10388" s="102">
        <v>43754</v>
      </c>
      <c r="B10388" s="101">
        <v>2.23</v>
      </c>
    </row>
    <row r="10389" spans="1:2" x14ac:dyDescent="0.25">
      <c r="A10389" s="102">
        <v>43755</v>
      </c>
      <c r="B10389" s="101">
        <v>2.2400000000000002</v>
      </c>
    </row>
    <row r="10390" spans="1:2" x14ac:dyDescent="0.25">
      <c r="A10390" s="102">
        <v>43756</v>
      </c>
      <c r="B10390" s="101">
        <v>2.25</v>
      </c>
    </row>
    <row r="10391" spans="1:2" x14ac:dyDescent="0.25">
      <c r="A10391" s="102">
        <v>43759</v>
      </c>
      <c r="B10391" s="101">
        <v>2.2799999999999998</v>
      </c>
    </row>
    <row r="10392" spans="1:2" x14ac:dyDescent="0.25">
      <c r="A10392" s="102">
        <v>43760</v>
      </c>
      <c r="B10392" s="101">
        <v>2.2599999999999998</v>
      </c>
    </row>
    <row r="10393" spans="1:2" x14ac:dyDescent="0.25">
      <c r="A10393" s="102">
        <v>43761</v>
      </c>
      <c r="B10393" s="101">
        <v>2.25</v>
      </c>
    </row>
    <row r="10394" spans="1:2" x14ac:dyDescent="0.25">
      <c r="A10394" s="102">
        <v>43762</v>
      </c>
      <c r="B10394" s="101">
        <v>2.2599999999999998</v>
      </c>
    </row>
    <row r="10395" spans="1:2" x14ac:dyDescent="0.25">
      <c r="A10395" s="102">
        <v>43763</v>
      </c>
      <c r="B10395" s="101">
        <v>2.29</v>
      </c>
    </row>
    <row r="10396" spans="1:2" x14ac:dyDescent="0.25">
      <c r="A10396" s="102">
        <v>43766</v>
      </c>
      <c r="B10396" s="101">
        <v>2.34</v>
      </c>
    </row>
    <row r="10397" spans="1:2" x14ac:dyDescent="0.25">
      <c r="A10397" s="102">
        <v>43767</v>
      </c>
      <c r="B10397" s="101">
        <v>2.33</v>
      </c>
    </row>
    <row r="10398" spans="1:2" x14ac:dyDescent="0.25">
      <c r="A10398" s="102">
        <v>43768</v>
      </c>
      <c r="B10398" s="101">
        <v>2.2599999999999998</v>
      </c>
    </row>
    <row r="10399" spans="1:2" x14ac:dyDescent="0.25">
      <c r="A10399" s="102">
        <v>43769</v>
      </c>
      <c r="B10399" s="101">
        <v>2.17</v>
      </c>
    </row>
    <row r="10400" spans="1:2" x14ac:dyDescent="0.25">
      <c r="A10400" s="102">
        <v>43770</v>
      </c>
      <c r="B10400" s="101">
        <v>2.21</v>
      </c>
    </row>
    <row r="10401" spans="1:2" x14ac:dyDescent="0.25">
      <c r="A10401" s="102">
        <v>43773</v>
      </c>
      <c r="B10401" s="101">
        <v>2.27</v>
      </c>
    </row>
    <row r="10402" spans="1:2" x14ac:dyDescent="0.25">
      <c r="A10402" s="102">
        <v>43774</v>
      </c>
      <c r="B10402" s="101">
        <v>2.34</v>
      </c>
    </row>
    <row r="10403" spans="1:2" x14ac:dyDescent="0.25">
      <c r="A10403" s="102">
        <v>43775</v>
      </c>
      <c r="B10403" s="101">
        <v>2.2999999999999998</v>
      </c>
    </row>
    <row r="10404" spans="1:2" x14ac:dyDescent="0.25">
      <c r="A10404" s="102">
        <v>43776</v>
      </c>
      <c r="B10404" s="101">
        <v>2.4</v>
      </c>
    </row>
    <row r="10405" spans="1:2" x14ac:dyDescent="0.25">
      <c r="A10405" s="102">
        <v>43777</v>
      </c>
      <c r="B10405" s="101">
        <v>2.4300000000000002</v>
      </c>
    </row>
    <row r="10406" spans="1:2" x14ac:dyDescent="0.25">
      <c r="A10406" s="102">
        <v>43780</v>
      </c>
      <c r="B10406" s="101" t="e">
        <f>NA()</f>
        <v>#N/A</v>
      </c>
    </row>
    <row r="10407" spans="1:2" x14ac:dyDescent="0.25">
      <c r="A10407" s="102">
        <v>43781</v>
      </c>
      <c r="B10407" s="101">
        <v>2.39</v>
      </c>
    </row>
    <row r="10408" spans="1:2" x14ac:dyDescent="0.25">
      <c r="A10408" s="102">
        <v>43782</v>
      </c>
      <c r="B10408" s="101">
        <v>2.36</v>
      </c>
    </row>
    <row r="10409" spans="1:2" x14ac:dyDescent="0.25">
      <c r="A10409" s="102">
        <v>43783</v>
      </c>
      <c r="B10409" s="101">
        <v>2.31</v>
      </c>
    </row>
    <row r="10410" spans="1:2" x14ac:dyDescent="0.25">
      <c r="A10410" s="102">
        <v>43784</v>
      </c>
      <c r="B10410" s="101">
        <v>2.31</v>
      </c>
    </row>
    <row r="10411" spans="1:2" x14ac:dyDescent="0.25">
      <c r="A10411" s="102">
        <v>43787</v>
      </c>
      <c r="B10411" s="101">
        <v>2.2999999999999998</v>
      </c>
    </row>
    <row r="10412" spans="1:2" x14ac:dyDescent="0.25">
      <c r="A10412" s="102">
        <v>43788</v>
      </c>
      <c r="B10412" s="101">
        <v>2.2599999999999998</v>
      </c>
    </row>
    <row r="10413" spans="1:2" x14ac:dyDescent="0.25">
      <c r="A10413" s="102">
        <v>43789</v>
      </c>
      <c r="B10413" s="101">
        <v>2.2000000000000002</v>
      </c>
    </row>
    <row r="10414" spans="1:2" x14ac:dyDescent="0.25">
      <c r="A10414" s="102">
        <v>43790</v>
      </c>
      <c r="B10414" s="101">
        <v>2.2400000000000002</v>
      </c>
    </row>
    <row r="10415" spans="1:2" x14ac:dyDescent="0.25">
      <c r="A10415" s="102">
        <v>43791</v>
      </c>
      <c r="B10415" s="101">
        <v>2.2200000000000002</v>
      </c>
    </row>
    <row r="10416" spans="1:2" x14ac:dyDescent="0.25">
      <c r="A10416" s="102">
        <v>43794</v>
      </c>
      <c r="B10416" s="101">
        <v>2.21</v>
      </c>
    </row>
    <row r="10417" spans="1:2" x14ac:dyDescent="0.25">
      <c r="A10417" s="102">
        <v>43795</v>
      </c>
      <c r="B10417" s="101">
        <v>2.1800000000000002</v>
      </c>
    </row>
    <row r="10418" spans="1:2" x14ac:dyDescent="0.25">
      <c r="A10418" s="102">
        <v>43796</v>
      </c>
      <c r="B10418" s="101">
        <v>2.19</v>
      </c>
    </row>
    <row r="10419" spans="1:2" x14ac:dyDescent="0.25">
      <c r="A10419" s="102">
        <v>43797</v>
      </c>
      <c r="B10419" s="101" t="e">
        <f>NA()</f>
        <v>#N/A</v>
      </c>
    </row>
    <row r="10420" spans="1:2" x14ac:dyDescent="0.25">
      <c r="A10420" s="102">
        <v>43798</v>
      </c>
      <c r="B10420" s="101">
        <v>2.21</v>
      </c>
    </row>
    <row r="10421" spans="1:2" x14ac:dyDescent="0.25">
      <c r="A10421" s="102">
        <v>43801</v>
      </c>
      <c r="B10421" s="101">
        <v>2.2799999999999998</v>
      </c>
    </row>
    <row r="10422" spans="1:2" x14ac:dyDescent="0.25">
      <c r="A10422" s="102">
        <v>43802</v>
      </c>
      <c r="B10422" s="101">
        <v>2.17</v>
      </c>
    </row>
    <row r="10423" spans="1:2" x14ac:dyDescent="0.25">
      <c r="A10423" s="102">
        <v>43803</v>
      </c>
      <c r="B10423" s="101">
        <v>2.2200000000000002</v>
      </c>
    </row>
    <row r="10424" spans="1:2" x14ac:dyDescent="0.25">
      <c r="A10424" s="102">
        <v>43804</v>
      </c>
      <c r="B10424" s="101">
        <v>2.2400000000000002</v>
      </c>
    </row>
    <row r="10425" spans="1:2" x14ac:dyDescent="0.25">
      <c r="A10425" s="102">
        <v>43805</v>
      </c>
      <c r="B10425" s="101">
        <v>2.29</v>
      </c>
    </row>
    <row r="10426" spans="1:2" x14ac:dyDescent="0.25">
      <c r="A10426" s="102">
        <v>43808</v>
      </c>
      <c r="B10426" s="101">
        <v>2.27</v>
      </c>
    </row>
    <row r="10427" spans="1:2" x14ac:dyDescent="0.25">
      <c r="A10427" s="102">
        <v>43809</v>
      </c>
      <c r="B10427" s="101">
        <v>2.2599999999999998</v>
      </c>
    </row>
    <row r="10428" spans="1:2" x14ac:dyDescent="0.25">
      <c r="A10428" s="102">
        <v>43810</v>
      </c>
      <c r="B10428" s="101">
        <v>2.23</v>
      </c>
    </row>
    <row r="10429" spans="1:2" x14ac:dyDescent="0.25">
      <c r="A10429" s="102">
        <v>43811</v>
      </c>
      <c r="B10429" s="101">
        <v>2.3199999999999998</v>
      </c>
    </row>
    <row r="10430" spans="1:2" x14ac:dyDescent="0.25">
      <c r="A10430" s="102">
        <v>43812</v>
      </c>
      <c r="B10430" s="101">
        <v>2.2599999999999998</v>
      </c>
    </row>
    <row r="10431" spans="1:2" x14ac:dyDescent="0.25">
      <c r="A10431" s="102">
        <v>43815</v>
      </c>
      <c r="B10431" s="101">
        <v>2.2999999999999998</v>
      </c>
    </row>
    <row r="10432" spans="1:2" x14ac:dyDescent="0.25">
      <c r="A10432" s="102">
        <v>43816</v>
      </c>
      <c r="B10432" s="101">
        <v>2.31</v>
      </c>
    </row>
    <row r="10433" spans="1:2" x14ac:dyDescent="0.25">
      <c r="A10433" s="102">
        <v>43817</v>
      </c>
      <c r="B10433" s="101">
        <v>2.35</v>
      </c>
    </row>
    <row r="10434" spans="1:2" x14ac:dyDescent="0.25">
      <c r="A10434" s="102">
        <v>43818</v>
      </c>
      <c r="B10434" s="101">
        <v>2.35</v>
      </c>
    </row>
    <row r="10435" spans="1:2" x14ac:dyDescent="0.25">
      <c r="A10435" s="102">
        <v>43819</v>
      </c>
      <c r="B10435" s="101">
        <v>2.34</v>
      </c>
    </row>
    <row r="10436" spans="1:2" x14ac:dyDescent="0.25">
      <c r="A10436" s="102">
        <v>43822</v>
      </c>
      <c r="B10436" s="101">
        <v>2.35</v>
      </c>
    </row>
    <row r="10437" spans="1:2" x14ac:dyDescent="0.25">
      <c r="A10437" s="102">
        <v>43823</v>
      </c>
      <c r="B10437" s="101">
        <v>2.33</v>
      </c>
    </row>
    <row r="10438" spans="1:2" x14ac:dyDescent="0.25">
      <c r="A10438" s="102">
        <v>43824</v>
      </c>
      <c r="B10438" s="101" t="e">
        <f>NA()</f>
        <v>#N/A</v>
      </c>
    </row>
    <row r="10439" spans="1:2" x14ac:dyDescent="0.25">
      <c r="A10439" s="102">
        <v>43825</v>
      </c>
      <c r="B10439" s="101">
        <v>2.33</v>
      </c>
    </row>
    <row r="10440" spans="1:2" x14ac:dyDescent="0.25">
      <c r="A10440" s="102">
        <v>43826</v>
      </c>
      <c r="B10440" s="101">
        <v>2.3199999999999998</v>
      </c>
    </row>
    <row r="10441" spans="1:2" x14ac:dyDescent="0.25">
      <c r="A10441" s="102">
        <v>43829</v>
      </c>
      <c r="B10441" s="101">
        <v>2.34</v>
      </c>
    </row>
    <row r="10442" spans="1:2" x14ac:dyDescent="0.25">
      <c r="A10442" s="102">
        <v>43830</v>
      </c>
      <c r="B10442" s="101">
        <v>2.39</v>
      </c>
    </row>
    <row r="10443" spans="1:2" x14ac:dyDescent="0.25">
      <c r="A10443" s="102">
        <v>43831</v>
      </c>
      <c r="B10443" s="101" t="e">
        <f>NA()</f>
        <v>#N/A</v>
      </c>
    </row>
    <row r="10444" spans="1:2" x14ac:dyDescent="0.25">
      <c r="A10444" s="102">
        <v>43832</v>
      </c>
      <c r="B10444" s="101">
        <v>2.33</v>
      </c>
    </row>
    <row r="10445" spans="1:2" x14ac:dyDescent="0.25">
      <c r="A10445" s="102">
        <v>43833</v>
      </c>
      <c r="B10445" s="101">
        <v>2.2599999999999998</v>
      </c>
    </row>
    <row r="10446" spans="1:2" x14ac:dyDescent="0.25">
      <c r="A10446" s="102">
        <v>43836</v>
      </c>
      <c r="B10446" s="101">
        <v>2.2799999999999998</v>
      </c>
    </row>
    <row r="10447" spans="1:2" x14ac:dyDescent="0.25">
      <c r="A10447" s="102">
        <v>43837</v>
      </c>
      <c r="B10447" s="101">
        <v>2.31</v>
      </c>
    </row>
    <row r="10448" spans="1:2" x14ac:dyDescent="0.25">
      <c r="A10448" s="102">
        <v>43838</v>
      </c>
      <c r="B10448" s="101">
        <v>2.35</v>
      </c>
    </row>
    <row r="10449" spans="1:2" x14ac:dyDescent="0.25">
      <c r="A10449" s="102">
        <v>43839</v>
      </c>
      <c r="B10449" s="101">
        <v>2.38</v>
      </c>
    </row>
    <row r="10450" spans="1:2" x14ac:dyDescent="0.25">
      <c r="A10450" s="102">
        <v>43840</v>
      </c>
      <c r="B10450" s="101">
        <v>2.2799999999999998</v>
      </c>
    </row>
    <row r="10451" spans="1:2" x14ac:dyDescent="0.25">
      <c r="A10451" s="102">
        <v>43843</v>
      </c>
      <c r="B10451" s="101">
        <v>2.2999999999999998</v>
      </c>
    </row>
    <row r="10452" spans="1:2" x14ac:dyDescent="0.25">
      <c r="A10452" s="102">
        <v>43844</v>
      </c>
      <c r="B10452" s="101">
        <v>2.27</v>
      </c>
    </row>
    <row r="10453" spans="1:2" x14ac:dyDescent="0.25">
      <c r="A10453" s="102">
        <v>43845</v>
      </c>
      <c r="B10453" s="101">
        <v>2.23</v>
      </c>
    </row>
    <row r="10454" spans="1:2" x14ac:dyDescent="0.25">
      <c r="A10454" s="102">
        <v>43846</v>
      </c>
      <c r="B10454" s="101">
        <v>2.2599999999999998</v>
      </c>
    </row>
    <row r="10455" spans="1:2" x14ac:dyDescent="0.25">
      <c r="A10455" s="102">
        <v>43847</v>
      </c>
      <c r="B10455" s="101">
        <v>2.29</v>
      </c>
    </row>
    <row r="10456" spans="1:2" x14ac:dyDescent="0.25">
      <c r="A10456" s="102">
        <v>43850</v>
      </c>
      <c r="B10456" s="101" t="e">
        <f>NA()</f>
        <v>#N/A</v>
      </c>
    </row>
    <row r="10457" spans="1:2" x14ac:dyDescent="0.25">
      <c r="A10457" s="102">
        <v>43851</v>
      </c>
      <c r="B10457" s="101">
        <v>2.23</v>
      </c>
    </row>
    <row r="10458" spans="1:2" x14ac:dyDescent="0.25">
      <c r="A10458" s="102">
        <v>43852</v>
      </c>
      <c r="B10458" s="101">
        <v>2.2200000000000002</v>
      </c>
    </row>
    <row r="10459" spans="1:2" x14ac:dyDescent="0.25">
      <c r="A10459" s="102">
        <v>43853</v>
      </c>
      <c r="B10459" s="101">
        <v>2.1800000000000002</v>
      </c>
    </row>
    <row r="10460" spans="1:2" x14ac:dyDescent="0.25">
      <c r="A10460" s="102">
        <v>43854</v>
      </c>
      <c r="B10460" s="101">
        <v>2.14</v>
      </c>
    </row>
    <row r="10461" spans="1:2" x14ac:dyDescent="0.25">
      <c r="A10461" s="102">
        <v>43857</v>
      </c>
      <c r="B10461" s="101">
        <v>2.0499999999999998</v>
      </c>
    </row>
    <row r="10462" spans="1:2" x14ac:dyDescent="0.25">
      <c r="A10462" s="102">
        <v>43858</v>
      </c>
      <c r="B10462" s="101">
        <v>2.1</v>
      </c>
    </row>
    <row r="10463" spans="1:2" x14ac:dyDescent="0.25">
      <c r="A10463" s="102">
        <v>43859</v>
      </c>
      <c r="B10463" s="101">
        <v>2.0499999999999998</v>
      </c>
    </row>
    <row r="10464" spans="1:2" x14ac:dyDescent="0.25">
      <c r="A10464" s="102">
        <v>43860</v>
      </c>
      <c r="B10464" s="101">
        <v>2.04</v>
      </c>
    </row>
    <row r="10465" spans="1:2" x14ac:dyDescent="0.25">
      <c r="A10465" s="102">
        <v>43861</v>
      </c>
      <c r="B10465" s="101">
        <v>1.99</v>
      </c>
    </row>
    <row r="10466" spans="1:2" x14ac:dyDescent="0.25">
      <c r="A10466" s="102">
        <v>43864</v>
      </c>
      <c r="B10466" s="101">
        <v>2.0099999999999998</v>
      </c>
    </row>
    <row r="10467" spans="1:2" x14ac:dyDescent="0.25">
      <c r="A10467" s="102">
        <v>43865</v>
      </c>
      <c r="B10467" s="101">
        <v>2.08</v>
      </c>
    </row>
    <row r="10468" spans="1:2" x14ac:dyDescent="0.25">
      <c r="A10468" s="102">
        <v>43866</v>
      </c>
      <c r="B10468" s="101">
        <v>2.14</v>
      </c>
    </row>
    <row r="10469" spans="1:2" x14ac:dyDescent="0.25">
      <c r="A10469" s="102">
        <v>43867</v>
      </c>
      <c r="B10469" s="101">
        <v>2.11</v>
      </c>
    </row>
    <row r="10470" spans="1:2" x14ac:dyDescent="0.25">
      <c r="A10470" s="102">
        <v>43868</v>
      </c>
      <c r="B10470" s="101">
        <v>2.0499999999999998</v>
      </c>
    </row>
    <row r="10471" spans="1:2" x14ac:dyDescent="0.25">
      <c r="A10471" s="102">
        <v>43871</v>
      </c>
      <c r="B10471" s="101">
        <v>2.0299999999999998</v>
      </c>
    </row>
    <row r="10472" spans="1:2" x14ac:dyDescent="0.25">
      <c r="A10472" s="102">
        <v>43872</v>
      </c>
      <c r="B10472" s="101">
        <v>2.0499999999999998</v>
      </c>
    </row>
    <row r="10473" spans="1:2" x14ac:dyDescent="0.25">
      <c r="A10473" s="102">
        <v>43873</v>
      </c>
      <c r="B10473" s="101">
        <v>2.09</v>
      </c>
    </row>
    <row r="10474" spans="1:2" x14ac:dyDescent="0.25">
      <c r="A10474" s="102">
        <v>43874</v>
      </c>
      <c r="B10474" s="101">
        <v>2.0699999999999998</v>
      </c>
    </row>
    <row r="10475" spans="1:2" x14ac:dyDescent="0.25">
      <c r="A10475" s="102">
        <v>43875</v>
      </c>
      <c r="B10475" s="101">
        <v>2.04</v>
      </c>
    </row>
    <row r="10476" spans="1:2" x14ac:dyDescent="0.25">
      <c r="A10476" s="102">
        <v>43878</v>
      </c>
      <c r="B10476" s="101" t="e">
        <f>NA()</f>
        <v>#N/A</v>
      </c>
    </row>
    <row r="10477" spans="1:2" x14ac:dyDescent="0.25">
      <c r="A10477" s="102">
        <v>43879</v>
      </c>
      <c r="B10477" s="101">
        <v>2</v>
      </c>
    </row>
    <row r="10478" spans="1:2" x14ac:dyDescent="0.25">
      <c r="A10478" s="102">
        <v>43880</v>
      </c>
      <c r="B10478" s="101">
        <v>2.0099999999999998</v>
      </c>
    </row>
    <row r="10479" spans="1:2" x14ac:dyDescent="0.25">
      <c r="A10479" s="102">
        <v>43881</v>
      </c>
      <c r="B10479" s="101">
        <v>1.97</v>
      </c>
    </row>
    <row r="10480" spans="1:2" x14ac:dyDescent="0.25">
      <c r="A10480" s="102">
        <v>43882</v>
      </c>
      <c r="B10480" s="101">
        <v>1.9</v>
      </c>
    </row>
    <row r="10481" spans="1:2" x14ac:dyDescent="0.25">
      <c r="A10481" s="102">
        <v>43885</v>
      </c>
      <c r="B10481" s="101">
        <v>1.84</v>
      </c>
    </row>
    <row r="10482" spans="1:2" x14ac:dyDescent="0.25">
      <c r="A10482" s="102">
        <v>43886</v>
      </c>
      <c r="B10482" s="101">
        <v>1.8</v>
      </c>
    </row>
    <row r="10483" spans="1:2" x14ac:dyDescent="0.25">
      <c r="A10483" s="102">
        <v>43887</v>
      </c>
      <c r="B10483" s="101">
        <v>1.81</v>
      </c>
    </row>
    <row r="10484" spans="1:2" x14ac:dyDescent="0.25">
      <c r="A10484" s="102">
        <v>43888</v>
      </c>
      <c r="B10484" s="101">
        <v>1.79</v>
      </c>
    </row>
    <row r="10485" spans="1:2" x14ac:dyDescent="0.25">
      <c r="A10485" s="102">
        <v>43889</v>
      </c>
      <c r="B10485" s="101">
        <v>1.65</v>
      </c>
    </row>
    <row r="10486" spans="1:2" x14ac:dyDescent="0.25">
      <c r="A10486" s="102">
        <v>43892</v>
      </c>
      <c r="B10486" s="101">
        <v>1.66</v>
      </c>
    </row>
    <row r="10487" spans="1:2" x14ac:dyDescent="0.25">
      <c r="A10487" s="102">
        <v>43893</v>
      </c>
      <c r="B10487" s="101">
        <v>1.64</v>
      </c>
    </row>
    <row r="10488" spans="1:2" x14ac:dyDescent="0.25">
      <c r="A10488" s="102">
        <v>43894</v>
      </c>
      <c r="B10488" s="101">
        <v>1.67</v>
      </c>
    </row>
    <row r="10489" spans="1:2" x14ac:dyDescent="0.25">
      <c r="A10489" s="102">
        <v>43895</v>
      </c>
      <c r="B10489" s="101">
        <v>1.56</v>
      </c>
    </row>
    <row r="10490" spans="1:2" x14ac:dyDescent="0.25">
      <c r="A10490" s="102">
        <v>43896</v>
      </c>
      <c r="B10490" s="101">
        <v>1.25</v>
      </c>
    </row>
    <row r="10491" spans="1:2" x14ac:dyDescent="0.25">
      <c r="A10491" s="102">
        <v>43899</v>
      </c>
      <c r="B10491" s="101">
        <v>0.99</v>
      </c>
    </row>
    <row r="10492" spans="1:2" x14ac:dyDescent="0.25">
      <c r="A10492" s="102">
        <v>43900</v>
      </c>
      <c r="B10492" s="101">
        <v>1.28</v>
      </c>
    </row>
    <row r="10493" spans="1:2" x14ac:dyDescent="0.25">
      <c r="A10493" s="102">
        <v>43901</v>
      </c>
      <c r="B10493" s="101">
        <v>1.3</v>
      </c>
    </row>
    <row r="10494" spans="1:2" x14ac:dyDescent="0.25">
      <c r="A10494" s="102">
        <v>43902</v>
      </c>
      <c r="B10494" s="101">
        <v>1.49</v>
      </c>
    </row>
    <row r="10495" spans="1:2" x14ac:dyDescent="0.25">
      <c r="A10495" s="102">
        <v>43903</v>
      </c>
      <c r="B10495" s="101">
        <v>1.56</v>
      </c>
    </row>
    <row r="10496" spans="1:2" x14ac:dyDescent="0.25">
      <c r="A10496" s="102">
        <v>43906</v>
      </c>
      <c r="B10496" s="101">
        <v>1.34</v>
      </c>
    </row>
    <row r="10497" spans="1:2" x14ac:dyDescent="0.25">
      <c r="A10497" s="102">
        <v>43907</v>
      </c>
      <c r="B10497" s="101">
        <v>1.63</v>
      </c>
    </row>
    <row r="10498" spans="1:2" x14ac:dyDescent="0.25">
      <c r="A10498" s="102">
        <v>43908</v>
      </c>
      <c r="B10498" s="101">
        <v>1.77</v>
      </c>
    </row>
    <row r="10499" spans="1:2" x14ac:dyDescent="0.25">
      <c r="A10499" s="102">
        <v>43909</v>
      </c>
      <c r="B10499" s="101">
        <v>1.78</v>
      </c>
    </row>
    <row r="10500" spans="1:2" x14ac:dyDescent="0.25">
      <c r="A10500" s="102">
        <v>43910</v>
      </c>
      <c r="B10500" s="101">
        <v>1.55</v>
      </c>
    </row>
    <row r="10501" spans="1:2" x14ac:dyDescent="0.25">
      <c r="A10501" s="102">
        <v>43913</v>
      </c>
      <c r="B10501" s="101">
        <v>1.33</v>
      </c>
    </row>
    <row r="10502" spans="1:2" x14ac:dyDescent="0.25">
      <c r="A10502" s="102">
        <v>43914</v>
      </c>
      <c r="B10502" s="101">
        <v>1.39</v>
      </c>
    </row>
    <row r="10503" spans="1:2" x14ac:dyDescent="0.25">
      <c r="A10503" s="102">
        <v>43915</v>
      </c>
      <c r="B10503" s="101">
        <v>1.45</v>
      </c>
    </row>
    <row r="10504" spans="1:2" x14ac:dyDescent="0.25">
      <c r="A10504" s="102">
        <v>43916</v>
      </c>
      <c r="B10504" s="101">
        <v>1.42</v>
      </c>
    </row>
    <row r="10505" spans="1:2" x14ac:dyDescent="0.25">
      <c r="A10505" s="102">
        <v>43917</v>
      </c>
      <c r="B10505" s="101">
        <v>1.29</v>
      </c>
    </row>
    <row r="10506" spans="1:2" x14ac:dyDescent="0.25">
      <c r="A10506" s="102">
        <v>43920</v>
      </c>
      <c r="B10506" s="101">
        <v>1.31</v>
      </c>
    </row>
    <row r="10507" spans="1:2" x14ac:dyDescent="0.25">
      <c r="A10507" s="102">
        <v>43921</v>
      </c>
      <c r="B10507" s="101">
        <v>1.35</v>
      </c>
    </row>
    <row r="10508" spans="1:2" x14ac:dyDescent="0.25">
      <c r="A10508" s="102">
        <v>43922</v>
      </c>
      <c r="B10508" s="101">
        <v>1.27</v>
      </c>
    </row>
    <row r="10509" spans="1:2" x14ac:dyDescent="0.25">
      <c r="A10509" s="102">
        <v>43923</v>
      </c>
      <c r="B10509" s="101">
        <v>1.26</v>
      </c>
    </row>
    <row r="10510" spans="1:2" x14ac:dyDescent="0.25">
      <c r="A10510" s="102">
        <v>43924</v>
      </c>
      <c r="B10510" s="101">
        <v>1.24</v>
      </c>
    </row>
    <row r="10511" spans="1:2" x14ac:dyDescent="0.25">
      <c r="A10511" s="102">
        <v>43927</v>
      </c>
      <c r="B10511" s="101">
        <v>1.27</v>
      </c>
    </row>
    <row r="10512" spans="1:2" x14ac:dyDescent="0.25">
      <c r="A10512" s="102">
        <v>43928</v>
      </c>
      <c r="B10512" s="101">
        <v>1.32</v>
      </c>
    </row>
    <row r="10513" spans="1:2" x14ac:dyDescent="0.25">
      <c r="A10513" s="102">
        <v>43929</v>
      </c>
      <c r="B10513" s="101">
        <v>1.37</v>
      </c>
    </row>
    <row r="10514" spans="1:2" x14ac:dyDescent="0.25">
      <c r="A10514" s="102">
        <v>43930</v>
      </c>
      <c r="B10514" s="101">
        <v>1.35</v>
      </c>
    </row>
    <row r="10515" spans="1:2" x14ac:dyDescent="0.25">
      <c r="A10515" s="102">
        <v>43931</v>
      </c>
      <c r="B10515" s="101" t="e">
        <f>NA()</f>
        <v>#N/A</v>
      </c>
    </row>
    <row r="10516" spans="1:2" x14ac:dyDescent="0.25">
      <c r="A10516" s="102">
        <v>43934</v>
      </c>
      <c r="B10516" s="101">
        <v>1.39</v>
      </c>
    </row>
    <row r="10517" spans="1:2" x14ac:dyDescent="0.25">
      <c r="A10517" s="102">
        <v>43935</v>
      </c>
      <c r="B10517" s="101">
        <v>1.41</v>
      </c>
    </row>
    <row r="10518" spans="1:2" x14ac:dyDescent="0.25">
      <c r="A10518" s="102">
        <v>43936</v>
      </c>
      <c r="B10518" s="101">
        <v>1.27</v>
      </c>
    </row>
    <row r="10519" spans="1:2" x14ac:dyDescent="0.25">
      <c r="A10519" s="102">
        <v>43937</v>
      </c>
      <c r="B10519" s="101">
        <v>1.21</v>
      </c>
    </row>
    <row r="10520" spans="1:2" x14ac:dyDescent="0.25">
      <c r="A10520" s="102">
        <v>43938</v>
      </c>
      <c r="B10520" s="101">
        <v>1.27</v>
      </c>
    </row>
    <row r="10521" spans="1:2" x14ac:dyDescent="0.25">
      <c r="A10521" s="102">
        <v>43941</v>
      </c>
      <c r="B10521" s="101">
        <v>1.23</v>
      </c>
    </row>
    <row r="10522" spans="1:2" x14ac:dyDescent="0.25">
      <c r="A10522" s="102">
        <v>43942</v>
      </c>
      <c r="B10522" s="101">
        <v>1.17</v>
      </c>
    </row>
    <row r="10523" spans="1:2" x14ac:dyDescent="0.25">
      <c r="A10523" s="102">
        <v>43943</v>
      </c>
      <c r="B10523" s="101">
        <v>1.22</v>
      </c>
    </row>
    <row r="10524" spans="1:2" x14ac:dyDescent="0.25">
      <c r="A10524" s="102">
        <v>43944</v>
      </c>
      <c r="B10524" s="101">
        <v>1.18</v>
      </c>
    </row>
    <row r="10525" spans="1:2" x14ac:dyDescent="0.25">
      <c r="A10525" s="102">
        <v>43945</v>
      </c>
      <c r="B10525" s="101">
        <v>1.17</v>
      </c>
    </row>
    <row r="10526" spans="1:2" x14ac:dyDescent="0.25">
      <c r="A10526" s="102">
        <v>43948</v>
      </c>
      <c r="B10526" s="101">
        <v>1.25</v>
      </c>
    </row>
    <row r="10527" spans="1:2" x14ac:dyDescent="0.25">
      <c r="A10527" s="102">
        <v>43949</v>
      </c>
      <c r="B10527" s="101">
        <v>1.2</v>
      </c>
    </row>
    <row r="10528" spans="1:2" x14ac:dyDescent="0.25">
      <c r="A10528" s="102">
        <v>43950</v>
      </c>
      <c r="B10528" s="101">
        <v>1.24</v>
      </c>
    </row>
    <row r="10529" spans="1:2" x14ac:dyDescent="0.25">
      <c r="A10529" s="102">
        <v>43951</v>
      </c>
      <c r="B10529" s="101">
        <v>1.28</v>
      </c>
    </row>
    <row r="10530" spans="1:2" x14ac:dyDescent="0.25">
      <c r="A10530" s="102">
        <v>43952</v>
      </c>
      <c r="B10530" s="101">
        <v>1.27</v>
      </c>
    </row>
    <row r="10531" spans="1:2" x14ac:dyDescent="0.25">
      <c r="A10531" s="102">
        <v>43955</v>
      </c>
      <c r="B10531" s="101">
        <v>1.29</v>
      </c>
    </row>
    <row r="10532" spans="1:2" x14ac:dyDescent="0.25">
      <c r="A10532" s="102">
        <v>43956</v>
      </c>
      <c r="B10532" s="101">
        <v>1.32</v>
      </c>
    </row>
    <row r="10533" spans="1:2" x14ac:dyDescent="0.25">
      <c r="A10533" s="102">
        <v>43957</v>
      </c>
      <c r="B10533" s="101">
        <v>1.41</v>
      </c>
    </row>
    <row r="10534" spans="1:2" x14ac:dyDescent="0.25">
      <c r="A10534" s="102">
        <v>43958</v>
      </c>
      <c r="B10534" s="101">
        <v>1.31</v>
      </c>
    </row>
    <row r="10535" spans="1:2" x14ac:dyDescent="0.25">
      <c r="A10535" s="102">
        <v>43959</v>
      </c>
      <c r="B10535" s="101">
        <v>1.39</v>
      </c>
    </row>
    <row r="10536" spans="1:2" x14ac:dyDescent="0.25">
      <c r="A10536" s="102">
        <v>43962</v>
      </c>
      <c r="B10536" s="101">
        <v>1.43</v>
      </c>
    </row>
    <row r="10537" spans="1:2" x14ac:dyDescent="0.25">
      <c r="A10537" s="102">
        <v>43963</v>
      </c>
      <c r="B10537" s="101">
        <v>1.38</v>
      </c>
    </row>
    <row r="10538" spans="1:2" x14ac:dyDescent="0.25">
      <c r="A10538" s="102">
        <v>43964</v>
      </c>
      <c r="B10538" s="101">
        <v>1.35</v>
      </c>
    </row>
    <row r="10539" spans="1:2" x14ac:dyDescent="0.25">
      <c r="A10539" s="102">
        <v>43965</v>
      </c>
      <c r="B10539" s="101">
        <v>1.3</v>
      </c>
    </row>
    <row r="10540" spans="1:2" x14ac:dyDescent="0.25">
      <c r="A10540" s="102">
        <v>43966</v>
      </c>
      <c r="B10540" s="101">
        <v>1.32</v>
      </c>
    </row>
    <row r="10541" spans="1:2" x14ac:dyDescent="0.25">
      <c r="A10541" s="102">
        <v>43969</v>
      </c>
      <c r="B10541" s="101">
        <v>1.44</v>
      </c>
    </row>
    <row r="10542" spans="1:2" x14ac:dyDescent="0.25">
      <c r="A10542" s="102">
        <v>43970</v>
      </c>
      <c r="B10542" s="101">
        <v>1.43</v>
      </c>
    </row>
    <row r="10543" spans="1:2" x14ac:dyDescent="0.25">
      <c r="A10543" s="102">
        <v>43971</v>
      </c>
      <c r="B10543" s="101">
        <v>1.4</v>
      </c>
    </row>
    <row r="10544" spans="1:2" x14ac:dyDescent="0.25">
      <c r="A10544" s="102">
        <v>43972</v>
      </c>
      <c r="B10544" s="101">
        <v>1.4</v>
      </c>
    </row>
    <row r="10545" spans="1:2" x14ac:dyDescent="0.25">
      <c r="A10545" s="102">
        <v>43973</v>
      </c>
      <c r="B10545" s="101">
        <v>1.37</v>
      </c>
    </row>
    <row r="10546" spans="1:2" x14ac:dyDescent="0.25">
      <c r="A10546" s="102">
        <v>43976</v>
      </c>
      <c r="B10546" s="101" t="e">
        <f>NA()</f>
        <v>#N/A</v>
      </c>
    </row>
    <row r="10547" spans="1:2" x14ac:dyDescent="0.25">
      <c r="A10547" s="102">
        <v>43977</v>
      </c>
      <c r="B10547" s="101">
        <v>1.43</v>
      </c>
    </row>
    <row r="10548" spans="1:2" x14ac:dyDescent="0.25">
      <c r="A10548" s="102">
        <v>43978</v>
      </c>
      <c r="B10548" s="101">
        <v>1.44</v>
      </c>
    </row>
    <row r="10549" spans="1:2" x14ac:dyDescent="0.25">
      <c r="A10549" s="102">
        <v>43979</v>
      </c>
      <c r="B10549" s="101">
        <v>1.47</v>
      </c>
    </row>
    <row r="10550" spans="1:2" x14ac:dyDescent="0.25">
      <c r="A10550" s="102">
        <v>43980</v>
      </c>
      <c r="B10550" s="101">
        <v>1.41</v>
      </c>
    </row>
    <row r="10551" spans="1:2" x14ac:dyDescent="0.25">
      <c r="A10551" s="102">
        <v>43983</v>
      </c>
      <c r="B10551" s="101">
        <v>1.46</v>
      </c>
    </row>
    <row r="10552" spans="1:2" x14ac:dyDescent="0.25">
      <c r="A10552" s="102">
        <v>43984</v>
      </c>
      <c r="B10552" s="101">
        <v>1.48</v>
      </c>
    </row>
    <row r="10553" spans="1:2" x14ac:dyDescent="0.25">
      <c r="A10553" s="102">
        <v>43985</v>
      </c>
      <c r="B10553" s="101">
        <v>1.56</v>
      </c>
    </row>
    <row r="10554" spans="1:2" x14ac:dyDescent="0.25">
      <c r="A10554" s="102">
        <v>43986</v>
      </c>
      <c r="B10554" s="101">
        <v>1.61</v>
      </c>
    </row>
    <row r="10555" spans="1:2" x14ac:dyDescent="0.25">
      <c r="A10555" s="102">
        <v>43987</v>
      </c>
      <c r="B10555" s="101">
        <v>1.68</v>
      </c>
    </row>
    <row r="10556" spans="1:2" x14ac:dyDescent="0.25">
      <c r="A10556" s="102">
        <v>43990</v>
      </c>
      <c r="B10556" s="101">
        <v>1.65</v>
      </c>
    </row>
    <row r="10557" spans="1:2" x14ac:dyDescent="0.25">
      <c r="A10557" s="102">
        <v>43991</v>
      </c>
      <c r="B10557" s="101">
        <v>1.59</v>
      </c>
    </row>
    <row r="10558" spans="1:2" x14ac:dyDescent="0.25">
      <c r="A10558" s="102">
        <v>43992</v>
      </c>
      <c r="B10558" s="101">
        <v>1.53</v>
      </c>
    </row>
    <row r="10559" spans="1:2" x14ac:dyDescent="0.25">
      <c r="A10559" s="102">
        <v>43993</v>
      </c>
      <c r="B10559" s="101">
        <v>1.41</v>
      </c>
    </row>
    <row r="10560" spans="1:2" x14ac:dyDescent="0.25">
      <c r="A10560" s="102">
        <v>43994</v>
      </c>
      <c r="B10560" s="101">
        <v>1.45</v>
      </c>
    </row>
    <row r="10561" spans="1:2" x14ac:dyDescent="0.25">
      <c r="A10561" s="102">
        <v>43997</v>
      </c>
      <c r="B10561" s="101">
        <v>1.45</v>
      </c>
    </row>
    <row r="10562" spans="1:2" x14ac:dyDescent="0.25">
      <c r="A10562" s="102">
        <v>43998</v>
      </c>
      <c r="B10562" s="101">
        <v>1.54</v>
      </c>
    </row>
    <row r="10563" spans="1:2" x14ac:dyDescent="0.25">
      <c r="A10563" s="102">
        <v>43999</v>
      </c>
      <c r="B10563" s="101">
        <v>1.52</v>
      </c>
    </row>
    <row r="10564" spans="1:2" x14ac:dyDescent="0.25">
      <c r="A10564" s="102">
        <v>44000</v>
      </c>
      <c r="B10564" s="101">
        <v>1.47</v>
      </c>
    </row>
    <row r="10565" spans="1:2" x14ac:dyDescent="0.25">
      <c r="A10565" s="102">
        <v>44001</v>
      </c>
      <c r="B10565" s="101">
        <v>1.47</v>
      </c>
    </row>
    <row r="10566" spans="1:2" x14ac:dyDescent="0.25">
      <c r="A10566" s="102">
        <v>44004</v>
      </c>
      <c r="B10566" s="101">
        <v>1.46</v>
      </c>
    </row>
    <row r="10567" spans="1:2" x14ac:dyDescent="0.25">
      <c r="A10567" s="102">
        <v>44005</v>
      </c>
      <c r="B10567" s="101">
        <v>1.49</v>
      </c>
    </row>
    <row r="10568" spans="1:2" x14ac:dyDescent="0.25">
      <c r="A10568" s="102">
        <v>44006</v>
      </c>
      <c r="B10568" s="101">
        <v>1.44</v>
      </c>
    </row>
    <row r="10569" spans="1:2" x14ac:dyDescent="0.25">
      <c r="A10569" s="102">
        <v>44007</v>
      </c>
      <c r="B10569" s="101">
        <v>1.43</v>
      </c>
    </row>
    <row r="10570" spans="1:2" x14ac:dyDescent="0.25">
      <c r="A10570" s="102">
        <v>44008</v>
      </c>
      <c r="B10570" s="101">
        <v>1.37</v>
      </c>
    </row>
    <row r="10571" spans="1:2" x14ac:dyDescent="0.25">
      <c r="A10571" s="102">
        <v>44011</v>
      </c>
      <c r="B10571" s="101">
        <v>1.39</v>
      </c>
    </row>
    <row r="10572" spans="1:2" x14ac:dyDescent="0.25">
      <c r="A10572" s="102">
        <v>44012</v>
      </c>
      <c r="B10572" s="101">
        <v>1.41</v>
      </c>
    </row>
    <row r="10573" spans="1:2" x14ac:dyDescent="0.25">
      <c r="A10573" s="102">
        <v>44013</v>
      </c>
      <c r="B10573" s="101">
        <v>1.43</v>
      </c>
    </row>
    <row r="10574" spans="1:2" x14ac:dyDescent="0.25">
      <c r="A10574" s="102">
        <v>44014</v>
      </c>
      <c r="B10574" s="101">
        <v>1.43</v>
      </c>
    </row>
    <row r="10575" spans="1:2" x14ac:dyDescent="0.25">
      <c r="A10575" s="102">
        <v>44015</v>
      </c>
      <c r="B10575" s="101" t="e">
        <f>NA()</f>
        <v>#N/A</v>
      </c>
    </row>
    <row r="10576" spans="1:2" x14ac:dyDescent="0.25">
      <c r="A10576" s="102">
        <v>44018</v>
      </c>
      <c r="B10576" s="101">
        <v>1.45</v>
      </c>
    </row>
    <row r="10577" spans="1:2" x14ac:dyDescent="0.25">
      <c r="A10577" s="102">
        <v>44019</v>
      </c>
      <c r="B10577" s="101">
        <v>1.38</v>
      </c>
    </row>
    <row r="10578" spans="1:2" x14ac:dyDescent="0.25">
      <c r="A10578" s="102">
        <v>44020</v>
      </c>
      <c r="B10578" s="101">
        <v>1.39</v>
      </c>
    </row>
    <row r="10579" spans="1:2" x14ac:dyDescent="0.25">
      <c r="A10579" s="102">
        <v>44021</v>
      </c>
      <c r="B10579" s="101">
        <v>1.32</v>
      </c>
    </row>
    <row r="10580" spans="1:2" x14ac:dyDescent="0.25">
      <c r="A10580" s="102">
        <v>44022</v>
      </c>
      <c r="B10580" s="101">
        <v>1.33</v>
      </c>
    </row>
    <row r="10581" spans="1:2" x14ac:dyDescent="0.25">
      <c r="A10581" s="102">
        <v>44025</v>
      </c>
      <c r="B10581" s="101">
        <v>1.33</v>
      </c>
    </row>
    <row r="10582" spans="1:2" x14ac:dyDescent="0.25">
      <c r="A10582" s="102">
        <v>44026</v>
      </c>
      <c r="B10582" s="101">
        <v>1.3</v>
      </c>
    </row>
    <row r="10583" spans="1:2" x14ac:dyDescent="0.25">
      <c r="A10583" s="102">
        <v>44027</v>
      </c>
      <c r="B10583" s="101">
        <v>1.33</v>
      </c>
    </row>
    <row r="10584" spans="1:2" x14ac:dyDescent="0.25">
      <c r="A10584" s="102">
        <v>44028</v>
      </c>
      <c r="B10584" s="101">
        <v>1.31</v>
      </c>
    </row>
    <row r="10585" spans="1:2" x14ac:dyDescent="0.25">
      <c r="A10585" s="102">
        <v>44029</v>
      </c>
      <c r="B10585" s="101">
        <v>1.33</v>
      </c>
    </row>
    <row r="10586" spans="1:2" x14ac:dyDescent="0.25">
      <c r="A10586" s="102">
        <v>44032</v>
      </c>
      <c r="B10586" s="101">
        <v>1.32</v>
      </c>
    </row>
    <row r="10587" spans="1:2" x14ac:dyDescent="0.25">
      <c r="A10587" s="102">
        <v>44033</v>
      </c>
      <c r="B10587" s="101">
        <v>1.31</v>
      </c>
    </row>
    <row r="10588" spans="1:2" x14ac:dyDescent="0.25">
      <c r="A10588" s="102">
        <v>44034</v>
      </c>
      <c r="B10588" s="101">
        <v>1.29</v>
      </c>
    </row>
    <row r="10589" spans="1:2" x14ac:dyDescent="0.25">
      <c r="A10589" s="102">
        <v>44035</v>
      </c>
      <c r="B10589" s="101">
        <v>1.24</v>
      </c>
    </row>
    <row r="10590" spans="1:2" x14ac:dyDescent="0.25">
      <c r="A10590" s="102">
        <v>44036</v>
      </c>
      <c r="B10590" s="101">
        <v>1.23</v>
      </c>
    </row>
    <row r="10591" spans="1:2" x14ac:dyDescent="0.25">
      <c r="A10591" s="102">
        <v>44039</v>
      </c>
      <c r="B10591" s="101">
        <v>1.25</v>
      </c>
    </row>
    <row r="10592" spans="1:2" x14ac:dyDescent="0.25">
      <c r="A10592" s="102">
        <v>44040</v>
      </c>
      <c r="B10592" s="101">
        <v>1.22</v>
      </c>
    </row>
    <row r="10593" spans="1:2" x14ac:dyDescent="0.25">
      <c r="A10593" s="102">
        <v>44041</v>
      </c>
      <c r="B10593" s="101">
        <v>1.24</v>
      </c>
    </row>
    <row r="10594" spans="1:2" x14ac:dyDescent="0.25">
      <c r="A10594" s="102">
        <v>44042</v>
      </c>
      <c r="B10594" s="101">
        <v>1.2</v>
      </c>
    </row>
    <row r="10595" spans="1:2" x14ac:dyDescent="0.25">
      <c r="A10595" s="102">
        <v>44043</v>
      </c>
      <c r="B10595" s="101">
        <v>1.2</v>
      </c>
    </row>
    <row r="10596" spans="1:2" x14ac:dyDescent="0.25">
      <c r="A10596" s="102">
        <v>44046</v>
      </c>
      <c r="B10596" s="101">
        <v>1.23</v>
      </c>
    </row>
    <row r="10597" spans="1:2" x14ac:dyDescent="0.25">
      <c r="A10597" s="102">
        <v>44047</v>
      </c>
      <c r="B10597" s="101">
        <v>1.19</v>
      </c>
    </row>
    <row r="10598" spans="1:2" x14ac:dyDescent="0.25">
      <c r="A10598" s="102">
        <v>44048</v>
      </c>
      <c r="B10598" s="101">
        <v>1.22</v>
      </c>
    </row>
    <row r="10599" spans="1:2" x14ac:dyDescent="0.25">
      <c r="A10599" s="102">
        <v>44049</v>
      </c>
      <c r="B10599" s="101">
        <v>1.2</v>
      </c>
    </row>
    <row r="10600" spans="1:2" x14ac:dyDescent="0.25">
      <c r="A10600" s="102">
        <v>44050</v>
      </c>
      <c r="B10600" s="101">
        <v>1.23</v>
      </c>
    </row>
    <row r="10601" spans="1:2" x14ac:dyDescent="0.25">
      <c r="A10601" s="102">
        <v>44053</v>
      </c>
      <c r="B10601" s="101">
        <v>1.25</v>
      </c>
    </row>
    <row r="10602" spans="1:2" x14ac:dyDescent="0.25">
      <c r="A10602" s="102">
        <v>44054</v>
      </c>
      <c r="B10602" s="101">
        <v>1.32</v>
      </c>
    </row>
    <row r="10603" spans="1:2" x14ac:dyDescent="0.25">
      <c r="A10603" s="102">
        <v>44055</v>
      </c>
      <c r="B10603" s="101">
        <v>1.37</v>
      </c>
    </row>
    <row r="10604" spans="1:2" x14ac:dyDescent="0.25">
      <c r="A10604" s="102">
        <v>44056</v>
      </c>
      <c r="B10604" s="101">
        <v>1.42</v>
      </c>
    </row>
    <row r="10605" spans="1:2" x14ac:dyDescent="0.25">
      <c r="A10605" s="102">
        <v>44057</v>
      </c>
      <c r="B10605" s="101">
        <v>1.45</v>
      </c>
    </row>
    <row r="10606" spans="1:2" x14ac:dyDescent="0.25">
      <c r="A10606" s="102">
        <v>44060</v>
      </c>
      <c r="B10606" s="101">
        <v>1.43</v>
      </c>
    </row>
    <row r="10607" spans="1:2" x14ac:dyDescent="0.25">
      <c r="A10607" s="102">
        <v>44061</v>
      </c>
      <c r="B10607" s="101">
        <v>1.4</v>
      </c>
    </row>
    <row r="10608" spans="1:2" x14ac:dyDescent="0.25">
      <c r="A10608" s="102">
        <v>44062</v>
      </c>
      <c r="B10608" s="101">
        <v>1.42</v>
      </c>
    </row>
    <row r="10609" spans="1:2" x14ac:dyDescent="0.25">
      <c r="A10609" s="102">
        <v>44063</v>
      </c>
      <c r="B10609" s="101">
        <v>1.38</v>
      </c>
    </row>
    <row r="10610" spans="1:2" x14ac:dyDescent="0.25">
      <c r="A10610" s="102">
        <v>44064</v>
      </c>
      <c r="B10610" s="101">
        <v>1.35</v>
      </c>
    </row>
    <row r="10611" spans="1:2" x14ac:dyDescent="0.25">
      <c r="A10611" s="102">
        <v>44067</v>
      </c>
      <c r="B10611" s="101">
        <v>1.35</v>
      </c>
    </row>
    <row r="10612" spans="1:2" x14ac:dyDescent="0.25">
      <c r="A10612" s="102">
        <v>44068</v>
      </c>
      <c r="B10612" s="101">
        <v>1.39</v>
      </c>
    </row>
    <row r="10613" spans="1:2" x14ac:dyDescent="0.25">
      <c r="A10613" s="102">
        <v>44069</v>
      </c>
      <c r="B10613" s="101">
        <v>1.41</v>
      </c>
    </row>
    <row r="10614" spans="1:2" x14ac:dyDescent="0.25">
      <c r="A10614" s="102">
        <v>44070</v>
      </c>
      <c r="B10614" s="101">
        <v>1.5</v>
      </c>
    </row>
    <row r="10615" spans="1:2" x14ac:dyDescent="0.25">
      <c r="A10615" s="102">
        <v>44071</v>
      </c>
      <c r="B10615" s="101">
        <v>1.52</v>
      </c>
    </row>
    <row r="10616" spans="1:2" x14ac:dyDescent="0.25">
      <c r="A10616" s="102">
        <v>44074</v>
      </c>
      <c r="B10616" s="101">
        <v>1.49</v>
      </c>
    </row>
    <row r="10617" spans="1:2" x14ac:dyDescent="0.25">
      <c r="A10617" s="102">
        <v>44075</v>
      </c>
      <c r="B10617" s="101">
        <v>1.43</v>
      </c>
    </row>
    <row r="10618" spans="1:2" x14ac:dyDescent="0.25">
      <c r="A10618" s="102">
        <v>44076</v>
      </c>
      <c r="B10618" s="101">
        <v>1.38</v>
      </c>
    </row>
    <row r="10619" spans="1:2" x14ac:dyDescent="0.25">
      <c r="A10619" s="102">
        <v>44077</v>
      </c>
      <c r="B10619" s="101">
        <v>1.34</v>
      </c>
    </row>
    <row r="10620" spans="1:2" x14ac:dyDescent="0.25">
      <c r="A10620" s="102">
        <v>44078</v>
      </c>
      <c r="B10620" s="101">
        <v>1.46</v>
      </c>
    </row>
    <row r="10621" spans="1:2" x14ac:dyDescent="0.25">
      <c r="A10621" s="102">
        <v>44081</v>
      </c>
      <c r="B10621" s="101" t="e">
        <f>NA()</f>
        <v>#N/A</v>
      </c>
    </row>
    <row r="10622" spans="1:2" x14ac:dyDescent="0.25">
      <c r="A10622" s="102">
        <v>44082</v>
      </c>
      <c r="B10622" s="101">
        <v>1.43</v>
      </c>
    </row>
    <row r="10623" spans="1:2" x14ac:dyDescent="0.25">
      <c r="A10623" s="102">
        <v>44083</v>
      </c>
      <c r="B10623" s="101">
        <v>1.45</v>
      </c>
    </row>
    <row r="10624" spans="1:2" x14ac:dyDescent="0.25">
      <c r="A10624" s="102">
        <v>44084</v>
      </c>
      <c r="B10624" s="101">
        <v>1.43</v>
      </c>
    </row>
    <row r="10625" spans="1:2" x14ac:dyDescent="0.25">
      <c r="A10625" s="102">
        <v>44085</v>
      </c>
      <c r="B10625" s="101">
        <v>1.42</v>
      </c>
    </row>
    <row r="10626" spans="1:2" x14ac:dyDescent="0.25">
      <c r="A10626" s="102">
        <v>44088</v>
      </c>
      <c r="B10626" s="101">
        <v>1.42</v>
      </c>
    </row>
    <row r="10627" spans="1:2" x14ac:dyDescent="0.25">
      <c r="A10627" s="102">
        <v>44089</v>
      </c>
      <c r="B10627" s="101">
        <v>1.43</v>
      </c>
    </row>
    <row r="10628" spans="1:2" x14ac:dyDescent="0.25">
      <c r="A10628" s="102">
        <v>44090</v>
      </c>
      <c r="B10628" s="101">
        <v>1.45</v>
      </c>
    </row>
    <row r="10629" spans="1:2" x14ac:dyDescent="0.25">
      <c r="A10629" s="102">
        <v>44091</v>
      </c>
      <c r="B10629" s="101">
        <v>1.43</v>
      </c>
    </row>
    <row r="10630" spans="1:2" x14ac:dyDescent="0.25">
      <c r="A10630" s="102">
        <v>44092</v>
      </c>
      <c r="B10630" s="101">
        <v>1.45</v>
      </c>
    </row>
    <row r="10631" spans="1:2" x14ac:dyDescent="0.25">
      <c r="A10631" s="102">
        <v>44095</v>
      </c>
      <c r="B10631" s="101">
        <v>1.43</v>
      </c>
    </row>
    <row r="10632" spans="1:2" x14ac:dyDescent="0.25">
      <c r="A10632" s="102">
        <v>44096</v>
      </c>
      <c r="B10632" s="101">
        <v>1.42</v>
      </c>
    </row>
    <row r="10633" spans="1:2" x14ac:dyDescent="0.25">
      <c r="A10633" s="102">
        <v>44097</v>
      </c>
      <c r="B10633" s="101">
        <v>1.42</v>
      </c>
    </row>
    <row r="10634" spans="1:2" x14ac:dyDescent="0.25">
      <c r="A10634" s="102">
        <v>44098</v>
      </c>
      <c r="B10634" s="101">
        <v>1.4</v>
      </c>
    </row>
    <row r="10635" spans="1:2" x14ac:dyDescent="0.25">
      <c r="A10635" s="102">
        <v>44099</v>
      </c>
      <c r="B10635" s="101">
        <v>1.4</v>
      </c>
    </row>
    <row r="10636" spans="1:2" x14ac:dyDescent="0.25">
      <c r="A10636" s="102">
        <v>44102</v>
      </c>
      <c r="B10636" s="101">
        <v>1.42</v>
      </c>
    </row>
    <row r="10637" spans="1:2" x14ac:dyDescent="0.25">
      <c r="A10637" s="102">
        <v>44103</v>
      </c>
      <c r="B10637" s="101">
        <v>1.41</v>
      </c>
    </row>
    <row r="10638" spans="1:2" x14ac:dyDescent="0.25">
      <c r="A10638" s="102">
        <v>44104</v>
      </c>
      <c r="B10638" s="101">
        <v>1.46</v>
      </c>
    </row>
    <row r="10639" spans="1:2" x14ac:dyDescent="0.25">
      <c r="A10639" s="102">
        <v>44105</v>
      </c>
      <c r="B10639" s="101">
        <v>1.45</v>
      </c>
    </row>
    <row r="10640" spans="1:2" x14ac:dyDescent="0.25">
      <c r="A10640" s="102">
        <v>44106</v>
      </c>
      <c r="B10640" s="101">
        <v>1.48</v>
      </c>
    </row>
    <row r="10641" spans="1:2" x14ac:dyDescent="0.25">
      <c r="A10641" s="102">
        <v>44109</v>
      </c>
      <c r="B10641" s="101">
        <v>1.57</v>
      </c>
    </row>
    <row r="10642" spans="1:2" x14ac:dyDescent="0.25">
      <c r="A10642" s="102">
        <v>44110</v>
      </c>
      <c r="B10642" s="101">
        <v>1.56</v>
      </c>
    </row>
    <row r="10643" spans="1:2" x14ac:dyDescent="0.25">
      <c r="A10643" s="102">
        <v>44111</v>
      </c>
      <c r="B10643" s="101">
        <v>1.6</v>
      </c>
    </row>
    <row r="10644" spans="1:2" x14ac:dyDescent="0.25">
      <c r="A10644" s="102">
        <v>44112</v>
      </c>
      <c r="B10644" s="101">
        <v>1.57</v>
      </c>
    </row>
    <row r="10645" spans="1:2" x14ac:dyDescent="0.25">
      <c r="A10645" s="102">
        <v>44113</v>
      </c>
      <c r="B10645" s="101">
        <v>1.58</v>
      </c>
    </row>
    <row r="10646" spans="1:2" x14ac:dyDescent="0.25">
      <c r="A10646" s="102">
        <v>44116</v>
      </c>
      <c r="B10646" s="101" t="e">
        <f>NA()</f>
        <v>#N/A</v>
      </c>
    </row>
    <row r="10647" spans="1:2" x14ac:dyDescent="0.25">
      <c r="A10647" s="102">
        <v>44117</v>
      </c>
      <c r="B10647" s="101">
        <v>1.52</v>
      </c>
    </row>
    <row r="10648" spans="1:2" x14ac:dyDescent="0.25">
      <c r="A10648" s="102">
        <v>44118</v>
      </c>
      <c r="B10648" s="101">
        <v>1.5</v>
      </c>
    </row>
    <row r="10649" spans="1:2" x14ac:dyDescent="0.25">
      <c r="A10649" s="102">
        <v>44119</v>
      </c>
      <c r="B10649" s="101">
        <v>1.52</v>
      </c>
    </row>
    <row r="10650" spans="1:2" x14ac:dyDescent="0.25">
      <c r="A10650" s="102">
        <v>44120</v>
      </c>
      <c r="B10650" s="101">
        <v>1.52</v>
      </c>
    </row>
    <row r="10651" spans="1:2" x14ac:dyDescent="0.25">
      <c r="A10651" s="102">
        <v>44123</v>
      </c>
      <c r="B10651" s="101">
        <v>1.55</v>
      </c>
    </row>
    <row r="10652" spans="1:2" x14ac:dyDescent="0.25">
      <c r="A10652" s="102">
        <v>44124</v>
      </c>
      <c r="B10652" s="101">
        <v>1.6</v>
      </c>
    </row>
    <row r="10653" spans="1:2" x14ac:dyDescent="0.25">
      <c r="A10653" s="102">
        <v>44125</v>
      </c>
      <c r="B10653" s="101">
        <v>1.62</v>
      </c>
    </row>
    <row r="10654" spans="1:2" x14ac:dyDescent="0.25">
      <c r="A10654" s="102">
        <v>44126</v>
      </c>
      <c r="B10654" s="101">
        <v>1.67</v>
      </c>
    </row>
    <row r="10655" spans="1:2" x14ac:dyDescent="0.25">
      <c r="A10655" s="102">
        <v>44127</v>
      </c>
      <c r="B10655" s="101">
        <v>1.64</v>
      </c>
    </row>
    <row r="10656" spans="1:2" x14ac:dyDescent="0.25">
      <c r="A10656" s="102">
        <v>44130</v>
      </c>
      <c r="B10656" s="101">
        <v>1.59</v>
      </c>
    </row>
    <row r="10657" spans="1:2" x14ac:dyDescent="0.25">
      <c r="A10657" s="102">
        <v>44131</v>
      </c>
      <c r="B10657" s="101">
        <v>1.57</v>
      </c>
    </row>
    <row r="10658" spans="1:2" x14ac:dyDescent="0.25">
      <c r="A10658" s="102">
        <v>44132</v>
      </c>
      <c r="B10658" s="101">
        <v>1.56</v>
      </c>
    </row>
    <row r="10659" spans="1:2" x14ac:dyDescent="0.25">
      <c r="A10659" s="102">
        <v>44133</v>
      </c>
      <c r="B10659" s="101">
        <v>1.62</v>
      </c>
    </row>
    <row r="10660" spans="1:2" x14ac:dyDescent="0.25">
      <c r="A10660" s="102">
        <v>44134</v>
      </c>
      <c r="B10660" s="101">
        <v>1.65</v>
      </c>
    </row>
    <row r="10661" spans="1:2" x14ac:dyDescent="0.25">
      <c r="A10661" s="102">
        <v>44137</v>
      </c>
      <c r="B10661" s="101">
        <v>1.63</v>
      </c>
    </row>
    <row r="10662" spans="1:2" x14ac:dyDescent="0.25">
      <c r="A10662" s="102">
        <v>44138</v>
      </c>
      <c r="B10662" s="101">
        <v>1.66</v>
      </c>
    </row>
    <row r="10663" spans="1:2" x14ac:dyDescent="0.25">
      <c r="A10663" s="102">
        <v>44139</v>
      </c>
      <c r="B10663" s="101">
        <v>1.55</v>
      </c>
    </row>
    <row r="10664" spans="1:2" x14ac:dyDescent="0.25">
      <c r="A10664" s="102">
        <v>44140</v>
      </c>
      <c r="B10664" s="101">
        <v>1.54</v>
      </c>
    </row>
    <row r="10665" spans="1:2" x14ac:dyDescent="0.25">
      <c r="A10665" s="102">
        <v>44141</v>
      </c>
      <c r="B10665" s="101">
        <v>1.6</v>
      </c>
    </row>
    <row r="10666" spans="1:2" x14ac:dyDescent="0.25">
      <c r="A10666" s="102">
        <v>44144</v>
      </c>
      <c r="B10666" s="101">
        <v>1.73</v>
      </c>
    </row>
    <row r="10667" spans="1:2" x14ac:dyDescent="0.25">
      <c r="A10667" s="102">
        <v>44145</v>
      </c>
      <c r="B10667" s="101">
        <v>1.75</v>
      </c>
    </row>
    <row r="10668" spans="1:2" x14ac:dyDescent="0.25">
      <c r="A10668" s="102">
        <v>44146</v>
      </c>
      <c r="B10668" s="101" t="e">
        <f>NA()</f>
        <v>#N/A</v>
      </c>
    </row>
    <row r="10669" spans="1:2" x14ac:dyDescent="0.25">
      <c r="A10669" s="102">
        <v>44147</v>
      </c>
      <c r="B10669" s="101">
        <v>1.64</v>
      </c>
    </row>
    <row r="10670" spans="1:2" x14ac:dyDescent="0.25">
      <c r="A10670" s="102">
        <v>44148</v>
      </c>
      <c r="B10670" s="101">
        <v>1.65</v>
      </c>
    </row>
    <row r="10671" spans="1:2" x14ac:dyDescent="0.25">
      <c r="A10671" s="102">
        <v>44151</v>
      </c>
      <c r="B10671" s="101">
        <v>1.66</v>
      </c>
    </row>
    <row r="10672" spans="1:2" x14ac:dyDescent="0.25">
      <c r="A10672" s="102">
        <v>44152</v>
      </c>
      <c r="B10672" s="101">
        <v>1.62</v>
      </c>
    </row>
    <row r="10673" spans="1:2" x14ac:dyDescent="0.25">
      <c r="A10673" s="102">
        <v>44153</v>
      </c>
      <c r="B10673" s="101">
        <v>1.62</v>
      </c>
    </row>
    <row r="10674" spans="1:2" x14ac:dyDescent="0.25">
      <c r="A10674" s="102">
        <v>44154</v>
      </c>
      <c r="B10674" s="101">
        <v>1.58</v>
      </c>
    </row>
    <row r="10675" spans="1:2" x14ac:dyDescent="0.25">
      <c r="A10675" s="102">
        <v>44155</v>
      </c>
      <c r="B10675" s="101">
        <v>1.53</v>
      </c>
    </row>
    <row r="10676" spans="1:2" x14ac:dyDescent="0.25">
      <c r="A10676" s="102">
        <v>44158</v>
      </c>
      <c r="B10676" s="101">
        <v>1.56</v>
      </c>
    </row>
    <row r="10677" spans="1:2" x14ac:dyDescent="0.25">
      <c r="A10677" s="102">
        <v>44159</v>
      </c>
      <c r="B10677" s="101">
        <v>1.6</v>
      </c>
    </row>
    <row r="10678" spans="1:2" x14ac:dyDescent="0.25">
      <c r="A10678" s="102">
        <v>44160</v>
      </c>
      <c r="B10678" s="101">
        <v>1.62</v>
      </c>
    </row>
    <row r="10679" spans="1:2" x14ac:dyDescent="0.25">
      <c r="A10679" s="102">
        <v>44161</v>
      </c>
      <c r="B10679" s="101" t="e">
        <f>NA()</f>
        <v>#N/A</v>
      </c>
    </row>
    <row r="10680" spans="1:2" x14ac:dyDescent="0.25">
      <c r="A10680" s="102">
        <v>44162</v>
      </c>
      <c r="B10680" s="101">
        <v>1.57</v>
      </c>
    </row>
    <row r="10681" spans="1:2" x14ac:dyDescent="0.25">
      <c r="A10681" s="102">
        <v>44165</v>
      </c>
      <c r="B10681" s="101">
        <v>1.58</v>
      </c>
    </row>
    <row r="10682" spans="1:2" x14ac:dyDescent="0.25">
      <c r="A10682" s="102">
        <v>44166</v>
      </c>
      <c r="B10682" s="101">
        <v>1.66</v>
      </c>
    </row>
    <row r="10683" spans="1:2" x14ac:dyDescent="0.25">
      <c r="A10683" s="102">
        <v>44167</v>
      </c>
      <c r="B10683" s="101">
        <v>1.7</v>
      </c>
    </row>
    <row r="10684" spans="1:2" x14ac:dyDescent="0.25">
      <c r="A10684" s="102">
        <v>44168</v>
      </c>
      <c r="B10684" s="101">
        <v>1.67</v>
      </c>
    </row>
    <row r="10685" spans="1:2" x14ac:dyDescent="0.25">
      <c r="A10685" s="102">
        <v>44169</v>
      </c>
      <c r="B10685" s="101">
        <v>1.73</v>
      </c>
    </row>
    <row r="10686" spans="1:2" x14ac:dyDescent="0.25">
      <c r="A10686" s="102">
        <v>44172</v>
      </c>
      <c r="B10686" s="101">
        <v>1.69</v>
      </c>
    </row>
    <row r="10687" spans="1:2" x14ac:dyDescent="0.25">
      <c r="A10687" s="102">
        <v>44173</v>
      </c>
      <c r="B10687" s="101">
        <v>1.67</v>
      </c>
    </row>
    <row r="10688" spans="1:2" x14ac:dyDescent="0.25">
      <c r="A10688" s="102">
        <v>44174</v>
      </c>
      <c r="B10688" s="101">
        <v>1.69</v>
      </c>
    </row>
    <row r="10689" spans="1:2" x14ac:dyDescent="0.25">
      <c r="A10689" s="102">
        <v>44175</v>
      </c>
      <c r="B10689" s="101">
        <v>1.65</v>
      </c>
    </row>
    <row r="10690" spans="1:2" x14ac:dyDescent="0.25">
      <c r="A10690" s="102">
        <v>44176</v>
      </c>
      <c r="B10690" s="101">
        <v>1.63</v>
      </c>
    </row>
    <row r="10691" spans="1:2" x14ac:dyDescent="0.25">
      <c r="A10691" s="102">
        <v>44179</v>
      </c>
      <c r="B10691" s="101">
        <v>1.63</v>
      </c>
    </row>
    <row r="10692" spans="1:2" x14ac:dyDescent="0.25">
      <c r="A10692" s="102">
        <v>44180</v>
      </c>
      <c r="B10692" s="101">
        <v>1.65</v>
      </c>
    </row>
    <row r="10693" spans="1:2" x14ac:dyDescent="0.25">
      <c r="A10693" s="102">
        <v>44181</v>
      </c>
      <c r="B10693" s="101">
        <v>1.66</v>
      </c>
    </row>
    <row r="10694" spans="1:2" x14ac:dyDescent="0.25">
      <c r="A10694" s="102">
        <v>44182</v>
      </c>
      <c r="B10694" s="101">
        <v>1.68</v>
      </c>
    </row>
    <row r="10695" spans="1:2" x14ac:dyDescent="0.25">
      <c r="A10695" s="102">
        <v>44183</v>
      </c>
      <c r="B10695" s="101">
        <v>1.7</v>
      </c>
    </row>
    <row r="10696" spans="1:2" x14ac:dyDescent="0.25">
      <c r="A10696" s="102">
        <v>44186</v>
      </c>
      <c r="B10696" s="101">
        <v>1.68</v>
      </c>
    </row>
    <row r="10697" spans="1:2" x14ac:dyDescent="0.25">
      <c r="A10697" s="102">
        <v>44187</v>
      </c>
      <c r="B10697" s="101">
        <v>1.65</v>
      </c>
    </row>
    <row r="10698" spans="1:2" x14ac:dyDescent="0.25">
      <c r="A10698" s="102">
        <v>44188</v>
      </c>
      <c r="B10698" s="101">
        <v>1.7</v>
      </c>
    </row>
    <row r="10699" spans="1:2" x14ac:dyDescent="0.25">
      <c r="A10699" s="102">
        <v>44189</v>
      </c>
      <c r="B10699" s="101">
        <v>1.66</v>
      </c>
    </row>
    <row r="10700" spans="1:2" x14ac:dyDescent="0.25">
      <c r="A10700" s="102">
        <v>44190</v>
      </c>
      <c r="B10700" s="101" t="e">
        <f>NA()</f>
        <v>#N/A</v>
      </c>
    </row>
    <row r="10701" spans="1:2" x14ac:dyDescent="0.25">
      <c r="A10701" s="102">
        <v>44193</v>
      </c>
      <c r="B10701" s="101">
        <v>1.67</v>
      </c>
    </row>
    <row r="10702" spans="1:2" x14ac:dyDescent="0.25">
      <c r="A10702" s="102">
        <v>44194</v>
      </c>
      <c r="B10702" s="101">
        <v>1.67</v>
      </c>
    </row>
    <row r="10703" spans="1:2" x14ac:dyDescent="0.25">
      <c r="A10703" s="102">
        <v>44195</v>
      </c>
      <c r="B10703" s="101">
        <v>1.66</v>
      </c>
    </row>
    <row r="10704" spans="1:2" x14ac:dyDescent="0.25">
      <c r="A10704" s="102">
        <v>44196</v>
      </c>
      <c r="B10704" s="101">
        <v>1.65</v>
      </c>
    </row>
    <row r="10705" spans="1:2" x14ac:dyDescent="0.25">
      <c r="A10705" s="102">
        <v>44197</v>
      </c>
      <c r="B10705" s="101" t="e">
        <f>NA()</f>
        <v>#N/A</v>
      </c>
    </row>
    <row r="10706" spans="1:2" x14ac:dyDescent="0.25">
      <c r="A10706" s="102">
        <v>44200</v>
      </c>
      <c r="B10706" s="101">
        <v>1.66</v>
      </c>
    </row>
    <row r="10707" spans="1:2" x14ac:dyDescent="0.25">
      <c r="A10707" s="102">
        <v>44201</v>
      </c>
      <c r="B10707" s="101">
        <v>1.7</v>
      </c>
    </row>
    <row r="10708" spans="1:2" x14ac:dyDescent="0.25">
      <c r="A10708" s="102">
        <v>44202</v>
      </c>
      <c r="B10708" s="101">
        <v>1.81</v>
      </c>
    </row>
    <row r="10709" spans="1:2" x14ac:dyDescent="0.25">
      <c r="A10709" s="102">
        <v>44203</v>
      </c>
      <c r="B10709" s="101">
        <v>1.85</v>
      </c>
    </row>
    <row r="10710" spans="1:2" x14ac:dyDescent="0.25">
      <c r="A10710" s="102">
        <v>44204</v>
      </c>
      <c r="B10710" s="101">
        <v>1.87</v>
      </c>
    </row>
    <row r="10711" spans="1:2" x14ac:dyDescent="0.25">
      <c r="A10711" s="102">
        <v>44207</v>
      </c>
      <c r="B10711" s="101">
        <v>1.88</v>
      </c>
    </row>
    <row r="10712" spans="1:2" x14ac:dyDescent="0.25">
      <c r="A10712" s="102">
        <v>44208</v>
      </c>
      <c r="B10712" s="101">
        <v>1.88</v>
      </c>
    </row>
    <row r="10713" spans="1:2" x14ac:dyDescent="0.25">
      <c r="A10713" s="102">
        <v>44209</v>
      </c>
      <c r="B10713" s="101">
        <v>1.82</v>
      </c>
    </row>
    <row r="10714" spans="1:2" x14ac:dyDescent="0.25">
      <c r="A10714" s="102">
        <v>44210</v>
      </c>
      <c r="B10714" s="101">
        <v>1.88</v>
      </c>
    </row>
    <row r="10715" spans="1:2" x14ac:dyDescent="0.25">
      <c r="A10715" s="102">
        <v>44211</v>
      </c>
      <c r="B10715" s="101">
        <v>1.85</v>
      </c>
    </row>
    <row r="10716" spans="1:2" x14ac:dyDescent="0.25">
      <c r="A10716" s="102">
        <v>44214</v>
      </c>
      <c r="B10716" s="101" t="e">
        <f>NA()</f>
        <v>#N/A</v>
      </c>
    </row>
    <row r="10717" spans="1:2" x14ac:dyDescent="0.25">
      <c r="A10717" s="102">
        <v>44215</v>
      </c>
      <c r="B10717" s="101">
        <v>1.84</v>
      </c>
    </row>
    <row r="10718" spans="1:2" x14ac:dyDescent="0.25">
      <c r="A10718" s="102">
        <v>44216</v>
      </c>
      <c r="B10718" s="101">
        <v>1.84</v>
      </c>
    </row>
    <row r="10719" spans="1:2" x14ac:dyDescent="0.25">
      <c r="A10719" s="102">
        <v>44217</v>
      </c>
      <c r="B10719" s="101">
        <v>1.87</v>
      </c>
    </row>
    <row r="10720" spans="1:2" x14ac:dyDescent="0.25">
      <c r="A10720" s="102">
        <v>44218</v>
      </c>
      <c r="B10720" s="101">
        <v>1.85</v>
      </c>
    </row>
    <row r="10721" spans="1:2" x14ac:dyDescent="0.25">
      <c r="A10721" s="102">
        <v>44221</v>
      </c>
      <c r="B10721" s="101">
        <v>1.8</v>
      </c>
    </row>
    <row r="10722" spans="1:2" x14ac:dyDescent="0.25">
      <c r="A10722" s="102">
        <v>44222</v>
      </c>
      <c r="B10722" s="101">
        <v>1.8</v>
      </c>
    </row>
    <row r="10723" spans="1:2" x14ac:dyDescent="0.25">
      <c r="A10723" s="102">
        <v>44223</v>
      </c>
      <c r="B10723" s="101">
        <v>1.79</v>
      </c>
    </row>
    <row r="10724" spans="1:2" x14ac:dyDescent="0.25">
      <c r="A10724" s="102">
        <v>44224</v>
      </c>
      <c r="B10724" s="101">
        <v>1.81</v>
      </c>
    </row>
    <row r="10725" spans="1:2" x14ac:dyDescent="0.25">
      <c r="A10725" s="102">
        <v>44225</v>
      </c>
      <c r="B10725" s="101">
        <v>1.87</v>
      </c>
    </row>
    <row r="10726" spans="1:2" x14ac:dyDescent="0.25">
      <c r="A10726" s="102">
        <v>44228</v>
      </c>
      <c r="B10726" s="101">
        <v>1.84</v>
      </c>
    </row>
    <row r="10727" spans="1:2" x14ac:dyDescent="0.25">
      <c r="A10727" s="102">
        <v>44229</v>
      </c>
      <c r="B10727" s="101">
        <v>1.87</v>
      </c>
    </row>
    <row r="10728" spans="1:2" x14ac:dyDescent="0.25">
      <c r="A10728" s="102">
        <v>44230</v>
      </c>
      <c r="B10728" s="101">
        <v>1.92</v>
      </c>
    </row>
    <row r="10729" spans="1:2" x14ac:dyDescent="0.25">
      <c r="A10729" s="102">
        <v>44231</v>
      </c>
      <c r="B10729" s="101">
        <v>1.93</v>
      </c>
    </row>
    <row r="10730" spans="1:2" x14ac:dyDescent="0.25">
      <c r="A10730" s="102">
        <v>44232</v>
      </c>
      <c r="B10730" s="101">
        <v>1.97</v>
      </c>
    </row>
    <row r="10731" spans="1:2" x14ac:dyDescent="0.25">
      <c r="A10731" s="102">
        <v>44235</v>
      </c>
      <c r="B10731" s="101">
        <v>1.96</v>
      </c>
    </row>
    <row r="10732" spans="1:2" x14ac:dyDescent="0.25">
      <c r="A10732" s="102">
        <v>44236</v>
      </c>
      <c r="B10732" s="101">
        <v>1.95</v>
      </c>
    </row>
    <row r="10733" spans="1:2" x14ac:dyDescent="0.25">
      <c r="A10733" s="102">
        <v>44237</v>
      </c>
      <c r="B10733" s="101">
        <v>1.92</v>
      </c>
    </row>
    <row r="10734" spans="1:2" x14ac:dyDescent="0.25">
      <c r="A10734" s="102">
        <v>44238</v>
      </c>
      <c r="B10734" s="101">
        <v>1.94</v>
      </c>
    </row>
    <row r="10735" spans="1:2" x14ac:dyDescent="0.25">
      <c r="A10735" s="102">
        <v>44239</v>
      </c>
      <c r="B10735" s="101">
        <v>2.0099999999999998</v>
      </c>
    </row>
    <row r="10736" spans="1:2" x14ac:dyDescent="0.25">
      <c r="A10736" s="102">
        <v>44242</v>
      </c>
      <c r="B10736" s="101" t="e">
        <f>NA()</f>
        <v>#N/A</v>
      </c>
    </row>
    <row r="10737" spans="1:2" x14ac:dyDescent="0.25">
      <c r="A10737" s="102">
        <v>44243</v>
      </c>
      <c r="B10737" s="101">
        <v>2.08</v>
      </c>
    </row>
    <row r="10738" spans="1:2" x14ac:dyDescent="0.25">
      <c r="A10738" s="102">
        <v>44244</v>
      </c>
      <c r="B10738" s="101">
        <v>2.06</v>
      </c>
    </row>
    <row r="10739" spans="1:2" x14ac:dyDescent="0.25">
      <c r="A10739" s="102">
        <v>44245</v>
      </c>
      <c r="B10739" s="101">
        <v>2.08</v>
      </c>
    </row>
    <row r="10740" spans="1:2" x14ac:dyDescent="0.25">
      <c r="A10740" s="102">
        <v>44246</v>
      </c>
      <c r="B10740" s="101">
        <v>2.14</v>
      </c>
    </row>
    <row r="10741" spans="1:2" x14ac:dyDescent="0.25">
      <c r="A10741" s="102">
        <v>44249</v>
      </c>
      <c r="B10741" s="101">
        <v>2.19</v>
      </c>
    </row>
    <row r="10742" spans="1:2" x14ac:dyDescent="0.25">
      <c r="A10742" s="102">
        <v>44250</v>
      </c>
      <c r="B10742" s="101">
        <v>2.21</v>
      </c>
    </row>
    <row r="10743" spans="1:2" x14ac:dyDescent="0.25">
      <c r="A10743" s="102">
        <v>44251</v>
      </c>
      <c r="B10743" s="101">
        <v>2.2400000000000002</v>
      </c>
    </row>
    <row r="10744" spans="1:2" x14ac:dyDescent="0.25">
      <c r="A10744" s="102">
        <v>44252</v>
      </c>
      <c r="B10744" s="101">
        <v>2.33</v>
      </c>
    </row>
    <row r="10745" spans="1:2" x14ac:dyDescent="0.25">
      <c r="A10745" s="102">
        <v>44253</v>
      </c>
      <c r="B10745" s="101">
        <v>2.17</v>
      </c>
    </row>
    <row r="10746" spans="1:2" x14ac:dyDescent="0.25">
      <c r="A10746" s="102">
        <v>44256</v>
      </c>
      <c r="B10746" s="101">
        <v>2.23</v>
      </c>
    </row>
    <row r="10747" spans="1:2" x14ac:dyDescent="0.25">
      <c r="A10747" s="102">
        <v>44257</v>
      </c>
      <c r="B10747" s="101">
        <v>2.21</v>
      </c>
    </row>
    <row r="10748" spans="1:2" x14ac:dyDescent="0.25">
      <c r="A10748" s="102">
        <v>44258</v>
      </c>
      <c r="B10748" s="101">
        <v>2.25</v>
      </c>
    </row>
    <row r="10749" spans="1:2" x14ac:dyDescent="0.25">
      <c r="A10749" s="102">
        <v>44259</v>
      </c>
      <c r="B10749" s="101">
        <v>2.2999999999999998</v>
      </c>
    </row>
    <row r="10750" spans="1:2" x14ac:dyDescent="0.25">
      <c r="A10750" s="102">
        <v>44260</v>
      </c>
      <c r="B10750" s="101">
        <v>2.2799999999999998</v>
      </c>
    </row>
    <row r="10751" spans="1:2" x14ac:dyDescent="0.25">
      <c r="A10751" s="102">
        <v>44263</v>
      </c>
      <c r="B10751" s="101">
        <v>2.31</v>
      </c>
    </row>
    <row r="10752" spans="1:2" x14ac:dyDescent="0.25">
      <c r="A10752" s="102">
        <v>44264</v>
      </c>
      <c r="B10752" s="101">
        <v>2.2599999999999998</v>
      </c>
    </row>
    <row r="10753" spans="1:2" x14ac:dyDescent="0.25">
      <c r="A10753" s="102">
        <v>44265</v>
      </c>
      <c r="B10753" s="101">
        <v>2.2400000000000002</v>
      </c>
    </row>
    <row r="10754" spans="1:2" x14ac:dyDescent="0.25">
      <c r="A10754" s="102">
        <v>44266</v>
      </c>
      <c r="B10754" s="101">
        <v>2.29</v>
      </c>
    </row>
    <row r="10755" spans="1:2" x14ac:dyDescent="0.25">
      <c r="A10755" s="102">
        <v>44267</v>
      </c>
      <c r="B10755" s="101">
        <v>2.4</v>
      </c>
    </row>
    <row r="10756" spans="1:2" x14ac:dyDescent="0.25">
      <c r="A10756" s="102">
        <v>44270</v>
      </c>
      <c r="B10756" s="101">
        <v>2.37</v>
      </c>
    </row>
    <row r="10757" spans="1:2" x14ac:dyDescent="0.25">
      <c r="A10757" s="102">
        <v>44271</v>
      </c>
      <c r="B10757" s="101">
        <v>2.38</v>
      </c>
    </row>
    <row r="10758" spans="1:2" x14ac:dyDescent="0.25">
      <c r="A10758" s="102">
        <v>44272</v>
      </c>
      <c r="B10758" s="101">
        <v>2.42</v>
      </c>
    </row>
    <row r="10759" spans="1:2" x14ac:dyDescent="0.25">
      <c r="A10759" s="102">
        <v>44273</v>
      </c>
      <c r="B10759" s="101">
        <v>2.4500000000000002</v>
      </c>
    </row>
    <row r="10760" spans="1:2" x14ac:dyDescent="0.25">
      <c r="A10760" s="102">
        <v>44274</v>
      </c>
      <c r="B10760" s="101">
        <v>2.4500000000000002</v>
      </c>
    </row>
    <row r="10761" spans="1:2" x14ac:dyDescent="0.25">
      <c r="A10761" s="102">
        <v>44277</v>
      </c>
      <c r="B10761" s="101">
        <v>2.38</v>
      </c>
    </row>
    <row r="10762" spans="1:2" x14ac:dyDescent="0.25">
      <c r="A10762" s="102">
        <v>44278</v>
      </c>
      <c r="B10762" s="101">
        <v>2.34</v>
      </c>
    </row>
    <row r="10763" spans="1:2" x14ac:dyDescent="0.25">
      <c r="A10763" s="102">
        <v>44279</v>
      </c>
      <c r="B10763" s="101">
        <v>2.31</v>
      </c>
    </row>
    <row r="10764" spans="1:2" x14ac:dyDescent="0.25">
      <c r="A10764" s="102">
        <v>44280</v>
      </c>
      <c r="B10764" s="101">
        <v>2.34</v>
      </c>
    </row>
    <row r="10765" spans="1:2" x14ac:dyDescent="0.25">
      <c r="A10765" s="102">
        <v>44281</v>
      </c>
      <c r="B10765" s="101">
        <v>2.37</v>
      </c>
    </row>
    <row r="10766" spans="1:2" x14ac:dyDescent="0.25">
      <c r="A10766" s="102">
        <v>44284</v>
      </c>
      <c r="B10766" s="101">
        <v>2.4300000000000002</v>
      </c>
    </row>
    <row r="10767" spans="1:2" x14ac:dyDescent="0.25">
      <c r="A10767" s="102">
        <v>44285</v>
      </c>
      <c r="B10767" s="101">
        <v>2.38</v>
      </c>
    </row>
    <row r="10768" spans="1:2" x14ac:dyDescent="0.25">
      <c r="A10768" s="102">
        <v>44286</v>
      </c>
      <c r="B10768" s="101">
        <v>2.41</v>
      </c>
    </row>
    <row r="10769" spans="1:2" x14ac:dyDescent="0.25">
      <c r="A10769" s="102">
        <v>44287</v>
      </c>
      <c r="B10769" s="101">
        <v>2.34</v>
      </c>
    </row>
    <row r="10770" spans="1:2" x14ac:dyDescent="0.25">
      <c r="A10770" s="102">
        <v>44288</v>
      </c>
      <c r="B10770" s="101">
        <v>2.35</v>
      </c>
    </row>
    <row r="10771" spans="1:2" x14ac:dyDescent="0.25">
      <c r="A10771" s="102">
        <v>44291</v>
      </c>
      <c r="B10771" s="101">
        <v>2.36</v>
      </c>
    </row>
    <row r="10772" spans="1:2" x14ac:dyDescent="0.25">
      <c r="A10772" s="102">
        <v>44292</v>
      </c>
      <c r="B10772" s="101">
        <v>2.3199999999999998</v>
      </c>
    </row>
    <row r="10773" spans="1:2" x14ac:dyDescent="0.25">
      <c r="A10773" s="102">
        <v>44293</v>
      </c>
      <c r="B10773" s="101">
        <v>2.35</v>
      </c>
    </row>
    <row r="10774" spans="1:2" x14ac:dyDescent="0.25">
      <c r="A10774" s="102">
        <v>44294</v>
      </c>
      <c r="B10774" s="101">
        <v>2.3199999999999998</v>
      </c>
    </row>
    <row r="10775" spans="1:2" x14ac:dyDescent="0.25">
      <c r="A10775" s="102">
        <v>44295</v>
      </c>
      <c r="B10775" s="101">
        <v>2.34</v>
      </c>
    </row>
    <row r="10776" spans="1:2" x14ac:dyDescent="0.25">
      <c r="A10776" s="102">
        <v>44298</v>
      </c>
      <c r="B10776" s="101">
        <v>2.34</v>
      </c>
    </row>
    <row r="10777" spans="1:2" x14ac:dyDescent="0.25">
      <c r="A10777" s="102">
        <v>44299</v>
      </c>
      <c r="B10777" s="101">
        <v>2.3199999999999998</v>
      </c>
    </row>
    <row r="10778" spans="1:2" x14ac:dyDescent="0.25">
      <c r="A10778" s="102">
        <v>44300</v>
      </c>
      <c r="B10778" s="101">
        <v>2.3199999999999998</v>
      </c>
    </row>
    <row r="10779" spans="1:2" x14ac:dyDescent="0.25">
      <c r="A10779" s="102">
        <v>44301</v>
      </c>
      <c r="B10779" s="101">
        <v>2.23</v>
      </c>
    </row>
    <row r="10780" spans="1:2" x14ac:dyDescent="0.25">
      <c r="A10780" s="102">
        <v>44302</v>
      </c>
      <c r="B10780" s="101">
        <v>2.2599999999999998</v>
      </c>
    </row>
    <row r="10781" spans="1:2" x14ac:dyDescent="0.25">
      <c r="A10781" s="102">
        <v>44305</v>
      </c>
      <c r="B10781" s="101">
        <v>2.29</v>
      </c>
    </row>
    <row r="10782" spans="1:2" x14ac:dyDescent="0.25">
      <c r="A10782" s="102">
        <v>44306</v>
      </c>
      <c r="B10782" s="101">
        <v>2.27</v>
      </c>
    </row>
    <row r="10783" spans="1:2" x14ac:dyDescent="0.25">
      <c r="A10783" s="102">
        <v>44307</v>
      </c>
      <c r="B10783" s="101">
        <v>2.2599999999999998</v>
      </c>
    </row>
    <row r="10784" spans="1:2" x14ac:dyDescent="0.25">
      <c r="A10784" s="102">
        <v>44308</v>
      </c>
      <c r="B10784" s="101">
        <v>2.2400000000000002</v>
      </c>
    </row>
    <row r="10785" spans="1:2" x14ac:dyDescent="0.25">
      <c r="A10785" s="102">
        <v>44309</v>
      </c>
      <c r="B10785" s="101">
        <v>2.25</v>
      </c>
    </row>
    <row r="10786" spans="1:2" x14ac:dyDescent="0.25">
      <c r="A10786" s="102">
        <v>44312</v>
      </c>
      <c r="B10786" s="101">
        <v>2.2400000000000002</v>
      </c>
    </row>
    <row r="10787" spans="1:2" x14ac:dyDescent="0.25">
      <c r="A10787" s="102">
        <v>44313</v>
      </c>
      <c r="B10787" s="101">
        <v>2.29</v>
      </c>
    </row>
    <row r="10788" spans="1:2" x14ac:dyDescent="0.25">
      <c r="A10788" s="102">
        <v>44314</v>
      </c>
      <c r="B10788" s="101">
        <v>2.29</v>
      </c>
    </row>
    <row r="10789" spans="1:2" x14ac:dyDescent="0.25">
      <c r="A10789" s="102">
        <v>44315</v>
      </c>
      <c r="B10789" s="101">
        <v>2.31</v>
      </c>
    </row>
    <row r="10790" spans="1:2" x14ac:dyDescent="0.25">
      <c r="A10790" s="102">
        <v>44316</v>
      </c>
      <c r="B10790" s="101">
        <v>2.2999999999999998</v>
      </c>
    </row>
    <row r="10791" spans="1:2" x14ac:dyDescent="0.25">
      <c r="A10791" s="102">
        <v>44319</v>
      </c>
      <c r="B10791" s="101">
        <v>2.2999999999999998</v>
      </c>
    </row>
    <row r="10792" spans="1:2" x14ac:dyDescent="0.25">
      <c r="A10792" s="102">
        <v>44320</v>
      </c>
      <c r="B10792" s="101">
        <v>2.27</v>
      </c>
    </row>
    <row r="10793" spans="1:2" x14ac:dyDescent="0.25">
      <c r="A10793" s="102">
        <v>44321</v>
      </c>
      <c r="B10793" s="101">
        <v>2.25</v>
      </c>
    </row>
    <row r="10794" spans="1:2" x14ac:dyDescent="0.25">
      <c r="A10794" s="102">
        <v>44322</v>
      </c>
      <c r="B10794" s="101">
        <v>2.2400000000000002</v>
      </c>
    </row>
    <row r="10795" spans="1:2" x14ac:dyDescent="0.25">
      <c r="A10795" s="102">
        <v>44323</v>
      </c>
      <c r="B10795" s="101">
        <v>2.2799999999999998</v>
      </c>
    </row>
    <row r="10796" spans="1:2" x14ac:dyDescent="0.25">
      <c r="A10796" s="102">
        <v>44326</v>
      </c>
      <c r="B10796" s="101">
        <v>2.3199999999999998</v>
      </c>
    </row>
    <row r="10797" spans="1:2" x14ac:dyDescent="0.25">
      <c r="A10797" s="102">
        <v>44327</v>
      </c>
      <c r="B10797" s="101">
        <v>2.35</v>
      </c>
    </row>
    <row r="10798" spans="1:2" x14ac:dyDescent="0.25">
      <c r="A10798" s="102">
        <v>44328</v>
      </c>
      <c r="B10798" s="101">
        <v>2.4</v>
      </c>
    </row>
    <row r="10799" spans="1:2" x14ac:dyDescent="0.25">
      <c r="A10799" s="102">
        <v>44329</v>
      </c>
      <c r="B10799" s="101">
        <v>2.39</v>
      </c>
    </row>
    <row r="10800" spans="1:2" x14ac:dyDescent="0.25">
      <c r="A10800" s="102">
        <v>44330</v>
      </c>
      <c r="B10800" s="101">
        <v>2.35</v>
      </c>
    </row>
    <row r="10801" spans="1:2" x14ac:dyDescent="0.25">
      <c r="A10801" s="102">
        <v>44333</v>
      </c>
      <c r="B10801" s="101">
        <v>2.36</v>
      </c>
    </row>
    <row r="10802" spans="1:2" x14ac:dyDescent="0.25">
      <c r="A10802" s="102">
        <v>44334</v>
      </c>
      <c r="B10802" s="101">
        <v>2.37</v>
      </c>
    </row>
    <row r="10803" spans="1:2" x14ac:dyDescent="0.25">
      <c r="A10803" s="102">
        <v>44335</v>
      </c>
      <c r="B10803" s="101">
        <v>2.38</v>
      </c>
    </row>
    <row r="10804" spans="1:2" x14ac:dyDescent="0.25">
      <c r="A10804" s="102">
        <v>44336</v>
      </c>
      <c r="B10804" s="101">
        <v>2.34</v>
      </c>
    </row>
    <row r="10805" spans="1:2" x14ac:dyDescent="0.25">
      <c r="A10805" s="102">
        <v>44337</v>
      </c>
      <c r="B10805" s="101">
        <v>2.33</v>
      </c>
    </row>
    <row r="10806" spans="1:2" x14ac:dyDescent="0.25">
      <c r="A10806" s="102">
        <v>44340</v>
      </c>
      <c r="B10806" s="101">
        <v>2.31</v>
      </c>
    </row>
    <row r="10807" spans="1:2" x14ac:dyDescent="0.25">
      <c r="A10807" s="102">
        <v>44341</v>
      </c>
      <c r="B10807" s="101">
        <v>2.2599999999999998</v>
      </c>
    </row>
    <row r="10808" spans="1:2" x14ac:dyDescent="0.25">
      <c r="A10808" s="102">
        <v>44342</v>
      </c>
      <c r="B10808" s="101">
        <v>2.27</v>
      </c>
    </row>
    <row r="10809" spans="1:2" x14ac:dyDescent="0.25">
      <c r="A10809" s="102">
        <v>44343</v>
      </c>
      <c r="B10809" s="101">
        <v>2.29</v>
      </c>
    </row>
    <row r="10810" spans="1:2" x14ac:dyDescent="0.25">
      <c r="A10810" s="102">
        <v>44344</v>
      </c>
      <c r="B10810" s="101">
        <v>2.2599999999999998</v>
      </c>
    </row>
    <row r="10811" spans="1:2" x14ac:dyDescent="0.25">
      <c r="A10811" s="102">
        <v>44347</v>
      </c>
      <c r="B10811" s="101" t="e">
        <f>NA()</f>
        <v>#N/A</v>
      </c>
    </row>
    <row r="10812" spans="1:2" x14ac:dyDescent="0.25">
      <c r="A10812" s="102">
        <v>44348</v>
      </c>
      <c r="B10812" s="101">
        <v>2.2999999999999998</v>
      </c>
    </row>
    <row r="10813" spans="1:2" x14ac:dyDescent="0.25">
      <c r="A10813" s="102">
        <v>44349</v>
      </c>
      <c r="B10813" s="101">
        <v>2.2799999999999998</v>
      </c>
    </row>
    <row r="10814" spans="1:2" x14ac:dyDescent="0.25">
      <c r="A10814" s="102">
        <v>44350</v>
      </c>
      <c r="B10814" s="101">
        <v>2.2999999999999998</v>
      </c>
    </row>
    <row r="10815" spans="1:2" x14ac:dyDescent="0.25">
      <c r="A10815" s="102">
        <v>44351</v>
      </c>
      <c r="B10815" s="101">
        <v>2.2400000000000002</v>
      </c>
    </row>
    <row r="10816" spans="1:2" x14ac:dyDescent="0.25">
      <c r="A10816" s="102">
        <v>44354</v>
      </c>
      <c r="B10816" s="101">
        <v>2.25</v>
      </c>
    </row>
    <row r="10817" spans="1:2" x14ac:dyDescent="0.25">
      <c r="A10817" s="102">
        <v>44355</v>
      </c>
      <c r="B10817" s="101">
        <v>2.21</v>
      </c>
    </row>
    <row r="10818" spans="1:2" x14ac:dyDescent="0.25">
      <c r="A10818" s="102">
        <v>44356</v>
      </c>
      <c r="B10818" s="101">
        <v>2.17</v>
      </c>
    </row>
    <row r="10819" spans="1:2" x14ac:dyDescent="0.25">
      <c r="A10819" s="102">
        <v>44357</v>
      </c>
      <c r="B10819" s="101">
        <v>2.15</v>
      </c>
    </row>
    <row r="10820" spans="1:2" x14ac:dyDescent="0.25">
      <c r="A10820" s="102">
        <v>44358</v>
      </c>
      <c r="B10820" s="101">
        <v>2.15</v>
      </c>
    </row>
    <row r="10821" spans="1:2" x14ac:dyDescent="0.25">
      <c r="A10821" s="102">
        <v>44361</v>
      </c>
      <c r="B10821" s="101">
        <v>2.19</v>
      </c>
    </row>
    <row r="10822" spans="1:2" x14ac:dyDescent="0.25">
      <c r="A10822" s="102">
        <v>44362</v>
      </c>
      <c r="B10822" s="101">
        <v>2.2000000000000002</v>
      </c>
    </row>
    <row r="10823" spans="1:2" x14ac:dyDescent="0.25">
      <c r="A10823" s="102">
        <v>44363</v>
      </c>
      <c r="B10823" s="101">
        <v>2.2000000000000002</v>
      </c>
    </row>
    <row r="10824" spans="1:2" x14ac:dyDescent="0.25">
      <c r="A10824" s="102">
        <v>44364</v>
      </c>
      <c r="B10824" s="101">
        <v>2.11</v>
      </c>
    </row>
    <row r="10825" spans="1:2" x14ac:dyDescent="0.25">
      <c r="A10825" s="102">
        <v>44365</v>
      </c>
      <c r="B10825" s="101">
        <v>2.0099999999999998</v>
      </c>
    </row>
    <row r="10826" spans="1:2" x14ac:dyDescent="0.25">
      <c r="A10826" s="102">
        <v>44368</v>
      </c>
      <c r="B10826" s="101">
        <v>2.11</v>
      </c>
    </row>
    <row r="10827" spans="1:2" x14ac:dyDescent="0.25">
      <c r="A10827" s="102">
        <v>44369</v>
      </c>
      <c r="B10827" s="101">
        <v>2.1</v>
      </c>
    </row>
    <row r="10828" spans="1:2" x14ac:dyDescent="0.25">
      <c r="A10828" s="102">
        <v>44370</v>
      </c>
      <c r="B10828" s="101">
        <v>2.11</v>
      </c>
    </row>
    <row r="10829" spans="1:2" x14ac:dyDescent="0.25">
      <c r="A10829" s="102">
        <v>44371</v>
      </c>
      <c r="B10829" s="101">
        <v>2.1</v>
      </c>
    </row>
    <row r="10830" spans="1:2" x14ac:dyDescent="0.25">
      <c r="A10830" s="102">
        <v>44372</v>
      </c>
      <c r="B10830" s="101">
        <v>2.16</v>
      </c>
    </row>
    <row r="10831" spans="1:2" x14ac:dyDescent="0.25">
      <c r="A10831" s="102">
        <v>44375</v>
      </c>
      <c r="B10831" s="101">
        <v>2.1</v>
      </c>
    </row>
    <row r="10832" spans="1:2" x14ac:dyDescent="0.25">
      <c r="A10832" s="102">
        <v>44376</v>
      </c>
      <c r="B10832" s="101">
        <v>2.1</v>
      </c>
    </row>
    <row r="10833" spans="1:2" x14ac:dyDescent="0.25">
      <c r="A10833" s="102">
        <v>44377</v>
      </c>
      <c r="B10833" s="101">
        <v>2.06</v>
      </c>
    </row>
    <row r="10834" spans="1:2" x14ac:dyDescent="0.25">
      <c r="A10834" s="102">
        <v>44378</v>
      </c>
      <c r="B10834" s="101">
        <v>2.0699999999999998</v>
      </c>
    </row>
    <row r="10835" spans="1:2" x14ac:dyDescent="0.25">
      <c r="A10835" s="102">
        <v>44379</v>
      </c>
      <c r="B10835" s="101">
        <v>2.0499999999999998</v>
      </c>
    </row>
    <row r="10836" spans="1:2" x14ac:dyDescent="0.25">
      <c r="A10836" s="102">
        <v>44382</v>
      </c>
      <c r="B10836" s="101" t="e">
        <f>NA()</f>
        <v>#N/A</v>
      </c>
    </row>
    <row r="10837" spans="1:2" x14ac:dyDescent="0.25">
      <c r="A10837" s="102">
        <v>44383</v>
      </c>
      <c r="B10837" s="101">
        <v>2</v>
      </c>
    </row>
    <row r="10838" spans="1:2" x14ac:dyDescent="0.25">
      <c r="A10838" s="102">
        <v>44384</v>
      </c>
      <c r="B10838" s="101">
        <v>1.94</v>
      </c>
    </row>
    <row r="10839" spans="1:2" x14ac:dyDescent="0.25">
      <c r="A10839" s="102">
        <v>44385</v>
      </c>
      <c r="B10839" s="101">
        <v>1.91</v>
      </c>
    </row>
    <row r="10840" spans="1:2" x14ac:dyDescent="0.25">
      <c r="A10840" s="102">
        <v>44386</v>
      </c>
      <c r="B10840" s="101">
        <v>1.99</v>
      </c>
    </row>
    <row r="10841" spans="1:2" x14ac:dyDescent="0.25">
      <c r="A10841" s="102">
        <v>44389</v>
      </c>
      <c r="B10841" s="101">
        <v>2</v>
      </c>
    </row>
    <row r="10842" spans="1:2" x14ac:dyDescent="0.25">
      <c r="A10842" s="102">
        <v>44390</v>
      </c>
      <c r="B10842" s="101">
        <v>2.04</v>
      </c>
    </row>
    <row r="10843" spans="1:2" x14ac:dyDescent="0.25">
      <c r="A10843" s="102">
        <v>44391</v>
      </c>
      <c r="B10843" s="101">
        <v>1.98</v>
      </c>
    </row>
    <row r="10844" spans="1:2" x14ac:dyDescent="0.25">
      <c r="A10844" s="102">
        <v>44392</v>
      </c>
      <c r="B10844" s="101">
        <v>1.92</v>
      </c>
    </row>
    <row r="10845" spans="1:2" x14ac:dyDescent="0.25">
      <c r="A10845" s="102">
        <v>44393</v>
      </c>
      <c r="B10845" s="101">
        <v>1.93</v>
      </c>
    </row>
    <row r="10846" spans="1:2" x14ac:dyDescent="0.25">
      <c r="A10846" s="102">
        <v>44396</v>
      </c>
      <c r="B10846" s="101">
        <v>1.81</v>
      </c>
    </row>
    <row r="10847" spans="1:2" x14ac:dyDescent="0.25">
      <c r="A10847" s="102">
        <v>44397</v>
      </c>
      <c r="B10847" s="101">
        <v>1.88</v>
      </c>
    </row>
    <row r="10848" spans="1:2" x14ac:dyDescent="0.25">
      <c r="A10848" s="102">
        <v>44398</v>
      </c>
      <c r="B10848" s="101">
        <v>1.94</v>
      </c>
    </row>
    <row r="10849" spans="1:2" x14ac:dyDescent="0.25">
      <c r="A10849" s="102">
        <v>44399</v>
      </c>
      <c r="B10849" s="101">
        <v>1.9</v>
      </c>
    </row>
    <row r="10850" spans="1:2" x14ac:dyDescent="0.25">
      <c r="A10850" s="102">
        <v>44400</v>
      </c>
      <c r="B10850" s="101">
        <v>1.92</v>
      </c>
    </row>
    <row r="10851" spans="1:2" x14ac:dyDescent="0.25">
      <c r="A10851" s="102">
        <v>44403</v>
      </c>
      <c r="B10851" s="101">
        <v>1.93</v>
      </c>
    </row>
    <row r="10852" spans="1:2" x14ac:dyDescent="0.25">
      <c r="A10852" s="102">
        <v>44404</v>
      </c>
      <c r="B10852" s="101">
        <v>1.89</v>
      </c>
    </row>
    <row r="10853" spans="1:2" x14ac:dyDescent="0.25">
      <c r="A10853" s="102">
        <v>44405</v>
      </c>
      <c r="B10853" s="101">
        <v>1.9</v>
      </c>
    </row>
    <row r="10854" spans="1:2" x14ac:dyDescent="0.25">
      <c r="A10854" s="102">
        <v>44406</v>
      </c>
      <c r="B10854" s="101">
        <v>1.91</v>
      </c>
    </row>
    <row r="10855" spans="1:2" x14ac:dyDescent="0.25">
      <c r="A10855" s="102">
        <v>44407</v>
      </c>
      <c r="B10855" s="101">
        <v>1.89</v>
      </c>
    </row>
    <row r="10856" spans="1:2" x14ac:dyDescent="0.25">
      <c r="A10856" s="102">
        <v>44410</v>
      </c>
      <c r="B10856" s="101">
        <v>1.86</v>
      </c>
    </row>
    <row r="10857" spans="1:2" x14ac:dyDescent="0.25">
      <c r="A10857" s="102">
        <v>44411</v>
      </c>
      <c r="B10857" s="101">
        <v>1.85</v>
      </c>
    </row>
    <row r="10858" spans="1:2" x14ac:dyDescent="0.25">
      <c r="A10858" s="102">
        <v>44412</v>
      </c>
      <c r="B10858" s="101">
        <v>1.83</v>
      </c>
    </row>
    <row r="10859" spans="1:2" x14ac:dyDescent="0.25">
      <c r="A10859" s="102">
        <v>44413</v>
      </c>
      <c r="B10859" s="101">
        <v>1.86</v>
      </c>
    </row>
    <row r="10860" spans="1:2" x14ac:dyDescent="0.25">
      <c r="A10860" s="102">
        <v>44414</v>
      </c>
      <c r="B10860" s="101">
        <v>1.94</v>
      </c>
    </row>
    <row r="10861" spans="1:2" x14ac:dyDescent="0.25">
      <c r="A10861" s="102">
        <v>44417</v>
      </c>
      <c r="B10861" s="101">
        <v>1.96</v>
      </c>
    </row>
    <row r="10862" spans="1:2" x14ac:dyDescent="0.25">
      <c r="A10862" s="102">
        <v>44418</v>
      </c>
      <c r="B10862" s="101">
        <v>1.99</v>
      </c>
    </row>
    <row r="10863" spans="1:2" x14ac:dyDescent="0.25">
      <c r="A10863" s="102">
        <v>44419</v>
      </c>
      <c r="B10863" s="101">
        <v>1.99</v>
      </c>
    </row>
    <row r="10864" spans="1:2" x14ac:dyDescent="0.25">
      <c r="A10864" s="102">
        <v>44420</v>
      </c>
      <c r="B10864" s="101">
        <v>2.0299999999999998</v>
      </c>
    </row>
    <row r="10865" spans="1:2" x14ac:dyDescent="0.25">
      <c r="A10865" s="102">
        <v>44421</v>
      </c>
      <c r="B10865" s="101">
        <v>1.94</v>
      </c>
    </row>
    <row r="10866" spans="1:2" x14ac:dyDescent="0.25">
      <c r="A10866" s="102">
        <v>44424</v>
      </c>
      <c r="B10866" s="101">
        <v>1.92</v>
      </c>
    </row>
    <row r="10867" spans="1:2" x14ac:dyDescent="0.25">
      <c r="A10867" s="102">
        <v>44425</v>
      </c>
      <c r="B10867" s="101">
        <v>1.92</v>
      </c>
    </row>
    <row r="10868" spans="1:2" x14ac:dyDescent="0.25">
      <c r="A10868" s="102">
        <v>44426</v>
      </c>
      <c r="B10868" s="101">
        <v>1.91</v>
      </c>
    </row>
    <row r="10869" spans="1:2" x14ac:dyDescent="0.25">
      <c r="A10869" s="102">
        <v>44427</v>
      </c>
      <c r="B10869" s="101">
        <v>1.88</v>
      </c>
    </row>
    <row r="10870" spans="1:2" x14ac:dyDescent="0.25">
      <c r="A10870" s="102">
        <v>44428</v>
      </c>
      <c r="B10870" s="101">
        <v>1.87</v>
      </c>
    </row>
    <row r="10871" spans="1:2" x14ac:dyDescent="0.25">
      <c r="A10871" s="102">
        <v>44431</v>
      </c>
      <c r="B10871" s="101">
        <v>1.87</v>
      </c>
    </row>
    <row r="10872" spans="1:2" x14ac:dyDescent="0.25">
      <c r="A10872" s="102">
        <v>44432</v>
      </c>
      <c r="B10872" s="101">
        <v>1.91</v>
      </c>
    </row>
    <row r="10873" spans="1:2" x14ac:dyDescent="0.25">
      <c r="A10873" s="102">
        <v>44433</v>
      </c>
      <c r="B10873" s="101">
        <v>1.96</v>
      </c>
    </row>
    <row r="10874" spans="1:2" x14ac:dyDescent="0.25">
      <c r="A10874" s="102">
        <v>44434</v>
      </c>
      <c r="B10874" s="101">
        <v>1.94</v>
      </c>
    </row>
    <row r="10875" spans="1:2" x14ac:dyDescent="0.25">
      <c r="A10875" s="102">
        <v>44435</v>
      </c>
      <c r="B10875" s="101">
        <v>1.91</v>
      </c>
    </row>
    <row r="10876" spans="1:2" x14ac:dyDescent="0.25">
      <c r="A10876" s="102">
        <v>44438</v>
      </c>
      <c r="B10876" s="101">
        <v>1.9</v>
      </c>
    </row>
    <row r="10877" spans="1:2" x14ac:dyDescent="0.25">
      <c r="A10877" s="102">
        <v>44439</v>
      </c>
      <c r="B10877" s="101">
        <v>1.92</v>
      </c>
    </row>
    <row r="10878" spans="1:2" x14ac:dyDescent="0.25">
      <c r="A10878" s="102">
        <v>44440</v>
      </c>
      <c r="B10878" s="101">
        <v>1.92</v>
      </c>
    </row>
    <row r="10879" spans="1:2" x14ac:dyDescent="0.25">
      <c r="A10879" s="102">
        <v>44441</v>
      </c>
      <c r="B10879" s="101">
        <v>1.9</v>
      </c>
    </row>
    <row r="10880" spans="1:2" x14ac:dyDescent="0.25">
      <c r="A10880" s="102">
        <v>44442</v>
      </c>
      <c r="B10880" s="101">
        <v>1.94</v>
      </c>
    </row>
    <row r="10881" spans="1:2" x14ac:dyDescent="0.25">
      <c r="A10881" s="102">
        <v>44445</v>
      </c>
      <c r="B10881" s="101" t="e">
        <f>NA()</f>
        <v>#N/A</v>
      </c>
    </row>
    <row r="10882" spans="1:2" x14ac:dyDescent="0.25">
      <c r="A10882" s="102">
        <v>44446</v>
      </c>
      <c r="B10882" s="101">
        <v>1.99</v>
      </c>
    </row>
    <row r="10883" spans="1:2" x14ac:dyDescent="0.25">
      <c r="A10883" s="102">
        <v>44447</v>
      </c>
      <c r="B10883" s="101">
        <v>1.95</v>
      </c>
    </row>
    <row r="10884" spans="1:2" x14ac:dyDescent="0.25">
      <c r="A10884" s="102">
        <v>44448</v>
      </c>
      <c r="B10884" s="101">
        <v>1.9</v>
      </c>
    </row>
    <row r="10885" spans="1:2" x14ac:dyDescent="0.25">
      <c r="A10885" s="102">
        <v>44449</v>
      </c>
      <c r="B10885" s="101">
        <v>1.94</v>
      </c>
    </row>
    <row r="10886" spans="1:2" x14ac:dyDescent="0.25">
      <c r="A10886" s="102">
        <v>44452</v>
      </c>
      <c r="B10886" s="101">
        <v>1.91</v>
      </c>
    </row>
    <row r="10887" spans="1:2" x14ac:dyDescent="0.25">
      <c r="A10887" s="102">
        <v>44453</v>
      </c>
      <c r="B10887" s="101">
        <v>1.85</v>
      </c>
    </row>
    <row r="10888" spans="1:2" x14ac:dyDescent="0.25">
      <c r="A10888" s="102">
        <v>44454</v>
      </c>
      <c r="B10888" s="101">
        <v>1.87</v>
      </c>
    </row>
    <row r="10889" spans="1:2" x14ac:dyDescent="0.25">
      <c r="A10889" s="102">
        <v>44455</v>
      </c>
      <c r="B10889" s="101">
        <v>1.88</v>
      </c>
    </row>
    <row r="10890" spans="1:2" x14ac:dyDescent="0.25">
      <c r="A10890" s="102">
        <v>44456</v>
      </c>
      <c r="B10890" s="101">
        <v>1.91</v>
      </c>
    </row>
    <row r="10891" spans="1:2" x14ac:dyDescent="0.25">
      <c r="A10891" s="102">
        <v>44459</v>
      </c>
      <c r="B10891" s="101">
        <v>1.85</v>
      </c>
    </row>
    <row r="10892" spans="1:2" x14ac:dyDescent="0.25">
      <c r="A10892" s="102">
        <v>44460</v>
      </c>
      <c r="B10892" s="101">
        <v>1.86</v>
      </c>
    </row>
    <row r="10893" spans="1:2" x14ac:dyDescent="0.25">
      <c r="A10893" s="102">
        <v>44461</v>
      </c>
      <c r="B10893" s="101">
        <v>1.84</v>
      </c>
    </row>
    <row r="10894" spans="1:2" x14ac:dyDescent="0.25">
      <c r="A10894" s="102">
        <v>44462</v>
      </c>
      <c r="B10894" s="101">
        <v>1.92</v>
      </c>
    </row>
    <row r="10895" spans="1:2" x14ac:dyDescent="0.25">
      <c r="A10895" s="102">
        <v>44463</v>
      </c>
      <c r="B10895" s="101">
        <v>1.99</v>
      </c>
    </row>
    <row r="10896" spans="1:2" x14ac:dyDescent="0.25">
      <c r="A10896" s="102">
        <v>44466</v>
      </c>
      <c r="B10896" s="101">
        <v>1.99</v>
      </c>
    </row>
    <row r="10897" spans="1:2" x14ac:dyDescent="0.25">
      <c r="A10897" s="102">
        <v>44467</v>
      </c>
      <c r="B10897" s="101">
        <v>2.0699999999999998</v>
      </c>
    </row>
    <row r="10898" spans="1:2" x14ac:dyDescent="0.25">
      <c r="A10898" s="102">
        <v>44468</v>
      </c>
      <c r="B10898" s="101">
        <v>2.09</v>
      </c>
    </row>
    <row r="10899" spans="1:2" x14ac:dyDescent="0.25">
      <c r="A10899" s="102">
        <v>44469</v>
      </c>
      <c r="B10899" s="101">
        <v>2.08</v>
      </c>
    </row>
    <row r="10900" spans="1:2" x14ac:dyDescent="0.25">
      <c r="A10900" s="102">
        <v>44470</v>
      </c>
      <c r="B10900" s="101">
        <v>2.04</v>
      </c>
    </row>
    <row r="10901" spans="1:2" x14ac:dyDescent="0.25">
      <c r="A10901" s="102">
        <v>44473</v>
      </c>
      <c r="B10901" s="101">
        <v>2.0499999999999998</v>
      </c>
    </row>
    <row r="10902" spans="1:2" x14ac:dyDescent="0.25">
      <c r="A10902" s="102">
        <v>44474</v>
      </c>
      <c r="B10902" s="101">
        <v>2.1</v>
      </c>
    </row>
    <row r="10903" spans="1:2" x14ac:dyDescent="0.25">
      <c r="A10903" s="102">
        <v>44475</v>
      </c>
      <c r="B10903" s="101">
        <v>2.08</v>
      </c>
    </row>
    <row r="10904" spans="1:2" x14ac:dyDescent="0.25">
      <c r="A10904" s="102">
        <v>44476</v>
      </c>
      <c r="B10904" s="101">
        <v>2.13</v>
      </c>
    </row>
    <row r="10905" spans="1:2" x14ac:dyDescent="0.25">
      <c r="A10905" s="102">
        <v>44477</v>
      </c>
      <c r="B10905" s="101">
        <v>2.16</v>
      </c>
    </row>
    <row r="10906" spans="1:2" x14ac:dyDescent="0.25">
      <c r="A10906" s="102">
        <v>44480</v>
      </c>
      <c r="B10906" s="101" t="e">
        <f>NA()</f>
        <v>#N/A</v>
      </c>
    </row>
    <row r="10907" spans="1:2" x14ac:dyDescent="0.25">
      <c r="A10907" s="102">
        <v>44481</v>
      </c>
      <c r="B10907" s="101">
        <v>2.1</v>
      </c>
    </row>
    <row r="10908" spans="1:2" x14ac:dyDescent="0.25">
      <c r="A10908" s="102">
        <v>44482</v>
      </c>
      <c r="B10908" s="101">
        <v>2.0499999999999998</v>
      </c>
    </row>
    <row r="10909" spans="1:2" x14ac:dyDescent="0.25">
      <c r="A10909" s="102">
        <v>44483</v>
      </c>
      <c r="B10909" s="101">
        <v>2.02</v>
      </c>
    </row>
    <row r="10910" spans="1:2" x14ac:dyDescent="0.25">
      <c r="A10910" s="102">
        <v>44484</v>
      </c>
      <c r="B10910" s="101">
        <v>2.0499999999999998</v>
      </c>
    </row>
    <row r="10911" spans="1:2" x14ac:dyDescent="0.25">
      <c r="A10911" s="102">
        <v>44487</v>
      </c>
      <c r="B10911" s="101">
        <v>2.0099999999999998</v>
      </c>
    </row>
    <row r="10912" spans="1:2" x14ac:dyDescent="0.25">
      <c r="A10912" s="102">
        <v>44488</v>
      </c>
      <c r="B10912" s="101">
        <v>2.09</v>
      </c>
    </row>
    <row r="10913" spans="1:2" x14ac:dyDescent="0.25">
      <c r="A10913" s="102">
        <v>44489</v>
      </c>
      <c r="B10913" s="101">
        <v>2.12</v>
      </c>
    </row>
    <row r="10914" spans="1:2" x14ac:dyDescent="0.25">
      <c r="A10914" s="102">
        <v>44490</v>
      </c>
      <c r="B10914" s="101">
        <v>2.13</v>
      </c>
    </row>
    <row r="10915" spans="1:2" x14ac:dyDescent="0.25">
      <c r="A10915" s="102">
        <v>44491</v>
      </c>
      <c r="B10915" s="101">
        <v>2.08</v>
      </c>
    </row>
    <row r="10916" spans="1:2" x14ac:dyDescent="0.25">
      <c r="A10916" s="102">
        <v>44494</v>
      </c>
      <c r="B10916" s="101">
        <v>2.09</v>
      </c>
    </row>
    <row r="10917" spans="1:2" x14ac:dyDescent="0.25">
      <c r="A10917" s="102">
        <v>44495</v>
      </c>
      <c r="B10917" s="101">
        <v>2.0499999999999998</v>
      </c>
    </row>
    <row r="10918" spans="1:2" x14ac:dyDescent="0.25">
      <c r="A10918" s="102">
        <v>44496</v>
      </c>
      <c r="B10918" s="101">
        <v>1.95</v>
      </c>
    </row>
    <row r="10919" spans="1:2" x14ac:dyDescent="0.25">
      <c r="A10919" s="102">
        <v>44497</v>
      </c>
      <c r="B10919" s="101">
        <v>1.96</v>
      </c>
    </row>
    <row r="10920" spans="1:2" x14ac:dyDescent="0.25">
      <c r="A10920" s="102">
        <v>44498</v>
      </c>
      <c r="B10920" s="101">
        <v>1.93</v>
      </c>
    </row>
    <row r="10921" spans="1:2" x14ac:dyDescent="0.25">
      <c r="A10921" s="102">
        <v>44501</v>
      </c>
      <c r="B10921" s="101">
        <v>1.98</v>
      </c>
    </row>
    <row r="10922" spans="1:2" x14ac:dyDescent="0.25">
      <c r="A10922" s="102">
        <v>44502</v>
      </c>
      <c r="B10922" s="101">
        <v>1.96</v>
      </c>
    </row>
    <row r="10923" spans="1:2" x14ac:dyDescent="0.25">
      <c r="A10923" s="102">
        <v>44503</v>
      </c>
      <c r="B10923" s="101">
        <v>2</v>
      </c>
    </row>
    <row r="10924" spans="1:2" x14ac:dyDescent="0.25">
      <c r="A10924" s="102">
        <v>44504</v>
      </c>
      <c r="B10924" s="101">
        <v>1.96</v>
      </c>
    </row>
    <row r="10925" spans="1:2" x14ac:dyDescent="0.25">
      <c r="A10925" s="102">
        <v>44505</v>
      </c>
      <c r="B10925" s="101">
        <v>1.87</v>
      </c>
    </row>
    <row r="10926" spans="1:2" x14ac:dyDescent="0.25">
      <c r="A10926" s="102">
        <v>44508</v>
      </c>
      <c r="B10926" s="101">
        <v>1.89</v>
      </c>
    </row>
    <row r="10927" spans="1:2" x14ac:dyDescent="0.25">
      <c r="A10927" s="102">
        <v>44509</v>
      </c>
      <c r="B10927" s="101">
        <v>1.83</v>
      </c>
    </row>
    <row r="10928" spans="1:2" x14ac:dyDescent="0.25">
      <c r="A10928" s="102">
        <v>44510</v>
      </c>
      <c r="B10928" s="101">
        <v>1.92</v>
      </c>
    </row>
    <row r="10929" spans="1:2" x14ac:dyDescent="0.25">
      <c r="A10929" s="102">
        <v>44511</v>
      </c>
      <c r="B10929" s="101" t="e">
        <f>NA()</f>
        <v>#N/A</v>
      </c>
    </row>
    <row r="10930" spans="1:2" x14ac:dyDescent="0.25">
      <c r="A10930" s="102">
        <v>44512</v>
      </c>
      <c r="B10930" s="101">
        <v>1.95</v>
      </c>
    </row>
    <row r="10931" spans="1:2" x14ac:dyDescent="0.25">
      <c r="A10931" s="102">
        <v>44515</v>
      </c>
      <c r="B10931" s="101">
        <v>2.0099999999999998</v>
      </c>
    </row>
    <row r="10932" spans="1:2" x14ac:dyDescent="0.25">
      <c r="A10932" s="102">
        <v>44516</v>
      </c>
      <c r="B10932" s="101">
        <v>2.02</v>
      </c>
    </row>
    <row r="10933" spans="1:2" x14ac:dyDescent="0.25">
      <c r="A10933" s="102">
        <v>44517</v>
      </c>
      <c r="B10933" s="101">
        <v>2</v>
      </c>
    </row>
    <row r="10934" spans="1:2" x14ac:dyDescent="0.25">
      <c r="A10934" s="102">
        <v>44518</v>
      </c>
      <c r="B10934" s="101">
        <v>1.97</v>
      </c>
    </row>
    <row r="10935" spans="1:2" x14ac:dyDescent="0.25">
      <c r="A10935" s="102">
        <v>44519</v>
      </c>
      <c r="B10935" s="101">
        <v>1.91</v>
      </c>
    </row>
    <row r="10936" spans="1:2" x14ac:dyDescent="0.25">
      <c r="A10936" s="102">
        <v>44522</v>
      </c>
      <c r="B10936" s="101">
        <v>1.98</v>
      </c>
    </row>
    <row r="10937" spans="1:2" x14ac:dyDescent="0.25">
      <c r="A10937" s="102">
        <v>44523</v>
      </c>
      <c r="B10937" s="101">
        <v>2.02</v>
      </c>
    </row>
    <row r="10938" spans="1:2" x14ac:dyDescent="0.25">
      <c r="A10938" s="102">
        <v>44524</v>
      </c>
      <c r="B10938" s="101">
        <v>1.96</v>
      </c>
    </row>
    <row r="10939" spans="1:2" x14ac:dyDescent="0.25">
      <c r="A10939" s="102">
        <v>44525</v>
      </c>
      <c r="B10939" s="101" t="e">
        <f>NA()</f>
        <v>#N/A</v>
      </c>
    </row>
    <row r="10940" spans="1:2" x14ac:dyDescent="0.25">
      <c r="A10940" s="102">
        <v>44526</v>
      </c>
      <c r="B10940" s="101">
        <v>1.83</v>
      </c>
    </row>
    <row r="10941" spans="1:2" x14ac:dyDescent="0.25">
      <c r="A10941" s="102">
        <v>44529</v>
      </c>
      <c r="B10941" s="101">
        <v>1.87</v>
      </c>
    </row>
    <row r="10942" spans="1:2" x14ac:dyDescent="0.25">
      <c r="A10942" s="102">
        <v>44530</v>
      </c>
      <c r="B10942" s="101">
        <v>1.78</v>
      </c>
    </row>
    <row r="10943" spans="1:2" x14ac:dyDescent="0.25">
      <c r="A10943" s="102">
        <v>44531</v>
      </c>
      <c r="B10943" s="101">
        <v>1.77</v>
      </c>
    </row>
    <row r="10944" spans="1:2" x14ac:dyDescent="0.25">
      <c r="A10944" s="102">
        <v>44532</v>
      </c>
      <c r="B10944" s="101">
        <v>1.76</v>
      </c>
    </row>
    <row r="10945" spans="1:2" x14ac:dyDescent="0.25">
      <c r="A10945" s="102">
        <v>44533</v>
      </c>
      <c r="B10945" s="101">
        <v>1.69</v>
      </c>
    </row>
    <row r="10946" spans="1:2" x14ac:dyDescent="0.25">
      <c r="A10946" s="102">
        <v>44536</v>
      </c>
      <c r="B10946" s="101">
        <v>1.75</v>
      </c>
    </row>
    <row r="10947" spans="1:2" x14ac:dyDescent="0.25">
      <c r="A10947" s="102">
        <v>44537</v>
      </c>
      <c r="B10947" s="101">
        <v>1.8</v>
      </c>
    </row>
    <row r="10948" spans="1:2" x14ac:dyDescent="0.25">
      <c r="A10948" s="102">
        <v>44538</v>
      </c>
      <c r="B10948" s="101">
        <v>1.87</v>
      </c>
    </row>
    <row r="10949" spans="1:2" x14ac:dyDescent="0.25">
      <c r="A10949" s="102">
        <v>44539</v>
      </c>
      <c r="B10949" s="101">
        <v>1.87</v>
      </c>
    </row>
    <row r="10950" spans="1:2" x14ac:dyDescent="0.25">
      <c r="A10950" s="102">
        <v>44540</v>
      </c>
      <c r="B10950" s="101">
        <v>1.88</v>
      </c>
    </row>
    <row r="10951" spans="1:2" x14ac:dyDescent="0.25">
      <c r="A10951" s="102">
        <v>44543</v>
      </c>
      <c r="B10951" s="101">
        <v>1.81</v>
      </c>
    </row>
    <row r="10952" spans="1:2" x14ac:dyDescent="0.25">
      <c r="A10952" s="102">
        <v>44544</v>
      </c>
      <c r="B10952" s="101">
        <v>1.82</v>
      </c>
    </row>
    <row r="10953" spans="1:2" x14ac:dyDescent="0.25">
      <c r="A10953" s="102">
        <v>44545</v>
      </c>
      <c r="B10953" s="101">
        <v>1.86</v>
      </c>
    </row>
    <row r="10954" spans="1:2" x14ac:dyDescent="0.25">
      <c r="A10954" s="102">
        <v>44546</v>
      </c>
      <c r="B10954" s="101">
        <v>1.87</v>
      </c>
    </row>
    <row r="10955" spans="1:2" x14ac:dyDescent="0.25">
      <c r="A10955" s="102">
        <v>44547</v>
      </c>
      <c r="B10955" s="101">
        <v>1.82</v>
      </c>
    </row>
    <row r="10956" spans="1:2" x14ac:dyDescent="0.25">
      <c r="A10956" s="102">
        <v>44550</v>
      </c>
      <c r="B10956" s="101">
        <v>1.85</v>
      </c>
    </row>
    <row r="10957" spans="1:2" x14ac:dyDescent="0.25">
      <c r="A10957" s="102">
        <v>44551</v>
      </c>
      <c r="B10957" s="101">
        <v>1.89</v>
      </c>
    </row>
    <row r="10958" spans="1:2" x14ac:dyDescent="0.25">
      <c r="A10958" s="102">
        <v>44552</v>
      </c>
      <c r="B10958" s="101">
        <v>1.86</v>
      </c>
    </row>
    <row r="10959" spans="1:2" x14ac:dyDescent="0.25">
      <c r="A10959" s="102">
        <v>44553</v>
      </c>
      <c r="B10959" s="101">
        <v>1.91</v>
      </c>
    </row>
    <row r="10960" spans="1:2" x14ac:dyDescent="0.25">
      <c r="A10960" s="102">
        <v>44554</v>
      </c>
      <c r="B10960" s="101" t="e">
        <f>NA()</f>
        <v>#N/A</v>
      </c>
    </row>
    <row r="10961" spans="1:2" x14ac:dyDescent="0.25">
      <c r="A10961" s="102">
        <v>44557</v>
      </c>
      <c r="B10961" s="101">
        <v>1.88</v>
      </c>
    </row>
    <row r="10962" spans="1:2" x14ac:dyDescent="0.25">
      <c r="A10962" s="102">
        <v>44558</v>
      </c>
      <c r="B10962" s="101">
        <v>1.9</v>
      </c>
    </row>
    <row r="10963" spans="1:2" x14ac:dyDescent="0.25">
      <c r="A10963" s="102">
        <v>44559</v>
      </c>
      <c r="B10963" s="101">
        <v>1.96</v>
      </c>
    </row>
    <row r="10964" spans="1:2" x14ac:dyDescent="0.25">
      <c r="A10964" s="102">
        <v>44560</v>
      </c>
      <c r="B10964" s="101">
        <v>1.93</v>
      </c>
    </row>
    <row r="10965" spans="1:2" x14ac:dyDescent="0.25">
      <c r="A10965" s="102">
        <v>44561</v>
      </c>
      <c r="B10965" s="101">
        <v>1.9</v>
      </c>
    </row>
    <row r="10966" spans="1:2" x14ac:dyDescent="0.25">
      <c r="A10966" s="102">
        <v>44564</v>
      </c>
      <c r="B10966" s="101">
        <v>2.0099999999999998</v>
      </c>
    </row>
    <row r="10967" spans="1:2" x14ac:dyDescent="0.25">
      <c r="A10967" s="102">
        <v>44565</v>
      </c>
      <c r="B10967" s="101">
        <v>2.0699999999999998</v>
      </c>
    </row>
    <row r="10968" spans="1:2" x14ac:dyDescent="0.25">
      <c r="A10968" s="102">
        <v>44566</v>
      </c>
      <c r="B10968" s="101">
        <v>2.09</v>
      </c>
    </row>
    <row r="10969" spans="1:2" x14ac:dyDescent="0.25">
      <c r="A10969" s="102">
        <v>44567</v>
      </c>
      <c r="B10969" s="101">
        <v>2.09</v>
      </c>
    </row>
    <row r="10970" spans="1:2" x14ac:dyDescent="0.25">
      <c r="A10970" s="102">
        <v>44568</v>
      </c>
      <c r="B10970" s="101">
        <v>2.11</v>
      </c>
    </row>
    <row r="10971" spans="1:2" x14ac:dyDescent="0.25">
      <c r="A10971" s="102">
        <v>44571</v>
      </c>
      <c r="B10971" s="101">
        <v>2.11</v>
      </c>
    </row>
    <row r="10972" spans="1:2" x14ac:dyDescent="0.25">
      <c r="A10972" s="102">
        <v>44572</v>
      </c>
      <c r="B10972" s="101">
        <v>2.08</v>
      </c>
    </row>
    <row r="10973" spans="1:2" x14ac:dyDescent="0.25">
      <c r="A10973" s="102">
        <v>44573</v>
      </c>
      <c r="B10973" s="101">
        <v>2.08</v>
      </c>
    </row>
    <row r="10974" spans="1:2" x14ac:dyDescent="0.25">
      <c r="A10974" s="102">
        <v>44574</v>
      </c>
      <c r="B10974" s="101">
        <v>2.0499999999999998</v>
      </c>
    </row>
    <row r="10975" spans="1:2" x14ac:dyDescent="0.25">
      <c r="A10975" s="102">
        <v>44575</v>
      </c>
      <c r="B10975" s="101">
        <v>2.12</v>
      </c>
    </row>
    <row r="10976" spans="1:2" x14ac:dyDescent="0.25">
      <c r="A10976" s="102">
        <v>44578</v>
      </c>
      <c r="B10976" s="101" t="e">
        <f>NA()</f>
        <v>#N/A</v>
      </c>
    </row>
    <row r="10977" spans="1:2" x14ac:dyDescent="0.25">
      <c r="A10977" s="102">
        <v>44579</v>
      </c>
      <c r="B10977" s="101">
        <v>2.1800000000000002</v>
      </c>
    </row>
    <row r="10978" spans="1:2" x14ac:dyDescent="0.25">
      <c r="A10978" s="102">
        <v>44580</v>
      </c>
      <c r="B10978" s="101">
        <v>2.14</v>
      </c>
    </row>
    <row r="10979" spans="1:2" x14ac:dyDescent="0.25">
      <c r="A10979" s="102">
        <v>44581</v>
      </c>
      <c r="B10979" s="101">
        <v>2.14</v>
      </c>
    </row>
    <row r="10980" spans="1:2" x14ac:dyDescent="0.25">
      <c r="A10980" s="102">
        <v>44582</v>
      </c>
      <c r="B10980" s="101">
        <v>2.0699999999999998</v>
      </c>
    </row>
    <row r="10981" spans="1:2" x14ac:dyDescent="0.25">
      <c r="A10981" s="102">
        <v>44585</v>
      </c>
      <c r="B10981" s="101">
        <v>2.1</v>
      </c>
    </row>
    <row r="10982" spans="1:2" x14ac:dyDescent="0.25">
      <c r="A10982" s="102">
        <v>44586</v>
      </c>
      <c r="B10982" s="101">
        <v>2.12</v>
      </c>
    </row>
    <row r="10983" spans="1:2" x14ac:dyDescent="0.25">
      <c r="A10983" s="102">
        <v>44587</v>
      </c>
      <c r="B10983" s="101">
        <v>2.16</v>
      </c>
    </row>
    <row r="10984" spans="1:2" x14ac:dyDescent="0.25">
      <c r="A10984" s="102">
        <v>44588</v>
      </c>
      <c r="B10984" s="101">
        <v>2.09</v>
      </c>
    </row>
    <row r="10985" spans="1:2" x14ac:dyDescent="0.25">
      <c r="A10985" s="102">
        <v>44589</v>
      </c>
      <c r="B10985" s="101">
        <v>2.0699999999999998</v>
      </c>
    </row>
    <row r="10986" spans="1:2" x14ac:dyDescent="0.25">
      <c r="A10986" s="102">
        <v>44592</v>
      </c>
      <c r="B10986" s="101">
        <v>2.11</v>
      </c>
    </row>
    <row r="10987" spans="1:2" x14ac:dyDescent="0.25">
      <c r="A10987" s="102">
        <v>44593</v>
      </c>
      <c r="B10987" s="101">
        <v>2.12</v>
      </c>
    </row>
    <row r="10988" spans="1:2" x14ac:dyDescent="0.25">
      <c r="A10988" s="102">
        <v>44594</v>
      </c>
      <c r="B10988" s="101">
        <v>2.11</v>
      </c>
    </row>
    <row r="10989" spans="1:2" x14ac:dyDescent="0.25">
      <c r="A10989" s="102">
        <v>44595</v>
      </c>
      <c r="B10989" s="101">
        <v>2.14</v>
      </c>
    </row>
    <row r="10990" spans="1:2" x14ac:dyDescent="0.25">
      <c r="A10990" s="102">
        <v>44596</v>
      </c>
      <c r="B10990" s="101">
        <v>2.23</v>
      </c>
    </row>
    <row r="10991" spans="1:2" x14ac:dyDescent="0.25">
      <c r="A10991" s="102">
        <v>44599</v>
      </c>
      <c r="B10991" s="101">
        <v>2.2200000000000002</v>
      </c>
    </row>
    <row r="10992" spans="1:2" x14ac:dyDescent="0.25">
      <c r="A10992" s="102">
        <v>44600</v>
      </c>
      <c r="B10992" s="101">
        <v>2.25</v>
      </c>
    </row>
    <row r="10993" spans="1:2" x14ac:dyDescent="0.25">
      <c r="A10993" s="102">
        <v>44601</v>
      </c>
      <c r="B10993" s="101">
        <v>2.25</v>
      </c>
    </row>
    <row r="10994" spans="1:2" x14ac:dyDescent="0.25">
      <c r="A10994" s="102">
        <v>44602</v>
      </c>
      <c r="B10994" s="101">
        <v>2.2999999999999998</v>
      </c>
    </row>
    <row r="10995" spans="1:2" x14ac:dyDescent="0.25">
      <c r="A10995" s="102">
        <v>44603</v>
      </c>
      <c r="B10995" s="101">
        <v>2.2400000000000002</v>
      </c>
    </row>
    <row r="10996" spans="1:2" x14ac:dyDescent="0.25">
      <c r="A10996" s="102">
        <v>44606</v>
      </c>
      <c r="B10996" s="101">
        <v>2.29</v>
      </c>
    </row>
    <row r="10997" spans="1:2" x14ac:dyDescent="0.25">
      <c r="A10997" s="102">
        <v>44607</v>
      </c>
      <c r="B10997" s="101">
        <v>2.37</v>
      </c>
    </row>
    <row r="10998" spans="1:2" x14ac:dyDescent="0.25">
      <c r="A10998" s="102">
        <v>44608</v>
      </c>
      <c r="B10998" s="101">
        <v>2.34</v>
      </c>
    </row>
    <row r="10999" spans="1:2" x14ac:dyDescent="0.25">
      <c r="A10999" s="102">
        <v>44609</v>
      </c>
      <c r="B10999" s="101">
        <v>2.31</v>
      </c>
    </row>
    <row r="11000" spans="1:2" x14ac:dyDescent="0.25">
      <c r="A11000" s="102">
        <v>44610</v>
      </c>
      <c r="B11000" s="101">
        <v>2.2400000000000002</v>
      </c>
    </row>
    <row r="11001" spans="1:2" x14ac:dyDescent="0.25">
      <c r="A11001" s="102">
        <v>44613</v>
      </c>
      <c r="B11001" s="101" t="e">
        <f>NA()</f>
        <v>#N/A</v>
      </c>
    </row>
    <row r="11002" spans="1:2" x14ac:dyDescent="0.25">
      <c r="A11002" s="102">
        <v>44614</v>
      </c>
      <c r="B11002" s="101">
        <v>2.2400000000000002</v>
      </c>
    </row>
    <row r="11003" spans="1:2" x14ac:dyDescent="0.25">
      <c r="A11003" s="102">
        <v>44615</v>
      </c>
      <c r="B11003" s="101">
        <v>2.29</v>
      </c>
    </row>
    <row r="11004" spans="1:2" x14ac:dyDescent="0.25">
      <c r="A11004" s="102">
        <v>44616</v>
      </c>
      <c r="B11004" s="101">
        <v>2.2799999999999998</v>
      </c>
    </row>
    <row r="11005" spans="1:2" x14ac:dyDescent="0.25">
      <c r="A11005" s="102">
        <v>44617</v>
      </c>
      <c r="B11005" s="101">
        <v>2.29</v>
      </c>
    </row>
    <row r="11006" spans="1:2" x14ac:dyDescent="0.25">
      <c r="A11006" s="102">
        <v>44620</v>
      </c>
      <c r="B11006" s="101">
        <v>2.17</v>
      </c>
    </row>
    <row r="11007" spans="1:2" x14ac:dyDescent="0.25">
      <c r="A11007" s="102">
        <v>44621</v>
      </c>
      <c r="B11007" s="101">
        <v>2.11</v>
      </c>
    </row>
    <row r="11008" spans="1:2" x14ac:dyDescent="0.25">
      <c r="A11008" s="102">
        <v>44622</v>
      </c>
      <c r="B11008" s="101">
        <v>2.2400000000000002</v>
      </c>
    </row>
    <row r="11009" spans="1:2" x14ac:dyDescent="0.25">
      <c r="A11009" s="102">
        <v>44623</v>
      </c>
      <c r="B11009" s="101">
        <v>2.2400000000000002</v>
      </c>
    </row>
    <row r="11010" spans="1:2" x14ac:dyDescent="0.25">
      <c r="A11010" s="102">
        <v>44624</v>
      </c>
      <c r="B11010" s="101">
        <v>2.16</v>
      </c>
    </row>
    <row r="11011" spans="1:2" x14ac:dyDescent="0.25">
      <c r="A11011" s="102">
        <v>44627</v>
      </c>
      <c r="B11011" s="101">
        <v>2.19</v>
      </c>
    </row>
    <row r="11012" spans="1:2" x14ac:dyDescent="0.25">
      <c r="A11012" s="102">
        <v>44628</v>
      </c>
      <c r="B11012" s="101">
        <v>2.2400000000000002</v>
      </c>
    </row>
    <row r="11013" spans="1:2" x14ac:dyDescent="0.25">
      <c r="A11013" s="102">
        <v>44629</v>
      </c>
      <c r="B11013" s="101">
        <v>2.29</v>
      </c>
    </row>
    <row r="11014" spans="1:2" x14ac:dyDescent="0.25">
      <c r="A11014" s="102">
        <v>44630</v>
      </c>
      <c r="B11014" s="101">
        <v>2.38</v>
      </c>
    </row>
    <row r="11015" spans="1:2" x14ac:dyDescent="0.25">
      <c r="A11015" s="102">
        <v>44631</v>
      </c>
      <c r="B11015" s="101">
        <v>2.36</v>
      </c>
    </row>
    <row r="11016" spans="1:2" x14ac:dyDescent="0.25">
      <c r="A11016" s="102">
        <v>44634</v>
      </c>
      <c r="B11016" s="101">
        <v>2.4700000000000002</v>
      </c>
    </row>
    <row r="11017" spans="1:2" x14ac:dyDescent="0.25">
      <c r="A11017" s="102">
        <v>44635</v>
      </c>
      <c r="B11017" s="101">
        <v>2.4900000000000002</v>
      </c>
    </row>
    <row r="11018" spans="1:2" x14ac:dyDescent="0.25">
      <c r="A11018" s="102">
        <v>44636</v>
      </c>
      <c r="B11018" s="101">
        <v>2.46</v>
      </c>
    </row>
    <row r="11019" spans="1:2" x14ac:dyDescent="0.25">
      <c r="A11019" s="102">
        <v>44637</v>
      </c>
      <c r="B11019" s="101">
        <v>2.5</v>
      </c>
    </row>
    <row r="11020" spans="1:2" x14ac:dyDescent="0.25">
      <c r="A11020" s="102">
        <v>44638</v>
      </c>
      <c r="B11020" s="101">
        <v>2.42</v>
      </c>
    </row>
    <row r="11021" spans="1:2" x14ac:dyDescent="0.25">
      <c r="A11021" s="102">
        <v>44641</v>
      </c>
      <c r="B11021" s="101">
        <v>2.5499999999999998</v>
      </c>
    </row>
    <row r="11022" spans="1:2" x14ac:dyDescent="0.25">
      <c r="A11022" s="102">
        <v>44642</v>
      </c>
      <c r="B11022" s="101">
        <v>2.6</v>
      </c>
    </row>
    <row r="11023" spans="1:2" x14ac:dyDescent="0.25">
      <c r="A11023" s="102">
        <v>44643</v>
      </c>
      <c r="B11023" s="101">
        <v>2.52</v>
      </c>
    </row>
    <row r="11024" spans="1:2" x14ac:dyDescent="0.25">
      <c r="A11024" s="102">
        <v>44644</v>
      </c>
      <c r="B11024" s="101">
        <v>2.5099999999999998</v>
      </c>
    </row>
    <row r="11025" spans="1:2" x14ac:dyDescent="0.25">
      <c r="A11025" s="102">
        <v>44645</v>
      </c>
      <c r="B11025" s="101">
        <v>2.6</v>
      </c>
    </row>
    <row r="11026" spans="1:2" x14ac:dyDescent="0.25">
      <c r="A11026" s="102">
        <v>44648</v>
      </c>
      <c r="B11026" s="101">
        <v>2.57</v>
      </c>
    </row>
    <row r="11027" spans="1:2" x14ac:dyDescent="0.25">
      <c r="A11027" s="102">
        <v>44649</v>
      </c>
      <c r="B11027" s="101">
        <v>2.5299999999999998</v>
      </c>
    </row>
    <row r="11028" spans="1:2" x14ac:dyDescent="0.25">
      <c r="A11028" s="102">
        <v>44650</v>
      </c>
      <c r="B11028" s="101">
        <v>2.48</v>
      </c>
    </row>
    <row r="11029" spans="1:2" x14ac:dyDescent="0.25">
      <c r="A11029" s="102">
        <v>44651</v>
      </c>
      <c r="B11029" s="101">
        <v>2.44</v>
      </c>
    </row>
    <row r="11030" spans="1:2" x14ac:dyDescent="0.25">
      <c r="A11030" s="102">
        <v>44652</v>
      </c>
      <c r="B11030" s="101">
        <v>2.44</v>
      </c>
    </row>
    <row r="11031" spans="1:2" x14ac:dyDescent="0.25">
      <c r="A11031" s="102">
        <v>44655</v>
      </c>
      <c r="B11031" s="101">
        <v>2.48</v>
      </c>
    </row>
    <row r="11032" spans="1:2" x14ac:dyDescent="0.25">
      <c r="A11032" s="102">
        <v>44656</v>
      </c>
      <c r="B11032" s="101">
        <v>2.57</v>
      </c>
    </row>
    <row r="11033" spans="1:2" x14ac:dyDescent="0.25">
      <c r="A11033" s="102">
        <v>44657</v>
      </c>
      <c r="B11033" s="101">
        <v>2.63</v>
      </c>
    </row>
    <row r="11034" spans="1:2" x14ac:dyDescent="0.25">
      <c r="A11034" s="102">
        <v>44658</v>
      </c>
      <c r="B11034" s="101">
        <v>2.69</v>
      </c>
    </row>
    <row r="11035" spans="1:2" x14ac:dyDescent="0.25">
      <c r="A11035" s="102">
        <v>44659</v>
      </c>
      <c r="B11035" s="101">
        <v>2.76</v>
      </c>
    </row>
    <row r="11036" spans="1:2" x14ac:dyDescent="0.25">
      <c r="A11036" s="102">
        <v>44662</v>
      </c>
      <c r="B11036" s="101">
        <v>2.84</v>
      </c>
    </row>
    <row r="11037" spans="1:2" x14ac:dyDescent="0.25">
      <c r="A11037" s="102">
        <v>44663</v>
      </c>
      <c r="B11037" s="101">
        <v>2.82</v>
      </c>
    </row>
    <row r="11038" spans="1:2" x14ac:dyDescent="0.25">
      <c r="A11038" s="102">
        <v>44664</v>
      </c>
      <c r="B11038" s="101">
        <v>2.81</v>
      </c>
    </row>
    <row r="11039" spans="1:2" x14ac:dyDescent="0.25">
      <c r="A11039" s="102">
        <v>44665</v>
      </c>
      <c r="B11039" s="101">
        <v>2.92</v>
      </c>
    </row>
    <row r="11040" spans="1:2" x14ac:dyDescent="0.25">
      <c r="A11040" s="102">
        <v>44666</v>
      </c>
      <c r="B11040" s="101" t="e">
        <f>NA()</f>
        <v>#N/A</v>
      </c>
    </row>
    <row r="11041" spans="1:2" x14ac:dyDescent="0.25">
      <c r="A11041" s="102">
        <v>44669</v>
      </c>
      <c r="B11041" s="101">
        <v>2.95</v>
      </c>
    </row>
    <row r="11042" spans="1:2" x14ac:dyDescent="0.25">
      <c r="A11042" s="102">
        <v>44670</v>
      </c>
      <c r="B11042" s="101">
        <v>3.01</v>
      </c>
    </row>
    <row r="11043" spans="1:2" x14ac:dyDescent="0.25">
      <c r="A11043" s="102">
        <v>44671</v>
      </c>
      <c r="B11043" s="101">
        <v>2.9</v>
      </c>
    </row>
    <row r="11044" spans="1:2" x14ac:dyDescent="0.25">
      <c r="A11044" s="102">
        <v>44672</v>
      </c>
      <c r="B11044" s="101">
        <v>2.94</v>
      </c>
    </row>
    <row r="11045" spans="1:2" x14ac:dyDescent="0.25">
      <c r="A11045" s="102">
        <v>44673</v>
      </c>
      <c r="B11045" s="101">
        <v>2.95</v>
      </c>
    </row>
    <row r="11046" spans="1:2" x14ac:dyDescent="0.25">
      <c r="A11046" s="102">
        <v>44676</v>
      </c>
      <c r="B11046" s="101">
        <v>2.88</v>
      </c>
    </row>
    <row r="11047" spans="1:2" x14ac:dyDescent="0.25">
      <c r="A11047" s="102">
        <v>44677</v>
      </c>
      <c r="B11047" s="101">
        <v>2.86</v>
      </c>
    </row>
    <row r="11048" spans="1:2" x14ac:dyDescent="0.25">
      <c r="A11048" s="102">
        <v>44678</v>
      </c>
      <c r="B11048" s="101">
        <v>2.91</v>
      </c>
    </row>
    <row r="11049" spans="1:2" x14ac:dyDescent="0.25">
      <c r="A11049" s="102">
        <v>44679</v>
      </c>
      <c r="B11049" s="101">
        <v>2.92</v>
      </c>
    </row>
    <row r="11050" spans="1:2" x14ac:dyDescent="0.25">
      <c r="A11050" s="102">
        <v>44680</v>
      </c>
      <c r="B11050" s="101">
        <v>2.96</v>
      </c>
    </row>
    <row r="11051" spans="1:2" x14ac:dyDescent="0.25">
      <c r="A11051" s="102">
        <v>44683</v>
      </c>
      <c r="B11051" s="101">
        <v>3.07</v>
      </c>
    </row>
    <row r="11052" spans="1:2" x14ac:dyDescent="0.25">
      <c r="A11052" s="102">
        <v>44684</v>
      </c>
      <c r="B11052" s="101">
        <v>3.03</v>
      </c>
    </row>
    <row r="11053" spans="1:2" x14ac:dyDescent="0.25">
      <c r="A11053" s="102">
        <v>44685</v>
      </c>
      <c r="B11053" s="101">
        <v>3.01</v>
      </c>
    </row>
    <row r="11054" spans="1:2" x14ac:dyDescent="0.25">
      <c r="A11054" s="102">
        <v>44686</v>
      </c>
      <c r="B11054" s="101">
        <v>3.15</v>
      </c>
    </row>
    <row r="11055" spans="1:2" x14ac:dyDescent="0.25">
      <c r="A11055" s="102">
        <v>44687</v>
      </c>
      <c r="B11055" s="101">
        <v>3.23</v>
      </c>
    </row>
    <row r="11056" spans="1:2" x14ac:dyDescent="0.25">
      <c r="A11056" s="102">
        <v>44690</v>
      </c>
      <c r="B11056" s="101">
        <v>3.19</v>
      </c>
    </row>
    <row r="11057" spans="1:2" x14ac:dyDescent="0.25">
      <c r="A11057" s="102">
        <v>44691</v>
      </c>
      <c r="B11057" s="101">
        <v>3.12</v>
      </c>
    </row>
    <row r="11058" spans="1:2" x14ac:dyDescent="0.25">
      <c r="A11058" s="102">
        <v>44692</v>
      </c>
      <c r="B11058" s="101">
        <v>3.05</v>
      </c>
    </row>
    <row r="11059" spans="1:2" x14ac:dyDescent="0.25">
      <c r="A11059" s="102">
        <v>44693</v>
      </c>
      <c r="B11059" s="101">
        <v>3</v>
      </c>
    </row>
    <row r="11060" spans="1:2" x14ac:dyDescent="0.25">
      <c r="A11060" s="102">
        <v>44694</v>
      </c>
      <c r="B11060" s="101">
        <v>3.1</v>
      </c>
    </row>
    <row r="11061" spans="1:2" x14ac:dyDescent="0.25">
      <c r="A11061" s="102">
        <v>44697</v>
      </c>
      <c r="B11061" s="101">
        <v>3.09</v>
      </c>
    </row>
    <row r="11062" spans="1:2" x14ac:dyDescent="0.25">
      <c r="A11062" s="102">
        <v>44698</v>
      </c>
      <c r="B11062" s="101">
        <v>3.17</v>
      </c>
    </row>
    <row r="11063" spans="1:2" x14ac:dyDescent="0.25">
      <c r="A11063" s="102">
        <v>44699</v>
      </c>
      <c r="B11063" s="101">
        <v>3.07</v>
      </c>
    </row>
    <row r="11064" spans="1:2" x14ac:dyDescent="0.25">
      <c r="A11064" s="102">
        <v>44700</v>
      </c>
      <c r="B11064" s="101">
        <v>3.05</v>
      </c>
    </row>
    <row r="11065" spans="1:2" x14ac:dyDescent="0.25">
      <c r="A11065" s="102">
        <v>44701</v>
      </c>
      <c r="B11065" s="101">
        <v>2.99</v>
      </c>
    </row>
    <row r="11066" spans="1:2" x14ac:dyDescent="0.25">
      <c r="A11066" s="102">
        <v>44704</v>
      </c>
      <c r="B11066" s="101">
        <v>3.08</v>
      </c>
    </row>
    <row r="11067" spans="1:2" x14ac:dyDescent="0.25">
      <c r="A11067" s="102">
        <v>44705</v>
      </c>
      <c r="B11067" s="101">
        <v>2.98</v>
      </c>
    </row>
    <row r="11068" spans="1:2" x14ac:dyDescent="0.25">
      <c r="A11068" s="102">
        <v>44706</v>
      </c>
      <c r="B11068" s="101">
        <v>2.97</v>
      </c>
    </row>
    <row r="11069" spans="1:2" x14ac:dyDescent="0.25">
      <c r="A11069" s="102">
        <v>44707</v>
      </c>
      <c r="B11069" s="101">
        <v>2.99</v>
      </c>
    </row>
    <row r="11070" spans="1:2" x14ac:dyDescent="0.25">
      <c r="A11070" s="102">
        <v>44708</v>
      </c>
      <c r="B11070" s="101">
        <v>2.97</v>
      </c>
    </row>
    <row r="11071" spans="1:2" x14ac:dyDescent="0.25">
      <c r="A11071" s="102">
        <v>44711</v>
      </c>
      <c r="B11071" s="101" t="e">
        <f>NA()</f>
        <v>#N/A</v>
      </c>
    </row>
    <row r="11072" spans="1:2" x14ac:dyDescent="0.25">
      <c r="A11072" s="102">
        <v>44712</v>
      </c>
      <c r="B11072" s="101">
        <v>3.07</v>
      </c>
    </row>
    <row r="11073" spans="1:2" x14ac:dyDescent="0.25">
      <c r="A11073" s="102">
        <v>44713</v>
      </c>
      <c r="B11073" s="101">
        <v>3.09</v>
      </c>
    </row>
    <row r="11074" spans="1:2" x14ac:dyDescent="0.25">
      <c r="A11074" s="102">
        <v>44714</v>
      </c>
      <c r="B11074" s="101">
        <v>3.09</v>
      </c>
    </row>
    <row r="11075" spans="1:2" x14ac:dyDescent="0.25">
      <c r="A11075" s="102">
        <v>44715</v>
      </c>
      <c r="B11075" s="101">
        <v>3.11</v>
      </c>
    </row>
    <row r="11076" spans="1:2" x14ac:dyDescent="0.25">
      <c r="A11076" s="102">
        <v>44718</v>
      </c>
      <c r="B11076" s="101">
        <v>3.19</v>
      </c>
    </row>
    <row r="11077" spans="1:2" x14ac:dyDescent="0.25">
      <c r="A11077" s="102">
        <v>44719</v>
      </c>
      <c r="B11077" s="101">
        <v>3.13</v>
      </c>
    </row>
    <row r="11078" spans="1:2" x14ac:dyDescent="0.25">
      <c r="A11078" s="102">
        <v>44720</v>
      </c>
      <c r="B11078" s="101">
        <v>3.18</v>
      </c>
    </row>
    <row r="11079" spans="1:2" x14ac:dyDescent="0.25">
      <c r="A11079" s="102">
        <v>44721</v>
      </c>
      <c r="B11079" s="101">
        <v>3.18</v>
      </c>
    </row>
    <row r="11080" spans="1:2" x14ac:dyDescent="0.25">
      <c r="A11080" s="102">
        <v>44722</v>
      </c>
      <c r="B11080" s="101">
        <v>3.2</v>
      </c>
    </row>
    <row r="11081" spans="1:2" x14ac:dyDescent="0.25">
      <c r="A11081" s="102">
        <v>44725</v>
      </c>
      <c r="B11081" s="101">
        <v>3.42</v>
      </c>
    </row>
    <row r="11082" spans="1:2" x14ac:dyDescent="0.25">
      <c r="A11082" s="102">
        <v>44726</v>
      </c>
      <c r="B11082" s="101">
        <v>3.45</v>
      </c>
    </row>
    <row r="11083" spans="1:2" x14ac:dyDescent="0.25">
      <c r="A11083" s="102">
        <v>44727</v>
      </c>
      <c r="B11083" s="101">
        <v>3.39</v>
      </c>
    </row>
    <row r="11084" spans="1:2" x14ac:dyDescent="0.25">
      <c r="A11084" s="102">
        <v>44728</v>
      </c>
      <c r="B11084" s="101">
        <v>3.35</v>
      </c>
    </row>
    <row r="11085" spans="1:2" x14ac:dyDescent="0.25">
      <c r="A11085" s="102">
        <v>44729</v>
      </c>
      <c r="B11085" s="101">
        <v>3.3</v>
      </c>
    </row>
    <row r="11086" spans="1:2" x14ac:dyDescent="0.25">
      <c r="A11086" s="102">
        <v>44732</v>
      </c>
      <c r="B11086" s="101" t="e">
        <f>NA()</f>
        <v>#N/A</v>
      </c>
    </row>
    <row r="11087" spans="1:2" x14ac:dyDescent="0.25">
      <c r="A11087" s="102">
        <v>44733</v>
      </c>
      <c r="B11087" s="101">
        <v>3.39</v>
      </c>
    </row>
    <row r="11088" spans="1:2" x14ac:dyDescent="0.25">
      <c r="A11088" s="102">
        <v>44734</v>
      </c>
      <c r="B11088" s="101">
        <v>3.25</v>
      </c>
    </row>
    <row r="11089" spans="1:2" x14ac:dyDescent="0.25">
      <c r="A11089" s="102">
        <v>44735</v>
      </c>
      <c r="B11089" s="101">
        <v>3.21</v>
      </c>
    </row>
    <row r="11090" spans="1:2" x14ac:dyDescent="0.25">
      <c r="A11090" s="102">
        <v>44736</v>
      </c>
      <c r="B11090" s="101">
        <v>3.26</v>
      </c>
    </row>
    <row r="11091" spans="1:2" x14ac:dyDescent="0.25">
      <c r="A11091" s="102">
        <v>44739</v>
      </c>
      <c r="B11091" s="101">
        <v>3.31</v>
      </c>
    </row>
    <row r="11092" spans="1:2" x14ac:dyDescent="0.25">
      <c r="A11092" s="102">
        <v>44740</v>
      </c>
      <c r="B11092" s="101">
        <v>3.3</v>
      </c>
    </row>
    <row r="11093" spans="1:2" x14ac:dyDescent="0.25">
      <c r="A11093" s="102">
        <v>44741</v>
      </c>
      <c r="B11093" s="101">
        <v>3.22</v>
      </c>
    </row>
    <row r="11094" spans="1:2" x14ac:dyDescent="0.25">
      <c r="A11094" s="102">
        <v>44742</v>
      </c>
      <c r="B11094" s="101">
        <v>3.14</v>
      </c>
    </row>
    <row r="11095" spans="1:2" x14ac:dyDescent="0.25">
      <c r="A11095" s="102">
        <v>44743</v>
      </c>
      <c r="B11095" s="101">
        <v>3.11</v>
      </c>
    </row>
    <row r="11096" spans="1:2" x14ac:dyDescent="0.25">
      <c r="A11096" s="102">
        <v>44746</v>
      </c>
      <c r="B11096" s="101" t="e">
        <f>NA()</f>
        <v>#N/A</v>
      </c>
    </row>
    <row r="11097" spans="1:2" x14ac:dyDescent="0.25">
      <c r="A11097" s="102">
        <v>44747</v>
      </c>
      <c r="B11097" s="101">
        <v>3.05</v>
      </c>
    </row>
    <row r="11098" spans="1:2" x14ac:dyDescent="0.25">
      <c r="A11098" s="102">
        <v>44748</v>
      </c>
      <c r="B11098" s="101">
        <v>3.14</v>
      </c>
    </row>
    <row r="11099" spans="1:2" x14ac:dyDescent="0.25">
      <c r="A11099" s="102">
        <v>44749</v>
      </c>
      <c r="B11099" s="101">
        <v>3.2</v>
      </c>
    </row>
    <row r="11100" spans="1:2" x14ac:dyDescent="0.25">
      <c r="A11100" s="102">
        <v>44750</v>
      </c>
      <c r="B11100" s="101">
        <v>3.27</v>
      </c>
    </row>
    <row r="11101" spans="1:2" x14ac:dyDescent="0.25">
      <c r="A11101" s="102">
        <v>44753</v>
      </c>
      <c r="B11101" s="101">
        <v>3.18</v>
      </c>
    </row>
    <row r="11102" spans="1:2" x14ac:dyDescent="0.25">
      <c r="A11102" s="102">
        <v>44754</v>
      </c>
      <c r="B11102" s="101">
        <v>3.13</v>
      </c>
    </row>
    <row r="11103" spans="1:2" x14ac:dyDescent="0.25">
      <c r="A11103" s="102">
        <v>44755</v>
      </c>
      <c r="B11103" s="101">
        <v>3.08</v>
      </c>
    </row>
    <row r="11104" spans="1:2" x14ac:dyDescent="0.25">
      <c r="A11104" s="102">
        <v>44756</v>
      </c>
      <c r="B11104" s="101">
        <v>3.11</v>
      </c>
    </row>
    <row r="11105" spans="1:2" x14ac:dyDescent="0.25">
      <c r="A11105" s="102">
        <v>44757</v>
      </c>
      <c r="B11105" s="101">
        <v>3.1</v>
      </c>
    </row>
    <row r="11106" spans="1:2" x14ac:dyDescent="0.25">
      <c r="A11106" s="102">
        <v>44760</v>
      </c>
      <c r="B11106" s="101">
        <v>3.14</v>
      </c>
    </row>
    <row r="11107" spans="1:2" x14ac:dyDescent="0.25">
      <c r="A11107" s="102">
        <v>44761</v>
      </c>
      <c r="B11107" s="101">
        <v>3.17</v>
      </c>
    </row>
    <row r="11108" spans="1:2" x14ac:dyDescent="0.25">
      <c r="A11108" s="102">
        <v>44762</v>
      </c>
      <c r="B11108" s="101">
        <v>3.17</v>
      </c>
    </row>
    <row r="11109" spans="1:2" x14ac:dyDescent="0.25">
      <c r="A11109" s="102">
        <v>44763</v>
      </c>
      <c r="B11109" s="101">
        <v>3.08</v>
      </c>
    </row>
    <row r="11110" spans="1:2" x14ac:dyDescent="0.25">
      <c r="A11110" s="102">
        <v>44764</v>
      </c>
      <c r="B11110" s="101">
        <v>3</v>
      </c>
    </row>
    <row r="11111" spans="1:2" x14ac:dyDescent="0.25">
      <c r="A11111" s="102">
        <v>44767</v>
      </c>
      <c r="B11111" s="101">
        <v>3.04</v>
      </c>
    </row>
    <row r="11112" spans="1:2" x14ac:dyDescent="0.25">
      <c r="A11112" s="102">
        <v>44768</v>
      </c>
      <c r="B11112" s="101">
        <v>3.03</v>
      </c>
    </row>
    <row r="11113" spans="1:2" x14ac:dyDescent="0.25">
      <c r="A11113" s="102">
        <v>44769</v>
      </c>
      <c r="B11113" s="101">
        <v>3.03</v>
      </c>
    </row>
    <row r="11114" spans="1:2" x14ac:dyDescent="0.25">
      <c r="A11114" s="102">
        <v>44770</v>
      </c>
      <c r="B11114" s="101">
        <v>3.02</v>
      </c>
    </row>
    <row r="11115" spans="1:2" x14ac:dyDescent="0.25">
      <c r="A11115" s="102">
        <v>44771</v>
      </c>
      <c r="B11115" s="101">
        <v>3</v>
      </c>
    </row>
    <row r="11116" spans="1:2" x14ac:dyDescent="0.25">
      <c r="A11116" s="102">
        <v>44774</v>
      </c>
      <c r="B11116" s="101">
        <v>2.92</v>
      </c>
    </row>
    <row r="11117" spans="1:2" x14ac:dyDescent="0.25">
      <c r="A11117" s="102">
        <v>44775</v>
      </c>
      <c r="B11117" s="101">
        <v>3</v>
      </c>
    </row>
    <row r="11118" spans="1:2" x14ac:dyDescent="0.25">
      <c r="A11118" s="102">
        <v>44776</v>
      </c>
      <c r="B11118" s="101">
        <v>2.96</v>
      </c>
    </row>
    <row r="11119" spans="1:2" x14ac:dyDescent="0.25">
      <c r="A11119" s="102">
        <v>44777</v>
      </c>
      <c r="B11119" s="101">
        <v>2.97</v>
      </c>
    </row>
    <row r="11120" spans="1:2" x14ac:dyDescent="0.25">
      <c r="A11120" s="102">
        <v>44778</v>
      </c>
      <c r="B11120" s="101">
        <v>3.06</v>
      </c>
    </row>
    <row r="11121" spans="1:2" x14ac:dyDescent="0.25">
      <c r="A11121" s="102">
        <v>44781</v>
      </c>
      <c r="B11121" s="101">
        <v>3</v>
      </c>
    </row>
    <row r="11122" spans="1:2" x14ac:dyDescent="0.25">
      <c r="A11122" s="102">
        <v>44782</v>
      </c>
      <c r="B11122" s="101">
        <v>3.01</v>
      </c>
    </row>
    <row r="11123" spans="1:2" x14ac:dyDescent="0.25">
      <c r="A11123" s="102">
        <v>44783</v>
      </c>
      <c r="B11123" s="101">
        <v>3.04</v>
      </c>
    </row>
    <row r="11124" spans="1:2" x14ac:dyDescent="0.25">
      <c r="A11124" s="102">
        <v>44784</v>
      </c>
      <c r="B11124" s="101">
        <v>3.15</v>
      </c>
    </row>
    <row r="11125" spans="1:2" x14ac:dyDescent="0.25">
      <c r="A11125" s="102">
        <v>44785</v>
      </c>
      <c r="B11125" s="101">
        <v>3.12</v>
      </c>
    </row>
    <row r="11126" spans="1:2" x14ac:dyDescent="0.25">
      <c r="A11126" s="102">
        <v>44788</v>
      </c>
      <c r="B11126" s="101">
        <v>3.1</v>
      </c>
    </row>
    <row r="11127" spans="1:2" x14ac:dyDescent="0.25">
      <c r="A11127" s="102">
        <v>44789</v>
      </c>
      <c r="B11127" s="101">
        <v>3.11</v>
      </c>
    </row>
    <row r="11128" spans="1:2" x14ac:dyDescent="0.25">
      <c r="A11128" s="102">
        <v>44790</v>
      </c>
      <c r="B11128" s="101">
        <v>3.15</v>
      </c>
    </row>
    <row r="11129" spans="1:2" x14ac:dyDescent="0.25">
      <c r="A11129" s="102">
        <v>44791</v>
      </c>
      <c r="B11129" s="101">
        <v>3.14</v>
      </c>
    </row>
    <row r="11130" spans="1:2" x14ac:dyDescent="0.25">
      <c r="A11130" s="102">
        <v>44792</v>
      </c>
      <c r="B11130" s="101">
        <v>3.22</v>
      </c>
    </row>
    <row r="11131" spans="1:2" x14ac:dyDescent="0.25">
      <c r="A11131" s="102">
        <v>44795</v>
      </c>
      <c r="B11131" s="101">
        <v>3.24</v>
      </c>
    </row>
    <row r="11132" spans="1:2" x14ac:dyDescent="0.25">
      <c r="A11132" s="102">
        <v>44796</v>
      </c>
      <c r="B11132" s="101">
        <v>3.26</v>
      </c>
    </row>
    <row r="11133" spans="1:2" x14ac:dyDescent="0.25">
      <c r="A11133" s="102">
        <v>44797</v>
      </c>
      <c r="B11133" s="101">
        <v>3.32</v>
      </c>
    </row>
    <row r="11134" spans="1:2" x14ac:dyDescent="0.25">
      <c r="A11134" s="102">
        <v>44798</v>
      </c>
      <c r="B11134" s="101">
        <v>3.25</v>
      </c>
    </row>
    <row r="11135" spans="1:2" x14ac:dyDescent="0.25">
      <c r="A11135" s="102">
        <v>44799</v>
      </c>
      <c r="B11135" s="101">
        <v>3.21</v>
      </c>
    </row>
    <row r="11136" spans="1:2" x14ac:dyDescent="0.25">
      <c r="A11136" s="102">
        <v>44802</v>
      </c>
      <c r="B11136" s="101">
        <v>3.25</v>
      </c>
    </row>
    <row r="11137" spans="1:2" x14ac:dyDescent="0.25">
      <c r="A11137" s="102">
        <v>44803</v>
      </c>
      <c r="B11137" s="101">
        <v>3.23</v>
      </c>
    </row>
    <row r="11138" spans="1:2" x14ac:dyDescent="0.25">
      <c r="A11138" s="102">
        <v>44804</v>
      </c>
      <c r="B11138" s="101">
        <v>3.27</v>
      </c>
    </row>
    <row r="11139" spans="1:2" x14ac:dyDescent="0.25">
      <c r="A11139" s="102">
        <v>44805</v>
      </c>
      <c r="B11139" s="101">
        <v>3.37</v>
      </c>
    </row>
    <row r="11140" spans="1:2" x14ac:dyDescent="0.25">
      <c r="A11140" s="102">
        <v>44806</v>
      </c>
      <c r="B11140" s="101">
        <v>3.35</v>
      </c>
    </row>
    <row r="11141" spans="1:2" x14ac:dyDescent="0.25">
      <c r="A11141" s="102">
        <v>44809</v>
      </c>
      <c r="B11141" s="101" t="e">
        <f>NA()</f>
        <v>#N/A</v>
      </c>
    </row>
    <row r="11142" spans="1:2" x14ac:dyDescent="0.25">
      <c r="A11142" s="102">
        <v>44810</v>
      </c>
      <c r="B11142" s="101">
        <v>3.49</v>
      </c>
    </row>
    <row r="11143" spans="1:2" x14ac:dyDescent="0.25">
      <c r="A11143" s="102">
        <v>44811</v>
      </c>
      <c r="B11143" s="101">
        <v>3.42</v>
      </c>
    </row>
    <row r="11144" spans="1:2" x14ac:dyDescent="0.25">
      <c r="A11144" s="102">
        <v>44812</v>
      </c>
      <c r="B11144" s="101">
        <v>3.45</v>
      </c>
    </row>
    <row r="11145" spans="1:2" x14ac:dyDescent="0.25">
      <c r="A11145" s="102">
        <v>44813</v>
      </c>
      <c r="B11145" s="101">
        <v>3.47</v>
      </c>
    </row>
    <row r="11146" spans="1:2" x14ac:dyDescent="0.25">
      <c r="A11146" s="102">
        <v>44816</v>
      </c>
      <c r="B11146" s="101">
        <v>3.53</v>
      </c>
    </row>
    <row r="11147" spans="1:2" x14ac:dyDescent="0.25">
      <c r="A11147" s="102">
        <v>44817</v>
      </c>
      <c r="B11147" s="101">
        <v>3.51</v>
      </c>
    </row>
    <row r="11148" spans="1:2" x14ac:dyDescent="0.25">
      <c r="A11148" s="102">
        <v>44818</v>
      </c>
      <c r="B11148" s="101">
        <v>3.47</v>
      </c>
    </row>
    <row r="11149" spans="1:2" x14ac:dyDescent="0.25">
      <c r="A11149" s="102">
        <v>44819</v>
      </c>
      <c r="B11149" s="101">
        <v>3.48</v>
      </c>
    </row>
    <row r="11150" spans="1:2" x14ac:dyDescent="0.25">
      <c r="A11150" s="102">
        <v>44820</v>
      </c>
      <c r="B11150" s="101">
        <v>3.52</v>
      </c>
    </row>
    <row r="11151" spans="1:2" x14ac:dyDescent="0.25">
      <c r="A11151" s="102">
        <v>44823</v>
      </c>
      <c r="B11151" s="101">
        <v>3.52</v>
      </c>
    </row>
    <row r="11152" spans="1:2" x14ac:dyDescent="0.25">
      <c r="A11152" s="102">
        <v>44824</v>
      </c>
      <c r="B11152" s="101">
        <v>3.59</v>
      </c>
    </row>
    <row r="11153" spans="1:2" x14ac:dyDescent="0.25">
      <c r="A11153" s="102">
        <v>44825</v>
      </c>
      <c r="B11153" s="101">
        <v>3.5</v>
      </c>
    </row>
    <row r="11154" spans="1:2" x14ac:dyDescent="0.25">
      <c r="A11154" s="102">
        <v>44826</v>
      </c>
      <c r="B11154" s="101">
        <v>3.65</v>
      </c>
    </row>
    <row r="11155" spans="1:2" x14ac:dyDescent="0.25">
      <c r="A11155" s="102">
        <v>44827</v>
      </c>
      <c r="B11155" s="101">
        <v>3.61</v>
      </c>
    </row>
    <row r="11156" spans="1:2" x14ac:dyDescent="0.25">
      <c r="A11156" s="102">
        <v>44830</v>
      </c>
      <c r="B11156" s="101">
        <v>3.72</v>
      </c>
    </row>
    <row r="11157" spans="1:2" x14ac:dyDescent="0.25">
      <c r="A11157" s="102">
        <v>44831</v>
      </c>
      <c r="B11157" s="101">
        <v>3.87</v>
      </c>
    </row>
    <row r="11158" spans="1:2" x14ac:dyDescent="0.25">
      <c r="A11158" s="102">
        <v>44832</v>
      </c>
      <c r="B11158" s="101">
        <v>3.7</v>
      </c>
    </row>
    <row r="11159" spans="1:2" x14ac:dyDescent="0.25">
      <c r="A11159" s="102">
        <v>44833</v>
      </c>
      <c r="B11159" s="101">
        <v>3.71</v>
      </c>
    </row>
    <row r="11160" spans="1:2" x14ac:dyDescent="0.25">
      <c r="A11160" s="102">
        <v>44834</v>
      </c>
      <c r="B11160" s="101">
        <v>3.79</v>
      </c>
    </row>
    <row r="11161" spans="1:2" x14ac:dyDescent="0.25">
      <c r="A11161" s="102">
        <v>44837</v>
      </c>
      <c r="B11161" s="101">
        <v>3.73</v>
      </c>
    </row>
    <row r="11162" spans="1:2" x14ac:dyDescent="0.25">
      <c r="A11162" s="102">
        <v>44838</v>
      </c>
      <c r="B11162" s="101">
        <v>3.7</v>
      </c>
    </row>
    <row r="11163" spans="1:2" x14ac:dyDescent="0.25">
      <c r="A11163" s="102">
        <v>44839</v>
      </c>
      <c r="B11163" s="101">
        <v>3.78</v>
      </c>
    </row>
    <row r="11164" spans="1:2" x14ac:dyDescent="0.25">
      <c r="A11164" s="102">
        <v>44840</v>
      </c>
      <c r="B11164" s="101">
        <v>3.81</v>
      </c>
    </row>
    <row r="11165" spans="1:2" x14ac:dyDescent="0.25">
      <c r="A11165" s="102">
        <v>44841</v>
      </c>
      <c r="B11165" s="101">
        <v>3.86</v>
      </c>
    </row>
    <row r="11166" spans="1:2" x14ac:dyDescent="0.25">
      <c r="A11166" s="102">
        <v>44844</v>
      </c>
      <c r="B11166" s="101" t="e">
        <f>NA()</f>
        <v>#N/A</v>
      </c>
    </row>
    <row r="11167" spans="1:2" x14ac:dyDescent="0.25">
      <c r="A11167" s="102">
        <v>44845</v>
      </c>
      <c r="B11167" s="101">
        <v>3.92</v>
      </c>
    </row>
    <row r="11168" spans="1:2" x14ac:dyDescent="0.25">
      <c r="A11168" s="102">
        <v>44846</v>
      </c>
      <c r="B11168" s="101">
        <v>3.9</v>
      </c>
    </row>
    <row r="11169" spans="1:2" x14ac:dyDescent="0.25">
      <c r="A11169" s="102">
        <v>44847</v>
      </c>
      <c r="B11169" s="101">
        <v>3.97</v>
      </c>
    </row>
    <row r="11170" spans="1:2" x14ac:dyDescent="0.25">
      <c r="A11170" s="102">
        <v>44848</v>
      </c>
      <c r="B11170" s="101">
        <v>3.99</v>
      </c>
    </row>
    <row r="11171" spans="1:2" x14ac:dyDescent="0.25">
      <c r="A11171" s="102">
        <v>44851</v>
      </c>
      <c r="B11171" s="101">
        <v>4.04</v>
      </c>
    </row>
    <row r="11172" spans="1:2" x14ac:dyDescent="0.25">
      <c r="A11172" s="102">
        <v>44852</v>
      </c>
      <c r="B11172" s="101">
        <v>4.04</v>
      </c>
    </row>
    <row r="11173" spans="1:2" x14ac:dyDescent="0.25">
      <c r="A11173" s="102">
        <v>44853</v>
      </c>
      <c r="B11173" s="101">
        <v>4.1500000000000004</v>
      </c>
    </row>
    <row r="11174" spans="1:2" x14ac:dyDescent="0.25">
      <c r="A11174" s="102">
        <v>44854</v>
      </c>
      <c r="B11174" s="101">
        <v>4.24</v>
      </c>
    </row>
    <row r="11175" spans="1:2" x14ac:dyDescent="0.25">
      <c r="A11175" s="102">
        <v>44855</v>
      </c>
      <c r="B11175" s="101">
        <v>4.33</v>
      </c>
    </row>
    <row r="11176" spans="1:2" x14ac:dyDescent="0.25">
      <c r="A11176" s="102">
        <v>44858</v>
      </c>
      <c r="B11176" s="101">
        <v>4.4000000000000004</v>
      </c>
    </row>
    <row r="11177" spans="1:2" x14ac:dyDescent="0.25">
      <c r="A11177" s="102">
        <v>44859</v>
      </c>
      <c r="B11177" s="101">
        <v>4.26</v>
      </c>
    </row>
    <row r="11178" spans="1:2" x14ac:dyDescent="0.25">
      <c r="A11178" s="102">
        <v>44860</v>
      </c>
      <c r="B11178" s="101">
        <v>4.1900000000000004</v>
      </c>
    </row>
    <row r="11179" spans="1:2" x14ac:dyDescent="0.25">
      <c r="A11179" s="102">
        <v>44861</v>
      </c>
      <c r="B11179" s="101">
        <v>4.12</v>
      </c>
    </row>
    <row r="11180" spans="1:2" x14ac:dyDescent="0.25">
      <c r="A11180" s="102">
        <v>44862</v>
      </c>
      <c r="B11180" s="101">
        <v>4.1500000000000004</v>
      </c>
    </row>
    <row r="11181" spans="1:2" x14ac:dyDescent="0.25">
      <c r="A11181" s="102">
        <v>44865</v>
      </c>
      <c r="B11181" s="101">
        <v>4.22</v>
      </c>
    </row>
    <row r="11182" spans="1:2" x14ac:dyDescent="0.25">
      <c r="A11182" s="102">
        <v>44866</v>
      </c>
      <c r="B11182" s="101">
        <v>4.1399999999999997</v>
      </c>
    </row>
    <row r="11183" spans="1:2" x14ac:dyDescent="0.25">
      <c r="A11183" s="102">
        <v>44867</v>
      </c>
      <c r="B11183" s="101">
        <v>4.1500000000000004</v>
      </c>
    </row>
    <row r="11184" spans="1:2" x14ac:dyDescent="0.25">
      <c r="A11184" s="102">
        <v>44868</v>
      </c>
      <c r="B11184" s="101">
        <v>4.18</v>
      </c>
    </row>
    <row r="11185" spans="1:2" x14ac:dyDescent="0.25">
      <c r="A11185" s="102">
        <v>44869</v>
      </c>
      <c r="B11185" s="101">
        <v>4.2699999999999996</v>
      </c>
    </row>
    <row r="11186" spans="1:2" x14ac:dyDescent="0.25">
      <c r="A11186" s="102">
        <v>44872</v>
      </c>
      <c r="B11186" s="101">
        <v>4.34</v>
      </c>
    </row>
    <row r="11187" spans="1:2" x14ac:dyDescent="0.25">
      <c r="A11187" s="102">
        <v>44873</v>
      </c>
      <c r="B11187" s="101">
        <v>4.28</v>
      </c>
    </row>
    <row r="11188" spans="1:2" x14ac:dyDescent="0.25">
      <c r="A11188" s="102">
        <v>44874</v>
      </c>
      <c r="B11188" s="101">
        <v>4.3099999999999996</v>
      </c>
    </row>
    <row r="11189" spans="1:2" x14ac:dyDescent="0.25">
      <c r="A11189" s="102">
        <v>44875</v>
      </c>
      <c r="B11189" s="101">
        <v>4.03</v>
      </c>
    </row>
    <row r="11190" spans="1:2" x14ac:dyDescent="0.25">
      <c r="A11190" s="102">
        <v>44876</v>
      </c>
      <c r="B11190" s="101" t="e">
        <f>NA()</f>
        <v>#N/A</v>
      </c>
    </row>
    <row r="11191" spans="1:2" x14ac:dyDescent="0.25">
      <c r="A11191" s="102">
        <v>44879</v>
      </c>
      <c r="B11191" s="101">
        <v>4.07</v>
      </c>
    </row>
    <row r="11192" spans="1:2" x14ac:dyDescent="0.25">
      <c r="A11192" s="102">
        <v>44880</v>
      </c>
      <c r="B11192" s="101">
        <v>3.98</v>
      </c>
    </row>
    <row r="11193" spans="1:2" x14ac:dyDescent="0.25">
      <c r="A11193" s="102">
        <v>44881</v>
      </c>
      <c r="B11193" s="101">
        <v>3.85</v>
      </c>
    </row>
    <row r="11194" spans="1:2" x14ac:dyDescent="0.25">
      <c r="A11194" s="102">
        <v>44882</v>
      </c>
      <c r="B11194" s="101">
        <v>3.89</v>
      </c>
    </row>
    <row r="11195" spans="1:2" x14ac:dyDescent="0.25">
      <c r="A11195" s="102">
        <v>44883</v>
      </c>
      <c r="B11195" s="101">
        <v>3.92</v>
      </c>
    </row>
    <row r="11196" spans="1:2" x14ac:dyDescent="0.25">
      <c r="A11196" s="102">
        <v>44886</v>
      </c>
      <c r="B11196" s="101">
        <v>3.91</v>
      </c>
    </row>
    <row r="11197" spans="1:2" x14ac:dyDescent="0.25">
      <c r="A11197" s="102">
        <v>44887</v>
      </c>
      <c r="B11197" s="101">
        <v>3.83</v>
      </c>
    </row>
    <row r="11198" spans="1:2" x14ac:dyDescent="0.25">
      <c r="A11198" s="102">
        <v>44888</v>
      </c>
      <c r="B11198" s="101">
        <v>3.74</v>
      </c>
    </row>
    <row r="11199" spans="1:2" x14ac:dyDescent="0.25">
      <c r="A11199" s="102">
        <v>44889</v>
      </c>
      <c r="B11199" s="101" t="e">
        <f>NA()</f>
        <v>#N/A</v>
      </c>
    </row>
    <row r="11200" spans="1:2" x14ac:dyDescent="0.25">
      <c r="A11200" s="102">
        <v>44890</v>
      </c>
      <c r="B11200" s="101">
        <v>3.74</v>
      </c>
    </row>
    <row r="11201" spans="1:2" x14ac:dyDescent="0.25">
      <c r="A11201" s="102">
        <v>44893</v>
      </c>
      <c r="B11201" s="101">
        <v>3.74</v>
      </c>
    </row>
    <row r="11202" spans="1:2" x14ac:dyDescent="0.25">
      <c r="A11202" s="102">
        <v>44894</v>
      </c>
      <c r="B11202" s="101">
        <v>3.81</v>
      </c>
    </row>
    <row r="11203" spans="1:2" x14ac:dyDescent="0.25">
      <c r="A11203" s="102">
        <v>44895</v>
      </c>
      <c r="B11203" s="101">
        <v>3.8</v>
      </c>
    </row>
    <row r="11204" spans="1:2" x14ac:dyDescent="0.25">
      <c r="A11204" s="102">
        <v>44896</v>
      </c>
      <c r="B11204" s="101">
        <v>3.64</v>
      </c>
    </row>
    <row r="11205" spans="1:2" x14ac:dyDescent="0.25">
      <c r="A11205" s="102">
        <v>44897</v>
      </c>
      <c r="B11205" s="101">
        <v>3.56</v>
      </c>
    </row>
    <row r="11206" spans="1:2" x14ac:dyDescent="0.25">
      <c r="A11206" s="102">
        <v>44900</v>
      </c>
      <c r="B11206" s="101">
        <v>3.62</v>
      </c>
    </row>
    <row r="11207" spans="1:2" x14ac:dyDescent="0.25">
      <c r="A11207" s="102">
        <v>44901</v>
      </c>
      <c r="B11207" s="101">
        <v>3.52</v>
      </c>
    </row>
    <row r="11208" spans="1:2" x14ac:dyDescent="0.25">
      <c r="A11208" s="102">
        <v>44902</v>
      </c>
      <c r="B11208" s="101">
        <v>3.42</v>
      </c>
    </row>
    <row r="11209" spans="1:2" x14ac:dyDescent="0.25">
      <c r="A11209" s="102">
        <v>44903</v>
      </c>
      <c r="B11209" s="101">
        <v>3.44</v>
      </c>
    </row>
    <row r="11210" spans="1:2" x14ac:dyDescent="0.25">
      <c r="A11210" s="102">
        <v>44904</v>
      </c>
      <c r="B11210" s="101">
        <v>3.56</v>
      </c>
    </row>
    <row r="11211" spans="1:2" x14ac:dyDescent="0.25">
      <c r="A11211" s="102">
        <v>44907</v>
      </c>
      <c r="B11211" s="101">
        <v>3.57</v>
      </c>
    </row>
    <row r="11212" spans="1:2" x14ac:dyDescent="0.25">
      <c r="A11212" s="102">
        <v>44908</v>
      </c>
      <c r="B11212" s="101">
        <v>3.53</v>
      </c>
    </row>
    <row r="11213" spans="1:2" x14ac:dyDescent="0.25">
      <c r="A11213" s="102">
        <v>44909</v>
      </c>
      <c r="B11213" s="101">
        <v>3.52</v>
      </c>
    </row>
    <row r="11214" spans="1:2" x14ac:dyDescent="0.25">
      <c r="A11214" s="102">
        <v>44910</v>
      </c>
      <c r="B11214" s="101">
        <v>3.48</v>
      </c>
    </row>
    <row r="11215" spans="1:2" x14ac:dyDescent="0.25">
      <c r="A11215" s="102">
        <v>44911</v>
      </c>
      <c r="B11215" s="101">
        <v>3.53</v>
      </c>
    </row>
    <row r="11216" spans="1:2" x14ac:dyDescent="0.25">
      <c r="A11216" s="102">
        <v>44914</v>
      </c>
      <c r="B11216" s="101">
        <v>3.62</v>
      </c>
    </row>
    <row r="11217" spans="1:2" x14ac:dyDescent="0.25">
      <c r="A11217" s="102">
        <v>44915</v>
      </c>
      <c r="B11217" s="101">
        <v>3.74</v>
      </c>
    </row>
    <row r="11218" spans="1:2" x14ac:dyDescent="0.25">
      <c r="A11218" s="102">
        <v>44916</v>
      </c>
      <c r="B11218" s="101">
        <v>3.74</v>
      </c>
    </row>
    <row r="11219" spans="1:2" x14ac:dyDescent="0.25">
      <c r="A11219" s="102">
        <v>44917</v>
      </c>
      <c r="B11219" s="101">
        <v>3.73</v>
      </c>
    </row>
    <row r="11220" spans="1:2" x14ac:dyDescent="0.25">
      <c r="A11220" s="102">
        <v>44918</v>
      </c>
      <c r="B11220" s="101">
        <v>3.82</v>
      </c>
    </row>
    <row r="11221" spans="1:2" x14ac:dyDescent="0.25">
      <c r="A11221" s="102">
        <v>44921</v>
      </c>
      <c r="B11221" s="101" t="e">
        <f>NA()</f>
        <v>#N/A</v>
      </c>
    </row>
    <row r="11222" spans="1:2" x14ac:dyDescent="0.25">
      <c r="A11222" s="102">
        <v>44922</v>
      </c>
      <c r="B11222" s="101">
        <v>3.93</v>
      </c>
    </row>
    <row r="11223" spans="1:2" x14ac:dyDescent="0.25">
      <c r="A11223" s="102">
        <v>44923</v>
      </c>
      <c r="B11223" s="101">
        <v>3.98</v>
      </c>
    </row>
    <row r="11224" spans="1:2" x14ac:dyDescent="0.25">
      <c r="A11224" s="102">
        <v>44924</v>
      </c>
      <c r="B11224" s="101">
        <v>3.92</v>
      </c>
    </row>
    <row r="11225" spans="1:2" x14ac:dyDescent="0.25">
      <c r="A11225" s="102">
        <v>44925</v>
      </c>
      <c r="B11225" s="101">
        <v>3.97</v>
      </c>
    </row>
    <row r="11226" spans="1:2" x14ac:dyDescent="0.25">
      <c r="A11226" s="102">
        <v>44928</v>
      </c>
      <c r="B11226" s="101" t="e">
        <f>NA()</f>
        <v>#N/A</v>
      </c>
    </row>
    <row r="11227" spans="1:2" x14ac:dyDescent="0.25">
      <c r="A11227" s="102">
        <v>44929</v>
      </c>
      <c r="B11227" s="101">
        <v>3.88</v>
      </c>
    </row>
    <row r="11228" spans="1:2" x14ac:dyDescent="0.25">
      <c r="A11228" s="102">
        <v>44930</v>
      </c>
      <c r="B11228" s="101">
        <v>3.81</v>
      </c>
    </row>
    <row r="11229" spans="1:2" x14ac:dyDescent="0.25">
      <c r="A11229" s="102">
        <v>44931</v>
      </c>
      <c r="B11229" s="101">
        <v>3.78</v>
      </c>
    </row>
    <row r="11230" spans="1:2" x14ac:dyDescent="0.25">
      <c r="A11230" s="102">
        <v>44932</v>
      </c>
      <c r="B11230" s="101">
        <v>3.67</v>
      </c>
    </row>
    <row r="11231" spans="1:2" x14ac:dyDescent="0.25">
      <c r="A11231" s="102">
        <v>44935</v>
      </c>
      <c r="B11231" s="101">
        <v>3.66</v>
      </c>
    </row>
    <row r="11232" spans="1:2" x14ac:dyDescent="0.25">
      <c r="A11232" s="102">
        <v>44936</v>
      </c>
      <c r="B11232" s="101">
        <v>3.74</v>
      </c>
    </row>
    <row r="11233" spans="1:2" x14ac:dyDescent="0.25">
      <c r="A11233" s="102">
        <v>44937</v>
      </c>
      <c r="B11233" s="101">
        <v>3.67</v>
      </c>
    </row>
    <row r="11234" spans="1:2" x14ac:dyDescent="0.25">
      <c r="A11234" s="102">
        <v>44938</v>
      </c>
      <c r="B11234" s="101">
        <v>3.56</v>
      </c>
    </row>
    <row r="11235" spans="1:2" x14ac:dyDescent="0.25">
      <c r="A11235" s="102">
        <v>44939</v>
      </c>
      <c r="B11235" s="101">
        <v>3.61</v>
      </c>
    </row>
    <row r="11236" spans="1:2" x14ac:dyDescent="0.25">
      <c r="A11236" s="102">
        <v>44942</v>
      </c>
      <c r="B11236" s="101" t="e">
        <f>NA()</f>
        <v>#N/A</v>
      </c>
    </row>
    <row r="11237" spans="1:2" x14ac:dyDescent="0.25">
      <c r="A11237" s="102">
        <v>44943</v>
      </c>
      <c r="B11237" s="101">
        <v>3.64</v>
      </c>
    </row>
    <row r="11238" spans="1:2" x14ac:dyDescent="0.25">
      <c r="A11238" s="102">
        <v>44944</v>
      </c>
      <c r="B11238" s="101">
        <v>3.54</v>
      </c>
    </row>
    <row r="11239" spans="1:2" x14ac:dyDescent="0.25">
      <c r="A11239" s="102">
        <v>44945</v>
      </c>
      <c r="B11239" s="101">
        <v>3.57</v>
      </c>
    </row>
    <row r="11240" spans="1:2" x14ac:dyDescent="0.25">
      <c r="A11240" s="102">
        <v>44946</v>
      </c>
      <c r="B11240" s="101">
        <v>3.66</v>
      </c>
    </row>
    <row r="11241" spans="1:2" x14ac:dyDescent="0.25">
      <c r="A11241" s="102">
        <v>44949</v>
      </c>
      <c r="B11241" s="101">
        <v>3.69</v>
      </c>
    </row>
    <row r="11242" spans="1:2" x14ac:dyDescent="0.25">
      <c r="A11242" s="102">
        <v>44950</v>
      </c>
      <c r="B11242" s="101">
        <v>3.62</v>
      </c>
    </row>
    <row r="11243" spans="1:2" x14ac:dyDescent="0.25">
      <c r="A11243" s="102">
        <v>44951</v>
      </c>
      <c r="B11243" s="101">
        <v>3.62</v>
      </c>
    </row>
    <row r="11244" spans="1:2" x14ac:dyDescent="0.25">
      <c r="A11244" s="102">
        <v>44952</v>
      </c>
      <c r="B11244" s="101">
        <v>3.62</v>
      </c>
    </row>
    <row r="11245" spans="1:2" x14ac:dyDescent="0.25">
      <c r="A11245" s="102">
        <v>44953</v>
      </c>
      <c r="B11245" s="101">
        <v>3.64</v>
      </c>
    </row>
    <row r="11246" spans="1:2" x14ac:dyDescent="0.25">
      <c r="A11246" s="102">
        <v>44956</v>
      </c>
      <c r="B11246" s="101">
        <v>3.66</v>
      </c>
    </row>
    <row r="11247" spans="1:2" x14ac:dyDescent="0.25">
      <c r="A11247" s="102">
        <v>44957</v>
      </c>
      <c r="B11247" s="101">
        <v>3.65</v>
      </c>
    </row>
    <row r="11248" spans="1:2" x14ac:dyDescent="0.25">
      <c r="A11248" s="102">
        <v>44958</v>
      </c>
      <c r="B11248" s="101">
        <v>3.55</v>
      </c>
    </row>
    <row r="11249" spans="1:2" x14ac:dyDescent="0.25">
      <c r="A11249" s="102">
        <v>44959</v>
      </c>
      <c r="B11249" s="101">
        <v>3.55</v>
      </c>
    </row>
    <row r="11250" spans="1:2" x14ac:dyDescent="0.25">
      <c r="A11250" s="102">
        <v>44960</v>
      </c>
      <c r="B11250" s="101">
        <v>3.63</v>
      </c>
    </row>
    <row r="11251" spans="1:2" x14ac:dyDescent="0.25">
      <c r="A11251" s="102">
        <v>44963</v>
      </c>
      <c r="B11251" s="101">
        <v>3.67</v>
      </c>
    </row>
    <row r="11252" spans="1:2" x14ac:dyDescent="0.25">
      <c r="A11252" s="102">
        <v>44964</v>
      </c>
      <c r="B11252" s="101">
        <v>3.72</v>
      </c>
    </row>
    <row r="11253" spans="1:2" x14ac:dyDescent="0.25">
      <c r="A11253" s="102">
        <v>44965</v>
      </c>
      <c r="B11253" s="101">
        <v>3.7</v>
      </c>
    </row>
    <row r="11254" spans="1:2" x14ac:dyDescent="0.25">
      <c r="A11254" s="102">
        <v>44966</v>
      </c>
      <c r="B11254" s="101">
        <v>3.75</v>
      </c>
    </row>
    <row r="11255" spans="1:2" x14ac:dyDescent="0.25">
      <c r="A11255" s="102">
        <v>44967</v>
      </c>
      <c r="B11255" s="101">
        <v>3.83</v>
      </c>
    </row>
    <row r="11256" spans="1:2" x14ac:dyDescent="0.25">
      <c r="A11256" s="102">
        <v>44970</v>
      </c>
      <c r="B11256" s="101">
        <v>3.79</v>
      </c>
    </row>
    <row r="11257" spans="1:2" x14ac:dyDescent="0.25">
      <c r="A11257" s="102">
        <v>44971</v>
      </c>
      <c r="B11257" s="101">
        <v>3.81</v>
      </c>
    </row>
    <row r="11258" spans="1:2" x14ac:dyDescent="0.25">
      <c r="A11258" s="102">
        <v>44972</v>
      </c>
      <c r="B11258" s="101">
        <v>3.85</v>
      </c>
    </row>
    <row r="11259" spans="1:2" x14ac:dyDescent="0.25">
      <c r="A11259" s="102">
        <v>44973</v>
      </c>
      <c r="B11259" s="101">
        <v>3.92</v>
      </c>
    </row>
    <row r="11260" spans="1:2" x14ac:dyDescent="0.25">
      <c r="A11260" s="102">
        <v>44974</v>
      </c>
      <c r="B11260" s="101">
        <v>3.88</v>
      </c>
    </row>
    <row r="11261" spans="1:2" x14ac:dyDescent="0.25">
      <c r="A11261" s="102">
        <v>44977</v>
      </c>
      <c r="B11261" s="101" t="e">
        <f>NA()</f>
        <v>#N/A</v>
      </c>
    </row>
    <row r="11262" spans="1:2" x14ac:dyDescent="0.25">
      <c r="A11262" s="102">
        <v>44978</v>
      </c>
      <c r="B11262" s="101">
        <v>3.98</v>
      </c>
    </row>
    <row r="11263" spans="1:2" x14ac:dyDescent="0.25">
      <c r="A11263" s="102">
        <v>44979</v>
      </c>
      <c r="B11263" s="101">
        <v>3.94</v>
      </c>
    </row>
    <row r="11264" spans="1:2" x14ac:dyDescent="0.25">
      <c r="A11264" s="102">
        <v>44980</v>
      </c>
      <c r="B11264" s="101">
        <v>3.88</v>
      </c>
    </row>
    <row r="11265" spans="1:2" x14ac:dyDescent="0.25">
      <c r="A11265" s="102">
        <v>44981</v>
      </c>
      <c r="B11265" s="101">
        <v>3.93</v>
      </c>
    </row>
    <row r="11266" spans="1:2" x14ac:dyDescent="0.25">
      <c r="A11266" s="102">
        <v>44984</v>
      </c>
      <c r="B11266" s="101">
        <v>3.93</v>
      </c>
    </row>
    <row r="11267" spans="1:2" x14ac:dyDescent="0.25">
      <c r="A11267" s="102">
        <v>44985</v>
      </c>
      <c r="B11267" s="101">
        <v>3.93</v>
      </c>
    </row>
    <row r="11268" spans="1:2" x14ac:dyDescent="0.25">
      <c r="A11268" s="102">
        <v>44986</v>
      </c>
      <c r="B11268" s="101">
        <v>3.97</v>
      </c>
    </row>
    <row r="11269" spans="1:2" x14ac:dyDescent="0.25">
      <c r="A11269" s="102">
        <v>44987</v>
      </c>
      <c r="B11269" s="101">
        <v>4.03</v>
      </c>
    </row>
    <row r="11270" spans="1:2" x14ac:dyDescent="0.25">
      <c r="A11270" s="102">
        <v>44988</v>
      </c>
      <c r="B11270" s="101">
        <v>3.9</v>
      </c>
    </row>
    <row r="11271" spans="1:2" x14ac:dyDescent="0.25">
      <c r="A11271" s="102">
        <v>44991</v>
      </c>
      <c r="B11271" s="101">
        <v>3.92</v>
      </c>
    </row>
    <row r="11272" spans="1:2" x14ac:dyDescent="0.25">
      <c r="A11272" s="102">
        <v>44992</v>
      </c>
      <c r="B11272" s="101">
        <v>3.88</v>
      </c>
    </row>
    <row r="11273" spans="1:2" x14ac:dyDescent="0.25">
      <c r="A11273" s="102">
        <v>44993</v>
      </c>
      <c r="B11273" s="101">
        <v>3.88</v>
      </c>
    </row>
    <row r="11274" spans="1:2" x14ac:dyDescent="0.25">
      <c r="A11274" s="102">
        <v>44994</v>
      </c>
      <c r="B11274" s="101">
        <v>3.88</v>
      </c>
    </row>
    <row r="11275" spans="1:2" x14ac:dyDescent="0.25">
      <c r="A11275" s="102">
        <v>44995</v>
      </c>
      <c r="B11275" s="101">
        <v>3.7</v>
      </c>
    </row>
    <row r="11276" spans="1:2" x14ac:dyDescent="0.25">
      <c r="A11276" s="102">
        <v>44998</v>
      </c>
      <c r="B11276" s="101">
        <v>3.7</v>
      </c>
    </row>
    <row r="11277" spans="1:2" x14ac:dyDescent="0.25">
      <c r="A11277" s="102">
        <v>44999</v>
      </c>
      <c r="B11277" s="101">
        <v>3.77</v>
      </c>
    </row>
    <row r="11278" spans="1:2" x14ac:dyDescent="0.25">
      <c r="A11278" s="102">
        <v>45000</v>
      </c>
      <c r="B11278" s="101">
        <v>3.7</v>
      </c>
    </row>
    <row r="11279" spans="1:2" x14ac:dyDescent="0.25">
      <c r="A11279" s="102">
        <v>45001</v>
      </c>
      <c r="B11279" s="101">
        <v>3.71</v>
      </c>
    </row>
    <row r="11280" spans="1:2" x14ac:dyDescent="0.25">
      <c r="A11280" s="102">
        <v>45002</v>
      </c>
      <c r="B11280" s="101">
        <v>3.6</v>
      </c>
    </row>
    <row r="11281" spans="1:2" x14ac:dyDescent="0.25">
      <c r="A11281" s="102">
        <v>45005</v>
      </c>
      <c r="B11281" s="101">
        <v>3.65</v>
      </c>
    </row>
    <row r="11282" spans="1:2" x14ac:dyDescent="0.25">
      <c r="A11282" s="102">
        <v>45006</v>
      </c>
      <c r="B11282" s="101">
        <v>3.73</v>
      </c>
    </row>
    <row r="11283" spans="1:2" x14ac:dyDescent="0.25">
      <c r="A11283" s="102">
        <v>45007</v>
      </c>
      <c r="B11283" s="101">
        <v>3.68</v>
      </c>
    </row>
    <row r="11284" spans="1:2" x14ac:dyDescent="0.25">
      <c r="A11284" s="102">
        <v>45008</v>
      </c>
      <c r="B11284" s="101">
        <v>3.66</v>
      </c>
    </row>
    <row r="11285" spans="1:2" x14ac:dyDescent="0.25">
      <c r="A11285" s="102">
        <v>45009</v>
      </c>
      <c r="B11285" s="101">
        <v>3.64</v>
      </c>
    </row>
    <row r="11286" spans="1:2" x14ac:dyDescent="0.25">
      <c r="A11286" s="102">
        <v>45012</v>
      </c>
      <c r="B11286" s="101">
        <v>3.77</v>
      </c>
    </row>
    <row r="11287" spans="1:2" x14ac:dyDescent="0.25">
      <c r="A11287" s="102">
        <v>45013</v>
      </c>
      <c r="B11287" s="101">
        <v>3.77</v>
      </c>
    </row>
    <row r="11288" spans="1:2" x14ac:dyDescent="0.25">
      <c r="A11288" s="102">
        <v>45014</v>
      </c>
      <c r="B11288" s="101">
        <v>3.78</v>
      </c>
    </row>
    <row r="11289" spans="1:2" x14ac:dyDescent="0.25">
      <c r="A11289" s="102">
        <v>45015</v>
      </c>
      <c r="B11289" s="101">
        <v>3.74</v>
      </c>
    </row>
    <row r="11290" spans="1:2" x14ac:dyDescent="0.25">
      <c r="A11290" s="102">
        <v>45016</v>
      </c>
      <c r="B11290" s="101">
        <v>3.67</v>
      </c>
    </row>
    <row r="11291" spans="1:2" x14ac:dyDescent="0.25">
      <c r="A11291" s="102">
        <v>45019</v>
      </c>
      <c r="B11291" s="101">
        <v>3.64</v>
      </c>
    </row>
    <row r="11292" spans="1:2" x14ac:dyDescent="0.25">
      <c r="A11292" s="102">
        <v>45020</v>
      </c>
      <c r="B11292" s="101">
        <v>3.6</v>
      </c>
    </row>
    <row r="11293" spans="1:2" x14ac:dyDescent="0.25">
      <c r="A11293" s="102">
        <v>45021</v>
      </c>
      <c r="B11293" s="101">
        <v>3.56</v>
      </c>
    </row>
    <row r="11294" spans="1:2" x14ac:dyDescent="0.25">
      <c r="A11294" s="102">
        <v>45022</v>
      </c>
      <c r="B11294" s="101">
        <v>3.54</v>
      </c>
    </row>
    <row r="11295" spans="1:2" x14ac:dyDescent="0.25">
      <c r="A11295" s="102">
        <v>45023</v>
      </c>
      <c r="B11295" s="101">
        <v>3.61</v>
      </c>
    </row>
    <row r="11296" spans="1:2" x14ac:dyDescent="0.25">
      <c r="A11296" s="102">
        <v>45026</v>
      </c>
      <c r="B11296" s="101">
        <v>3.62</v>
      </c>
    </row>
    <row r="11297" spans="1:2" x14ac:dyDescent="0.25">
      <c r="A11297" s="102">
        <v>45027</v>
      </c>
      <c r="B11297" s="101">
        <v>3.62</v>
      </c>
    </row>
    <row r="11298" spans="1:2" x14ac:dyDescent="0.25">
      <c r="A11298" s="102">
        <v>45028</v>
      </c>
      <c r="B11298" s="101">
        <v>3.64</v>
      </c>
    </row>
    <row r="11299" spans="1:2" x14ac:dyDescent="0.25">
      <c r="A11299" s="102">
        <v>45029</v>
      </c>
      <c r="B11299" s="101">
        <v>3.69</v>
      </c>
    </row>
    <row r="11300" spans="1:2" x14ac:dyDescent="0.25">
      <c r="A11300" s="102">
        <v>45030</v>
      </c>
      <c r="B11300" s="101">
        <v>3.74</v>
      </c>
    </row>
    <row r="11301" spans="1:2" x14ac:dyDescent="0.25">
      <c r="A11301" s="102">
        <v>45033</v>
      </c>
      <c r="B11301" s="101">
        <v>3.81</v>
      </c>
    </row>
    <row r="11302" spans="1:2" x14ac:dyDescent="0.25">
      <c r="A11302" s="102">
        <v>45034</v>
      </c>
      <c r="B11302" s="101">
        <v>3.79</v>
      </c>
    </row>
    <row r="11303" spans="1:2" x14ac:dyDescent="0.25">
      <c r="A11303" s="102">
        <v>45035</v>
      </c>
      <c r="B11303" s="101">
        <v>3.79</v>
      </c>
    </row>
    <row r="11304" spans="1:2" x14ac:dyDescent="0.25">
      <c r="A11304" s="102">
        <v>45036</v>
      </c>
      <c r="B11304" s="101">
        <v>3.75</v>
      </c>
    </row>
    <row r="11305" spans="1:2" x14ac:dyDescent="0.25">
      <c r="A11305" s="102">
        <v>45037</v>
      </c>
      <c r="B11305" s="101">
        <v>3.78</v>
      </c>
    </row>
    <row r="11306" spans="1:2" x14ac:dyDescent="0.25">
      <c r="A11306" s="102">
        <v>45040</v>
      </c>
      <c r="B11306" s="101">
        <v>3.73</v>
      </c>
    </row>
    <row r="11307" spans="1:2" x14ac:dyDescent="0.25">
      <c r="A11307" s="102">
        <v>45041</v>
      </c>
      <c r="B11307" s="101">
        <v>3.65</v>
      </c>
    </row>
    <row r="11308" spans="1:2" x14ac:dyDescent="0.25">
      <c r="A11308" s="102">
        <v>45042</v>
      </c>
      <c r="B11308" s="101">
        <v>3.7</v>
      </c>
    </row>
    <row r="11309" spans="1:2" x14ac:dyDescent="0.25">
      <c r="A11309" s="102">
        <v>45043</v>
      </c>
      <c r="B11309" s="101">
        <v>3.76</v>
      </c>
    </row>
    <row r="11310" spans="1:2" x14ac:dyDescent="0.25">
      <c r="A11310" s="102">
        <v>45044</v>
      </c>
      <c r="B11310" s="101">
        <v>3.67</v>
      </c>
    </row>
    <row r="11311" spans="1:2" x14ac:dyDescent="0.25">
      <c r="A11311" s="102">
        <v>45047</v>
      </c>
      <c r="B11311" s="101">
        <v>3.84</v>
      </c>
    </row>
    <row r="11312" spans="1:2" x14ac:dyDescent="0.25">
      <c r="A11312" s="102">
        <v>45048</v>
      </c>
      <c r="B11312" s="101">
        <v>3.72</v>
      </c>
    </row>
    <row r="11313" spans="1:2" x14ac:dyDescent="0.25">
      <c r="A11313" s="102">
        <v>45049</v>
      </c>
      <c r="B11313" s="101">
        <v>3.7</v>
      </c>
    </row>
    <row r="11314" spans="1:2" x14ac:dyDescent="0.25">
      <c r="A11314" s="102">
        <v>45050</v>
      </c>
      <c r="B11314" s="101">
        <v>3.73</v>
      </c>
    </row>
    <row r="11315" spans="1:2" x14ac:dyDescent="0.25">
      <c r="A11315" s="102">
        <v>45051</v>
      </c>
      <c r="B11315" s="101">
        <v>3.76</v>
      </c>
    </row>
    <row r="11316" spans="1:2" x14ac:dyDescent="0.25">
      <c r="A11316" s="102">
        <v>45054</v>
      </c>
      <c r="B11316" s="101">
        <v>3.84</v>
      </c>
    </row>
    <row r="11317" spans="1:2" x14ac:dyDescent="0.25">
      <c r="A11317" s="102">
        <v>45055</v>
      </c>
      <c r="B11317" s="101">
        <v>3.85</v>
      </c>
    </row>
    <row r="11318" spans="1:2" x14ac:dyDescent="0.25">
      <c r="A11318" s="102">
        <v>45056</v>
      </c>
      <c r="B11318" s="101">
        <v>3.8</v>
      </c>
    </row>
    <row r="11319" spans="1:2" x14ac:dyDescent="0.25">
      <c r="A11319" s="102">
        <v>45057</v>
      </c>
      <c r="B11319" s="101">
        <v>3.73</v>
      </c>
    </row>
    <row r="11320" spans="1:2" x14ac:dyDescent="0.25">
      <c r="A11320" s="102">
        <v>45058</v>
      </c>
      <c r="B11320" s="101">
        <v>3.78</v>
      </c>
    </row>
    <row r="11321" spans="1:2" x14ac:dyDescent="0.25">
      <c r="A11321" s="102">
        <v>45061</v>
      </c>
      <c r="B11321" s="101">
        <v>3.84</v>
      </c>
    </row>
    <row r="11322" spans="1:2" x14ac:dyDescent="0.25">
      <c r="A11322" s="102">
        <v>45062</v>
      </c>
      <c r="B11322" s="101">
        <v>3.87</v>
      </c>
    </row>
    <row r="11323" spans="1:2" x14ac:dyDescent="0.25">
      <c r="A11323" s="102">
        <v>45063</v>
      </c>
      <c r="B11323" s="101">
        <v>3.88</v>
      </c>
    </row>
    <row r="11324" spans="1:2" x14ac:dyDescent="0.25">
      <c r="A11324" s="102">
        <v>45064</v>
      </c>
      <c r="B11324" s="101">
        <v>3.91</v>
      </c>
    </row>
    <row r="11325" spans="1:2" x14ac:dyDescent="0.25">
      <c r="A11325" s="102">
        <v>45065</v>
      </c>
      <c r="B11325" s="101">
        <v>3.95</v>
      </c>
    </row>
    <row r="11326" spans="1:2" x14ac:dyDescent="0.25">
      <c r="A11326" s="102">
        <v>45068</v>
      </c>
      <c r="B11326" s="101">
        <v>3.97</v>
      </c>
    </row>
    <row r="11327" spans="1:2" x14ac:dyDescent="0.25">
      <c r="A11327" s="102">
        <v>45069</v>
      </c>
      <c r="B11327" s="101">
        <v>3.96</v>
      </c>
    </row>
    <row r="11328" spans="1:2" x14ac:dyDescent="0.25">
      <c r="A11328" s="102">
        <v>45070</v>
      </c>
      <c r="B11328" s="101">
        <v>3.97</v>
      </c>
    </row>
    <row r="11329" spans="1:2" x14ac:dyDescent="0.25">
      <c r="A11329" s="102">
        <v>45071</v>
      </c>
      <c r="B11329" s="101">
        <v>4.01</v>
      </c>
    </row>
    <row r="11330" spans="1:2" x14ac:dyDescent="0.25">
      <c r="A11330" s="102">
        <v>45072</v>
      </c>
      <c r="B11330" s="101">
        <v>3.96</v>
      </c>
    </row>
    <row r="11331" spans="1:2" x14ac:dyDescent="0.25">
      <c r="A11331" s="102">
        <v>45075</v>
      </c>
      <c r="B11331" s="101" t="e">
        <f>NA()</f>
        <v>#N/A</v>
      </c>
    </row>
    <row r="11332" spans="1:2" x14ac:dyDescent="0.25">
      <c r="A11332" s="102">
        <v>45076</v>
      </c>
      <c r="B11332" s="101">
        <v>3.9</v>
      </c>
    </row>
    <row r="11333" spans="1:2" x14ac:dyDescent="0.25">
      <c r="A11333" s="102">
        <v>45077</v>
      </c>
      <c r="B11333" s="101">
        <v>3.85</v>
      </c>
    </row>
    <row r="11334" spans="1:2" x14ac:dyDescent="0.25">
      <c r="A11334" s="102">
        <v>45078</v>
      </c>
      <c r="B11334" s="101">
        <v>3.84</v>
      </c>
    </row>
    <row r="11335" spans="1:2" x14ac:dyDescent="0.25">
      <c r="A11335" s="102">
        <v>45079</v>
      </c>
      <c r="B11335" s="101">
        <v>3.88</v>
      </c>
    </row>
    <row r="11336" spans="1:2" x14ac:dyDescent="0.25">
      <c r="A11336" s="102">
        <v>45082</v>
      </c>
      <c r="B11336" s="101">
        <v>3.89</v>
      </c>
    </row>
    <row r="11337" spans="1:2" x14ac:dyDescent="0.25">
      <c r="A11337" s="102">
        <v>45083</v>
      </c>
      <c r="B11337" s="101">
        <v>3.87</v>
      </c>
    </row>
    <row r="11338" spans="1:2" x14ac:dyDescent="0.25">
      <c r="A11338" s="102">
        <v>45084</v>
      </c>
      <c r="B11338" s="101">
        <v>3.95</v>
      </c>
    </row>
    <row r="11339" spans="1:2" x14ac:dyDescent="0.25">
      <c r="A11339" s="102">
        <v>45085</v>
      </c>
      <c r="B11339" s="101">
        <v>3.89</v>
      </c>
    </row>
    <row r="11340" spans="1:2" x14ac:dyDescent="0.25">
      <c r="A11340" s="102">
        <v>45086</v>
      </c>
      <c r="B11340" s="101">
        <v>3.89</v>
      </c>
    </row>
    <row r="11341" spans="1:2" x14ac:dyDescent="0.25">
      <c r="A11341" s="102">
        <v>45089</v>
      </c>
      <c r="B11341" s="101">
        <v>3.87</v>
      </c>
    </row>
    <row r="11342" spans="1:2" x14ac:dyDescent="0.25">
      <c r="A11342" s="102">
        <v>45090</v>
      </c>
      <c r="B11342" s="101">
        <v>3.94</v>
      </c>
    </row>
    <row r="11343" spans="1:2" x14ac:dyDescent="0.25">
      <c r="A11343" s="102">
        <v>45091</v>
      </c>
      <c r="B11343" s="101">
        <v>3.9</v>
      </c>
    </row>
    <row r="11344" spans="1:2" x14ac:dyDescent="0.25">
      <c r="A11344" s="102">
        <v>45092</v>
      </c>
      <c r="B11344" s="101">
        <v>3.85</v>
      </c>
    </row>
    <row r="11345" spans="1:2" x14ac:dyDescent="0.25">
      <c r="A11345" s="102">
        <v>45093</v>
      </c>
      <c r="B11345" s="101">
        <v>3.86</v>
      </c>
    </row>
    <row r="11346" spans="1:2" x14ac:dyDescent="0.25">
      <c r="A11346" s="102">
        <v>45096</v>
      </c>
      <c r="B11346" s="101" t="e">
        <f>NA()</f>
        <v>#N/A</v>
      </c>
    </row>
    <row r="11347" spans="1:2" x14ac:dyDescent="0.25">
      <c r="A11347" s="102">
        <v>45097</v>
      </c>
      <c r="B11347" s="101">
        <v>3.83</v>
      </c>
    </row>
    <row r="11348" spans="1:2" x14ac:dyDescent="0.25">
      <c r="A11348" s="102">
        <v>45098</v>
      </c>
      <c r="B11348" s="101">
        <v>3.81</v>
      </c>
    </row>
    <row r="11349" spans="1:2" x14ac:dyDescent="0.25">
      <c r="A11349" s="102">
        <v>45099</v>
      </c>
      <c r="B11349" s="101">
        <v>3.88</v>
      </c>
    </row>
    <row r="11350" spans="1:2" x14ac:dyDescent="0.25">
      <c r="A11350" s="102">
        <v>45100</v>
      </c>
      <c r="B11350" s="101">
        <v>3.82</v>
      </c>
    </row>
    <row r="11351" spans="1:2" x14ac:dyDescent="0.25">
      <c r="A11351" s="102">
        <v>45103</v>
      </c>
      <c r="B11351" s="101">
        <v>3.83</v>
      </c>
    </row>
    <row r="11352" spans="1:2" x14ac:dyDescent="0.25">
      <c r="A11352" s="102">
        <v>45104</v>
      </c>
      <c r="B11352" s="101">
        <v>3.84</v>
      </c>
    </row>
    <row r="11353" spans="1:2" x14ac:dyDescent="0.25">
      <c r="A11353" s="102">
        <v>45105</v>
      </c>
      <c r="B11353" s="101">
        <v>3.81</v>
      </c>
    </row>
    <row r="11354" spans="1:2" x14ac:dyDescent="0.25">
      <c r="A11354" s="102">
        <v>45106</v>
      </c>
      <c r="B11354" s="101">
        <v>3.92</v>
      </c>
    </row>
    <row r="11355" spans="1:2" x14ac:dyDescent="0.25">
      <c r="A11355" s="102">
        <v>45107</v>
      </c>
      <c r="B11355" s="101">
        <v>3.85</v>
      </c>
    </row>
    <row r="11356" spans="1:2" x14ac:dyDescent="0.25">
      <c r="A11356" s="102">
        <v>45110</v>
      </c>
      <c r="B11356" s="101">
        <v>3.87</v>
      </c>
    </row>
    <row r="11357" spans="1:2" x14ac:dyDescent="0.25">
      <c r="A11357" s="102">
        <v>45111</v>
      </c>
      <c r="B11357" s="101" t="e">
        <f>NA()</f>
        <v>#N/A</v>
      </c>
    </row>
    <row r="11358" spans="1:2" x14ac:dyDescent="0.25">
      <c r="A11358" s="102">
        <v>45112</v>
      </c>
      <c r="B11358" s="101">
        <v>3.95</v>
      </c>
    </row>
    <row r="11359" spans="1:2" x14ac:dyDescent="0.25">
      <c r="A11359" s="102">
        <v>45113</v>
      </c>
      <c r="B11359" s="101">
        <v>4.01</v>
      </c>
    </row>
    <row r="11360" spans="1:2" x14ac:dyDescent="0.25">
      <c r="A11360" s="102">
        <v>45114</v>
      </c>
      <c r="B11360" s="101">
        <v>4.05</v>
      </c>
    </row>
    <row r="11361" spans="1:2" x14ac:dyDescent="0.25">
      <c r="A11361" s="102">
        <v>45117</v>
      </c>
      <c r="B11361" s="101">
        <v>4.05</v>
      </c>
    </row>
    <row r="11362" spans="1:2" x14ac:dyDescent="0.25">
      <c r="A11362" s="102">
        <v>45118</v>
      </c>
      <c r="B11362" s="101">
        <v>4.03</v>
      </c>
    </row>
    <row r="11363" spans="1:2" x14ac:dyDescent="0.25">
      <c r="A11363" s="102">
        <v>45119</v>
      </c>
      <c r="B11363" s="101">
        <v>3.96</v>
      </c>
    </row>
    <row r="11364" spans="1:2" x14ac:dyDescent="0.25">
      <c r="A11364" s="102">
        <v>45120</v>
      </c>
      <c r="B11364" s="101">
        <v>3.9</v>
      </c>
    </row>
    <row r="11365" spans="1:2" x14ac:dyDescent="0.25">
      <c r="A11365" s="102">
        <v>45121</v>
      </c>
      <c r="B11365" s="101">
        <v>3.93</v>
      </c>
    </row>
    <row r="11366" spans="1:2" x14ac:dyDescent="0.25">
      <c r="A11366" s="102">
        <v>45124</v>
      </c>
      <c r="B11366" s="101">
        <v>3.94</v>
      </c>
    </row>
    <row r="11367" spans="1:2" x14ac:dyDescent="0.25">
      <c r="A11367" s="102">
        <v>45125</v>
      </c>
      <c r="B11367" s="101">
        <v>3.91</v>
      </c>
    </row>
    <row r="11368" spans="1:2" x14ac:dyDescent="0.25">
      <c r="A11368" s="102">
        <v>45126</v>
      </c>
      <c r="B11368" s="101">
        <v>3.84</v>
      </c>
    </row>
    <row r="11369" spans="1:2" x14ac:dyDescent="0.25">
      <c r="A11369" s="102">
        <v>45127</v>
      </c>
      <c r="B11369" s="101">
        <v>3.91</v>
      </c>
    </row>
    <row r="11370" spans="1:2" x14ac:dyDescent="0.25">
      <c r="A11370" s="102">
        <v>45128</v>
      </c>
      <c r="B11370" s="101">
        <v>3.91</v>
      </c>
    </row>
    <row r="11371" spans="1:2" x14ac:dyDescent="0.25">
      <c r="A11371" s="102">
        <v>45131</v>
      </c>
      <c r="B11371" s="101">
        <v>3.92</v>
      </c>
    </row>
    <row r="11372" spans="1:2" x14ac:dyDescent="0.25">
      <c r="A11372" s="102">
        <v>45132</v>
      </c>
      <c r="B11372" s="101">
        <v>3.95</v>
      </c>
    </row>
    <row r="11373" spans="1:2" x14ac:dyDescent="0.25">
      <c r="A11373" s="102">
        <v>45133</v>
      </c>
      <c r="B11373" s="101">
        <v>3.94</v>
      </c>
    </row>
    <row r="11374" spans="1:2" x14ac:dyDescent="0.25">
      <c r="A11374" s="102">
        <v>45134</v>
      </c>
      <c r="B11374" s="101">
        <v>4.0599999999999996</v>
      </c>
    </row>
    <row r="11375" spans="1:2" x14ac:dyDescent="0.25">
      <c r="A11375" s="102">
        <v>45135</v>
      </c>
      <c r="B11375" s="101">
        <v>4.03</v>
      </c>
    </row>
    <row r="11376" spans="1:2" x14ac:dyDescent="0.25">
      <c r="A11376" s="102">
        <v>45138</v>
      </c>
      <c r="B11376" s="101">
        <v>4.0199999999999996</v>
      </c>
    </row>
    <row r="11377" spans="1:2" x14ac:dyDescent="0.25">
      <c r="A11377" s="102">
        <v>45139</v>
      </c>
      <c r="B11377" s="101">
        <v>4.1100000000000003</v>
      </c>
    </row>
    <row r="11378" spans="1:2" x14ac:dyDescent="0.25">
      <c r="A11378" s="102">
        <v>45140</v>
      </c>
      <c r="B11378" s="101">
        <v>4.17</v>
      </c>
    </row>
    <row r="11379" spans="1:2" x14ac:dyDescent="0.25">
      <c r="A11379" s="102">
        <v>45141</v>
      </c>
      <c r="B11379" s="101">
        <v>4.32</v>
      </c>
    </row>
    <row r="11380" spans="1:2" x14ac:dyDescent="0.25">
      <c r="A11380" s="102">
        <v>45142</v>
      </c>
      <c r="B11380" s="101">
        <v>4.21</v>
      </c>
    </row>
    <row r="11381" spans="1:2" x14ac:dyDescent="0.25">
      <c r="A11381" s="102">
        <v>45145</v>
      </c>
      <c r="B11381" s="101">
        <v>4.2699999999999996</v>
      </c>
    </row>
    <row r="11382" spans="1:2" x14ac:dyDescent="0.25">
      <c r="A11382" s="102">
        <v>45146</v>
      </c>
      <c r="B11382" s="101">
        <v>4.2</v>
      </c>
    </row>
    <row r="11383" spans="1:2" x14ac:dyDescent="0.25">
      <c r="A11383" s="102">
        <v>45147</v>
      </c>
      <c r="B11383" s="101">
        <v>4.18</v>
      </c>
    </row>
    <row r="11384" spans="1:2" x14ac:dyDescent="0.25">
      <c r="A11384" s="102">
        <v>45148</v>
      </c>
      <c r="B11384" s="101">
        <v>4.24</v>
      </c>
    </row>
    <row r="11385" spans="1:2" x14ac:dyDescent="0.25">
      <c r="A11385" s="102">
        <v>45149</v>
      </c>
      <c r="B11385" s="101">
        <v>4.2699999999999996</v>
      </c>
    </row>
    <row r="11386" spans="1:2" x14ac:dyDescent="0.25">
      <c r="A11386" s="102">
        <v>45152</v>
      </c>
      <c r="B11386" s="101">
        <v>4.29</v>
      </c>
    </row>
    <row r="11387" spans="1:2" x14ac:dyDescent="0.25">
      <c r="A11387" s="102">
        <v>45153</v>
      </c>
      <c r="B11387" s="101">
        <v>4.32</v>
      </c>
    </row>
    <row r="11388" spans="1:2" x14ac:dyDescent="0.25">
      <c r="A11388" s="102">
        <v>45154</v>
      </c>
      <c r="B11388" s="101">
        <v>4.38</v>
      </c>
    </row>
    <row r="11389" spans="1:2" x14ac:dyDescent="0.25">
      <c r="A11389" s="102">
        <v>45155</v>
      </c>
      <c r="B11389" s="101">
        <v>4.41</v>
      </c>
    </row>
    <row r="11390" spans="1:2" x14ac:dyDescent="0.25">
      <c r="A11390" s="102">
        <v>45156</v>
      </c>
      <c r="B11390" s="101">
        <v>4.38</v>
      </c>
    </row>
    <row r="11391" spans="1:2" x14ac:dyDescent="0.25">
      <c r="A11391" s="102">
        <v>45159</v>
      </c>
      <c r="B11391" s="101">
        <v>4.45</v>
      </c>
    </row>
    <row r="11392" spans="1:2" x14ac:dyDescent="0.25">
      <c r="A11392" s="102">
        <v>45160</v>
      </c>
      <c r="B11392" s="101">
        <v>4.42</v>
      </c>
    </row>
    <row r="11393" spans="1:2" x14ac:dyDescent="0.25">
      <c r="A11393" s="102">
        <v>45161</v>
      </c>
      <c r="B11393" s="101">
        <v>4.2699999999999996</v>
      </c>
    </row>
    <row r="11394" spans="1:2" x14ac:dyDescent="0.25">
      <c r="A11394" s="102">
        <v>45162</v>
      </c>
      <c r="B11394" s="101">
        <v>4.3</v>
      </c>
    </row>
    <row r="11395" spans="1:2" x14ac:dyDescent="0.25">
      <c r="A11395" s="102">
        <v>45163</v>
      </c>
      <c r="B11395" s="101">
        <v>4.3</v>
      </c>
    </row>
    <row r="11396" spans="1:2" x14ac:dyDescent="0.25">
      <c r="A11396" s="102">
        <v>45166</v>
      </c>
      <c r="B11396" s="101">
        <v>4.29</v>
      </c>
    </row>
    <row r="11397" spans="1:2" x14ac:dyDescent="0.25">
      <c r="A11397" s="102">
        <v>45167</v>
      </c>
      <c r="B11397" s="101">
        <v>4.2300000000000004</v>
      </c>
    </row>
    <row r="11398" spans="1:2" x14ac:dyDescent="0.25">
      <c r="A11398" s="102">
        <v>45168</v>
      </c>
      <c r="B11398" s="101">
        <v>4.2300000000000004</v>
      </c>
    </row>
    <row r="11399" spans="1:2" x14ac:dyDescent="0.25">
      <c r="A11399" s="102">
        <v>45169</v>
      </c>
      <c r="B11399" s="101">
        <v>4.2</v>
      </c>
    </row>
    <row r="11400" spans="1:2" x14ac:dyDescent="0.25">
      <c r="A11400" s="102">
        <v>45170</v>
      </c>
      <c r="B11400" s="101">
        <v>4.29</v>
      </c>
    </row>
    <row r="11401" spans="1:2" x14ac:dyDescent="0.25">
      <c r="A11401" s="102">
        <v>45173</v>
      </c>
      <c r="B11401" s="101" t="e">
        <f>NA()</f>
        <v>#N/A</v>
      </c>
    </row>
    <row r="11402" spans="1:2" x14ac:dyDescent="0.25">
      <c r="A11402" s="102">
        <v>45174</v>
      </c>
      <c r="B11402" s="101">
        <v>4.38</v>
      </c>
    </row>
    <row r="11403" spans="1:2" x14ac:dyDescent="0.25">
      <c r="A11403" s="102">
        <v>45175</v>
      </c>
      <c r="B11403" s="101">
        <v>4.37</v>
      </c>
    </row>
    <row r="11404" spans="1:2" x14ac:dyDescent="0.25">
      <c r="A11404" s="102">
        <v>45176</v>
      </c>
      <c r="B11404" s="101">
        <v>4.3600000000000003</v>
      </c>
    </row>
    <row r="11405" spans="1:2" x14ac:dyDescent="0.25">
      <c r="A11405" s="102">
        <v>45177</v>
      </c>
      <c r="B11405" s="101">
        <v>4.33</v>
      </c>
    </row>
    <row r="11406" spans="1:2" x14ac:dyDescent="0.25">
      <c r="A11406" s="102">
        <v>45180</v>
      </c>
      <c r="B11406" s="101">
        <v>4.37</v>
      </c>
    </row>
    <row r="11407" spans="1:2" x14ac:dyDescent="0.25">
      <c r="A11407" s="102">
        <v>45181</v>
      </c>
      <c r="B11407" s="101">
        <v>4.3499999999999996</v>
      </c>
    </row>
    <row r="11408" spans="1:2" x14ac:dyDescent="0.25">
      <c r="A11408" s="102">
        <v>45182</v>
      </c>
      <c r="B11408" s="101">
        <v>4.34</v>
      </c>
    </row>
    <row r="11409" spans="1:2" x14ac:dyDescent="0.25">
      <c r="A11409" s="102">
        <v>45183</v>
      </c>
      <c r="B11409" s="101">
        <v>4.3899999999999997</v>
      </c>
    </row>
    <row r="11410" spans="1:2" x14ac:dyDescent="0.25">
      <c r="A11410" s="102">
        <v>45184</v>
      </c>
      <c r="B11410" s="101">
        <v>4.42</v>
      </c>
    </row>
    <row r="11411" spans="1:2" x14ac:dyDescent="0.25">
      <c r="A11411" s="102">
        <v>45187</v>
      </c>
      <c r="B11411" s="101">
        <v>4.4000000000000004</v>
      </c>
    </row>
    <row r="11412" spans="1:2" x14ac:dyDescent="0.25">
      <c r="A11412" s="102">
        <v>45188</v>
      </c>
      <c r="B11412" s="101">
        <v>4.43</v>
      </c>
    </row>
    <row r="11413" spans="1:2" x14ac:dyDescent="0.25">
      <c r="A11413" s="102">
        <v>45189</v>
      </c>
      <c r="B11413" s="101">
        <v>4.4000000000000004</v>
      </c>
    </row>
    <row r="11414" spans="1:2" x14ac:dyDescent="0.25">
      <c r="A11414" s="102">
        <v>45190</v>
      </c>
      <c r="B11414" s="101">
        <v>4.5599999999999996</v>
      </c>
    </row>
    <row r="11415" spans="1:2" x14ac:dyDescent="0.25">
      <c r="A11415" s="102">
        <v>45191</v>
      </c>
      <c r="B11415" s="101">
        <v>4.53</v>
      </c>
    </row>
    <row r="11416" spans="1:2" x14ac:dyDescent="0.25">
      <c r="A11416" s="102">
        <v>45194</v>
      </c>
      <c r="B11416" s="101">
        <v>4.67</v>
      </c>
    </row>
    <row r="11417" spans="1:2" x14ac:dyDescent="0.25">
      <c r="A11417" s="102">
        <v>45195</v>
      </c>
      <c r="B11417" s="101">
        <v>4.7</v>
      </c>
    </row>
    <row r="11418" spans="1:2" x14ac:dyDescent="0.25">
      <c r="A11418" s="102">
        <v>45196</v>
      </c>
      <c r="B11418" s="101">
        <v>4.7300000000000004</v>
      </c>
    </row>
    <row r="11419" spans="1:2" x14ac:dyDescent="0.25">
      <c r="A11419" s="102">
        <v>45197</v>
      </c>
      <c r="B11419" s="101">
        <v>4.71</v>
      </c>
    </row>
    <row r="11420" spans="1:2" x14ac:dyDescent="0.25">
      <c r="A11420" s="102">
        <v>45198</v>
      </c>
      <c r="B11420" s="101">
        <v>4.7300000000000004</v>
      </c>
    </row>
    <row r="11421" spans="1:2" x14ac:dyDescent="0.25">
      <c r="A11421" s="102">
        <v>45201</v>
      </c>
      <c r="B11421" s="101">
        <v>4.8099999999999996</v>
      </c>
    </row>
    <row r="11422" spans="1:2" x14ac:dyDescent="0.25">
      <c r="A11422" s="102">
        <v>45202</v>
      </c>
      <c r="B11422" s="101">
        <v>4.95</v>
      </c>
    </row>
    <row r="11423" spans="1:2" x14ac:dyDescent="0.25">
      <c r="A11423" s="102">
        <v>45203</v>
      </c>
      <c r="B11423" s="101">
        <v>4.87</v>
      </c>
    </row>
    <row r="11424" spans="1:2" x14ac:dyDescent="0.25">
      <c r="A11424" s="102">
        <v>45204</v>
      </c>
      <c r="B11424" s="101">
        <v>4.8899999999999997</v>
      </c>
    </row>
    <row r="11425" spans="1:2" x14ac:dyDescent="0.25">
      <c r="A11425" s="102">
        <v>45205</v>
      </c>
      <c r="B11425" s="101">
        <v>4.95</v>
      </c>
    </row>
    <row r="11426" spans="1:2" x14ac:dyDescent="0.25">
      <c r="A11426" s="102">
        <v>45208</v>
      </c>
      <c r="B11426" s="101" t="e">
        <f>NA()</f>
        <v>#N/A</v>
      </c>
    </row>
    <row r="11427" spans="1:2" x14ac:dyDescent="0.25">
      <c r="A11427" s="102">
        <v>45209</v>
      </c>
      <c r="B11427" s="101">
        <v>4.8499999999999996</v>
      </c>
    </row>
    <row r="11428" spans="1:2" x14ac:dyDescent="0.25">
      <c r="A11428" s="102">
        <v>45210</v>
      </c>
      <c r="B11428" s="101">
        <v>4.7300000000000004</v>
      </c>
    </row>
    <row r="11429" spans="1:2" x14ac:dyDescent="0.25">
      <c r="A11429" s="102">
        <v>45211</v>
      </c>
      <c r="B11429" s="101">
        <v>4.8600000000000003</v>
      </c>
    </row>
    <row r="11430" spans="1:2" x14ac:dyDescent="0.25">
      <c r="A11430" s="102">
        <v>45212</v>
      </c>
      <c r="B11430" s="101">
        <v>4.78</v>
      </c>
    </row>
    <row r="11431" spans="1:2" x14ac:dyDescent="0.25">
      <c r="A11431" s="102">
        <v>45215</v>
      </c>
      <c r="B11431" s="101">
        <v>4.87</v>
      </c>
    </row>
    <row r="11432" spans="1:2" x14ac:dyDescent="0.25">
      <c r="A11432" s="102">
        <v>45216</v>
      </c>
      <c r="B11432" s="101">
        <v>4.9400000000000004</v>
      </c>
    </row>
    <row r="11433" spans="1:2" x14ac:dyDescent="0.25">
      <c r="A11433" s="102">
        <v>45217</v>
      </c>
      <c r="B11433" s="101">
        <v>5</v>
      </c>
    </row>
    <row r="11434" spans="1:2" x14ac:dyDescent="0.25">
      <c r="A11434" s="102">
        <v>45218</v>
      </c>
      <c r="B11434" s="101">
        <v>5.1100000000000003</v>
      </c>
    </row>
    <row r="11435" spans="1:2" x14ac:dyDescent="0.25">
      <c r="A11435" s="102">
        <v>45219</v>
      </c>
      <c r="B11435" s="101">
        <v>5.09</v>
      </c>
    </row>
    <row r="11436" spans="1:2" x14ac:dyDescent="0.25">
      <c r="A11436" s="102">
        <v>45222</v>
      </c>
      <c r="B11436" s="101">
        <v>5.01</v>
      </c>
    </row>
    <row r="11437" spans="1:2" x14ac:dyDescent="0.25">
      <c r="A11437" s="102">
        <v>45223</v>
      </c>
      <c r="B11437" s="101">
        <v>4.96</v>
      </c>
    </row>
    <row r="11438" spans="1:2" x14ac:dyDescent="0.25">
      <c r="A11438" s="102">
        <v>45224</v>
      </c>
      <c r="B11438" s="101">
        <v>5.09</v>
      </c>
    </row>
    <row r="11439" spans="1:2" x14ac:dyDescent="0.25">
      <c r="A11439" s="102">
        <v>45225</v>
      </c>
      <c r="B11439" s="101">
        <v>5.01</v>
      </c>
    </row>
    <row r="11440" spans="1:2" x14ac:dyDescent="0.25">
      <c r="A11440" s="102">
        <v>45226</v>
      </c>
      <c r="B11440" s="101">
        <v>5.03</v>
      </c>
    </row>
    <row r="11441" spans="1:2" x14ac:dyDescent="0.25">
      <c r="A11441" s="102">
        <v>45229</v>
      </c>
      <c r="B11441" s="101">
        <v>5.04</v>
      </c>
    </row>
    <row r="11442" spans="1:2" x14ac:dyDescent="0.25">
      <c r="A11442" s="102">
        <v>45230</v>
      </c>
      <c r="B11442" s="101">
        <v>5.04</v>
      </c>
    </row>
    <row r="11443" spans="1:2" x14ac:dyDescent="0.25">
      <c r="A11443" s="102">
        <v>45231</v>
      </c>
      <c r="B11443" s="101">
        <v>4.96</v>
      </c>
    </row>
    <row r="11444" spans="1:2" x14ac:dyDescent="0.25">
      <c r="A11444" s="102">
        <v>45232</v>
      </c>
      <c r="B11444" s="101">
        <v>4.82</v>
      </c>
    </row>
    <row r="11445" spans="1:2" x14ac:dyDescent="0.25">
      <c r="A11445" s="102">
        <v>45233</v>
      </c>
      <c r="B11445" s="101">
        <v>4.7699999999999996</v>
      </c>
    </row>
    <row r="11446" spans="1:2" x14ac:dyDescent="0.25">
      <c r="A11446" s="102">
        <v>45236</v>
      </c>
      <c r="B11446" s="101">
        <v>4.84</v>
      </c>
    </row>
    <row r="11447" spans="1:2" x14ac:dyDescent="0.25">
      <c r="A11447" s="102">
        <v>45237</v>
      </c>
      <c r="B11447" s="101">
        <v>4.75</v>
      </c>
    </row>
    <row r="11448" spans="1:2" x14ac:dyDescent="0.25">
      <c r="A11448" s="102">
        <v>45238</v>
      </c>
      <c r="B11448" s="101">
        <v>4.6399999999999997</v>
      </c>
    </row>
    <row r="11449" spans="1:2" x14ac:dyDescent="0.25">
      <c r="A11449" s="102">
        <v>45239</v>
      </c>
      <c r="B11449" s="101">
        <v>4.7699999999999996</v>
      </c>
    </row>
    <row r="11450" spans="1:2" x14ac:dyDescent="0.25">
      <c r="A11450" s="102">
        <v>45240</v>
      </c>
      <c r="B11450" s="101">
        <v>4.7300000000000004</v>
      </c>
    </row>
    <row r="11451" spans="1:2" x14ac:dyDescent="0.25">
      <c r="A11451" s="102">
        <v>45243</v>
      </c>
      <c r="B11451" s="101">
        <v>4.75</v>
      </c>
    </row>
    <row r="11452" spans="1:2" x14ac:dyDescent="0.25">
      <c r="A11452" s="102">
        <v>45244</v>
      </c>
      <c r="B11452" s="101">
        <v>4.6100000000000003</v>
      </c>
    </row>
    <row r="11453" spans="1:2" x14ac:dyDescent="0.25">
      <c r="A11453" s="102">
        <v>45245</v>
      </c>
      <c r="B11453" s="101">
        <v>4.68</v>
      </c>
    </row>
    <row r="11454" spans="1:2" x14ac:dyDescent="0.25">
      <c r="A11454" s="102">
        <v>45246</v>
      </c>
      <c r="B11454" s="101">
        <v>4.63</v>
      </c>
    </row>
    <row r="11455" spans="1:2" x14ac:dyDescent="0.25">
      <c r="A11455" s="102">
        <v>45247</v>
      </c>
      <c r="B11455" s="101">
        <v>4.59</v>
      </c>
    </row>
    <row r="11456" spans="1:2" x14ac:dyDescent="0.25">
      <c r="A11456" s="102">
        <v>45250</v>
      </c>
      <c r="B11456" s="101">
        <v>4.57</v>
      </c>
    </row>
    <row r="11457" spans="1:2" x14ac:dyDescent="0.25">
      <c r="A11457" s="102">
        <v>45251</v>
      </c>
      <c r="B11457" s="101">
        <v>4.57</v>
      </c>
    </row>
    <row r="11458" spans="1:2" x14ac:dyDescent="0.25">
      <c r="A11458" s="102">
        <v>45252</v>
      </c>
      <c r="B11458" s="101">
        <v>4.55</v>
      </c>
    </row>
    <row r="11459" spans="1:2" x14ac:dyDescent="0.25">
      <c r="A11459" s="102">
        <v>45253</v>
      </c>
      <c r="B11459" s="101" t="e">
        <f>NA()</f>
        <v>#N/A</v>
      </c>
    </row>
    <row r="11460" spans="1:2" x14ac:dyDescent="0.25">
      <c r="A11460" s="102">
        <v>45254</v>
      </c>
      <c r="B11460" s="101">
        <v>4.5999999999999996</v>
      </c>
    </row>
    <row r="11461" spans="1:2" x14ac:dyDescent="0.25">
      <c r="A11461" s="102">
        <v>45257</v>
      </c>
      <c r="B11461" s="101">
        <v>4.53</v>
      </c>
    </row>
    <row r="11462" spans="1:2" x14ac:dyDescent="0.25">
      <c r="A11462" s="102">
        <v>45258</v>
      </c>
      <c r="B11462" s="101">
        <v>4.5199999999999996</v>
      </c>
    </row>
    <row r="11463" spans="1:2" x14ac:dyDescent="0.25">
      <c r="A11463" s="102">
        <v>45259</v>
      </c>
      <c r="B11463" s="101">
        <v>4.4400000000000004</v>
      </c>
    </row>
    <row r="11464" spans="1:2" x14ac:dyDescent="0.25">
      <c r="A11464" s="102">
        <v>45260</v>
      </c>
      <c r="B11464" s="101">
        <v>4.54</v>
      </c>
    </row>
    <row r="11465" spans="1:2" x14ac:dyDescent="0.25">
      <c r="A11465" s="102">
        <v>45261</v>
      </c>
      <c r="B11465" s="101">
        <v>4.4000000000000004</v>
      </c>
    </row>
    <row r="11466" spans="1:2" x14ac:dyDescent="0.25">
      <c r="A11466" s="102">
        <v>45264</v>
      </c>
      <c r="B11466" s="101">
        <v>4.43</v>
      </c>
    </row>
    <row r="11467" spans="1:2" x14ac:dyDescent="0.25">
      <c r="A11467" s="102">
        <v>45265</v>
      </c>
      <c r="B11467" s="101">
        <v>4.3</v>
      </c>
    </row>
    <row r="11468" spans="1:2" x14ac:dyDescent="0.25">
      <c r="A11468" s="102">
        <v>45266</v>
      </c>
      <c r="B11468" s="101">
        <v>4.22</v>
      </c>
    </row>
    <row r="11469" spans="1:2" x14ac:dyDescent="0.25">
      <c r="A11469" s="102">
        <v>45267</v>
      </c>
      <c r="B11469" s="101">
        <v>4.25</v>
      </c>
    </row>
    <row r="11470" spans="1:2" x14ac:dyDescent="0.25">
      <c r="A11470" s="102">
        <v>45268</v>
      </c>
      <c r="B11470" s="101">
        <v>4.3099999999999996</v>
      </c>
    </row>
    <row r="11471" spans="1:2" x14ac:dyDescent="0.25">
      <c r="A11471" s="102">
        <v>45271</v>
      </c>
      <c r="B11471" s="101">
        <v>4.32</v>
      </c>
    </row>
    <row r="11472" spans="1:2" x14ac:dyDescent="0.25">
      <c r="A11472" s="102">
        <v>45272</v>
      </c>
      <c r="B11472" s="101">
        <v>4.3</v>
      </c>
    </row>
    <row r="11473" spans="1:2" x14ac:dyDescent="0.25">
      <c r="A11473" s="102">
        <v>45273</v>
      </c>
      <c r="B11473" s="101">
        <v>4.1900000000000004</v>
      </c>
    </row>
    <row r="11474" spans="1:2" x14ac:dyDescent="0.25">
      <c r="A11474" s="102">
        <v>45274</v>
      </c>
      <c r="B11474" s="101">
        <v>4.03</v>
      </c>
    </row>
    <row r="11475" spans="1:2" x14ac:dyDescent="0.25">
      <c r="A11475" s="102">
        <v>45275</v>
      </c>
      <c r="B11475" s="101">
        <v>4</v>
      </c>
    </row>
    <row r="11476" spans="1:2" x14ac:dyDescent="0.25">
      <c r="A11476" s="102">
        <v>45278</v>
      </c>
      <c r="B11476" s="101">
        <v>4.05</v>
      </c>
    </row>
    <row r="11477" spans="1:2" x14ac:dyDescent="0.25">
      <c r="A11477" s="102">
        <v>45279</v>
      </c>
      <c r="B11477" s="101">
        <v>4.03</v>
      </c>
    </row>
    <row r="11478" spans="1:2" x14ac:dyDescent="0.25">
      <c r="A11478" s="102">
        <v>45280</v>
      </c>
      <c r="B11478" s="101">
        <v>3.98</v>
      </c>
    </row>
    <row r="11479" spans="1:2" x14ac:dyDescent="0.25">
      <c r="A11479" s="102">
        <v>45281</v>
      </c>
      <c r="B11479" s="101">
        <v>4.03</v>
      </c>
    </row>
    <row r="11480" spans="1:2" x14ac:dyDescent="0.25">
      <c r="A11480" s="102">
        <v>45282</v>
      </c>
      <c r="B11480" s="101">
        <v>4.05</v>
      </c>
    </row>
    <row r="11481" spans="1:2" x14ac:dyDescent="0.25">
      <c r="A11481" s="102">
        <v>45285</v>
      </c>
      <c r="B11481" s="101" t="e">
        <f>NA()</f>
        <v>#N/A</v>
      </c>
    </row>
    <row r="11482" spans="1:2" x14ac:dyDescent="0.25">
      <c r="A11482" s="102">
        <v>45286</v>
      </c>
      <c r="B11482" s="101">
        <v>4.04</v>
      </c>
    </row>
    <row r="11483" spans="1:2" x14ac:dyDescent="0.25">
      <c r="A11483" s="102">
        <v>45287</v>
      </c>
      <c r="B11483" s="101">
        <v>3.95</v>
      </c>
    </row>
    <row r="11484" spans="1:2" x14ac:dyDescent="0.25">
      <c r="A11484" s="102">
        <v>45288</v>
      </c>
      <c r="B11484" s="101">
        <v>3.98</v>
      </c>
    </row>
    <row r="11485" spans="1:2" x14ac:dyDescent="0.25">
      <c r="A11485" s="102">
        <v>45289</v>
      </c>
      <c r="B11485" s="101">
        <v>4.03</v>
      </c>
    </row>
    <row r="11486" spans="1:2" x14ac:dyDescent="0.25">
      <c r="A11486" s="102">
        <v>45292</v>
      </c>
      <c r="B11486" s="101" t="e">
        <f>NA()</f>
        <v>#N/A</v>
      </c>
    </row>
    <row r="11487" spans="1:2" x14ac:dyDescent="0.25">
      <c r="A11487" s="102">
        <v>45293</v>
      </c>
      <c r="B11487" s="101">
        <v>4.08</v>
      </c>
    </row>
    <row r="11488" spans="1:2" x14ac:dyDescent="0.25">
      <c r="A11488" s="102">
        <v>45294</v>
      </c>
      <c r="B11488" s="101">
        <v>4.05</v>
      </c>
    </row>
    <row r="11489" spans="1:2" x14ac:dyDescent="0.25">
      <c r="A11489" s="102">
        <v>45295</v>
      </c>
      <c r="B11489" s="101">
        <v>4.13</v>
      </c>
    </row>
    <row r="11490" spans="1:2" x14ac:dyDescent="0.25">
      <c r="A11490" s="102">
        <v>45296</v>
      </c>
      <c r="B11490" s="101">
        <v>4.21</v>
      </c>
    </row>
    <row r="11491" spans="1:2" x14ac:dyDescent="0.25">
      <c r="A11491" s="102">
        <v>45299</v>
      </c>
      <c r="B11491" s="101">
        <v>4.17</v>
      </c>
    </row>
    <row r="11492" spans="1:2" x14ac:dyDescent="0.25">
      <c r="A11492" s="102">
        <v>45300</v>
      </c>
      <c r="B11492" s="101">
        <v>4.18</v>
      </c>
    </row>
    <row r="11493" spans="1:2" x14ac:dyDescent="0.25">
      <c r="A11493" s="102">
        <v>45301</v>
      </c>
      <c r="B11493" s="101">
        <v>4.2</v>
      </c>
    </row>
    <row r="11494" spans="1:2" x14ac:dyDescent="0.25">
      <c r="A11494" s="102">
        <v>45302</v>
      </c>
      <c r="B11494" s="101">
        <v>4.18</v>
      </c>
    </row>
    <row r="11495" spans="1:2" x14ac:dyDescent="0.25">
      <c r="A11495" s="102">
        <v>45303</v>
      </c>
      <c r="B11495" s="101">
        <v>4.2</v>
      </c>
    </row>
    <row r="11496" spans="1:2" x14ac:dyDescent="0.25">
      <c r="A11496" s="102">
        <v>45306</v>
      </c>
      <c r="B11496" s="101" t="e">
        <f>NA()</f>
        <v>#N/A</v>
      </c>
    </row>
    <row r="11497" spans="1:2" x14ac:dyDescent="0.25">
      <c r="A11497" s="102">
        <v>45307</v>
      </c>
      <c r="B11497" s="101">
        <v>4.3</v>
      </c>
    </row>
    <row r="11498" spans="1:2" x14ac:dyDescent="0.25">
      <c r="A11498" s="102">
        <v>45308</v>
      </c>
      <c r="B11498" s="101">
        <v>4.3099999999999996</v>
      </c>
    </row>
    <row r="11499" spans="1:2" x14ac:dyDescent="0.25">
      <c r="A11499" s="102">
        <v>45309</v>
      </c>
      <c r="B11499" s="101">
        <v>4.37</v>
      </c>
    </row>
    <row r="11500" spans="1:2" x14ac:dyDescent="0.25">
      <c r="A11500" s="102">
        <v>45310</v>
      </c>
      <c r="B11500" s="101">
        <v>4.3600000000000003</v>
      </c>
    </row>
    <row r="11501" spans="1:2" x14ac:dyDescent="0.25">
      <c r="A11501" s="102">
        <v>45313</v>
      </c>
      <c r="B11501" s="101">
        <v>4.32</v>
      </c>
    </row>
    <row r="11502" spans="1:2" x14ac:dyDescent="0.25">
      <c r="A11502" s="102">
        <v>45314</v>
      </c>
      <c r="B11502" s="101">
        <v>4.38</v>
      </c>
    </row>
    <row r="11503" spans="1:2" x14ac:dyDescent="0.25">
      <c r="A11503" s="102">
        <v>45315</v>
      </c>
      <c r="B11503" s="101">
        <v>4.41</v>
      </c>
    </row>
    <row r="11504" spans="1:2" x14ac:dyDescent="0.25">
      <c r="A11504" s="102">
        <v>45316</v>
      </c>
      <c r="B11504" s="101">
        <v>4.38</v>
      </c>
    </row>
    <row r="11505" spans="1:2" x14ac:dyDescent="0.25">
      <c r="A11505" s="102">
        <v>45317</v>
      </c>
      <c r="B11505" s="101">
        <v>4.38</v>
      </c>
    </row>
    <row r="11506" spans="1:2" x14ac:dyDescent="0.25">
      <c r="A11506" s="102">
        <v>45320</v>
      </c>
      <c r="B11506" s="101">
        <v>4.3099999999999996</v>
      </c>
    </row>
    <row r="11507" spans="1:2" x14ac:dyDescent="0.25">
      <c r="A11507" s="102">
        <v>45321</v>
      </c>
      <c r="B11507" s="101">
        <v>4.28</v>
      </c>
    </row>
    <row r="11508" spans="1:2" x14ac:dyDescent="0.25">
      <c r="A11508" s="102">
        <v>45322</v>
      </c>
      <c r="B11508" s="101">
        <v>4.22</v>
      </c>
    </row>
    <row r="11509" spans="1:2" x14ac:dyDescent="0.25">
      <c r="A11509" s="102">
        <v>45323</v>
      </c>
      <c r="B11509" s="101">
        <v>4.0999999999999996</v>
      </c>
    </row>
    <row r="11510" spans="1:2" x14ac:dyDescent="0.25">
      <c r="A11510" s="102">
        <v>45324</v>
      </c>
      <c r="B11510" s="101">
        <v>4.22</v>
      </c>
    </row>
    <row r="11511" spans="1:2" x14ac:dyDescent="0.25">
      <c r="A11511" s="102">
        <v>45327</v>
      </c>
      <c r="B11511" s="101">
        <v>4.3499999999999996</v>
      </c>
    </row>
    <row r="11512" spans="1:2" x14ac:dyDescent="0.25">
      <c r="A11512" s="102">
        <v>45328</v>
      </c>
      <c r="B11512" s="101">
        <v>4.29</v>
      </c>
    </row>
    <row r="11513" spans="1:2" x14ac:dyDescent="0.25">
      <c r="A11513" s="102">
        <v>45329</v>
      </c>
      <c r="B11513" s="101">
        <v>4.3099999999999996</v>
      </c>
    </row>
    <row r="11514" spans="1:2" x14ac:dyDescent="0.25">
      <c r="A11514" s="102">
        <v>45330</v>
      </c>
      <c r="B11514" s="101">
        <v>4.3600000000000003</v>
      </c>
    </row>
    <row r="11515" spans="1:2" x14ac:dyDescent="0.25">
      <c r="A11515" s="102">
        <v>45331</v>
      </c>
      <c r="B11515" s="101">
        <v>4.37</v>
      </c>
    </row>
    <row r="11516" spans="1:2" x14ac:dyDescent="0.25">
      <c r="A11516" s="102">
        <v>45334</v>
      </c>
      <c r="B11516" s="101">
        <v>4.37</v>
      </c>
    </row>
    <row r="11517" spans="1:2" x14ac:dyDescent="0.25">
      <c r="A11517" s="102">
        <v>45335</v>
      </c>
      <c r="B11517" s="101">
        <v>4.46</v>
      </c>
    </row>
    <row r="11518" spans="1:2" x14ac:dyDescent="0.25">
      <c r="A11518" s="102">
        <v>45336</v>
      </c>
      <c r="B11518" s="101">
        <v>4.45</v>
      </c>
    </row>
    <row r="11519" spans="1:2" x14ac:dyDescent="0.25">
      <c r="A11519" s="102">
        <v>45337</v>
      </c>
      <c r="B11519" s="101">
        <v>4.42</v>
      </c>
    </row>
    <row r="11520" spans="1:2" x14ac:dyDescent="0.25">
      <c r="A11520" s="102">
        <v>45338</v>
      </c>
      <c r="B11520" s="101">
        <v>4.45</v>
      </c>
    </row>
    <row r="11521" spans="1:2" x14ac:dyDescent="0.25">
      <c r="A11521" s="102">
        <v>45341</v>
      </c>
      <c r="B11521" s="101" t="e">
        <f>NA()</f>
        <v>#N/A</v>
      </c>
    </row>
    <row r="11522" spans="1:2" x14ac:dyDescent="0.25">
      <c r="A11522" s="102">
        <v>45342</v>
      </c>
      <c r="B11522" s="101">
        <v>4.4400000000000004</v>
      </c>
    </row>
    <row r="11523" spans="1:2" x14ac:dyDescent="0.25">
      <c r="A11523" s="102">
        <v>45343</v>
      </c>
      <c r="B11523" s="101">
        <v>4.49</v>
      </c>
    </row>
    <row r="11524" spans="1:2" x14ac:dyDescent="0.25">
      <c r="A11524" s="102">
        <v>45344</v>
      </c>
      <c r="B11524" s="101">
        <v>4.47</v>
      </c>
    </row>
    <row r="11525" spans="1:2" x14ac:dyDescent="0.25">
      <c r="A11525" s="102">
        <v>45345</v>
      </c>
      <c r="B11525" s="101">
        <v>4.37</v>
      </c>
    </row>
    <row r="11526" spans="1:2" x14ac:dyDescent="0.25">
      <c r="A11526" s="102">
        <v>45348</v>
      </c>
      <c r="B11526" s="101">
        <v>4.4000000000000004</v>
      </c>
    </row>
    <row r="11527" spans="1:2" x14ac:dyDescent="0.25">
      <c r="A11527" s="102">
        <v>45349</v>
      </c>
      <c r="B11527" s="101">
        <v>4.4400000000000004</v>
      </c>
    </row>
    <row r="11528" spans="1:2" x14ac:dyDescent="0.25">
      <c r="A11528" s="102">
        <v>45350</v>
      </c>
      <c r="B11528" s="101">
        <v>4.4000000000000004</v>
      </c>
    </row>
    <row r="11529" spans="1:2" x14ac:dyDescent="0.25">
      <c r="A11529" s="102">
        <v>45351</v>
      </c>
      <c r="B11529" s="101">
        <v>4.38</v>
      </c>
    </row>
    <row r="11530" spans="1:2" x14ac:dyDescent="0.25">
      <c r="A11530" s="102">
        <v>45352</v>
      </c>
      <c r="B11530" s="101">
        <v>4.33</v>
      </c>
    </row>
    <row r="11531" spans="1:2" x14ac:dyDescent="0.25">
      <c r="A11531" s="102">
        <v>45355</v>
      </c>
      <c r="B11531" s="101">
        <v>4.3600000000000003</v>
      </c>
    </row>
    <row r="11532" spans="1:2" x14ac:dyDescent="0.25">
      <c r="A11532" s="102">
        <v>45356</v>
      </c>
      <c r="B11532" s="101">
        <v>4.2699999999999996</v>
      </c>
    </row>
    <row r="11533" spans="1:2" x14ac:dyDescent="0.25">
      <c r="A11533" s="102">
        <v>45357</v>
      </c>
      <c r="B11533" s="101">
        <v>4.24</v>
      </c>
    </row>
    <row r="11534" spans="1:2" x14ac:dyDescent="0.25">
      <c r="A11534" s="102">
        <v>45358</v>
      </c>
      <c r="B11534" s="101">
        <v>4.25</v>
      </c>
    </row>
    <row r="11535" spans="1:2" x14ac:dyDescent="0.25">
      <c r="A11535" s="102">
        <v>45359</v>
      </c>
      <c r="B11535" s="101">
        <v>4.26</v>
      </c>
    </row>
    <row r="11536" spans="1:2" x14ac:dyDescent="0.25">
      <c r="A11536" s="102">
        <v>45362</v>
      </c>
      <c r="B11536" s="101">
        <v>4.26</v>
      </c>
    </row>
    <row r="11537" spans="1:2" x14ac:dyDescent="0.25">
      <c r="A11537" s="102">
        <v>45363</v>
      </c>
      <c r="B11537" s="101">
        <v>4.3099999999999996</v>
      </c>
    </row>
    <row r="11538" spans="1:2" x14ac:dyDescent="0.25">
      <c r="A11538" s="102">
        <v>45364</v>
      </c>
      <c r="B11538" s="101">
        <v>4.3499999999999996</v>
      </c>
    </row>
    <row r="11539" spans="1:2" x14ac:dyDescent="0.25">
      <c r="A11539" s="102">
        <v>45365</v>
      </c>
      <c r="B11539" s="101">
        <v>4.4400000000000004</v>
      </c>
    </row>
    <row r="11540" spans="1:2" x14ac:dyDescent="0.25">
      <c r="A11540" s="102">
        <v>45366</v>
      </c>
      <c r="B11540" s="101">
        <v>4.43</v>
      </c>
    </row>
    <row r="11541" spans="1:2" x14ac:dyDescent="0.25">
      <c r="A11541" s="102">
        <v>45369</v>
      </c>
      <c r="B11541" s="101">
        <v>4.46</v>
      </c>
    </row>
    <row r="11542" spans="1:2" x14ac:dyDescent="0.25">
      <c r="A11542" s="102">
        <v>45370</v>
      </c>
      <c r="B11542" s="101">
        <v>4.4400000000000004</v>
      </c>
    </row>
    <row r="11543" spans="1:2" x14ac:dyDescent="0.25">
      <c r="A11543" s="102">
        <v>45371</v>
      </c>
      <c r="B11543" s="101">
        <v>4.45</v>
      </c>
    </row>
    <row r="11544" spans="1:2" x14ac:dyDescent="0.25">
      <c r="A11544" s="102">
        <v>45372</v>
      </c>
      <c r="B11544" s="101">
        <v>4.4400000000000004</v>
      </c>
    </row>
    <row r="11545" spans="1:2" x14ac:dyDescent="0.25">
      <c r="A11545" s="102">
        <v>45373</v>
      </c>
      <c r="B11545" s="101">
        <v>4.3899999999999997</v>
      </c>
    </row>
    <row r="11546" spans="1:2" x14ac:dyDescent="0.25">
      <c r="A11546" s="102">
        <v>45376</v>
      </c>
      <c r="B11546" s="101">
        <v>4.42</v>
      </c>
    </row>
    <row r="11547" spans="1:2" x14ac:dyDescent="0.25">
      <c r="A11547" s="102">
        <v>45377</v>
      </c>
      <c r="B11547" s="101">
        <v>4.4000000000000004</v>
      </c>
    </row>
    <row r="11548" spans="1:2" x14ac:dyDescent="0.25">
      <c r="A11548" s="102">
        <v>45378</v>
      </c>
      <c r="B11548" s="101">
        <v>4.3600000000000003</v>
      </c>
    </row>
    <row r="11549" spans="1:2" x14ac:dyDescent="0.25">
      <c r="A11549" s="102">
        <v>45379</v>
      </c>
      <c r="B11549" s="101">
        <v>4.34</v>
      </c>
    </row>
    <row r="11550" spans="1:2" x14ac:dyDescent="0.25">
      <c r="A11550" s="102">
        <v>45380</v>
      </c>
      <c r="B11550" s="101" t="e">
        <f>NA()</f>
        <v>#N/A</v>
      </c>
    </row>
    <row r="11551" spans="1:2" x14ac:dyDescent="0.25">
      <c r="A11551" s="102">
        <v>45383</v>
      </c>
      <c r="B11551" s="101">
        <v>4.47</v>
      </c>
    </row>
    <row r="11552" spans="1:2" x14ac:dyDescent="0.25">
      <c r="A11552" s="102">
        <v>45384</v>
      </c>
      <c r="B11552" s="101">
        <v>4.51</v>
      </c>
    </row>
    <row r="11553" spans="1:2" x14ac:dyDescent="0.25">
      <c r="A11553" s="102">
        <v>45385</v>
      </c>
      <c r="B11553" s="101">
        <v>4.51</v>
      </c>
    </row>
    <row r="11554" spans="1:2" x14ac:dyDescent="0.25">
      <c r="A11554" s="102">
        <v>45386</v>
      </c>
      <c r="B11554" s="101">
        <v>4.47</v>
      </c>
    </row>
    <row r="11555" spans="1:2" x14ac:dyDescent="0.25">
      <c r="A11555" s="102">
        <v>45387</v>
      </c>
      <c r="B11555" s="101">
        <v>4.54</v>
      </c>
    </row>
    <row r="11556" spans="1:2" x14ac:dyDescent="0.25">
      <c r="A11556" s="102">
        <v>45390</v>
      </c>
      <c r="B11556" s="101">
        <v>4.55</v>
      </c>
    </row>
    <row r="11557" spans="1:2" x14ac:dyDescent="0.25">
      <c r="A11557" s="102">
        <v>45391</v>
      </c>
      <c r="B11557" s="101">
        <v>4.5</v>
      </c>
    </row>
    <row r="11558" spans="1:2" x14ac:dyDescent="0.25">
      <c r="A11558" s="102">
        <v>45392</v>
      </c>
      <c r="B11558" s="101">
        <v>4.6399999999999997</v>
      </c>
    </row>
    <row r="11559" spans="1:2" x14ac:dyDescent="0.25">
      <c r="A11559" s="102">
        <v>45393</v>
      </c>
      <c r="B11559" s="101">
        <v>4.6500000000000004</v>
      </c>
    </row>
    <row r="11560" spans="1:2" x14ac:dyDescent="0.25">
      <c r="A11560" s="102">
        <v>45394</v>
      </c>
      <c r="B11560" s="101">
        <v>4.6100000000000003</v>
      </c>
    </row>
    <row r="11561" spans="1:2" x14ac:dyDescent="0.25">
      <c r="A11561" s="102">
        <v>45397</v>
      </c>
      <c r="B11561" s="101">
        <v>4.74</v>
      </c>
    </row>
    <row r="11562" spans="1:2" x14ac:dyDescent="0.25">
      <c r="A11562" s="102">
        <v>45398</v>
      </c>
      <c r="B11562" s="101">
        <v>4.7699999999999996</v>
      </c>
    </row>
    <row r="11563" spans="1:2" x14ac:dyDescent="0.25">
      <c r="A11563" s="102">
        <v>45399</v>
      </c>
      <c r="B11563" s="101">
        <v>4.71</v>
      </c>
    </row>
    <row r="11564" spans="1:2" x14ac:dyDescent="0.25">
      <c r="A11564" s="102">
        <v>45400</v>
      </c>
      <c r="B11564" s="101">
        <v>4.74</v>
      </c>
    </row>
    <row r="11565" spans="1:2" x14ac:dyDescent="0.25">
      <c r="A11565" s="102">
        <v>45401</v>
      </c>
      <c r="B11565" s="101">
        <v>4.72</v>
      </c>
    </row>
    <row r="11566" spans="1:2" x14ac:dyDescent="0.25">
      <c r="A11566" s="102">
        <v>45404</v>
      </c>
      <c r="B11566" s="101">
        <v>4.72</v>
      </c>
    </row>
    <row r="11567" spans="1:2" x14ac:dyDescent="0.25">
      <c r="A11567" s="102">
        <v>45405</v>
      </c>
      <c r="B11567" s="101">
        <v>4.7300000000000004</v>
      </c>
    </row>
    <row r="11568" spans="1:2" x14ac:dyDescent="0.25">
      <c r="A11568" s="102">
        <v>45406</v>
      </c>
      <c r="B11568" s="101">
        <v>4.78</v>
      </c>
    </row>
    <row r="11569" spans="1:2" x14ac:dyDescent="0.25">
      <c r="A11569" s="102">
        <v>45407</v>
      </c>
      <c r="B11569" s="101">
        <v>4.82</v>
      </c>
    </row>
    <row r="11570" spans="1:2" x14ac:dyDescent="0.25">
      <c r="A11570" s="102">
        <v>45408</v>
      </c>
      <c r="B11570" s="101">
        <v>4.78</v>
      </c>
    </row>
    <row r="11571" spans="1:2" x14ac:dyDescent="0.25">
      <c r="A11571" s="102">
        <v>45411</v>
      </c>
      <c r="B11571" s="101">
        <v>4.75</v>
      </c>
    </row>
    <row r="11572" spans="1:2" x14ac:dyDescent="0.25">
      <c r="A11572" s="102">
        <v>45412</v>
      </c>
      <c r="B11572" s="101">
        <v>4.79</v>
      </c>
    </row>
    <row r="11573" spans="1:2" x14ac:dyDescent="0.25">
      <c r="A11573" s="102">
        <v>45413</v>
      </c>
      <c r="B11573" s="101">
        <v>4.74</v>
      </c>
    </row>
    <row r="11574" spans="1:2" x14ac:dyDescent="0.25">
      <c r="A11574" s="102">
        <v>45414</v>
      </c>
      <c r="B11574" s="101">
        <v>4.72</v>
      </c>
    </row>
    <row r="11575" spans="1:2" x14ac:dyDescent="0.25">
      <c r="A11575" s="102">
        <v>45415</v>
      </c>
      <c r="B11575" s="101">
        <v>4.66</v>
      </c>
    </row>
    <row r="11576" spans="1:2" x14ac:dyDescent="0.25">
      <c r="A11576" s="102">
        <v>45418</v>
      </c>
      <c r="B11576" s="101">
        <v>4.6399999999999997</v>
      </c>
    </row>
    <row r="11577" spans="1:2" x14ac:dyDescent="0.25">
      <c r="A11577" s="102">
        <v>45419</v>
      </c>
      <c r="B11577" s="101">
        <v>4.6100000000000003</v>
      </c>
    </row>
    <row r="11578" spans="1:2" x14ac:dyDescent="0.25">
      <c r="A11578" s="102">
        <v>45420</v>
      </c>
      <c r="B11578" s="101">
        <v>4.6399999999999997</v>
      </c>
    </row>
    <row r="11579" spans="1:2" x14ac:dyDescent="0.25">
      <c r="A11579" s="102">
        <v>45421</v>
      </c>
      <c r="B11579" s="101">
        <v>4.5999999999999996</v>
      </c>
    </row>
    <row r="11580" spans="1:2" x14ac:dyDescent="0.25">
      <c r="A11580" s="102">
        <v>45422</v>
      </c>
      <c r="B11580" s="101">
        <v>4.6399999999999997</v>
      </c>
    </row>
  </sheetData>
  <hyperlinks>
    <hyperlink ref="A5" r:id="rId1"/>
  </hyperlinks>
  <pageMargins left="0.7" right="0.7" top="0.75" bottom="0.75" header="0.3" footer="0.3"/>
  <pageSetup orientation="portrait" r:id="rId2"/>
  <headerFooter>
    <oddHeader>&amp;R&amp;Z&amp;F - &amp;A
&amp;P/&amp;N</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B050"/>
    <pageSetUpPr fitToPage="1"/>
  </sheetPr>
  <dimension ref="A1:H48"/>
  <sheetViews>
    <sheetView zoomScale="80" zoomScaleNormal="80" zoomScaleSheetLayoutView="80" zoomScalePageLayoutView="80" workbookViewId="0">
      <selection activeCell="B14" sqref="B14"/>
    </sheetView>
  </sheetViews>
  <sheetFormatPr defaultColWidth="9" defaultRowHeight="13.8" x14ac:dyDescent="0.25"/>
  <cols>
    <col min="1" max="1" width="10.69921875" style="74" customWidth="1"/>
    <col min="2" max="2" width="15.8984375" style="74" customWidth="1"/>
    <col min="3" max="3" width="17.59765625" style="74" customWidth="1"/>
    <col min="4" max="6" width="9" style="74"/>
    <col min="7" max="7" width="10.8984375" style="74" bestFit="1" customWidth="1"/>
    <col min="8" max="16384" width="9" style="74"/>
  </cols>
  <sheetData>
    <row r="1" spans="1:8" ht="50.25" customHeight="1" x14ac:dyDescent="0.4">
      <c r="A1" s="288"/>
      <c r="B1" s="288"/>
      <c r="C1" s="288"/>
    </row>
    <row r="2" spans="1:8" x14ac:dyDescent="0.25">
      <c r="A2" s="81"/>
      <c r="B2" s="99"/>
      <c r="C2" s="99"/>
    </row>
    <row r="3" spans="1:8" x14ac:dyDescent="0.25">
      <c r="A3" s="81"/>
      <c r="B3" s="99"/>
      <c r="C3" s="99"/>
    </row>
    <row r="4" spans="1:8" x14ac:dyDescent="0.25">
      <c r="A4" s="81"/>
      <c r="B4" s="99"/>
      <c r="C4" s="99"/>
    </row>
    <row r="5" spans="1:8" ht="21" x14ac:dyDescent="0.4">
      <c r="A5" s="289" t="s">
        <v>426</v>
      </c>
      <c r="B5" s="289"/>
      <c r="C5" s="289"/>
    </row>
    <row r="6" spans="1:8" x14ac:dyDescent="0.25">
      <c r="A6" s="81"/>
      <c r="B6" s="99"/>
      <c r="C6" s="99"/>
    </row>
    <row r="7" spans="1:8" x14ac:dyDescent="0.25">
      <c r="A7" s="81"/>
      <c r="B7" s="99"/>
      <c r="C7" s="99"/>
    </row>
    <row r="8" spans="1:8" x14ac:dyDescent="0.25">
      <c r="A8" s="81"/>
      <c r="B8" s="91"/>
      <c r="C8" s="91"/>
    </row>
    <row r="9" spans="1:8" x14ac:dyDescent="0.25">
      <c r="A9" s="98"/>
      <c r="B9" s="97"/>
      <c r="C9" s="97" t="s">
        <v>56</v>
      </c>
    </row>
    <row r="10" spans="1:8" ht="16.2" x14ac:dyDescent="0.25">
      <c r="A10" s="93" t="s">
        <v>10</v>
      </c>
      <c r="B10" s="92" t="s">
        <v>54</v>
      </c>
      <c r="C10" s="95" t="s">
        <v>53</v>
      </c>
    </row>
    <row r="11" spans="1:8" x14ac:dyDescent="0.25">
      <c r="A11" s="93"/>
      <c r="B11" s="92"/>
      <c r="C11" s="94">
        <v>-1</v>
      </c>
    </row>
    <row r="12" spans="1:8" x14ac:dyDescent="0.25">
      <c r="A12" s="93"/>
      <c r="B12" s="92"/>
      <c r="C12" s="92"/>
      <c r="F12" s="196" t="s">
        <v>127</v>
      </c>
      <c r="G12" s="196" t="s">
        <v>128</v>
      </c>
      <c r="H12" s="196" t="s">
        <v>130</v>
      </c>
    </row>
    <row r="13" spans="1:8" s="90" customFormat="1" ht="15.75" customHeight="1" x14ac:dyDescent="0.25">
      <c r="A13" s="83">
        <f>MAX($A$12:A12)+1</f>
        <v>1</v>
      </c>
      <c r="B13" s="87">
        <v>45422</v>
      </c>
      <c r="C13" s="89">
        <f>VLOOKUP(B13,'Treas 20 yr'!$A$15726:$B$20000,2,0)/100</f>
        <v>4.7400000000000005E-2</v>
      </c>
      <c r="D13" s="195"/>
      <c r="E13" s="90" t="s">
        <v>5</v>
      </c>
      <c r="F13" s="197">
        <f t="shared" ref="F13:F25" si="0">WEEKDAY(B13)</f>
        <v>6</v>
      </c>
      <c r="G13" s="198" t="s">
        <v>129</v>
      </c>
      <c r="H13" s="196">
        <f ca="1">MATCH(B13,spreadDates,0)</f>
        <v>4351</v>
      </c>
    </row>
    <row r="14" spans="1:8" ht="15.75" customHeight="1" x14ac:dyDescent="0.25">
      <c r="A14" s="83">
        <f>MAX($A$12:A13)+1</f>
        <v>2</v>
      </c>
      <c r="B14" s="87">
        <f ca="1">INDEX(MoodysDalies,$H14,'Moodys Yields(WP)'!$A$2)</f>
        <v>45415</v>
      </c>
      <c r="C14" s="89">
        <f ca="1">VLOOKUP(B14,'Treas 20 yr'!$A$15726:$B$20000,2,0)/100</f>
        <v>4.7500000000000001E-2</v>
      </c>
      <c r="D14" s="195"/>
      <c r="F14" s="197">
        <f t="shared" ca="1" si="0"/>
        <v>6</v>
      </c>
      <c r="G14" s="198">
        <f>G13+7+F13-6</f>
        <v>7</v>
      </c>
      <c r="H14" s="196">
        <f t="shared" ref="H14:H25" ca="1" si="1">MATCH($B$13-G14,spreadDates,1)</f>
        <v>4346</v>
      </c>
    </row>
    <row r="15" spans="1:8" ht="15.75" customHeight="1" x14ac:dyDescent="0.25">
      <c r="A15" s="83">
        <f>MAX($A$12:A14)+1</f>
        <v>3</v>
      </c>
      <c r="B15" s="87">
        <f ca="1">INDEX(MoodysDalies,$H15,'Moodys Yields(WP)'!$A$2)</f>
        <v>45408</v>
      </c>
      <c r="C15" s="89">
        <f ca="1">VLOOKUP(B15,'Treas 20 yr'!$A$15726:$B$20000,2,0)/100</f>
        <v>4.8899999999999999E-2</v>
      </c>
      <c r="D15" s="195"/>
      <c r="F15" s="197">
        <f t="shared" ca="1" si="0"/>
        <v>6</v>
      </c>
      <c r="G15" s="198">
        <f t="shared" ref="G15:G25" ca="1" si="2">G14+7+F14-6</f>
        <v>14</v>
      </c>
      <c r="H15" s="196">
        <f t="shared" ca="1" si="1"/>
        <v>4341</v>
      </c>
    </row>
    <row r="16" spans="1:8" ht="15.75" customHeight="1" x14ac:dyDescent="0.25">
      <c r="A16" s="83">
        <f>MAX($A$12:A15)+1</f>
        <v>4</v>
      </c>
      <c r="B16" s="87">
        <f ca="1">INDEX(MoodysDalies,$H16,'Moodys Yields(WP)'!$A$2)</f>
        <v>45401</v>
      </c>
      <c r="C16" s="89">
        <f ca="1">VLOOKUP(B16,'Treas 20 yr'!$A$15726:$B$20000,2,0)/100</f>
        <v>4.8300000000000003E-2</v>
      </c>
      <c r="D16" s="195"/>
      <c r="F16" s="197">
        <f t="shared" ca="1" si="0"/>
        <v>6</v>
      </c>
      <c r="G16" s="198">
        <f t="shared" ca="1" si="2"/>
        <v>21</v>
      </c>
      <c r="H16" s="196">
        <f t="shared" ca="1" si="1"/>
        <v>4336</v>
      </c>
    </row>
    <row r="17" spans="1:8" ht="15.75" customHeight="1" x14ac:dyDescent="0.25">
      <c r="A17" s="83">
        <f>MAX($A$12:A16)+1</f>
        <v>5</v>
      </c>
      <c r="B17" s="87">
        <f ca="1">INDEX(MoodysDalies,$H17,'Moodys Yields(WP)'!$A$2)</f>
        <v>45394</v>
      </c>
      <c r="C17" s="89">
        <f ca="1">VLOOKUP(B17,'Treas 20 yr'!$A$15726:$B$20000,2,0)/100</f>
        <v>4.7300000000000002E-2</v>
      </c>
      <c r="D17" s="195"/>
      <c r="F17" s="197">
        <f t="shared" ca="1" si="0"/>
        <v>6</v>
      </c>
      <c r="G17" s="198">
        <f t="shared" ca="1" si="2"/>
        <v>28</v>
      </c>
      <c r="H17" s="196">
        <f t="shared" ca="1" si="1"/>
        <v>4331</v>
      </c>
    </row>
    <row r="18" spans="1:8" ht="15.75" customHeight="1" x14ac:dyDescent="0.25">
      <c r="A18" s="83">
        <f>MAX($A$12:A17)+1</f>
        <v>6</v>
      </c>
      <c r="B18" s="87">
        <f ca="1">INDEX(MoodysDalies,$H18,'Moodys Yields(WP)'!$A$2)</f>
        <v>45387</v>
      </c>
      <c r="C18" s="89">
        <f ca="1">VLOOKUP(B18,'Treas 20 yr'!$A$15726:$B$20000,2,0)/100</f>
        <v>4.6500000000000007E-2</v>
      </c>
      <c r="D18" s="195"/>
      <c r="F18" s="197">
        <f t="shared" ca="1" si="0"/>
        <v>6</v>
      </c>
      <c r="G18" s="198">
        <f t="shared" ca="1" si="2"/>
        <v>35</v>
      </c>
      <c r="H18" s="196">
        <f t="shared" ca="1" si="1"/>
        <v>4326</v>
      </c>
    </row>
    <row r="19" spans="1:8" ht="15.75" customHeight="1" x14ac:dyDescent="0.25">
      <c r="A19" s="83">
        <f>MAX($A$12:A18)+1</f>
        <v>7</v>
      </c>
      <c r="B19" s="87">
        <f ca="1">INDEX(MoodysDalies,$H19,'Moodys Yields(WP)'!$A$2)</f>
        <v>45379</v>
      </c>
      <c r="C19" s="89">
        <f ca="1">VLOOKUP(B19,'Treas 20 yr'!$A$15726:$B$20000,2,0)/100</f>
        <v>4.4500000000000005E-2</v>
      </c>
      <c r="D19" s="195"/>
      <c r="F19" s="197">
        <f t="shared" ca="1" si="0"/>
        <v>5</v>
      </c>
      <c r="G19" s="198">
        <f t="shared" ca="1" si="2"/>
        <v>42</v>
      </c>
      <c r="H19" s="196">
        <f t="shared" ca="1" si="1"/>
        <v>4321</v>
      </c>
    </row>
    <row r="20" spans="1:8" ht="15.75" customHeight="1" x14ac:dyDescent="0.25">
      <c r="A20" s="83">
        <f>MAX($A$12:A19)+1</f>
        <v>8</v>
      </c>
      <c r="B20" s="87">
        <f ca="1">INDEX(MoodysDalies,$H20,'Moodys Yields(WP)'!$A$2)</f>
        <v>45373</v>
      </c>
      <c r="C20" s="89">
        <f ca="1">VLOOKUP(B20,'Treas 20 yr'!$A$15726:$B$20000,2,0)/100</f>
        <v>4.4699999999999997E-2</v>
      </c>
      <c r="D20" s="195"/>
      <c r="F20" s="197">
        <f t="shared" ca="1" si="0"/>
        <v>6</v>
      </c>
      <c r="G20" s="198">
        <f t="shared" ca="1" si="2"/>
        <v>48</v>
      </c>
      <c r="H20" s="196">
        <f t="shared" ca="1" si="1"/>
        <v>4317</v>
      </c>
    </row>
    <row r="21" spans="1:8" ht="15.75" customHeight="1" x14ac:dyDescent="0.25">
      <c r="A21" s="83">
        <f>MAX($A$12:A20)+1</f>
        <v>9</v>
      </c>
      <c r="B21" s="87">
        <f ca="1">INDEX(MoodysDalies,$H21,'Moodys Yields(WP)'!$A$2)</f>
        <v>45366</v>
      </c>
      <c r="C21" s="89">
        <f ca="1">VLOOKUP(B21,'Treas 20 yr'!$A$15726:$B$20000,2,0)/100</f>
        <v>4.5499999999999999E-2</v>
      </c>
      <c r="D21" s="195"/>
      <c r="F21" s="197">
        <f t="shared" ca="1" si="0"/>
        <v>6</v>
      </c>
      <c r="G21" s="198">
        <f t="shared" ca="1" si="2"/>
        <v>55</v>
      </c>
      <c r="H21" s="196">
        <f t="shared" ca="1" si="1"/>
        <v>4312</v>
      </c>
    </row>
    <row r="22" spans="1:8" ht="15.75" customHeight="1" x14ac:dyDescent="0.25">
      <c r="A22" s="83">
        <f>MAX($A$12:A21)+1</f>
        <v>10</v>
      </c>
      <c r="B22" s="87">
        <f ca="1">INDEX(MoodysDalies,$H22,'Moodys Yields(WP)'!$A$2)</f>
        <v>45359</v>
      </c>
      <c r="C22" s="89">
        <f ca="1">VLOOKUP(B22,'Treas 20 yr'!$A$15726:$B$20000,2,0)/100</f>
        <v>4.36E-2</v>
      </c>
      <c r="D22" s="195"/>
      <c r="F22" s="197">
        <f t="shared" ca="1" si="0"/>
        <v>6</v>
      </c>
      <c r="G22" s="198">
        <f t="shared" ca="1" si="2"/>
        <v>62</v>
      </c>
      <c r="H22" s="196">
        <f t="shared" ca="1" si="1"/>
        <v>4307</v>
      </c>
    </row>
    <row r="23" spans="1:8" ht="15.75" customHeight="1" x14ac:dyDescent="0.25">
      <c r="A23" s="83">
        <f>MAX($A$12:A22)+1</f>
        <v>11</v>
      </c>
      <c r="B23" s="87">
        <f ca="1">INDEX(MoodysDalies,$H23,'Moodys Yields(WP)'!$A$2)</f>
        <v>45352</v>
      </c>
      <c r="C23" s="89">
        <f ca="1">VLOOKUP(B23,'Treas 20 yr'!$A$15726:$B$20000,2,0)/100</f>
        <v>4.4600000000000001E-2</v>
      </c>
      <c r="D23" s="195"/>
      <c r="F23" s="197">
        <f t="shared" ca="1" si="0"/>
        <v>6</v>
      </c>
      <c r="G23" s="198">
        <f t="shared" ca="1" si="2"/>
        <v>69</v>
      </c>
      <c r="H23" s="196">
        <f t="shared" ca="1" si="1"/>
        <v>4302</v>
      </c>
    </row>
    <row r="24" spans="1:8" ht="15.75" customHeight="1" x14ac:dyDescent="0.25">
      <c r="A24" s="83">
        <f>MAX($A$12:A23)+1</f>
        <v>12</v>
      </c>
      <c r="B24" s="87">
        <f ca="1">INDEX(MoodysDalies,$H24,'Moodys Yields(WP)'!$A$2)</f>
        <v>45345</v>
      </c>
      <c r="C24" s="89">
        <f ca="1">VLOOKUP(B24,'Treas 20 yr'!$A$15726:$B$20000,2,0)/100</f>
        <v>4.5100000000000001E-2</v>
      </c>
      <c r="D24" s="195"/>
      <c r="F24" s="197">
        <f t="shared" ca="1" si="0"/>
        <v>6</v>
      </c>
      <c r="G24" s="198">
        <f t="shared" ca="1" si="2"/>
        <v>76</v>
      </c>
      <c r="H24" s="196">
        <f t="shared" ca="1" si="1"/>
        <v>4297</v>
      </c>
    </row>
    <row r="25" spans="1:8" ht="15.75" customHeight="1" x14ac:dyDescent="0.25">
      <c r="A25" s="83">
        <f>MAX($A$12:A24)+1</f>
        <v>13</v>
      </c>
      <c r="B25" s="87">
        <f ca="1">INDEX(MoodysDalies,$H25,'Moodys Yields(WP)'!$A$2)</f>
        <v>45338</v>
      </c>
      <c r="C25" s="89">
        <f ca="1">VLOOKUP(B25,'Treas 20 yr'!$A$15726:$B$20000,2,0)/100</f>
        <v>4.58E-2</v>
      </c>
      <c r="D25" s="195"/>
      <c r="F25" s="197">
        <f t="shared" ca="1" si="0"/>
        <v>6</v>
      </c>
      <c r="G25" s="198">
        <f t="shared" ca="1" si="2"/>
        <v>83</v>
      </c>
      <c r="H25" s="196">
        <f t="shared" ca="1" si="1"/>
        <v>4293</v>
      </c>
    </row>
    <row r="26" spans="1:8" ht="15.75" customHeight="1" x14ac:dyDescent="0.25">
      <c r="A26" s="83"/>
      <c r="B26" s="87"/>
      <c r="C26" s="86"/>
    </row>
    <row r="27" spans="1:8" ht="15.75" customHeight="1" x14ac:dyDescent="0.25">
      <c r="A27" s="83">
        <f>MAX($A$12:A26)+1</f>
        <v>14</v>
      </c>
      <c r="B27" s="84" t="s">
        <v>51</v>
      </c>
      <c r="C27" s="78">
        <f ca="1">AVERAGE(C13:C25)</f>
        <v>4.6130769230769232E-2</v>
      </c>
      <c r="D27" s="85"/>
      <c r="E27" s="85"/>
      <c r="F27" s="85"/>
    </row>
    <row r="28" spans="1:8" ht="15.75" customHeight="1" x14ac:dyDescent="0.25">
      <c r="A28" s="83"/>
      <c r="B28" s="84"/>
      <c r="C28" s="78"/>
      <c r="E28" s="78"/>
      <c r="F28" s="78"/>
    </row>
    <row r="29" spans="1:8" ht="15.75" customHeight="1" x14ac:dyDescent="0.25">
      <c r="A29" s="83"/>
      <c r="B29" s="84"/>
      <c r="C29" s="78"/>
    </row>
    <row r="30" spans="1:8" ht="15.75" customHeight="1" x14ac:dyDescent="0.25">
      <c r="A30" s="83"/>
      <c r="B30" s="82"/>
      <c r="C30" s="82"/>
    </row>
    <row r="31" spans="1:8" x14ac:dyDescent="0.25">
      <c r="A31" s="81"/>
      <c r="B31" s="80"/>
      <c r="C31" s="79"/>
    </row>
    <row r="32" spans="1:8" x14ac:dyDescent="0.25">
      <c r="B32" s="77" t="s">
        <v>28</v>
      </c>
      <c r="C32" s="77"/>
    </row>
    <row r="33" spans="1:3" ht="16.2" x14ac:dyDescent="0.25">
      <c r="B33" s="76" t="s">
        <v>49</v>
      </c>
      <c r="C33" s="76"/>
    </row>
    <row r="34" spans="1:3" x14ac:dyDescent="0.25">
      <c r="B34" s="76"/>
    </row>
    <row r="48" spans="1:3" ht="16.2" x14ac:dyDescent="0.25">
      <c r="A48" s="75"/>
    </row>
  </sheetData>
  <mergeCells count="2">
    <mergeCell ref="A1:C1"/>
    <mergeCell ref="A5:C5"/>
  </mergeCells>
  <printOptions horizontalCentered="1"/>
  <pageMargins left="0.7" right="0.7" top="1.5" bottom="0.75" header="0.55000000000000004" footer="0.51"/>
  <pageSetup orientation="portrait" r:id="rId1"/>
  <headerFooter scaleWithDoc="0">
    <oddHeader>&amp;R&amp;9Hearing Exhibit 700, Attachment CCW-15
Proceeding No. 22AL-0046G
June 15, 2022
Page  &amp;P of 3</oddHead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L5171"/>
  <sheetViews>
    <sheetView workbookViewId="0">
      <pane ySplit="7" topLeftCell="A5137" activePane="bottomLeft" state="frozen"/>
      <selection activeCell="A11556" sqref="A11556:B11570"/>
      <selection pane="bottomLeft" activeCell="B5171" sqref="B5171"/>
    </sheetView>
  </sheetViews>
  <sheetFormatPr defaultColWidth="11.8984375" defaultRowHeight="13.2" x14ac:dyDescent="0.25"/>
  <cols>
    <col min="1" max="1" width="11.8984375" style="204"/>
    <col min="2" max="2" width="11.8984375" style="201"/>
    <col min="3" max="5" width="11.8984375" style="200"/>
    <col min="6" max="6" width="11.8984375" style="204"/>
    <col min="7" max="7" width="11.8984375" style="201"/>
    <col min="8" max="10" width="11.8984375" style="200"/>
    <col min="11" max="11" width="11.8984375" style="204"/>
    <col min="12" max="12" width="11.8984375" style="201"/>
    <col min="13" max="16384" width="11.8984375" style="200"/>
  </cols>
  <sheetData>
    <row r="1" spans="1:12" x14ac:dyDescent="0.25">
      <c r="A1" s="204" t="s">
        <v>145</v>
      </c>
      <c r="F1" s="204" t="s">
        <v>147</v>
      </c>
      <c r="K1" s="204" t="s">
        <v>148</v>
      </c>
    </row>
    <row r="2" spans="1:12" ht="13.8" x14ac:dyDescent="0.25">
      <c r="A2" s="204" t="s">
        <v>69</v>
      </c>
      <c r="B2" s="101" t="s">
        <v>68</v>
      </c>
      <c r="F2" s="204" t="s">
        <v>69</v>
      </c>
      <c r="G2" s="101" t="s">
        <v>68</v>
      </c>
      <c r="K2" s="204" t="s">
        <v>69</v>
      </c>
      <c r="L2" s="101" t="s">
        <v>68</v>
      </c>
    </row>
    <row r="3" spans="1:12" ht="13.8" x14ac:dyDescent="0.25">
      <c r="A3" s="204" t="s">
        <v>67</v>
      </c>
      <c r="B3" s="101" t="s">
        <v>66</v>
      </c>
      <c r="F3" s="204" t="s">
        <v>88</v>
      </c>
      <c r="G3" s="101" t="s">
        <v>87</v>
      </c>
      <c r="K3" s="204" t="s">
        <v>150</v>
      </c>
      <c r="L3" s="101" t="s">
        <v>149</v>
      </c>
    </row>
    <row r="4" spans="1:12" ht="13.8" x14ac:dyDescent="0.25">
      <c r="A4" s="204">
        <v>1</v>
      </c>
      <c r="B4" s="101" t="s">
        <v>439</v>
      </c>
      <c r="F4" s="204">
        <v>1</v>
      </c>
      <c r="G4" s="101" t="s">
        <v>440</v>
      </c>
      <c r="K4" s="204">
        <v>1</v>
      </c>
      <c r="L4" s="101" t="s">
        <v>441</v>
      </c>
    </row>
    <row r="5" spans="1:12" ht="13.8" x14ac:dyDescent="0.25">
      <c r="A5" s="107" t="s">
        <v>423</v>
      </c>
      <c r="F5" s="107" t="s">
        <v>423</v>
      </c>
      <c r="K5" s="107" t="s">
        <v>423</v>
      </c>
    </row>
    <row r="6" spans="1:12" x14ac:dyDescent="0.25">
      <c r="A6" s="204" t="s">
        <v>65</v>
      </c>
      <c r="F6" s="204" t="s">
        <v>65</v>
      </c>
      <c r="K6" s="204" t="s">
        <v>65</v>
      </c>
    </row>
    <row r="7" spans="1:12" x14ac:dyDescent="0.25">
      <c r="A7" s="204" t="s">
        <v>64</v>
      </c>
      <c r="B7" s="201" t="s">
        <v>63</v>
      </c>
      <c r="E7" s="206">
        <f>MATCH(9.99999999999999E+307,$A:$A)</f>
        <v>5171</v>
      </c>
      <c r="F7" s="204" t="s">
        <v>64</v>
      </c>
      <c r="G7" s="201" t="s">
        <v>63</v>
      </c>
      <c r="K7" s="204" t="s">
        <v>64</v>
      </c>
      <c r="L7" s="201" t="s">
        <v>63</v>
      </c>
    </row>
    <row r="8" spans="1:12" x14ac:dyDescent="0.25">
      <c r="A8" s="204">
        <v>38195</v>
      </c>
      <c r="B8" s="201">
        <v>2.4900000000000002</v>
      </c>
      <c r="E8" s="200">
        <f>YEAR(F8)</f>
        <v>2004</v>
      </c>
      <c r="F8" s="204">
        <v>38169</v>
      </c>
      <c r="G8" s="201">
        <v>2.44</v>
      </c>
      <c r="K8" s="204">
        <v>38198</v>
      </c>
      <c r="L8" s="201">
        <v>2.44</v>
      </c>
    </row>
    <row r="9" spans="1:12" x14ac:dyDescent="0.25">
      <c r="A9" s="204">
        <v>38196</v>
      </c>
      <c r="B9" s="201">
        <v>2.46</v>
      </c>
      <c r="E9" s="200">
        <f t="shared" ref="E9:E72" si="0">YEAR(F9)</f>
        <v>2004</v>
      </c>
      <c r="F9" s="204">
        <v>38200</v>
      </c>
      <c r="G9" s="201">
        <v>2.23</v>
      </c>
      <c r="K9" s="204">
        <v>38205</v>
      </c>
      <c r="L9" s="201">
        <v>2.3199999999999998</v>
      </c>
    </row>
    <row r="10" spans="1:12" x14ac:dyDescent="0.25">
      <c r="A10" s="204">
        <v>38197</v>
      </c>
      <c r="B10" s="201">
        <v>2.44</v>
      </c>
      <c r="E10" s="200">
        <f t="shared" si="0"/>
        <v>2004</v>
      </c>
      <c r="F10" s="204">
        <v>38231</v>
      </c>
      <c r="G10" s="201">
        <v>2.16</v>
      </c>
      <c r="K10" s="204">
        <v>38212</v>
      </c>
      <c r="L10" s="201">
        <v>2.21</v>
      </c>
    </row>
    <row r="11" spans="1:12" x14ac:dyDescent="0.25">
      <c r="A11" s="204">
        <v>38198</v>
      </c>
      <c r="B11" s="201">
        <v>2.38</v>
      </c>
      <c r="E11" s="200">
        <f t="shared" si="0"/>
        <v>2004</v>
      </c>
      <c r="F11" s="204">
        <v>38261</v>
      </c>
      <c r="G11" s="201">
        <v>2.13</v>
      </c>
      <c r="K11" s="204">
        <v>38219</v>
      </c>
      <c r="L11" s="201">
        <v>2.19</v>
      </c>
    </row>
    <row r="12" spans="1:12" x14ac:dyDescent="0.25">
      <c r="A12" s="205">
        <v>38201</v>
      </c>
      <c r="B12" s="202">
        <v>2.37</v>
      </c>
      <c r="E12" s="200">
        <f t="shared" si="0"/>
        <v>2004</v>
      </c>
      <c r="F12" s="204">
        <v>38292</v>
      </c>
      <c r="G12" s="201">
        <v>2.09</v>
      </c>
      <c r="K12" s="204">
        <v>38226</v>
      </c>
      <c r="L12" s="201">
        <v>2.23</v>
      </c>
    </row>
    <row r="13" spans="1:12" x14ac:dyDescent="0.25">
      <c r="A13" s="205">
        <v>38202</v>
      </c>
      <c r="B13" s="202">
        <v>2.36</v>
      </c>
      <c r="E13" s="200">
        <f t="shared" si="0"/>
        <v>2004</v>
      </c>
      <c r="F13" s="204">
        <v>38322</v>
      </c>
      <c r="G13" s="201">
        <v>2.02</v>
      </c>
      <c r="K13" s="204">
        <v>38233</v>
      </c>
      <c r="L13" s="201">
        <v>2.1800000000000002</v>
      </c>
    </row>
    <row r="14" spans="1:12" x14ac:dyDescent="0.25">
      <c r="A14" s="205">
        <v>38203</v>
      </c>
      <c r="B14" s="202">
        <v>2.35</v>
      </c>
      <c r="E14" s="200">
        <f t="shared" si="0"/>
        <v>2005</v>
      </c>
      <c r="F14" s="204">
        <v>38353</v>
      </c>
      <c r="G14" s="201">
        <v>1.98</v>
      </c>
      <c r="K14" s="204">
        <v>38240</v>
      </c>
      <c r="L14" s="201">
        <v>2.2000000000000002</v>
      </c>
    </row>
    <row r="15" spans="1:12" x14ac:dyDescent="0.25">
      <c r="A15" s="205">
        <v>38204</v>
      </c>
      <c r="B15" s="202">
        <v>2.3199999999999998</v>
      </c>
      <c r="E15" s="200">
        <f t="shared" si="0"/>
        <v>2005</v>
      </c>
      <c r="F15" s="204">
        <v>38384</v>
      </c>
      <c r="G15" s="201">
        <v>1.85</v>
      </c>
      <c r="K15" s="204">
        <v>38247</v>
      </c>
      <c r="L15" s="201">
        <v>2.1800000000000002</v>
      </c>
    </row>
    <row r="16" spans="1:12" x14ac:dyDescent="0.25">
      <c r="A16" s="205">
        <v>38205</v>
      </c>
      <c r="B16" s="202">
        <v>2.2200000000000002</v>
      </c>
      <c r="E16" s="200">
        <f t="shared" si="0"/>
        <v>2005</v>
      </c>
      <c r="F16" s="204">
        <v>38412</v>
      </c>
      <c r="G16" s="201">
        <v>1.95</v>
      </c>
      <c r="K16" s="204">
        <v>38254</v>
      </c>
      <c r="L16" s="201">
        <v>2.13</v>
      </c>
    </row>
    <row r="17" spans="1:12" x14ac:dyDescent="0.25">
      <c r="A17" s="205">
        <v>38208</v>
      </c>
      <c r="B17" s="202">
        <v>2.23</v>
      </c>
      <c r="E17" s="200">
        <f t="shared" si="0"/>
        <v>2005</v>
      </c>
      <c r="F17" s="204">
        <v>38443</v>
      </c>
      <c r="G17" s="201">
        <v>1.87</v>
      </c>
      <c r="K17" s="204">
        <v>38261</v>
      </c>
      <c r="L17" s="201">
        <v>2.12</v>
      </c>
    </row>
    <row r="18" spans="1:12" x14ac:dyDescent="0.25">
      <c r="A18" s="205">
        <v>38209</v>
      </c>
      <c r="B18" s="202">
        <v>2.2599999999999998</v>
      </c>
      <c r="E18" s="200">
        <f t="shared" si="0"/>
        <v>2005</v>
      </c>
      <c r="F18" s="204">
        <v>38473</v>
      </c>
      <c r="G18" s="201">
        <v>1.82</v>
      </c>
      <c r="K18" s="204">
        <v>38268</v>
      </c>
      <c r="L18" s="201">
        <v>2.21</v>
      </c>
    </row>
    <row r="19" spans="1:12" x14ac:dyDescent="0.25">
      <c r="A19" s="205">
        <v>38210</v>
      </c>
      <c r="B19" s="202">
        <v>2.23</v>
      </c>
      <c r="E19" s="200">
        <f t="shared" si="0"/>
        <v>2005</v>
      </c>
      <c r="F19" s="204">
        <v>38504</v>
      </c>
      <c r="G19" s="201">
        <v>1.8</v>
      </c>
      <c r="K19" s="204">
        <v>38275</v>
      </c>
      <c r="L19" s="201">
        <v>2.12</v>
      </c>
    </row>
    <row r="20" spans="1:12" x14ac:dyDescent="0.25">
      <c r="A20" s="205">
        <v>38211</v>
      </c>
      <c r="B20" s="202">
        <v>2.1800000000000002</v>
      </c>
      <c r="E20" s="200">
        <f t="shared" si="0"/>
        <v>2005</v>
      </c>
      <c r="F20" s="204">
        <v>38534</v>
      </c>
      <c r="G20" s="201">
        <v>2</v>
      </c>
      <c r="K20" s="204">
        <v>38282</v>
      </c>
      <c r="L20" s="201">
        <v>2.0699999999999998</v>
      </c>
    </row>
    <row r="21" spans="1:12" x14ac:dyDescent="0.25">
      <c r="A21" s="205">
        <v>38212</v>
      </c>
      <c r="B21" s="202">
        <v>2.14</v>
      </c>
      <c r="E21" s="200">
        <f t="shared" si="0"/>
        <v>2005</v>
      </c>
      <c r="F21" s="204">
        <v>38565</v>
      </c>
      <c r="G21" s="201">
        <v>2.02</v>
      </c>
      <c r="K21" s="204">
        <v>38289</v>
      </c>
      <c r="L21" s="201">
        <v>2.1</v>
      </c>
    </row>
    <row r="22" spans="1:12" x14ac:dyDescent="0.25">
      <c r="A22" s="205">
        <v>38215</v>
      </c>
      <c r="B22" s="202">
        <v>2.19</v>
      </c>
      <c r="E22" s="200">
        <f t="shared" si="0"/>
        <v>2005</v>
      </c>
      <c r="F22" s="204">
        <v>38596</v>
      </c>
      <c r="G22" s="201">
        <v>1.93</v>
      </c>
      <c r="K22" s="204">
        <v>38296</v>
      </c>
      <c r="L22" s="201">
        <v>2.09</v>
      </c>
    </row>
    <row r="23" spans="1:12" x14ac:dyDescent="0.25">
      <c r="A23" s="205">
        <v>38216</v>
      </c>
      <c r="B23" s="202">
        <v>2.1800000000000002</v>
      </c>
      <c r="E23" s="200">
        <f t="shared" si="0"/>
        <v>2005</v>
      </c>
      <c r="F23" s="204">
        <v>38626</v>
      </c>
      <c r="G23" s="201">
        <v>2.09</v>
      </c>
      <c r="K23" s="204">
        <v>38303</v>
      </c>
      <c r="L23" s="201">
        <v>2.16</v>
      </c>
    </row>
    <row r="24" spans="1:12" x14ac:dyDescent="0.25">
      <c r="A24" s="205">
        <v>38217</v>
      </c>
      <c r="B24" s="202">
        <v>2.2200000000000002</v>
      </c>
      <c r="E24" s="200">
        <f t="shared" si="0"/>
        <v>2005</v>
      </c>
      <c r="F24" s="204">
        <v>38657</v>
      </c>
      <c r="G24" s="201">
        <v>2.16</v>
      </c>
      <c r="K24" s="204">
        <v>38310</v>
      </c>
      <c r="L24" s="201">
        <v>2.0699999999999998</v>
      </c>
    </row>
    <row r="25" spans="1:12" x14ac:dyDescent="0.25">
      <c r="A25" s="205">
        <v>38218</v>
      </c>
      <c r="B25" s="202">
        <v>2.17</v>
      </c>
      <c r="E25" s="200">
        <f t="shared" si="0"/>
        <v>2005</v>
      </c>
      <c r="F25" s="204">
        <v>38687</v>
      </c>
      <c r="G25" s="201">
        <v>2.14</v>
      </c>
      <c r="K25" s="204">
        <v>38317</v>
      </c>
      <c r="L25" s="201">
        <v>2.04</v>
      </c>
    </row>
    <row r="26" spans="1:12" x14ac:dyDescent="0.25">
      <c r="A26" s="205">
        <v>38219</v>
      </c>
      <c r="B26" s="202">
        <v>2.17</v>
      </c>
      <c r="E26" s="200">
        <f t="shared" si="0"/>
        <v>2006</v>
      </c>
      <c r="F26" s="204">
        <v>38718</v>
      </c>
      <c r="G26" s="201">
        <v>2.0499999999999998</v>
      </c>
      <c r="K26" s="204">
        <v>38324</v>
      </c>
      <c r="L26" s="201">
        <v>2.15</v>
      </c>
    </row>
    <row r="27" spans="1:12" x14ac:dyDescent="0.25">
      <c r="A27" s="205">
        <v>38222</v>
      </c>
      <c r="B27" s="202">
        <v>2.23</v>
      </c>
      <c r="E27" s="200">
        <f t="shared" si="0"/>
        <v>2006</v>
      </c>
      <c r="F27" s="204">
        <v>38749</v>
      </c>
      <c r="G27" s="201">
        <v>2.0099999999999998</v>
      </c>
      <c r="K27" s="204">
        <v>38331</v>
      </c>
      <c r="L27" s="201">
        <v>2.0499999999999998</v>
      </c>
    </row>
    <row r="28" spans="1:12" x14ac:dyDescent="0.25">
      <c r="A28" s="205">
        <v>38223</v>
      </c>
      <c r="B28" s="202">
        <v>2.2400000000000002</v>
      </c>
      <c r="E28" s="200">
        <f t="shared" si="0"/>
        <v>2006</v>
      </c>
      <c r="F28" s="204">
        <v>38777</v>
      </c>
      <c r="G28" s="201">
        <v>2.17</v>
      </c>
      <c r="K28" s="204">
        <v>38338</v>
      </c>
      <c r="L28" s="201">
        <v>1.99</v>
      </c>
    </row>
    <row r="29" spans="1:12" x14ac:dyDescent="0.25">
      <c r="A29" s="205">
        <v>38224</v>
      </c>
      <c r="B29" s="202">
        <v>2.25</v>
      </c>
      <c r="E29" s="200">
        <f t="shared" si="0"/>
        <v>2006</v>
      </c>
      <c r="F29" s="204">
        <v>38808</v>
      </c>
      <c r="G29" s="201">
        <v>2.4300000000000002</v>
      </c>
      <c r="K29" s="204">
        <v>38345</v>
      </c>
      <c r="L29" s="201">
        <v>1.94</v>
      </c>
    </row>
    <row r="30" spans="1:12" x14ac:dyDescent="0.25">
      <c r="A30" s="205">
        <v>38225</v>
      </c>
      <c r="B30" s="202">
        <v>2.23</v>
      </c>
      <c r="E30" s="200">
        <f t="shared" si="0"/>
        <v>2006</v>
      </c>
      <c r="F30" s="204">
        <v>38838</v>
      </c>
      <c r="G30" s="201">
        <v>2.48</v>
      </c>
      <c r="K30" s="204">
        <v>38352</v>
      </c>
      <c r="L30" s="201">
        <v>1.99</v>
      </c>
    </row>
    <row r="31" spans="1:12" x14ac:dyDescent="0.25">
      <c r="A31" s="205">
        <v>38226</v>
      </c>
      <c r="B31" s="202">
        <v>2.2200000000000002</v>
      </c>
      <c r="E31" s="200">
        <f t="shared" si="0"/>
        <v>2006</v>
      </c>
      <c r="F31" s="204">
        <v>38869</v>
      </c>
      <c r="G31" s="201">
        <v>2.54</v>
      </c>
      <c r="K31" s="204">
        <v>38359</v>
      </c>
      <c r="L31" s="201">
        <v>2.02</v>
      </c>
    </row>
    <row r="32" spans="1:12" x14ac:dyDescent="0.25">
      <c r="A32" s="205">
        <v>38229</v>
      </c>
      <c r="B32" s="202">
        <v>2.2000000000000002</v>
      </c>
      <c r="E32" s="200">
        <f t="shared" si="0"/>
        <v>2006</v>
      </c>
      <c r="F32" s="204">
        <v>38899</v>
      </c>
      <c r="G32" s="201">
        <v>2.52</v>
      </c>
      <c r="K32" s="204">
        <v>38366</v>
      </c>
      <c r="L32" s="201">
        <v>2</v>
      </c>
    </row>
    <row r="33" spans="1:12" x14ac:dyDescent="0.25">
      <c r="A33" s="205">
        <v>38230</v>
      </c>
      <c r="B33" s="202">
        <v>2.14</v>
      </c>
      <c r="E33" s="200">
        <f t="shared" si="0"/>
        <v>2006</v>
      </c>
      <c r="F33" s="204">
        <v>38930</v>
      </c>
      <c r="G33" s="201">
        <v>2.31</v>
      </c>
      <c r="K33" s="204">
        <v>38373</v>
      </c>
      <c r="L33" s="201">
        <v>1.94</v>
      </c>
    </row>
    <row r="34" spans="1:12" x14ac:dyDescent="0.25">
      <c r="A34" s="205">
        <v>38231</v>
      </c>
      <c r="B34" s="202">
        <v>2.14</v>
      </c>
      <c r="E34" s="200">
        <f t="shared" si="0"/>
        <v>2006</v>
      </c>
      <c r="F34" s="204">
        <v>38961</v>
      </c>
      <c r="G34" s="201">
        <v>2.31</v>
      </c>
      <c r="K34" s="204">
        <v>38380</v>
      </c>
      <c r="L34" s="201">
        <v>1.96</v>
      </c>
    </row>
    <row r="35" spans="1:12" x14ac:dyDescent="0.25">
      <c r="A35" s="205">
        <v>38232</v>
      </c>
      <c r="B35" s="202">
        <v>2.1800000000000002</v>
      </c>
      <c r="E35" s="200">
        <f t="shared" si="0"/>
        <v>2006</v>
      </c>
      <c r="F35" s="204">
        <v>38991</v>
      </c>
      <c r="G35" s="201">
        <v>2.38</v>
      </c>
      <c r="K35" s="204">
        <v>38387</v>
      </c>
      <c r="L35" s="201">
        <v>1.93</v>
      </c>
    </row>
    <row r="36" spans="1:12" x14ac:dyDescent="0.25">
      <c r="A36" s="205">
        <v>38233</v>
      </c>
      <c r="B36" s="202">
        <v>2.23</v>
      </c>
      <c r="E36" s="200">
        <f t="shared" si="0"/>
        <v>2006</v>
      </c>
      <c r="F36" s="204">
        <v>39022</v>
      </c>
      <c r="G36" s="201">
        <v>2.23</v>
      </c>
      <c r="K36" s="204">
        <v>38394</v>
      </c>
      <c r="L36" s="201">
        <v>1.79</v>
      </c>
    </row>
    <row r="37" spans="1:12" x14ac:dyDescent="0.25">
      <c r="A37" s="205">
        <v>38236</v>
      </c>
      <c r="B37" s="202" t="e">
        <f>NA()</f>
        <v>#N/A</v>
      </c>
      <c r="E37" s="200">
        <f t="shared" si="0"/>
        <v>2006</v>
      </c>
      <c r="F37" s="204">
        <v>39052</v>
      </c>
      <c r="G37" s="201">
        <v>2.2599999999999998</v>
      </c>
      <c r="K37" s="204">
        <v>38401</v>
      </c>
      <c r="L37" s="201">
        <v>1.8</v>
      </c>
    </row>
    <row r="38" spans="1:12" x14ac:dyDescent="0.25">
      <c r="A38" s="205">
        <v>38237</v>
      </c>
      <c r="B38" s="202">
        <v>2.2200000000000002</v>
      </c>
      <c r="E38" s="200">
        <f t="shared" si="0"/>
        <v>2007</v>
      </c>
      <c r="F38" s="204">
        <v>39083</v>
      </c>
      <c r="G38" s="201">
        <v>2.42</v>
      </c>
      <c r="K38" s="204">
        <v>38408</v>
      </c>
      <c r="L38" s="201">
        <v>1.9</v>
      </c>
    </row>
    <row r="39" spans="1:12" x14ac:dyDescent="0.25">
      <c r="A39" s="205">
        <v>38238</v>
      </c>
      <c r="B39" s="202">
        <v>2.1800000000000002</v>
      </c>
      <c r="E39" s="200">
        <f t="shared" si="0"/>
        <v>2007</v>
      </c>
      <c r="F39" s="204">
        <v>39114</v>
      </c>
      <c r="G39" s="201">
        <v>2.38</v>
      </c>
      <c r="K39" s="204">
        <v>38415</v>
      </c>
      <c r="L39" s="201">
        <v>1.93</v>
      </c>
    </row>
    <row r="40" spans="1:12" x14ac:dyDescent="0.25">
      <c r="A40" s="205">
        <v>38239</v>
      </c>
      <c r="B40" s="202">
        <v>2.19</v>
      </c>
      <c r="E40" s="200">
        <f t="shared" si="0"/>
        <v>2007</v>
      </c>
      <c r="F40" s="204">
        <v>39142</v>
      </c>
      <c r="G40" s="201">
        <v>2.27</v>
      </c>
      <c r="K40" s="204">
        <v>38422</v>
      </c>
      <c r="L40" s="201">
        <v>1.9</v>
      </c>
    </row>
    <row r="41" spans="1:12" x14ac:dyDescent="0.25">
      <c r="A41" s="205">
        <v>38240</v>
      </c>
      <c r="B41" s="203">
        <v>2.19</v>
      </c>
      <c r="E41" s="200">
        <f t="shared" si="0"/>
        <v>2007</v>
      </c>
      <c r="F41" s="204">
        <v>39173</v>
      </c>
      <c r="G41" s="201">
        <v>2.35</v>
      </c>
      <c r="K41" s="204">
        <v>38429</v>
      </c>
      <c r="L41" s="201">
        <v>1.95</v>
      </c>
    </row>
    <row r="42" spans="1:12" x14ac:dyDescent="0.25">
      <c r="A42" s="205">
        <v>38243</v>
      </c>
      <c r="B42" s="202">
        <v>2.16</v>
      </c>
      <c r="E42" s="200">
        <f t="shared" si="0"/>
        <v>2007</v>
      </c>
      <c r="F42" s="204">
        <v>39203</v>
      </c>
      <c r="G42" s="201">
        <v>2.4500000000000002</v>
      </c>
      <c r="K42" s="204">
        <v>38436</v>
      </c>
      <c r="L42" s="201">
        <v>2.0099999999999998</v>
      </c>
    </row>
    <row r="43" spans="1:12" x14ac:dyDescent="0.25">
      <c r="A43" s="205">
        <v>38244</v>
      </c>
      <c r="B43" s="202">
        <v>2.17</v>
      </c>
      <c r="E43" s="200">
        <f t="shared" si="0"/>
        <v>2007</v>
      </c>
      <c r="F43" s="204">
        <v>39234</v>
      </c>
      <c r="G43" s="201">
        <v>2.67</v>
      </c>
      <c r="K43" s="204">
        <v>38443</v>
      </c>
      <c r="L43" s="201">
        <v>1.97</v>
      </c>
    </row>
    <row r="44" spans="1:12" x14ac:dyDescent="0.25">
      <c r="A44" s="205">
        <v>38245</v>
      </c>
      <c r="B44" s="202">
        <v>2.21</v>
      </c>
      <c r="E44" s="200">
        <f t="shared" si="0"/>
        <v>2007</v>
      </c>
      <c r="F44" s="204">
        <v>39264</v>
      </c>
      <c r="G44" s="201">
        <v>2.62</v>
      </c>
      <c r="K44" s="204">
        <v>38450</v>
      </c>
      <c r="L44" s="201">
        <v>1.94</v>
      </c>
    </row>
    <row r="45" spans="1:12" x14ac:dyDescent="0.25">
      <c r="A45" s="205">
        <v>38246</v>
      </c>
      <c r="B45" s="202">
        <v>2.17</v>
      </c>
      <c r="E45" s="200">
        <f t="shared" si="0"/>
        <v>2007</v>
      </c>
      <c r="F45" s="204">
        <v>39295</v>
      </c>
      <c r="G45" s="201">
        <v>2.4700000000000002</v>
      </c>
      <c r="K45" s="204">
        <v>38457</v>
      </c>
      <c r="L45" s="201">
        <v>1.9</v>
      </c>
    </row>
    <row r="46" spans="1:12" x14ac:dyDescent="0.25">
      <c r="A46" s="205">
        <v>38247</v>
      </c>
      <c r="B46" s="202">
        <v>2.2000000000000002</v>
      </c>
      <c r="E46" s="200">
        <f t="shared" si="0"/>
        <v>2007</v>
      </c>
      <c r="F46" s="204">
        <v>39326</v>
      </c>
      <c r="G46" s="201">
        <v>2.2999999999999998</v>
      </c>
      <c r="K46" s="204">
        <v>38464</v>
      </c>
      <c r="L46" s="201">
        <v>1.81</v>
      </c>
    </row>
    <row r="47" spans="1:12" x14ac:dyDescent="0.25">
      <c r="A47" s="205">
        <v>38250</v>
      </c>
      <c r="B47" s="202">
        <v>2.17</v>
      </c>
      <c r="E47" s="200">
        <f t="shared" si="0"/>
        <v>2007</v>
      </c>
      <c r="F47" s="204">
        <v>39356</v>
      </c>
      <c r="G47" s="201">
        <v>2.2599999999999998</v>
      </c>
      <c r="K47" s="204">
        <v>38471</v>
      </c>
      <c r="L47" s="201">
        <v>1.84</v>
      </c>
    </row>
    <row r="48" spans="1:12" x14ac:dyDescent="0.25">
      <c r="A48" s="205">
        <v>38251</v>
      </c>
      <c r="B48" s="202">
        <v>2.16</v>
      </c>
      <c r="E48" s="200">
        <f t="shared" si="0"/>
        <v>2007</v>
      </c>
      <c r="F48" s="204">
        <v>39387</v>
      </c>
      <c r="G48" s="201">
        <v>1.99</v>
      </c>
      <c r="K48" s="204">
        <v>38478</v>
      </c>
      <c r="L48" s="201">
        <v>1.85</v>
      </c>
    </row>
    <row r="49" spans="1:12" x14ac:dyDescent="0.25">
      <c r="A49" s="205">
        <v>38252</v>
      </c>
      <c r="B49" s="202">
        <v>2.09</v>
      </c>
      <c r="E49" s="200">
        <f t="shared" si="0"/>
        <v>2007</v>
      </c>
      <c r="F49" s="204">
        <v>39417</v>
      </c>
      <c r="G49" s="201">
        <v>2.08</v>
      </c>
      <c r="K49" s="204">
        <v>38485</v>
      </c>
      <c r="L49" s="201">
        <v>1.84</v>
      </c>
    </row>
    <row r="50" spans="1:12" x14ac:dyDescent="0.25">
      <c r="A50" s="205">
        <v>38253</v>
      </c>
      <c r="B50" s="202">
        <v>2.12</v>
      </c>
      <c r="E50" s="200">
        <f t="shared" si="0"/>
        <v>2008</v>
      </c>
      <c r="F50" s="204">
        <v>39448</v>
      </c>
      <c r="G50" s="201">
        <v>1.81</v>
      </c>
      <c r="K50" s="204">
        <v>38492</v>
      </c>
      <c r="L50" s="201">
        <v>1.81</v>
      </c>
    </row>
    <row r="51" spans="1:12" x14ac:dyDescent="0.25">
      <c r="A51" s="205">
        <v>38254</v>
      </c>
      <c r="B51" s="202">
        <v>2.12</v>
      </c>
      <c r="E51" s="200">
        <f t="shared" si="0"/>
        <v>2008</v>
      </c>
      <c r="F51" s="204">
        <v>39479</v>
      </c>
      <c r="G51" s="201">
        <v>1.87</v>
      </c>
      <c r="K51" s="204">
        <v>38499</v>
      </c>
      <c r="L51" s="201">
        <v>1.8</v>
      </c>
    </row>
    <row r="52" spans="1:12" x14ac:dyDescent="0.25">
      <c r="A52" s="205">
        <v>38257</v>
      </c>
      <c r="B52" s="202">
        <v>2.09</v>
      </c>
      <c r="E52" s="200">
        <f t="shared" si="0"/>
        <v>2008</v>
      </c>
      <c r="F52" s="204">
        <v>39508</v>
      </c>
      <c r="G52" s="201">
        <v>1.76</v>
      </c>
      <c r="K52" s="204">
        <v>38506</v>
      </c>
      <c r="L52" s="201">
        <v>1.72</v>
      </c>
    </row>
    <row r="53" spans="1:12" x14ac:dyDescent="0.25">
      <c r="A53" s="205">
        <v>38258</v>
      </c>
      <c r="B53" s="202">
        <v>2.0699999999999998</v>
      </c>
      <c r="E53" s="200">
        <f t="shared" si="0"/>
        <v>2008</v>
      </c>
      <c r="F53" s="204">
        <v>39539</v>
      </c>
      <c r="G53" s="201">
        <v>1.91</v>
      </c>
      <c r="K53" s="204">
        <v>38513</v>
      </c>
      <c r="L53" s="201">
        <v>1.75</v>
      </c>
    </row>
    <row r="54" spans="1:12" x14ac:dyDescent="0.25">
      <c r="A54" s="205">
        <v>38259</v>
      </c>
      <c r="B54" s="202">
        <v>2.12</v>
      </c>
      <c r="E54" s="200">
        <f t="shared" si="0"/>
        <v>2008</v>
      </c>
      <c r="F54" s="204">
        <v>39569</v>
      </c>
      <c r="G54" s="201">
        <v>2</v>
      </c>
      <c r="K54" s="204">
        <v>38520</v>
      </c>
      <c r="L54" s="201">
        <v>1.88</v>
      </c>
    </row>
    <row r="55" spans="1:12" x14ac:dyDescent="0.25">
      <c r="A55" s="205">
        <v>38260</v>
      </c>
      <c r="B55" s="202">
        <v>2.12</v>
      </c>
      <c r="E55" s="200">
        <f t="shared" si="0"/>
        <v>2008</v>
      </c>
      <c r="F55" s="204">
        <v>39600</v>
      </c>
      <c r="G55" s="201">
        <v>2.19</v>
      </c>
      <c r="K55" s="204">
        <v>38527</v>
      </c>
      <c r="L55" s="201">
        <v>1.84</v>
      </c>
    </row>
    <row r="56" spans="1:12" x14ac:dyDescent="0.25">
      <c r="A56" s="205">
        <v>38261</v>
      </c>
      <c r="B56" s="202">
        <v>2.1800000000000002</v>
      </c>
      <c r="E56" s="200">
        <f t="shared" si="0"/>
        <v>2008</v>
      </c>
      <c r="F56" s="204">
        <v>39630</v>
      </c>
      <c r="G56" s="201">
        <v>2.09</v>
      </c>
      <c r="K56" s="204">
        <v>38534</v>
      </c>
      <c r="L56" s="201">
        <v>1.81</v>
      </c>
    </row>
    <row r="57" spans="1:12" x14ac:dyDescent="0.25">
      <c r="A57" s="205">
        <v>38264</v>
      </c>
      <c r="B57" s="202">
        <v>2.19</v>
      </c>
      <c r="E57" s="200">
        <f t="shared" si="0"/>
        <v>2008</v>
      </c>
      <c r="F57" s="204">
        <v>39661</v>
      </c>
      <c r="G57" s="201">
        <v>2.15</v>
      </c>
      <c r="K57" s="204">
        <v>38541</v>
      </c>
      <c r="L57" s="201">
        <v>1.91</v>
      </c>
    </row>
    <row r="58" spans="1:12" x14ac:dyDescent="0.25">
      <c r="A58" s="205">
        <v>38265</v>
      </c>
      <c r="B58" s="202">
        <v>2.1800000000000002</v>
      </c>
      <c r="E58" s="200">
        <f t="shared" si="0"/>
        <v>2008</v>
      </c>
      <c r="F58" s="204">
        <v>39692</v>
      </c>
      <c r="G58" s="201">
        <v>2.25</v>
      </c>
      <c r="K58" s="204">
        <v>38548</v>
      </c>
      <c r="L58" s="201">
        <v>1.99</v>
      </c>
    </row>
    <row r="59" spans="1:12" x14ac:dyDescent="0.25">
      <c r="A59" s="205">
        <v>38266</v>
      </c>
      <c r="B59" s="202">
        <v>2.2400000000000002</v>
      </c>
      <c r="E59" s="200">
        <f t="shared" si="0"/>
        <v>2008</v>
      </c>
      <c r="F59" s="204">
        <v>39722</v>
      </c>
      <c r="G59" s="201">
        <v>2.87</v>
      </c>
      <c r="K59" s="204">
        <v>38555</v>
      </c>
      <c r="L59" s="201">
        <v>2.0499999999999998</v>
      </c>
    </row>
    <row r="60" spans="1:12" x14ac:dyDescent="0.25">
      <c r="A60" s="205">
        <v>38267</v>
      </c>
      <c r="B60" s="202">
        <v>2.25</v>
      </c>
      <c r="E60" s="200">
        <f t="shared" si="0"/>
        <v>2008</v>
      </c>
      <c r="F60" s="204">
        <v>39753</v>
      </c>
      <c r="G60" s="201">
        <v>3</v>
      </c>
      <c r="K60" s="204">
        <v>38562</v>
      </c>
      <c r="L60" s="201">
        <v>2.0499999999999998</v>
      </c>
    </row>
    <row r="61" spans="1:12" x14ac:dyDescent="0.25">
      <c r="A61" s="205">
        <v>38268</v>
      </c>
      <c r="B61" s="202">
        <v>2.17</v>
      </c>
      <c r="E61" s="200">
        <f t="shared" si="0"/>
        <v>2008</v>
      </c>
      <c r="F61" s="204">
        <v>39783</v>
      </c>
      <c r="G61" s="201">
        <v>2.3199999999999998</v>
      </c>
      <c r="K61" s="204">
        <v>38569</v>
      </c>
      <c r="L61" s="201">
        <v>2.08</v>
      </c>
    </row>
    <row r="62" spans="1:12" x14ac:dyDescent="0.25">
      <c r="A62" s="205">
        <v>38271</v>
      </c>
      <c r="B62" s="202" t="e">
        <f>NA()</f>
        <v>#N/A</v>
      </c>
      <c r="E62" s="200">
        <f t="shared" si="0"/>
        <v>2009</v>
      </c>
      <c r="F62" s="204">
        <v>39814</v>
      </c>
      <c r="G62" s="201">
        <v>2.46</v>
      </c>
      <c r="K62" s="204">
        <v>38576</v>
      </c>
      <c r="L62" s="201">
        <v>2.08</v>
      </c>
    </row>
    <row r="63" spans="1:12" x14ac:dyDescent="0.25">
      <c r="A63" s="205">
        <v>38272</v>
      </c>
      <c r="B63" s="202">
        <v>2.14</v>
      </c>
      <c r="E63" s="200">
        <f t="shared" si="0"/>
        <v>2009</v>
      </c>
      <c r="F63" s="204">
        <v>39845</v>
      </c>
      <c r="G63" s="201">
        <v>2.31</v>
      </c>
      <c r="K63" s="204">
        <v>38583</v>
      </c>
      <c r="L63" s="201">
        <v>2.0099999999999998</v>
      </c>
    </row>
    <row r="64" spans="1:12" x14ac:dyDescent="0.25">
      <c r="A64" s="205">
        <v>38273</v>
      </c>
      <c r="B64" s="202">
        <v>2.12</v>
      </c>
      <c r="E64" s="200">
        <f t="shared" si="0"/>
        <v>2009</v>
      </c>
      <c r="F64" s="204">
        <v>39873</v>
      </c>
      <c r="G64" s="201">
        <v>2.2599999999999998</v>
      </c>
      <c r="K64" s="204">
        <v>38590</v>
      </c>
      <c r="L64" s="201">
        <v>1.97</v>
      </c>
    </row>
    <row r="65" spans="1:12" x14ac:dyDescent="0.25">
      <c r="A65" s="205">
        <v>38274</v>
      </c>
      <c r="B65" s="202">
        <v>2.1</v>
      </c>
      <c r="E65" s="200">
        <f t="shared" si="0"/>
        <v>2009</v>
      </c>
      <c r="F65" s="204">
        <v>39904</v>
      </c>
      <c r="G65" s="201">
        <v>2.2200000000000002</v>
      </c>
      <c r="K65" s="204">
        <v>38597</v>
      </c>
      <c r="L65" s="201">
        <v>1.88</v>
      </c>
    </row>
    <row r="66" spans="1:12" x14ac:dyDescent="0.25">
      <c r="A66" s="205">
        <v>38275</v>
      </c>
      <c r="B66" s="203">
        <v>2.1</v>
      </c>
      <c r="E66" s="200">
        <f t="shared" si="0"/>
        <v>2009</v>
      </c>
      <c r="F66" s="204">
        <v>39934</v>
      </c>
      <c r="G66" s="201">
        <v>2.36</v>
      </c>
      <c r="K66" s="204">
        <v>38604</v>
      </c>
      <c r="L66" s="201">
        <v>1.93</v>
      </c>
    </row>
    <row r="67" spans="1:12" x14ac:dyDescent="0.25">
      <c r="A67" s="205">
        <v>38278</v>
      </c>
      <c r="B67" s="202">
        <v>2.1</v>
      </c>
      <c r="E67" s="200">
        <f t="shared" si="0"/>
        <v>2009</v>
      </c>
      <c r="F67" s="204">
        <v>39965</v>
      </c>
      <c r="G67" s="201">
        <v>2.36</v>
      </c>
      <c r="K67" s="204">
        <v>38611</v>
      </c>
      <c r="L67" s="201">
        <v>1.94</v>
      </c>
    </row>
    <row r="68" spans="1:12" x14ac:dyDescent="0.25">
      <c r="A68" s="205">
        <v>38279</v>
      </c>
      <c r="B68" s="202">
        <v>2.1</v>
      </c>
      <c r="E68" s="200">
        <f t="shared" si="0"/>
        <v>2009</v>
      </c>
      <c r="F68" s="204">
        <v>39995</v>
      </c>
      <c r="G68" s="201">
        <v>2.31</v>
      </c>
      <c r="K68" s="204">
        <v>38618</v>
      </c>
      <c r="L68" s="201">
        <v>1.93</v>
      </c>
    </row>
    <row r="69" spans="1:12" x14ac:dyDescent="0.25">
      <c r="A69" s="205">
        <v>38280</v>
      </c>
      <c r="B69" s="202">
        <v>2.06</v>
      </c>
      <c r="E69" s="200">
        <f t="shared" si="0"/>
        <v>2009</v>
      </c>
      <c r="F69" s="204">
        <v>40026</v>
      </c>
      <c r="G69" s="201">
        <v>2.2200000000000002</v>
      </c>
      <c r="K69" s="204">
        <v>38625</v>
      </c>
      <c r="L69" s="201">
        <v>1.94</v>
      </c>
    </row>
    <row r="70" spans="1:12" x14ac:dyDescent="0.25">
      <c r="A70" s="205">
        <v>38281</v>
      </c>
      <c r="B70" s="202">
        <v>2.04</v>
      </c>
      <c r="E70" s="200">
        <f t="shared" si="0"/>
        <v>2009</v>
      </c>
      <c r="F70" s="204">
        <v>40057</v>
      </c>
      <c r="G70" s="201">
        <v>2.13</v>
      </c>
      <c r="K70" s="204">
        <v>38632</v>
      </c>
      <c r="L70" s="201">
        <v>2.02</v>
      </c>
    </row>
    <row r="71" spans="1:12" x14ac:dyDescent="0.25">
      <c r="A71" s="205">
        <v>38282</v>
      </c>
      <c r="B71" s="202">
        <v>2.06</v>
      </c>
      <c r="E71" s="200">
        <f t="shared" si="0"/>
        <v>2009</v>
      </c>
      <c r="F71" s="204">
        <v>40087</v>
      </c>
      <c r="G71" s="201">
        <v>2.04</v>
      </c>
      <c r="K71" s="204">
        <v>38639</v>
      </c>
      <c r="L71" s="201">
        <v>2.09</v>
      </c>
    </row>
    <row r="72" spans="1:12" x14ac:dyDescent="0.25">
      <c r="A72" s="205">
        <v>38285</v>
      </c>
      <c r="B72" s="202">
        <v>2.0499999999999998</v>
      </c>
      <c r="E72" s="200">
        <f t="shared" si="0"/>
        <v>2009</v>
      </c>
      <c r="F72" s="204">
        <v>40118</v>
      </c>
      <c r="G72" s="201">
        <v>1.9</v>
      </c>
      <c r="K72" s="204">
        <v>38646</v>
      </c>
      <c r="L72" s="201">
        <v>2.09</v>
      </c>
    </row>
    <row r="73" spans="1:12" x14ac:dyDescent="0.25">
      <c r="A73" s="205">
        <v>38286</v>
      </c>
      <c r="B73" s="202">
        <v>2.0699999999999998</v>
      </c>
      <c r="E73" s="200">
        <f t="shared" ref="E73:E136" si="1">YEAR(F73)</f>
        <v>2009</v>
      </c>
      <c r="F73" s="204">
        <v>40148</v>
      </c>
      <c r="G73" s="201">
        <v>1.99</v>
      </c>
      <c r="K73" s="204">
        <v>38653</v>
      </c>
      <c r="L73" s="201">
        <v>2.16</v>
      </c>
    </row>
    <row r="74" spans="1:12" x14ac:dyDescent="0.25">
      <c r="A74" s="205">
        <v>38287</v>
      </c>
      <c r="B74" s="202">
        <v>2.17</v>
      </c>
      <c r="E74" s="200">
        <f t="shared" si="1"/>
        <v>2010</v>
      </c>
      <c r="F74" s="204">
        <v>40179</v>
      </c>
      <c r="G74" s="201">
        <v>2</v>
      </c>
      <c r="K74" s="204">
        <v>38660</v>
      </c>
      <c r="L74" s="201">
        <v>2.16</v>
      </c>
    </row>
    <row r="75" spans="1:12" x14ac:dyDescent="0.25">
      <c r="A75" s="205">
        <v>38288</v>
      </c>
      <c r="B75" s="202">
        <v>2.12</v>
      </c>
      <c r="E75" s="200">
        <f t="shared" si="1"/>
        <v>2010</v>
      </c>
      <c r="F75" s="204">
        <v>40210</v>
      </c>
      <c r="G75" s="201">
        <v>2.0299999999999998</v>
      </c>
      <c r="K75" s="204">
        <v>38667</v>
      </c>
      <c r="L75" s="201">
        <v>2.16</v>
      </c>
    </row>
    <row r="76" spans="1:12" x14ac:dyDescent="0.25">
      <c r="A76" s="205">
        <v>38289</v>
      </c>
      <c r="B76" s="202">
        <v>2.09</v>
      </c>
      <c r="E76" s="200">
        <f t="shared" si="1"/>
        <v>2010</v>
      </c>
      <c r="F76" s="204">
        <v>40238</v>
      </c>
      <c r="G76" s="201">
        <v>1.98</v>
      </c>
      <c r="K76" s="204">
        <v>38674</v>
      </c>
      <c r="L76" s="201">
        <v>2.15</v>
      </c>
    </row>
    <row r="77" spans="1:12" x14ac:dyDescent="0.25">
      <c r="A77" s="205">
        <v>38292</v>
      </c>
      <c r="B77" s="202">
        <v>2.13</v>
      </c>
      <c r="E77" s="200">
        <f t="shared" si="1"/>
        <v>2010</v>
      </c>
      <c r="F77" s="204">
        <v>40269</v>
      </c>
      <c r="G77" s="201">
        <v>1.9</v>
      </c>
      <c r="K77" s="204">
        <v>38681</v>
      </c>
      <c r="L77" s="201">
        <v>2.15</v>
      </c>
    </row>
    <row r="78" spans="1:12" x14ac:dyDescent="0.25">
      <c r="A78" s="205">
        <v>38293</v>
      </c>
      <c r="B78" s="202">
        <v>2.0699999999999998</v>
      </c>
      <c r="E78" s="200">
        <f t="shared" si="1"/>
        <v>2010</v>
      </c>
      <c r="F78" s="204">
        <v>40299</v>
      </c>
      <c r="G78" s="201">
        <v>1.72</v>
      </c>
      <c r="K78" s="204">
        <v>38688</v>
      </c>
      <c r="L78" s="201">
        <v>2.1800000000000002</v>
      </c>
    </row>
    <row r="79" spans="1:12" x14ac:dyDescent="0.25">
      <c r="A79" s="205">
        <v>38294</v>
      </c>
      <c r="B79" s="202">
        <v>2.0499999999999998</v>
      </c>
      <c r="E79" s="200">
        <f t="shared" si="1"/>
        <v>2010</v>
      </c>
      <c r="F79" s="204">
        <v>40330</v>
      </c>
      <c r="G79" s="201">
        <v>1.69</v>
      </c>
      <c r="K79" s="204">
        <v>38695</v>
      </c>
      <c r="L79" s="201">
        <v>2.21</v>
      </c>
    </row>
    <row r="80" spans="1:12" x14ac:dyDescent="0.25">
      <c r="A80" s="205">
        <v>38295</v>
      </c>
      <c r="B80" s="202">
        <v>2.08</v>
      </c>
      <c r="E80" s="200">
        <f t="shared" si="1"/>
        <v>2010</v>
      </c>
      <c r="F80" s="204">
        <v>40360</v>
      </c>
      <c r="G80" s="201">
        <v>1.8</v>
      </c>
      <c r="K80" s="204">
        <v>38702</v>
      </c>
      <c r="L80" s="201">
        <v>2.1800000000000002</v>
      </c>
    </row>
    <row r="81" spans="1:12" x14ac:dyDescent="0.25">
      <c r="A81" s="205">
        <v>38296</v>
      </c>
      <c r="B81" s="202">
        <v>2.14</v>
      </c>
      <c r="E81" s="200">
        <f t="shared" si="1"/>
        <v>2010</v>
      </c>
      <c r="F81" s="204">
        <v>40391</v>
      </c>
      <c r="G81" s="201">
        <v>1.65</v>
      </c>
      <c r="K81" s="204">
        <v>38709</v>
      </c>
      <c r="L81" s="201">
        <v>2.1</v>
      </c>
    </row>
    <row r="82" spans="1:12" x14ac:dyDescent="0.25">
      <c r="A82" s="205">
        <v>38299</v>
      </c>
      <c r="B82" s="202">
        <v>2.16</v>
      </c>
      <c r="E82" s="200">
        <f t="shared" si="1"/>
        <v>2010</v>
      </c>
      <c r="F82" s="204">
        <v>40422</v>
      </c>
      <c r="G82" s="201">
        <v>1.58</v>
      </c>
      <c r="K82" s="204">
        <v>38716</v>
      </c>
      <c r="L82" s="201">
        <v>2.04</v>
      </c>
    </row>
    <row r="83" spans="1:12" x14ac:dyDescent="0.25">
      <c r="A83" s="205">
        <v>38300</v>
      </c>
      <c r="B83" s="202">
        <v>2.17</v>
      </c>
      <c r="E83" s="200">
        <f t="shared" si="1"/>
        <v>2010</v>
      </c>
      <c r="F83" s="204">
        <v>40452</v>
      </c>
      <c r="G83" s="201">
        <v>1.32</v>
      </c>
      <c r="K83" s="204">
        <v>38723</v>
      </c>
      <c r="L83" s="201">
        <v>2.0499999999999998</v>
      </c>
    </row>
    <row r="84" spans="1:12" x14ac:dyDescent="0.25">
      <c r="A84" s="205">
        <v>38301</v>
      </c>
      <c r="B84" s="202">
        <v>2.19</v>
      </c>
      <c r="E84" s="200">
        <f t="shared" si="1"/>
        <v>2010</v>
      </c>
      <c r="F84" s="204">
        <v>40483</v>
      </c>
      <c r="G84" s="201">
        <v>1.44</v>
      </c>
      <c r="K84" s="204">
        <v>38730</v>
      </c>
      <c r="L84" s="201">
        <v>2.08</v>
      </c>
    </row>
    <row r="85" spans="1:12" x14ac:dyDescent="0.25">
      <c r="A85" s="205">
        <v>38302</v>
      </c>
      <c r="B85" s="202" t="e">
        <f>NA()</f>
        <v>#N/A</v>
      </c>
      <c r="E85" s="200">
        <f t="shared" si="1"/>
        <v>2010</v>
      </c>
      <c r="F85" s="204">
        <v>40513</v>
      </c>
      <c r="G85" s="201">
        <v>1.67</v>
      </c>
      <c r="K85" s="204">
        <v>38737</v>
      </c>
      <c r="L85" s="201">
        <v>2.02</v>
      </c>
    </row>
    <row r="86" spans="1:12" x14ac:dyDescent="0.25">
      <c r="A86" s="205">
        <v>38303</v>
      </c>
      <c r="B86" s="202">
        <v>2.13</v>
      </c>
      <c r="E86" s="200">
        <f t="shared" si="1"/>
        <v>2011</v>
      </c>
      <c r="F86" s="204">
        <v>40544</v>
      </c>
      <c r="G86" s="201">
        <v>1.7</v>
      </c>
      <c r="K86" s="204">
        <v>38744</v>
      </c>
      <c r="L86" s="201">
        <v>2.04</v>
      </c>
    </row>
    <row r="87" spans="1:12" x14ac:dyDescent="0.25">
      <c r="A87" s="205">
        <v>38306</v>
      </c>
      <c r="B87" s="202">
        <v>2.09</v>
      </c>
      <c r="E87" s="200">
        <f t="shared" si="1"/>
        <v>2011</v>
      </c>
      <c r="F87" s="204">
        <v>40575</v>
      </c>
      <c r="G87" s="201">
        <v>1.85</v>
      </c>
      <c r="K87" s="204">
        <v>38751</v>
      </c>
      <c r="L87" s="201">
        <v>2.02</v>
      </c>
    </row>
    <row r="88" spans="1:12" x14ac:dyDescent="0.25">
      <c r="A88" s="205">
        <v>38307</v>
      </c>
      <c r="B88" s="202">
        <v>2.1</v>
      </c>
      <c r="E88" s="200">
        <f t="shared" si="1"/>
        <v>2011</v>
      </c>
      <c r="F88" s="204">
        <v>40603</v>
      </c>
      <c r="G88" s="201">
        <v>1.58</v>
      </c>
      <c r="K88" s="204">
        <v>38758</v>
      </c>
      <c r="L88" s="201">
        <v>1.99</v>
      </c>
    </row>
    <row r="89" spans="1:12" x14ac:dyDescent="0.25">
      <c r="A89" s="205">
        <v>38308</v>
      </c>
      <c r="B89" s="203">
        <v>2.0499999999999998</v>
      </c>
      <c r="E89" s="200">
        <f t="shared" si="1"/>
        <v>2011</v>
      </c>
      <c r="F89" s="204">
        <v>40634</v>
      </c>
      <c r="G89" s="201">
        <v>1.48</v>
      </c>
      <c r="K89" s="204">
        <v>38765</v>
      </c>
      <c r="L89" s="201">
        <v>2.04</v>
      </c>
    </row>
    <row r="90" spans="1:12" x14ac:dyDescent="0.25">
      <c r="A90" s="205">
        <v>38309</v>
      </c>
      <c r="B90" s="202">
        <v>2.0299999999999998</v>
      </c>
      <c r="E90" s="200">
        <f t="shared" si="1"/>
        <v>2011</v>
      </c>
      <c r="F90" s="204">
        <v>40664</v>
      </c>
      <c r="G90" s="201">
        <v>1.47</v>
      </c>
      <c r="K90" s="204">
        <v>38772</v>
      </c>
      <c r="L90" s="201">
        <v>1.99</v>
      </c>
    </row>
    <row r="91" spans="1:12" x14ac:dyDescent="0.25">
      <c r="A91" s="205">
        <v>38310</v>
      </c>
      <c r="B91" s="202">
        <v>2.06</v>
      </c>
      <c r="E91" s="200">
        <f t="shared" si="1"/>
        <v>2011</v>
      </c>
      <c r="F91" s="204">
        <v>40695</v>
      </c>
      <c r="G91" s="201">
        <v>1.53</v>
      </c>
      <c r="K91" s="204">
        <v>38779</v>
      </c>
      <c r="L91" s="201">
        <v>2.0099999999999998</v>
      </c>
    </row>
    <row r="92" spans="1:12" x14ac:dyDescent="0.25">
      <c r="A92" s="205">
        <v>38313</v>
      </c>
      <c r="B92" s="202">
        <v>2.0099999999999998</v>
      </c>
      <c r="E92" s="200">
        <f t="shared" si="1"/>
        <v>2011</v>
      </c>
      <c r="F92" s="204">
        <v>40725</v>
      </c>
      <c r="G92" s="201">
        <v>1.36</v>
      </c>
      <c r="K92" s="204">
        <v>38786</v>
      </c>
      <c r="L92" s="201">
        <v>2.14</v>
      </c>
    </row>
    <row r="93" spans="1:12" x14ac:dyDescent="0.25">
      <c r="A93" s="205">
        <v>38314</v>
      </c>
      <c r="B93" s="202">
        <v>2.04</v>
      </c>
      <c r="E93" s="200">
        <f t="shared" si="1"/>
        <v>2011</v>
      </c>
      <c r="F93" s="204">
        <v>40756</v>
      </c>
      <c r="G93" s="201">
        <v>0.81</v>
      </c>
      <c r="K93" s="204">
        <v>38793</v>
      </c>
      <c r="L93" s="201">
        <v>2.16</v>
      </c>
    </row>
    <row r="94" spans="1:12" x14ac:dyDescent="0.25">
      <c r="A94" s="205">
        <v>38315</v>
      </c>
      <c r="B94" s="202">
        <v>2.0299999999999998</v>
      </c>
      <c r="E94" s="200">
        <f t="shared" si="1"/>
        <v>2011</v>
      </c>
      <c r="F94" s="204">
        <v>40787</v>
      </c>
      <c r="G94" s="201">
        <v>0.69</v>
      </c>
      <c r="K94" s="204">
        <v>38800</v>
      </c>
      <c r="L94" s="201">
        <v>2.19</v>
      </c>
    </row>
    <row r="95" spans="1:12" x14ac:dyDescent="0.25">
      <c r="A95" s="205">
        <v>38316</v>
      </c>
      <c r="B95" s="202" t="e">
        <f>NA()</f>
        <v>#N/A</v>
      </c>
      <c r="E95" s="200">
        <f t="shared" si="1"/>
        <v>2011</v>
      </c>
      <c r="F95" s="204">
        <v>40817</v>
      </c>
      <c r="G95" s="201">
        <v>0.72</v>
      </c>
      <c r="K95" s="204">
        <v>38807</v>
      </c>
      <c r="L95" s="201">
        <v>2.29</v>
      </c>
    </row>
    <row r="96" spans="1:12" x14ac:dyDescent="0.25">
      <c r="A96" s="205">
        <v>38317</v>
      </c>
      <c r="B96" s="202">
        <v>2.06</v>
      </c>
      <c r="E96" s="200">
        <f t="shared" si="1"/>
        <v>2011</v>
      </c>
      <c r="F96" s="204">
        <v>40848</v>
      </c>
      <c r="G96" s="201">
        <v>0.55000000000000004</v>
      </c>
      <c r="K96" s="204">
        <v>38814</v>
      </c>
      <c r="L96" s="201">
        <v>2.37</v>
      </c>
    </row>
    <row r="97" spans="1:12" x14ac:dyDescent="0.25">
      <c r="A97" s="205">
        <v>38320</v>
      </c>
      <c r="B97" s="202">
        <v>2.11</v>
      </c>
      <c r="E97" s="200">
        <f t="shared" si="1"/>
        <v>2011</v>
      </c>
      <c r="F97" s="204">
        <v>40878</v>
      </c>
      <c r="G97" s="201">
        <v>0.56000000000000005</v>
      </c>
      <c r="K97" s="204">
        <v>38821</v>
      </c>
      <c r="L97" s="201">
        <v>2.44</v>
      </c>
    </row>
    <row r="98" spans="1:12" x14ac:dyDescent="0.25">
      <c r="A98" s="205">
        <v>38321</v>
      </c>
      <c r="B98" s="202">
        <v>2.15</v>
      </c>
      <c r="E98" s="200">
        <f t="shared" si="1"/>
        <v>2012</v>
      </c>
      <c r="F98" s="204">
        <v>40909</v>
      </c>
      <c r="G98" s="201">
        <v>0.51</v>
      </c>
      <c r="K98" s="204">
        <v>38828</v>
      </c>
      <c r="L98" s="201">
        <v>2.44</v>
      </c>
    </row>
    <row r="99" spans="1:12" x14ac:dyDescent="0.25">
      <c r="A99" s="205">
        <v>38322</v>
      </c>
      <c r="B99" s="203">
        <v>2.1800000000000002</v>
      </c>
      <c r="E99" s="200">
        <f t="shared" si="1"/>
        <v>2012</v>
      </c>
      <c r="F99" s="204">
        <v>40940</v>
      </c>
      <c r="G99" s="201">
        <v>0.45</v>
      </c>
      <c r="K99" s="204">
        <v>38835</v>
      </c>
      <c r="L99" s="201">
        <v>2.48</v>
      </c>
    </row>
    <row r="100" spans="1:12" x14ac:dyDescent="0.25">
      <c r="A100" s="205">
        <v>38323</v>
      </c>
      <c r="B100" s="202">
        <v>2.2000000000000002</v>
      </c>
      <c r="E100" s="200">
        <f t="shared" si="1"/>
        <v>2012</v>
      </c>
      <c r="F100" s="204">
        <v>40969</v>
      </c>
      <c r="G100" s="201">
        <v>0.56000000000000005</v>
      </c>
      <c r="K100" s="204">
        <v>38842</v>
      </c>
      <c r="L100" s="201">
        <v>2.5099999999999998</v>
      </c>
    </row>
    <row r="101" spans="1:12" x14ac:dyDescent="0.25">
      <c r="A101" s="205">
        <v>38324</v>
      </c>
      <c r="B101" s="202">
        <v>2.1</v>
      </c>
      <c r="E101" s="200">
        <f t="shared" si="1"/>
        <v>2012</v>
      </c>
      <c r="F101" s="204">
        <v>41000</v>
      </c>
      <c r="G101" s="201">
        <v>0.5</v>
      </c>
      <c r="K101" s="204">
        <v>38849</v>
      </c>
      <c r="L101" s="201">
        <v>2.48</v>
      </c>
    </row>
    <row r="102" spans="1:12" x14ac:dyDescent="0.25">
      <c r="A102" s="205">
        <v>38327</v>
      </c>
      <c r="B102" s="202">
        <v>2.08</v>
      </c>
      <c r="E102" s="200">
        <f t="shared" si="1"/>
        <v>2012</v>
      </c>
      <c r="F102" s="204">
        <v>41030</v>
      </c>
      <c r="G102" s="201">
        <v>0.44</v>
      </c>
      <c r="K102" s="204">
        <v>38856</v>
      </c>
      <c r="L102" s="201">
        <v>2.48</v>
      </c>
    </row>
    <row r="103" spans="1:12" x14ac:dyDescent="0.25">
      <c r="A103" s="205">
        <v>38328</v>
      </c>
      <c r="B103" s="202">
        <v>2.08</v>
      </c>
      <c r="E103" s="200">
        <f t="shared" si="1"/>
        <v>2012</v>
      </c>
      <c r="F103" s="204">
        <v>41061</v>
      </c>
      <c r="G103" s="201">
        <v>0.1</v>
      </c>
      <c r="K103" s="204">
        <v>38863</v>
      </c>
      <c r="L103" s="201">
        <v>2.46</v>
      </c>
    </row>
    <row r="104" spans="1:12" x14ac:dyDescent="0.25">
      <c r="A104" s="205">
        <v>38329</v>
      </c>
      <c r="B104" s="202">
        <v>2</v>
      </c>
      <c r="E104" s="200">
        <f t="shared" si="1"/>
        <v>2012</v>
      </c>
      <c r="F104" s="204">
        <v>41091</v>
      </c>
      <c r="G104" s="201">
        <v>-0.01</v>
      </c>
      <c r="K104" s="204">
        <v>38870</v>
      </c>
      <c r="L104" s="201">
        <v>2.4700000000000002</v>
      </c>
    </row>
    <row r="105" spans="1:12" x14ac:dyDescent="0.25">
      <c r="A105" s="205">
        <v>38330</v>
      </c>
      <c r="B105" s="202">
        <v>2.0299999999999998</v>
      </c>
      <c r="E105" s="200">
        <f t="shared" si="1"/>
        <v>2012</v>
      </c>
      <c r="F105" s="204">
        <v>41122</v>
      </c>
      <c r="G105" s="201">
        <v>0.06</v>
      </c>
      <c r="K105" s="204">
        <v>38877</v>
      </c>
      <c r="L105" s="201">
        <v>2.4700000000000002</v>
      </c>
    </row>
    <row r="106" spans="1:12" x14ac:dyDescent="0.25">
      <c r="A106" s="205">
        <v>38331</v>
      </c>
      <c r="B106" s="202">
        <v>2.0499999999999998</v>
      </c>
      <c r="E106" s="200">
        <f t="shared" si="1"/>
        <v>2012</v>
      </c>
      <c r="F106" s="204">
        <v>41153</v>
      </c>
      <c r="G106" s="201">
        <v>0.02</v>
      </c>
      <c r="K106" s="204">
        <v>38884</v>
      </c>
      <c r="L106" s="201">
        <v>2.4900000000000002</v>
      </c>
    </row>
    <row r="107" spans="1:12" x14ac:dyDescent="0.25">
      <c r="A107" s="205">
        <v>38334</v>
      </c>
      <c r="B107" s="202">
        <v>2.0299999999999998</v>
      </c>
      <c r="E107" s="200">
        <f t="shared" si="1"/>
        <v>2012</v>
      </c>
      <c r="F107" s="204">
        <v>41183</v>
      </c>
      <c r="G107" s="201">
        <v>-0.01</v>
      </c>
      <c r="K107" s="204">
        <v>38891</v>
      </c>
      <c r="L107" s="201">
        <v>2.59</v>
      </c>
    </row>
    <row r="108" spans="1:12" x14ac:dyDescent="0.25">
      <c r="A108" s="205">
        <v>38335</v>
      </c>
      <c r="B108" s="202">
        <v>2</v>
      </c>
      <c r="E108" s="200">
        <f t="shared" si="1"/>
        <v>2012</v>
      </c>
      <c r="F108" s="204">
        <v>41214</v>
      </c>
      <c r="G108" s="201">
        <v>-0.06</v>
      </c>
      <c r="K108" s="204">
        <v>38898</v>
      </c>
      <c r="L108" s="201">
        <v>2.63</v>
      </c>
    </row>
    <row r="109" spans="1:12" x14ac:dyDescent="0.25">
      <c r="A109" s="205">
        <v>38336</v>
      </c>
      <c r="B109" s="202">
        <v>1.93</v>
      </c>
      <c r="E109" s="200">
        <f t="shared" si="1"/>
        <v>2012</v>
      </c>
      <c r="F109" s="204">
        <v>41244</v>
      </c>
      <c r="G109" s="201">
        <v>0</v>
      </c>
      <c r="K109" s="204">
        <v>38905</v>
      </c>
      <c r="L109" s="201">
        <v>2.6</v>
      </c>
    </row>
    <row r="110" spans="1:12" x14ac:dyDescent="0.25">
      <c r="A110" s="205">
        <v>38337</v>
      </c>
      <c r="B110" s="202">
        <v>2</v>
      </c>
      <c r="E110" s="200">
        <f t="shared" si="1"/>
        <v>2013</v>
      </c>
      <c r="F110" s="204">
        <v>41275</v>
      </c>
      <c r="G110" s="201">
        <v>0.2</v>
      </c>
      <c r="K110" s="204">
        <v>38912</v>
      </c>
      <c r="L110" s="201">
        <v>2.54</v>
      </c>
    </row>
    <row r="111" spans="1:12" x14ac:dyDescent="0.25">
      <c r="A111" s="205">
        <v>38338</v>
      </c>
      <c r="B111" s="202">
        <v>2</v>
      </c>
      <c r="E111" s="200">
        <f t="shared" si="1"/>
        <v>2013</v>
      </c>
      <c r="F111" s="204">
        <v>41306</v>
      </c>
      <c r="G111" s="201">
        <v>0.19</v>
      </c>
      <c r="K111" s="204">
        <v>38919</v>
      </c>
      <c r="L111" s="201">
        <v>2.5099999999999998</v>
      </c>
    </row>
    <row r="112" spans="1:12" x14ac:dyDescent="0.25">
      <c r="A112" s="205">
        <v>38341</v>
      </c>
      <c r="B112" s="202">
        <v>1.97</v>
      </c>
      <c r="E112" s="200">
        <f t="shared" si="1"/>
        <v>2013</v>
      </c>
      <c r="F112" s="204">
        <v>41334</v>
      </c>
      <c r="G112" s="201">
        <v>0.19</v>
      </c>
      <c r="K112" s="204">
        <v>38926</v>
      </c>
      <c r="L112" s="201">
        <v>2.46</v>
      </c>
    </row>
    <row r="113" spans="1:12" x14ac:dyDescent="0.25">
      <c r="A113" s="205">
        <v>38342</v>
      </c>
      <c r="B113" s="202">
        <v>1.89</v>
      </c>
      <c r="E113" s="200">
        <f t="shared" si="1"/>
        <v>2013</v>
      </c>
      <c r="F113" s="204">
        <v>41365</v>
      </c>
      <c r="G113" s="201">
        <v>7.0000000000000007E-2</v>
      </c>
      <c r="K113" s="204">
        <v>38933</v>
      </c>
      <c r="L113" s="201">
        <v>2.39</v>
      </c>
    </row>
    <row r="114" spans="1:12" x14ac:dyDescent="0.25">
      <c r="A114" s="205">
        <v>38343</v>
      </c>
      <c r="B114" s="202">
        <v>1.94</v>
      </c>
      <c r="E114" s="200">
        <f t="shared" si="1"/>
        <v>2013</v>
      </c>
      <c r="F114" s="204">
        <v>41395</v>
      </c>
      <c r="G114" s="201">
        <v>0.35</v>
      </c>
      <c r="K114" s="204">
        <v>38940</v>
      </c>
      <c r="L114" s="201">
        <v>2.3199999999999998</v>
      </c>
    </row>
    <row r="115" spans="1:12" x14ac:dyDescent="0.25">
      <c r="A115" s="205">
        <v>38344</v>
      </c>
      <c r="B115" s="202">
        <v>1.95</v>
      </c>
      <c r="E115" s="200">
        <f t="shared" si="1"/>
        <v>2013</v>
      </c>
      <c r="F115" s="204">
        <v>41426</v>
      </c>
      <c r="G115" s="201">
        <v>0.98</v>
      </c>
      <c r="K115" s="204">
        <v>38947</v>
      </c>
      <c r="L115" s="201">
        <v>2.34</v>
      </c>
    </row>
    <row r="116" spans="1:12" x14ac:dyDescent="0.25">
      <c r="A116" s="205">
        <v>38345</v>
      </c>
      <c r="B116" s="202" t="e">
        <f>NA()</f>
        <v>#N/A</v>
      </c>
      <c r="E116" s="200">
        <f t="shared" si="1"/>
        <v>2013</v>
      </c>
      <c r="F116" s="204">
        <v>41456</v>
      </c>
      <c r="G116" s="201">
        <v>1.0900000000000001</v>
      </c>
      <c r="K116" s="204">
        <v>38954</v>
      </c>
      <c r="L116" s="201">
        <v>2.2599999999999998</v>
      </c>
    </row>
    <row r="117" spans="1:12" x14ac:dyDescent="0.25">
      <c r="A117" s="205">
        <v>38348</v>
      </c>
      <c r="B117" s="202">
        <v>1.98</v>
      </c>
      <c r="E117" s="200">
        <f t="shared" si="1"/>
        <v>2013</v>
      </c>
      <c r="F117" s="204">
        <v>41487</v>
      </c>
      <c r="G117" s="201">
        <v>1.1599999999999999</v>
      </c>
      <c r="K117" s="204">
        <v>38961</v>
      </c>
      <c r="L117" s="201">
        <v>2.2599999999999998</v>
      </c>
    </row>
    <row r="118" spans="1:12" x14ac:dyDescent="0.25">
      <c r="A118" s="205">
        <v>38349</v>
      </c>
      <c r="B118" s="202">
        <v>2</v>
      </c>
      <c r="E118" s="200">
        <f t="shared" si="1"/>
        <v>2013</v>
      </c>
      <c r="F118" s="204">
        <v>41518</v>
      </c>
      <c r="G118" s="201">
        <v>1.22</v>
      </c>
      <c r="K118" s="204">
        <v>38968</v>
      </c>
      <c r="L118" s="201">
        <v>2.33</v>
      </c>
    </row>
    <row r="119" spans="1:12" x14ac:dyDescent="0.25">
      <c r="A119" s="205">
        <v>38350</v>
      </c>
      <c r="B119" s="202">
        <v>2.0299999999999998</v>
      </c>
      <c r="E119" s="200">
        <f t="shared" si="1"/>
        <v>2013</v>
      </c>
      <c r="F119" s="204">
        <v>41548</v>
      </c>
      <c r="G119" s="201">
        <v>1.05</v>
      </c>
      <c r="K119" s="204">
        <v>38975</v>
      </c>
      <c r="L119" s="201">
        <v>2.34</v>
      </c>
    </row>
    <row r="120" spans="1:12" x14ac:dyDescent="0.25">
      <c r="A120" s="205">
        <v>38351</v>
      </c>
      <c r="B120" s="203">
        <v>2</v>
      </c>
      <c r="E120" s="200">
        <f t="shared" si="1"/>
        <v>2013</v>
      </c>
      <c r="F120" s="204">
        <v>41579</v>
      </c>
      <c r="G120" s="201">
        <v>1.2</v>
      </c>
      <c r="K120" s="204">
        <v>38982</v>
      </c>
      <c r="L120" s="201">
        <v>2.3199999999999998</v>
      </c>
    </row>
    <row r="121" spans="1:12" x14ac:dyDescent="0.25">
      <c r="A121" s="205">
        <v>38352</v>
      </c>
      <c r="B121" s="202">
        <v>1.96</v>
      </c>
      <c r="E121" s="200">
        <f t="shared" si="1"/>
        <v>2013</v>
      </c>
      <c r="F121" s="204">
        <v>41609</v>
      </c>
      <c r="G121" s="201">
        <v>1.32</v>
      </c>
      <c r="K121" s="204">
        <v>38989</v>
      </c>
      <c r="L121" s="201">
        <v>2.25</v>
      </c>
    </row>
    <row r="122" spans="1:12" x14ac:dyDescent="0.25">
      <c r="A122" s="205">
        <v>38355</v>
      </c>
      <c r="B122" s="202">
        <v>1.96</v>
      </c>
      <c r="E122" s="200">
        <f t="shared" si="1"/>
        <v>2014</v>
      </c>
      <c r="F122" s="204">
        <v>41640</v>
      </c>
      <c r="G122" s="201">
        <v>1.17</v>
      </c>
      <c r="K122" s="204">
        <v>38996</v>
      </c>
      <c r="L122" s="201">
        <v>2.27</v>
      </c>
    </row>
    <row r="123" spans="1:12" x14ac:dyDescent="0.25">
      <c r="A123" s="205">
        <v>38356</v>
      </c>
      <c r="B123" s="202">
        <v>2.02</v>
      </c>
      <c r="E123" s="200">
        <f t="shared" si="1"/>
        <v>2014</v>
      </c>
      <c r="F123" s="204">
        <v>41671</v>
      </c>
      <c r="G123" s="201">
        <v>1.1200000000000001</v>
      </c>
      <c r="K123" s="204">
        <v>39003</v>
      </c>
      <c r="L123" s="201">
        <v>2.41</v>
      </c>
    </row>
    <row r="124" spans="1:12" x14ac:dyDescent="0.25">
      <c r="A124" s="205">
        <v>38357</v>
      </c>
      <c r="B124" s="202">
        <v>2.04</v>
      </c>
      <c r="E124" s="200">
        <f t="shared" si="1"/>
        <v>2014</v>
      </c>
      <c r="F124" s="204">
        <v>41699</v>
      </c>
      <c r="G124" s="201">
        <v>1.05</v>
      </c>
      <c r="K124" s="204">
        <v>39010</v>
      </c>
      <c r="L124" s="201">
        <v>2.44</v>
      </c>
    </row>
    <row r="125" spans="1:12" x14ac:dyDescent="0.25">
      <c r="A125" s="205">
        <v>38358</v>
      </c>
      <c r="B125" s="202">
        <v>2.0299999999999998</v>
      </c>
      <c r="E125" s="200">
        <f t="shared" si="1"/>
        <v>2014</v>
      </c>
      <c r="F125" s="204">
        <v>41730</v>
      </c>
      <c r="G125" s="201">
        <v>0.98</v>
      </c>
      <c r="K125" s="204">
        <v>39017</v>
      </c>
      <c r="L125" s="201">
        <v>2.42</v>
      </c>
    </row>
    <row r="126" spans="1:12" x14ac:dyDescent="0.25">
      <c r="A126" s="205">
        <v>38359</v>
      </c>
      <c r="B126" s="202">
        <v>2.06</v>
      </c>
      <c r="E126" s="200">
        <f t="shared" si="1"/>
        <v>2014</v>
      </c>
      <c r="F126" s="204">
        <v>41760</v>
      </c>
      <c r="G126" s="201">
        <v>0.82</v>
      </c>
      <c r="K126" s="204">
        <v>39024</v>
      </c>
      <c r="L126" s="201">
        <v>2.2999999999999998</v>
      </c>
    </row>
    <row r="127" spans="1:12" x14ac:dyDescent="0.25">
      <c r="A127" s="205">
        <v>38362</v>
      </c>
      <c r="B127" s="202">
        <v>2.0499999999999998</v>
      </c>
      <c r="E127" s="200">
        <f t="shared" si="1"/>
        <v>2014</v>
      </c>
      <c r="F127" s="204">
        <v>41791</v>
      </c>
      <c r="G127" s="201">
        <v>0.84</v>
      </c>
      <c r="K127" s="204">
        <v>39031</v>
      </c>
      <c r="L127" s="201">
        <v>2.2400000000000002</v>
      </c>
    </row>
    <row r="128" spans="1:12" x14ac:dyDescent="0.25">
      <c r="A128" s="205">
        <v>38363</v>
      </c>
      <c r="B128" s="202">
        <v>2.0299999999999998</v>
      </c>
      <c r="E128" s="200">
        <f t="shared" si="1"/>
        <v>2014</v>
      </c>
      <c r="F128" s="204">
        <v>41821</v>
      </c>
      <c r="G128" s="201">
        <v>0.72</v>
      </c>
      <c r="K128" s="204">
        <v>39038</v>
      </c>
      <c r="L128" s="201">
        <v>2.23</v>
      </c>
    </row>
    <row r="129" spans="1:12" x14ac:dyDescent="0.25">
      <c r="A129" s="205">
        <v>38364</v>
      </c>
      <c r="B129" s="202">
        <v>2</v>
      </c>
      <c r="E129" s="200">
        <f t="shared" si="1"/>
        <v>2014</v>
      </c>
      <c r="F129" s="204">
        <v>41852</v>
      </c>
      <c r="G129" s="201">
        <v>0.64</v>
      </c>
      <c r="K129" s="204">
        <v>39045</v>
      </c>
      <c r="L129" s="201">
        <v>2.2400000000000002</v>
      </c>
    </row>
    <row r="130" spans="1:12" x14ac:dyDescent="0.25">
      <c r="A130" s="205">
        <v>38365</v>
      </c>
      <c r="B130" s="202">
        <v>1.97</v>
      </c>
      <c r="E130" s="200">
        <f t="shared" si="1"/>
        <v>2014</v>
      </c>
      <c r="F130" s="204">
        <v>41883</v>
      </c>
      <c r="G130" s="201">
        <v>0.81</v>
      </c>
      <c r="K130" s="204">
        <v>39052</v>
      </c>
      <c r="L130" s="201">
        <v>2.15</v>
      </c>
    </row>
    <row r="131" spans="1:12" x14ac:dyDescent="0.25">
      <c r="A131" s="205">
        <v>38366</v>
      </c>
      <c r="B131" s="202">
        <v>1.97</v>
      </c>
      <c r="E131" s="200">
        <f t="shared" si="1"/>
        <v>2014</v>
      </c>
      <c r="F131" s="204">
        <v>41913</v>
      </c>
      <c r="G131" s="201">
        <v>0.74</v>
      </c>
      <c r="K131" s="204">
        <v>39059</v>
      </c>
      <c r="L131" s="201">
        <v>2.15</v>
      </c>
    </row>
    <row r="132" spans="1:12" x14ac:dyDescent="0.25">
      <c r="A132" s="205">
        <v>38369</v>
      </c>
      <c r="B132" s="202" t="e">
        <f>NA()</f>
        <v>#N/A</v>
      </c>
      <c r="E132" s="200">
        <f t="shared" si="1"/>
        <v>2014</v>
      </c>
      <c r="F132" s="204">
        <v>41944</v>
      </c>
      <c r="G132" s="201">
        <v>0.77</v>
      </c>
      <c r="K132" s="204">
        <v>39066</v>
      </c>
      <c r="L132" s="201">
        <v>2.2200000000000002</v>
      </c>
    </row>
    <row r="133" spans="1:12" x14ac:dyDescent="0.25">
      <c r="A133" s="205">
        <v>38370</v>
      </c>
      <c r="B133" s="202">
        <v>1.93</v>
      </c>
      <c r="E133" s="200">
        <f t="shared" si="1"/>
        <v>2014</v>
      </c>
      <c r="F133" s="204">
        <v>41974</v>
      </c>
      <c r="G133" s="201">
        <v>0.73</v>
      </c>
      <c r="K133" s="204">
        <v>39073</v>
      </c>
      <c r="L133" s="201">
        <v>2.33</v>
      </c>
    </row>
    <row r="134" spans="1:12" x14ac:dyDescent="0.25">
      <c r="A134" s="205">
        <v>38371</v>
      </c>
      <c r="B134" s="202">
        <v>1.95</v>
      </c>
      <c r="E134" s="200">
        <f t="shared" si="1"/>
        <v>2015</v>
      </c>
      <c r="F134" s="204">
        <v>42005</v>
      </c>
      <c r="G134" s="201">
        <v>0.5</v>
      </c>
      <c r="K134" s="204">
        <v>39080</v>
      </c>
      <c r="L134" s="201">
        <v>2.38</v>
      </c>
    </row>
    <row r="135" spans="1:12" x14ac:dyDescent="0.25">
      <c r="A135" s="205">
        <v>38372</v>
      </c>
      <c r="B135" s="202">
        <v>1.94</v>
      </c>
      <c r="E135" s="200">
        <f t="shared" si="1"/>
        <v>2015</v>
      </c>
      <c r="F135" s="204">
        <v>42036</v>
      </c>
      <c r="G135" s="201">
        <v>0.52</v>
      </c>
      <c r="K135" s="204">
        <v>39087</v>
      </c>
      <c r="L135" s="201">
        <v>2.35</v>
      </c>
    </row>
    <row r="136" spans="1:12" x14ac:dyDescent="0.25">
      <c r="A136" s="205">
        <v>38373</v>
      </c>
      <c r="B136" s="203">
        <v>1.93</v>
      </c>
      <c r="E136" s="200">
        <f t="shared" si="1"/>
        <v>2015</v>
      </c>
      <c r="F136" s="204">
        <v>42064</v>
      </c>
      <c r="G136" s="201">
        <v>0.55000000000000004</v>
      </c>
      <c r="K136" s="204">
        <v>39094</v>
      </c>
      <c r="L136" s="201">
        <v>2.42</v>
      </c>
    </row>
    <row r="137" spans="1:12" x14ac:dyDescent="0.25">
      <c r="A137" s="205">
        <v>38376</v>
      </c>
      <c r="B137" s="202">
        <v>1.9</v>
      </c>
      <c r="E137" s="200">
        <f t="shared" ref="E137:E200" si="2">YEAR(F137)</f>
        <v>2015</v>
      </c>
      <c r="F137" s="204">
        <v>42095</v>
      </c>
      <c r="G137" s="201">
        <v>0.42</v>
      </c>
      <c r="K137" s="204">
        <v>39101</v>
      </c>
      <c r="L137" s="201">
        <v>2.4700000000000002</v>
      </c>
    </row>
    <row r="138" spans="1:12" x14ac:dyDescent="0.25">
      <c r="A138" s="205">
        <v>38377</v>
      </c>
      <c r="B138" s="202">
        <v>2</v>
      </c>
      <c r="E138" s="200">
        <f t="shared" si="2"/>
        <v>2015</v>
      </c>
      <c r="F138" s="204">
        <v>42125</v>
      </c>
      <c r="G138" s="201">
        <v>0.7</v>
      </c>
      <c r="K138" s="204">
        <v>39108</v>
      </c>
      <c r="L138" s="201">
        <v>2.4300000000000002</v>
      </c>
    </row>
    <row r="139" spans="1:12" x14ac:dyDescent="0.25">
      <c r="A139" s="205">
        <v>38378</v>
      </c>
      <c r="B139" s="202">
        <v>1.99</v>
      </c>
      <c r="E139" s="200">
        <f t="shared" si="2"/>
        <v>2015</v>
      </c>
      <c r="F139" s="204">
        <v>42156</v>
      </c>
      <c r="G139" s="201">
        <v>0.89</v>
      </c>
      <c r="K139" s="204">
        <v>39115</v>
      </c>
      <c r="L139" s="201">
        <v>2.44</v>
      </c>
    </row>
    <row r="140" spans="1:12" x14ac:dyDescent="0.25">
      <c r="A140" s="205">
        <v>38379</v>
      </c>
      <c r="B140" s="202">
        <v>1.99</v>
      </c>
      <c r="E140" s="200">
        <f t="shared" si="2"/>
        <v>2015</v>
      </c>
      <c r="F140" s="204">
        <v>42186</v>
      </c>
      <c r="G140" s="201">
        <v>0.87</v>
      </c>
      <c r="K140" s="204">
        <v>39122</v>
      </c>
      <c r="L140" s="201">
        <v>2.41</v>
      </c>
    </row>
    <row r="141" spans="1:12" x14ac:dyDescent="0.25">
      <c r="A141" s="205">
        <v>38380</v>
      </c>
      <c r="B141" s="202">
        <v>1.94</v>
      </c>
      <c r="E141" s="200">
        <f t="shared" si="2"/>
        <v>2015</v>
      </c>
      <c r="F141" s="204">
        <v>42217</v>
      </c>
      <c r="G141" s="201">
        <v>0.87</v>
      </c>
      <c r="K141" s="204">
        <v>39129</v>
      </c>
      <c r="L141" s="201">
        <v>2.42</v>
      </c>
    </row>
    <row r="142" spans="1:12" x14ac:dyDescent="0.25">
      <c r="A142" s="205">
        <v>38383</v>
      </c>
      <c r="B142" s="202">
        <v>1.92</v>
      </c>
      <c r="E142" s="200">
        <f t="shared" si="2"/>
        <v>2015</v>
      </c>
      <c r="F142" s="204">
        <v>42248</v>
      </c>
      <c r="G142" s="201">
        <v>1.01</v>
      </c>
      <c r="K142" s="204">
        <v>39136</v>
      </c>
      <c r="L142" s="201">
        <v>2.36</v>
      </c>
    </row>
    <row r="143" spans="1:12" x14ac:dyDescent="0.25">
      <c r="A143" s="205">
        <v>38384</v>
      </c>
      <c r="B143" s="202">
        <v>1.94</v>
      </c>
      <c r="E143" s="200">
        <f t="shared" si="2"/>
        <v>2015</v>
      </c>
      <c r="F143" s="204">
        <v>42278</v>
      </c>
      <c r="G143" s="201">
        <v>0.98</v>
      </c>
      <c r="K143" s="204">
        <v>39143</v>
      </c>
      <c r="L143" s="201">
        <v>2.23</v>
      </c>
    </row>
    <row r="144" spans="1:12" x14ac:dyDescent="0.25">
      <c r="A144" s="205">
        <v>38385</v>
      </c>
      <c r="B144" s="202">
        <v>1.96</v>
      </c>
      <c r="E144" s="200">
        <f t="shared" si="2"/>
        <v>2015</v>
      </c>
      <c r="F144" s="204">
        <v>42309</v>
      </c>
      <c r="G144" s="201">
        <v>1.03</v>
      </c>
      <c r="K144" s="204">
        <v>39150</v>
      </c>
      <c r="L144" s="201">
        <v>2.25</v>
      </c>
    </row>
    <row r="145" spans="1:12" x14ac:dyDescent="0.25">
      <c r="A145" s="205">
        <v>38386</v>
      </c>
      <c r="B145" s="202">
        <v>1.97</v>
      </c>
      <c r="E145" s="200">
        <f t="shared" si="2"/>
        <v>2015</v>
      </c>
      <c r="F145" s="204">
        <v>42339</v>
      </c>
      <c r="G145" s="201">
        <v>1.06</v>
      </c>
      <c r="K145" s="204">
        <v>39157</v>
      </c>
      <c r="L145" s="201">
        <v>2.27</v>
      </c>
    </row>
    <row r="146" spans="1:12" x14ac:dyDescent="0.25">
      <c r="A146" s="205">
        <v>38387</v>
      </c>
      <c r="B146" s="202">
        <v>1.88</v>
      </c>
      <c r="E146" s="200">
        <f t="shared" si="2"/>
        <v>2016</v>
      </c>
      <c r="F146" s="204">
        <v>42370</v>
      </c>
      <c r="G146" s="201">
        <v>1.05</v>
      </c>
      <c r="K146" s="204">
        <v>39164</v>
      </c>
      <c r="L146" s="201">
        <v>2.2799999999999998</v>
      </c>
    </row>
    <row r="147" spans="1:12" x14ac:dyDescent="0.25">
      <c r="A147" s="205">
        <v>38390</v>
      </c>
      <c r="B147" s="202">
        <v>1.84</v>
      </c>
      <c r="E147" s="200">
        <f t="shared" si="2"/>
        <v>2016</v>
      </c>
      <c r="F147" s="204">
        <v>42401</v>
      </c>
      <c r="G147" s="201">
        <v>0.85</v>
      </c>
      <c r="K147" s="204">
        <v>39171</v>
      </c>
      <c r="L147" s="201">
        <v>2.29</v>
      </c>
    </row>
    <row r="148" spans="1:12" x14ac:dyDescent="0.25">
      <c r="A148" s="205">
        <v>38391</v>
      </c>
      <c r="B148" s="202">
        <v>1.79</v>
      </c>
      <c r="E148" s="200">
        <f t="shared" si="2"/>
        <v>2016</v>
      </c>
      <c r="F148" s="204">
        <v>42430</v>
      </c>
      <c r="G148" s="201">
        <v>0.73</v>
      </c>
      <c r="K148" s="204">
        <v>39178</v>
      </c>
      <c r="L148" s="201">
        <v>2.34</v>
      </c>
    </row>
    <row r="149" spans="1:12" x14ac:dyDescent="0.25">
      <c r="A149" s="205">
        <v>38392</v>
      </c>
      <c r="B149" s="202">
        <v>1.73</v>
      </c>
      <c r="E149" s="200">
        <f t="shared" si="2"/>
        <v>2016</v>
      </c>
      <c r="F149" s="204">
        <v>42461</v>
      </c>
      <c r="G149" s="201">
        <v>0.6</v>
      </c>
      <c r="K149" s="204">
        <v>39185</v>
      </c>
      <c r="L149" s="201">
        <v>2.39</v>
      </c>
    </row>
    <row r="150" spans="1:12" x14ac:dyDescent="0.25">
      <c r="A150" s="205">
        <v>38393</v>
      </c>
      <c r="B150" s="202">
        <v>1.8</v>
      </c>
      <c r="E150" s="200">
        <f t="shared" si="2"/>
        <v>2016</v>
      </c>
      <c r="F150" s="204">
        <v>42491</v>
      </c>
      <c r="G150" s="201">
        <v>0.64</v>
      </c>
      <c r="K150" s="204">
        <v>39192</v>
      </c>
      <c r="L150" s="201">
        <v>2.36</v>
      </c>
    </row>
    <row r="151" spans="1:12" x14ac:dyDescent="0.25">
      <c r="A151" s="205">
        <v>38394</v>
      </c>
      <c r="B151" s="202">
        <v>1.78</v>
      </c>
      <c r="E151" s="200">
        <f t="shared" si="2"/>
        <v>2016</v>
      </c>
      <c r="F151" s="204">
        <v>42522</v>
      </c>
      <c r="G151" s="201">
        <v>0.63</v>
      </c>
      <c r="K151" s="204">
        <v>39199</v>
      </c>
      <c r="L151" s="201">
        <v>2.35</v>
      </c>
    </row>
    <row r="152" spans="1:12" x14ac:dyDescent="0.25">
      <c r="A152" s="205">
        <v>38397</v>
      </c>
      <c r="B152" s="202">
        <v>1.73</v>
      </c>
      <c r="E152" s="200">
        <f t="shared" si="2"/>
        <v>2016</v>
      </c>
      <c r="F152" s="204">
        <v>42552</v>
      </c>
      <c r="G152" s="201">
        <v>0.42</v>
      </c>
      <c r="K152" s="204">
        <v>39206</v>
      </c>
      <c r="L152" s="201">
        <v>2.33</v>
      </c>
    </row>
    <row r="153" spans="1:12" x14ac:dyDescent="0.25">
      <c r="A153" s="205">
        <v>38398</v>
      </c>
      <c r="B153" s="202">
        <v>1.78</v>
      </c>
      <c r="E153" s="200">
        <f t="shared" si="2"/>
        <v>2016</v>
      </c>
      <c r="F153" s="204">
        <v>42583</v>
      </c>
      <c r="G153" s="201">
        <v>0.43</v>
      </c>
      <c r="K153" s="204">
        <v>39213</v>
      </c>
      <c r="L153" s="201">
        <v>2.38</v>
      </c>
    </row>
    <row r="154" spans="1:12" x14ac:dyDescent="0.25">
      <c r="A154" s="205">
        <v>38399</v>
      </c>
      <c r="B154" s="202">
        <v>1.81</v>
      </c>
      <c r="E154" s="200">
        <f t="shared" si="2"/>
        <v>2016</v>
      </c>
      <c r="F154" s="204">
        <v>42614</v>
      </c>
      <c r="G154" s="201">
        <v>0.47</v>
      </c>
      <c r="K154" s="204">
        <v>39220</v>
      </c>
      <c r="L154" s="201">
        <v>2.4700000000000002</v>
      </c>
    </row>
    <row r="155" spans="1:12" x14ac:dyDescent="0.25">
      <c r="A155" s="205">
        <v>38400</v>
      </c>
      <c r="B155" s="202">
        <v>1.83</v>
      </c>
      <c r="E155" s="200">
        <f t="shared" si="2"/>
        <v>2016</v>
      </c>
      <c r="F155" s="204">
        <v>42644</v>
      </c>
      <c r="G155" s="201">
        <v>0.49</v>
      </c>
      <c r="K155" s="204">
        <v>39227</v>
      </c>
      <c r="L155" s="201">
        <v>2.52</v>
      </c>
    </row>
    <row r="156" spans="1:12" x14ac:dyDescent="0.25">
      <c r="A156" s="205">
        <v>38401</v>
      </c>
      <c r="B156" s="202">
        <v>1.86</v>
      </c>
      <c r="E156" s="200">
        <f t="shared" si="2"/>
        <v>2016</v>
      </c>
      <c r="F156" s="204">
        <v>42675</v>
      </c>
      <c r="G156" s="201">
        <v>0.69</v>
      </c>
      <c r="K156" s="204">
        <v>39234</v>
      </c>
      <c r="L156" s="201">
        <v>2.5499999999999998</v>
      </c>
    </row>
    <row r="157" spans="1:12" x14ac:dyDescent="0.25">
      <c r="A157" s="205">
        <v>38404</v>
      </c>
      <c r="B157" s="202" t="e">
        <f>NA()</f>
        <v>#N/A</v>
      </c>
      <c r="E157" s="200">
        <f t="shared" si="2"/>
        <v>2016</v>
      </c>
      <c r="F157" s="204">
        <v>42705</v>
      </c>
      <c r="G157" s="201">
        <v>0.89</v>
      </c>
      <c r="K157" s="204">
        <v>39241</v>
      </c>
      <c r="L157" s="201">
        <v>2.61</v>
      </c>
    </row>
    <row r="158" spans="1:12" x14ac:dyDescent="0.25">
      <c r="A158" s="205">
        <v>38405</v>
      </c>
      <c r="B158" s="202">
        <v>1.9</v>
      </c>
      <c r="E158" s="200">
        <f t="shared" si="2"/>
        <v>2017</v>
      </c>
      <c r="F158" s="204">
        <v>42736</v>
      </c>
      <c r="G158" s="201">
        <v>0.74</v>
      </c>
      <c r="K158" s="204">
        <v>39248</v>
      </c>
      <c r="L158" s="201">
        <v>2.73</v>
      </c>
    </row>
    <row r="159" spans="1:12" x14ac:dyDescent="0.25">
      <c r="A159" s="205">
        <v>38406</v>
      </c>
      <c r="B159" s="202">
        <v>1.88</v>
      </c>
      <c r="E159" s="200">
        <f t="shared" si="2"/>
        <v>2017</v>
      </c>
      <c r="F159" s="204">
        <v>42767</v>
      </c>
      <c r="G159" s="201">
        <v>0.73</v>
      </c>
      <c r="K159" s="204">
        <v>39255</v>
      </c>
      <c r="L159" s="201">
        <v>2.7</v>
      </c>
    </row>
    <row r="160" spans="1:12" x14ac:dyDescent="0.25">
      <c r="A160" s="205">
        <v>38407</v>
      </c>
      <c r="B160" s="202">
        <v>1.9</v>
      </c>
      <c r="E160" s="200">
        <f t="shared" si="2"/>
        <v>2017</v>
      </c>
      <c r="F160" s="204">
        <v>42795</v>
      </c>
      <c r="G160" s="201">
        <v>0.79</v>
      </c>
      <c r="K160" s="204">
        <v>39262</v>
      </c>
      <c r="L160" s="201">
        <v>2.67</v>
      </c>
    </row>
    <row r="161" spans="1:12" x14ac:dyDescent="0.25">
      <c r="A161" s="205">
        <v>38408</v>
      </c>
      <c r="B161" s="203">
        <v>1.9</v>
      </c>
      <c r="E161" s="200">
        <f t="shared" si="2"/>
        <v>2017</v>
      </c>
      <c r="F161" s="204">
        <v>42826</v>
      </c>
      <c r="G161" s="201">
        <v>0.72</v>
      </c>
      <c r="K161" s="204">
        <v>39269</v>
      </c>
      <c r="L161" s="201">
        <v>2.69</v>
      </c>
    </row>
    <row r="162" spans="1:12" x14ac:dyDescent="0.25">
      <c r="A162" s="205">
        <v>38411</v>
      </c>
      <c r="B162" s="202">
        <v>1.96</v>
      </c>
      <c r="E162" s="200">
        <f t="shared" si="2"/>
        <v>2017</v>
      </c>
      <c r="F162" s="204">
        <v>42856</v>
      </c>
      <c r="G162" s="201">
        <v>0.8</v>
      </c>
      <c r="K162" s="204">
        <v>39276</v>
      </c>
      <c r="L162" s="201">
        <v>2.68</v>
      </c>
    </row>
    <row r="163" spans="1:12" x14ac:dyDescent="0.25">
      <c r="A163" s="205">
        <v>38412</v>
      </c>
      <c r="B163" s="202">
        <v>1.95</v>
      </c>
      <c r="E163" s="200">
        <f t="shared" si="2"/>
        <v>2017</v>
      </c>
      <c r="F163" s="204">
        <v>42887</v>
      </c>
      <c r="G163" s="201">
        <v>0.75</v>
      </c>
      <c r="K163" s="204">
        <v>39283</v>
      </c>
      <c r="L163" s="201">
        <v>2.64</v>
      </c>
    </row>
    <row r="164" spans="1:12" x14ac:dyDescent="0.25">
      <c r="A164" s="205">
        <v>38413</v>
      </c>
      <c r="B164" s="202">
        <v>1.95</v>
      </c>
      <c r="E164" s="200">
        <f t="shared" si="2"/>
        <v>2017</v>
      </c>
      <c r="F164" s="204">
        <v>42917</v>
      </c>
      <c r="G164" s="201">
        <v>0.84</v>
      </c>
      <c r="K164" s="204">
        <v>39290</v>
      </c>
      <c r="L164" s="201">
        <v>2.54</v>
      </c>
    </row>
    <row r="165" spans="1:12" x14ac:dyDescent="0.25">
      <c r="A165" s="205">
        <v>38414</v>
      </c>
      <c r="B165" s="202">
        <v>1.93</v>
      </c>
      <c r="E165" s="200">
        <f t="shared" si="2"/>
        <v>2017</v>
      </c>
      <c r="F165" s="204">
        <v>42948</v>
      </c>
      <c r="G165" s="201">
        <v>0.74</v>
      </c>
      <c r="K165" s="204">
        <v>39297</v>
      </c>
      <c r="L165" s="201">
        <v>2.4500000000000002</v>
      </c>
    </row>
    <row r="166" spans="1:12" x14ac:dyDescent="0.25">
      <c r="A166" s="205">
        <v>38415</v>
      </c>
      <c r="B166" s="202">
        <v>1.86</v>
      </c>
      <c r="E166" s="200">
        <f t="shared" si="2"/>
        <v>2017</v>
      </c>
      <c r="F166" s="204">
        <v>42979</v>
      </c>
      <c r="G166" s="201">
        <v>0.67</v>
      </c>
      <c r="K166" s="204">
        <v>39304</v>
      </c>
      <c r="L166" s="201">
        <v>2.52</v>
      </c>
    </row>
    <row r="167" spans="1:12" x14ac:dyDescent="0.25">
      <c r="A167" s="205">
        <v>38418</v>
      </c>
      <c r="B167" s="202">
        <v>1.81</v>
      </c>
      <c r="E167" s="200">
        <f t="shared" si="2"/>
        <v>2017</v>
      </c>
      <c r="F167" s="204">
        <v>43009</v>
      </c>
      <c r="G167" s="201">
        <v>0.77</v>
      </c>
      <c r="K167" s="204">
        <v>39311</v>
      </c>
      <c r="L167" s="201">
        <v>2.52</v>
      </c>
    </row>
    <row r="168" spans="1:12" x14ac:dyDescent="0.25">
      <c r="A168" s="205">
        <v>38419</v>
      </c>
      <c r="B168" s="202">
        <v>1.84</v>
      </c>
      <c r="E168" s="200">
        <f t="shared" si="2"/>
        <v>2017</v>
      </c>
      <c r="F168" s="204">
        <v>43040</v>
      </c>
      <c r="G168" s="201">
        <v>0.72</v>
      </c>
      <c r="K168" s="204">
        <v>39318</v>
      </c>
      <c r="L168" s="201">
        <v>2.46</v>
      </c>
    </row>
    <row r="169" spans="1:12" x14ac:dyDescent="0.25">
      <c r="A169" s="205">
        <v>38420</v>
      </c>
      <c r="B169" s="202">
        <v>1.93</v>
      </c>
      <c r="E169" s="200">
        <f t="shared" si="2"/>
        <v>2017</v>
      </c>
      <c r="F169" s="204">
        <v>43070</v>
      </c>
      <c r="G169" s="201">
        <v>0.68</v>
      </c>
      <c r="K169" s="204">
        <v>39325</v>
      </c>
      <c r="L169" s="201">
        <v>2.42</v>
      </c>
    </row>
    <row r="170" spans="1:12" x14ac:dyDescent="0.25">
      <c r="A170" s="205">
        <v>38421</v>
      </c>
      <c r="B170" s="202">
        <v>1.93</v>
      </c>
      <c r="E170" s="200">
        <f t="shared" si="2"/>
        <v>2018</v>
      </c>
      <c r="F170" s="204">
        <v>43101</v>
      </c>
      <c r="G170" s="201">
        <v>0.69</v>
      </c>
      <c r="K170" s="204">
        <v>39332</v>
      </c>
      <c r="L170" s="201">
        <v>2.36</v>
      </c>
    </row>
    <row r="171" spans="1:12" x14ac:dyDescent="0.25">
      <c r="A171" s="205">
        <v>38422</v>
      </c>
      <c r="B171" s="202">
        <v>1.99</v>
      </c>
      <c r="E171" s="200">
        <f t="shared" si="2"/>
        <v>2018</v>
      </c>
      <c r="F171" s="204">
        <v>43132</v>
      </c>
      <c r="G171" s="201">
        <v>0.89</v>
      </c>
      <c r="K171" s="204">
        <v>39339</v>
      </c>
      <c r="L171" s="201">
        <v>2.23</v>
      </c>
    </row>
    <row r="172" spans="1:12" x14ac:dyDescent="0.25">
      <c r="A172" s="205">
        <v>38425</v>
      </c>
      <c r="B172" s="202">
        <v>1.98</v>
      </c>
      <c r="E172" s="200">
        <f t="shared" si="2"/>
        <v>2018</v>
      </c>
      <c r="F172" s="204">
        <v>43160</v>
      </c>
      <c r="G172" s="201">
        <v>0.89</v>
      </c>
      <c r="K172" s="204">
        <v>39346</v>
      </c>
      <c r="L172" s="201">
        <v>2.2799999999999998</v>
      </c>
    </row>
    <row r="173" spans="1:12" x14ac:dyDescent="0.25">
      <c r="A173" s="205">
        <v>38426</v>
      </c>
      <c r="B173" s="202">
        <v>1.99</v>
      </c>
      <c r="E173" s="200">
        <f t="shared" si="2"/>
        <v>2018</v>
      </c>
      <c r="F173" s="204">
        <v>43191</v>
      </c>
      <c r="G173" s="201">
        <v>0.85</v>
      </c>
      <c r="K173" s="204">
        <v>39353</v>
      </c>
      <c r="L173" s="201">
        <v>2.34</v>
      </c>
    </row>
    <row r="174" spans="1:12" x14ac:dyDescent="0.25">
      <c r="A174" s="205">
        <v>38427</v>
      </c>
      <c r="B174" s="202">
        <v>1.96</v>
      </c>
      <c r="E174" s="200">
        <f t="shared" si="2"/>
        <v>2018</v>
      </c>
      <c r="F174" s="204">
        <v>43221</v>
      </c>
      <c r="G174" s="201">
        <v>0.92</v>
      </c>
      <c r="K174" s="204">
        <v>39360</v>
      </c>
      <c r="L174" s="201">
        <v>2.2799999999999998</v>
      </c>
    </row>
    <row r="175" spans="1:12" x14ac:dyDescent="0.25">
      <c r="A175" s="205">
        <v>38428</v>
      </c>
      <c r="B175" s="202">
        <v>1.9</v>
      </c>
      <c r="E175" s="200">
        <f t="shared" si="2"/>
        <v>2018</v>
      </c>
      <c r="F175" s="204">
        <v>43252</v>
      </c>
      <c r="G175" s="201">
        <v>0.87</v>
      </c>
      <c r="K175" s="204">
        <v>39367</v>
      </c>
      <c r="L175" s="201">
        <v>2.37</v>
      </c>
    </row>
    <row r="176" spans="1:12" x14ac:dyDescent="0.25">
      <c r="A176" s="205">
        <v>38429</v>
      </c>
      <c r="B176" s="202">
        <v>1.94</v>
      </c>
      <c r="E176" s="200">
        <f t="shared" si="2"/>
        <v>2018</v>
      </c>
      <c r="F176" s="204">
        <v>43282</v>
      </c>
      <c r="G176" s="201">
        <v>0.84</v>
      </c>
      <c r="K176" s="204">
        <v>39374</v>
      </c>
      <c r="L176" s="201">
        <v>2.31</v>
      </c>
    </row>
    <row r="177" spans="1:12" x14ac:dyDescent="0.25">
      <c r="A177" s="205">
        <v>38432</v>
      </c>
      <c r="B177" s="202">
        <v>1.95</v>
      </c>
      <c r="E177" s="200">
        <f t="shared" si="2"/>
        <v>2018</v>
      </c>
      <c r="F177" s="204">
        <v>43313</v>
      </c>
      <c r="G177" s="201">
        <v>0.86</v>
      </c>
      <c r="K177" s="204">
        <v>39381</v>
      </c>
      <c r="L177" s="201">
        <v>2.17</v>
      </c>
    </row>
    <row r="178" spans="1:12" x14ac:dyDescent="0.25">
      <c r="A178" s="205">
        <v>38433</v>
      </c>
      <c r="B178" s="202">
        <v>2.02</v>
      </c>
      <c r="E178" s="200">
        <f t="shared" si="2"/>
        <v>2018</v>
      </c>
      <c r="F178" s="204">
        <v>43344</v>
      </c>
      <c r="G178" s="201">
        <v>0.95</v>
      </c>
      <c r="K178" s="204">
        <v>39388</v>
      </c>
      <c r="L178" s="201">
        <v>2.14</v>
      </c>
    </row>
    <row r="179" spans="1:12" x14ac:dyDescent="0.25">
      <c r="A179" s="205">
        <v>38434</v>
      </c>
      <c r="B179" s="202">
        <v>2.04</v>
      </c>
      <c r="E179" s="200">
        <f t="shared" si="2"/>
        <v>2018</v>
      </c>
      <c r="F179" s="204">
        <v>43374</v>
      </c>
      <c r="G179" s="201">
        <v>1.1399999999999999</v>
      </c>
      <c r="K179" s="204">
        <v>39395</v>
      </c>
      <c r="L179" s="201">
        <v>2.0699999999999998</v>
      </c>
    </row>
    <row r="180" spans="1:12" x14ac:dyDescent="0.25">
      <c r="A180" s="205">
        <v>38435</v>
      </c>
      <c r="B180" s="202">
        <v>2.0299999999999998</v>
      </c>
      <c r="E180" s="200">
        <f t="shared" si="2"/>
        <v>2018</v>
      </c>
      <c r="F180" s="204">
        <v>43405</v>
      </c>
      <c r="G180" s="201">
        <v>1.21</v>
      </c>
      <c r="K180" s="204">
        <v>39402</v>
      </c>
      <c r="L180" s="201">
        <v>2.0499999999999998</v>
      </c>
    </row>
    <row r="181" spans="1:12" x14ac:dyDescent="0.25">
      <c r="A181" s="205">
        <v>38436</v>
      </c>
      <c r="B181" s="202" t="e">
        <f>NA()</f>
        <v>#N/A</v>
      </c>
      <c r="E181" s="200">
        <f t="shared" si="2"/>
        <v>2018</v>
      </c>
      <c r="F181" s="204">
        <v>43435</v>
      </c>
      <c r="G181" s="201">
        <v>1.1100000000000001</v>
      </c>
      <c r="K181" s="204">
        <v>39409</v>
      </c>
      <c r="L181" s="201">
        <v>1.95</v>
      </c>
    </row>
    <row r="182" spans="1:12" x14ac:dyDescent="0.25">
      <c r="A182" s="205">
        <v>38439</v>
      </c>
      <c r="B182" s="202">
        <v>2.0499999999999998</v>
      </c>
      <c r="E182" s="200">
        <f t="shared" si="2"/>
        <v>2019</v>
      </c>
      <c r="F182" s="204">
        <v>43466</v>
      </c>
      <c r="G182" s="201">
        <v>1.07</v>
      </c>
      <c r="K182" s="204">
        <v>39416</v>
      </c>
      <c r="L182" s="201">
        <v>1.87</v>
      </c>
    </row>
    <row r="183" spans="1:12" x14ac:dyDescent="0.25">
      <c r="A183" s="205">
        <v>38440</v>
      </c>
      <c r="B183" s="202">
        <v>2.0299999999999998</v>
      </c>
      <c r="E183" s="200">
        <f t="shared" si="2"/>
        <v>2019</v>
      </c>
      <c r="F183" s="204">
        <v>43497</v>
      </c>
      <c r="G183" s="201">
        <v>0.96</v>
      </c>
      <c r="K183" s="204">
        <v>39423</v>
      </c>
      <c r="L183" s="201">
        <v>2.0099999999999998</v>
      </c>
    </row>
    <row r="184" spans="1:12" x14ac:dyDescent="0.25">
      <c r="A184" s="205">
        <v>38441</v>
      </c>
      <c r="B184" s="202">
        <v>1.98</v>
      </c>
      <c r="E184" s="200">
        <f t="shared" si="2"/>
        <v>2019</v>
      </c>
      <c r="F184" s="204">
        <v>43525</v>
      </c>
      <c r="G184" s="201">
        <v>0.85</v>
      </c>
      <c r="K184" s="204">
        <v>39430</v>
      </c>
      <c r="L184" s="201">
        <v>2.13</v>
      </c>
    </row>
    <row r="185" spans="1:12" x14ac:dyDescent="0.25">
      <c r="A185" s="205">
        <v>38442</v>
      </c>
      <c r="B185" s="203">
        <v>1.91</v>
      </c>
      <c r="E185" s="200">
        <f t="shared" si="2"/>
        <v>2019</v>
      </c>
      <c r="F185" s="204">
        <v>43556</v>
      </c>
      <c r="G185" s="201">
        <v>0.79</v>
      </c>
      <c r="K185" s="204">
        <v>39437</v>
      </c>
      <c r="L185" s="201">
        <v>2.06</v>
      </c>
    </row>
    <row r="186" spans="1:12" x14ac:dyDescent="0.25">
      <c r="A186" s="205">
        <v>38443</v>
      </c>
      <c r="B186" s="202">
        <v>1.88</v>
      </c>
      <c r="E186" s="200">
        <f t="shared" si="2"/>
        <v>2019</v>
      </c>
      <c r="F186" s="204">
        <v>43586</v>
      </c>
      <c r="G186" s="201">
        <v>0.75</v>
      </c>
      <c r="K186" s="204">
        <v>39444</v>
      </c>
      <c r="L186" s="201">
        <v>2.13</v>
      </c>
    </row>
    <row r="187" spans="1:12" x14ac:dyDescent="0.25">
      <c r="A187" s="205">
        <v>38446</v>
      </c>
      <c r="B187" s="202">
        <v>1.9</v>
      </c>
      <c r="E187" s="200">
        <f t="shared" si="2"/>
        <v>2019</v>
      </c>
      <c r="F187" s="204">
        <v>43617</v>
      </c>
      <c r="G187" s="201">
        <v>0.59</v>
      </c>
      <c r="K187" s="204">
        <v>39451</v>
      </c>
      <c r="L187" s="201">
        <v>1.91</v>
      </c>
    </row>
    <row r="188" spans="1:12" x14ac:dyDescent="0.25">
      <c r="A188" s="205">
        <v>38447</v>
      </c>
      <c r="B188" s="202">
        <v>1.93</v>
      </c>
      <c r="E188" s="200">
        <f t="shared" si="2"/>
        <v>2019</v>
      </c>
      <c r="F188" s="204">
        <v>43647</v>
      </c>
      <c r="G188" s="201">
        <v>0.54</v>
      </c>
      <c r="K188" s="204">
        <v>39458</v>
      </c>
      <c r="L188" s="201">
        <v>1.89</v>
      </c>
    </row>
    <row r="189" spans="1:12" x14ac:dyDescent="0.25">
      <c r="A189" s="205">
        <v>38448</v>
      </c>
      <c r="B189" s="202">
        <v>1.93</v>
      </c>
      <c r="E189" s="200">
        <f t="shared" si="2"/>
        <v>2019</v>
      </c>
      <c r="F189" s="204">
        <v>43678</v>
      </c>
      <c r="G189" s="201">
        <v>0.25</v>
      </c>
      <c r="K189" s="204">
        <v>39465</v>
      </c>
      <c r="L189" s="201">
        <v>1.8</v>
      </c>
    </row>
    <row r="190" spans="1:12" x14ac:dyDescent="0.25">
      <c r="A190" s="205">
        <v>38449</v>
      </c>
      <c r="B190" s="202">
        <v>1.99</v>
      </c>
      <c r="E190" s="200">
        <f t="shared" si="2"/>
        <v>2019</v>
      </c>
      <c r="F190" s="204">
        <v>43709</v>
      </c>
      <c r="G190" s="201">
        <v>0.32</v>
      </c>
      <c r="K190" s="204">
        <v>39472</v>
      </c>
      <c r="L190" s="201">
        <v>1.73</v>
      </c>
    </row>
    <row r="191" spans="1:12" x14ac:dyDescent="0.25">
      <c r="A191" s="205">
        <v>38450</v>
      </c>
      <c r="B191" s="202">
        <v>1.97</v>
      </c>
      <c r="E191" s="200">
        <f t="shared" si="2"/>
        <v>2019</v>
      </c>
      <c r="F191" s="204">
        <v>43739</v>
      </c>
      <c r="G191" s="201">
        <v>0.36</v>
      </c>
      <c r="K191" s="204">
        <v>39479</v>
      </c>
      <c r="L191" s="201">
        <v>1.74</v>
      </c>
    </row>
    <row r="192" spans="1:12" x14ac:dyDescent="0.25">
      <c r="A192" s="205">
        <v>38453</v>
      </c>
      <c r="B192" s="202">
        <v>1.94</v>
      </c>
      <c r="E192" s="200">
        <f t="shared" si="2"/>
        <v>2019</v>
      </c>
      <c r="F192" s="204">
        <v>43770</v>
      </c>
      <c r="G192" s="201">
        <v>0.37</v>
      </c>
      <c r="K192" s="204">
        <v>39486</v>
      </c>
      <c r="L192" s="201">
        <v>1.77</v>
      </c>
    </row>
    <row r="193" spans="1:12" x14ac:dyDescent="0.25">
      <c r="A193" s="205">
        <v>38454</v>
      </c>
      <c r="B193" s="202">
        <v>1.89</v>
      </c>
      <c r="E193" s="200">
        <f t="shared" si="2"/>
        <v>2019</v>
      </c>
      <c r="F193" s="204">
        <v>43800</v>
      </c>
      <c r="G193" s="201">
        <v>0.35</v>
      </c>
      <c r="K193" s="204">
        <v>39493</v>
      </c>
      <c r="L193" s="201">
        <v>1.89</v>
      </c>
    </row>
    <row r="194" spans="1:12" x14ac:dyDescent="0.25">
      <c r="A194" s="205">
        <v>38455</v>
      </c>
      <c r="B194" s="202">
        <v>1.9</v>
      </c>
      <c r="E194" s="200">
        <f t="shared" si="2"/>
        <v>2020</v>
      </c>
      <c r="F194" s="204">
        <v>43831</v>
      </c>
      <c r="G194" s="201">
        <v>0.26</v>
      </c>
      <c r="K194" s="204">
        <v>39500</v>
      </c>
      <c r="L194" s="201">
        <v>1.97</v>
      </c>
    </row>
    <row r="195" spans="1:12" x14ac:dyDescent="0.25">
      <c r="A195" s="205">
        <v>38456</v>
      </c>
      <c r="B195" s="202">
        <v>1.9</v>
      </c>
      <c r="E195" s="200">
        <f t="shared" si="2"/>
        <v>2020</v>
      </c>
      <c r="F195" s="204">
        <v>43862</v>
      </c>
      <c r="G195" s="201">
        <v>0.12</v>
      </c>
      <c r="K195" s="204">
        <v>39507</v>
      </c>
      <c r="L195" s="201">
        <v>1.9</v>
      </c>
    </row>
    <row r="196" spans="1:12" x14ac:dyDescent="0.25">
      <c r="A196" s="205">
        <v>38457</v>
      </c>
      <c r="B196" s="202">
        <v>1.85</v>
      </c>
      <c r="E196" s="200">
        <f t="shared" si="2"/>
        <v>2020</v>
      </c>
      <c r="F196" s="204">
        <v>43891</v>
      </c>
      <c r="G196" s="201">
        <v>0.03</v>
      </c>
      <c r="K196" s="204">
        <v>39514</v>
      </c>
      <c r="L196" s="201">
        <v>1.74</v>
      </c>
    </row>
    <row r="197" spans="1:12" x14ac:dyDescent="0.25">
      <c r="A197" s="205">
        <v>38460</v>
      </c>
      <c r="B197" s="202">
        <v>1.83</v>
      </c>
      <c r="E197" s="200">
        <f t="shared" si="2"/>
        <v>2020</v>
      </c>
      <c r="F197" s="204">
        <v>43922</v>
      </c>
      <c r="G197" s="201">
        <v>-0.28000000000000003</v>
      </c>
      <c r="K197" s="204">
        <v>39521</v>
      </c>
      <c r="L197" s="201">
        <v>1.64</v>
      </c>
    </row>
    <row r="198" spans="1:12" x14ac:dyDescent="0.25">
      <c r="A198" s="205">
        <v>38461</v>
      </c>
      <c r="B198" s="202">
        <v>1.78</v>
      </c>
      <c r="E198" s="200">
        <f t="shared" si="2"/>
        <v>2020</v>
      </c>
      <c r="F198" s="204">
        <v>43952</v>
      </c>
      <c r="G198" s="201">
        <v>-0.26</v>
      </c>
      <c r="K198" s="204">
        <v>39528</v>
      </c>
      <c r="L198" s="201">
        <v>1.76</v>
      </c>
    </row>
    <row r="199" spans="1:12" x14ac:dyDescent="0.25">
      <c r="A199" s="205">
        <v>38462</v>
      </c>
      <c r="B199" s="202">
        <v>1.79</v>
      </c>
      <c r="E199" s="200">
        <f t="shared" si="2"/>
        <v>2020</v>
      </c>
      <c r="F199" s="204">
        <v>43983</v>
      </c>
      <c r="G199" s="201">
        <v>-0.28000000000000003</v>
      </c>
      <c r="K199" s="204">
        <v>39535</v>
      </c>
      <c r="L199" s="201">
        <v>1.9</v>
      </c>
    </row>
    <row r="200" spans="1:12" x14ac:dyDescent="0.25">
      <c r="A200" s="205">
        <v>38463</v>
      </c>
      <c r="B200" s="202">
        <v>1.84</v>
      </c>
      <c r="E200" s="200">
        <f t="shared" si="2"/>
        <v>2020</v>
      </c>
      <c r="F200" s="204">
        <v>44013</v>
      </c>
      <c r="G200" s="201">
        <v>-0.53</v>
      </c>
      <c r="K200" s="204">
        <v>39542</v>
      </c>
      <c r="L200" s="201">
        <v>1.85</v>
      </c>
    </row>
    <row r="201" spans="1:12" x14ac:dyDescent="0.25">
      <c r="A201" s="205">
        <v>38464</v>
      </c>
      <c r="B201" s="202">
        <v>1.8</v>
      </c>
      <c r="E201" s="200">
        <f t="shared" ref="E201:E244" si="3">YEAR(F201)</f>
        <v>2020</v>
      </c>
      <c r="F201" s="204">
        <v>44044</v>
      </c>
      <c r="G201" s="201">
        <v>-0.62</v>
      </c>
      <c r="K201" s="204">
        <v>39549</v>
      </c>
      <c r="L201" s="201">
        <v>1.79</v>
      </c>
    </row>
    <row r="202" spans="1:12" x14ac:dyDescent="0.25">
      <c r="A202" s="205">
        <v>38467</v>
      </c>
      <c r="B202" s="202">
        <v>1.83</v>
      </c>
      <c r="E202" s="200">
        <f t="shared" si="3"/>
        <v>2020</v>
      </c>
      <c r="F202" s="204">
        <v>44075</v>
      </c>
      <c r="G202" s="201">
        <v>-0.59</v>
      </c>
      <c r="K202" s="204">
        <v>39556</v>
      </c>
      <c r="L202" s="201">
        <v>1.89</v>
      </c>
    </row>
    <row r="203" spans="1:12" x14ac:dyDescent="0.25">
      <c r="A203" s="205">
        <v>38468</v>
      </c>
      <c r="B203" s="202">
        <v>1.86</v>
      </c>
      <c r="E203" s="200">
        <f t="shared" si="3"/>
        <v>2020</v>
      </c>
      <c r="F203" s="204">
        <v>44105</v>
      </c>
      <c r="G203" s="201">
        <v>-0.51</v>
      </c>
      <c r="K203" s="204">
        <v>39563</v>
      </c>
      <c r="L203" s="201">
        <v>1.99</v>
      </c>
    </row>
    <row r="204" spans="1:12" x14ac:dyDescent="0.25">
      <c r="A204" s="205">
        <v>38469</v>
      </c>
      <c r="B204" s="202">
        <v>1.87</v>
      </c>
      <c r="E204" s="200">
        <f t="shared" si="3"/>
        <v>2020</v>
      </c>
      <c r="F204" s="204">
        <v>44136</v>
      </c>
      <c r="G204" s="201">
        <v>-0.44</v>
      </c>
      <c r="K204" s="204">
        <v>39570</v>
      </c>
      <c r="L204" s="201">
        <v>2.0299999999999998</v>
      </c>
    </row>
    <row r="205" spans="1:12" x14ac:dyDescent="0.25">
      <c r="A205" s="205">
        <v>38470</v>
      </c>
      <c r="B205" s="202">
        <v>1.8</v>
      </c>
      <c r="E205" s="200">
        <f t="shared" si="3"/>
        <v>2020</v>
      </c>
      <c r="F205" s="204">
        <v>44166</v>
      </c>
      <c r="G205" s="201">
        <v>-0.54</v>
      </c>
      <c r="K205" s="204">
        <v>39577</v>
      </c>
      <c r="L205" s="201">
        <v>2.02</v>
      </c>
    </row>
    <row r="206" spans="1:12" x14ac:dyDescent="0.25">
      <c r="A206" s="205">
        <v>38471</v>
      </c>
      <c r="B206" s="202">
        <v>1.82</v>
      </c>
      <c r="E206" s="200">
        <f t="shared" si="3"/>
        <v>2021</v>
      </c>
      <c r="F206" s="204">
        <v>44197</v>
      </c>
      <c r="G206" s="201">
        <v>-0.53</v>
      </c>
      <c r="K206" s="204">
        <v>39584</v>
      </c>
      <c r="L206" s="201">
        <v>1.99</v>
      </c>
    </row>
    <row r="207" spans="1:12" x14ac:dyDescent="0.25">
      <c r="A207" s="205">
        <v>38474</v>
      </c>
      <c r="B207" s="202">
        <v>1.82</v>
      </c>
      <c r="E207" s="200">
        <f t="shared" si="3"/>
        <v>2021</v>
      </c>
      <c r="F207" s="204">
        <v>44228</v>
      </c>
      <c r="G207" s="201">
        <v>-0.35</v>
      </c>
      <c r="K207" s="204">
        <v>39591</v>
      </c>
      <c r="L207" s="201">
        <v>1.9</v>
      </c>
    </row>
    <row r="208" spans="1:12" x14ac:dyDescent="0.25">
      <c r="A208" s="205">
        <v>38475</v>
      </c>
      <c r="B208" s="202">
        <v>1.84</v>
      </c>
      <c r="E208" s="200">
        <f t="shared" si="3"/>
        <v>2021</v>
      </c>
      <c r="F208" s="204">
        <v>44256</v>
      </c>
      <c r="G208" s="201">
        <v>-0.14000000000000001</v>
      </c>
      <c r="K208" s="204">
        <v>39598</v>
      </c>
      <c r="L208" s="201">
        <v>2.1</v>
      </c>
    </row>
    <row r="209" spans="1:12" x14ac:dyDescent="0.25">
      <c r="A209" s="205">
        <v>38476</v>
      </c>
      <c r="B209" s="202">
        <v>1.86</v>
      </c>
      <c r="E209" s="200">
        <f t="shared" si="3"/>
        <v>2021</v>
      </c>
      <c r="F209" s="204">
        <v>44287</v>
      </c>
      <c r="G209" s="201">
        <v>-0.2</v>
      </c>
      <c r="K209" s="204">
        <v>39605</v>
      </c>
      <c r="L209" s="201">
        <v>2.17</v>
      </c>
    </row>
    <row r="210" spans="1:12" x14ac:dyDescent="0.25">
      <c r="A210" s="205">
        <v>38477</v>
      </c>
      <c r="B210" s="202">
        <v>1.86</v>
      </c>
      <c r="E210" s="200">
        <f t="shared" si="3"/>
        <v>2021</v>
      </c>
      <c r="F210" s="204">
        <v>44317</v>
      </c>
      <c r="G210" s="201">
        <v>-0.27</v>
      </c>
      <c r="K210" s="204">
        <v>39612</v>
      </c>
      <c r="L210" s="201">
        <v>2.2400000000000002</v>
      </c>
    </row>
    <row r="211" spans="1:12" x14ac:dyDescent="0.25">
      <c r="A211" s="205">
        <v>38478</v>
      </c>
      <c r="B211" s="202">
        <v>1.89</v>
      </c>
      <c r="E211" s="200">
        <f t="shared" si="3"/>
        <v>2021</v>
      </c>
      <c r="F211" s="204">
        <v>44348</v>
      </c>
      <c r="G211" s="201">
        <v>-0.34</v>
      </c>
      <c r="K211" s="204">
        <v>39619</v>
      </c>
      <c r="L211" s="201">
        <v>2.2400000000000002</v>
      </c>
    </row>
    <row r="212" spans="1:12" x14ac:dyDescent="0.25">
      <c r="A212" s="205">
        <v>38481</v>
      </c>
      <c r="B212" s="202">
        <v>1.88</v>
      </c>
      <c r="E212" s="200">
        <f t="shared" si="3"/>
        <v>2021</v>
      </c>
      <c r="F212" s="204">
        <v>44378</v>
      </c>
      <c r="G212" s="201">
        <v>-0.52</v>
      </c>
      <c r="K212" s="204">
        <v>39626</v>
      </c>
      <c r="L212" s="201">
        <v>2.15</v>
      </c>
    </row>
    <row r="213" spans="1:12" x14ac:dyDescent="0.25">
      <c r="A213" s="205">
        <v>38482</v>
      </c>
      <c r="B213" s="202">
        <v>1.85</v>
      </c>
      <c r="E213" s="200">
        <f t="shared" si="3"/>
        <v>2021</v>
      </c>
      <c r="F213" s="204">
        <v>44409</v>
      </c>
      <c r="G213" s="201">
        <v>-0.56000000000000005</v>
      </c>
      <c r="K213" s="204">
        <v>39633</v>
      </c>
      <c r="L213" s="201">
        <v>2.02</v>
      </c>
    </row>
    <row r="214" spans="1:12" x14ac:dyDescent="0.25">
      <c r="A214" s="205">
        <v>38483</v>
      </c>
      <c r="B214" s="202">
        <v>1.82</v>
      </c>
      <c r="E214" s="200">
        <f t="shared" si="3"/>
        <v>2021</v>
      </c>
      <c r="F214" s="204">
        <v>44440</v>
      </c>
      <c r="G214" s="201">
        <v>-0.51</v>
      </c>
      <c r="K214" s="204">
        <v>39640</v>
      </c>
      <c r="L214" s="201">
        <v>1.97</v>
      </c>
    </row>
    <row r="215" spans="1:12" x14ac:dyDescent="0.25">
      <c r="A215" s="205">
        <v>38484</v>
      </c>
      <c r="B215" s="202">
        <v>1.83</v>
      </c>
      <c r="E215" s="200">
        <f t="shared" si="3"/>
        <v>2021</v>
      </c>
      <c r="F215" s="204">
        <v>44470</v>
      </c>
      <c r="G215" s="201">
        <v>-0.51</v>
      </c>
      <c r="K215" s="204">
        <v>39647</v>
      </c>
      <c r="L215" s="201">
        <v>2.06</v>
      </c>
    </row>
    <row r="216" spans="1:12" x14ac:dyDescent="0.25">
      <c r="A216" s="205">
        <v>38485</v>
      </c>
      <c r="B216" s="202">
        <v>1.83</v>
      </c>
      <c r="E216" s="200">
        <f t="shared" si="3"/>
        <v>2021</v>
      </c>
      <c r="F216" s="204">
        <v>44501</v>
      </c>
      <c r="G216" s="201">
        <v>-0.63</v>
      </c>
      <c r="K216" s="204">
        <v>39654</v>
      </c>
      <c r="L216" s="201">
        <v>2.2200000000000002</v>
      </c>
    </row>
    <row r="217" spans="1:12" x14ac:dyDescent="0.25">
      <c r="A217" s="205">
        <v>38488</v>
      </c>
      <c r="B217" s="202">
        <v>1.83</v>
      </c>
      <c r="E217" s="200">
        <f t="shared" si="3"/>
        <v>2021</v>
      </c>
      <c r="F217" s="204">
        <v>44531</v>
      </c>
      <c r="G217" s="201">
        <v>-0.61</v>
      </c>
      <c r="K217" s="204">
        <v>39661</v>
      </c>
      <c r="L217" s="201">
        <v>2.1800000000000002</v>
      </c>
    </row>
    <row r="218" spans="1:12" x14ac:dyDescent="0.25">
      <c r="A218" s="205">
        <v>38489</v>
      </c>
      <c r="B218" s="202">
        <v>1.8</v>
      </c>
      <c r="E218" s="200">
        <f t="shared" si="3"/>
        <v>2022</v>
      </c>
      <c r="F218" s="204">
        <v>44562</v>
      </c>
      <c r="G218" s="201">
        <v>-0.31</v>
      </c>
      <c r="K218" s="204">
        <v>39668</v>
      </c>
      <c r="L218" s="201">
        <v>2.17</v>
      </c>
    </row>
    <row r="219" spans="1:12" x14ac:dyDescent="0.25">
      <c r="A219" s="205">
        <v>38490</v>
      </c>
      <c r="B219" s="202">
        <v>1.8</v>
      </c>
      <c r="E219" s="200">
        <f t="shared" si="3"/>
        <v>2022</v>
      </c>
      <c r="F219" s="204">
        <v>44593</v>
      </c>
      <c r="G219" s="201">
        <v>-0.13</v>
      </c>
      <c r="K219" s="204">
        <v>39675</v>
      </c>
      <c r="L219" s="201">
        <v>2.19</v>
      </c>
    </row>
    <row r="220" spans="1:12" x14ac:dyDescent="0.25">
      <c r="A220" s="205">
        <v>38491</v>
      </c>
      <c r="B220" s="202">
        <v>1.83</v>
      </c>
      <c r="E220" s="200">
        <f t="shared" si="3"/>
        <v>2022</v>
      </c>
      <c r="F220" s="204">
        <v>44621</v>
      </c>
      <c r="G220" s="201">
        <v>-0.3</v>
      </c>
      <c r="K220" s="204">
        <v>39682</v>
      </c>
      <c r="L220" s="201">
        <v>2.12</v>
      </c>
    </row>
    <row r="221" spans="1:12" x14ac:dyDescent="0.25">
      <c r="A221" s="205">
        <v>38492</v>
      </c>
      <c r="B221" s="202">
        <v>1.8</v>
      </c>
      <c r="E221" s="200">
        <f t="shared" si="3"/>
        <v>2022</v>
      </c>
      <c r="F221" s="204">
        <v>44652</v>
      </c>
      <c r="G221" s="201">
        <v>0.13</v>
      </c>
      <c r="K221" s="204">
        <v>39689</v>
      </c>
      <c r="L221" s="201">
        <v>2.1</v>
      </c>
    </row>
    <row r="222" spans="1:12" x14ac:dyDescent="0.25">
      <c r="A222" s="205">
        <v>38495</v>
      </c>
      <c r="B222" s="202">
        <v>1.76</v>
      </c>
      <c r="E222" s="200">
        <f t="shared" si="3"/>
        <v>2022</v>
      </c>
      <c r="F222" s="204">
        <v>44682</v>
      </c>
      <c r="G222" s="201">
        <v>0.47</v>
      </c>
      <c r="K222" s="204">
        <v>39696</v>
      </c>
      <c r="L222" s="201">
        <v>2.19</v>
      </c>
    </row>
    <row r="223" spans="1:12" x14ac:dyDescent="0.25">
      <c r="A223" s="205">
        <v>38496</v>
      </c>
      <c r="B223" s="202">
        <v>1.74</v>
      </c>
      <c r="E223" s="200">
        <f t="shared" si="3"/>
        <v>2022</v>
      </c>
      <c r="F223" s="204">
        <v>44713</v>
      </c>
      <c r="G223" s="201">
        <v>0.7</v>
      </c>
      <c r="K223" s="204">
        <v>39703</v>
      </c>
      <c r="L223" s="201">
        <v>2.12</v>
      </c>
    </row>
    <row r="224" spans="1:12" x14ac:dyDescent="0.25">
      <c r="A224" s="205">
        <v>38497</v>
      </c>
      <c r="B224" s="202">
        <v>1.8</v>
      </c>
      <c r="E224" s="200">
        <f t="shared" si="3"/>
        <v>2022</v>
      </c>
      <c r="F224" s="204">
        <v>44743</v>
      </c>
      <c r="G224" s="201">
        <v>0.75</v>
      </c>
      <c r="K224" s="204">
        <v>39710</v>
      </c>
      <c r="L224" s="201">
        <v>2.2000000000000002</v>
      </c>
    </row>
    <row r="225" spans="1:12" x14ac:dyDescent="0.25">
      <c r="A225" s="205">
        <v>38498</v>
      </c>
      <c r="B225" s="202">
        <v>1.85</v>
      </c>
      <c r="E225" s="200">
        <f t="shared" si="3"/>
        <v>2022</v>
      </c>
      <c r="F225" s="204">
        <v>44774</v>
      </c>
      <c r="G225" s="201">
        <v>0.65</v>
      </c>
      <c r="K225" s="204">
        <v>39717</v>
      </c>
      <c r="L225" s="201">
        <v>2.4</v>
      </c>
    </row>
    <row r="226" spans="1:12" x14ac:dyDescent="0.25">
      <c r="A226" s="205">
        <v>38499</v>
      </c>
      <c r="B226" s="202">
        <v>1.83</v>
      </c>
      <c r="E226" s="200">
        <f t="shared" si="3"/>
        <v>2022</v>
      </c>
      <c r="F226" s="204">
        <v>44805</v>
      </c>
      <c r="G226" s="201">
        <v>1.21</v>
      </c>
      <c r="K226" s="204">
        <v>39724</v>
      </c>
      <c r="L226" s="201">
        <v>2.5</v>
      </c>
    </row>
    <row r="227" spans="1:12" x14ac:dyDescent="0.25">
      <c r="A227" s="205">
        <v>38502</v>
      </c>
      <c r="B227" s="202" t="e">
        <f>NA()</f>
        <v>#N/A</v>
      </c>
      <c r="E227" s="200">
        <f t="shared" si="3"/>
        <v>2022</v>
      </c>
      <c r="F227" s="204">
        <v>44835</v>
      </c>
      <c r="G227" s="201">
        <v>1.64</v>
      </c>
      <c r="K227" s="204">
        <v>39731</v>
      </c>
      <c r="L227" s="201">
        <v>2.75</v>
      </c>
    </row>
    <row r="228" spans="1:12" x14ac:dyDescent="0.25">
      <c r="A228" s="205">
        <v>38503</v>
      </c>
      <c r="B228" s="202">
        <v>1.78</v>
      </c>
      <c r="E228" s="200">
        <f t="shared" si="3"/>
        <v>2022</v>
      </c>
      <c r="F228" s="204">
        <v>44866</v>
      </c>
      <c r="G228" s="201">
        <v>1.55</v>
      </c>
      <c r="K228" s="204">
        <v>39738</v>
      </c>
      <c r="L228" s="201">
        <v>2.94</v>
      </c>
    </row>
    <row r="229" spans="1:12" x14ac:dyDescent="0.25">
      <c r="A229" s="205">
        <v>38504</v>
      </c>
      <c r="B229" s="202">
        <v>1.69</v>
      </c>
      <c r="E229" s="200">
        <f t="shared" si="3"/>
        <v>2022</v>
      </c>
      <c r="F229" s="204">
        <v>44896</v>
      </c>
      <c r="G229" s="201">
        <v>1.37</v>
      </c>
      <c r="K229" s="204">
        <v>39745</v>
      </c>
      <c r="L229" s="201">
        <v>2.82</v>
      </c>
    </row>
    <row r="230" spans="1:12" x14ac:dyDescent="0.25">
      <c r="A230" s="205">
        <v>38505</v>
      </c>
      <c r="B230" s="202">
        <v>1.69</v>
      </c>
      <c r="E230" s="200">
        <f t="shared" si="3"/>
        <v>2023</v>
      </c>
      <c r="F230" s="204">
        <v>44927</v>
      </c>
      <c r="G230" s="201">
        <v>1.35</v>
      </c>
      <c r="K230" s="204">
        <v>39752</v>
      </c>
      <c r="L230" s="201">
        <v>3.2</v>
      </c>
    </row>
    <row r="231" spans="1:12" x14ac:dyDescent="0.25">
      <c r="A231" s="205">
        <v>38506</v>
      </c>
      <c r="B231" s="203">
        <v>1.73</v>
      </c>
      <c r="E231" s="200">
        <f t="shared" si="3"/>
        <v>2023</v>
      </c>
      <c r="F231" s="204">
        <v>44958</v>
      </c>
      <c r="G231" s="201">
        <v>1.46</v>
      </c>
      <c r="K231" s="204">
        <v>39759</v>
      </c>
      <c r="L231" s="201">
        <v>3.07</v>
      </c>
    </row>
    <row r="232" spans="1:12" x14ac:dyDescent="0.25">
      <c r="A232" s="205">
        <v>38509</v>
      </c>
      <c r="B232" s="202">
        <v>1.71</v>
      </c>
      <c r="E232" s="200">
        <f t="shared" si="3"/>
        <v>2023</v>
      </c>
      <c r="F232" s="204">
        <v>44986</v>
      </c>
      <c r="G232" s="201">
        <v>1.43</v>
      </c>
      <c r="K232" s="204">
        <v>39766</v>
      </c>
      <c r="L232" s="201">
        <v>2.89</v>
      </c>
    </row>
    <row r="233" spans="1:12" x14ac:dyDescent="0.25">
      <c r="A233" s="205">
        <v>38510</v>
      </c>
      <c r="B233" s="202">
        <v>1.71</v>
      </c>
      <c r="E233" s="200">
        <f t="shared" si="3"/>
        <v>2023</v>
      </c>
      <c r="F233" s="204">
        <v>45017</v>
      </c>
      <c r="G233" s="201">
        <v>1.33</v>
      </c>
      <c r="K233" s="204">
        <v>39773</v>
      </c>
      <c r="L233" s="201">
        <v>2.91</v>
      </c>
    </row>
    <row r="234" spans="1:12" x14ac:dyDescent="0.25">
      <c r="A234" s="205">
        <v>38511</v>
      </c>
      <c r="B234" s="202">
        <v>1.73</v>
      </c>
      <c r="E234" s="200">
        <f t="shared" si="3"/>
        <v>2023</v>
      </c>
      <c r="F234" s="204">
        <v>45047</v>
      </c>
      <c r="G234" s="201">
        <v>1.48</v>
      </c>
      <c r="K234" s="204">
        <v>39780</v>
      </c>
      <c r="L234" s="201">
        <v>3.14</v>
      </c>
    </row>
    <row r="235" spans="1:12" x14ac:dyDescent="0.25">
      <c r="A235" s="205">
        <v>38512</v>
      </c>
      <c r="B235" s="202">
        <v>1.75</v>
      </c>
      <c r="E235" s="200">
        <f t="shared" si="3"/>
        <v>2023</v>
      </c>
      <c r="F235" s="204">
        <v>45078</v>
      </c>
      <c r="G235" s="201">
        <v>1.56</v>
      </c>
      <c r="K235" s="204">
        <v>39787</v>
      </c>
      <c r="L235" s="201">
        <v>2.5099999999999998</v>
      </c>
    </row>
    <row r="236" spans="1:12" x14ac:dyDescent="0.25">
      <c r="A236" s="205">
        <v>38513</v>
      </c>
      <c r="B236" s="202">
        <v>1.83</v>
      </c>
      <c r="E236" s="200">
        <f t="shared" si="3"/>
        <v>2023</v>
      </c>
      <c r="F236" s="204">
        <v>45108</v>
      </c>
      <c r="G236" s="201">
        <v>1.6</v>
      </c>
      <c r="K236" s="204">
        <v>39794</v>
      </c>
      <c r="L236" s="201">
        <v>2.44</v>
      </c>
    </row>
    <row r="237" spans="1:12" x14ac:dyDescent="0.25">
      <c r="A237" s="205">
        <v>38516</v>
      </c>
      <c r="B237" s="202">
        <v>1.88</v>
      </c>
      <c r="E237" s="200">
        <f t="shared" si="3"/>
        <v>2023</v>
      </c>
      <c r="F237" s="204">
        <v>45139</v>
      </c>
      <c r="G237" s="201">
        <v>1.88</v>
      </c>
      <c r="K237" s="204">
        <v>39801</v>
      </c>
      <c r="L237" s="201">
        <v>2.17</v>
      </c>
    </row>
    <row r="238" spans="1:12" x14ac:dyDescent="0.25">
      <c r="A238" s="205">
        <v>38517</v>
      </c>
      <c r="B238" s="202">
        <v>1.91</v>
      </c>
      <c r="E238" s="200">
        <f t="shared" si="3"/>
        <v>2023</v>
      </c>
      <c r="F238" s="204">
        <v>45170</v>
      </c>
      <c r="G238" s="201">
        <v>2.0699999999999998</v>
      </c>
      <c r="K238" s="204">
        <v>39808</v>
      </c>
      <c r="L238" s="201">
        <v>2.16</v>
      </c>
    </row>
    <row r="239" spans="1:12" x14ac:dyDescent="0.25">
      <c r="A239" s="205">
        <v>38518</v>
      </c>
      <c r="B239" s="202">
        <v>1.91</v>
      </c>
      <c r="E239" s="200">
        <f t="shared" si="3"/>
        <v>2023</v>
      </c>
      <c r="F239" s="204">
        <v>45200</v>
      </c>
      <c r="G239" s="201">
        <v>2.4500000000000002</v>
      </c>
      <c r="K239" s="204">
        <v>39815</v>
      </c>
      <c r="L239" s="201">
        <v>2.3199999999999998</v>
      </c>
    </row>
    <row r="240" spans="1:12" x14ac:dyDescent="0.25">
      <c r="A240" s="205">
        <v>38519</v>
      </c>
      <c r="B240" s="202">
        <v>1.86</v>
      </c>
      <c r="E240" s="200">
        <f t="shared" si="3"/>
        <v>2023</v>
      </c>
      <c r="F240" s="204">
        <v>45231</v>
      </c>
      <c r="G240" s="201">
        <v>2.23</v>
      </c>
      <c r="K240" s="204">
        <v>39822</v>
      </c>
      <c r="L240" s="201">
        <v>2.57</v>
      </c>
    </row>
    <row r="241" spans="1:12" x14ac:dyDescent="0.25">
      <c r="A241" s="205">
        <v>38520</v>
      </c>
      <c r="B241" s="202">
        <v>1.86</v>
      </c>
      <c r="E241" s="200">
        <f t="shared" si="3"/>
        <v>2023</v>
      </c>
      <c r="F241" s="204">
        <v>45261</v>
      </c>
      <c r="G241" s="201">
        <v>1.9</v>
      </c>
      <c r="K241" s="204">
        <v>39829</v>
      </c>
      <c r="L241" s="201">
        <v>2.29</v>
      </c>
    </row>
    <row r="242" spans="1:12" x14ac:dyDescent="0.25">
      <c r="A242" s="205">
        <v>38523</v>
      </c>
      <c r="B242" s="202">
        <v>1.88</v>
      </c>
      <c r="E242" s="200">
        <f t="shared" si="3"/>
        <v>2024</v>
      </c>
      <c r="F242" s="204">
        <v>45292</v>
      </c>
      <c r="G242" s="201">
        <v>1.92</v>
      </c>
      <c r="K242" s="204">
        <v>39836</v>
      </c>
      <c r="L242" s="201">
        <v>2.54</v>
      </c>
    </row>
    <row r="243" spans="1:12" x14ac:dyDescent="0.25">
      <c r="A243" s="205">
        <v>38524</v>
      </c>
      <c r="B243" s="202">
        <v>1.86</v>
      </c>
      <c r="E243" s="200">
        <f t="shared" si="3"/>
        <v>2024</v>
      </c>
      <c r="F243" s="204">
        <v>45323</v>
      </c>
      <c r="G243" s="201">
        <v>2.04</v>
      </c>
      <c r="K243" s="204">
        <v>39843</v>
      </c>
      <c r="L243" s="201">
        <v>2.4300000000000002</v>
      </c>
    </row>
    <row r="244" spans="1:12" x14ac:dyDescent="0.25">
      <c r="A244" s="205">
        <v>38525</v>
      </c>
      <c r="B244" s="202">
        <v>1.82</v>
      </c>
      <c r="E244" s="200">
        <f t="shared" si="3"/>
        <v>2024</v>
      </c>
      <c r="F244" s="204">
        <v>45352</v>
      </c>
      <c r="G244" s="201">
        <v>2.0099999999999998</v>
      </c>
      <c r="K244" s="204">
        <v>39850</v>
      </c>
      <c r="L244" s="201">
        <v>2.4</v>
      </c>
    </row>
    <row r="245" spans="1:12" x14ac:dyDescent="0.25">
      <c r="A245" s="205">
        <v>38526</v>
      </c>
      <c r="B245" s="202">
        <v>1.82</v>
      </c>
      <c r="E245" s="200">
        <f t="shared" ref="E245" si="4">YEAR(F245)</f>
        <v>2024</v>
      </c>
      <c r="F245" s="204">
        <v>45383</v>
      </c>
      <c r="G245" s="201">
        <v>2.2400000000000002</v>
      </c>
      <c r="K245" s="204">
        <v>39857</v>
      </c>
      <c r="L245" s="201">
        <v>2.25</v>
      </c>
    </row>
    <row r="246" spans="1:12" x14ac:dyDescent="0.25">
      <c r="A246" s="205">
        <v>38527</v>
      </c>
      <c r="B246" s="202">
        <v>1.8</v>
      </c>
      <c r="K246" s="204">
        <v>39864</v>
      </c>
      <c r="L246" s="201">
        <v>2.2400000000000002</v>
      </c>
    </row>
    <row r="247" spans="1:12" x14ac:dyDescent="0.25">
      <c r="A247" s="205">
        <v>38530</v>
      </c>
      <c r="B247" s="202">
        <v>1.77</v>
      </c>
      <c r="K247" s="204">
        <v>39871</v>
      </c>
      <c r="L247" s="201">
        <v>2.35</v>
      </c>
    </row>
    <row r="248" spans="1:12" x14ac:dyDescent="0.25">
      <c r="A248" s="205">
        <v>38531</v>
      </c>
      <c r="B248" s="202">
        <v>1.81</v>
      </c>
      <c r="K248" s="204">
        <v>39878</v>
      </c>
      <c r="L248" s="201">
        <v>2.4700000000000002</v>
      </c>
    </row>
    <row r="249" spans="1:12" x14ac:dyDescent="0.25">
      <c r="A249" s="205">
        <v>38532</v>
      </c>
      <c r="B249" s="202">
        <v>1.83</v>
      </c>
      <c r="K249" s="204">
        <v>39885</v>
      </c>
      <c r="L249" s="201">
        <v>2.4900000000000002</v>
      </c>
    </row>
    <row r="250" spans="1:12" x14ac:dyDescent="0.25">
      <c r="A250" s="205">
        <v>38533</v>
      </c>
      <c r="B250" s="202">
        <v>1.79</v>
      </c>
      <c r="K250" s="204">
        <v>39892</v>
      </c>
      <c r="L250" s="201">
        <v>2.21</v>
      </c>
    </row>
    <row r="251" spans="1:12" x14ac:dyDescent="0.25">
      <c r="A251" s="205">
        <v>38534</v>
      </c>
      <c r="B251" s="202">
        <v>1.84</v>
      </c>
      <c r="K251" s="204">
        <v>39899</v>
      </c>
      <c r="L251" s="201">
        <v>2</v>
      </c>
    </row>
    <row r="252" spans="1:12" x14ac:dyDescent="0.25">
      <c r="A252" s="205">
        <v>38537</v>
      </c>
      <c r="B252" s="202" t="e">
        <f>NA()</f>
        <v>#N/A</v>
      </c>
      <c r="K252" s="204">
        <v>39906</v>
      </c>
      <c r="L252" s="201">
        <v>2.0299999999999998</v>
      </c>
    </row>
    <row r="253" spans="1:12" x14ac:dyDescent="0.25">
      <c r="A253" s="205">
        <v>38538</v>
      </c>
      <c r="B253" s="202">
        <v>1.9</v>
      </c>
      <c r="K253" s="204">
        <v>39913</v>
      </c>
      <c r="L253" s="201">
        <v>2.2000000000000002</v>
      </c>
    </row>
    <row r="254" spans="1:12" x14ac:dyDescent="0.25">
      <c r="A254" s="205">
        <v>38539</v>
      </c>
      <c r="B254" s="202">
        <v>1.9</v>
      </c>
      <c r="K254" s="204">
        <v>39920</v>
      </c>
      <c r="L254" s="201">
        <v>2.21</v>
      </c>
    </row>
    <row r="255" spans="1:12" x14ac:dyDescent="0.25">
      <c r="A255" s="205">
        <v>38540</v>
      </c>
      <c r="B255" s="202">
        <v>1.89</v>
      </c>
      <c r="K255" s="204">
        <v>39927</v>
      </c>
      <c r="L255" s="201">
        <v>2.2999999999999998</v>
      </c>
    </row>
    <row r="256" spans="1:12" x14ac:dyDescent="0.25">
      <c r="A256" s="205">
        <v>38541</v>
      </c>
      <c r="B256" s="203">
        <v>1.95</v>
      </c>
      <c r="K256" s="204">
        <v>39934</v>
      </c>
      <c r="L256" s="201">
        <v>2.33</v>
      </c>
    </row>
    <row r="257" spans="1:12" x14ac:dyDescent="0.25">
      <c r="A257" s="205">
        <v>38544</v>
      </c>
      <c r="B257" s="202">
        <v>1.93</v>
      </c>
      <c r="K257" s="204">
        <v>39941</v>
      </c>
      <c r="L257" s="201">
        <v>2.46</v>
      </c>
    </row>
    <row r="258" spans="1:12" x14ac:dyDescent="0.25">
      <c r="A258" s="205">
        <v>38545</v>
      </c>
      <c r="B258" s="202">
        <v>1.95</v>
      </c>
      <c r="K258" s="204">
        <v>39948</v>
      </c>
      <c r="L258" s="201">
        <v>2.31</v>
      </c>
    </row>
    <row r="259" spans="1:12" x14ac:dyDescent="0.25">
      <c r="A259" s="205">
        <v>38546</v>
      </c>
      <c r="B259" s="202">
        <v>1.98</v>
      </c>
      <c r="K259" s="204">
        <v>39955</v>
      </c>
      <c r="L259" s="201">
        <v>2.2599999999999998</v>
      </c>
    </row>
    <row r="260" spans="1:12" x14ac:dyDescent="0.25">
      <c r="A260" s="205">
        <v>38547</v>
      </c>
      <c r="B260" s="202">
        <v>2.0499999999999998</v>
      </c>
      <c r="K260" s="204">
        <v>39962</v>
      </c>
      <c r="L260" s="201">
        <v>2.36</v>
      </c>
    </row>
    <row r="261" spans="1:12" x14ac:dyDescent="0.25">
      <c r="A261" s="205">
        <v>38548</v>
      </c>
      <c r="B261" s="202">
        <v>2.06</v>
      </c>
      <c r="K261" s="204">
        <v>39969</v>
      </c>
      <c r="L261" s="201">
        <v>2.38</v>
      </c>
    </row>
    <row r="262" spans="1:12" x14ac:dyDescent="0.25">
      <c r="A262" s="205">
        <v>38551</v>
      </c>
      <c r="B262" s="202">
        <v>2.1</v>
      </c>
      <c r="K262" s="204">
        <v>39976</v>
      </c>
      <c r="L262" s="201">
        <v>2.44</v>
      </c>
    </row>
    <row r="263" spans="1:12" x14ac:dyDescent="0.25">
      <c r="A263" s="205">
        <v>38552</v>
      </c>
      <c r="B263" s="202">
        <v>2.0499999999999998</v>
      </c>
      <c r="K263" s="204">
        <v>39983</v>
      </c>
      <c r="L263" s="201">
        <v>2.44</v>
      </c>
    </row>
    <row r="264" spans="1:12" x14ac:dyDescent="0.25">
      <c r="A264" s="205">
        <v>38553</v>
      </c>
      <c r="B264" s="202">
        <v>2.0099999999999998</v>
      </c>
      <c r="K264" s="204">
        <v>39990</v>
      </c>
      <c r="L264" s="201">
        <v>2.2599999999999998</v>
      </c>
    </row>
    <row r="265" spans="1:12" x14ac:dyDescent="0.25">
      <c r="A265" s="205">
        <v>38554</v>
      </c>
      <c r="B265" s="202">
        <v>2.0699999999999998</v>
      </c>
      <c r="K265" s="204">
        <v>39997</v>
      </c>
      <c r="L265" s="201">
        <v>2.17</v>
      </c>
    </row>
    <row r="266" spans="1:12" x14ac:dyDescent="0.25">
      <c r="A266" s="205">
        <v>38555</v>
      </c>
      <c r="B266" s="202">
        <v>2.0099999999999998</v>
      </c>
      <c r="K266" s="204">
        <v>40004</v>
      </c>
      <c r="L266" s="201">
        <v>2.27</v>
      </c>
    </row>
    <row r="267" spans="1:12" x14ac:dyDescent="0.25">
      <c r="A267" s="205">
        <v>38558</v>
      </c>
      <c r="B267" s="202">
        <v>2.0699999999999998</v>
      </c>
      <c r="K267" s="204">
        <v>40011</v>
      </c>
      <c r="L267" s="201">
        <v>2.37</v>
      </c>
    </row>
    <row r="268" spans="1:12" x14ac:dyDescent="0.25">
      <c r="A268" s="205">
        <v>38559</v>
      </c>
      <c r="B268" s="202">
        <v>2.0499999999999998</v>
      </c>
      <c r="K268" s="204">
        <v>40018</v>
      </c>
      <c r="L268" s="201">
        <v>2.31</v>
      </c>
    </row>
    <row r="269" spans="1:12" x14ac:dyDescent="0.25">
      <c r="A269" s="205">
        <v>38560</v>
      </c>
      <c r="B269" s="202">
        <v>2.06</v>
      </c>
      <c r="K269" s="204">
        <v>40025</v>
      </c>
      <c r="L269" s="201">
        <v>2.3199999999999998</v>
      </c>
    </row>
    <row r="270" spans="1:12" x14ac:dyDescent="0.25">
      <c r="A270" s="205">
        <v>38561</v>
      </c>
      <c r="B270" s="202">
        <v>2.02</v>
      </c>
      <c r="K270" s="204">
        <v>40032</v>
      </c>
      <c r="L270" s="201">
        <v>2.34</v>
      </c>
    </row>
    <row r="271" spans="1:12" x14ac:dyDescent="0.25">
      <c r="A271" s="205">
        <v>38562</v>
      </c>
      <c r="B271" s="202">
        <v>2.0299999999999998</v>
      </c>
      <c r="K271" s="204">
        <v>40039</v>
      </c>
      <c r="L271" s="201">
        <v>2.27</v>
      </c>
    </row>
    <row r="272" spans="1:12" x14ac:dyDescent="0.25">
      <c r="A272" s="205">
        <v>38565</v>
      </c>
      <c r="B272" s="202">
        <v>2.08</v>
      </c>
      <c r="K272" s="204">
        <v>40046</v>
      </c>
      <c r="L272" s="201">
        <v>2.15</v>
      </c>
    </row>
    <row r="273" spans="1:12" x14ac:dyDescent="0.25">
      <c r="A273" s="205">
        <v>38566</v>
      </c>
      <c r="B273" s="202">
        <v>2.12</v>
      </c>
      <c r="K273" s="204">
        <v>40053</v>
      </c>
      <c r="L273" s="201">
        <v>2.13</v>
      </c>
    </row>
    <row r="274" spans="1:12" x14ac:dyDescent="0.25">
      <c r="A274" s="205">
        <v>38567</v>
      </c>
      <c r="B274" s="202">
        <v>2.06</v>
      </c>
      <c r="K274" s="204">
        <v>40060</v>
      </c>
      <c r="L274" s="201">
        <v>2.19</v>
      </c>
    </row>
    <row r="275" spans="1:12" x14ac:dyDescent="0.25">
      <c r="A275" s="205">
        <v>38568</v>
      </c>
      <c r="B275" s="202">
        <v>2.0499999999999998</v>
      </c>
      <c r="K275" s="204">
        <v>40067</v>
      </c>
      <c r="L275" s="201">
        <v>2.15</v>
      </c>
    </row>
    <row r="276" spans="1:12" x14ac:dyDescent="0.25">
      <c r="A276" s="205">
        <v>38569</v>
      </c>
      <c r="B276" s="202">
        <v>2.1</v>
      </c>
      <c r="K276" s="204">
        <v>40074</v>
      </c>
      <c r="L276" s="201">
        <v>2.14</v>
      </c>
    </row>
    <row r="277" spans="1:12" x14ac:dyDescent="0.25">
      <c r="A277" s="205">
        <v>38572</v>
      </c>
      <c r="B277" s="202">
        <v>2.11</v>
      </c>
      <c r="K277" s="204">
        <v>40081</v>
      </c>
      <c r="L277" s="201">
        <v>2.11</v>
      </c>
    </row>
    <row r="278" spans="1:12" x14ac:dyDescent="0.25">
      <c r="A278" s="205">
        <v>38573</v>
      </c>
      <c r="B278" s="202">
        <v>2.1</v>
      </c>
      <c r="K278" s="204">
        <v>40088</v>
      </c>
      <c r="L278" s="201">
        <v>2.0299999999999998</v>
      </c>
    </row>
    <row r="279" spans="1:12" x14ac:dyDescent="0.25">
      <c r="A279" s="205">
        <v>38574</v>
      </c>
      <c r="B279" s="202">
        <v>2.11</v>
      </c>
      <c r="K279" s="204">
        <v>40095</v>
      </c>
      <c r="L279" s="201">
        <v>2.04</v>
      </c>
    </row>
    <row r="280" spans="1:12" x14ac:dyDescent="0.25">
      <c r="A280" s="205">
        <v>38575</v>
      </c>
      <c r="B280" s="202">
        <v>2.0699999999999998</v>
      </c>
      <c r="K280" s="204">
        <v>40102</v>
      </c>
      <c r="L280" s="201">
        <v>2.04</v>
      </c>
    </row>
    <row r="281" spans="1:12" x14ac:dyDescent="0.25">
      <c r="A281" s="205">
        <v>38576</v>
      </c>
      <c r="B281" s="202">
        <v>2.0099999999999998</v>
      </c>
      <c r="K281" s="204">
        <v>40109</v>
      </c>
      <c r="L281" s="201">
        <v>2.0099999999999998</v>
      </c>
    </row>
    <row r="282" spans="1:12" x14ac:dyDescent="0.25">
      <c r="A282" s="205">
        <v>38579</v>
      </c>
      <c r="B282" s="202">
        <v>2.04</v>
      </c>
      <c r="K282" s="204">
        <v>40116</v>
      </c>
      <c r="L282" s="201">
        <v>2.09</v>
      </c>
    </row>
    <row r="283" spans="1:12" x14ac:dyDescent="0.25">
      <c r="A283" s="205">
        <v>38580</v>
      </c>
      <c r="B283" s="202">
        <v>2</v>
      </c>
      <c r="K283" s="204">
        <v>40123</v>
      </c>
      <c r="L283" s="201">
        <v>2.0099999999999998</v>
      </c>
    </row>
    <row r="284" spans="1:12" x14ac:dyDescent="0.25">
      <c r="A284" s="205">
        <v>38581</v>
      </c>
      <c r="B284" s="202">
        <v>2.0299999999999998</v>
      </c>
      <c r="K284" s="204">
        <v>40130</v>
      </c>
      <c r="L284" s="201">
        <v>1.97</v>
      </c>
    </row>
    <row r="285" spans="1:12" x14ac:dyDescent="0.25">
      <c r="A285" s="205">
        <v>38582</v>
      </c>
      <c r="B285" s="202">
        <v>1.99</v>
      </c>
      <c r="K285" s="204">
        <v>40137</v>
      </c>
      <c r="L285" s="201">
        <v>1.84</v>
      </c>
    </row>
    <row r="286" spans="1:12" x14ac:dyDescent="0.25">
      <c r="A286" s="205">
        <v>38583</v>
      </c>
      <c r="B286" s="202">
        <v>1.99</v>
      </c>
      <c r="K286" s="204">
        <v>40144</v>
      </c>
      <c r="L286" s="201">
        <v>1.8</v>
      </c>
    </row>
    <row r="287" spans="1:12" x14ac:dyDescent="0.25">
      <c r="A287" s="205">
        <v>38586</v>
      </c>
      <c r="B287" s="202">
        <v>2</v>
      </c>
      <c r="K287" s="204">
        <v>40151</v>
      </c>
      <c r="L287" s="201">
        <v>1.83</v>
      </c>
    </row>
    <row r="288" spans="1:12" x14ac:dyDescent="0.25">
      <c r="A288" s="205">
        <v>38587</v>
      </c>
      <c r="B288" s="202">
        <v>1.99</v>
      </c>
      <c r="K288" s="204">
        <v>40158</v>
      </c>
      <c r="L288" s="201">
        <v>2</v>
      </c>
    </row>
    <row r="289" spans="1:12" x14ac:dyDescent="0.25">
      <c r="A289" s="205">
        <v>38588</v>
      </c>
      <c r="B289" s="202">
        <v>1.97</v>
      </c>
      <c r="K289" s="204">
        <v>40165</v>
      </c>
      <c r="L289" s="201">
        <v>1.98</v>
      </c>
    </row>
    <row r="290" spans="1:12" x14ac:dyDescent="0.25">
      <c r="A290" s="205">
        <v>38589</v>
      </c>
      <c r="B290" s="202">
        <v>1.94</v>
      </c>
      <c r="K290" s="204">
        <v>40172</v>
      </c>
      <c r="L290" s="201">
        <v>2.08</v>
      </c>
    </row>
    <row r="291" spans="1:12" x14ac:dyDescent="0.25">
      <c r="A291" s="205">
        <v>38590</v>
      </c>
      <c r="B291" s="202">
        <v>1.94</v>
      </c>
      <c r="K291" s="204">
        <v>40179</v>
      </c>
      <c r="L291" s="201">
        <v>2.06</v>
      </c>
    </row>
    <row r="292" spans="1:12" x14ac:dyDescent="0.25">
      <c r="A292" s="205">
        <v>38593</v>
      </c>
      <c r="B292" s="202">
        <v>1.92</v>
      </c>
      <c r="K292" s="204">
        <v>40186</v>
      </c>
      <c r="L292" s="201">
        <v>2.0099999999999998</v>
      </c>
    </row>
    <row r="293" spans="1:12" x14ac:dyDescent="0.25">
      <c r="A293" s="205">
        <v>38594</v>
      </c>
      <c r="B293" s="202">
        <v>1.9</v>
      </c>
      <c r="K293" s="204">
        <v>40193</v>
      </c>
      <c r="L293" s="201">
        <v>2.0099999999999998</v>
      </c>
    </row>
    <row r="294" spans="1:12" x14ac:dyDescent="0.25">
      <c r="A294" s="205">
        <v>38595</v>
      </c>
      <c r="B294" s="202">
        <v>1.87</v>
      </c>
      <c r="K294" s="204">
        <v>40200</v>
      </c>
      <c r="L294" s="201">
        <v>1.98</v>
      </c>
    </row>
    <row r="295" spans="1:12" x14ac:dyDescent="0.25">
      <c r="A295" s="205">
        <v>38596</v>
      </c>
      <c r="B295" s="202">
        <v>1.85</v>
      </c>
      <c r="K295" s="204">
        <v>40207</v>
      </c>
      <c r="L295" s="201">
        <v>1.98</v>
      </c>
    </row>
    <row r="296" spans="1:12" x14ac:dyDescent="0.25">
      <c r="A296" s="205">
        <v>38597</v>
      </c>
      <c r="B296" s="202">
        <v>1.84</v>
      </c>
      <c r="K296" s="204">
        <v>40214</v>
      </c>
      <c r="L296" s="201">
        <v>1.94</v>
      </c>
    </row>
    <row r="297" spans="1:12" x14ac:dyDescent="0.25">
      <c r="A297" s="205">
        <v>38600</v>
      </c>
      <c r="B297" s="202" t="e">
        <f>NA()</f>
        <v>#N/A</v>
      </c>
      <c r="K297" s="204">
        <v>40221</v>
      </c>
      <c r="L297" s="201">
        <v>2.06</v>
      </c>
    </row>
    <row r="298" spans="1:12" x14ac:dyDescent="0.25">
      <c r="A298" s="205">
        <v>38601</v>
      </c>
      <c r="B298" s="202">
        <v>1.92</v>
      </c>
      <c r="K298" s="204">
        <v>40228</v>
      </c>
      <c r="L298" s="201">
        <v>2.12</v>
      </c>
    </row>
    <row r="299" spans="1:12" x14ac:dyDescent="0.25">
      <c r="A299" s="205">
        <v>38602</v>
      </c>
      <c r="B299" s="202">
        <v>1.96</v>
      </c>
      <c r="K299" s="204">
        <v>40235</v>
      </c>
      <c r="L299" s="201">
        <v>2.0099999999999998</v>
      </c>
    </row>
    <row r="300" spans="1:12" x14ac:dyDescent="0.25">
      <c r="A300" s="205">
        <v>38603</v>
      </c>
      <c r="B300" s="202">
        <v>1.94</v>
      </c>
      <c r="K300" s="204">
        <v>40242</v>
      </c>
      <c r="L300" s="201">
        <v>1.98</v>
      </c>
    </row>
    <row r="301" spans="1:12" x14ac:dyDescent="0.25">
      <c r="A301" s="205">
        <v>38604</v>
      </c>
      <c r="B301" s="203">
        <v>1.91</v>
      </c>
      <c r="K301" s="204">
        <v>40249</v>
      </c>
      <c r="L301" s="201">
        <v>1.99</v>
      </c>
    </row>
    <row r="302" spans="1:12" x14ac:dyDescent="0.25">
      <c r="A302" s="205">
        <v>38607</v>
      </c>
      <c r="B302" s="202">
        <v>1.94</v>
      </c>
      <c r="K302" s="204">
        <v>40256</v>
      </c>
      <c r="L302" s="201">
        <v>1.92</v>
      </c>
    </row>
    <row r="303" spans="1:12" x14ac:dyDescent="0.25">
      <c r="A303" s="205">
        <v>38608</v>
      </c>
      <c r="B303" s="202">
        <v>1.91</v>
      </c>
      <c r="K303" s="204">
        <v>40263</v>
      </c>
      <c r="L303" s="201">
        <v>1.99</v>
      </c>
    </row>
    <row r="304" spans="1:12" x14ac:dyDescent="0.25">
      <c r="A304" s="205">
        <v>38609</v>
      </c>
      <c r="B304" s="202">
        <v>1.92</v>
      </c>
      <c r="K304" s="204">
        <v>40270</v>
      </c>
      <c r="L304" s="201">
        <v>2.04</v>
      </c>
    </row>
    <row r="305" spans="1:12" x14ac:dyDescent="0.25">
      <c r="A305" s="205">
        <v>38610</v>
      </c>
      <c r="B305" s="202">
        <v>1.96</v>
      </c>
      <c r="K305" s="204">
        <v>40277</v>
      </c>
      <c r="L305" s="201">
        <v>2.04</v>
      </c>
    </row>
    <row r="306" spans="1:12" x14ac:dyDescent="0.25">
      <c r="A306" s="205">
        <v>38611</v>
      </c>
      <c r="B306" s="202">
        <v>1.97</v>
      </c>
      <c r="K306" s="204">
        <v>40284</v>
      </c>
      <c r="L306" s="201">
        <v>1.89</v>
      </c>
    </row>
    <row r="307" spans="1:12" x14ac:dyDescent="0.25">
      <c r="A307" s="205">
        <v>38614</v>
      </c>
      <c r="B307" s="202">
        <v>1.94</v>
      </c>
      <c r="K307" s="204">
        <v>40291</v>
      </c>
      <c r="L307" s="201">
        <v>1.85</v>
      </c>
    </row>
    <row r="308" spans="1:12" x14ac:dyDescent="0.25">
      <c r="A308" s="205">
        <v>38615</v>
      </c>
      <c r="B308" s="202">
        <v>1.95</v>
      </c>
      <c r="K308" s="204">
        <v>40298</v>
      </c>
      <c r="L308" s="201">
        <v>1.76</v>
      </c>
    </row>
    <row r="309" spans="1:12" x14ac:dyDescent="0.25">
      <c r="A309" s="205">
        <v>38616</v>
      </c>
      <c r="B309" s="202">
        <v>1.91</v>
      </c>
      <c r="K309" s="204">
        <v>40305</v>
      </c>
      <c r="L309" s="201">
        <v>1.68</v>
      </c>
    </row>
    <row r="310" spans="1:12" x14ac:dyDescent="0.25">
      <c r="A310" s="205">
        <v>38617</v>
      </c>
      <c r="B310" s="202">
        <v>1.9</v>
      </c>
      <c r="K310" s="204">
        <v>40312</v>
      </c>
      <c r="L310" s="201">
        <v>1.72</v>
      </c>
    </row>
    <row r="311" spans="1:12" x14ac:dyDescent="0.25">
      <c r="A311" s="205">
        <v>38618</v>
      </c>
      <c r="B311" s="202">
        <v>1.95</v>
      </c>
      <c r="K311" s="204">
        <v>40319</v>
      </c>
      <c r="L311" s="201">
        <v>1.74</v>
      </c>
    </row>
    <row r="312" spans="1:12" x14ac:dyDescent="0.25">
      <c r="A312" s="205">
        <v>38621</v>
      </c>
      <c r="B312" s="202">
        <v>1.99</v>
      </c>
      <c r="K312" s="204">
        <v>40326</v>
      </c>
      <c r="L312" s="201">
        <v>1.76</v>
      </c>
    </row>
    <row r="313" spans="1:12" x14ac:dyDescent="0.25">
      <c r="A313" s="205">
        <v>38622</v>
      </c>
      <c r="B313" s="202">
        <v>1.95</v>
      </c>
      <c r="K313" s="204">
        <v>40333</v>
      </c>
      <c r="L313" s="201">
        <v>1.73</v>
      </c>
    </row>
    <row r="314" spans="1:12" x14ac:dyDescent="0.25">
      <c r="A314" s="205">
        <v>38623</v>
      </c>
      <c r="B314" s="202">
        <v>1.9</v>
      </c>
      <c r="K314" s="204">
        <v>40340</v>
      </c>
      <c r="L314" s="201">
        <v>1.69</v>
      </c>
    </row>
    <row r="315" spans="1:12" x14ac:dyDescent="0.25">
      <c r="A315" s="205">
        <v>38624</v>
      </c>
      <c r="B315" s="202">
        <v>1.93</v>
      </c>
      <c r="K315" s="204">
        <v>40347</v>
      </c>
      <c r="L315" s="201">
        <v>1.7</v>
      </c>
    </row>
    <row r="316" spans="1:12" x14ac:dyDescent="0.25">
      <c r="A316" s="205">
        <v>38625</v>
      </c>
      <c r="B316" s="202">
        <v>1.95</v>
      </c>
      <c r="K316" s="204">
        <v>40354</v>
      </c>
      <c r="L316" s="201">
        <v>1.67</v>
      </c>
    </row>
    <row r="317" spans="1:12" x14ac:dyDescent="0.25">
      <c r="A317" s="205">
        <v>38628</v>
      </c>
      <c r="B317" s="202">
        <v>2.02</v>
      </c>
      <c r="K317" s="204">
        <v>40361</v>
      </c>
      <c r="L317" s="201">
        <v>1.67</v>
      </c>
    </row>
    <row r="318" spans="1:12" x14ac:dyDescent="0.25">
      <c r="A318" s="205">
        <v>38629</v>
      </c>
      <c r="B318" s="202">
        <v>2.0099999999999998</v>
      </c>
      <c r="K318" s="204">
        <v>40368</v>
      </c>
      <c r="L318" s="201">
        <v>1.76</v>
      </c>
    </row>
    <row r="319" spans="1:12" x14ac:dyDescent="0.25">
      <c r="A319" s="205">
        <v>38630</v>
      </c>
      <c r="B319" s="202">
        <v>2</v>
      </c>
      <c r="K319" s="204">
        <v>40375</v>
      </c>
      <c r="L319" s="201">
        <v>1.79</v>
      </c>
    </row>
    <row r="320" spans="1:12" x14ac:dyDescent="0.25">
      <c r="A320" s="205">
        <v>38631</v>
      </c>
      <c r="B320" s="202">
        <v>2.06</v>
      </c>
      <c r="K320" s="204">
        <v>40382</v>
      </c>
      <c r="L320" s="201">
        <v>1.82</v>
      </c>
    </row>
    <row r="321" spans="1:12" x14ac:dyDescent="0.25">
      <c r="A321" s="205">
        <v>38632</v>
      </c>
      <c r="B321" s="202">
        <v>2.0299999999999998</v>
      </c>
      <c r="K321" s="204">
        <v>40389</v>
      </c>
      <c r="L321" s="201">
        <v>1.84</v>
      </c>
    </row>
    <row r="322" spans="1:12" x14ac:dyDescent="0.25">
      <c r="A322" s="205">
        <v>38635</v>
      </c>
      <c r="B322" s="202" t="e">
        <f>NA()</f>
        <v>#N/A</v>
      </c>
      <c r="K322" s="204">
        <v>40396</v>
      </c>
      <c r="L322" s="201">
        <v>1.74</v>
      </c>
    </row>
    <row r="323" spans="1:12" x14ac:dyDescent="0.25">
      <c r="A323" s="205">
        <v>38636</v>
      </c>
      <c r="B323" s="202">
        <v>2.0499999999999998</v>
      </c>
      <c r="K323" s="204">
        <v>40403</v>
      </c>
      <c r="L323" s="201">
        <v>1.69</v>
      </c>
    </row>
    <row r="324" spans="1:12" x14ac:dyDescent="0.25">
      <c r="A324" s="205">
        <v>38637</v>
      </c>
      <c r="B324" s="202">
        <v>2.1</v>
      </c>
      <c r="K324" s="204">
        <v>40410</v>
      </c>
      <c r="L324" s="201">
        <v>1.66</v>
      </c>
    </row>
    <row r="325" spans="1:12" x14ac:dyDescent="0.25">
      <c r="A325" s="205">
        <v>38638</v>
      </c>
      <c r="B325" s="202">
        <v>2.12</v>
      </c>
      <c r="K325" s="204">
        <v>40417</v>
      </c>
      <c r="L325" s="201">
        <v>1.57</v>
      </c>
    </row>
    <row r="326" spans="1:12" x14ac:dyDescent="0.25">
      <c r="A326" s="205">
        <v>38639</v>
      </c>
      <c r="B326" s="203">
        <v>2.1</v>
      </c>
      <c r="K326" s="204">
        <v>40424</v>
      </c>
      <c r="L326" s="201">
        <v>1.59</v>
      </c>
    </row>
    <row r="327" spans="1:12" x14ac:dyDescent="0.25">
      <c r="A327" s="205">
        <v>38642</v>
      </c>
      <c r="B327" s="202">
        <v>2.11</v>
      </c>
      <c r="K327" s="204">
        <v>40431</v>
      </c>
      <c r="L327" s="201">
        <v>1.65</v>
      </c>
    </row>
    <row r="328" spans="1:12" x14ac:dyDescent="0.25">
      <c r="A328" s="205">
        <v>38643</v>
      </c>
      <c r="B328" s="202">
        <v>2.08</v>
      </c>
      <c r="K328" s="204">
        <v>40438</v>
      </c>
      <c r="L328" s="201">
        <v>1.67</v>
      </c>
    </row>
    <row r="329" spans="1:12" x14ac:dyDescent="0.25">
      <c r="A329" s="205">
        <v>38644</v>
      </c>
      <c r="B329" s="202">
        <v>2.11</v>
      </c>
      <c r="K329" s="204">
        <v>40445</v>
      </c>
      <c r="L329" s="201">
        <v>1.49</v>
      </c>
    </row>
    <row r="330" spans="1:12" x14ac:dyDescent="0.25">
      <c r="A330" s="205">
        <v>38645</v>
      </c>
      <c r="B330" s="202">
        <v>2.09</v>
      </c>
      <c r="K330" s="204">
        <v>40452</v>
      </c>
      <c r="L330" s="201">
        <v>1.49</v>
      </c>
    </row>
    <row r="331" spans="1:12" x14ac:dyDescent="0.25">
      <c r="A331" s="205">
        <v>38646</v>
      </c>
      <c r="B331" s="202">
        <v>2.0699999999999998</v>
      </c>
      <c r="K331" s="204">
        <v>40459</v>
      </c>
      <c r="L331" s="201">
        <v>1.36</v>
      </c>
    </row>
    <row r="332" spans="1:12" x14ac:dyDescent="0.25">
      <c r="A332" s="205">
        <v>38649</v>
      </c>
      <c r="B332" s="202">
        <v>2.11</v>
      </c>
      <c r="K332" s="204">
        <v>40466</v>
      </c>
      <c r="L332" s="201">
        <v>1.28</v>
      </c>
    </row>
    <row r="333" spans="1:12" x14ac:dyDescent="0.25">
      <c r="A333" s="205">
        <v>38650</v>
      </c>
      <c r="B333" s="202">
        <v>2.1800000000000002</v>
      </c>
      <c r="K333" s="204">
        <v>40473</v>
      </c>
      <c r="L333" s="201">
        <v>1.28</v>
      </c>
    </row>
    <row r="334" spans="1:12" x14ac:dyDescent="0.25">
      <c r="A334" s="205">
        <v>38651</v>
      </c>
      <c r="B334" s="202">
        <v>2.21</v>
      </c>
      <c r="K334" s="204">
        <v>40480</v>
      </c>
      <c r="L334" s="201">
        <v>1.33</v>
      </c>
    </row>
    <row r="335" spans="1:12" x14ac:dyDescent="0.25">
      <c r="A335" s="205">
        <v>38652</v>
      </c>
      <c r="B335" s="202">
        <v>2.15</v>
      </c>
      <c r="K335" s="204">
        <v>40487</v>
      </c>
      <c r="L335" s="201">
        <v>1.22</v>
      </c>
    </row>
    <row r="336" spans="1:12" x14ac:dyDescent="0.25">
      <c r="A336" s="205">
        <v>38653</v>
      </c>
      <c r="B336" s="202">
        <v>2.14</v>
      </c>
      <c r="K336" s="204">
        <v>40494</v>
      </c>
      <c r="L336" s="201">
        <v>1.37</v>
      </c>
    </row>
    <row r="337" spans="1:12" x14ac:dyDescent="0.25">
      <c r="A337" s="205">
        <v>38656</v>
      </c>
      <c r="B337" s="202">
        <v>2.13</v>
      </c>
      <c r="K337" s="204">
        <v>40501</v>
      </c>
      <c r="L337" s="201">
        <v>1.64</v>
      </c>
    </row>
    <row r="338" spans="1:12" x14ac:dyDescent="0.25">
      <c r="A338" s="205">
        <v>38657</v>
      </c>
      <c r="B338" s="202">
        <v>2.14</v>
      </c>
      <c r="K338" s="204">
        <v>40508</v>
      </c>
      <c r="L338" s="201">
        <v>1.5</v>
      </c>
    </row>
    <row r="339" spans="1:12" x14ac:dyDescent="0.25">
      <c r="A339" s="205">
        <v>38658</v>
      </c>
      <c r="B339" s="202">
        <v>2.15</v>
      </c>
      <c r="K339" s="204">
        <v>40515</v>
      </c>
      <c r="L339" s="201">
        <v>1.53</v>
      </c>
    </row>
    <row r="340" spans="1:12" x14ac:dyDescent="0.25">
      <c r="A340" s="205">
        <v>38659</v>
      </c>
      <c r="B340" s="202">
        <v>2.1800000000000002</v>
      </c>
      <c r="K340" s="204">
        <v>40522</v>
      </c>
      <c r="L340" s="201">
        <v>1.68</v>
      </c>
    </row>
    <row r="341" spans="1:12" x14ac:dyDescent="0.25">
      <c r="A341" s="205">
        <v>38660</v>
      </c>
      <c r="B341" s="202">
        <v>2.2000000000000002</v>
      </c>
      <c r="K341" s="204">
        <v>40529</v>
      </c>
      <c r="L341" s="201">
        <v>1.74</v>
      </c>
    </row>
    <row r="342" spans="1:12" x14ac:dyDescent="0.25">
      <c r="A342" s="205">
        <v>38663</v>
      </c>
      <c r="B342" s="202">
        <v>2.16</v>
      </c>
      <c r="K342" s="204">
        <v>40536</v>
      </c>
      <c r="L342" s="201">
        <v>1.65</v>
      </c>
    </row>
    <row r="343" spans="1:12" x14ac:dyDescent="0.25">
      <c r="A343" s="205">
        <v>38664</v>
      </c>
      <c r="B343" s="202">
        <v>2.13</v>
      </c>
      <c r="K343" s="204">
        <v>40543</v>
      </c>
      <c r="L343" s="201">
        <v>1.66</v>
      </c>
    </row>
    <row r="344" spans="1:12" x14ac:dyDescent="0.25">
      <c r="A344" s="205">
        <v>38665</v>
      </c>
      <c r="B344" s="202">
        <v>2.19</v>
      </c>
      <c r="K344" s="204">
        <v>40550</v>
      </c>
      <c r="L344" s="201">
        <v>1.65</v>
      </c>
    </row>
    <row r="345" spans="1:12" x14ac:dyDescent="0.25">
      <c r="A345" s="205">
        <v>38666</v>
      </c>
      <c r="B345" s="202">
        <v>2.15</v>
      </c>
      <c r="K345" s="204">
        <v>40557</v>
      </c>
      <c r="L345" s="201">
        <v>1.63</v>
      </c>
    </row>
    <row r="346" spans="1:12" x14ac:dyDescent="0.25">
      <c r="A346" s="205">
        <v>38667</v>
      </c>
      <c r="B346" s="202" t="e">
        <f>NA()</f>
        <v>#N/A</v>
      </c>
      <c r="K346" s="204">
        <v>40564</v>
      </c>
      <c r="L346" s="201">
        <v>1.72</v>
      </c>
    </row>
    <row r="347" spans="1:12" x14ac:dyDescent="0.25">
      <c r="A347" s="205">
        <v>38670</v>
      </c>
      <c r="B347" s="202">
        <v>2.21</v>
      </c>
      <c r="K347" s="204">
        <v>40571</v>
      </c>
      <c r="L347" s="201">
        <v>1.79</v>
      </c>
    </row>
    <row r="348" spans="1:12" x14ac:dyDescent="0.25">
      <c r="A348" s="205">
        <v>38671</v>
      </c>
      <c r="B348" s="202">
        <v>2.16</v>
      </c>
      <c r="K348" s="204">
        <v>40578</v>
      </c>
      <c r="L348" s="201">
        <v>1.84</v>
      </c>
    </row>
    <row r="349" spans="1:12" x14ac:dyDescent="0.25">
      <c r="A349" s="205">
        <v>38672</v>
      </c>
      <c r="B349" s="202">
        <v>2.12</v>
      </c>
      <c r="K349" s="204">
        <v>40585</v>
      </c>
      <c r="L349" s="201">
        <v>1.94</v>
      </c>
    </row>
    <row r="350" spans="1:12" x14ac:dyDescent="0.25">
      <c r="A350" s="205">
        <v>38673</v>
      </c>
      <c r="B350" s="203">
        <v>2.1</v>
      </c>
      <c r="K350" s="204">
        <v>40592</v>
      </c>
      <c r="L350" s="201">
        <v>1.91</v>
      </c>
    </row>
    <row r="351" spans="1:12" x14ac:dyDescent="0.25">
      <c r="A351" s="205">
        <v>38674</v>
      </c>
      <c r="B351" s="202">
        <v>2.15</v>
      </c>
      <c r="K351" s="204">
        <v>40599</v>
      </c>
      <c r="L351" s="201">
        <v>1.72</v>
      </c>
    </row>
    <row r="352" spans="1:12" x14ac:dyDescent="0.25">
      <c r="A352" s="205">
        <v>38677</v>
      </c>
      <c r="B352" s="202">
        <v>2.14</v>
      </c>
      <c r="K352" s="204">
        <v>40606</v>
      </c>
      <c r="L352" s="201">
        <v>1.65</v>
      </c>
    </row>
    <row r="353" spans="1:12" x14ac:dyDescent="0.25">
      <c r="A353" s="205">
        <v>38678</v>
      </c>
      <c r="B353" s="202">
        <v>2.13</v>
      </c>
      <c r="K353" s="204">
        <v>40613</v>
      </c>
      <c r="L353" s="201">
        <v>1.6</v>
      </c>
    </row>
    <row r="354" spans="1:12" x14ac:dyDescent="0.25">
      <c r="A354" s="205">
        <v>38679</v>
      </c>
      <c r="B354" s="202">
        <v>2.1800000000000002</v>
      </c>
      <c r="K354" s="204">
        <v>40620</v>
      </c>
      <c r="L354" s="201">
        <v>1.52</v>
      </c>
    </row>
    <row r="355" spans="1:12" x14ac:dyDescent="0.25">
      <c r="A355" s="205">
        <v>38680</v>
      </c>
      <c r="B355" s="202" t="e">
        <f>NA()</f>
        <v>#N/A</v>
      </c>
      <c r="K355" s="204">
        <v>40627</v>
      </c>
      <c r="L355" s="201">
        <v>1.56</v>
      </c>
    </row>
    <row r="356" spans="1:12" x14ac:dyDescent="0.25">
      <c r="A356" s="205">
        <v>38681</v>
      </c>
      <c r="B356" s="202">
        <v>2.15</v>
      </c>
      <c r="K356" s="204">
        <v>40634</v>
      </c>
      <c r="L356" s="201">
        <v>1.58</v>
      </c>
    </row>
    <row r="357" spans="1:12" x14ac:dyDescent="0.25">
      <c r="A357" s="205">
        <v>38684</v>
      </c>
      <c r="B357" s="202">
        <v>2.13</v>
      </c>
      <c r="K357" s="204">
        <v>40641</v>
      </c>
      <c r="L357" s="201">
        <v>1.56</v>
      </c>
    </row>
    <row r="358" spans="1:12" x14ac:dyDescent="0.25">
      <c r="A358" s="205">
        <v>38685</v>
      </c>
      <c r="B358" s="202">
        <v>2.1800000000000002</v>
      </c>
      <c r="K358" s="204">
        <v>40648</v>
      </c>
      <c r="L358" s="201">
        <v>1.48</v>
      </c>
    </row>
    <row r="359" spans="1:12" x14ac:dyDescent="0.25">
      <c r="A359" s="205">
        <v>38686</v>
      </c>
      <c r="B359" s="203">
        <v>2.17</v>
      </c>
      <c r="K359" s="204">
        <v>40655</v>
      </c>
      <c r="L359" s="201">
        <v>1.41</v>
      </c>
    </row>
    <row r="360" spans="1:12" x14ac:dyDescent="0.25">
      <c r="A360" s="205">
        <v>38687</v>
      </c>
      <c r="B360" s="202">
        <v>2.21</v>
      </c>
      <c r="K360" s="204">
        <v>40662</v>
      </c>
      <c r="L360" s="201">
        <v>1.44</v>
      </c>
    </row>
    <row r="361" spans="1:12" x14ac:dyDescent="0.25">
      <c r="A361" s="205">
        <v>38688</v>
      </c>
      <c r="B361" s="202">
        <v>2.21</v>
      </c>
      <c r="K361" s="204">
        <v>40669</v>
      </c>
      <c r="L361" s="201">
        <v>1.4</v>
      </c>
    </row>
    <row r="362" spans="1:12" x14ac:dyDescent="0.25">
      <c r="A362" s="205">
        <v>38691</v>
      </c>
      <c r="B362" s="202">
        <v>2.2200000000000002</v>
      </c>
      <c r="K362" s="204">
        <v>40676</v>
      </c>
      <c r="L362" s="201">
        <v>1.44</v>
      </c>
    </row>
    <row r="363" spans="1:12" x14ac:dyDescent="0.25">
      <c r="A363" s="205">
        <v>38692</v>
      </c>
      <c r="B363" s="202">
        <v>2.1800000000000002</v>
      </c>
      <c r="K363" s="204">
        <v>40683</v>
      </c>
      <c r="L363" s="201">
        <v>1.53</v>
      </c>
    </row>
    <row r="364" spans="1:12" x14ac:dyDescent="0.25">
      <c r="A364" s="205">
        <v>38693</v>
      </c>
      <c r="B364" s="202">
        <v>2.23</v>
      </c>
      <c r="K364" s="204">
        <v>40690</v>
      </c>
      <c r="L364" s="201">
        <v>1.51</v>
      </c>
    </row>
    <row r="365" spans="1:12" x14ac:dyDescent="0.25">
      <c r="A365" s="205">
        <v>38694</v>
      </c>
      <c r="B365" s="202">
        <v>2.19</v>
      </c>
      <c r="K365" s="204">
        <v>40697</v>
      </c>
      <c r="L365" s="201">
        <v>1.52</v>
      </c>
    </row>
    <row r="366" spans="1:12" x14ac:dyDescent="0.25">
      <c r="A366" s="205">
        <v>38695</v>
      </c>
      <c r="B366" s="202">
        <v>2.23</v>
      </c>
      <c r="K366" s="204">
        <v>40704</v>
      </c>
      <c r="L366" s="201">
        <v>1.61</v>
      </c>
    </row>
    <row r="367" spans="1:12" x14ac:dyDescent="0.25">
      <c r="A367" s="205">
        <v>38698</v>
      </c>
      <c r="B367" s="202">
        <v>2.2200000000000002</v>
      </c>
      <c r="K367" s="204">
        <v>40711</v>
      </c>
      <c r="L367" s="201">
        <v>1.55</v>
      </c>
    </row>
    <row r="368" spans="1:12" x14ac:dyDescent="0.25">
      <c r="A368" s="205">
        <v>38699</v>
      </c>
      <c r="B368" s="202">
        <v>2.21</v>
      </c>
      <c r="K368" s="204">
        <v>40718</v>
      </c>
      <c r="L368" s="201">
        <v>1.49</v>
      </c>
    </row>
    <row r="369" spans="1:12" x14ac:dyDescent="0.25">
      <c r="A369" s="205">
        <v>38700</v>
      </c>
      <c r="B369" s="202">
        <v>2.15</v>
      </c>
      <c r="K369" s="204">
        <v>40725</v>
      </c>
      <c r="L369" s="201">
        <v>1.46</v>
      </c>
    </row>
    <row r="370" spans="1:12" x14ac:dyDescent="0.25">
      <c r="A370" s="205">
        <v>38701</v>
      </c>
      <c r="B370" s="202">
        <v>2.16</v>
      </c>
      <c r="K370" s="204">
        <v>40732</v>
      </c>
      <c r="L370" s="201">
        <v>1.48</v>
      </c>
    </row>
    <row r="371" spans="1:12" x14ac:dyDescent="0.25">
      <c r="A371" s="205">
        <v>38702</v>
      </c>
      <c r="B371" s="202">
        <v>2.14</v>
      </c>
      <c r="K371" s="204">
        <v>40739</v>
      </c>
      <c r="L371" s="201">
        <v>1.35</v>
      </c>
    </row>
    <row r="372" spans="1:12" x14ac:dyDescent="0.25">
      <c r="A372" s="205">
        <v>38705</v>
      </c>
      <c r="B372" s="202">
        <v>2.12</v>
      </c>
      <c r="K372" s="204">
        <v>40746</v>
      </c>
      <c r="L372" s="201">
        <v>1.35</v>
      </c>
    </row>
    <row r="373" spans="1:12" x14ac:dyDescent="0.25">
      <c r="A373" s="205">
        <v>38706</v>
      </c>
      <c r="B373" s="202">
        <v>2.12</v>
      </c>
      <c r="K373" s="204">
        <v>40753</v>
      </c>
      <c r="L373" s="201">
        <v>1.27</v>
      </c>
    </row>
    <row r="374" spans="1:12" x14ac:dyDescent="0.25">
      <c r="A374" s="205">
        <v>38707</v>
      </c>
      <c r="B374" s="202">
        <v>2.12</v>
      </c>
      <c r="K374" s="204">
        <v>40760</v>
      </c>
      <c r="L374" s="201">
        <v>1</v>
      </c>
    </row>
    <row r="375" spans="1:12" x14ac:dyDescent="0.25">
      <c r="A375" s="205">
        <v>38708</v>
      </c>
      <c r="B375" s="202">
        <v>2.09</v>
      </c>
      <c r="K375" s="204">
        <v>40767</v>
      </c>
      <c r="L375" s="201">
        <v>0.8</v>
      </c>
    </row>
    <row r="376" spans="1:12" x14ac:dyDescent="0.25">
      <c r="A376" s="205">
        <v>38709</v>
      </c>
      <c r="B376" s="202">
        <v>2.04</v>
      </c>
      <c r="K376" s="204">
        <v>40774</v>
      </c>
      <c r="L376" s="201">
        <v>0.69</v>
      </c>
    </row>
    <row r="377" spans="1:12" x14ac:dyDescent="0.25">
      <c r="A377" s="205">
        <v>38712</v>
      </c>
      <c r="B377" s="202" t="e">
        <f>NA()</f>
        <v>#N/A</v>
      </c>
      <c r="K377" s="204">
        <v>40781</v>
      </c>
      <c r="L377" s="201">
        <v>0.75</v>
      </c>
    </row>
    <row r="378" spans="1:12" x14ac:dyDescent="0.25">
      <c r="A378" s="205">
        <v>38713</v>
      </c>
      <c r="B378" s="202">
        <v>2.0099999999999998</v>
      </c>
      <c r="K378" s="204">
        <v>40788</v>
      </c>
      <c r="L378" s="201">
        <v>0.75</v>
      </c>
    </row>
    <row r="379" spans="1:12" x14ac:dyDescent="0.25">
      <c r="A379" s="205">
        <v>38714</v>
      </c>
      <c r="B379" s="202">
        <v>2.0499999999999998</v>
      </c>
      <c r="K379" s="204">
        <v>40795</v>
      </c>
      <c r="L379" s="201">
        <v>0.66</v>
      </c>
    </row>
    <row r="380" spans="1:12" x14ac:dyDescent="0.25">
      <c r="A380" s="205">
        <v>38715</v>
      </c>
      <c r="B380" s="202">
        <v>2.04</v>
      </c>
      <c r="K380" s="204">
        <v>40802</v>
      </c>
      <c r="L380" s="201">
        <v>0.72</v>
      </c>
    </row>
    <row r="381" spans="1:12" x14ac:dyDescent="0.25">
      <c r="A381" s="205">
        <v>38716</v>
      </c>
      <c r="B381" s="203">
        <v>2.04</v>
      </c>
      <c r="K381" s="204">
        <v>40809</v>
      </c>
      <c r="L381" s="201">
        <v>0.66</v>
      </c>
    </row>
    <row r="382" spans="1:12" x14ac:dyDescent="0.25">
      <c r="A382" s="205">
        <v>38719</v>
      </c>
      <c r="B382" s="202" t="e">
        <f>NA()</f>
        <v>#N/A</v>
      </c>
      <c r="K382" s="204">
        <v>40816</v>
      </c>
      <c r="L382" s="201">
        <v>0.73</v>
      </c>
    </row>
    <row r="383" spans="1:12" x14ac:dyDescent="0.25">
      <c r="A383" s="205">
        <v>38720</v>
      </c>
      <c r="B383" s="202">
        <v>2.06</v>
      </c>
      <c r="K383" s="204">
        <v>40823</v>
      </c>
      <c r="L383" s="201">
        <v>0.62</v>
      </c>
    </row>
    <row r="384" spans="1:12" x14ac:dyDescent="0.25">
      <c r="A384" s="205">
        <v>38721</v>
      </c>
      <c r="B384" s="202">
        <v>2.02</v>
      </c>
      <c r="K384" s="204">
        <v>40830</v>
      </c>
      <c r="L384" s="201">
        <v>0.8</v>
      </c>
    </row>
    <row r="385" spans="1:12" x14ac:dyDescent="0.25">
      <c r="A385" s="205">
        <v>38722</v>
      </c>
      <c r="B385" s="202">
        <v>2.06</v>
      </c>
      <c r="K385" s="204">
        <v>40837</v>
      </c>
      <c r="L385" s="201">
        <v>0.77</v>
      </c>
    </row>
    <row r="386" spans="1:12" x14ac:dyDescent="0.25">
      <c r="A386" s="205">
        <v>38723</v>
      </c>
      <c r="B386" s="203">
        <v>2.0699999999999998</v>
      </c>
      <c r="K386" s="204">
        <v>40844</v>
      </c>
      <c r="L386" s="201">
        <v>0.74</v>
      </c>
    </row>
    <row r="387" spans="1:12" x14ac:dyDescent="0.25">
      <c r="A387" s="205">
        <v>38726</v>
      </c>
      <c r="B387" s="202">
        <v>2.09</v>
      </c>
      <c r="K387" s="204">
        <v>40851</v>
      </c>
      <c r="L387" s="201">
        <v>0.52</v>
      </c>
    </row>
    <row r="388" spans="1:12" x14ac:dyDescent="0.25">
      <c r="A388" s="205">
        <v>38727</v>
      </c>
      <c r="B388" s="202">
        <v>2.1</v>
      </c>
      <c r="K388" s="204">
        <v>40858</v>
      </c>
      <c r="L388" s="201">
        <v>0.51</v>
      </c>
    </row>
    <row r="389" spans="1:12" x14ac:dyDescent="0.25">
      <c r="A389" s="205">
        <v>38728</v>
      </c>
      <c r="B389" s="202">
        <v>2.11</v>
      </c>
      <c r="K389" s="204">
        <v>40865</v>
      </c>
      <c r="L389" s="201">
        <v>0.59</v>
      </c>
    </row>
    <row r="390" spans="1:12" x14ac:dyDescent="0.25">
      <c r="A390" s="205">
        <v>38729</v>
      </c>
      <c r="B390" s="202">
        <v>2.06</v>
      </c>
      <c r="K390" s="204">
        <v>40872</v>
      </c>
      <c r="L390" s="201">
        <v>0.57999999999999996</v>
      </c>
    </row>
    <row r="391" spans="1:12" x14ac:dyDescent="0.25">
      <c r="A391" s="205">
        <v>38730</v>
      </c>
      <c r="B391" s="202">
        <v>2.0299999999999998</v>
      </c>
      <c r="K391" s="204">
        <v>40879</v>
      </c>
      <c r="L391" s="201">
        <v>0.56999999999999995</v>
      </c>
    </row>
    <row r="392" spans="1:12" x14ac:dyDescent="0.25">
      <c r="A392" s="205">
        <v>38733</v>
      </c>
      <c r="B392" s="202" t="e">
        <f>NA()</f>
        <v>#N/A</v>
      </c>
      <c r="K392" s="204">
        <v>40886</v>
      </c>
      <c r="L392" s="201">
        <v>0.63</v>
      </c>
    </row>
    <row r="393" spans="1:12" x14ac:dyDescent="0.25">
      <c r="A393" s="205">
        <v>38734</v>
      </c>
      <c r="B393" s="202">
        <v>2.0099999999999998</v>
      </c>
      <c r="K393" s="204">
        <v>40893</v>
      </c>
      <c r="L393" s="201">
        <v>0.55000000000000004</v>
      </c>
    </row>
    <row r="394" spans="1:12" x14ac:dyDescent="0.25">
      <c r="A394" s="205">
        <v>38735</v>
      </c>
      <c r="B394" s="202">
        <v>2.02</v>
      </c>
      <c r="K394" s="204">
        <v>40900</v>
      </c>
      <c r="L394" s="201">
        <v>0.51</v>
      </c>
    </row>
    <row r="395" spans="1:12" x14ac:dyDescent="0.25">
      <c r="A395" s="205">
        <v>38736</v>
      </c>
      <c r="B395" s="202">
        <v>2.04</v>
      </c>
      <c r="K395" s="204">
        <v>40907</v>
      </c>
      <c r="L395" s="201">
        <v>0.54</v>
      </c>
    </row>
    <row r="396" spans="1:12" x14ac:dyDescent="0.25">
      <c r="A396" s="205">
        <v>38737</v>
      </c>
      <c r="B396" s="203">
        <v>1.99</v>
      </c>
      <c r="K396" s="204">
        <v>40914</v>
      </c>
      <c r="L396" s="201">
        <v>0.52</v>
      </c>
    </row>
    <row r="397" spans="1:12" x14ac:dyDescent="0.25">
      <c r="A397" s="205">
        <v>38740</v>
      </c>
      <c r="B397" s="202">
        <v>2</v>
      </c>
      <c r="K397" s="204">
        <v>40921</v>
      </c>
      <c r="L397" s="201">
        <v>0.49</v>
      </c>
    </row>
    <row r="398" spans="1:12" x14ac:dyDescent="0.25">
      <c r="A398" s="205">
        <v>38741</v>
      </c>
      <c r="B398" s="202">
        <v>1.99</v>
      </c>
      <c r="K398" s="204">
        <v>40928</v>
      </c>
      <c r="L398" s="201">
        <v>0.52</v>
      </c>
    </row>
    <row r="399" spans="1:12" x14ac:dyDescent="0.25">
      <c r="A399" s="205">
        <v>38742</v>
      </c>
      <c r="B399" s="202">
        <v>2.1</v>
      </c>
      <c r="K399" s="204">
        <v>40935</v>
      </c>
      <c r="L399" s="201">
        <v>0.56000000000000005</v>
      </c>
    </row>
    <row r="400" spans="1:12" x14ac:dyDescent="0.25">
      <c r="A400" s="205">
        <v>38743</v>
      </c>
      <c r="B400" s="202">
        <v>2.08</v>
      </c>
      <c r="K400" s="204">
        <v>40942</v>
      </c>
      <c r="L400" s="201">
        <v>0.44</v>
      </c>
    </row>
    <row r="401" spans="1:12" x14ac:dyDescent="0.25">
      <c r="A401" s="205">
        <v>38744</v>
      </c>
      <c r="B401" s="202">
        <v>2.0499999999999998</v>
      </c>
      <c r="K401" s="204">
        <v>40949</v>
      </c>
      <c r="L401" s="201">
        <v>0.51</v>
      </c>
    </row>
    <row r="402" spans="1:12" x14ac:dyDescent="0.25">
      <c r="A402" s="205">
        <v>38747</v>
      </c>
      <c r="B402" s="202">
        <v>2.0699999999999998</v>
      </c>
      <c r="K402" s="204">
        <v>40956</v>
      </c>
      <c r="L402" s="201">
        <v>0.46</v>
      </c>
    </row>
    <row r="403" spans="1:12" x14ac:dyDescent="0.25">
      <c r="A403" s="205">
        <v>38748</v>
      </c>
      <c r="B403" s="202">
        <v>2.02</v>
      </c>
      <c r="K403" s="204">
        <v>40963</v>
      </c>
      <c r="L403" s="201">
        <v>0.41</v>
      </c>
    </row>
    <row r="404" spans="1:12" x14ac:dyDescent="0.25">
      <c r="A404" s="205">
        <v>38749</v>
      </c>
      <c r="B404" s="202">
        <v>2.0299999999999998</v>
      </c>
      <c r="K404" s="204">
        <v>40970</v>
      </c>
      <c r="L404" s="201">
        <v>0.41</v>
      </c>
    </row>
    <row r="405" spans="1:12" x14ac:dyDescent="0.25">
      <c r="A405" s="205">
        <v>38750</v>
      </c>
      <c r="B405" s="202">
        <v>2.02</v>
      </c>
      <c r="K405" s="204">
        <v>40977</v>
      </c>
      <c r="L405" s="201">
        <v>0.52</v>
      </c>
    </row>
    <row r="406" spans="1:12" x14ac:dyDescent="0.25">
      <c r="A406" s="205">
        <v>38751</v>
      </c>
      <c r="B406" s="202">
        <v>1.96</v>
      </c>
      <c r="K406" s="204">
        <v>40984</v>
      </c>
      <c r="L406" s="201">
        <v>0.56999999999999995</v>
      </c>
    </row>
    <row r="407" spans="1:12" x14ac:dyDescent="0.25">
      <c r="A407" s="205">
        <v>38754</v>
      </c>
      <c r="B407" s="202">
        <v>1.95</v>
      </c>
      <c r="K407" s="204">
        <v>40991</v>
      </c>
      <c r="L407" s="201">
        <v>0.6</v>
      </c>
    </row>
    <row r="408" spans="1:12" x14ac:dyDescent="0.25">
      <c r="A408" s="205">
        <v>38755</v>
      </c>
      <c r="B408" s="202">
        <v>1.99</v>
      </c>
      <c r="K408" s="204">
        <v>40998</v>
      </c>
      <c r="L408" s="201">
        <v>0.57999999999999996</v>
      </c>
    </row>
    <row r="409" spans="1:12" x14ac:dyDescent="0.25">
      <c r="A409" s="205">
        <v>38756</v>
      </c>
      <c r="B409" s="202">
        <v>2.02</v>
      </c>
      <c r="K409" s="204">
        <v>41005</v>
      </c>
      <c r="L409" s="201">
        <v>0.57999999999999996</v>
      </c>
    </row>
    <row r="410" spans="1:12" x14ac:dyDescent="0.25">
      <c r="A410" s="205">
        <v>38757</v>
      </c>
      <c r="B410" s="202">
        <v>1.99</v>
      </c>
      <c r="K410" s="204">
        <v>41012</v>
      </c>
      <c r="L410" s="201">
        <v>0.47</v>
      </c>
    </row>
    <row r="411" spans="1:12" x14ac:dyDescent="0.25">
      <c r="A411" s="205">
        <v>38758</v>
      </c>
      <c r="B411" s="202">
        <v>2.02</v>
      </c>
      <c r="K411" s="204">
        <v>41019</v>
      </c>
      <c r="L411" s="201">
        <v>0.46</v>
      </c>
    </row>
    <row r="412" spans="1:12" x14ac:dyDescent="0.25">
      <c r="A412" s="205">
        <v>38761</v>
      </c>
      <c r="B412" s="202">
        <v>2.02</v>
      </c>
      <c r="K412" s="204">
        <v>41026</v>
      </c>
      <c r="L412" s="201">
        <v>0.49</v>
      </c>
    </row>
    <row r="413" spans="1:12" x14ac:dyDescent="0.25">
      <c r="A413" s="205">
        <v>38762</v>
      </c>
      <c r="B413" s="202">
        <v>2.08</v>
      </c>
      <c r="K413" s="204">
        <v>41033</v>
      </c>
      <c r="L413" s="201">
        <v>0.51</v>
      </c>
    </row>
    <row r="414" spans="1:12" x14ac:dyDescent="0.25">
      <c r="A414" s="205">
        <v>38763</v>
      </c>
      <c r="B414" s="202">
        <v>2.0699999999999998</v>
      </c>
      <c r="K414" s="204">
        <v>41040</v>
      </c>
      <c r="L414" s="201">
        <v>0.6</v>
      </c>
    </row>
    <row r="415" spans="1:12" x14ac:dyDescent="0.25">
      <c r="A415" s="205">
        <v>38764</v>
      </c>
      <c r="B415" s="202">
        <v>2.04</v>
      </c>
      <c r="K415" s="204">
        <v>41047</v>
      </c>
      <c r="L415" s="201">
        <v>0.45</v>
      </c>
    </row>
    <row r="416" spans="1:12" x14ac:dyDescent="0.25">
      <c r="A416" s="205">
        <v>38765</v>
      </c>
      <c r="B416" s="202">
        <v>1.99</v>
      </c>
      <c r="K416" s="204">
        <v>41054</v>
      </c>
      <c r="L416" s="201">
        <v>0.33</v>
      </c>
    </row>
    <row r="417" spans="1:12" x14ac:dyDescent="0.25">
      <c r="A417" s="205">
        <v>38768</v>
      </c>
      <c r="B417" s="202" t="e">
        <f>NA()</f>
        <v>#N/A</v>
      </c>
      <c r="K417" s="204">
        <v>41061</v>
      </c>
      <c r="L417" s="201">
        <v>0.16</v>
      </c>
    </row>
    <row r="418" spans="1:12" x14ac:dyDescent="0.25">
      <c r="A418" s="205">
        <v>38769</v>
      </c>
      <c r="B418" s="202">
        <v>2.0099999999999998</v>
      </c>
      <c r="K418" s="204">
        <v>41068</v>
      </c>
      <c r="L418" s="201">
        <v>0.06</v>
      </c>
    </row>
    <row r="419" spans="1:12" x14ac:dyDescent="0.25">
      <c r="A419" s="205">
        <v>38770</v>
      </c>
      <c r="B419" s="202">
        <v>1.98</v>
      </c>
      <c r="K419" s="204">
        <v>41075</v>
      </c>
      <c r="L419" s="201">
        <v>0.11</v>
      </c>
    </row>
    <row r="420" spans="1:12" x14ac:dyDescent="0.25">
      <c r="A420" s="205">
        <v>38771</v>
      </c>
      <c r="B420" s="202">
        <v>2</v>
      </c>
      <c r="K420" s="204">
        <v>41082</v>
      </c>
      <c r="L420" s="201">
        <v>0.12</v>
      </c>
    </row>
    <row r="421" spans="1:12" x14ac:dyDescent="0.25">
      <c r="A421" s="205">
        <v>38772</v>
      </c>
      <c r="B421" s="203">
        <v>1.98</v>
      </c>
      <c r="K421" s="204">
        <v>41089</v>
      </c>
      <c r="L421" s="201">
        <v>0.12</v>
      </c>
    </row>
    <row r="422" spans="1:12" x14ac:dyDescent="0.25">
      <c r="A422" s="205">
        <v>38775</v>
      </c>
      <c r="B422" s="202">
        <v>2.0099999999999998</v>
      </c>
      <c r="K422" s="204">
        <v>41096</v>
      </c>
      <c r="L422" s="201">
        <v>0.11</v>
      </c>
    </row>
    <row r="423" spans="1:12" x14ac:dyDescent="0.25">
      <c r="A423" s="205">
        <v>38776</v>
      </c>
      <c r="B423" s="202">
        <v>1.98</v>
      </c>
      <c r="K423" s="204">
        <v>41103</v>
      </c>
      <c r="L423" s="201">
        <v>0.01</v>
      </c>
    </row>
    <row r="424" spans="1:12" x14ac:dyDescent="0.25">
      <c r="A424" s="205">
        <v>38777</v>
      </c>
      <c r="B424" s="202">
        <v>2</v>
      </c>
      <c r="K424" s="204">
        <v>41110</v>
      </c>
      <c r="L424" s="201">
        <v>-0.02</v>
      </c>
    </row>
    <row r="425" spans="1:12" x14ac:dyDescent="0.25">
      <c r="A425" s="205">
        <v>38778</v>
      </c>
      <c r="B425" s="202">
        <v>2.0299999999999998</v>
      </c>
      <c r="K425" s="204">
        <v>41117</v>
      </c>
      <c r="L425" s="201">
        <v>-0.08</v>
      </c>
    </row>
    <row r="426" spans="1:12" x14ac:dyDescent="0.25">
      <c r="A426" s="205">
        <v>38779</v>
      </c>
      <c r="B426" s="202">
        <v>2.04</v>
      </c>
      <c r="K426" s="204">
        <v>41124</v>
      </c>
      <c r="L426" s="201">
        <v>-7.0000000000000007E-2</v>
      </c>
    </row>
    <row r="427" spans="1:12" x14ac:dyDescent="0.25">
      <c r="A427" s="205">
        <v>38782</v>
      </c>
      <c r="B427" s="202">
        <v>2.11</v>
      </c>
      <c r="K427" s="204">
        <v>41131</v>
      </c>
      <c r="L427" s="201">
        <v>0</v>
      </c>
    </row>
    <row r="428" spans="1:12" x14ac:dyDescent="0.25">
      <c r="A428" s="205">
        <v>38783</v>
      </c>
      <c r="B428" s="202">
        <v>2.11</v>
      </c>
      <c r="K428" s="204">
        <v>41138</v>
      </c>
      <c r="L428" s="201">
        <v>0.17</v>
      </c>
    </row>
    <row r="429" spans="1:12" x14ac:dyDescent="0.25">
      <c r="A429" s="205">
        <v>38784</v>
      </c>
      <c r="B429" s="202">
        <v>2.15</v>
      </c>
      <c r="K429" s="204">
        <v>41145</v>
      </c>
      <c r="L429" s="201">
        <v>0.14000000000000001</v>
      </c>
    </row>
    <row r="430" spans="1:12" x14ac:dyDescent="0.25">
      <c r="A430" s="205">
        <v>38785</v>
      </c>
      <c r="B430" s="202">
        <v>2.15</v>
      </c>
      <c r="K430" s="204">
        <v>41152</v>
      </c>
      <c r="L430" s="201">
        <v>0.02</v>
      </c>
    </row>
    <row r="431" spans="1:12" x14ac:dyDescent="0.25">
      <c r="A431" s="205">
        <v>38786</v>
      </c>
      <c r="B431" s="202">
        <v>2.17</v>
      </c>
      <c r="K431" s="204">
        <v>41159</v>
      </c>
      <c r="L431" s="201">
        <v>0.02</v>
      </c>
    </row>
    <row r="432" spans="1:12" x14ac:dyDescent="0.25">
      <c r="A432" s="205">
        <v>38789</v>
      </c>
      <c r="B432" s="202">
        <v>2.2000000000000002</v>
      </c>
      <c r="K432" s="204">
        <v>41166</v>
      </c>
      <c r="L432" s="201">
        <v>0.04</v>
      </c>
    </row>
    <row r="433" spans="1:12" x14ac:dyDescent="0.25">
      <c r="A433" s="205">
        <v>38790</v>
      </c>
      <c r="B433" s="202">
        <v>2.15</v>
      </c>
      <c r="K433" s="204">
        <v>41173</v>
      </c>
      <c r="L433" s="201">
        <v>0.04</v>
      </c>
    </row>
    <row r="434" spans="1:12" x14ac:dyDescent="0.25">
      <c r="A434" s="205">
        <v>38791</v>
      </c>
      <c r="B434" s="202">
        <v>2.17</v>
      </c>
      <c r="K434" s="204">
        <v>41180</v>
      </c>
      <c r="L434" s="201">
        <v>0</v>
      </c>
    </row>
    <row r="435" spans="1:12" x14ac:dyDescent="0.25">
      <c r="A435" s="205">
        <v>38792</v>
      </c>
      <c r="B435" s="202">
        <v>2.13</v>
      </c>
      <c r="K435" s="204">
        <v>41187</v>
      </c>
      <c r="L435" s="201">
        <v>-0.06</v>
      </c>
    </row>
    <row r="436" spans="1:12" x14ac:dyDescent="0.25">
      <c r="A436" s="205">
        <v>38793</v>
      </c>
      <c r="B436" s="202">
        <v>2.16</v>
      </c>
      <c r="K436" s="204">
        <v>41194</v>
      </c>
      <c r="L436" s="201">
        <v>-0.03</v>
      </c>
    </row>
    <row r="437" spans="1:12" x14ac:dyDescent="0.25">
      <c r="A437" s="205">
        <v>38796</v>
      </c>
      <c r="B437" s="202">
        <v>2.15</v>
      </c>
      <c r="K437" s="204">
        <v>41201</v>
      </c>
      <c r="L437" s="201">
        <v>0.04</v>
      </c>
    </row>
    <row r="438" spans="1:12" x14ac:dyDescent="0.25">
      <c r="A438" s="205">
        <v>38797</v>
      </c>
      <c r="B438" s="202">
        <v>2.21</v>
      </c>
      <c r="K438" s="204">
        <v>41208</v>
      </c>
      <c r="L438" s="201">
        <v>0.02</v>
      </c>
    </row>
    <row r="439" spans="1:12" x14ac:dyDescent="0.25">
      <c r="A439" s="205">
        <v>38798</v>
      </c>
      <c r="B439" s="202">
        <v>2.2000000000000002</v>
      </c>
      <c r="K439" s="204">
        <v>41215</v>
      </c>
      <c r="L439" s="201">
        <v>-0.05</v>
      </c>
    </row>
    <row r="440" spans="1:12" x14ac:dyDescent="0.25">
      <c r="A440" s="205">
        <v>38799</v>
      </c>
      <c r="B440" s="202">
        <v>2.21</v>
      </c>
      <c r="K440" s="204">
        <v>41222</v>
      </c>
      <c r="L440" s="201">
        <v>-0.09</v>
      </c>
    </row>
    <row r="441" spans="1:12" x14ac:dyDescent="0.25">
      <c r="A441" s="205">
        <v>38800</v>
      </c>
      <c r="B441" s="202">
        <v>2.16</v>
      </c>
      <c r="K441" s="204">
        <v>41229</v>
      </c>
      <c r="L441" s="201">
        <v>-0.14000000000000001</v>
      </c>
    </row>
    <row r="442" spans="1:12" x14ac:dyDescent="0.25">
      <c r="A442" s="205">
        <v>38803</v>
      </c>
      <c r="B442" s="202">
        <v>2.21</v>
      </c>
      <c r="K442" s="204">
        <v>41236</v>
      </c>
      <c r="L442" s="201">
        <v>-0.03</v>
      </c>
    </row>
    <row r="443" spans="1:12" x14ac:dyDescent="0.25">
      <c r="A443" s="205">
        <v>38804</v>
      </c>
      <c r="B443" s="202">
        <v>2.2799999999999998</v>
      </c>
      <c r="K443" s="204">
        <v>41243</v>
      </c>
      <c r="L443" s="201">
        <v>0</v>
      </c>
    </row>
    <row r="444" spans="1:12" x14ac:dyDescent="0.25">
      <c r="A444" s="205">
        <v>38805</v>
      </c>
      <c r="B444" s="202">
        <v>2.31</v>
      </c>
      <c r="K444" s="204">
        <v>41250</v>
      </c>
      <c r="L444" s="201">
        <v>-0.09</v>
      </c>
    </row>
    <row r="445" spans="1:12" x14ac:dyDescent="0.25">
      <c r="A445" s="205">
        <v>38806</v>
      </c>
      <c r="B445" s="202">
        <v>2.34</v>
      </c>
      <c r="K445" s="204">
        <v>41257</v>
      </c>
      <c r="L445" s="201">
        <v>-0.04</v>
      </c>
    </row>
    <row r="446" spans="1:12" x14ac:dyDescent="0.25">
      <c r="A446" s="205">
        <v>38807</v>
      </c>
      <c r="B446" s="202">
        <v>2.33</v>
      </c>
      <c r="K446" s="204">
        <v>41264</v>
      </c>
      <c r="L446" s="201">
        <v>7.0000000000000007E-2</v>
      </c>
    </row>
    <row r="447" spans="1:12" x14ac:dyDescent="0.25">
      <c r="A447" s="205">
        <v>38810</v>
      </c>
      <c r="B447" s="202">
        <v>2.34</v>
      </c>
      <c r="K447" s="204">
        <v>41271</v>
      </c>
      <c r="L447" s="201">
        <v>0.05</v>
      </c>
    </row>
    <row r="448" spans="1:12" x14ac:dyDescent="0.25">
      <c r="A448" s="205">
        <v>38811</v>
      </c>
      <c r="B448" s="202">
        <v>2.36</v>
      </c>
      <c r="K448" s="204">
        <v>41278</v>
      </c>
      <c r="L448" s="201">
        <v>0.24</v>
      </c>
    </row>
    <row r="449" spans="1:12" x14ac:dyDescent="0.25">
      <c r="A449" s="205">
        <v>38812</v>
      </c>
      <c r="B449" s="202">
        <v>2.33</v>
      </c>
      <c r="K449" s="204">
        <v>41285</v>
      </c>
      <c r="L449" s="201">
        <v>0.18</v>
      </c>
    </row>
    <row r="450" spans="1:12" x14ac:dyDescent="0.25">
      <c r="A450" s="205">
        <v>38813</v>
      </c>
      <c r="B450" s="202">
        <v>2.37</v>
      </c>
      <c r="K450" s="204">
        <v>41292</v>
      </c>
      <c r="L450" s="201">
        <v>0.16</v>
      </c>
    </row>
    <row r="451" spans="1:12" x14ac:dyDescent="0.25">
      <c r="A451" s="205">
        <v>38814</v>
      </c>
      <c r="B451" s="202">
        <v>2.4300000000000002</v>
      </c>
      <c r="K451" s="204">
        <v>41299</v>
      </c>
      <c r="L451" s="201">
        <v>0.19</v>
      </c>
    </row>
    <row r="452" spans="1:12" x14ac:dyDescent="0.25">
      <c r="A452" s="205">
        <v>38817</v>
      </c>
      <c r="B452" s="202">
        <v>2.42</v>
      </c>
      <c r="K452" s="204">
        <v>41306</v>
      </c>
      <c r="L452" s="201">
        <v>0.23</v>
      </c>
    </row>
    <row r="453" spans="1:12" x14ac:dyDescent="0.25">
      <c r="A453" s="205">
        <v>38818</v>
      </c>
      <c r="B453" s="202">
        <v>2.39</v>
      </c>
      <c r="K453" s="204">
        <v>41313</v>
      </c>
      <c r="L453" s="201">
        <v>0.2</v>
      </c>
    </row>
    <row r="454" spans="1:12" x14ac:dyDescent="0.25">
      <c r="A454" s="205">
        <v>38819</v>
      </c>
      <c r="B454" s="202">
        <v>2.44</v>
      </c>
      <c r="K454" s="204">
        <v>41320</v>
      </c>
      <c r="L454" s="201">
        <v>0.21</v>
      </c>
    </row>
    <row r="455" spans="1:12" x14ac:dyDescent="0.25">
      <c r="A455" s="205">
        <v>38820</v>
      </c>
      <c r="B455" s="202">
        <v>2.5</v>
      </c>
      <c r="K455" s="204">
        <v>41327</v>
      </c>
      <c r="L455" s="201">
        <v>0.21</v>
      </c>
    </row>
    <row r="456" spans="1:12" x14ac:dyDescent="0.25">
      <c r="A456" s="205">
        <v>38821</v>
      </c>
      <c r="B456" s="202" t="e">
        <f>NA()</f>
        <v>#N/A</v>
      </c>
      <c r="K456" s="204">
        <v>41334</v>
      </c>
      <c r="L456" s="201">
        <v>0.12</v>
      </c>
    </row>
    <row r="457" spans="1:12" x14ac:dyDescent="0.25">
      <c r="A457" s="205">
        <v>38824</v>
      </c>
      <c r="B457" s="202">
        <v>2.4500000000000002</v>
      </c>
      <c r="K457" s="204">
        <v>41341</v>
      </c>
      <c r="L457" s="201">
        <v>0.17</v>
      </c>
    </row>
    <row r="458" spans="1:12" x14ac:dyDescent="0.25">
      <c r="A458" s="205">
        <v>38825</v>
      </c>
      <c r="B458" s="202">
        <v>2.42</v>
      </c>
      <c r="K458" s="204">
        <v>41348</v>
      </c>
      <c r="L458" s="201">
        <v>0.25</v>
      </c>
    </row>
    <row r="459" spans="1:12" x14ac:dyDescent="0.25">
      <c r="A459" s="205">
        <v>38826</v>
      </c>
      <c r="B459" s="202">
        <v>2.44</v>
      </c>
      <c r="K459" s="204">
        <v>41355</v>
      </c>
      <c r="L459" s="201">
        <v>0.2</v>
      </c>
    </row>
    <row r="460" spans="1:12" x14ac:dyDescent="0.25">
      <c r="A460" s="205">
        <v>38827</v>
      </c>
      <c r="B460" s="203">
        <v>2.46</v>
      </c>
      <c r="K460" s="204">
        <v>41362</v>
      </c>
      <c r="L460" s="201">
        <v>0.17</v>
      </c>
    </row>
    <row r="461" spans="1:12" x14ac:dyDescent="0.25">
      <c r="A461" s="205">
        <v>38828</v>
      </c>
      <c r="B461" s="202">
        <v>2.4300000000000002</v>
      </c>
      <c r="K461" s="204">
        <v>41369</v>
      </c>
      <c r="L461" s="201">
        <v>0.09</v>
      </c>
    </row>
    <row r="462" spans="1:12" x14ac:dyDescent="0.25">
      <c r="A462" s="205">
        <v>38831</v>
      </c>
      <c r="B462" s="202">
        <v>2.4300000000000002</v>
      </c>
      <c r="K462" s="204">
        <v>41376</v>
      </c>
      <c r="L462" s="201">
        <v>0.08</v>
      </c>
    </row>
    <row r="463" spans="1:12" x14ac:dyDescent="0.25">
      <c r="A463" s="205">
        <v>38832</v>
      </c>
      <c r="B463" s="202">
        <v>2.5099999999999998</v>
      </c>
      <c r="K463" s="204">
        <v>41383</v>
      </c>
      <c r="L463" s="201">
        <v>0.08</v>
      </c>
    </row>
    <row r="464" spans="1:12" x14ac:dyDescent="0.25">
      <c r="A464" s="205">
        <v>38833</v>
      </c>
      <c r="B464" s="202">
        <v>2.54</v>
      </c>
      <c r="K464" s="204">
        <v>41390</v>
      </c>
      <c r="L464" s="201">
        <v>0.03</v>
      </c>
    </row>
    <row r="465" spans="1:12" x14ac:dyDescent="0.25">
      <c r="A465" s="205">
        <v>38834</v>
      </c>
      <c r="B465" s="202">
        <v>2.5</v>
      </c>
      <c r="K465" s="204">
        <v>41397</v>
      </c>
      <c r="L465" s="201">
        <v>7.0000000000000007E-2</v>
      </c>
    </row>
    <row r="466" spans="1:12" x14ac:dyDescent="0.25">
      <c r="A466" s="205">
        <v>38835</v>
      </c>
      <c r="B466" s="202">
        <v>2.44</v>
      </c>
      <c r="K466" s="204">
        <v>41404</v>
      </c>
      <c r="L466" s="201">
        <v>0.23</v>
      </c>
    </row>
    <row r="467" spans="1:12" x14ac:dyDescent="0.25">
      <c r="A467" s="205">
        <v>38838</v>
      </c>
      <c r="B467" s="202">
        <v>2.48</v>
      </c>
      <c r="K467" s="204">
        <v>41411</v>
      </c>
      <c r="L467" s="201">
        <v>0.34</v>
      </c>
    </row>
    <row r="468" spans="1:12" x14ac:dyDescent="0.25">
      <c r="A468" s="205">
        <v>38839</v>
      </c>
      <c r="B468" s="202">
        <v>2.4900000000000002</v>
      </c>
      <c r="K468" s="204">
        <v>41418</v>
      </c>
      <c r="L468" s="201">
        <v>0.43</v>
      </c>
    </row>
    <row r="469" spans="1:12" x14ac:dyDescent="0.25">
      <c r="A469" s="205">
        <v>38840</v>
      </c>
      <c r="B469" s="202">
        <v>2.52</v>
      </c>
      <c r="K469" s="204">
        <v>41425</v>
      </c>
      <c r="L469" s="201">
        <v>0.59</v>
      </c>
    </row>
    <row r="470" spans="1:12" x14ac:dyDescent="0.25">
      <c r="A470" s="205">
        <v>38841</v>
      </c>
      <c r="B470" s="202">
        <v>2.54</v>
      </c>
      <c r="K470" s="204">
        <v>41432</v>
      </c>
      <c r="L470" s="201">
        <v>0.68</v>
      </c>
    </row>
    <row r="471" spans="1:12" x14ac:dyDescent="0.25">
      <c r="A471" s="205">
        <v>38842</v>
      </c>
      <c r="B471" s="202">
        <v>2.5099999999999998</v>
      </c>
      <c r="K471" s="204">
        <v>41439</v>
      </c>
      <c r="L471" s="201">
        <v>0.94</v>
      </c>
    </row>
    <row r="472" spans="1:12" x14ac:dyDescent="0.25">
      <c r="A472" s="205">
        <v>38845</v>
      </c>
      <c r="B472" s="202">
        <v>2.4900000000000002</v>
      </c>
      <c r="K472" s="204">
        <v>41446</v>
      </c>
      <c r="L472" s="201">
        <v>1.1399999999999999</v>
      </c>
    </row>
    <row r="473" spans="1:12" x14ac:dyDescent="0.25">
      <c r="A473" s="205">
        <v>38846</v>
      </c>
      <c r="B473" s="202">
        <v>2.48</v>
      </c>
      <c r="K473" s="204">
        <v>41453</v>
      </c>
      <c r="L473" s="201">
        <v>1.1599999999999999</v>
      </c>
    </row>
    <row r="474" spans="1:12" x14ac:dyDescent="0.25">
      <c r="A474" s="205">
        <v>38847</v>
      </c>
      <c r="B474" s="202">
        <v>2.46</v>
      </c>
      <c r="K474" s="204">
        <v>41460</v>
      </c>
      <c r="L474" s="201">
        <v>1.1200000000000001</v>
      </c>
    </row>
    <row r="475" spans="1:12" x14ac:dyDescent="0.25">
      <c r="A475" s="205">
        <v>38848</v>
      </c>
      <c r="B475" s="202">
        <v>2.4700000000000002</v>
      </c>
      <c r="K475" s="204">
        <v>41467</v>
      </c>
      <c r="L475" s="201">
        <v>1.18</v>
      </c>
    </row>
    <row r="476" spans="1:12" x14ac:dyDescent="0.25">
      <c r="A476" s="205">
        <v>38849</v>
      </c>
      <c r="B476" s="202">
        <v>2.5099999999999998</v>
      </c>
      <c r="K476" s="204">
        <v>41474</v>
      </c>
      <c r="L476" s="201">
        <v>1.03</v>
      </c>
    </row>
    <row r="477" spans="1:12" x14ac:dyDescent="0.25">
      <c r="A477" s="205">
        <v>38852</v>
      </c>
      <c r="B477" s="202">
        <v>2.5099999999999998</v>
      </c>
      <c r="K477" s="204">
        <v>41481</v>
      </c>
      <c r="L477" s="201">
        <v>1.05</v>
      </c>
    </row>
    <row r="478" spans="1:12" x14ac:dyDescent="0.25">
      <c r="A478" s="205">
        <v>38853</v>
      </c>
      <c r="B478" s="202">
        <v>2.4700000000000002</v>
      </c>
      <c r="K478" s="204">
        <v>41488</v>
      </c>
      <c r="L478" s="201">
        <v>1.08</v>
      </c>
    </row>
    <row r="479" spans="1:12" x14ac:dyDescent="0.25">
      <c r="A479" s="205">
        <v>38854</v>
      </c>
      <c r="B479" s="202">
        <v>2.52</v>
      </c>
      <c r="K479" s="204">
        <v>41495</v>
      </c>
      <c r="L479" s="201">
        <v>1</v>
      </c>
    </row>
    <row r="480" spans="1:12" x14ac:dyDescent="0.25">
      <c r="A480" s="205">
        <v>38855</v>
      </c>
      <c r="B480" s="202">
        <v>2.4500000000000002</v>
      </c>
      <c r="K480" s="204">
        <v>41502</v>
      </c>
      <c r="L480" s="201">
        <v>1.1499999999999999</v>
      </c>
    </row>
    <row r="481" spans="1:12" x14ac:dyDescent="0.25">
      <c r="A481" s="205">
        <v>38856</v>
      </c>
      <c r="B481" s="202">
        <v>2.44</v>
      </c>
      <c r="K481" s="204">
        <v>41509</v>
      </c>
      <c r="L481" s="201">
        <v>1.31</v>
      </c>
    </row>
    <row r="482" spans="1:12" x14ac:dyDescent="0.25">
      <c r="A482" s="205">
        <v>38859</v>
      </c>
      <c r="B482" s="202">
        <v>2.4500000000000002</v>
      </c>
      <c r="K482" s="204">
        <v>41516</v>
      </c>
      <c r="L482" s="201">
        <v>1.18</v>
      </c>
    </row>
    <row r="483" spans="1:12" x14ac:dyDescent="0.25">
      <c r="A483" s="205">
        <v>38860</v>
      </c>
      <c r="B483" s="202">
        <v>2.46</v>
      </c>
      <c r="K483" s="204">
        <v>41523</v>
      </c>
      <c r="L483" s="201">
        <v>1.35</v>
      </c>
    </row>
    <row r="484" spans="1:12" x14ac:dyDescent="0.25">
      <c r="A484" s="205">
        <v>38861</v>
      </c>
      <c r="B484" s="202">
        <v>2.44</v>
      </c>
      <c r="K484" s="204">
        <v>41530</v>
      </c>
      <c r="L484" s="201">
        <v>1.33</v>
      </c>
    </row>
    <row r="485" spans="1:12" x14ac:dyDescent="0.25">
      <c r="A485" s="205">
        <v>38862</v>
      </c>
      <c r="B485" s="202">
        <v>2.48</v>
      </c>
      <c r="K485" s="204">
        <v>41537</v>
      </c>
      <c r="L485" s="201">
        <v>1.21</v>
      </c>
    </row>
    <row r="486" spans="1:12" x14ac:dyDescent="0.25">
      <c r="A486" s="205">
        <v>38863</v>
      </c>
      <c r="B486" s="202">
        <v>2.4700000000000002</v>
      </c>
      <c r="K486" s="204">
        <v>41544</v>
      </c>
      <c r="L486" s="201">
        <v>1.07</v>
      </c>
    </row>
    <row r="487" spans="1:12" x14ac:dyDescent="0.25">
      <c r="A487" s="205">
        <v>38866</v>
      </c>
      <c r="B487" s="202" t="e">
        <f>NA()</f>
        <v>#N/A</v>
      </c>
      <c r="K487" s="204">
        <v>41551</v>
      </c>
      <c r="L487" s="201">
        <v>1.07</v>
      </c>
    </row>
    <row r="488" spans="1:12" x14ac:dyDescent="0.25">
      <c r="A488" s="205">
        <v>38867</v>
      </c>
      <c r="B488" s="202">
        <v>2.4900000000000002</v>
      </c>
      <c r="K488" s="204">
        <v>41558</v>
      </c>
      <c r="L488" s="201">
        <v>1.08</v>
      </c>
    </row>
    <row r="489" spans="1:12" x14ac:dyDescent="0.25">
      <c r="A489" s="205">
        <v>38868</v>
      </c>
      <c r="B489" s="202">
        <v>2.5</v>
      </c>
      <c r="K489" s="204">
        <v>41565</v>
      </c>
      <c r="L489" s="201">
        <v>1.1000000000000001</v>
      </c>
    </row>
    <row r="490" spans="1:12" x14ac:dyDescent="0.25">
      <c r="A490" s="205">
        <v>38869</v>
      </c>
      <c r="B490" s="202">
        <v>2.4900000000000002</v>
      </c>
      <c r="K490" s="204">
        <v>41572</v>
      </c>
      <c r="L490" s="201">
        <v>1.01</v>
      </c>
    </row>
    <row r="491" spans="1:12" x14ac:dyDescent="0.25">
      <c r="A491" s="205">
        <v>38870</v>
      </c>
      <c r="B491" s="203">
        <v>2.41</v>
      </c>
      <c r="K491" s="204">
        <v>41579</v>
      </c>
      <c r="L491" s="201">
        <v>1.02</v>
      </c>
    </row>
    <row r="492" spans="1:12" x14ac:dyDescent="0.25">
      <c r="A492" s="205">
        <v>38873</v>
      </c>
      <c r="B492" s="202">
        <v>2.42</v>
      </c>
      <c r="K492" s="204">
        <v>41586</v>
      </c>
      <c r="L492" s="201">
        <v>1.1599999999999999</v>
      </c>
    </row>
    <row r="493" spans="1:12" x14ac:dyDescent="0.25">
      <c r="A493" s="205">
        <v>38874</v>
      </c>
      <c r="B493" s="202">
        <v>2.4700000000000002</v>
      </c>
      <c r="K493" s="204">
        <v>41593</v>
      </c>
      <c r="L493" s="201">
        <v>1.21</v>
      </c>
    </row>
    <row r="494" spans="1:12" x14ac:dyDescent="0.25">
      <c r="A494" s="205">
        <v>38875</v>
      </c>
      <c r="B494" s="202">
        <v>2.5099999999999998</v>
      </c>
      <c r="K494" s="204">
        <v>41600</v>
      </c>
      <c r="L494" s="201">
        <v>1.23</v>
      </c>
    </row>
    <row r="495" spans="1:12" x14ac:dyDescent="0.25">
      <c r="A495" s="205">
        <v>38876</v>
      </c>
      <c r="B495" s="202">
        <v>2.4900000000000002</v>
      </c>
      <c r="K495" s="204">
        <v>41607</v>
      </c>
      <c r="L495" s="201">
        <v>1.21</v>
      </c>
    </row>
    <row r="496" spans="1:12" x14ac:dyDescent="0.25">
      <c r="A496" s="205">
        <v>38877</v>
      </c>
      <c r="B496" s="202">
        <v>2.46</v>
      </c>
      <c r="K496" s="204">
        <v>41614</v>
      </c>
      <c r="L496" s="201">
        <v>1.32</v>
      </c>
    </row>
    <row r="497" spans="1:12" x14ac:dyDescent="0.25">
      <c r="A497" s="205">
        <v>38880</v>
      </c>
      <c r="B497" s="202">
        <v>2.46</v>
      </c>
      <c r="K497" s="204">
        <v>41621</v>
      </c>
      <c r="L497" s="201">
        <v>1.31</v>
      </c>
    </row>
    <row r="498" spans="1:12" x14ac:dyDescent="0.25">
      <c r="A498" s="205">
        <v>38881</v>
      </c>
      <c r="B498" s="202">
        <v>2.4500000000000002</v>
      </c>
      <c r="K498" s="204">
        <v>41628</v>
      </c>
      <c r="L498" s="201">
        <v>1.3</v>
      </c>
    </row>
    <row r="499" spans="1:12" x14ac:dyDescent="0.25">
      <c r="A499" s="205">
        <v>38882</v>
      </c>
      <c r="B499" s="202">
        <v>2.5</v>
      </c>
      <c r="K499" s="204">
        <v>41635</v>
      </c>
      <c r="L499" s="201">
        <v>1.34</v>
      </c>
    </row>
    <row r="500" spans="1:12" x14ac:dyDescent="0.25">
      <c r="A500" s="205">
        <v>38883</v>
      </c>
      <c r="B500" s="202">
        <v>2.52</v>
      </c>
      <c r="K500" s="204">
        <v>41642</v>
      </c>
      <c r="L500" s="201">
        <v>1.32</v>
      </c>
    </row>
    <row r="501" spans="1:12" x14ac:dyDescent="0.25">
      <c r="A501" s="205">
        <v>38884</v>
      </c>
      <c r="B501" s="202">
        <v>2.54</v>
      </c>
      <c r="K501" s="204">
        <v>41649</v>
      </c>
      <c r="L501" s="201">
        <v>1.22</v>
      </c>
    </row>
    <row r="502" spans="1:12" x14ac:dyDescent="0.25">
      <c r="A502" s="205">
        <v>38887</v>
      </c>
      <c r="B502" s="202">
        <v>2.56</v>
      </c>
      <c r="K502" s="204">
        <v>41656</v>
      </c>
      <c r="L502" s="201">
        <v>1.1499999999999999</v>
      </c>
    </row>
    <row r="503" spans="1:12" x14ac:dyDescent="0.25">
      <c r="A503" s="205">
        <v>38888</v>
      </c>
      <c r="B503" s="202">
        <v>2.57</v>
      </c>
      <c r="K503" s="204">
        <v>41663</v>
      </c>
      <c r="L503" s="201">
        <v>1.1399999999999999</v>
      </c>
    </row>
    <row r="504" spans="1:12" x14ac:dyDescent="0.25">
      <c r="A504" s="205">
        <v>38889</v>
      </c>
      <c r="B504" s="202">
        <v>2.58</v>
      </c>
      <c r="K504" s="204">
        <v>41670</v>
      </c>
      <c r="L504" s="201">
        <v>1.1100000000000001</v>
      </c>
    </row>
    <row r="505" spans="1:12" x14ac:dyDescent="0.25">
      <c r="A505" s="205">
        <v>38890</v>
      </c>
      <c r="B505" s="202">
        <v>2.6</v>
      </c>
      <c r="K505" s="204">
        <v>41677</v>
      </c>
      <c r="L505" s="201">
        <v>1.1000000000000001</v>
      </c>
    </row>
    <row r="506" spans="1:12" x14ac:dyDescent="0.25">
      <c r="A506" s="205">
        <v>38891</v>
      </c>
      <c r="B506" s="202">
        <v>2.63</v>
      </c>
      <c r="K506" s="204">
        <v>41684</v>
      </c>
      <c r="L506" s="201">
        <v>1.1399999999999999</v>
      </c>
    </row>
    <row r="507" spans="1:12" x14ac:dyDescent="0.25">
      <c r="A507" s="205">
        <v>38894</v>
      </c>
      <c r="B507" s="202">
        <v>2.66</v>
      </c>
      <c r="K507" s="204">
        <v>41691</v>
      </c>
      <c r="L507" s="201">
        <v>1.1599999999999999</v>
      </c>
    </row>
    <row r="508" spans="1:12" x14ac:dyDescent="0.25">
      <c r="A508" s="205">
        <v>38895</v>
      </c>
      <c r="B508" s="202">
        <v>2.63</v>
      </c>
      <c r="K508" s="204">
        <v>41698</v>
      </c>
      <c r="L508" s="201">
        <v>1.08</v>
      </c>
    </row>
    <row r="509" spans="1:12" x14ac:dyDescent="0.25">
      <c r="A509" s="205">
        <v>38896</v>
      </c>
      <c r="B509" s="202">
        <v>2.68</v>
      </c>
      <c r="K509" s="204">
        <v>41705</v>
      </c>
      <c r="L509" s="201">
        <v>1.04</v>
      </c>
    </row>
    <row r="510" spans="1:12" x14ac:dyDescent="0.25">
      <c r="A510" s="205">
        <v>38897</v>
      </c>
      <c r="B510" s="202">
        <v>2.64</v>
      </c>
      <c r="K510" s="204">
        <v>41712</v>
      </c>
      <c r="L510" s="201">
        <v>1.06</v>
      </c>
    </row>
    <row r="511" spans="1:12" x14ac:dyDescent="0.25">
      <c r="A511" s="205">
        <v>38898</v>
      </c>
      <c r="B511" s="202">
        <v>2.56</v>
      </c>
      <c r="K511" s="204">
        <v>41719</v>
      </c>
      <c r="L511" s="201">
        <v>1.08</v>
      </c>
    </row>
    <row r="512" spans="1:12" x14ac:dyDescent="0.25">
      <c r="A512" s="205">
        <v>38901</v>
      </c>
      <c r="B512" s="202">
        <v>2.58</v>
      </c>
      <c r="K512" s="204">
        <v>41726</v>
      </c>
      <c r="L512" s="201">
        <v>1.03</v>
      </c>
    </row>
    <row r="513" spans="1:12" x14ac:dyDescent="0.25">
      <c r="A513" s="205">
        <v>38902</v>
      </c>
      <c r="B513" s="202" t="e">
        <f>NA()</f>
        <v>#N/A</v>
      </c>
      <c r="K513" s="204">
        <v>41733</v>
      </c>
      <c r="L513" s="201">
        <v>1.07</v>
      </c>
    </row>
    <row r="514" spans="1:12" x14ac:dyDescent="0.25">
      <c r="A514" s="205">
        <v>38903</v>
      </c>
      <c r="B514" s="202">
        <v>2.64</v>
      </c>
      <c r="K514" s="204">
        <v>41740</v>
      </c>
      <c r="L514" s="201">
        <v>1</v>
      </c>
    </row>
    <row r="515" spans="1:12" x14ac:dyDescent="0.25">
      <c r="A515" s="205">
        <v>38904</v>
      </c>
      <c r="B515" s="202">
        <v>2.61</v>
      </c>
      <c r="K515" s="204">
        <v>41747</v>
      </c>
      <c r="L515" s="201">
        <v>0.95</v>
      </c>
    </row>
    <row r="516" spans="1:12" x14ac:dyDescent="0.25">
      <c r="A516" s="205">
        <v>38905</v>
      </c>
      <c r="B516" s="202">
        <v>2.56</v>
      </c>
      <c r="K516" s="204">
        <v>41754</v>
      </c>
      <c r="L516" s="201">
        <v>0.92</v>
      </c>
    </row>
    <row r="517" spans="1:12" x14ac:dyDescent="0.25">
      <c r="A517" s="205">
        <v>38908</v>
      </c>
      <c r="B517" s="203">
        <v>2.56</v>
      </c>
      <c r="K517" s="204">
        <v>41761</v>
      </c>
      <c r="L517" s="201">
        <v>0.9</v>
      </c>
    </row>
    <row r="518" spans="1:12" x14ac:dyDescent="0.25">
      <c r="A518" s="205">
        <v>38909</v>
      </c>
      <c r="B518" s="202">
        <v>2.5499999999999998</v>
      </c>
      <c r="K518" s="204">
        <v>41768</v>
      </c>
      <c r="L518" s="201">
        <v>0.84</v>
      </c>
    </row>
    <row r="519" spans="1:12" x14ac:dyDescent="0.25">
      <c r="A519" s="205">
        <v>38910</v>
      </c>
      <c r="B519" s="202">
        <v>2.5499999999999998</v>
      </c>
      <c r="K519" s="204">
        <v>41775</v>
      </c>
      <c r="L519" s="201">
        <v>0.84</v>
      </c>
    </row>
    <row r="520" spans="1:12" x14ac:dyDescent="0.25">
      <c r="A520" s="205">
        <v>38911</v>
      </c>
      <c r="B520" s="202">
        <v>2.52</v>
      </c>
      <c r="K520" s="204">
        <v>41782</v>
      </c>
      <c r="L520" s="201">
        <v>0.83</v>
      </c>
    </row>
    <row r="521" spans="1:12" x14ac:dyDescent="0.25">
      <c r="A521" s="205">
        <v>38912</v>
      </c>
      <c r="B521" s="202">
        <v>2.5099999999999998</v>
      </c>
      <c r="K521" s="204">
        <v>41789</v>
      </c>
      <c r="L521" s="201">
        <v>0.73</v>
      </c>
    </row>
    <row r="522" spans="1:12" x14ac:dyDescent="0.25">
      <c r="A522" s="205">
        <v>38915</v>
      </c>
      <c r="B522" s="202">
        <v>2.5</v>
      </c>
      <c r="K522" s="204">
        <v>41796</v>
      </c>
      <c r="L522" s="201">
        <v>0.87</v>
      </c>
    </row>
    <row r="523" spans="1:12" x14ac:dyDescent="0.25">
      <c r="A523" s="205">
        <v>38916</v>
      </c>
      <c r="B523" s="202">
        <v>2.56</v>
      </c>
      <c r="K523" s="204">
        <v>41803</v>
      </c>
      <c r="L523" s="201">
        <v>0.89</v>
      </c>
    </row>
    <row r="524" spans="1:12" x14ac:dyDescent="0.25">
      <c r="A524" s="205">
        <v>38917</v>
      </c>
      <c r="B524" s="202">
        <v>2.5</v>
      </c>
      <c r="K524" s="204">
        <v>41810</v>
      </c>
      <c r="L524" s="201">
        <v>0.86</v>
      </c>
    </row>
    <row r="525" spans="1:12" x14ac:dyDescent="0.25">
      <c r="A525" s="205">
        <v>38918</v>
      </c>
      <c r="B525" s="202">
        <v>2.4700000000000002</v>
      </c>
      <c r="K525" s="204">
        <v>41817</v>
      </c>
      <c r="L525" s="201">
        <v>0.77</v>
      </c>
    </row>
    <row r="526" spans="1:12" x14ac:dyDescent="0.25">
      <c r="A526" s="205">
        <v>38919</v>
      </c>
      <c r="B526" s="202">
        <v>2.5</v>
      </c>
      <c r="K526" s="204">
        <v>41824</v>
      </c>
      <c r="L526" s="201">
        <v>0.81</v>
      </c>
    </row>
    <row r="527" spans="1:12" x14ac:dyDescent="0.25">
      <c r="A527" s="205">
        <v>38922</v>
      </c>
      <c r="B527" s="202">
        <v>2.5099999999999998</v>
      </c>
      <c r="K527" s="204">
        <v>41831</v>
      </c>
      <c r="L527" s="201">
        <v>0.75</v>
      </c>
    </row>
    <row r="528" spans="1:12" x14ac:dyDescent="0.25">
      <c r="A528" s="205">
        <v>38923</v>
      </c>
      <c r="B528" s="202">
        <v>2.4900000000000002</v>
      </c>
      <c r="K528" s="204">
        <v>41838</v>
      </c>
      <c r="L528" s="201">
        <v>0.72</v>
      </c>
    </row>
    <row r="529" spans="1:12" x14ac:dyDescent="0.25">
      <c r="A529" s="205">
        <v>38924</v>
      </c>
      <c r="B529" s="202">
        <v>2.4500000000000002</v>
      </c>
      <c r="K529" s="204">
        <v>41845</v>
      </c>
      <c r="L529" s="201">
        <v>0.65</v>
      </c>
    </row>
    <row r="530" spans="1:12" x14ac:dyDescent="0.25">
      <c r="A530" s="205">
        <v>38925</v>
      </c>
      <c r="B530" s="202">
        <v>2.4500000000000002</v>
      </c>
      <c r="K530" s="204">
        <v>41852</v>
      </c>
      <c r="L530" s="201">
        <v>0.67</v>
      </c>
    </row>
    <row r="531" spans="1:12" x14ac:dyDescent="0.25">
      <c r="A531" s="205">
        <v>38926</v>
      </c>
      <c r="B531" s="202">
        <v>2.42</v>
      </c>
      <c r="K531" s="204">
        <v>41859</v>
      </c>
      <c r="L531" s="201">
        <v>0.66</v>
      </c>
    </row>
    <row r="532" spans="1:12" x14ac:dyDescent="0.25">
      <c r="A532" s="205">
        <v>38929</v>
      </c>
      <c r="B532" s="202">
        <v>2.42</v>
      </c>
      <c r="K532" s="204">
        <v>41866</v>
      </c>
      <c r="L532" s="201">
        <v>0.64</v>
      </c>
    </row>
    <row r="533" spans="1:12" x14ac:dyDescent="0.25">
      <c r="A533" s="205">
        <v>38930</v>
      </c>
      <c r="B533" s="202">
        <v>2.42</v>
      </c>
      <c r="K533" s="204">
        <v>41873</v>
      </c>
      <c r="L533" s="201">
        <v>0.65</v>
      </c>
    </row>
    <row r="534" spans="1:12" x14ac:dyDescent="0.25">
      <c r="A534" s="205">
        <v>38931</v>
      </c>
      <c r="B534" s="202">
        <v>2.39</v>
      </c>
      <c r="K534" s="204">
        <v>41880</v>
      </c>
      <c r="L534" s="201">
        <v>0.6</v>
      </c>
    </row>
    <row r="535" spans="1:12" x14ac:dyDescent="0.25">
      <c r="A535" s="205">
        <v>38932</v>
      </c>
      <c r="B535" s="202">
        <v>2.38</v>
      </c>
      <c r="K535" s="204">
        <v>41887</v>
      </c>
      <c r="L535" s="201">
        <v>0.64</v>
      </c>
    </row>
    <row r="536" spans="1:12" x14ac:dyDescent="0.25">
      <c r="A536" s="205">
        <v>38933</v>
      </c>
      <c r="B536" s="202">
        <v>2.33</v>
      </c>
      <c r="K536" s="204">
        <v>41894</v>
      </c>
      <c r="L536" s="201">
        <v>0.77</v>
      </c>
    </row>
    <row r="537" spans="1:12" x14ac:dyDescent="0.25">
      <c r="A537" s="205">
        <v>38936</v>
      </c>
      <c r="B537" s="202">
        <v>2.31</v>
      </c>
      <c r="K537" s="204">
        <v>41901</v>
      </c>
      <c r="L537" s="201">
        <v>0.89</v>
      </c>
    </row>
    <row r="538" spans="1:12" x14ac:dyDescent="0.25">
      <c r="A538" s="205">
        <v>38937</v>
      </c>
      <c r="B538" s="202">
        <v>2.2999999999999998</v>
      </c>
      <c r="K538" s="204">
        <v>41908</v>
      </c>
      <c r="L538" s="201">
        <v>0.89</v>
      </c>
    </row>
    <row r="539" spans="1:12" x14ac:dyDescent="0.25">
      <c r="A539" s="205">
        <v>38938</v>
      </c>
      <c r="B539" s="202">
        <v>2.31</v>
      </c>
      <c r="K539" s="204">
        <v>41915</v>
      </c>
      <c r="L539" s="201">
        <v>0.85</v>
      </c>
    </row>
    <row r="540" spans="1:12" x14ac:dyDescent="0.25">
      <c r="A540" s="205">
        <v>38939</v>
      </c>
      <c r="B540" s="202">
        <v>2.34</v>
      </c>
      <c r="K540" s="204">
        <v>41922</v>
      </c>
      <c r="L540" s="201">
        <v>0.77</v>
      </c>
    </row>
    <row r="541" spans="1:12" x14ac:dyDescent="0.25">
      <c r="A541" s="205">
        <v>38940</v>
      </c>
      <c r="B541" s="202">
        <v>2.36</v>
      </c>
      <c r="K541" s="204">
        <v>41929</v>
      </c>
      <c r="L541" s="201">
        <v>0.64</v>
      </c>
    </row>
    <row r="542" spans="1:12" x14ac:dyDescent="0.25">
      <c r="A542" s="205">
        <v>38943</v>
      </c>
      <c r="B542" s="202">
        <v>2.39</v>
      </c>
      <c r="K542" s="204">
        <v>41936</v>
      </c>
      <c r="L542" s="201">
        <v>0.7</v>
      </c>
    </row>
    <row r="543" spans="1:12" x14ac:dyDescent="0.25">
      <c r="A543" s="205">
        <v>38944</v>
      </c>
      <c r="B543" s="202">
        <v>2.35</v>
      </c>
      <c r="K543" s="204">
        <v>41943</v>
      </c>
      <c r="L543" s="201">
        <v>0.76</v>
      </c>
    </row>
    <row r="544" spans="1:12" x14ac:dyDescent="0.25">
      <c r="A544" s="205">
        <v>38945</v>
      </c>
      <c r="B544" s="202">
        <v>2.3199999999999998</v>
      </c>
      <c r="K544" s="204">
        <v>41950</v>
      </c>
      <c r="L544" s="201">
        <v>0.77</v>
      </c>
    </row>
    <row r="545" spans="1:12" x14ac:dyDescent="0.25">
      <c r="A545" s="205">
        <v>38946</v>
      </c>
      <c r="B545" s="202">
        <v>2.3199999999999998</v>
      </c>
      <c r="K545" s="204">
        <v>41957</v>
      </c>
      <c r="L545" s="201">
        <v>0.78</v>
      </c>
    </row>
    <row r="546" spans="1:12" x14ac:dyDescent="0.25">
      <c r="A546" s="205">
        <v>38947</v>
      </c>
      <c r="B546" s="202">
        <v>2.2999999999999998</v>
      </c>
      <c r="K546" s="204">
        <v>41964</v>
      </c>
      <c r="L546" s="201">
        <v>0.79</v>
      </c>
    </row>
    <row r="547" spans="1:12" x14ac:dyDescent="0.25">
      <c r="A547" s="205">
        <v>38950</v>
      </c>
      <c r="B547" s="202">
        <v>2.27</v>
      </c>
      <c r="K547" s="204">
        <v>41971</v>
      </c>
      <c r="L547" s="201">
        <v>0.74</v>
      </c>
    </row>
    <row r="548" spans="1:12" x14ac:dyDescent="0.25">
      <c r="A548" s="205">
        <v>38951</v>
      </c>
      <c r="B548" s="202">
        <v>2.2400000000000002</v>
      </c>
      <c r="K548" s="204">
        <v>41978</v>
      </c>
      <c r="L548" s="201">
        <v>0.8</v>
      </c>
    </row>
    <row r="549" spans="1:12" x14ac:dyDescent="0.25">
      <c r="A549" s="205">
        <v>38952</v>
      </c>
      <c r="B549" s="202">
        <v>2.2599999999999998</v>
      </c>
      <c r="K549" s="204">
        <v>41985</v>
      </c>
      <c r="L549" s="201">
        <v>0.73</v>
      </c>
    </row>
    <row r="550" spans="1:12" x14ac:dyDescent="0.25">
      <c r="A550" s="205">
        <v>38953</v>
      </c>
      <c r="B550" s="202">
        <v>2.27</v>
      </c>
      <c r="K550" s="204">
        <v>41992</v>
      </c>
      <c r="L550" s="201">
        <v>0.69</v>
      </c>
    </row>
    <row r="551" spans="1:12" x14ac:dyDescent="0.25">
      <c r="A551" s="205">
        <v>38954</v>
      </c>
      <c r="B551" s="202">
        <v>2.25</v>
      </c>
      <c r="K551" s="204">
        <v>41999</v>
      </c>
      <c r="L551" s="201">
        <v>0.74</v>
      </c>
    </row>
    <row r="552" spans="1:12" x14ac:dyDescent="0.25">
      <c r="A552" s="205">
        <v>38957</v>
      </c>
      <c r="B552" s="202">
        <v>2.2799999999999998</v>
      </c>
      <c r="K552" s="204">
        <v>42006</v>
      </c>
      <c r="L552" s="201">
        <v>0.7</v>
      </c>
    </row>
    <row r="553" spans="1:12" x14ac:dyDescent="0.25">
      <c r="A553" s="205">
        <v>38958</v>
      </c>
      <c r="B553" s="202">
        <v>2.2799999999999998</v>
      </c>
      <c r="K553" s="204">
        <v>42013</v>
      </c>
      <c r="L553" s="201">
        <v>0.56999999999999995</v>
      </c>
    </row>
    <row r="554" spans="1:12" x14ac:dyDescent="0.25">
      <c r="A554" s="205">
        <v>38959</v>
      </c>
      <c r="B554" s="202">
        <v>2.2599999999999998</v>
      </c>
      <c r="K554" s="204">
        <v>42020</v>
      </c>
      <c r="L554" s="201">
        <v>0.52</v>
      </c>
    </row>
    <row r="555" spans="1:12" x14ac:dyDescent="0.25">
      <c r="A555" s="205">
        <v>38960</v>
      </c>
      <c r="B555" s="202">
        <v>2.23</v>
      </c>
      <c r="K555" s="204">
        <v>42027</v>
      </c>
      <c r="L555" s="201">
        <v>0.49</v>
      </c>
    </row>
    <row r="556" spans="1:12" x14ac:dyDescent="0.25">
      <c r="A556" s="205">
        <v>38961</v>
      </c>
      <c r="B556" s="202">
        <v>2.2400000000000002</v>
      </c>
      <c r="K556" s="204">
        <v>42034</v>
      </c>
      <c r="L556" s="201">
        <v>0.4</v>
      </c>
    </row>
    <row r="557" spans="1:12" x14ac:dyDescent="0.25">
      <c r="A557" s="205">
        <v>38964</v>
      </c>
      <c r="B557" s="202" t="e">
        <f>NA()</f>
        <v>#N/A</v>
      </c>
      <c r="K557" s="204">
        <v>42041</v>
      </c>
      <c r="L557" s="201">
        <v>0.4</v>
      </c>
    </row>
    <row r="558" spans="1:12" x14ac:dyDescent="0.25">
      <c r="A558" s="205">
        <v>38965</v>
      </c>
      <c r="B558" s="202">
        <v>2.31</v>
      </c>
      <c r="K558" s="204">
        <v>42048</v>
      </c>
      <c r="L558" s="201">
        <v>0.56000000000000005</v>
      </c>
    </row>
    <row r="559" spans="1:12" x14ac:dyDescent="0.25">
      <c r="A559" s="205">
        <v>38966</v>
      </c>
      <c r="B559" s="202">
        <v>2.3199999999999998</v>
      </c>
      <c r="K559" s="204">
        <v>42055</v>
      </c>
      <c r="L559" s="201">
        <v>0.64</v>
      </c>
    </row>
    <row r="560" spans="1:12" x14ac:dyDescent="0.25">
      <c r="A560" s="205">
        <v>38967</v>
      </c>
      <c r="B560" s="202">
        <v>2.33</v>
      </c>
      <c r="K560" s="204">
        <v>42062</v>
      </c>
      <c r="L560" s="201">
        <v>0.51</v>
      </c>
    </row>
    <row r="561" spans="1:12" x14ac:dyDescent="0.25">
      <c r="A561" s="205">
        <v>38968</v>
      </c>
      <c r="B561" s="203">
        <v>2.34</v>
      </c>
      <c r="K561" s="204">
        <v>42069</v>
      </c>
      <c r="L561" s="201">
        <v>0.57999999999999996</v>
      </c>
    </row>
    <row r="562" spans="1:12" x14ac:dyDescent="0.25">
      <c r="A562" s="205">
        <v>38971</v>
      </c>
      <c r="B562" s="202">
        <v>2.37</v>
      </c>
      <c r="K562" s="204">
        <v>42076</v>
      </c>
      <c r="L562" s="201">
        <v>0.67</v>
      </c>
    </row>
    <row r="563" spans="1:12" x14ac:dyDescent="0.25">
      <c r="A563" s="205">
        <v>38972</v>
      </c>
      <c r="B563" s="202">
        <v>2.34</v>
      </c>
      <c r="K563" s="204">
        <v>42083</v>
      </c>
      <c r="L563" s="201">
        <v>0.53</v>
      </c>
    </row>
    <row r="564" spans="1:12" x14ac:dyDescent="0.25">
      <c r="A564" s="205">
        <v>38973</v>
      </c>
      <c r="B564" s="202">
        <v>2.33</v>
      </c>
      <c r="K564" s="204">
        <v>42090</v>
      </c>
      <c r="L564" s="201">
        <v>0.41</v>
      </c>
    </row>
    <row r="565" spans="1:12" x14ac:dyDescent="0.25">
      <c r="A565" s="205">
        <v>38974</v>
      </c>
      <c r="B565" s="202">
        <v>2.3199999999999998</v>
      </c>
      <c r="K565" s="204">
        <v>42097</v>
      </c>
      <c r="L565" s="201">
        <v>0.44</v>
      </c>
    </row>
    <row r="566" spans="1:12" x14ac:dyDescent="0.25">
      <c r="A566" s="205">
        <v>38975</v>
      </c>
      <c r="B566" s="202">
        <v>2.36</v>
      </c>
      <c r="K566" s="204">
        <v>42104</v>
      </c>
      <c r="L566" s="201">
        <v>0.43</v>
      </c>
    </row>
    <row r="567" spans="1:12" x14ac:dyDescent="0.25">
      <c r="A567" s="205">
        <v>38978</v>
      </c>
      <c r="B567" s="202">
        <v>2.37</v>
      </c>
      <c r="K567" s="204">
        <v>42111</v>
      </c>
      <c r="L567" s="201">
        <v>0.41</v>
      </c>
    </row>
    <row r="568" spans="1:12" x14ac:dyDescent="0.25">
      <c r="A568" s="205">
        <v>38979</v>
      </c>
      <c r="B568" s="202">
        <v>2.33</v>
      </c>
      <c r="K568" s="204">
        <v>42118</v>
      </c>
      <c r="L568" s="201">
        <v>0.41</v>
      </c>
    </row>
    <row r="569" spans="1:12" x14ac:dyDescent="0.25">
      <c r="A569" s="205">
        <v>38980</v>
      </c>
      <c r="B569" s="202">
        <v>2.35</v>
      </c>
      <c r="K569" s="204">
        <v>42125</v>
      </c>
      <c r="L569" s="201">
        <v>0.48</v>
      </c>
    </row>
    <row r="570" spans="1:12" x14ac:dyDescent="0.25">
      <c r="A570" s="205">
        <v>38981</v>
      </c>
      <c r="B570" s="202">
        <v>2.2999999999999998</v>
      </c>
      <c r="K570" s="204">
        <v>42132</v>
      </c>
      <c r="L570" s="201">
        <v>0.65</v>
      </c>
    </row>
    <row r="571" spans="1:12" x14ac:dyDescent="0.25">
      <c r="A571" s="205">
        <v>38982</v>
      </c>
      <c r="B571" s="202">
        <v>2.25</v>
      </c>
      <c r="K571" s="204">
        <v>42139</v>
      </c>
      <c r="L571" s="201">
        <v>0.74</v>
      </c>
    </row>
    <row r="572" spans="1:12" x14ac:dyDescent="0.25">
      <c r="A572" s="205">
        <v>38985</v>
      </c>
      <c r="B572" s="202">
        <v>2.2200000000000002</v>
      </c>
      <c r="K572" s="204">
        <v>42146</v>
      </c>
      <c r="L572" s="201">
        <v>0.78</v>
      </c>
    </row>
    <row r="573" spans="1:12" x14ac:dyDescent="0.25">
      <c r="A573" s="205">
        <v>38986</v>
      </c>
      <c r="B573" s="202">
        <v>2.2400000000000002</v>
      </c>
      <c r="K573" s="204">
        <v>42153</v>
      </c>
      <c r="L573" s="201">
        <v>0.68</v>
      </c>
    </row>
    <row r="574" spans="1:12" x14ac:dyDescent="0.25">
      <c r="A574" s="205">
        <v>38987</v>
      </c>
      <c r="B574" s="202">
        <v>2.25</v>
      </c>
      <c r="K574" s="204">
        <v>42160</v>
      </c>
      <c r="L574" s="201">
        <v>0.87</v>
      </c>
    </row>
    <row r="575" spans="1:12" x14ac:dyDescent="0.25">
      <c r="A575" s="205">
        <v>38988</v>
      </c>
      <c r="B575" s="202">
        <v>2.2599999999999998</v>
      </c>
      <c r="K575" s="204">
        <v>42167</v>
      </c>
      <c r="L575" s="201">
        <v>0.95</v>
      </c>
    </row>
    <row r="576" spans="1:12" x14ac:dyDescent="0.25">
      <c r="A576" s="205">
        <v>38989</v>
      </c>
      <c r="B576" s="202">
        <v>2.27</v>
      </c>
      <c r="K576" s="204">
        <v>42174</v>
      </c>
      <c r="L576" s="201">
        <v>0.85</v>
      </c>
    </row>
    <row r="577" spans="1:12" x14ac:dyDescent="0.25">
      <c r="A577" s="205">
        <v>38992</v>
      </c>
      <c r="B577" s="202">
        <v>2.2599999999999998</v>
      </c>
      <c r="K577" s="204">
        <v>42181</v>
      </c>
      <c r="L577" s="201">
        <v>0.91</v>
      </c>
    </row>
    <row r="578" spans="1:12" x14ac:dyDescent="0.25">
      <c r="A578" s="205">
        <v>38993</v>
      </c>
      <c r="B578" s="202">
        <v>2.2799999999999998</v>
      </c>
      <c r="K578" s="204">
        <v>42188</v>
      </c>
      <c r="L578" s="201">
        <v>0.9</v>
      </c>
    </row>
    <row r="579" spans="1:12" x14ac:dyDescent="0.25">
      <c r="A579" s="205">
        <v>38994</v>
      </c>
      <c r="B579" s="202">
        <v>2.2400000000000002</v>
      </c>
      <c r="K579" s="204">
        <v>42195</v>
      </c>
      <c r="L579" s="201">
        <v>0.85</v>
      </c>
    </row>
    <row r="580" spans="1:12" x14ac:dyDescent="0.25">
      <c r="A580" s="205">
        <v>38995</v>
      </c>
      <c r="B580" s="202">
        <v>2.27</v>
      </c>
      <c r="K580" s="204">
        <v>42202</v>
      </c>
      <c r="L580" s="201">
        <v>0.9</v>
      </c>
    </row>
    <row r="581" spans="1:12" x14ac:dyDescent="0.25">
      <c r="A581" s="205">
        <v>38996</v>
      </c>
      <c r="B581" s="202">
        <v>2.3199999999999998</v>
      </c>
      <c r="K581" s="204">
        <v>42209</v>
      </c>
      <c r="L581" s="201">
        <v>0.87</v>
      </c>
    </row>
    <row r="582" spans="1:12" x14ac:dyDescent="0.25">
      <c r="A582" s="205">
        <v>38999</v>
      </c>
      <c r="B582" s="202" t="e">
        <f>NA()</f>
        <v>#N/A</v>
      </c>
      <c r="K582" s="204">
        <v>42216</v>
      </c>
      <c r="L582" s="201">
        <v>0.84</v>
      </c>
    </row>
    <row r="583" spans="1:12" x14ac:dyDescent="0.25">
      <c r="A583" s="205">
        <v>39000</v>
      </c>
      <c r="B583" s="202">
        <v>2.37</v>
      </c>
      <c r="K583" s="204">
        <v>42223</v>
      </c>
      <c r="L583" s="201">
        <v>0.84</v>
      </c>
    </row>
    <row r="584" spans="1:12" x14ac:dyDescent="0.25">
      <c r="A584" s="205">
        <v>39001</v>
      </c>
      <c r="B584" s="202">
        <v>2.41</v>
      </c>
      <c r="K584" s="204">
        <v>42230</v>
      </c>
      <c r="L584" s="201">
        <v>0.84</v>
      </c>
    </row>
    <row r="585" spans="1:12" x14ac:dyDescent="0.25">
      <c r="A585" s="205">
        <v>39002</v>
      </c>
      <c r="B585" s="202">
        <v>2.42</v>
      </c>
      <c r="K585" s="204">
        <v>42237</v>
      </c>
      <c r="L585" s="201">
        <v>0.85</v>
      </c>
    </row>
    <row r="586" spans="1:12" x14ac:dyDescent="0.25">
      <c r="A586" s="205">
        <v>39003</v>
      </c>
      <c r="B586" s="203">
        <v>2.44</v>
      </c>
      <c r="K586" s="204">
        <v>42244</v>
      </c>
      <c r="L586" s="201">
        <v>0.92</v>
      </c>
    </row>
    <row r="587" spans="1:12" x14ac:dyDescent="0.25">
      <c r="A587" s="205">
        <v>39006</v>
      </c>
      <c r="B587" s="202">
        <v>2.4300000000000002</v>
      </c>
      <c r="K587" s="204">
        <v>42251</v>
      </c>
      <c r="L587" s="201">
        <v>0.97</v>
      </c>
    </row>
    <row r="588" spans="1:12" x14ac:dyDescent="0.25">
      <c r="A588" s="205">
        <v>39007</v>
      </c>
      <c r="B588" s="202">
        <v>2.4300000000000002</v>
      </c>
      <c r="K588" s="204">
        <v>42258</v>
      </c>
      <c r="L588" s="201">
        <v>0.99</v>
      </c>
    </row>
    <row r="589" spans="1:12" x14ac:dyDescent="0.25">
      <c r="A589" s="205">
        <v>39008</v>
      </c>
      <c r="B589" s="202">
        <v>2.4300000000000002</v>
      </c>
      <c r="K589" s="204">
        <v>42265</v>
      </c>
      <c r="L589" s="201">
        <v>1.02</v>
      </c>
    </row>
    <row r="590" spans="1:12" x14ac:dyDescent="0.25">
      <c r="A590" s="205">
        <v>39009</v>
      </c>
      <c r="B590" s="202">
        <v>2.46</v>
      </c>
      <c r="K590" s="204">
        <v>42272</v>
      </c>
      <c r="L590" s="201">
        <v>1.04</v>
      </c>
    </row>
    <row r="591" spans="1:12" x14ac:dyDescent="0.25">
      <c r="A591" s="205">
        <v>39010</v>
      </c>
      <c r="B591" s="202">
        <v>2.46</v>
      </c>
      <c r="K591" s="204">
        <v>42279</v>
      </c>
      <c r="L591" s="201">
        <v>1.01</v>
      </c>
    </row>
    <row r="592" spans="1:12" x14ac:dyDescent="0.25">
      <c r="A592" s="205">
        <v>39013</v>
      </c>
      <c r="B592" s="202">
        <v>2.5</v>
      </c>
      <c r="K592" s="204">
        <v>42286</v>
      </c>
      <c r="L592" s="201">
        <v>0.98</v>
      </c>
    </row>
    <row r="593" spans="1:12" x14ac:dyDescent="0.25">
      <c r="A593" s="205">
        <v>39014</v>
      </c>
      <c r="B593" s="202">
        <v>2.4900000000000002</v>
      </c>
      <c r="K593" s="204">
        <v>42293</v>
      </c>
      <c r="L593" s="201">
        <v>0.97</v>
      </c>
    </row>
    <row r="594" spans="1:12" x14ac:dyDescent="0.25">
      <c r="A594" s="205">
        <v>39015</v>
      </c>
      <c r="B594" s="202">
        <v>2.41</v>
      </c>
      <c r="K594" s="204">
        <v>42300</v>
      </c>
      <c r="L594" s="201">
        <v>0.99</v>
      </c>
    </row>
    <row r="595" spans="1:12" x14ac:dyDescent="0.25">
      <c r="A595" s="205">
        <v>39016</v>
      </c>
      <c r="B595" s="202">
        <v>2.36</v>
      </c>
      <c r="K595" s="204">
        <v>42307</v>
      </c>
      <c r="L595" s="201">
        <v>0.98</v>
      </c>
    </row>
    <row r="596" spans="1:12" x14ac:dyDescent="0.25">
      <c r="A596" s="205">
        <v>39017</v>
      </c>
      <c r="B596" s="202">
        <v>2.33</v>
      </c>
      <c r="K596" s="204">
        <v>42314</v>
      </c>
      <c r="L596" s="201">
        <v>1.03</v>
      </c>
    </row>
    <row r="597" spans="1:12" x14ac:dyDescent="0.25">
      <c r="A597" s="205">
        <v>39020</v>
      </c>
      <c r="B597" s="202">
        <v>2.34</v>
      </c>
      <c r="K597" s="204">
        <v>42321</v>
      </c>
      <c r="L597" s="201">
        <v>1.1000000000000001</v>
      </c>
    </row>
    <row r="598" spans="1:12" x14ac:dyDescent="0.25">
      <c r="A598" s="205">
        <v>39021</v>
      </c>
      <c r="B598" s="202">
        <v>2.2799999999999998</v>
      </c>
      <c r="K598" s="204">
        <v>42328</v>
      </c>
      <c r="L598" s="201">
        <v>1.05</v>
      </c>
    </row>
    <row r="599" spans="1:12" x14ac:dyDescent="0.25">
      <c r="A599" s="205">
        <v>39022</v>
      </c>
      <c r="B599" s="202">
        <v>2.2400000000000002</v>
      </c>
      <c r="K599" s="204">
        <v>42335</v>
      </c>
      <c r="L599" s="201">
        <v>0.97</v>
      </c>
    </row>
    <row r="600" spans="1:12" x14ac:dyDescent="0.25">
      <c r="A600" s="205">
        <v>39023</v>
      </c>
      <c r="B600" s="202">
        <v>2.2799999999999998</v>
      </c>
      <c r="K600" s="204">
        <v>42342</v>
      </c>
      <c r="L600" s="201">
        <v>0.98</v>
      </c>
    </row>
    <row r="601" spans="1:12" x14ac:dyDescent="0.25">
      <c r="A601" s="205">
        <v>39024</v>
      </c>
      <c r="B601" s="202">
        <v>2.34</v>
      </c>
      <c r="K601" s="204">
        <v>42349</v>
      </c>
      <c r="L601" s="201">
        <v>1.01</v>
      </c>
    </row>
    <row r="602" spans="1:12" x14ac:dyDescent="0.25">
      <c r="A602" s="205">
        <v>39027</v>
      </c>
      <c r="B602" s="202">
        <v>2.29</v>
      </c>
      <c r="K602" s="204">
        <v>42356</v>
      </c>
      <c r="L602" s="201">
        <v>1.1200000000000001</v>
      </c>
    </row>
    <row r="603" spans="1:12" x14ac:dyDescent="0.25">
      <c r="A603" s="205">
        <v>39028</v>
      </c>
      <c r="B603" s="202">
        <v>2.2599999999999998</v>
      </c>
      <c r="K603" s="204">
        <v>42363</v>
      </c>
      <c r="L603" s="201">
        <v>1.08</v>
      </c>
    </row>
    <row r="604" spans="1:12" x14ac:dyDescent="0.25">
      <c r="A604" s="205">
        <v>39029</v>
      </c>
      <c r="B604" s="202">
        <v>2.2200000000000002</v>
      </c>
      <c r="K604" s="204">
        <v>42370</v>
      </c>
      <c r="L604" s="201">
        <v>1.08</v>
      </c>
    </row>
    <row r="605" spans="1:12" x14ac:dyDescent="0.25">
      <c r="A605" s="205">
        <v>39030</v>
      </c>
      <c r="B605" s="202">
        <v>2.23</v>
      </c>
      <c r="K605" s="204">
        <v>42377</v>
      </c>
      <c r="L605" s="201">
        <v>1.03</v>
      </c>
    </row>
    <row r="606" spans="1:12" x14ac:dyDescent="0.25">
      <c r="A606" s="205">
        <v>39031</v>
      </c>
      <c r="B606" s="202">
        <v>2.19</v>
      </c>
      <c r="K606" s="204">
        <v>42384</v>
      </c>
      <c r="L606" s="201">
        <v>1.07</v>
      </c>
    </row>
    <row r="607" spans="1:12" x14ac:dyDescent="0.25">
      <c r="A607" s="205">
        <v>39034</v>
      </c>
      <c r="B607" s="202">
        <v>2.2200000000000002</v>
      </c>
      <c r="K607" s="204">
        <v>42391</v>
      </c>
      <c r="L607" s="201">
        <v>1.0900000000000001</v>
      </c>
    </row>
    <row r="608" spans="1:12" x14ac:dyDescent="0.25">
      <c r="A608" s="205">
        <v>39035</v>
      </c>
      <c r="B608" s="202">
        <v>2.19</v>
      </c>
      <c r="K608" s="204">
        <v>42398</v>
      </c>
      <c r="L608" s="201">
        <v>1.01</v>
      </c>
    </row>
    <row r="609" spans="1:12" x14ac:dyDescent="0.25">
      <c r="A609" s="205">
        <v>39036</v>
      </c>
      <c r="B609" s="202">
        <v>2.2200000000000002</v>
      </c>
      <c r="K609" s="204">
        <v>42405</v>
      </c>
      <c r="L609" s="201">
        <v>0.92</v>
      </c>
    </row>
    <row r="610" spans="1:12" x14ac:dyDescent="0.25">
      <c r="A610" s="205">
        <v>39037</v>
      </c>
      <c r="B610" s="202">
        <v>2.2799999999999998</v>
      </c>
      <c r="K610" s="204">
        <v>42412</v>
      </c>
      <c r="L610" s="201">
        <v>0.86</v>
      </c>
    </row>
    <row r="611" spans="1:12" x14ac:dyDescent="0.25">
      <c r="A611" s="205">
        <v>39038</v>
      </c>
      <c r="B611" s="202">
        <v>2.25</v>
      </c>
      <c r="K611" s="204">
        <v>42419</v>
      </c>
      <c r="L611" s="201">
        <v>0.9</v>
      </c>
    </row>
    <row r="612" spans="1:12" x14ac:dyDescent="0.25">
      <c r="A612" s="205">
        <v>39041</v>
      </c>
      <c r="B612" s="202">
        <v>2.25</v>
      </c>
      <c r="K612" s="204">
        <v>42426</v>
      </c>
      <c r="L612" s="201">
        <v>0.78</v>
      </c>
    </row>
    <row r="613" spans="1:12" x14ac:dyDescent="0.25">
      <c r="A613" s="205">
        <v>39042</v>
      </c>
      <c r="B613" s="202">
        <v>2.2400000000000002</v>
      </c>
      <c r="K613" s="204">
        <v>42433</v>
      </c>
      <c r="L613" s="201">
        <v>0.73</v>
      </c>
    </row>
    <row r="614" spans="1:12" x14ac:dyDescent="0.25">
      <c r="A614" s="205">
        <v>39043</v>
      </c>
      <c r="B614" s="202">
        <v>2.2400000000000002</v>
      </c>
      <c r="K614" s="204">
        <v>42440</v>
      </c>
      <c r="L614" s="201">
        <v>0.8</v>
      </c>
    </row>
    <row r="615" spans="1:12" x14ac:dyDescent="0.25">
      <c r="A615" s="205">
        <v>39044</v>
      </c>
      <c r="B615" s="202" t="e">
        <f>NA()</f>
        <v>#N/A</v>
      </c>
      <c r="K615" s="204">
        <v>42447</v>
      </c>
      <c r="L615" s="201">
        <v>0.78</v>
      </c>
    </row>
    <row r="616" spans="1:12" x14ac:dyDescent="0.25">
      <c r="A616" s="205">
        <v>39045</v>
      </c>
      <c r="B616" s="202">
        <v>2.21</v>
      </c>
      <c r="K616" s="204">
        <v>42454</v>
      </c>
      <c r="L616" s="201">
        <v>0.69</v>
      </c>
    </row>
    <row r="617" spans="1:12" x14ac:dyDescent="0.25">
      <c r="A617" s="205">
        <v>39048</v>
      </c>
      <c r="B617" s="202">
        <v>2.19</v>
      </c>
      <c r="K617" s="204">
        <v>42461</v>
      </c>
      <c r="L617" s="201">
        <v>0.61</v>
      </c>
    </row>
    <row r="618" spans="1:12" x14ac:dyDescent="0.25">
      <c r="A618" s="205">
        <v>39049</v>
      </c>
      <c r="B618" s="202">
        <v>2.17</v>
      </c>
      <c r="K618" s="204">
        <v>42468</v>
      </c>
      <c r="L618" s="201">
        <v>0.55000000000000004</v>
      </c>
    </row>
    <row r="619" spans="1:12" x14ac:dyDescent="0.25">
      <c r="A619" s="205">
        <v>39050</v>
      </c>
      <c r="B619" s="203">
        <v>2.19</v>
      </c>
      <c r="K619" s="204">
        <v>42475</v>
      </c>
      <c r="L619" s="201">
        <v>0.62</v>
      </c>
    </row>
    <row r="620" spans="1:12" x14ac:dyDescent="0.25">
      <c r="A620" s="205">
        <v>39051</v>
      </c>
      <c r="B620" s="202">
        <v>2.13</v>
      </c>
      <c r="K620" s="204">
        <v>42482</v>
      </c>
      <c r="L620" s="201">
        <v>0.63</v>
      </c>
    </row>
    <row r="621" spans="1:12" x14ac:dyDescent="0.25">
      <c r="A621" s="205">
        <v>39052</v>
      </c>
      <c r="B621" s="202">
        <v>2.09</v>
      </c>
      <c r="K621" s="204">
        <v>42489</v>
      </c>
      <c r="L621" s="201">
        <v>0.63</v>
      </c>
    </row>
    <row r="622" spans="1:12" x14ac:dyDescent="0.25">
      <c r="A622" s="205">
        <v>39055</v>
      </c>
      <c r="B622" s="202">
        <v>2.1</v>
      </c>
      <c r="K622" s="204">
        <v>42496</v>
      </c>
      <c r="L622" s="201">
        <v>0.61</v>
      </c>
    </row>
    <row r="623" spans="1:12" x14ac:dyDescent="0.25">
      <c r="A623" s="205">
        <v>39056</v>
      </c>
      <c r="B623" s="202">
        <v>2.12</v>
      </c>
      <c r="K623" s="204">
        <v>42503</v>
      </c>
      <c r="L623" s="201">
        <v>0.57999999999999996</v>
      </c>
    </row>
    <row r="624" spans="1:12" x14ac:dyDescent="0.25">
      <c r="A624" s="205">
        <v>39057</v>
      </c>
      <c r="B624" s="202">
        <v>2.15</v>
      </c>
      <c r="K624" s="204">
        <v>42510</v>
      </c>
      <c r="L624" s="201">
        <v>0.65</v>
      </c>
    </row>
    <row r="625" spans="1:12" x14ac:dyDescent="0.25">
      <c r="A625" s="205">
        <v>39058</v>
      </c>
      <c r="B625" s="202">
        <v>2.17</v>
      </c>
      <c r="K625" s="204">
        <v>42517</v>
      </c>
      <c r="L625" s="201">
        <v>0.71</v>
      </c>
    </row>
    <row r="626" spans="1:12" x14ac:dyDescent="0.25">
      <c r="A626" s="205">
        <v>39059</v>
      </c>
      <c r="B626" s="202">
        <v>2.2200000000000002</v>
      </c>
      <c r="K626" s="204">
        <v>42524</v>
      </c>
      <c r="L626" s="201">
        <v>0.72</v>
      </c>
    </row>
    <row r="627" spans="1:12" x14ac:dyDescent="0.25">
      <c r="A627" s="205">
        <v>39062</v>
      </c>
      <c r="B627" s="202">
        <v>2.1800000000000002</v>
      </c>
      <c r="K627" s="204">
        <v>42531</v>
      </c>
      <c r="L627" s="201">
        <v>0.6</v>
      </c>
    </row>
    <row r="628" spans="1:12" x14ac:dyDescent="0.25">
      <c r="A628" s="205">
        <v>39063</v>
      </c>
      <c r="B628" s="202">
        <v>2.16</v>
      </c>
      <c r="K628" s="204">
        <v>42538</v>
      </c>
      <c r="L628" s="201">
        <v>0.62</v>
      </c>
    </row>
    <row r="629" spans="1:12" x14ac:dyDescent="0.25">
      <c r="A629" s="205">
        <v>39064</v>
      </c>
      <c r="B629" s="202">
        <v>2.23</v>
      </c>
      <c r="K629" s="204">
        <v>42545</v>
      </c>
      <c r="L629" s="201">
        <v>0.68</v>
      </c>
    </row>
    <row r="630" spans="1:12" x14ac:dyDescent="0.25">
      <c r="A630" s="205">
        <v>39065</v>
      </c>
      <c r="B630" s="202">
        <v>2.2400000000000002</v>
      </c>
      <c r="K630" s="204">
        <v>42552</v>
      </c>
      <c r="L630" s="201">
        <v>0.5</v>
      </c>
    </row>
    <row r="631" spans="1:12" x14ac:dyDescent="0.25">
      <c r="A631" s="205">
        <v>39066</v>
      </c>
      <c r="B631" s="202">
        <v>2.2799999999999998</v>
      </c>
      <c r="K631" s="204">
        <v>42559</v>
      </c>
      <c r="L631" s="201">
        <v>0.36</v>
      </c>
    </row>
    <row r="632" spans="1:12" x14ac:dyDescent="0.25">
      <c r="A632" s="205">
        <v>39069</v>
      </c>
      <c r="B632" s="202">
        <v>2.31</v>
      </c>
      <c r="K632" s="204">
        <v>42566</v>
      </c>
      <c r="L632" s="201">
        <v>0.44</v>
      </c>
    </row>
    <row r="633" spans="1:12" x14ac:dyDescent="0.25">
      <c r="A633" s="205">
        <v>39070</v>
      </c>
      <c r="B633" s="202">
        <v>2.3199999999999998</v>
      </c>
      <c r="K633" s="204">
        <v>42573</v>
      </c>
      <c r="L633" s="201">
        <v>0.49</v>
      </c>
    </row>
    <row r="634" spans="1:12" x14ac:dyDescent="0.25">
      <c r="A634" s="205">
        <v>39071</v>
      </c>
      <c r="B634" s="202">
        <v>2.33</v>
      </c>
      <c r="K634" s="204">
        <v>42580</v>
      </c>
      <c r="L634" s="201">
        <v>0.4</v>
      </c>
    </row>
    <row r="635" spans="1:12" x14ac:dyDescent="0.25">
      <c r="A635" s="205">
        <v>39072</v>
      </c>
      <c r="B635" s="202">
        <v>2.31</v>
      </c>
      <c r="K635" s="204">
        <v>42587</v>
      </c>
      <c r="L635" s="201">
        <v>0.45</v>
      </c>
    </row>
    <row r="636" spans="1:12" x14ac:dyDescent="0.25">
      <c r="A636" s="205">
        <v>39073</v>
      </c>
      <c r="B636" s="202">
        <v>2.37</v>
      </c>
      <c r="K636" s="204">
        <v>42594</v>
      </c>
      <c r="L636" s="201">
        <v>0.42</v>
      </c>
    </row>
    <row r="637" spans="1:12" x14ac:dyDescent="0.25">
      <c r="A637" s="205">
        <v>39076</v>
      </c>
      <c r="B637" s="202" t="e">
        <f>NA()</f>
        <v>#N/A</v>
      </c>
      <c r="K637" s="204">
        <v>42601</v>
      </c>
      <c r="L637" s="201">
        <v>0.44</v>
      </c>
    </row>
    <row r="638" spans="1:12" x14ac:dyDescent="0.25">
      <c r="A638" s="205">
        <v>39077</v>
      </c>
      <c r="B638" s="202">
        <v>2.34</v>
      </c>
      <c r="K638" s="204">
        <v>42608</v>
      </c>
      <c r="L638" s="201">
        <v>0.42</v>
      </c>
    </row>
    <row r="639" spans="1:12" x14ac:dyDescent="0.25">
      <c r="A639" s="205">
        <v>39078</v>
      </c>
      <c r="B639" s="202">
        <v>2.39</v>
      </c>
      <c r="K639" s="204">
        <v>42615</v>
      </c>
      <c r="L639" s="201">
        <v>0.41</v>
      </c>
    </row>
    <row r="640" spans="1:12" x14ac:dyDescent="0.25">
      <c r="A640" s="205">
        <v>39079</v>
      </c>
      <c r="B640" s="202">
        <v>2.4</v>
      </c>
      <c r="K640" s="204">
        <v>42622</v>
      </c>
      <c r="L640" s="201">
        <v>0.41</v>
      </c>
    </row>
    <row r="641" spans="1:12" x14ac:dyDescent="0.25">
      <c r="A641" s="205">
        <v>39080</v>
      </c>
      <c r="B641" s="203">
        <v>2.4</v>
      </c>
      <c r="K641" s="204">
        <v>42629</v>
      </c>
      <c r="L641" s="201">
        <v>0.56999999999999995</v>
      </c>
    </row>
    <row r="642" spans="1:12" x14ac:dyDescent="0.25">
      <c r="A642" s="205">
        <v>39083</v>
      </c>
      <c r="B642" s="202" t="e">
        <f>NA()</f>
        <v>#N/A</v>
      </c>
      <c r="K642" s="204">
        <v>42636</v>
      </c>
      <c r="L642" s="201">
        <v>0.5</v>
      </c>
    </row>
    <row r="643" spans="1:12" x14ac:dyDescent="0.25">
      <c r="A643" s="205">
        <v>39084</v>
      </c>
      <c r="B643" s="202">
        <v>2.36</v>
      </c>
      <c r="K643" s="204">
        <v>42643</v>
      </c>
      <c r="L643" s="201">
        <v>0.41</v>
      </c>
    </row>
    <row r="644" spans="1:12" x14ac:dyDescent="0.25">
      <c r="A644" s="205">
        <v>39085</v>
      </c>
      <c r="B644" s="202">
        <v>2.35</v>
      </c>
      <c r="K644" s="204">
        <v>42650</v>
      </c>
      <c r="L644" s="201">
        <v>0.45</v>
      </c>
    </row>
    <row r="645" spans="1:12" x14ac:dyDescent="0.25">
      <c r="A645" s="205">
        <v>39086</v>
      </c>
      <c r="B645" s="202">
        <v>2.34</v>
      </c>
      <c r="K645" s="204">
        <v>42657</v>
      </c>
      <c r="L645" s="201">
        <v>0.52</v>
      </c>
    </row>
    <row r="646" spans="1:12" x14ac:dyDescent="0.25">
      <c r="A646" s="205">
        <v>39087</v>
      </c>
      <c r="B646" s="203">
        <v>2.36</v>
      </c>
      <c r="K646" s="204">
        <v>42664</v>
      </c>
      <c r="L646" s="201">
        <v>0.48</v>
      </c>
    </row>
    <row r="647" spans="1:12" x14ac:dyDescent="0.25">
      <c r="A647" s="205">
        <v>39090</v>
      </c>
      <c r="B647" s="202">
        <v>2.37</v>
      </c>
      <c r="K647" s="204">
        <v>42671</v>
      </c>
      <c r="L647" s="201">
        <v>0.5</v>
      </c>
    </row>
    <row r="648" spans="1:12" x14ac:dyDescent="0.25">
      <c r="A648" s="205">
        <v>39091</v>
      </c>
      <c r="B648" s="202">
        <v>2.38</v>
      </c>
      <c r="K648" s="204">
        <v>42678</v>
      </c>
      <c r="L648" s="201">
        <v>0.53</v>
      </c>
    </row>
    <row r="649" spans="1:12" x14ac:dyDescent="0.25">
      <c r="A649" s="205">
        <v>39092</v>
      </c>
      <c r="B649" s="202">
        <v>2.41</v>
      </c>
      <c r="K649" s="204">
        <v>42685</v>
      </c>
      <c r="L649" s="201">
        <v>0.61</v>
      </c>
    </row>
    <row r="650" spans="1:12" x14ac:dyDescent="0.25">
      <c r="A650" s="205">
        <v>39093</v>
      </c>
      <c r="B650" s="202">
        <v>2.46</v>
      </c>
      <c r="K650" s="204">
        <v>42692</v>
      </c>
      <c r="L650" s="201">
        <v>0.78</v>
      </c>
    </row>
    <row r="651" spans="1:12" x14ac:dyDescent="0.25">
      <c r="A651" s="205">
        <v>39094</v>
      </c>
      <c r="B651" s="202">
        <v>2.5</v>
      </c>
      <c r="K651" s="204">
        <v>42699</v>
      </c>
      <c r="L651" s="201">
        <v>0.77</v>
      </c>
    </row>
    <row r="652" spans="1:12" x14ac:dyDescent="0.25">
      <c r="A652" s="205">
        <v>39097</v>
      </c>
      <c r="B652" s="202" t="e">
        <f>NA()</f>
        <v>#N/A</v>
      </c>
      <c r="K652" s="204">
        <v>42706</v>
      </c>
      <c r="L652" s="201">
        <v>0.79</v>
      </c>
    </row>
    <row r="653" spans="1:12" x14ac:dyDescent="0.25">
      <c r="A653" s="205">
        <v>39098</v>
      </c>
      <c r="B653" s="202">
        <v>2.4700000000000002</v>
      </c>
      <c r="K653" s="204">
        <v>42713</v>
      </c>
      <c r="L653" s="201">
        <v>0.81</v>
      </c>
    </row>
    <row r="654" spans="1:12" x14ac:dyDescent="0.25">
      <c r="A654" s="205">
        <v>39099</v>
      </c>
      <c r="B654" s="202">
        <v>2.5</v>
      </c>
      <c r="K654" s="204">
        <v>42720</v>
      </c>
      <c r="L654" s="201">
        <v>0.97</v>
      </c>
    </row>
    <row r="655" spans="1:12" x14ac:dyDescent="0.25">
      <c r="A655" s="205">
        <v>39100</v>
      </c>
      <c r="B655" s="202">
        <v>2.4500000000000002</v>
      </c>
      <c r="K655" s="204">
        <v>42727</v>
      </c>
      <c r="L655" s="201">
        <v>0.93</v>
      </c>
    </row>
    <row r="656" spans="1:12" x14ac:dyDescent="0.25">
      <c r="A656" s="205">
        <v>39101</v>
      </c>
      <c r="B656" s="203">
        <v>2.4500000000000002</v>
      </c>
      <c r="K656" s="204">
        <v>42734</v>
      </c>
      <c r="L656" s="201">
        <v>0.86</v>
      </c>
    </row>
    <row r="657" spans="1:12" x14ac:dyDescent="0.25">
      <c r="A657" s="205">
        <v>39104</v>
      </c>
      <c r="B657" s="202">
        <v>2.42</v>
      </c>
      <c r="K657" s="204">
        <v>42741</v>
      </c>
      <c r="L657" s="201">
        <v>0.76</v>
      </c>
    </row>
    <row r="658" spans="1:12" x14ac:dyDescent="0.25">
      <c r="A658" s="205">
        <v>39105</v>
      </c>
      <c r="B658" s="202">
        <v>2.41</v>
      </c>
      <c r="K658" s="204">
        <v>42748</v>
      </c>
      <c r="L658" s="201">
        <v>0.72</v>
      </c>
    </row>
    <row r="659" spans="1:12" x14ac:dyDescent="0.25">
      <c r="A659" s="205">
        <v>39106</v>
      </c>
      <c r="B659" s="202">
        <v>2.4</v>
      </c>
      <c r="K659" s="204">
        <v>42755</v>
      </c>
      <c r="L659" s="201">
        <v>0.73</v>
      </c>
    </row>
    <row r="660" spans="1:12" x14ac:dyDescent="0.25">
      <c r="A660" s="205">
        <v>39107</v>
      </c>
      <c r="B660" s="202">
        <v>2.46</v>
      </c>
      <c r="K660" s="204">
        <v>42762</v>
      </c>
      <c r="L660" s="201">
        <v>0.75</v>
      </c>
    </row>
    <row r="661" spans="1:12" x14ac:dyDescent="0.25">
      <c r="A661" s="205">
        <v>39108</v>
      </c>
      <c r="B661" s="202">
        <v>2.4700000000000002</v>
      </c>
      <c r="K661" s="204">
        <v>42769</v>
      </c>
      <c r="L661" s="201">
        <v>0.77</v>
      </c>
    </row>
    <row r="662" spans="1:12" x14ac:dyDescent="0.25">
      <c r="A662" s="205">
        <v>39111</v>
      </c>
      <c r="B662" s="202">
        <v>2.4900000000000002</v>
      </c>
      <c r="K662" s="204">
        <v>42776</v>
      </c>
      <c r="L662" s="201">
        <v>0.75</v>
      </c>
    </row>
    <row r="663" spans="1:12" x14ac:dyDescent="0.25">
      <c r="A663" s="205">
        <v>39112</v>
      </c>
      <c r="B663" s="202">
        <v>2.4500000000000002</v>
      </c>
      <c r="K663" s="204">
        <v>42783</v>
      </c>
      <c r="L663" s="201">
        <v>0.75</v>
      </c>
    </row>
    <row r="664" spans="1:12" x14ac:dyDescent="0.25">
      <c r="A664" s="205">
        <v>39113</v>
      </c>
      <c r="B664" s="202">
        <v>2.4</v>
      </c>
      <c r="K664" s="204">
        <v>42790</v>
      </c>
      <c r="L664" s="201">
        <v>0.69</v>
      </c>
    </row>
    <row r="665" spans="1:12" x14ac:dyDescent="0.25">
      <c r="A665" s="205">
        <v>39114</v>
      </c>
      <c r="B665" s="202">
        <v>2.42</v>
      </c>
      <c r="K665" s="204">
        <v>42797</v>
      </c>
      <c r="L665" s="201">
        <v>0.73</v>
      </c>
    </row>
    <row r="666" spans="1:12" x14ac:dyDescent="0.25">
      <c r="A666" s="205">
        <v>39115</v>
      </c>
      <c r="B666" s="202">
        <v>2.42</v>
      </c>
      <c r="K666" s="204">
        <v>42804</v>
      </c>
      <c r="L666" s="201">
        <v>0.85</v>
      </c>
    </row>
    <row r="667" spans="1:12" x14ac:dyDescent="0.25">
      <c r="A667" s="205">
        <v>39118</v>
      </c>
      <c r="B667" s="202">
        <v>2.41</v>
      </c>
      <c r="K667" s="204">
        <v>42811</v>
      </c>
      <c r="L667" s="201">
        <v>0.85</v>
      </c>
    </row>
    <row r="668" spans="1:12" x14ac:dyDescent="0.25">
      <c r="A668" s="205">
        <v>39119</v>
      </c>
      <c r="B668" s="202">
        <v>2.41</v>
      </c>
      <c r="K668" s="204">
        <v>42818</v>
      </c>
      <c r="L668" s="201">
        <v>0.75</v>
      </c>
    </row>
    <row r="669" spans="1:12" x14ac:dyDescent="0.25">
      <c r="A669" s="205">
        <v>39120</v>
      </c>
      <c r="B669" s="202">
        <v>2.4</v>
      </c>
      <c r="K669" s="204">
        <v>42825</v>
      </c>
      <c r="L669" s="201">
        <v>0.72</v>
      </c>
    </row>
    <row r="670" spans="1:12" x14ac:dyDescent="0.25">
      <c r="A670" s="205">
        <v>39121</v>
      </c>
      <c r="B670" s="202">
        <v>2.39</v>
      </c>
      <c r="K670" s="204">
        <v>42832</v>
      </c>
      <c r="L670" s="201">
        <v>0.69</v>
      </c>
    </row>
    <row r="671" spans="1:12" x14ac:dyDescent="0.25">
      <c r="A671" s="205">
        <v>39122</v>
      </c>
      <c r="B671" s="202">
        <v>2.4300000000000002</v>
      </c>
      <c r="K671" s="204">
        <v>42839</v>
      </c>
      <c r="L671" s="201">
        <v>0.69</v>
      </c>
    </row>
    <row r="672" spans="1:12" x14ac:dyDescent="0.25">
      <c r="A672" s="205">
        <v>39125</v>
      </c>
      <c r="B672" s="202">
        <v>2.4700000000000002</v>
      </c>
      <c r="K672" s="204">
        <v>42846</v>
      </c>
      <c r="L672" s="201">
        <v>0.72</v>
      </c>
    </row>
    <row r="673" spans="1:12" x14ac:dyDescent="0.25">
      <c r="A673" s="205">
        <v>39126</v>
      </c>
      <c r="B673" s="202">
        <v>2.4700000000000002</v>
      </c>
      <c r="K673" s="204">
        <v>42853</v>
      </c>
      <c r="L673" s="201">
        <v>0.76</v>
      </c>
    </row>
    <row r="674" spans="1:12" x14ac:dyDescent="0.25">
      <c r="A674" s="205">
        <v>39127</v>
      </c>
      <c r="B674" s="202">
        <v>2.4</v>
      </c>
      <c r="K674" s="204">
        <v>42860</v>
      </c>
      <c r="L674" s="201">
        <v>0.79</v>
      </c>
    </row>
    <row r="675" spans="1:12" x14ac:dyDescent="0.25">
      <c r="A675" s="205">
        <v>39128</v>
      </c>
      <c r="B675" s="202">
        <v>2.39</v>
      </c>
      <c r="K675" s="204">
        <v>42867</v>
      </c>
      <c r="L675" s="201">
        <v>0.85</v>
      </c>
    </row>
    <row r="676" spans="1:12" x14ac:dyDescent="0.25">
      <c r="A676" s="205">
        <v>39129</v>
      </c>
      <c r="B676" s="202">
        <v>2.38</v>
      </c>
      <c r="K676" s="204">
        <v>42874</v>
      </c>
      <c r="L676" s="201">
        <v>0.79</v>
      </c>
    </row>
    <row r="677" spans="1:12" x14ac:dyDescent="0.25">
      <c r="A677" s="205">
        <v>39132</v>
      </c>
      <c r="B677" s="202" t="e">
        <f>NA()</f>
        <v>#N/A</v>
      </c>
      <c r="K677" s="204">
        <v>42881</v>
      </c>
      <c r="L677" s="201">
        <v>0.77</v>
      </c>
    </row>
    <row r="678" spans="1:12" x14ac:dyDescent="0.25">
      <c r="A678" s="205">
        <v>39133</v>
      </c>
      <c r="B678" s="202">
        <v>2.37</v>
      </c>
      <c r="K678" s="204">
        <v>42888</v>
      </c>
      <c r="L678" s="201">
        <v>0.72</v>
      </c>
    </row>
    <row r="679" spans="1:12" x14ac:dyDescent="0.25">
      <c r="A679" s="205">
        <v>39134</v>
      </c>
      <c r="B679" s="202">
        <v>2.36</v>
      </c>
      <c r="K679" s="204">
        <v>42895</v>
      </c>
      <c r="L679" s="201">
        <v>0.73</v>
      </c>
    </row>
    <row r="680" spans="1:12" x14ac:dyDescent="0.25">
      <c r="A680" s="205">
        <v>39135</v>
      </c>
      <c r="B680" s="202">
        <v>2.38</v>
      </c>
      <c r="K680" s="204">
        <v>42902</v>
      </c>
      <c r="L680" s="201">
        <v>0.77</v>
      </c>
    </row>
    <row r="681" spans="1:12" x14ac:dyDescent="0.25">
      <c r="A681" s="205">
        <v>39136</v>
      </c>
      <c r="B681" s="203">
        <v>2.34</v>
      </c>
      <c r="K681" s="204">
        <v>42909</v>
      </c>
      <c r="L681" s="201">
        <v>0.75</v>
      </c>
    </row>
    <row r="682" spans="1:12" x14ac:dyDescent="0.25">
      <c r="A682" s="205">
        <v>39139</v>
      </c>
      <c r="B682" s="202">
        <v>2.29</v>
      </c>
      <c r="K682" s="204">
        <v>42916</v>
      </c>
      <c r="L682" s="201">
        <v>0.77</v>
      </c>
    </row>
    <row r="683" spans="1:12" x14ac:dyDescent="0.25">
      <c r="A683" s="205">
        <v>39140</v>
      </c>
      <c r="B683" s="202">
        <v>2.19</v>
      </c>
      <c r="K683" s="204">
        <v>42923</v>
      </c>
      <c r="L683" s="201">
        <v>0.87</v>
      </c>
    </row>
    <row r="684" spans="1:12" x14ac:dyDescent="0.25">
      <c r="A684" s="205">
        <v>39141</v>
      </c>
      <c r="B684" s="202">
        <v>2.2400000000000002</v>
      </c>
      <c r="K684" s="204">
        <v>42930</v>
      </c>
      <c r="L684" s="201">
        <v>0.88</v>
      </c>
    </row>
    <row r="685" spans="1:12" x14ac:dyDescent="0.25">
      <c r="A685" s="205">
        <v>39142</v>
      </c>
      <c r="B685" s="202">
        <v>2.23</v>
      </c>
      <c r="K685" s="204">
        <v>42937</v>
      </c>
      <c r="L685" s="201">
        <v>0.8</v>
      </c>
    </row>
    <row r="686" spans="1:12" x14ac:dyDescent="0.25">
      <c r="A686" s="205">
        <v>39143</v>
      </c>
      <c r="B686" s="202">
        <v>2.21</v>
      </c>
      <c r="K686" s="204">
        <v>42944</v>
      </c>
      <c r="L686" s="201">
        <v>0.8</v>
      </c>
    </row>
    <row r="687" spans="1:12" x14ac:dyDescent="0.25">
      <c r="A687" s="205">
        <v>39146</v>
      </c>
      <c r="B687" s="202">
        <v>2.2200000000000002</v>
      </c>
      <c r="K687" s="204">
        <v>42951</v>
      </c>
      <c r="L687" s="201">
        <v>0.78</v>
      </c>
    </row>
    <row r="688" spans="1:12" x14ac:dyDescent="0.25">
      <c r="A688" s="205">
        <v>39147</v>
      </c>
      <c r="B688" s="202">
        <v>2.2400000000000002</v>
      </c>
      <c r="K688" s="204">
        <v>42958</v>
      </c>
      <c r="L688" s="201">
        <v>0.73</v>
      </c>
    </row>
    <row r="689" spans="1:12" x14ac:dyDescent="0.25">
      <c r="A689" s="205">
        <v>39148</v>
      </c>
      <c r="B689" s="202">
        <v>2.2200000000000002</v>
      </c>
      <c r="K689" s="204">
        <v>42965</v>
      </c>
      <c r="L689" s="201">
        <v>0.75</v>
      </c>
    </row>
    <row r="690" spans="1:12" x14ac:dyDescent="0.25">
      <c r="A690" s="205">
        <v>39149</v>
      </c>
      <c r="B690" s="202">
        <v>2.2400000000000002</v>
      </c>
      <c r="K690" s="204">
        <v>42972</v>
      </c>
      <c r="L690" s="201">
        <v>0.73</v>
      </c>
    </row>
    <row r="691" spans="1:12" x14ac:dyDescent="0.25">
      <c r="A691" s="205">
        <v>39150</v>
      </c>
      <c r="B691" s="202">
        <v>2.31</v>
      </c>
      <c r="K691" s="204">
        <v>42979</v>
      </c>
      <c r="L691" s="201">
        <v>0.69</v>
      </c>
    </row>
    <row r="692" spans="1:12" x14ac:dyDescent="0.25">
      <c r="A692" s="205">
        <v>39153</v>
      </c>
      <c r="B692" s="202">
        <v>2.2999999999999998</v>
      </c>
      <c r="K692" s="204">
        <v>42986</v>
      </c>
      <c r="L692" s="201">
        <v>0.6</v>
      </c>
    </row>
    <row r="693" spans="1:12" x14ac:dyDescent="0.25">
      <c r="A693" s="205">
        <v>39154</v>
      </c>
      <c r="B693" s="202">
        <v>2.2599999999999998</v>
      </c>
      <c r="K693" s="204">
        <v>42993</v>
      </c>
      <c r="L693" s="201">
        <v>0.65</v>
      </c>
    </row>
    <row r="694" spans="1:12" x14ac:dyDescent="0.25">
      <c r="A694" s="205">
        <v>39155</v>
      </c>
      <c r="B694" s="202">
        <v>2.29</v>
      </c>
      <c r="K694" s="204">
        <v>43000</v>
      </c>
      <c r="L694" s="201">
        <v>0.7</v>
      </c>
    </row>
    <row r="695" spans="1:12" x14ac:dyDescent="0.25">
      <c r="A695" s="205">
        <v>39156</v>
      </c>
      <c r="B695" s="202">
        <v>2.2599999999999998</v>
      </c>
      <c r="K695" s="204">
        <v>43007</v>
      </c>
      <c r="L695" s="201">
        <v>0.72</v>
      </c>
    </row>
    <row r="696" spans="1:12" x14ac:dyDescent="0.25">
      <c r="A696" s="205">
        <v>39157</v>
      </c>
      <c r="B696" s="202">
        <v>2.2599999999999998</v>
      </c>
      <c r="K696" s="204">
        <v>43014</v>
      </c>
      <c r="L696" s="201">
        <v>0.78</v>
      </c>
    </row>
    <row r="697" spans="1:12" x14ac:dyDescent="0.25">
      <c r="A697" s="205">
        <v>39160</v>
      </c>
      <c r="B697" s="202">
        <v>2.2799999999999998</v>
      </c>
      <c r="K697" s="204">
        <v>43021</v>
      </c>
      <c r="L697" s="201">
        <v>0.74</v>
      </c>
    </row>
    <row r="698" spans="1:12" x14ac:dyDescent="0.25">
      <c r="A698" s="205">
        <v>39161</v>
      </c>
      <c r="B698" s="202">
        <v>2.29</v>
      </c>
      <c r="K698" s="204">
        <v>43028</v>
      </c>
      <c r="L698" s="201">
        <v>0.74</v>
      </c>
    </row>
    <row r="699" spans="1:12" x14ac:dyDescent="0.25">
      <c r="A699" s="205">
        <v>39162</v>
      </c>
      <c r="B699" s="202">
        <v>2.25</v>
      </c>
      <c r="K699" s="204">
        <v>43035</v>
      </c>
      <c r="L699" s="201">
        <v>0.81</v>
      </c>
    </row>
    <row r="700" spans="1:12" x14ac:dyDescent="0.25">
      <c r="A700" s="205">
        <v>39163</v>
      </c>
      <c r="B700" s="202">
        <v>2.2799999999999998</v>
      </c>
      <c r="K700" s="204">
        <v>43042</v>
      </c>
      <c r="L700" s="201">
        <v>0.75</v>
      </c>
    </row>
    <row r="701" spans="1:12" x14ac:dyDescent="0.25">
      <c r="A701" s="205">
        <v>39164</v>
      </c>
      <c r="B701" s="202">
        <v>2.29</v>
      </c>
      <c r="K701" s="204">
        <v>43049</v>
      </c>
      <c r="L701" s="201">
        <v>0.71</v>
      </c>
    </row>
    <row r="702" spans="1:12" x14ac:dyDescent="0.25">
      <c r="A702" s="205">
        <v>39167</v>
      </c>
      <c r="B702" s="202">
        <v>2.2599999999999998</v>
      </c>
      <c r="K702" s="204">
        <v>43056</v>
      </c>
      <c r="L702" s="201">
        <v>0.73</v>
      </c>
    </row>
    <row r="703" spans="1:12" x14ac:dyDescent="0.25">
      <c r="A703" s="205">
        <v>39168</v>
      </c>
      <c r="B703" s="202">
        <v>2.27</v>
      </c>
      <c r="K703" s="204">
        <v>43063</v>
      </c>
      <c r="L703" s="201">
        <v>0.71</v>
      </c>
    </row>
    <row r="704" spans="1:12" x14ac:dyDescent="0.25">
      <c r="A704" s="205">
        <v>39169</v>
      </c>
      <c r="B704" s="202">
        <v>2.2999999999999998</v>
      </c>
      <c r="K704" s="204">
        <v>43070</v>
      </c>
      <c r="L704" s="201">
        <v>0.72</v>
      </c>
    </row>
    <row r="705" spans="1:12" x14ac:dyDescent="0.25">
      <c r="A705" s="205">
        <v>39170</v>
      </c>
      <c r="B705" s="202">
        <v>2.2999999999999998</v>
      </c>
      <c r="K705" s="204">
        <v>43077</v>
      </c>
      <c r="L705" s="201">
        <v>0.67</v>
      </c>
    </row>
    <row r="706" spans="1:12" x14ac:dyDescent="0.25">
      <c r="A706" s="205">
        <v>39171</v>
      </c>
      <c r="B706" s="202">
        <v>2.3199999999999998</v>
      </c>
      <c r="K706" s="204">
        <v>43084</v>
      </c>
      <c r="L706" s="201">
        <v>0.67</v>
      </c>
    </row>
    <row r="707" spans="1:12" x14ac:dyDescent="0.25">
      <c r="A707" s="205">
        <v>39174</v>
      </c>
      <c r="B707" s="202">
        <v>2.31</v>
      </c>
      <c r="K707" s="204">
        <v>43091</v>
      </c>
      <c r="L707" s="201">
        <v>0.71</v>
      </c>
    </row>
    <row r="708" spans="1:12" x14ac:dyDescent="0.25">
      <c r="A708" s="205">
        <v>39175</v>
      </c>
      <c r="B708" s="202">
        <v>2.34</v>
      </c>
      <c r="K708" s="204">
        <v>43098</v>
      </c>
      <c r="L708" s="201">
        <v>0.65</v>
      </c>
    </row>
    <row r="709" spans="1:12" x14ac:dyDescent="0.25">
      <c r="A709" s="205">
        <v>39176</v>
      </c>
      <c r="B709" s="202">
        <v>2.33</v>
      </c>
      <c r="K709" s="204">
        <v>43105</v>
      </c>
      <c r="L709" s="201">
        <v>0.63</v>
      </c>
    </row>
    <row r="710" spans="1:12" x14ac:dyDescent="0.25">
      <c r="A710" s="205">
        <v>39177</v>
      </c>
      <c r="B710" s="202">
        <v>2.34</v>
      </c>
      <c r="K710" s="204">
        <v>43112</v>
      </c>
      <c r="L710" s="201">
        <v>0.69</v>
      </c>
    </row>
    <row r="711" spans="1:12" x14ac:dyDescent="0.25">
      <c r="A711" s="205">
        <v>39178</v>
      </c>
      <c r="B711" s="202">
        <v>2.37</v>
      </c>
      <c r="K711" s="204">
        <v>43119</v>
      </c>
      <c r="L711" s="201">
        <v>0.7</v>
      </c>
    </row>
    <row r="712" spans="1:12" x14ac:dyDescent="0.25">
      <c r="A712" s="205">
        <v>39181</v>
      </c>
      <c r="B712" s="202">
        <v>2.38</v>
      </c>
      <c r="K712" s="204">
        <v>43126</v>
      </c>
      <c r="L712" s="201">
        <v>0.71</v>
      </c>
    </row>
    <row r="713" spans="1:12" x14ac:dyDescent="0.25">
      <c r="A713" s="205">
        <v>39182</v>
      </c>
      <c r="B713" s="202">
        <v>2.37</v>
      </c>
      <c r="K713" s="204">
        <v>43133</v>
      </c>
      <c r="L713" s="201">
        <v>0.76</v>
      </c>
    </row>
    <row r="714" spans="1:12" x14ac:dyDescent="0.25">
      <c r="A714" s="205">
        <v>39183</v>
      </c>
      <c r="B714" s="202">
        <v>2.38</v>
      </c>
      <c r="K714" s="204">
        <v>43140</v>
      </c>
      <c r="L714" s="201">
        <v>0.86</v>
      </c>
    </row>
    <row r="715" spans="1:12" x14ac:dyDescent="0.25">
      <c r="A715" s="205">
        <v>39184</v>
      </c>
      <c r="B715" s="202">
        <v>2.39</v>
      </c>
      <c r="K715" s="204">
        <v>43147</v>
      </c>
      <c r="L715" s="201">
        <v>0.92</v>
      </c>
    </row>
    <row r="716" spans="1:12" x14ac:dyDescent="0.25">
      <c r="A716" s="205">
        <v>39185</v>
      </c>
      <c r="B716" s="202">
        <v>2.41</v>
      </c>
      <c r="K716" s="204">
        <v>43154</v>
      </c>
      <c r="L716" s="201">
        <v>0.94</v>
      </c>
    </row>
    <row r="717" spans="1:12" x14ac:dyDescent="0.25">
      <c r="A717" s="205">
        <v>39188</v>
      </c>
      <c r="B717" s="202">
        <v>2.39</v>
      </c>
      <c r="K717" s="204">
        <v>43161</v>
      </c>
      <c r="L717" s="201">
        <v>0.89</v>
      </c>
    </row>
    <row r="718" spans="1:12" x14ac:dyDescent="0.25">
      <c r="A718" s="205">
        <v>39189</v>
      </c>
      <c r="B718" s="202">
        <v>2.35</v>
      </c>
      <c r="K718" s="204">
        <v>43168</v>
      </c>
      <c r="L718" s="201">
        <v>0.91</v>
      </c>
    </row>
    <row r="719" spans="1:12" x14ac:dyDescent="0.25">
      <c r="A719" s="205">
        <v>39190</v>
      </c>
      <c r="B719" s="202">
        <v>2.34</v>
      </c>
      <c r="K719" s="204">
        <v>43175</v>
      </c>
      <c r="L719" s="201">
        <v>0.9</v>
      </c>
    </row>
    <row r="720" spans="1:12" x14ac:dyDescent="0.25">
      <c r="A720" s="205">
        <v>39191</v>
      </c>
      <c r="B720" s="202">
        <v>2.35</v>
      </c>
      <c r="K720" s="204">
        <v>43182</v>
      </c>
      <c r="L720" s="201">
        <v>0.91</v>
      </c>
    </row>
    <row r="721" spans="1:12" x14ac:dyDescent="0.25">
      <c r="A721" s="205">
        <v>39192</v>
      </c>
      <c r="B721" s="202">
        <v>2.35</v>
      </c>
      <c r="K721" s="204">
        <v>43189</v>
      </c>
      <c r="L721" s="201">
        <v>0.85</v>
      </c>
    </row>
    <row r="722" spans="1:12" x14ac:dyDescent="0.25">
      <c r="A722" s="205">
        <v>39195</v>
      </c>
      <c r="B722" s="202">
        <v>2.33</v>
      </c>
      <c r="K722" s="204">
        <v>43196</v>
      </c>
      <c r="L722" s="201">
        <v>0.84</v>
      </c>
    </row>
    <row r="723" spans="1:12" x14ac:dyDescent="0.25">
      <c r="A723" s="205">
        <v>39196</v>
      </c>
      <c r="B723" s="202">
        <v>2.3199999999999998</v>
      </c>
      <c r="K723" s="204">
        <v>43203</v>
      </c>
      <c r="L723" s="201">
        <v>0.82</v>
      </c>
    </row>
    <row r="724" spans="1:12" x14ac:dyDescent="0.25">
      <c r="A724" s="205">
        <v>39197</v>
      </c>
      <c r="B724" s="202">
        <v>2.34</v>
      </c>
      <c r="K724" s="204">
        <v>43210</v>
      </c>
      <c r="L724" s="201">
        <v>0.82</v>
      </c>
    </row>
    <row r="725" spans="1:12" x14ac:dyDescent="0.25">
      <c r="A725" s="205">
        <v>39198</v>
      </c>
      <c r="B725" s="202">
        <v>2.37</v>
      </c>
      <c r="K725" s="204">
        <v>43217</v>
      </c>
      <c r="L725" s="201">
        <v>0.91</v>
      </c>
    </row>
    <row r="726" spans="1:12" x14ac:dyDescent="0.25">
      <c r="A726" s="205">
        <v>39199</v>
      </c>
      <c r="B726" s="202">
        <v>2.37</v>
      </c>
      <c r="K726" s="204">
        <v>43224</v>
      </c>
      <c r="L726" s="201">
        <v>0.88</v>
      </c>
    </row>
    <row r="727" spans="1:12" x14ac:dyDescent="0.25">
      <c r="A727" s="205">
        <v>39202</v>
      </c>
      <c r="B727" s="202">
        <v>2.31</v>
      </c>
      <c r="K727" s="204">
        <v>43231</v>
      </c>
      <c r="L727" s="201">
        <v>0.89</v>
      </c>
    </row>
    <row r="728" spans="1:12" x14ac:dyDescent="0.25">
      <c r="A728" s="205">
        <v>39203</v>
      </c>
      <c r="B728" s="202">
        <v>2.3199999999999998</v>
      </c>
      <c r="K728" s="204">
        <v>43238</v>
      </c>
      <c r="L728" s="201">
        <v>0.98</v>
      </c>
    </row>
    <row r="729" spans="1:12" x14ac:dyDescent="0.25">
      <c r="A729" s="205">
        <v>39204</v>
      </c>
      <c r="B729" s="202">
        <v>2.33</v>
      </c>
      <c r="K729" s="204">
        <v>43245</v>
      </c>
      <c r="L729" s="201">
        <v>0.96</v>
      </c>
    </row>
    <row r="730" spans="1:12" x14ac:dyDescent="0.25">
      <c r="A730" s="205">
        <v>39205</v>
      </c>
      <c r="B730" s="202">
        <v>2.34</v>
      </c>
      <c r="K730" s="204">
        <v>43252</v>
      </c>
      <c r="L730" s="201">
        <v>0.86</v>
      </c>
    </row>
    <row r="731" spans="1:12" x14ac:dyDescent="0.25">
      <c r="A731" s="205">
        <v>39206</v>
      </c>
      <c r="B731" s="202">
        <v>2.35</v>
      </c>
      <c r="K731" s="204">
        <v>43259</v>
      </c>
      <c r="L731" s="201">
        <v>0.89</v>
      </c>
    </row>
    <row r="732" spans="1:12" x14ac:dyDescent="0.25">
      <c r="A732" s="205">
        <v>39209</v>
      </c>
      <c r="B732" s="202">
        <v>2.36</v>
      </c>
      <c r="K732" s="204">
        <v>43266</v>
      </c>
      <c r="L732" s="201">
        <v>0.91</v>
      </c>
    </row>
    <row r="733" spans="1:12" x14ac:dyDescent="0.25">
      <c r="A733" s="205">
        <v>39210</v>
      </c>
      <c r="B733" s="202">
        <v>2.37</v>
      </c>
      <c r="K733" s="204">
        <v>43273</v>
      </c>
      <c r="L733" s="201">
        <v>0.87</v>
      </c>
    </row>
    <row r="734" spans="1:12" x14ac:dyDescent="0.25">
      <c r="A734" s="205">
        <v>39211</v>
      </c>
      <c r="B734" s="202">
        <v>2.39</v>
      </c>
      <c r="K734" s="204">
        <v>43280</v>
      </c>
      <c r="L734" s="201">
        <v>0.82</v>
      </c>
    </row>
    <row r="735" spans="1:12" x14ac:dyDescent="0.25">
      <c r="A735" s="205">
        <v>39212</v>
      </c>
      <c r="B735" s="202">
        <v>2.38</v>
      </c>
      <c r="K735" s="204">
        <v>43287</v>
      </c>
      <c r="L735" s="201">
        <v>0.78</v>
      </c>
    </row>
    <row r="736" spans="1:12" x14ac:dyDescent="0.25">
      <c r="A736" s="205">
        <v>39213</v>
      </c>
      <c r="B736" s="202">
        <v>2.41</v>
      </c>
      <c r="K736" s="204">
        <v>43294</v>
      </c>
      <c r="L736" s="201">
        <v>0.8</v>
      </c>
    </row>
    <row r="737" spans="1:12" x14ac:dyDescent="0.25">
      <c r="A737" s="205">
        <v>39216</v>
      </c>
      <c r="B737" s="202">
        <v>2.42</v>
      </c>
      <c r="K737" s="204">
        <v>43301</v>
      </c>
      <c r="L737" s="201">
        <v>0.83</v>
      </c>
    </row>
    <row r="738" spans="1:12" x14ac:dyDescent="0.25">
      <c r="A738" s="205">
        <v>39217</v>
      </c>
      <c r="B738" s="202">
        <v>2.4700000000000002</v>
      </c>
      <c r="K738" s="204">
        <v>43308</v>
      </c>
      <c r="L738" s="201">
        <v>0.9</v>
      </c>
    </row>
    <row r="739" spans="1:12" x14ac:dyDescent="0.25">
      <c r="A739" s="205">
        <v>39218</v>
      </c>
      <c r="B739" s="202">
        <v>2.46</v>
      </c>
      <c r="K739" s="204">
        <v>43315</v>
      </c>
      <c r="L739" s="201">
        <v>0.91</v>
      </c>
    </row>
    <row r="740" spans="1:12" x14ac:dyDescent="0.25">
      <c r="A740" s="205">
        <v>39219</v>
      </c>
      <c r="B740" s="202">
        <v>2.4900000000000002</v>
      </c>
      <c r="K740" s="204">
        <v>43322</v>
      </c>
      <c r="L740" s="201">
        <v>0.89</v>
      </c>
    </row>
    <row r="741" spans="1:12" x14ac:dyDescent="0.25">
      <c r="A741" s="205">
        <v>39220</v>
      </c>
      <c r="B741" s="202">
        <v>2.52</v>
      </c>
      <c r="K741" s="204">
        <v>43329</v>
      </c>
      <c r="L741" s="201">
        <v>0.86</v>
      </c>
    </row>
    <row r="742" spans="1:12" x14ac:dyDescent="0.25">
      <c r="A742" s="205">
        <v>39223</v>
      </c>
      <c r="B742" s="202">
        <v>2.4900000000000002</v>
      </c>
      <c r="K742" s="204">
        <v>43336</v>
      </c>
      <c r="L742" s="201">
        <v>0.82</v>
      </c>
    </row>
    <row r="743" spans="1:12" x14ac:dyDescent="0.25">
      <c r="A743" s="205">
        <v>39224</v>
      </c>
      <c r="B743" s="202">
        <v>2.54</v>
      </c>
      <c r="K743" s="204">
        <v>43343</v>
      </c>
      <c r="L743" s="201">
        <v>0.83</v>
      </c>
    </row>
    <row r="744" spans="1:12" x14ac:dyDescent="0.25">
      <c r="A744" s="205">
        <v>39225</v>
      </c>
      <c r="B744" s="202">
        <v>2.5499999999999998</v>
      </c>
      <c r="K744" s="204">
        <v>43350</v>
      </c>
      <c r="L744" s="201">
        <v>0.89</v>
      </c>
    </row>
    <row r="745" spans="1:12" x14ac:dyDescent="0.25">
      <c r="A745" s="205">
        <v>39226</v>
      </c>
      <c r="B745" s="202">
        <v>2.52</v>
      </c>
      <c r="K745" s="204">
        <v>43357</v>
      </c>
      <c r="L745" s="201">
        <v>0.92</v>
      </c>
    </row>
    <row r="746" spans="1:12" x14ac:dyDescent="0.25">
      <c r="A746" s="205">
        <v>39227</v>
      </c>
      <c r="B746" s="202">
        <v>2.52</v>
      </c>
      <c r="K746" s="204">
        <v>43364</v>
      </c>
      <c r="L746" s="201">
        <v>0.98</v>
      </c>
    </row>
    <row r="747" spans="1:12" x14ac:dyDescent="0.25">
      <c r="A747" s="205">
        <v>39230</v>
      </c>
      <c r="B747" s="202" t="e">
        <f>NA()</f>
        <v>#N/A</v>
      </c>
      <c r="K747" s="204">
        <v>43371</v>
      </c>
      <c r="L747" s="201">
        <v>0.98</v>
      </c>
    </row>
    <row r="748" spans="1:12" x14ac:dyDescent="0.25">
      <c r="A748" s="205">
        <v>39231</v>
      </c>
      <c r="B748" s="202">
        <v>2.56</v>
      </c>
      <c r="K748" s="204">
        <v>43378</v>
      </c>
      <c r="L748" s="201">
        <v>1.07</v>
      </c>
    </row>
    <row r="749" spans="1:12" x14ac:dyDescent="0.25">
      <c r="A749" s="205">
        <v>39232</v>
      </c>
      <c r="B749" s="202">
        <v>2.54</v>
      </c>
      <c r="K749" s="204">
        <v>43385</v>
      </c>
      <c r="L749" s="201">
        <v>1.1299999999999999</v>
      </c>
    </row>
    <row r="750" spans="1:12" x14ac:dyDescent="0.25">
      <c r="A750" s="205">
        <v>39233</v>
      </c>
      <c r="B750" s="202">
        <v>2.5299999999999998</v>
      </c>
      <c r="K750" s="204">
        <v>43392</v>
      </c>
      <c r="L750" s="201">
        <v>1.1499999999999999</v>
      </c>
    </row>
    <row r="751" spans="1:12" x14ac:dyDescent="0.25">
      <c r="A751" s="205">
        <v>39234</v>
      </c>
      <c r="B751" s="203">
        <v>2.57</v>
      </c>
      <c r="K751" s="204">
        <v>43399</v>
      </c>
      <c r="L751" s="201">
        <v>1.17</v>
      </c>
    </row>
    <row r="752" spans="1:12" x14ac:dyDescent="0.25">
      <c r="A752" s="205">
        <v>39237</v>
      </c>
      <c r="B752" s="202">
        <v>2.5299999999999998</v>
      </c>
      <c r="K752" s="204">
        <v>43406</v>
      </c>
      <c r="L752" s="201">
        <v>1.21</v>
      </c>
    </row>
    <row r="753" spans="1:12" x14ac:dyDescent="0.25">
      <c r="A753" s="205">
        <v>39238</v>
      </c>
      <c r="B753" s="202">
        <v>2.58</v>
      </c>
      <c r="K753" s="204">
        <v>43413</v>
      </c>
      <c r="L753" s="201">
        <v>1.25</v>
      </c>
    </row>
    <row r="754" spans="1:12" x14ac:dyDescent="0.25">
      <c r="A754" s="205">
        <v>39239</v>
      </c>
      <c r="B754" s="202">
        <v>2.57</v>
      </c>
      <c r="K754" s="204">
        <v>43420</v>
      </c>
      <c r="L754" s="201">
        <v>1.21</v>
      </c>
    </row>
    <row r="755" spans="1:12" x14ac:dyDescent="0.25">
      <c r="A755" s="205">
        <v>39240</v>
      </c>
      <c r="B755" s="202">
        <v>2.68</v>
      </c>
      <c r="K755" s="204">
        <v>43427</v>
      </c>
      <c r="L755" s="201">
        <v>1.19</v>
      </c>
    </row>
    <row r="756" spans="1:12" x14ac:dyDescent="0.25">
      <c r="A756" s="205">
        <v>39241</v>
      </c>
      <c r="B756" s="202">
        <v>2.67</v>
      </c>
      <c r="K756" s="204">
        <v>43434</v>
      </c>
      <c r="L756" s="201">
        <v>1.2</v>
      </c>
    </row>
    <row r="757" spans="1:12" x14ac:dyDescent="0.25">
      <c r="A757" s="205">
        <v>39244</v>
      </c>
      <c r="B757" s="202">
        <v>2.69</v>
      </c>
      <c r="K757" s="204">
        <v>43441</v>
      </c>
      <c r="L757" s="201">
        <v>1.08</v>
      </c>
    </row>
    <row r="758" spans="1:12" x14ac:dyDescent="0.25">
      <c r="A758" s="205">
        <v>39245</v>
      </c>
      <c r="B758" s="202">
        <v>2.79</v>
      </c>
      <c r="K758" s="204">
        <v>43448</v>
      </c>
      <c r="L758" s="201">
        <v>1.1499999999999999</v>
      </c>
    </row>
    <row r="759" spans="1:12" x14ac:dyDescent="0.25">
      <c r="A759" s="205">
        <v>39246</v>
      </c>
      <c r="B759" s="202">
        <v>2.71</v>
      </c>
      <c r="K759" s="204">
        <v>43455</v>
      </c>
      <c r="L759" s="201">
        <v>1.1000000000000001</v>
      </c>
    </row>
    <row r="760" spans="1:12" x14ac:dyDescent="0.25">
      <c r="A760" s="205">
        <v>39247</v>
      </c>
      <c r="B760" s="202">
        <v>2.74</v>
      </c>
      <c r="K760" s="204">
        <v>43462</v>
      </c>
      <c r="L760" s="201">
        <v>1.1200000000000001</v>
      </c>
    </row>
    <row r="761" spans="1:12" x14ac:dyDescent="0.25">
      <c r="A761" s="205">
        <v>39248</v>
      </c>
      <c r="B761" s="202">
        <v>2.72</v>
      </c>
      <c r="K761" s="204">
        <v>43469</v>
      </c>
      <c r="L761" s="201">
        <v>1.06</v>
      </c>
    </row>
    <row r="762" spans="1:12" x14ac:dyDescent="0.25">
      <c r="A762" s="205">
        <v>39251</v>
      </c>
      <c r="B762" s="202">
        <v>2.72</v>
      </c>
      <c r="K762" s="204">
        <v>43476</v>
      </c>
      <c r="L762" s="201">
        <v>1.05</v>
      </c>
    </row>
    <row r="763" spans="1:12" x14ac:dyDescent="0.25">
      <c r="A763" s="205">
        <v>39252</v>
      </c>
      <c r="B763" s="202">
        <v>2.67</v>
      </c>
      <c r="K763" s="204">
        <v>43483</v>
      </c>
      <c r="L763" s="201">
        <v>1.08</v>
      </c>
    </row>
    <row r="764" spans="1:12" x14ac:dyDescent="0.25">
      <c r="A764" s="205">
        <v>39253</v>
      </c>
      <c r="B764" s="202">
        <v>2.72</v>
      </c>
      <c r="K764" s="204">
        <v>43490</v>
      </c>
      <c r="L764" s="201">
        <v>1.1000000000000001</v>
      </c>
    </row>
    <row r="765" spans="1:12" x14ac:dyDescent="0.25">
      <c r="A765" s="205">
        <v>39254</v>
      </c>
      <c r="B765" s="202">
        <v>2.72</v>
      </c>
      <c r="K765" s="204">
        <v>43497</v>
      </c>
      <c r="L765" s="201">
        <v>1.03</v>
      </c>
    </row>
    <row r="766" spans="1:12" x14ac:dyDescent="0.25">
      <c r="A766" s="205">
        <v>39255</v>
      </c>
      <c r="B766" s="202">
        <v>2.68</v>
      </c>
      <c r="K766" s="204">
        <v>43504</v>
      </c>
      <c r="L766" s="201">
        <v>0.99</v>
      </c>
    </row>
    <row r="767" spans="1:12" x14ac:dyDescent="0.25">
      <c r="A767" s="205">
        <v>39258</v>
      </c>
      <c r="B767" s="202">
        <v>2.65</v>
      </c>
      <c r="K767" s="204">
        <v>43511</v>
      </c>
      <c r="L767" s="201">
        <v>0.98</v>
      </c>
    </row>
    <row r="768" spans="1:12" x14ac:dyDescent="0.25">
      <c r="A768" s="205">
        <v>39259</v>
      </c>
      <c r="B768" s="202">
        <v>2.69</v>
      </c>
      <c r="K768" s="204">
        <v>43518</v>
      </c>
      <c r="L768" s="201">
        <v>0.93</v>
      </c>
    </row>
    <row r="769" spans="1:12" x14ac:dyDescent="0.25">
      <c r="A769" s="205">
        <v>39260</v>
      </c>
      <c r="B769" s="202">
        <v>2.67</v>
      </c>
      <c r="K769" s="204">
        <v>43525</v>
      </c>
      <c r="L769" s="201">
        <v>0.94</v>
      </c>
    </row>
    <row r="770" spans="1:12" x14ac:dyDescent="0.25">
      <c r="A770" s="205">
        <v>39261</v>
      </c>
      <c r="B770" s="202">
        <v>2.69</v>
      </c>
      <c r="K770" s="204">
        <v>43532</v>
      </c>
      <c r="L770" s="201">
        <v>0.94</v>
      </c>
    </row>
    <row r="771" spans="1:12" x14ac:dyDescent="0.25">
      <c r="A771" s="205">
        <v>39262</v>
      </c>
      <c r="B771" s="202">
        <v>2.64</v>
      </c>
      <c r="K771" s="204">
        <v>43539</v>
      </c>
      <c r="L771" s="201">
        <v>0.89</v>
      </c>
    </row>
    <row r="772" spans="1:12" x14ac:dyDescent="0.25">
      <c r="A772" s="205">
        <v>39265</v>
      </c>
      <c r="B772" s="202">
        <v>2.6</v>
      </c>
      <c r="K772" s="204">
        <v>43546</v>
      </c>
      <c r="L772" s="201">
        <v>0.8</v>
      </c>
    </row>
    <row r="773" spans="1:12" x14ac:dyDescent="0.25">
      <c r="A773" s="205">
        <v>39266</v>
      </c>
      <c r="B773" s="202">
        <v>2.65</v>
      </c>
      <c r="K773" s="204">
        <v>43553</v>
      </c>
      <c r="L773" s="201">
        <v>0.75</v>
      </c>
    </row>
    <row r="774" spans="1:12" x14ac:dyDescent="0.25">
      <c r="A774" s="205">
        <v>39267</v>
      </c>
      <c r="B774" s="202" t="e">
        <f>NA()</f>
        <v>#N/A</v>
      </c>
      <c r="K774" s="204">
        <v>43560</v>
      </c>
      <c r="L774" s="201">
        <v>0.79</v>
      </c>
    </row>
    <row r="775" spans="1:12" x14ac:dyDescent="0.25">
      <c r="A775" s="205">
        <v>39268</v>
      </c>
      <c r="B775" s="202">
        <v>2.73</v>
      </c>
      <c r="K775" s="204">
        <v>43567</v>
      </c>
      <c r="L775" s="201">
        <v>0.78</v>
      </c>
    </row>
    <row r="776" spans="1:12" x14ac:dyDescent="0.25">
      <c r="A776" s="205">
        <v>39269</v>
      </c>
      <c r="B776" s="202">
        <v>2.76</v>
      </c>
      <c r="K776" s="204">
        <v>43574</v>
      </c>
      <c r="L776" s="201">
        <v>0.82</v>
      </c>
    </row>
    <row r="777" spans="1:12" x14ac:dyDescent="0.25">
      <c r="A777" s="205">
        <v>39272</v>
      </c>
      <c r="B777" s="202">
        <v>2.72</v>
      </c>
      <c r="K777" s="204">
        <v>43581</v>
      </c>
      <c r="L777" s="201">
        <v>0.78</v>
      </c>
    </row>
    <row r="778" spans="1:12" x14ac:dyDescent="0.25">
      <c r="A778" s="205">
        <v>39273</v>
      </c>
      <c r="B778" s="203">
        <v>2.61</v>
      </c>
      <c r="K778" s="204">
        <v>43588</v>
      </c>
      <c r="L778" s="201">
        <v>0.8</v>
      </c>
    </row>
    <row r="779" spans="1:12" x14ac:dyDescent="0.25">
      <c r="A779" s="205">
        <v>39274</v>
      </c>
      <c r="B779" s="202">
        <v>2.68</v>
      </c>
      <c r="K779" s="204">
        <v>43595</v>
      </c>
      <c r="L779" s="201">
        <v>0.79</v>
      </c>
    </row>
    <row r="780" spans="1:12" x14ac:dyDescent="0.25">
      <c r="A780" s="205">
        <v>39275</v>
      </c>
      <c r="B780" s="202">
        <v>2.71</v>
      </c>
      <c r="K780" s="204">
        <v>43602</v>
      </c>
      <c r="L780" s="201">
        <v>0.76</v>
      </c>
    </row>
    <row r="781" spans="1:12" x14ac:dyDescent="0.25">
      <c r="A781" s="205">
        <v>39276</v>
      </c>
      <c r="B781" s="202">
        <v>2.69</v>
      </c>
      <c r="K781" s="204">
        <v>43609</v>
      </c>
      <c r="L781" s="201">
        <v>0.76</v>
      </c>
    </row>
    <row r="782" spans="1:12" x14ac:dyDescent="0.25">
      <c r="A782" s="205">
        <v>39279</v>
      </c>
      <c r="B782" s="202">
        <v>2.66</v>
      </c>
      <c r="K782" s="204">
        <v>43616</v>
      </c>
      <c r="L782" s="201">
        <v>0.66</v>
      </c>
    </row>
    <row r="783" spans="1:12" x14ac:dyDescent="0.25">
      <c r="A783" s="205">
        <v>39280</v>
      </c>
      <c r="B783" s="202">
        <v>2.69</v>
      </c>
      <c r="K783" s="204">
        <v>43623</v>
      </c>
      <c r="L783" s="201">
        <v>0.56999999999999995</v>
      </c>
    </row>
    <row r="784" spans="1:12" x14ac:dyDescent="0.25">
      <c r="A784" s="205">
        <v>39281</v>
      </c>
      <c r="B784" s="202">
        <v>2.63</v>
      </c>
      <c r="K784" s="204">
        <v>43630</v>
      </c>
      <c r="L784" s="201">
        <v>0.64</v>
      </c>
    </row>
    <row r="785" spans="1:12" x14ac:dyDescent="0.25">
      <c r="A785" s="205">
        <v>39282</v>
      </c>
      <c r="B785" s="202">
        <v>2.63</v>
      </c>
      <c r="K785" s="204">
        <v>43637</v>
      </c>
      <c r="L785" s="201">
        <v>0.6</v>
      </c>
    </row>
    <row r="786" spans="1:12" x14ac:dyDescent="0.25">
      <c r="A786" s="205">
        <v>39283</v>
      </c>
      <c r="B786" s="202">
        <v>2.59</v>
      </c>
      <c r="K786" s="204">
        <v>43644</v>
      </c>
      <c r="L786" s="201">
        <v>0.56000000000000005</v>
      </c>
    </row>
    <row r="787" spans="1:12" x14ac:dyDescent="0.25">
      <c r="A787" s="205">
        <v>39286</v>
      </c>
      <c r="B787" s="202">
        <v>2.62</v>
      </c>
      <c r="K787" s="204">
        <v>43651</v>
      </c>
      <c r="L787" s="201">
        <v>0.56999999999999995</v>
      </c>
    </row>
    <row r="788" spans="1:12" x14ac:dyDescent="0.25">
      <c r="A788" s="205">
        <v>39287</v>
      </c>
      <c r="B788" s="202">
        <v>2.5499999999999998</v>
      </c>
      <c r="K788" s="204">
        <v>43658</v>
      </c>
      <c r="L788" s="201">
        <v>0.56999999999999995</v>
      </c>
    </row>
    <row r="789" spans="1:12" x14ac:dyDescent="0.25">
      <c r="A789" s="205">
        <v>39288</v>
      </c>
      <c r="B789" s="202">
        <v>2.54</v>
      </c>
      <c r="K789" s="204">
        <v>43665</v>
      </c>
      <c r="L789" s="201">
        <v>0.53</v>
      </c>
    </row>
    <row r="790" spans="1:12" x14ac:dyDescent="0.25">
      <c r="A790" s="205">
        <v>39289</v>
      </c>
      <c r="B790" s="202">
        <v>2.48</v>
      </c>
      <c r="K790" s="204">
        <v>43672</v>
      </c>
      <c r="L790" s="201">
        <v>0.51</v>
      </c>
    </row>
    <row r="791" spans="1:12" x14ac:dyDescent="0.25">
      <c r="A791" s="205">
        <v>39290</v>
      </c>
      <c r="B791" s="202">
        <v>2.4900000000000002</v>
      </c>
      <c r="K791" s="204">
        <v>43679</v>
      </c>
      <c r="L791" s="201">
        <v>0.48</v>
      </c>
    </row>
    <row r="792" spans="1:12" x14ac:dyDescent="0.25">
      <c r="A792" s="205">
        <v>39293</v>
      </c>
      <c r="B792" s="202">
        <v>2.4900000000000002</v>
      </c>
      <c r="K792" s="204">
        <v>43686</v>
      </c>
      <c r="L792" s="201">
        <v>0.33</v>
      </c>
    </row>
    <row r="793" spans="1:12" x14ac:dyDescent="0.25">
      <c r="A793" s="205">
        <v>39294</v>
      </c>
      <c r="B793" s="202">
        <v>2.4300000000000002</v>
      </c>
      <c r="K793" s="204">
        <v>43693</v>
      </c>
      <c r="L793" s="201">
        <v>0.23</v>
      </c>
    </row>
    <row r="794" spans="1:12" x14ac:dyDescent="0.25">
      <c r="A794" s="205">
        <v>39295</v>
      </c>
      <c r="B794" s="202">
        <v>2.42</v>
      </c>
      <c r="K794" s="204">
        <v>43700</v>
      </c>
      <c r="L794" s="201">
        <v>0.25</v>
      </c>
    </row>
    <row r="795" spans="1:12" x14ac:dyDescent="0.25">
      <c r="A795" s="205">
        <v>39296</v>
      </c>
      <c r="B795" s="202">
        <v>2.4500000000000002</v>
      </c>
      <c r="K795" s="204">
        <v>43707</v>
      </c>
      <c r="L795" s="201">
        <v>0.12</v>
      </c>
    </row>
    <row r="796" spans="1:12" x14ac:dyDescent="0.25">
      <c r="A796" s="205">
        <v>39297</v>
      </c>
      <c r="B796" s="202">
        <v>2.4500000000000002</v>
      </c>
      <c r="K796" s="204">
        <v>43714</v>
      </c>
      <c r="L796" s="201">
        <v>0.19</v>
      </c>
    </row>
    <row r="797" spans="1:12" x14ac:dyDescent="0.25">
      <c r="A797" s="205">
        <v>39300</v>
      </c>
      <c r="B797" s="202">
        <v>2.4700000000000002</v>
      </c>
      <c r="K797" s="204">
        <v>43721</v>
      </c>
      <c r="L797" s="201">
        <v>0.36</v>
      </c>
    </row>
    <row r="798" spans="1:12" x14ac:dyDescent="0.25">
      <c r="A798" s="205">
        <v>39301</v>
      </c>
      <c r="B798" s="202">
        <v>2.5</v>
      </c>
      <c r="K798" s="204">
        <v>43728</v>
      </c>
      <c r="L798" s="201">
        <v>0.37</v>
      </c>
    </row>
    <row r="799" spans="1:12" x14ac:dyDescent="0.25">
      <c r="A799" s="205">
        <v>39302</v>
      </c>
      <c r="B799" s="202">
        <v>2.56</v>
      </c>
      <c r="K799" s="204">
        <v>43735</v>
      </c>
      <c r="L799" s="201">
        <v>0.32</v>
      </c>
    </row>
    <row r="800" spans="1:12" x14ac:dyDescent="0.25">
      <c r="A800" s="205">
        <v>39303</v>
      </c>
      <c r="B800" s="202">
        <v>2.54</v>
      </c>
      <c r="K800" s="204">
        <v>43742</v>
      </c>
      <c r="L800" s="201">
        <v>0.3</v>
      </c>
    </row>
    <row r="801" spans="1:12" x14ac:dyDescent="0.25">
      <c r="A801" s="205">
        <v>39304</v>
      </c>
      <c r="B801" s="202">
        <v>2.5499999999999998</v>
      </c>
      <c r="K801" s="204">
        <v>43749</v>
      </c>
      <c r="L801" s="201">
        <v>0.32</v>
      </c>
    </row>
    <row r="802" spans="1:12" x14ac:dyDescent="0.25">
      <c r="A802" s="205">
        <v>39307</v>
      </c>
      <c r="B802" s="202">
        <v>2.5299999999999998</v>
      </c>
      <c r="K802" s="204">
        <v>43756</v>
      </c>
      <c r="L802" s="201">
        <v>0.4</v>
      </c>
    </row>
    <row r="803" spans="1:12" x14ac:dyDescent="0.25">
      <c r="A803" s="205">
        <v>39308</v>
      </c>
      <c r="B803" s="202">
        <v>2.52</v>
      </c>
      <c r="K803" s="204">
        <v>43763</v>
      </c>
      <c r="L803" s="201">
        <v>0.38</v>
      </c>
    </row>
    <row r="804" spans="1:12" x14ac:dyDescent="0.25">
      <c r="A804" s="205">
        <v>39309</v>
      </c>
      <c r="B804" s="202">
        <v>2.54</v>
      </c>
      <c r="K804" s="204">
        <v>43770</v>
      </c>
      <c r="L804" s="201">
        <v>0.4</v>
      </c>
    </row>
    <row r="805" spans="1:12" x14ac:dyDescent="0.25">
      <c r="A805" s="205">
        <v>39310</v>
      </c>
      <c r="B805" s="202">
        <v>2.48</v>
      </c>
      <c r="K805" s="204">
        <v>43777</v>
      </c>
      <c r="L805" s="201">
        <v>0.4</v>
      </c>
    </row>
    <row r="806" spans="1:12" x14ac:dyDescent="0.25">
      <c r="A806" s="205">
        <v>39311</v>
      </c>
      <c r="B806" s="202">
        <v>2.5099999999999998</v>
      </c>
      <c r="K806" s="204">
        <v>43784</v>
      </c>
      <c r="L806" s="201">
        <v>0.41</v>
      </c>
    </row>
    <row r="807" spans="1:12" x14ac:dyDescent="0.25">
      <c r="A807" s="205">
        <v>39314</v>
      </c>
      <c r="B807" s="202">
        <v>2.5099999999999998</v>
      </c>
      <c r="K807" s="204">
        <v>43791</v>
      </c>
      <c r="L807" s="201">
        <v>0.35</v>
      </c>
    </row>
    <row r="808" spans="1:12" x14ac:dyDescent="0.25">
      <c r="A808" s="205">
        <v>39315</v>
      </c>
      <c r="B808" s="202">
        <v>2.46</v>
      </c>
      <c r="K808" s="204">
        <v>43798</v>
      </c>
      <c r="L808" s="201">
        <v>0.32</v>
      </c>
    </row>
    <row r="809" spans="1:12" x14ac:dyDescent="0.25">
      <c r="A809" s="205">
        <v>39316</v>
      </c>
      <c r="B809" s="202">
        <v>2.46</v>
      </c>
      <c r="K809" s="204">
        <v>43805</v>
      </c>
      <c r="L809" s="201">
        <v>0.33</v>
      </c>
    </row>
    <row r="810" spans="1:12" x14ac:dyDescent="0.25">
      <c r="A810" s="205">
        <v>39317</v>
      </c>
      <c r="B810" s="202">
        <v>2.4300000000000002</v>
      </c>
      <c r="K810" s="204">
        <v>43812</v>
      </c>
      <c r="L810" s="201">
        <v>0.33</v>
      </c>
    </row>
    <row r="811" spans="1:12" x14ac:dyDescent="0.25">
      <c r="A811" s="205">
        <v>39318</v>
      </c>
      <c r="B811" s="202">
        <v>2.42</v>
      </c>
      <c r="K811" s="204">
        <v>43819</v>
      </c>
      <c r="L811" s="201">
        <v>0.35</v>
      </c>
    </row>
    <row r="812" spans="1:12" x14ac:dyDescent="0.25">
      <c r="A812" s="205">
        <v>39321</v>
      </c>
      <c r="B812" s="202">
        <v>2.4300000000000002</v>
      </c>
      <c r="K812" s="204">
        <v>43826</v>
      </c>
      <c r="L812" s="201">
        <v>0.36</v>
      </c>
    </row>
    <row r="813" spans="1:12" x14ac:dyDescent="0.25">
      <c r="A813" s="205">
        <v>39322</v>
      </c>
      <c r="B813" s="202">
        <v>2.42</v>
      </c>
      <c r="K813" s="204">
        <v>43833</v>
      </c>
      <c r="L813" s="201">
        <v>0.34</v>
      </c>
    </row>
    <row r="814" spans="1:12" x14ac:dyDescent="0.25">
      <c r="A814" s="205">
        <v>39323</v>
      </c>
      <c r="B814" s="202">
        <v>2.4500000000000002</v>
      </c>
      <c r="K814" s="204">
        <v>43840</v>
      </c>
      <c r="L814" s="201">
        <v>0.32</v>
      </c>
    </row>
    <row r="815" spans="1:12" x14ac:dyDescent="0.25">
      <c r="A815" s="205">
        <v>39324</v>
      </c>
      <c r="B815" s="202">
        <v>2.4</v>
      </c>
      <c r="K815" s="204">
        <v>43847</v>
      </c>
      <c r="L815" s="201">
        <v>0.28999999999999998</v>
      </c>
    </row>
    <row r="816" spans="1:12" x14ac:dyDescent="0.25">
      <c r="A816" s="205">
        <v>39325</v>
      </c>
      <c r="B816" s="202">
        <v>2.41</v>
      </c>
      <c r="K816" s="204">
        <v>43854</v>
      </c>
      <c r="L816" s="201">
        <v>0.25</v>
      </c>
    </row>
    <row r="817" spans="1:12" x14ac:dyDescent="0.25">
      <c r="A817" s="205">
        <v>39328</v>
      </c>
      <c r="B817" s="202" t="e">
        <f>NA()</f>
        <v>#N/A</v>
      </c>
      <c r="K817" s="204">
        <v>43861</v>
      </c>
      <c r="L817" s="201">
        <v>0.15</v>
      </c>
    </row>
    <row r="818" spans="1:12" x14ac:dyDescent="0.25">
      <c r="A818" s="205">
        <v>39329</v>
      </c>
      <c r="B818" s="202">
        <v>2.41</v>
      </c>
      <c r="K818" s="204">
        <v>43868</v>
      </c>
      <c r="L818" s="201">
        <v>0.18</v>
      </c>
    </row>
    <row r="819" spans="1:12" x14ac:dyDescent="0.25">
      <c r="A819" s="205">
        <v>39330</v>
      </c>
      <c r="B819" s="202">
        <v>2.36</v>
      </c>
      <c r="K819" s="204">
        <v>43875</v>
      </c>
      <c r="L819" s="201">
        <v>0.17</v>
      </c>
    </row>
    <row r="820" spans="1:12" x14ac:dyDescent="0.25">
      <c r="A820" s="205">
        <v>39331</v>
      </c>
      <c r="B820" s="202">
        <v>2.38</v>
      </c>
      <c r="K820" s="204">
        <v>43882</v>
      </c>
      <c r="L820" s="201">
        <v>0.11</v>
      </c>
    </row>
    <row r="821" spans="1:12" x14ac:dyDescent="0.25">
      <c r="A821" s="205">
        <v>39332</v>
      </c>
      <c r="B821" s="203">
        <v>2.27</v>
      </c>
      <c r="K821" s="204">
        <v>43889</v>
      </c>
      <c r="L821" s="201">
        <v>0.03</v>
      </c>
    </row>
    <row r="822" spans="1:12" x14ac:dyDescent="0.25">
      <c r="A822" s="205">
        <v>39335</v>
      </c>
      <c r="B822" s="202">
        <v>2.2200000000000002</v>
      </c>
      <c r="K822" s="204">
        <v>43896</v>
      </c>
      <c r="L822" s="201">
        <v>-0.22</v>
      </c>
    </row>
    <row r="823" spans="1:12" x14ac:dyDescent="0.25">
      <c r="A823" s="205">
        <v>39336</v>
      </c>
      <c r="B823" s="202">
        <v>2.21</v>
      </c>
      <c r="K823" s="204">
        <v>43903</v>
      </c>
      <c r="L823" s="201">
        <v>-0.01</v>
      </c>
    </row>
    <row r="824" spans="1:12" x14ac:dyDescent="0.25">
      <c r="A824" s="205">
        <v>39337</v>
      </c>
      <c r="B824" s="202">
        <v>2.23</v>
      </c>
      <c r="K824" s="204">
        <v>43910</v>
      </c>
      <c r="L824" s="201">
        <v>0.47</v>
      </c>
    </row>
    <row r="825" spans="1:12" x14ac:dyDescent="0.25">
      <c r="A825" s="205">
        <v>39338</v>
      </c>
      <c r="B825" s="202">
        <v>2.27</v>
      </c>
      <c r="K825" s="204">
        <v>43917</v>
      </c>
      <c r="L825" s="201">
        <v>-0.09</v>
      </c>
    </row>
    <row r="826" spans="1:12" x14ac:dyDescent="0.25">
      <c r="A826" s="205">
        <v>39339</v>
      </c>
      <c r="B826" s="202">
        <v>2.23</v>
      </c>
      <c r="K826" s="204">
        <v>43924</v>
      </c>
      <c r="L826" s="201">
        <v>-0.13</v>
      </c>
    </row>
    <row r="827" spans="1:12" x14ac:dyDescent="0.25">
      <c r="A827" s="205">
        <v>39342</v>
      </c>
      <c r="B827" s="202">
        <v>2.2200000000000002</v>
      </c>
      <c r="K827" s="204">
        <v>43931</v>
      </c>
      <c r="L827" s="201">
        <v>-0.27</v>
      </c>
    </row>
    <row r="828" spans="1:12" x14ac:dyDescent="0.25">
      <c r="A828" s="205">
        <v>39343</v>
      </c>
      <c r="B828" s="202">
        <v>2.2000000000000002</v>
      </c>
      <c r="K828" s="204">
        <v>43938</v>
      </c>
      <c r="L828" s="201">
        <v>-0.3</v>
      </c>
    </row>
    <row r="829" spans="1:12" x14ac:dyDescent="0.25">
      <c r="A829" s="205">
        <v>39344</v>
      </c>
      <c r="B829" s="202">
        <v>2.25</v>
      </c>
      <c r="K829" s="204">
        <v>43945</v>
      </c>
      <c r="L829" s="201">
        <v>-0.28000000000000003</v>
      </c>
    </row>
    <row r="830" spans="1:12" x14ac:dyDescent="0.25">
      <c r="A830" s="205">
        <v>39345</v>
      </c>
      <c r="B830" s="202">
        <v>2.37</v>
      </c>
      <c r="K830" s="204">
        <v>43952</v>
      </c>
      <c r="L830" s="201">
        <v>-0.32</v>
      </c>
    </row>
    <row r="831" spans="1:12" x14ac:dyDescent="0.25">
      <c r="A831" s="205">
        <v>39346</v>
      </c>
      <c r="B831" s="202">
        <v>2.34</v>
      </c>
      <c r="K831" s="204">
        <v>43959</v>
      </c>
      <c r="L831" s="201">
        <v>-0.26</v>
      </c>
    </row>
    <row r="832" spans="1:12" x14ac:dyDescent="0.25">
      <c r="A832" s="205">
        <v>39349</v>
      </c>
      <c r="B832" s="202">
        <v>2.35</v>
      </c>
      <c r="K832" s="204">
        <v>43966</v>
      </c>
      <c r="L832" s="201">
        <v>-0.25</v>
      </c>
    </row>
    <row r="833" spans="1:12" x14ac:dyDescent="0.25">
      <c r="A833" s="205">
        <v>39350</v>
      </c>
      <c r="B833" s="202">
        <v>2.39</v>
      </c>
      <c r="K833" s="204">
        <v>43973</v>
      </c>
      <c r="L833" s="201">
        <v>-0.27</v>
      </c>
    </row>
    <row r="834" spans="1:12" x14ac:dyDescent="0.25">
      <c r="A834" s="205">
        <v>39351</v>
      </c>
      <c r="B834" s="202">
        <v>2.37</v>
      </c>
      <c r="K834" s="204">
        <v>43980</v>
      </c>
      <c r="L834" s="201">
        <v>-0.25</v>
      </c>
    </row>
    <row r="835" spans="1:12" x14ac:dyDescent="0.25">
      <c r="A835" s="205">
        <v>39352</v>
      </c>
      <c r="B835" s="202">
        <v>2.2999999999999998</v>
      </c>
      <c r="K835" s="204">
        <v>43987</v>
      </c>
      <c r="L835" s="201">
        <v>-0.2</v>
      </c>
    </row>
    <row r="836" spans="1:12" x14ac:dyDescent="0.25">
      <c r="A836" s="205">
        <v>39353</v>
      </c>
      <c r="B836" s="202">
        <v>2.29</v>
      </c>
      <c r="K836" s="204">
        <v>43994</v>
      </c>
      <c r="L836" s="201">
        <v>-0.23</v>
      </c>
    </row>
    <row r="837" spans="1:12" x14ac:dyDescent="0.25">
      <c r="A837" s="205">
        <v>39356</v>
      </c>
      <c r="B837" s="202">
        <v>2.27</v>
      </c>
      <c r="K837" s="204">
        <v>44001</v>
      </c>
      <c r="L837" s="201">
        <v>-0.27</v>
      </c>
    </row>
    <row r="838" spans="1:12" x14ac:dyDescent="0.25">
      <c r="A838" s="205">
        <v>39357</v>
      </c>
      <c r="B838" s="202">
        <v>2.2400000000000002</v>
      </c>
      <c r="K838" s="204">
        <v>44008</v>
      </c>
      <c r="L838" s="201">
        <v>-0.39</v>
      </c>
    </row>
    <row r="839" spans="1:12" x14ac:dyDescent="0.25">
      <c r="A839" s="205">
        <v>39358</v>
      </c>
      <c r="B839" s="202">
        <v>2.2799999999999998</v>
      </c>
      <c r="K839" s="204">
        <v>44015</v>
      </c>
      <c r="L839" s="201">
        <v>-0.4</v>
      </c>
    </row>
    <row r="840" spans="1:12" x14ac:dyDescent="0.25">
      <c r="A840" s="205">
        <v>39359</v>
      </c>
      <c r="B840" s="202">
        <v>2.2599999999999998</v>
      </c>
      <c r="K840" s="204">
        <v>44022</v>
      </c>
      <c r="L840" s="201">
        <v>-0.46</v>
      </c>
    </row>
    <row r="841" spans="1:12" x14ac:dyDescent="0.25">
      <c r="A841" s="205">
        <v>39360</v>
      </c>
      <c r="B841" s="202">
        <v>2.37</v>
      </c>
      <c r="K841" s="204">
        <v>44029</v>
      </c>
      <c r="L841" s="201">
        <v>-0.48</v>
      </c>
    </row>
    <row r="842" spans="1:12" x14ac:dyDescent="0.25">
      <c r="A842" s="205">
        <v>39363</v>
      </c>
      <c r="B842" s="202" t="e">
        <f>NA()</f>
        <v>#N/A</v>
      </c>
      <c r="K842" s="204">
        <v>44036</v>
      </c>
      <c r="L842" s="201">
        <v>-0.56000000000000005</v>
      </c>
    </row>
    <row r="843" spans="1:12" x14ac:dyDescent="0.25">
      <c r="A843" s="205">
        <v>39364</v>
      </c>
      <c r="B843" s="202">
        <v>2.36</v>
      </c>
      <c r="K843" s="204">
        <v>44043</v>
      </c>
      <c r="L843" s="201">
        <v>-0.65</v>
      </c>
    </row>
    <row r="844" spans="1:12" x14ac:dyDescent="0.25">
      <c r="A844" s="205">
        <v>39365</v>
      </c>
      <c r="B844" s="202">
        <v>2.35</v>
      </c>
      <c r="K844" s="204">
        <v>44050</v>
      </c>
      <c r="L844" s="201">
        <v>-0.7</v>
      </c>
    </row>
    <row r="845" spans="1:12" x14ac:dyDescent="0.25">
      <c r="A845" s="205">
        <v>39366</v>
      </c>
      <c r="B845" s="202">
        <v>2.36</v>
      </c>
      <c r="K845" s="204">
        <v>44057</v>
      </c>
      <c r="L845" s="201">
        <v>-0.6</v>
      </c>
    </row>
    <row r="846" spans="1:12" x14ac:dyDescent="0.25">
      <c r="A846" s="205">
        <v>39367</v>
      </c>
      <c r="B846" s="203">
        <v>2.4</v>
      </c>
      <c r="K846" s="204">
        <v>44064</v>
      </c>
      <c r="L846" s="201">
        <v>-0.59</v>
      </c>
    </row>
    <row r="847" spans="1:12" x14ac:dyDescent="0.25">
      <c r="A847" s="205">
        <v>39370</v>
      </c>
      <c r="B847" s="202">
        <v>2.4</v>
      </c>
      <c r="K847" s="204">
        <v>44071</v>
      </c>
      <c r="L847" s="201">
        <v>-0.6</v>
      </c>
    </row>
    <row r="848" spans="1:12" x14ac:dyDescent="0.25">
      <c r="A848" s="205">
        <v>39371</v>
      </c>
      <c r="B848" s="202">
        <v>2.39</v>
      </c>
      <c r="K848" s="204">
        <v>44078</v>
      </c>
      <c r="L848" s="201">
        <v>-0.64</v>
      </c>
    </row>
    <row r="849" spans="1:12" x14ac:dyDescent="0.25">
      <c r="A849" s="205">
        <v>39372</v>
      </c>
      <c r="B849" s="202">
        <v>2.2999999999999998</v>
      </c>
      <c r="K849" s="204">
        <v>44085</v>
      </c>
      <c r="L849" s="201">
        <v>-0.61</v>
      </c>
    </row>
    <row r="850" spans="1:12" x14ac:dyDescent="0.25">
      <c r="A850" s="205">
        <v>39373</v>
      </c>
      <c r="B850" s="202">
        <v>2.29</v>
      </c>
      <c r="K850" s="204">
        <v>44092</v>
      </c>
      <c r="L850" s="201">
        <v>-0.57999999999999996</v>
      </c>
    </row>
    <row r="851" spans="1:12" x14ac:dyDescent="0.25">
      <c r="A851" s="205">
        <v>39374</v>
      </c>
      <c r="B851" s="202">
        <v>2.1800000000000002</v>
      </c>
      <c r="K851" s="204">
        <v>44099</v>
      </c>
      <c r="L851" s="201">
        <v>-0.56000000000000005</v>
      </c>
    </row>
    <row r="852" spans="1:12" x14ac:dyDescent="0.25">
      <c r="A852" s="205">
        <v>39377</v>
      </c>
      <c r="B852" s="202">
        <v>2.1800000000000002</v>
      </c>
      <c r="K852" s="204">
        <v>44106</v>
      </c>
      <c r="L852" s="201">
        <v>-0.56000000000000005</v>
      </c>
    </row>
    <row r="853" spans="1:12" x14ac:dyDescent="0.25">
      <c r="A853" s="205">
        <v>39378</v>
      </c>
      <c r="B853" s="202">
        <v>2.2000000000000002</v>
      </c>
      <c r="K853" s="204">
        <v>44113</v>
      </c>
      <c r="L853" s="201">
        <v>-0.5</v>
      </c>
    </row>
    <row r="854" spans="1:12" x14ac:dyDescent="0.25">
      <c r="A854" s="205">
        <v>39379</v>
      </c>
      <c r="B854" s="202">
        <v>2.16</v>
      </c>
      <c r="K854" s="204">
        <v>44120</v>
      </c>
      <c r="L854" s="201">
        <v>-0.56999999999999995</v>
      </c>
    </row>
    <row r="855" spans="1:12" x14ac:dyDescent="0.25">
      <c r="A855" s="205">
        <v>39380</v>
      </c>
      <c r="B855" s="202">
        <v>2.14</v>
      </c>
      <c r="K855" s="204">
        <v>44127</v>
      </c>
      <c r="L855" s="201">
        <v>-0.48</v>
      </c>
    </row>
    <row r="856" spans="1:12" x14ac:dyDescent="0.25">
      <c r="A856" s="205">
        <v>39381</v>
      </c>
      <c r="B856" s="202">
        <v>2.16</v>
      </c>
      <c r="K856" s="204">
        <v>44134</v>
      </c>
      <c r="L856" s="201">
        <v>-0.48</v>
      </c>
    </row>
    <row r="857" spans="1:12" x14ac:dyDescent="0.25">
      <c r="A857" s="205">
        <v>39384</v>
      </c>
      <c r="B857" s="202">
        <v>2.14</v>
      </c>
      <c r="K857" s="204">
        <v>44141</v>
      </c>
      <c r="L857" s="201">
        <v>-0.44</v>
      </c>
    </row>
    <row r="858" spans="1:12" x14ac:dyDescent="0.25">
      <c r="A858" s="205">
        <v>39385</v>
      </c>
      <c r="B858" s="202">
        <v>2.17</v>
      </c>
      <c r="K858" s="204">
        <v>44148</v>
      </c>
      <c r="L858" s="201">
        <v>-0.36</v>
      </c>
    </row>
    <row r="859" spans="1:12" x14ac:dyDescent="0.25">
      <c r="A859" s="205">
        <v>39386</v>
      </c>
      <c r="B859" s="202">
        <v>2.21</v>
      </c>
      <c r="K859" s="204">
        <v>44155</v>
      </c>
      <c r="L859" s="201">
        <v>-0.42</v>
      </c>
    </row>
    <row r="860" spans="1:12" x14ac:dyDescent="0.25">
      <c r="A860" s="205">
        <v>39387</v>
      </c>
      <c r="B860" s="202">
        <v>2.13</v>
      </c>
      <c r="K860" s="204">
        <v>44162</v>
      </c>
      <c r="L860" s="201">
        <v>-0.5</v>
      </c>
    </row>
    <row r="861" spans="1:12" x14ac:dyDescent="0.25">
      <c r="A861" s="205">
        <v>39388</v>
      </c>
      <c r="B861" s="202">
        <v>2.06</v>
      </c>
      <c r="K861" s="204">
        <v>44169</v>
      </c>
      <c r="L861" s="201">
        <v>-0.5</v>
      </c>
    </row>
    <row r="862" spans="1:12" x14ac:dyDescent="0.25">
      <c r="A862" s="205">
        <v>39391</v>
      </c>
      <c r="B862" s="202">
        <v>2.0699999999999998</v>
      </c>
      <c r="K862" s="204">
        <v>44176</v>
      </c>
      <c r="L862" s="201">
        <v>-0.53</v>
      </c>
    </row>
    <row r="863" spans="1:12" x14ac:dyDescent="0.25">
      <c r="A863" s="205">
        <v>39392</v>
      </c>
      <c r="B863" s="202">
        <v>2.08</v>
      </c>
      <c r="K863" s="204">
        <v>44183</v>
      </c>
      <c r="L863" s="201">
        <v>-0.55000000000000004</v>
      </c>
    </row>
    <row r="864" spans="1:12" x14ac:dyDescent="0.25">
      <c r="A864" s="205">
        <v>39393</v>
      </c>
      <c r="B864" s="202">
        <v>2.09</v>
      </c>
      <c r="K864" s="204">
        <v>44190</v>
      </c>
      <c r="L864" s="201">
        <v>-0.56000000000000005</v>
      </c>
    </row>
    <row r="865" spans="1:12" x14ac:dyDescent="0.25">
      <c r="A865" s="205">
        <v>39394</v>
      </c>
      <c r="B865" s="202">
        <v>2.08</v>
      </c>
      <c r="K865" s="204">
        <v>44197</v>
      </c>
      <c r="L865" s="201">
        <v>-0.59</v>
      </c>
    </row>
    <row r="866" spans="1:12" x14ac:dyDescent="0.25">
      <c r="A866" s="205">
        <v>39395</v>
      </c>
      <c r="B866" s="202">
        <v>2.02</v>
      </c>
      <c r="K866" s="204">
        <v>44204</v>
      </c>
      <c r="L866" s="201">
        <v>-0.56000000000000005</v>
      </c>
    </row>
    <row r="867" spans="1:12" x14ac:dyDescent="0.25">
      <c r="A867" s="205">
        <v>39398</v>
      </c>
      <c r="B867" s="202" t="e">
        <f>NA()</f>
        <v>#N/A</v>
      </c>
      <c r="K867" s="204">
        <v>44211</v>
      </c>
      <c r="L867" s="201">
        <v>-0.49</v>
      </c>
    </row>
    <row r="868" spans="1:12" x14ac:dyDescent="0.25">
      <c r="A868" s="205">
        <v>39399</v>
      </c>
      <c r="B868" s="202">
        <v>2.0299999999999998</v>
      </c>
      <c r="K868" s="204">
        <v>44218</v>
      </c>
      <c r="L868" s="201">
        <v>-0.53</v>
      </c>
    </row>
    <row r="869" spans="1:12" x14ac:dyDescent="0.25">
      <c r="A869" s="205">
        <v>39400</v>
      </c>
      <c r="B869" s="202">
        <v>2.06</v>
      </c>
      <c r="K869" s="204">
        <v>44225</v>
      </c>
      <c r="L869" s="201">
        <v>-0.55000000000000004</v>
      </c>
    </row>
    <row r="870" spans="1:12" x14ac:dyDescent="0.25">
      <c r="A870" s="205">
        <v>39401</v>
      </c>
      <c r="B870" s="202">
        <v>2.04</v>
      </c>
      <c r="K870" s="204">
        <v>44232</v>
      </c>
      <c r="L870" s="201">
        <v>-0.49</v>
      </c>
    </row>
    <row r="871" spans="1:12" x14ac:dyDescent="0.25">
      <c r="A871" s="205">
        <v>39402</v>
      </c>
      <c r="B871" s="203">
        <v>2.0499999999999998</v>
      </c>
      <c r="K871" s="204">
        <v>44239</v>
      </c>
      <c r="L871" s="201">
        <v>-0.46</v>
      </c>
    </row>
    <row r="872" spans="1:12" x14ac:dyDescent="0.25">
      <c r="A872" s="205">
        <v>39405</v>
      </c>
      <c r="B872" s="202">
        <v>1.97</v>
      </c>
      <c r="K872" s="204">
        <v>44246</v>
      </c>
      <c r="L872" s="201">
        <v>-0.28999999999999998</v>
      </c>
    </row>
    <row r="873" spans="1:12" x14ac:dyDescent="0.25">
      <c r="A873" s="205">
        <v>39406</v>
      </c>
      <c r="B873" s="202">
        <v>1.98</v>
      </c>
      <c r="K873" s="204">
        <v>44253</v>
      </c>
      <c r="L873" s="201">
        <v>-0.14000000000000001</v>
      </c>
    </row>
    <row r="874" spans="1:12" x14ac:dyDescent="0.25">
      <c r="A874" s="205">
        <v>39407</v>
      </c>
      <c r="B874" s="202">
        <v>1.93</v>
      </c>
      <c r="K874" s="204">
        <v>44260</v>
      </c>
      <c r="L874" s="201">
        <v>-0.15</v>
      </c>
    </row>
    <row r="875" spans="1:12" x14ac:dyDescent="0.25">
      <c r="A875" s="205">
        <v>39408</v>
      </c>
      <c r="B875" s="202" t="e">
        <f>NA()</f>
        <v>#N/A</v>
      </c>
      <c r="K875" s="204">
        <v>44267</v>
      </c>
      <c r="L875" s="201">
        <v>-0.14000000000000001</v>
      </c>
    </row>
    <row r="876" spans="1:12" x14ac:dyDescent="0.25">
      <c r="A876" s="205">
        <v>39409</v>
      </c>
      <c r="B876" s="202">
        <v>1.9</v>
      </c>
      <c r="K876" s="204">
        <v>44274</v>
      </c>
      <c r="L876" s="201">
        <v>-0.08</v>
      </c>
    </row>
    <row r="877" spans="1:12" x14ac:dyDescent="0.25">
      <c r="A877" s="205">
        <v>39412</v>
      </c>
      <c r="B877" s="202">
        <v>1.75</v>
      </c>
      <c r="K877" s="204">
        <v>44281</v>
      </c>
      <c r="L877" s="201">
        <v>-0.18</v>
      </c>
    </row>
    <row r="878" spans="1:12" x14ac:dyDescent="0.25">
      <c r="A878" s="205">
        <v>39413</v>
      </c>
      <c r="B878" s="202">
        <v>1.87</v>
      </c>
      <c r="K878" s="204">
        <v>44288</v>
      </c>
      <c r="L878" s="201">
        <v>-0.14000000000000001</v>
      </c>
    </row>
    <row r="879" spans="1:12" x14ac:dyDescent="0.25">
      <c r="A879" s="205">
        <v>39414</v>
      </c>
      <c r="B879" s="203">
        <v>1.94</v>
      </c>
      <c r="K879" s="204">
        <v>44295</v>
      </c>
      <c r="L879" s="201">
        <v>-0.14000000000000001</v>
      </c>
    </row>
    <row r="880" spans="1:12" x14ac:dyDescent="0.25">
      <c r="A880" s="205">
        <v>39415</v>
      </c>
      <c r="B880" s="202">
        <v>1.88</v>
      </c>
      <c r="K880" s="204">
        <v>44302</v>
      </c>
      <c r="L880" s="201">
        <v>-0.19</v>
      </c>
    </row>
    <row r="881" spans="1:12" x14ac:dyDescent="0.25">
      <c r="A881" s="205">
        <v>39416</v>
      </c>
      <c r="B881" s="202">
        <v>1.93</v>
      </c>
      <c r="K881" s="204">
        <v>44309</v>
      </c>
      <c r="L881" s="201">
        <v>-0.24</v>
      </c>
    </row>
    <row r="882" spans="1:12" x14ac:dyDescent="0.25">
      <c r="A882" s="205">
        <v>39419</v>
      </c>
      <c r="B882" s="202">
        <v>1.89</v>
      </c>
      <c r="K882" s="204">
        <v>44316</v>
      </c>
      <c r="L882" s="201">
        <v>-0.26</v>
      </c>
    </row>
    <row r="883" spans="1:12" x14ac:dyDescent="0.25">
      <c r="A883" s="205">
        <v>39420</v>
      </c>
      <c r="B883" s="202">
        <v>1.93</v>
      </c>
      <c r="K883" s="204">
        <v>44323</v>
      </c>
      <c r="L883" s="201">
        <v>-0.28999999999999998</v>
      </c>
    </row>
    <row r="884" spans="1:12" x14ac:dyDescent="0.25">
      <c r="A884" s="205">
        <v>39421</v>
      </c>
      <c r="B884" s="202">
        <v>2.0099999999999998</v>
      </c>
      <c r="K884" s="204">
        <v>44330</v>
      </c>
      <c r="L884" s="201">
        <v>-0.28000000000000003</v>
      </c>
    </row>
    <row r="885" spans="1:12" x14ac:dyDescent="0.25">
      <c r="A885" s="205">
        <v>39422</v>
      </c>
      <c r="B885" s="202">
        <v>2.0699999999999998</v>
      </c>
      <c r="K885" s="204">
        <v>44337</v>
      </c>
      <c r="L885" s="201">
        <v>-0.24</v>
      </c>
    </row>
    <row r="886" spans="1:12" x14ac:dyDescent="0.25">
      <c r="A886" s="205">
        <v>39423</v>
      </c>
      <c r="B886" s="202">
        <v>2.14</v>
      </c>
      <c r="K886" s="204">
        <v>44344</v>
      </c>
      <c r="L886" s="201">
        <v>-0.27</v>
      </c>
    </row>
    <row r="887" spans="1:12" x14ac:dyDescent="0.25">
      <c r="A887" s="205">
        <v>39426</v>
      </c>
      <c r="B887" s="202">
        <v>2.17</v>
      </c>
      <c r="K887" s="204">
        <v>44351</v>
      </c>
      <c r="L887" s="201">
        <v>-0.28999999999999998</v>
      </c>
    </row>
    <row r="888" spans="1:12" x14ac:dyDescent="0.25">
      <c r="A888" s="205">
        <v>39427</v>
      </c>
      <c r="B888" s="202">
        <v>2.06</v>
      </c>
      <c r="K888" s="204">
        <v>44358</v>
      </c>
      <c r="L888" s="201">
        <v>-0.34</v>
      </c>
    </row>
    <row r="889" spans="1:12" x14ac:dyDescent="0.25">
      <c r="A889" s="205">
        <v>39428</v>
      </c>
      <c r="B889" s="202">
        <v>2.06</v>
      </c>
      <c r="K889" s="204">
        <v>44365</v>
      </c>
      <c r="L889" s="201">
        <v>-0.36</v>
      </c>
    </row>
    <row r="890" spans="1:12" x14ac:dyDescent="0.25">
      <c r="A890" s="205">
        <v>39429</v>
      </c>
      <c r="B890" s="202">
        <v>2.16</v>
      </c>
      <c r="K890" s="204">
        <v>44372</v>
      </c>
      <c r="L890" s="201">
        <v>-0.35</v>
      </c>
    </row>
    <row r="891" spans="1:12" x14ac:dyDescent="0.25">
      <c r="A891" s="205">
        <v>39430</v>
      </c>
      <c r="B891" s="202">
        <v>2.1800000000000002</v>
      </c>
      <c r="K891" s="204">
        <v>44379</v>
      </c>
      <c r="L891" s="201">
        <v>-0.4</v>
      </c>
    </row>
    <row r="892" spans="1:12" x14ac:dyDescent="0.25">
      <c r="A892" s="205">
        <v>39433</v>
      </c>
      <c r="B892" s="202">
        <v>2.14</v>
      </c>
      <c r="K892" s="204">
        <v>44386</v>
      </c>
      <c r="L892" s="201">
        <v>-0.46</v>
      </c>
    </row>
    <row r="893" spans="1:12" x14ac:dyDescent="0.25">
      <c r="A893" s="205">
        <v>39434</v>
      </c>
      <c r="B893" s="202">
        <v>2.08</v>
      </c>
      <c r="K893" s="204">
        <v>44393</v>
      </c>
      <c r="L893" s="201">
        <v>-0.49</v>
      </c>
    </row>
    <row r="894" spans="1:12" x14ac:dyDescent="0.25">
      <c r="A894" s="205">
        <v>39435</v>
      </c>
      <c r="B894" s="202">
        <v>2</v>
      </c>
      <c r="K894" s="204">
        <v>44400</v>
      </c>
      <c r="L894" s="201">
        <v>-0.54</v>
      </c>
    </row>
    <row r="895" spans="1:12" x14ac:dyDescent="0.25">
      <c r="A895" s="205">
        <v>39436</v>
      </c>
      <c r="B895" s="202">
        <v>2.0099999999999998</v>
      </c>
      <c r="K895" s="204">
        <v>44407</v>
      </c>
      <c r="L895" s="201">
        <v>-0.62</v>
      </c>
    </row>
    <row r="896" spans="1:12" x14ac:dyDescent="0.25">
      <c r="A896" s="205">
        <v>39437</v>
      </c>
      <c r="B896" s="202">
        <v>2.09</v>
      </c>
      <c r="K896" s="204">
        <v>44414</v>
      </c>
      <c r="L896" s="201">
        <v>-0.62</v>
      </c>
    </row>
    <row r="897" spans="1:12" x14ac:dyDescent="0.25">
      <c r="A897" s="205">
        <v>39440</v>
      </c>
      <c r="B897" s="202">
        <v>2.14</v>
      </c>
      <c r="K897" s="204">
        <v>44421</v>
      </c>
      <c r="L897" s="201">
        <v>-0.55000000000000004</v>
      </c>
    </row>
    <row r="898" spans="1:12" x14ac:dyDescent="0.25">
      <c r="A898" s="205">
        <v>39441</v>
      </c>
      <c r="B898" s="202" t="e">
        <f>NA()</f>
        <v>#N/A</v>
      </c>
      <c r="K898" s="204">
        <v>44428</v>
      </c>
      <c r="L898" s="201">
        <v>-0.55000000000000004</v>
      </c>
    </row>
    <row r="899" spans="1:12" x14ac:dyDescent="0.25">
      <c r="A899" s="205">
        <v>39442</v>
      </c>
      <c r="B899" s="202">
        <v>2.2000000000000002</v>
      </c>
      <c r="K899" s="204">
        <v>44435</v>
      </c>
      <c r="L899" s="201">
        <v>-0.53</v>
      </c>
    </row>
    <row r="900" spans="1:12" x14ac:dyDescent="0.25">
      <c r="A900" s="205">
        <v>39443</v>
      </c>
      <c r="B900" s="202">
        <v>2.12</v>
      </c>
      <c r="K900" s="204">
        <v>44442</v>
      </c>
      <c r="L900" s="201">
        <v>-0.54</v>
      </c>
    </row>
    <row r="901" spans="1:12" x14ac:dyDescent="0.25">
      <c r="A901" s="205">
        <v>39444</v>
      </c>
      <c r="B901" s="202">
        <v>2.0499999999999998</v>
      </c>
      <c r="K901" s="204">
        <v>44449</v>
      </c>
      <c r="L901" s="201">
        <v>-0.54</v>
      </c>
    </row>
    <row r="902" spans="1:12" x14ac:dyDescent="0.25">
      <c r="A902" s="205">
        <v>39447</v>
      </c>
      <c r="B902" s="203">
        <v>2</v>
      </c>
      <c r="K902" s="204">
        <v>44456</v>
      </c>
      <c r="L902" s="201">
        <v>-0.56000000000000005</v>
      </c>
    </row>
    <row r="903" spans="1:12" x14ac:dyDescent="0.25">
      <c r="A903" s="205">
        <v>39448</v>
      </c>
      <c r="B903" s="202" t="e">
        <f>NA()</f>
        <v>#N/A</v>
      </c>
      <c r="K903" s="204">
        <v>44463</v>
      </c>
      <c r="L903" s="201">
        <v>-0.51</v>
      </c>
    </row>
    <row r="904" spans="1:12" x14ac:dyDescent="0.25">
      <c r="A904" s="205">
        <v>39449</v>
      </c>
      <c r="B904" s="202">
        <v>1.89</v>
      </c>
      <c r="K904" s="204">
        <v>44470</v>
      </c>
      <c r="L904" s="201">
        <v>-0.41</v>
      </c>
    </row>
    <row r="905" spans="1:12" x14ac:dyDescent="0.25">
      <c r="A905" s="205">
        <v>39450</v>
      </c>
      <c r="B905" s="202">
        <v>1.88</v>
      </c>
      <c r="K905" s="204">
        <v>44477</v>
      </c>
      <c r="L905" s="201">
        <v>-0.43</v>
      </c>
    </row>
    <row r="906" spans="1:12" x14ac:dyDescent="0.25">
      <c r="A906" s="205">
        <v>39451</v>
      </c>
      <c r="B906" s="202">
        <v>1.88</v>
      </c>
      <c r="K906" s="204">
        <v>44484</v>
      </c>
      <c r="L906" s="201">
        <v>-0.52</v>
      </c>
    </row>
    <row r="907" spans="1:12" x14ac:dyDescent="0.25">
      <c r="A907" s="205">
        <v>39454</v>
      </c>
      <c r="B907" s="203">
        <v>1.87</v>
      </c>
      <c r="K907" s="204">
        <v>44491</v>
      </c>
      <c r="L907" s="201">
        <v>-0.51</v>
      </c>
    </row>
    <row r="908" spans="1:12" x14ac:dyDescent="0.25">
      <c r="A908" s="205">
        <v>39455</v>
      </c>
      <c r="B908" s="202">
        <v>1.89</v>
      </c>
      <c r="K908" s="204">
        <v>44498</v>
      </c>
      <c r="L908" s="201">
        <v>-0.57999999999999996</v>
      </c>
    </row>
    <row r="909" spans="1:12" x14ac:dyDescent="0.25">
      <c r="A909" s="205">
        <v>39456</v>
      </c>
      <c r="B909" s="202">
        <v>1.87</v>
      </c>
      <c r="K909" s="204">
        <v>44505</v>
      </c>
      <c r="L909" s="201">
        <v>-0.55000000000000004</v>
      </c>
    </row>
    <row r="910" spans="1:12" x14ac:dyDescent="0.25">
      <c r="A910" s="205">
        <v>39457</v>
      </c>
      <c r="B910" s="202">
        <v>1.97</v>
      </c>
      <c r="K910" s="204">
        <v>44512</v>
      </c>
      <c r="L910" s="201">
        <v>-0.72</v>
      </c>
    </row>
    <row r="911" spans="1:12" x14ac:dyDescent="0.25">
      <c r="A911" s="205">
        <v>39458</v>
      </c>
      <c r="B911" s="202">
        <v>1.87</v>
      </c>
      <c r="K911" s="204">
        <v>44519</v>
      </c>
      <c r="L911" s="201">
        <v>-0.67</v>
      </c>
    </row>
    <row r="912" spans="1:12" x14ac:dyDescent="0.25">
      <c r="A912" s="205">
        <v>39461</v>
      </c>
      <c r="B912" s="202">
        <v>1.84</v>
      </c>
      <c r="K912" s="204">
        <v>44526</v>
      </c>
      <c r="L912" s="201">
        <v>-0.59</v>
      </c>
    </row>
    <row r="913" spans="1:12" x14ac:dyDescent="0.25">
      <c r="A913" s="205">
        <v>39462</v>
      </c>
      <c r="B913" s="202">
        <v>1.77</v>
      </c>
      <c r="K913" s="204">
        <v>44533</v>
      </c>
      <c r="L913" s="201">
        <v>-0.69</v>
      </c>
    </row>
    <row r="914" spans="1:12" x14ac:dyDescent="0.25">
      <c r="A914" s="205">
        <v>39463</v>
      </c>
      <c r="B914" s="202">
        <v>1.83</v>
      </c>
      <c r="K914" s="204">
        <v>44540</v>
      </c>
      <c r="L914" s="201">
        <v>-0.61</v>
      </c>
    </row>
    <row r="915" spans="1:12" x14ac:dyDescent="0.25">
      <c r="A915" s="205">
        <v>39464</v>
      </c>
      <c r="B915" s="202">
        <v>1.76</v>
      </c>
      <c r="K915" s="204">
        <v>44547</v>
      </c>
      <c r="L915" s="201">
        <v>-0.56000000000000005</v>
      </c>
    </row>
    <row r="916" spans="1:12" x14ac:dyDescent="0.25">
      <c r="A916" s="205">
        <v>39465</v>
      </c>
      <c r="B916" s="202">
        <v>1.78</v>
      </c>
      <c r="K916" s="204">
        <v>44554</v>
      </c>
      <c r="L916" s="201">
        <v>-0.59</v>
      </c>
    </row>
    <row r="917" spans="1:12" x14ac:dyDescent="0.25">
      <c r="A917" s="205">
        <v>39468</v>
      </c>
      <c r="B917" s="202" t="e">
        <f>NA()</f>
        <v>#N/A</v>
      </c>
      <c r="K917" s="204">
        <v>44561</v>
      </c>
      <c r="L917" s="201">
        <v>-0.61</v>
      </c>
    </row>
    <row r="918" spans="1:12" x14ac:dyDescent="0.25">
      <c r="A918" s="205">
        <v>39469</v>
      </c>
      <c r="B918" s="202">
        <v>1.72</v>
      </c>
      <c r="K918" s="204">
        <v>44568</v>
      </c>
      <c r="L918" s="201">
        <v>-0.41</v>
      </c>
    </row>
    <row r="919" spans="1:12" x14ac:dyDescent="0.25">
      <c r="A919" s="205">
        <v>39470</v>
      </c>
      <c r="B919" s="202">
        <v>1.69</v>
      </c>
      <c r="K919" s="204">
        <v>44575</v>
      </c>
      <c r="L919" s="201">
        <v>-0.34</v>
      </c>
    </row>
    <row r="920" spans="1:12" x14ac:dyDescent="0.25">
      <c r="A920" s="205">
        <v>39471</v>
      </c>
      <c r="B920" s="202">
        <v>1.81</v>
      </c>
      <c r="K920" s="204">
        <v>44582</v>
      </c>
      <c r="L920" s="201">
        <v>-0.22</v>
      </c>
    </row>
    <row r="921" spans="1:12" x14ac:dyDescent="0.25">
      <c r="A921" s="205">
        <v>39472</v>
      </c>
      <c r="B921" s="203">
        <v>1.71</v>
      </c>
      <c r="K921" s="204">
        <v>44589</v>
      </c>
      <c r="L921" s="201">
        <v>-0.25</v>
      </c>
    </row>
    <row r="922" spans="1:12" x14ac:dyDescent="0.25">
      <c r="A922" s="205">
        <v>39475</v>
      </c>
      <c r="B922" s="202">
        <v>1.71</v>
      </c>
      <c r="K922" s="204">
        <v>44596</v>
      </c>
      <c r="L922" s="201">
        <v>-0.22</v>
      </c>
    </row>
    <row r="923" spans="1:12" x14ac:dyDescent="0.25">
      <c r="A923" s="205">
        <v>39476</v>
      </c>
      <c r="B923" s="202">
        <v>1.76</v>
      </c>
      <c r="K923" s="204">
        <v>44603</v>
      </c>
      <c r="L923" s="201">
        <v>-0.11</v>
      </c>
    </row>
    <row r="924" spans="1:12" x14ac:dyDescent="0.25">
      <c r="A924" s="205">
        <v>39477</v>
      </c>
      <c r="B924" s="202">
        <v>1.82</v>
      </c>
      <c r="K924" s="204">
        <v>44610</v>
      </c>
      <c r="L924" s="201">
        <v>-0.05</v>
      </c>
    </row>
    <row r="925" spans="1:12" x14ac:dyDescent="0.25">
      <c r="A925" s="205">
        <v>39478</v>
      </c>
      <c r="B925" s="202">
        <v>1.71</v>
      </c>
      <c r="K925" s="204">
        <v>44617</v>
      </c>
      <c r="L925" s="201">
        <v>-0.13</v>
      </c>
    </row>
    <row r="926" spans="1:12" x14ac:dyDescent="0.25">
      <c r="A926" s="205">
        <v>39479</v>
      </c>
      <c r="B926" s="202">
        <v>1.69</v>
      </c>
      <c r="K926" s="204">
        <v>44624</v>
      </c>
      <c r="L926" s="201">
        <v>-0.39</v>
      </c>
    </row>
    <row r="927" spans="1:12" x14ac:dyDescent="0.25">
      <c r="A927" s="205">
        <v>39482</v>
      </c>
      <c r="B927" s="202">
        <v>1.76</v>
      </c>
      <c r="K927" s="204">
        <v>44631</v>
      </c>
      <c r="L927" s="201">
        <v>-0.48</v>
      </c>
    </row>
    <row r="928" spans="1:12" x14ac:dyDescent="0.25">
      <c r="A928" s="205">
        <v>39483</v>
      </c>
      <c r="B928" s="202">
        <v>1.72</v>
      </c>
      <c r="K928" s="204">
        <v>44638</v>
      </c>
      <c r="L928" s="201">
        <v>-0.28000000000000003</v>
      </c>
    </row>
    <row r="929" spans="1:12" x14ac:dyDescent="0.25">
      <c r="A929" s="205">
        <v>39484</v>
      </c>
      <c r="B929" s="202">
        <v>1.75</v>
      </c>
      <c r="K929" s="204">
        <v>44645</v>
      </c>
      <c r="L929" s="201">
        <v>-0.18</v>
      </c>
    </row>
    <row r="930" spans="1:12" x14ac:dyDescent="0.25">
      <c r="A930" s="205">
        <v>39485</v>
      </c>
      <c r="B930" s="202">
        <v>1.86</v>
      </c>
      <c r="K930" s="204">
        <v>44652</v>
      </c>
      <c r="L930" s="201">
        <v>-0.16</v>
      </c>
    </row>
    <row r="931" spans="1:12" x14ac:dyDescent="0.25">
      <c r="A931" s="205">
        <v>39486</v>
      </c>
      <c r="B931" s="202">
        <v>1.78</v>
      </c>
      <c r="K931" s="204">
        <v>44659</v>
      </c>
      <c r="L931" s="201">
        <v>0.01</v>
      </c>
    </row>
    <row r="932" spans="1:12" x14ac:dyDescent="0.25">
      <c r="A932" s="205">
        <v>39489</v>
      </c>
      <c r="B932" s="202">
        <v>1.75</v>
      </c>
      <c r="K932" s="204">
        <v>44666</v>
      </c>
      <c r="L932" s="201">
        <v>0.18</v>
      </c>
    </row>
    <row r="933" spans="1:12" x14ac:dyDescent="0.25">
      <c r="A933" s="205">
        <v>39490</v>
      </c>
      <c r="B933" s="202">
        <v>1.79</v>
      </c>
      <c r="K933" s="204">
        <v>44673</v>
      </c>
      <c r="L933" s="201">
        <v>0.19</v>
      </c>
    </row>
    <row r="934" spans="1:12" x14ac:dyDescent="0.25">
      <c r="A934" s="205">
        <v>39491</v>
      </c>
      <c r="B934" s="202">
        <v>1.89</v>
      </c>
      <c r="K934" s="204">
        <v>44680</v>
      </c>
      <c r="L934" s="201">
        <v>0.2</v>
      </c>
    </row>
    <row r="935" spans="1:12" x14ac:dyDescent="0.25">
      <c r="A935" s="205">
        <v>39492</v>
      </c>
      <c r="B935" s="202">
        <v>2.0499999999999998</v>
      </c>
      <c r="K935" s="204">
        <v>44687</v>
      </c>
      <c r="L935" s="201">
        <v>0.42</v>
      </c>
    </row>
    <row r="936" spans="1:12" x14ac:dyDescent="0.25">
      <c r="A936" s="205">
        <v>39493</v>
      </c>
      <c r="B936" s="202">
        <v>1.96</v>
      </c>
      <c r="K936" s="204">
        <v>44694</v>
      </c>
      <c r="L936" s="201">
        <v>0.5</v>
      </c>
    </row>
    <row r="937" spans="1:12" x14ac:dyDescent="0.25">
      <c r="A937" s="205">
        <v>39496</v>
      </c>
      <c r="B937" s="202" t="e">
        <f>NA()</f>
        <v>#N/A</v>
      </c>
      <c r="K937" s="204">
        <v>44701</v>
      </c>
      <c r="L937" s="201">
        <v>0.48</v>
      </c>
    </row>
    <row r="938" spans="1:12" x14ac:dyDescent="0.25">
      <c r="A938" s="205">
        <v>39497</v>
      </c>
      <c r="B938" s="202">
        <v>2.02</v>
      </c>
      <c r="K938" s="204">
        <v>44708</v>
      </c>
      <c r="L938" s="201">
        <v>0.47</v>
      </c>
    </row>
    <row r="939" spans="1:12" x14ac:dyDescent="0.25">
      <c r="A939" s="205">
        <v>39498</v>
      </c>
      <c r="B939" s="202">
        <v>2</v>
      </c>
      <c r="K939" s="204">
        <v>44715</v>
      </c>
      <c r="L939" s="201">
        <v>0.5</v>
      </c>
    </row>
    <row r="940" spans="1:12" x14ac:dyDescent="0.25">
      <c r="A940" s="205">
        <v>39499</v>
      </c>
      <c r="B940" s="202">
        <v>1.92</v>
      </c>
      <c r="K940" s="204">
        <v>44722</v>
      </c>
      <c r="L940" s="201">
        <v>0.51</v>
      </c>
    </row>
    <row r="941" spans="1:12" x14ac:dyDescent="0.25">
      <c r="A941" s="205">
        <v>39500</v>
      </c>
      <c r="B941" s="203">
        <v>1.95</v>
      </c>
      <c r="K941" s="204">
        <v>44729</v>
      </c>
      <c r="L941" s="201">
        <v>0.84</v>
      </c>
    </row>
    <row r="942" spans="1:12" x14ac:dyDescent="0.25">
      <c r="A942" s="205">
        <v>39503</v>
      </c>
      <c r="B942" s="202">
        <v>2.0099999999999998</v>
      </c>
      <c r="K942" s="204">
        <v>44736</v>
      </c>
      <c r="L942" s="201">
        <v>0.76</v>
      </c>
    </row>
    <row r="943" spans="1:12" x14ac:dyDescent="0.25">
      <c r="A943" s="205">
        <v>39504</v>
      </c>
      <c r="B943" s="202">
        <v>1.98</v>
      </c>
      <c r="K943" s="204">
        <v>44743</v>
      </c>
      <c r="L943" s="201">
        <v>0.82</v>
      </c>
    </row>
    <row r="944" spans="1:12" x14ac:dyDescent="0.25">
      <c r="A944" s="205">
        <v>39505</v>
      </c>
      <c r="B944" s="202">
        <v>1.96</v>
      </c>
      <c r="K944" s="204">
        <v>44750</v>
      </c>
      <c r="L944" s="201">
        <v>0.83</v>
      </c>
    </row>
    <row r="945" spans="1:12" x14ac:dyDescent="0.25">
      <c r="A945" s="205">
        <v>39506</v>
      </c>
      <c r="B945" s="202">
        <v>1.84</v>
      </c>
      <c r="K945" s="204">
        <v>44757</v>
      </c>
      <c r="L945" s="201">
        <v>0.8</v>
      </c>
    </row>
    <row r="946" spans="1:12" x14ac:dyDescent="0.25">
      <c r="A946" s="205">
        <v>39507</v>
      </c>
      <c r="B946" s="202">
        <v>1.71</v>
      </c>
      <c r="K946" s="204">
        <v>44764</v>
      </c>
      <c r="L946" s="201">
        <v>0.78</v>
      </c>
    </row>
    <row r="947" spans="1:12" x14ac:dyDescent="0.25">
      <c r="A947" s="205">
        <v>39510</v>
      </c>
      <c r="B947" s="202">
        <v>1.71</v>
      </c>
      <c r="K947" s="204">
        <v>44771</v>
      </c>
      <c r="L947" s="201">
        <v>0.6</v>
      </c>
    </row>
    <row r="948" spans="1:12" x14ac:dyDescent="0.25">
      <c r="A948" s="205">
        <v>39511</v>
      </c>
      <c r="B948" s="202">
        <v>1.79</v>
      </c>
      <c r="K948" s="204">
        <v>44778</v>
      </c>
      <c r="L948" s="201">
        <v>0.53</v>
      </c>
    </row>
    <row r="949" spans="1:12" x14ac:dyDescent="0.25">
      <c r="A949" s="205">
        <v>39512</v>
      </c>
      <c r="B949" s="202">
        <v>1.8</v>
      </c>
      <c r="K949" s="204">
        <v>44785</v>
      </c>
      <c r="L949" s="201">
        <v>0.62</v>
      </c>
    </row>
    <row r="950" spans="1:12" x14ac:dyDescent="0.25">
      <c r="A950" s="205">
        <v>39513</v>
      </c>
      <c r="B950" s="202">
        <v>1.72</v>
      </c>
      <c r="K950" s="204">
        <v>44792</v>
      </c>
      <c r="L950" s="201">
        <v>0.67</v>
      </c>
    </row>
    <row r="951" spans="1:12" x14ac:dyDescent="0.25">
      <c r="A951" s="205">
        <v>39514</v>
      </c>
      <c r="B951" s="202">
        <v>1.68</v>
      </c>
      <c r="K951" s="204">
        <v>44799</v>
      </c>
      <c r="L951" s="201">
        <v>0.7</v>
      </c>
    </row>
    <row r="952" spans="1:12" x14ac:dyDescent="0.25">
      <c r="A952" s="205">
        <v>39517</v>
      </c>
      <c r="B952" s="202">
        <v>1.6</v>
      </c>
      <c r="K952" s="204">
        <v>44806</v>
      </c>
      <c r="L952" s="201">
        <v>0.83</v>
      </c>
    </row>
    <row r="953" spans="1:12" x14ac:dyDescent="0.25">
      <c r="A953" s="205">
        <v>39518</v>
      </c>
      <c r="B953" s="202">
        <v>1.69</v>
      </c>
      <c r="K953" s="204">
        <v>44813</v>
      </c>
      <c r="L953" s="201">
        <v>1</v>
      </c>
    </row>
    <row r="954" spans="1:12" x14ac:dyDescent="0.25">
      <c r="A954" s="205">
        <v>39519</v>
      </c>
      <c r="B954" s="202">
        <v>1.58</v>
      </c>
      <c r="K954" s="204">
        <v>44820</v>
      </c>
      <c r="L954" s="201">
        <v>1.1000000000000001</v>
      </c>
    </row>
    <row r="955" spans="1:12" x14ac:dyDescent="0.25">
      <c r="A955" s="205">
        <v>39520</v>
      </c>
      <c r="B955" s="202">
        <v>1.7</v>
      </c>
      <c r="K955" s="204">
        <v>44827</v>
      </c>
      <c r="L955" s="201">
        <v>1.25</v>
      </c>
    </row>
    <row r="956" spans="1:12" x14ac:dyDescent="0.25">
      <c r="A956" s="205">
        <v>39521</v>
      </c>
      <c r="B956" s="202">
        <v>1.63</v>
      </c>
      <c r="K956" s="204">
        <v>44834</v>
      </c>
      <c r="L956" s="201">
        <v>1.56</v>
      </c>
    </row>
    <row r="957" spans="1:12" x14ac:dyDescent="0.25">
      <c r="A957" s="205">
        <v>39524</v>
      </c>
      <c r="B957" s="202">
        <v>1.75</v>
      </c>
      <c r="K957" s="204">
        <v>44841</v>
      </c>
      <c r="L957" s="201">
        <v>1.58</v>
      </c>
    </row>
    <row r="958" spans="1:12" x14ac:dyDescent="0.25">
      <c r="A958" s="205">
        <v>39525</v>
      </c>
      <c r="B958" s="202">
        <v>1.82</v>
      </c>
      <c r="K958" s="204">
        <v>44848</v>
      </c>
      <c r="L958" s="201">
        <v>1.64</v>
      </c>
    </row>
    <row r="959" spans="1:12" x14ac:dyDescent="0.25">
      <c r="A959" s="205">
        <v>39526</v>
      </c>
      <c r="B959" s="202">
        <v>1.76</v>
      </c>
      <c r="K959" s="204">
        <v>44855</v>
      </c>
      <c r="L959" s="201">
        <v>1.7</v>
      </c>
    </row>
    <row r="960" spans="1:12" x14ac:dyDescent="0.25">
      <c r="A960" s="205">
        <v>39527</v>
      </c>
      <c r="B960" s="202">
        <v>1.7</v>
      </c>
      <c r="K960" s="204">
        <v>44862</v>
      </c>
      <c r="L960" s="201">
        <v>1.65</v>
      </c>
    </row>
    <row r="961" spans="1:12" x14ac:dyDescent="0.25">
      <c r="A961" s="205">
        <v>39528</v>
      </c>
      <c r="B961" s="202" t="e">
        <f>NA()</f>
        <v>#N/A</v>
      </c>
      <c r="K961" s="204">
        <v>44869</v>
      </c>
      <c r="L961" s="201">
        <v>1.66</v>
      </c>
    </row>
    <row r="962" spans="1:12" x14ac:dyDescent="0.25">
      <c r="A962" s="205">
        <v>39531</v>
      </c>
      <c r="B962" s="202">
        <v>1.88</v>
      </c>
      <c r="K962" s="204">
        <v>44876</v>
      </c>
      <c r="L962" s="201">
        <v>1.67</v>
      </c>
    </row>
    <row r="963" spans="1:12" x14ac:dyDescent="0.25">
      <c r="A963" s="205">
        <v>39532</v>
      </c>
      <c r="B963" s="202">
        <v>1.91</v>
      </c>
      <c r="K963" s="204">
        <v>44883</v>
      </c>
      <c r="L963" s="201">
        <v>1.53</v>
      </c>
    </row>
    <row r="964" spans="1:12" x14ac:dyDescent="0.25">
      <c r="A964" s="205">
        <v>39533</v>
      </c>
      <c r="B964" s="202">
        <v>1.93</v>
      </c>
      <c r="K964" s="204">
        <v>44890</v>
      </c>
      <c r="L964" s="201">
        <v>1.44</v>
      </c>
    </row>
    <row r="965" spans="1:12" x14ac:dyDescent="0.25">
      <c r="A965" s="205">
        <v>39534</v>
      </c>
      <c r="B965" s="203">
        <v>1.92</v>
      </c>
      <c r="K965" s="204">
        <v>44897</v>
      </c>
      <c r="L965" s="201">
        <v>1.34</v>
      </c>
    </row>
    <row r="966" spans="1:12" x14ac:dyDescent="0.25">
      <c r="A966" s="205">
        <v>39535</v>
      </c>
      <c r="B966" s="202">
        <v>1.85</v>
      </c>
      <c r="K966" s="204">
        <v>44904</v>
      </c>
      <c r="L966" s="201">
        <v>1.19</v>
      </c>
    </row>
    <row r="967" spans="1:12" x14ac:dyDescent="0.25">
      <c r="A967" s="205">
        <v>39538</v>
      </c>
      <c r="B967" s="202">
        <v>1.81</v>
      </c>
      <c r="K967" s="204">
        <v>44911</v>
      </c>
      <c r="L967" s="201">
        <v>1.31</v>
      </c>
    </row>
    <row r="968" spans="1:12" x14ac:dyDescent="0.25">
      <c r="A968" s="205">
        <v>39539</v>
      </c>
      <c r="B968" s="202">
        <v>1.89</v>
      </c>
      <c r="K968" s="204">
        <v>44918</v>
      </c>
      <c r="L968" s="201">
        <v>1.48</v>
      </c>
    </row>
    <row r="969" spans="1:12" x14ac:dyDescent="0.25">
      <c r="A969" s="205">
        <v>39540</v>
      </c>
      <c r="B969" s="202">
        <v>1.87</v>
      </c>
      <c r="K969" s="204">
        <v>44925</v>
      </c>
      <c r="L969" s="201">
        <v>1.61</v>
      </c>
    </row>
    <row r="970" spans="1:12" x14ac:dyDescent="0.25">
      <c r="A970" s="205">
        <v>39541</v>
      </c>
      <c r="B970" s="202">
        <v>1.89</v>
      </c>
      <c r="K970" s="204">
        <v>44932</v>
      </c>
      <c r="L970" s="201">
        <v>1.49</v>
      </c>
    </row>
    <row r="971" spans="1:12" x14ac:dyDescent="0.25">
      <c r="A971" s="205">
        <v>39542</v>
      </c>
      <c r="B971" s="202">
        <v>1.79</v>
      </c>
      <c r="K971" s="204">
        <v>44939</v>
      </c>
      <c r="L971" s="201">
        <v>1.35</v>
      </c>
    </row>
    <row r="972" spans="1:12" x14ac:dyDescent="0.25">
      <c r="A972" s="205">
        <v>39545</v>
      </c>
      <c r="B972" s="202">
        <v>1.84</v>
      </c>
      <c r="K972" s="204">
        <v>44946</v>
      </c>
      <c r="L972" s="201">
        <v>1.34</v>
      </c>
    </row>
    <row r="973" spans="1:12" x14ac:dyDescent="0.25">
      <c r="A973" s="205">
        <v>39546</v>
      </c>
      <c r="B973" s="202">
        <v>1.82</v>
      </c>
      <c r="K973" s="204">
        <v>44953</v>
      </c>
      <c r="L973" s="201">
        <v>1.26</v>
      </c>
    </row>
    <row r="974" spans="1:12" x14ac:dyDescent="0.25">
      <c r="A974" s="205">
        <v>39547</v>
      </c>
      <c r="B974" s="202">
        <v>1.76</v>
      </c>
      <c r="K974" s="204">
        <v>44960</v>
      </c>
      <c r="L974" s="201">
        <v>1.32</v>
      </c>
    </row>
    <row r="975" spans="1:12" x14ac:dyDescent="0.25">
      <c r="A975" s="205">
        <v>39548</v>
      </c>
      <c r="B975" s="202">
        <v>1.8</v>
      </c>
      <c r="K975" s="204">
        <v>44967</v>
      </c>
      <c r="L975" s="201">
        <v>1.41</v>
      </c>
    </row>
    <row r="976" spans="1:12" x14ac:dyDescent="0.25">
      <c r="A976" s="205">
        <v>39549</v>
      </c>
      <c r="B976" s="202">
        <v>1.75</v>
      </c>
      <c r="K976" s="204">
        <v>44974</v>
      </c>
      <c r="L976" s="201">
        <v>1.49</v>
      </c>
    </row>
    <row r="977" spans="1:12" x14ac:dyDescent="0.25">
      <c r="A977" s="205">
        <v>39552</v>
      </c>
      <c r="B977" s="202">
        <v>1.78</v>
      </c>
      <c r="K977" s="204">
        <v>44981</v>
      </c>
      <c r="L977" s="201">
        <v>1.55</v>
      </c>
    </row>
    <row r="978" spans="1:12" x14ac:dyDescent="0.25">
      <c r="A978" s="205">
        <v>39553</v>
      </c>
      <c r="B978" s="202">
        <v>1.84</v>
      </c>
      <c r="K978" s="204">
        <v>44988</v>
      </c>
      <c r="L978" s="201">
        <v>1.55</v>
      </c>
    </row>
    <row r="979" spans="1:12" x14ac:dyDescent="0.25">
      <c r="A979" s="205">
        <v>39554</v>
      </c>
      <c r="B979" s="202">
        <v>1.95</v>
      </c>
      <c r="K979" s="204">
        <v>44995</v>
      </c>
      <c r="L979" s="201">
        <v>1.54</v>
      </c>
    </row>
    <row r="980" spans="1:12" x14ac:dyDescent="0.25">
      <c r="A980" s="205">
        <v>39555</v>
      </c>
      <c r="B980" s="202">
        <v>1.95</v>
      </c>
      <c r="K980" s="204">
        <v>45002</v>
      </c>
      <c r="L980" s="201">
        <v>1.38</v>
      </c>
    </row>
    <row r="981" spans="1:12" x14ac:dyDescent="0.25">
      <c r="A981" s="205">
        <v>39556</v>
      </c>
      <c r="B981" s="202">
        <v>1.95</v>
      </c>
      <c r="K981" s="204">
        <v>45009</v>
      </c>
      <c r="L981" s="201">
        <v>1.36</v>
      </c>
    </row>
    <row r="982" spans="1:12" x14ac:dyDescent="0.25">
      <c r="A982" s="205">
        <v>39559</v>
      </c>
      <c r="B982" s="202">
        <v>1.95</v>
      </c>
      <c r="K982" s="204">
        <v>45016</v>
      </c>
      <c r="L982" s="201">
        <v>1.37</v>
      </c>
    </row>
    <row r="983" spans="1:12" x14ac:dyDescent="0.25">
      <c r="A983" s="205">
        <v>39560</v>
      </c>
      <c r="B983" s="202">
        <v>1.93</v>
      </c>
      <c r="K983" s="204">
        <v>45023</v>
      </c>
      <c r="L983" s="201">
        <v>1.26</v>
      </c>
    </row>
    <row r="984" spans="1:12" x14ac:dyDescent="0.25">
      <c r="A984" s="205">
        <v>39561</v>
      </c>
      <c r="B984" s="202">
        <v>1.95</v>
      </c>
      <c r="K984" s="204">
        <v>45030</v>
      </c>
      <c r="L984" s="201">
        <v>1.29</v>
      </c>
    </row>
    <row r="985" spans="1:12" x14ac:dyDescent="0.25">
      <c r="A985" s="205">
        <v>39562</v>
      </c>
      <c r="B985" s="202">
        <v>2.0499999999999998</v>
      </c>
      <c r="K985" s="204">
        <v>45037</v>
      </c>
      <c r="L985" s="201">
        <v>1.41</v>
      </c>
    </row>
    <row r="986" spans="1:12" x14ac:dyDescent="0.25">
      <c r="A986" s="205">
        <v>39563</v>
      </c>
      <c r="B986" s="202">
        <v>2.09</v>
      </c>
      <c r="K986" s="204">
        <v>45044</v>
      </c>
      <c r="L986" s="201">
        <v>1.35</v>
      </c>
    </row>
    <row r="987" spans="1:12" x14ac:dyDescent="0.25">
      <c r="A987" s="205">
        <v>39566</v>
      </c>
      <c r="B987" s="202">
        <v>2.06</v>
      </c>
      <c r="K987" s="204">
        <v>45051</v>
      </c>
      <c r="L987" s="201">
        <v>1.4</v>
      </c>
    </row>
    <row r="988" spans="1:12" x14ac:dyDescent="0.25">
      <c r="A988" s="205">
        <v>39567</v>
      </c>
      <c r="B988" s="202">
        <v>2.04</v>
      </c>
      <c r="K988" s="204">
        <v>45058</v>
      </c>
      <c r="L988" s="201">
        <v>1.44</v>
      </c>
    </row>
    <row r="989" spans="1:12" x14ac:dyDescent="0.25">
      <c r="A989" s="205">
        <v>39568</v>
      </c>
      <c r="B989" s="202">
        <v>1.98</v>
      </c>
      <c r="K989" s="204">
        <v>45065</v>
      </c>
      <c r="L989" s="201">
        <v>1.5</v>
      </c>
    </row>
    <row r="990" spans="1:12" x14ac:dyDescent="0.25">
      <c r="A990" s="205">
        <v>39569</v>
      </c>
      <c r="B990" s="202">
        <v>2.02</v>
      </c>
      <c r="K990" s="204">
        <v>45072</v>
      </c>
      <c r="L990" s="201">
        <v>1.57</v>
      </c>
    </row>
    <row r="991" spans="1:12" x14ac:dyDescent="0.25">
      <c r="A991" s="205">
        <v>39570</v>
      </c>
      <c r="B991" s="202">
        <v>2.04</v>
      </c>
      <c r="K991" s="204">
        <v>45079</v>
      </c>
      <c r="L991" s="201">
        <v>1.53</v>
      </c>
    </row>
    <row r="992" spans="1:12" x14ac:dyDescent="0.25">
      <c r="A992" s="205">
        <v>39573</v>
      </c>
      <c r="B992" s="202">
        <v>2.04</v>
      </c>
      <c r="K992" s="204">
        <v>45086</v>
      </c>
      <c r="L992" s="201">
        <v>1.58</v>
      </c>
    </row>
    <row r="993" spans="1:12" x14ac:dyDescent="0.25">
      <c r="A993" s="205">
        <v>39574</v>
      </c>
      <c r="B993" s="202">
        <v>2.0699999999999998</v>
      </c>
      <c r="K993" s="204">
        <v>45093</v>
      </c>
      <c r="L993" s="201">
        <v>1.59</v>
      </c>
    </row>
    <row r="994" spans="1:12" x14ac:dyDescent="0.25">
      <c r="A994" s="205">
        <v>39575</v>
      </c>
      <c r="B994" s="202">
        <v>2.0499999999999998</v>
      </c>
      <c r="K994" s="204">
        <v>45100</v>
      </c>
      <c r="L994" s="201">
        <v>1.53</v>
      </c>
    </row>
    <row r="995" spans="1:12" x14ac:dyDescent="0.25">
      <c r="A995" s="205">
        <v>39576</v>
      </c>
      <c r="B995" s="202">
        <v>1.98</v>
      </c>
      <c r="K995" s="204">
        <v>45107</v>
      </c>
      <c r="L995" s="201">
        <v>1.56</v>
      </c>
    </row>
    <row r="996" spans="1:12" x14ac:dyDescent="0.25">
      <c r="A996" s="205">
        <v>39577</v>
      </c>
      <c r="B996" s="202">
        <v>1.95</v>
      </c>
      <c r="K996" s="204">
        <v>45114</v>
      </c>
      <c r="L996" s="201">
        <v>1.67</v>
      </c>
    </row>
    <row r="997" spans="1:12" x14ac:dyDescent="0.25">
      <c r="A997" s="205">
        <v>39580</v>
      </c>
      <c r="B997" s="202">
        <v>1.95</v>
      </c>
      <c r="K997" s="204">
        <v>45121</v>
      </c>
      <c r="L997" s="201">
        <v>1.64</v>
      </c>
    </row>
    <row r="998" spans="1:12" x14ac:dyDescent="0.25">
      <c r="A998" s="205">
        <v>39581</v>
      </c>
      <c r="B998" s="202">
        <v>2.04</v>
      </c>
      <c r="K998" s="204">
        <v>45128</v>
      </c>
      <c r="L998" s="201">
        <v>1.54</v>
      </c>
    </row>
    <row r="999" spans="1:12" x14ac:dyDescent="0.25">
      <c r="A999" s="205">
        <v>39582</v>
      </c>
      <c r="B999" s="202">
        <v>2.04</v>
      </c>
      <c r="K999" s="204">
        <v>45135</v>
      </c>
      <c r="L999" s="201">
        <v>1.57</v>
      </c>
    </row>
    <row r="1000" spans="1:12" x14ac:dyDescent="0.25">
      <c r="A1000" s="205">
        <v>39583</v>
      </c>
      <c r="B1000" s="202">
        <v>1.97</v>
      </c>
      <c r="K1000" s="204">
        <v>45142</v>
      </c>
      <c r="L1000" s="201">
        <v>1.76</v>
      </c>
    </row>
    <row r="1001" spans="1:12" x14ac:dyDescent="0.25">
      <c r="A1001" s="205">
        <v>39584</v>
      </c>
      <c r="B1001" s="202">
        <v>1.97</v>
      </c>
      <c r="K1001" s="204">
        <v>45149</v>
      </c>
      <c r="L1001" s="201">
        <v>1.79</v>
      </c>
    </row>
    <row r="1002" spans="1:12" x14ac:dyDescent="0.25">
      <c r="A1002" s="205">
        <v>39587</v>
      </c>
      <c r="B1002" s="202">
        <v>1.93</v>
      </c>
      <c r="K1002" s="204">
        <v>45156</v>
      </c>
      <c r="L1002" s="201">
        <v>1.96</v>
      </c>
    </row>
    <row r="1003" spans="1:12" x14ac:dyDescent="0.25">
      <c r="A1003" s="205">
        <v>39588</v>
      </c>
      <c r="B1003" s="202">
        <v>1.88</v>
      </c>
      <c r="K1003" s="204">
        <v>45163</v>
      </c>
      <c r="L1003" s="201">
        <v>1.95</v>
      </c>
    </row>
    <row r="1004" spans="1:12" x14ac:dyDescent="0.25">
      <c r="A1004" s="205">
        <v>39589</v>
      </c>
      <c r="B1004" s="202">
        <v>1.86</v>
      </c>
      <c r="K1004" s="204">
        <v>45170</v>
      </c>
      <c r="L1004" s="201">
        <v>1.9</v>
      </c>
    </row>
    <row r="1005" spans="1:12" x14ac:dyDescent="0.25">
      <c r="A1005" s="205">
        <v>39590</v>
      </c>
      <c r="B1005" s="202">
        <v>1.94</v>
      </c>
      <c r="K1005" s="204">
        <v>45177</v>
      </c>
      <c r="L1005" s="201">
        <v>2</v>
      </c>
    </row>
    <row r="1006" spans="1:12" x14ac:dyDescent="0.25">
      <c r="A1006" s="205">
        <v>39591</v>
      </c>
      <c r="B1006" s="202">
        <v>1.91</v>
      </c>
      <c r="K1006" s="204">
        <v>45184</v>
      </c>
      <c r="L1006" s="201">
        <v>1.97</v>
      </c>
    </row>
    <row r="1007" spans="1:12" x14ac:dyDescent="0.25">
      <c r="A1007" s="205">
        <v>39594</v>
      </c>
      <c r="B1007" s="202" t="e">
        <f>NA()</f>
        <v>#N/A</v>
      </c>
      <c r="K1007" s="204">
        <v>45191</v>
      </c>
      <c r="L1007" s="201">
        <v>2.0499999999999998</v>
      </c>
    </row>
    <row r="1008" spans="1:12" x14ac:dyDescent="0.25">
      <c r="A1008" s="205">
        <v>39595</v>
      </c>
      <c r="B1008" s="202">
        <v>2.0099999999999998</v>
      </c>
      <c r="K1008" s="204">
        <v>45198</v>
      </c>
      <c r="L1008" s="201">
        <v>2.25</v>
      </c>
    </row>
    <row r="1009" spans="1:12" x14ac:dyDescent="0.25">
      <c r="A1009" s="205">
        <v>39596</v>
      </c>
      <c r="B1009" s="202">
        <v>2.11</v>
      </c>
      <c r="K1009" s="204">
        <v>45205</v>
      </c>
      <c r="L1009" s="201">
        <v>2.4300000000000002</v>
      </c>
    </row>
    <row r="1010" spans="1:12" x14ac:dyDescent="0.25">
      <c r="A1010" s="205">
        <v>39597</v>
      </c>
      <c r="B1010" s="202">
        <v>2.16</v>
      </c>
      <c r="K1010" s="204">
        <v>45212</v>
      </c>
      <c r="L1010" s="201">
        <v>2.35</v>
      </c>
    </row>
    <row r="1011" spans="1:12" x14ac:dyDescent="0.25">
      <c r="A1011" s="205">
        <v>39598</v>
      </c>
      <c r="B1011" s="203">
        <v>2.13</v>
      </c>
      <c r="K1011" s="204">
        <v>45219</v>
      </c>
      <c r="L1011" s="201">
        <v>2.4700000000000002</v>
      </c>
    </row>
    <row r="1012" spans="1:12" x14ac:dyDescent="0.25">
      <c r="A1012" s="205">
        <v>39601</v>
      </c>
      <c r="B1012" s="202">
        <v>2.11</v>
      </c>
      <c r="K1012" s="204">
        <v>45226</v>
      </c>
      <c r="L1012" s="201">
        <v>2.4900000000000002</v>
      </c>
    </row>
    <row r="1013" spans="1:12" x14ac:dyDescent="0.25">
      <c r="A1013" s="205">
        <v>39602</v>
      </c>
      <c r="B1013" s="202">
        <v>2.12</v>
      </c>
      <c r="K1013" s="204">
        <v>45233</v>
      </c>
      <c r="L1013" s="201">
        <v>2.38</v>
      </c>
    </row>
    <row r="1014" spans="1:12" x14ac:dyDescent="0.25">
      <c r="A1014" s="205">
        <v>39603</v>
      </c>
      <c r="B1014" s="202">
        <v>2.21</v>
      </c>
      <c r="K1014" s="204">
        <v>45240</v>
      </c>
      <c r="L1014" s="201">
        <v>2.25</v>
      </c>
    </row>
    <row r="1015" spans="1:12" x14ac:dyDescent="0.25">
      <c r="A1015" s="205">
        <v>39604</v>
      </c>
      <c r="B1015" s="202">
        <v>2.2599999999999998</v>
      </c>
      <c r="K1015" s="204">
        <v>45247</v>
      </c>
      <c r="L1015" s="201">
        <v>2.2400000000000002</v>
      </c>
    </row>
    <row r="1016" spans="1:12" x14ac:dyDescent="0.25">
      <c r="A1016" s="205">
        <v>39605</v>
      </c>
      <c r="B1016" s="202">
        <v>2.14</v>
      </c>
      <c r="K1016" s="204">
        <v>45254</v>
      </c>
      <c r="L1016" s="201">
        <v>2.19</v>
      </c>
    </row>
    <row r="1017" spans="1:12" x14ac:dyDescent="0.25">
      <c r="A1017" s="205">
        <v>39608</v>
      </c>
      <c r="B1017" s="202">
        <v>2.15</v>
      </c>
      <c r="K1017" s="204">
        <v>45261</v>
      </c>
      <c r="L1017" s="201">
        <v>2.14</v>
      </c>
    </row>
    <row r="1018" spans="1:12" x14ac:dyDescent="0.25">
      <c r="A1018" s="205">
        <v>39609</v>
      </c>
      <c r="B1018" s="202">
        <v>2.2200000000000002</v>
      </c>
      <c r="K1018" s="204">
        <v>45268</v>
      </c>
      <c r="L1018" s="201">
        <v>2.04</v>
      </c>
    </row>
    <row r="1019" spans="1:12" x14ac:dyDescent="0.25">
      <c r="A1019" s="205">
        <v>39610</v>
      </c>
      <c r="B1019" s="202">
        <v>2.2400000000000002</v>
      </c>
      <c r="K1019" s="204">
        <v>45275</v>
      </c>
      <c r="L1019" s="201">
        <v>1.91</v>
      </c>
    </row>
    <row r="1020" spans="1:12" x14ac:dyDescent="0.25">
      <c r="A1020" s="205">
        <v>39611</v>
      </c>
      <c r="B1020" s="202">
        <v>2.2999999999999998</v>
      </c>
      <c r="K1020" s="204">
        <v>45282</v>
      </c>
      <c r="L1020" s="201">
        <v>1.8</v>
      </c>
    </row>
    <row r="1021" spans="1:12" x14ac:dyDescent="0.25">
      <c r="A1021" s="205">
        <v>39612</v>
      </c>
      <c r="B1021" s="202">
        <v>2.31</v>
      </c>
      <c r="K1021" s="204">
        <v>45289</v>
      </c>
      <c r="L1021" s="201">
        <v>1.79</v>
      </c>
    </row>
    <row r="1022" spans="1:12" x14ac:dyDescent="0.25">
      <c r="A1022" s="205">
        <v>39615</v>
      </c>
      <c r="B1022" s="202">
        <v>2.2599999999999998</v>
      </c>
      <c r="K1022" s="204">
        <v>45296</v>
      </c>
      <c r="L1022" s="201">
        <v>1.87</v>
      </c>
    </row>
    <row r="1023" spans="1:12" x14ac:dyDescent="0.25">
      <c r="A1023" s="205">
        <v>39616</v>
      </c>
      <c r="B1023" s="202">
        <v>2.2599999999999998</v>
      </c>
      <c r="K1023" s="204">
        <v>45303</v>
      </c>
      <c r="L1023" s="201">
        <v>1.9</v>
      </c>
    </row>
    <row r="1024" spans="1:12" x14ac:dyDescent="0.25">
      <c r="A1024" s="205">
        <v>39617</v>
      </c>
      <c r="B1024" s="202">
        <v>2.2000000000000002</v>
      </c>
      <c r="K1024" s="204">
        <v>45310</v>
      </c>
      <c r="L1024" s="201">
        <v>1.94</v>
      </c>
    </row>
    <row r="1025" spans="1:12" x14ac:dyDescent="0.25">
      <c r="A1025" s="205">
        <v>39618</v>
      </c>
      <c r="B1025" s="202">
        <v>2.2599999999999998</v>
      </c>
      <c r="K1025" s="204">
        <v>45317</v>
      </c>
      <c r="L1025" s="201">
        <v>1.99</v>
      </c>
    </row>
    <row r="1026" spans="1:12" x14ac:dyDescent="0.25">
      <c r="A1026" s="205">
        <v>39619</v>
      </c>
      <c r="B1026" s="202">
        <v>2.2200000000000002</v>
      </c>
      <c r="K1026" s="204">
        <v>45324</v>
      </c>
      <c r="L1026" s="201">
        <v>1.9</v>
      </c>
    </row>
    <row r="1027" spans="1:12" x14ac:dyDescent="0.25">
      <c r="A1027" s="205">
        <v>39622</v>
      </c>
      <c r="B1027" s="202">
        <v>2.2400000000000002</v>
      </c>
      <c r="K1027" s="204">
        <v>45331</v>
      </c>
      <c r="L1027" s="201">
        <v>2.02</v>
      </c>
    </row>
    <row r="1028" spans="1:12" x14ac:dyDescent="0.25">
      <c r="A1028" s="205">
        <v>39623</v>
      </c>
      <c r="B1028" s="202">
        <v>2.17</v>
      </c>
      <c r="K1028" s="204">
        <v>45338</v>
      </c>
      <c r="L1028" s="201">
        <v>2.09</v>
      </c>
    </row>
    <row r="1029" spans="1:12" x14ac:dyDescent="0.25">
      <c r="A1029" s="205">
        <v>39624</v>
      </c>
      <c r="B1029" s="202">
        <v>2.1800000000000002</v>
      </c>
      <c r="K1029" s="204">
        <v>45345</v>
      </c>
      <c r="L1029" s="201">
        <v>2.09</v>
      </c>
    </row>
    <row r="1030" spans="1:12" x14ac:dyDescent="0.25">
      <c r="A1030" s="205">
        <v>39625</v>
      </c>
      <c r="B1030" s="202">
        <v>2.1</v>
      </c>
      <c r="K1030" s="204">
        <v>45352</v>
      </c>
      <c r="L1030" s="201">
        <v>2.04</v>
      </c>
    </row>
    <row r="1031" spans="1:12" x14ac:dyDescent="0.25">
      <c r="A1031" s="205">
        <v>39626</v>
      </c>
      <c r="B1031" s="202">
        <v>2.0499999999999998</v>
      </c>
      <c r="K1031" s="204">
        <v>45359</v>
      </c>
      <c r="L1031" s="201">
        <v>1.93</v>
      </c>
    </row>
    <row r="1032" spans="1:12" x14ac:dyDescent="0.25">
      <c r="A1032" s="205">
        <v>39629</v>
      </c>
      <c r="B1032" s="202">
        <v>2.06</v>
      </c>
      <c r="K1032" s="204">
        <v>45366</v>
      </c>
      <c r="L1032" s="201">
        <v>2.02</v>
      </c>
    </row>
    <row r="1033" spans="1:12" x14ac:dyDescent="0.25">
      <c r="A1033" s="205">
        <v>39630</v>
      </c>
      <c r="B1033" s="202">
        <v>2.0499999999999998</v>
      </c>
      <c r="K1033" s="204">
        <v>45373</v>
      </c>
      <c r="L1033" s="201">
        <v>2.0699999999999998</v>
      </c>
    </row>
    <row r="1034" spans="1:12" x14ac:dyDescent="0.25">
      <c r="A1034" s="205">
        <v>39631</v>
      </c>
      <c r="B1034" s="202">
        <v>1.98</v>
      </c>
      <c r="K1034" s="204">
        <v>45380</v>
      </c>
      <c r="L1034" s="201">
        <v>2.02</v>
      </c>
    </row>
    <row r="1035" spans="1:12" x14ac:dyDescent="0.25">
      <c r="A1035" s="205">
        <v>39632</v>
      </c>
      <c r="B1035" s="202">
        <v>1.98</v>
      </c>
      <c r="K1035" s="204">
        <v>45387</v>
      </c>
      <c r="L1035" s="201">
        <v>2.11</v>
      </c>
    </row>
    <row r="1036" spans="1:12" x14ac:dyDescent="0.25">
      <c r="A1036" s="205">
        <v>39633</v>
      </c>
      <c r="B1036" s="202" t="e">
        <f>NA()</f>
        <v>#N/A</v>
      </c>
      <c r="K1036" s="204">
        <v>45394</v>
      </c>
      <c r="L1036" s="201">
        <v>2.19</v>
      </c>
    </row>
    <row r="1037" spans="1:12" x14ac:dyDescent="0.25">
      <c r="A1037" s="205">
        <v>39636</v>
      </c>
      <c r="B1037" s="202">
        <v>1.99</v>
      </c>
      <c r="K1037" s="204">
        <v>45401</v>
      </c>
      <c r="L1037" s="201">
        <v>2.31</v>
      </c>
    </row>
    <row r="1038" spans="1:12" x14ac:dyDescent="0.25">
      <c r="A1038" s="205">
        <v>39637</v>
      </c>
      <c r="B1038" s="202">
        <v>1.98</v>
      </c>
      <c r="K1038" s="204">
        <v>45408</v>
      </c>
      <c r="L1038" s="201">
        <v>2.3199999999999998</v>
      </c>
    </row>
    <row r="1039" spans="1:12" x14ac:dyDescent="0.25">
      <c r="A1039" s="205">
        <v>39638</v>
      </c>
      <c r="B1039" s="202">
        <v>1.92</v>
      </c>
      <c r="K1039" s="204">
        <v>45415</v>
      </c>
      <c r="L1039" s="201">
        <v>2.2999999999999998</v>
      </c>
    </row>
    <row r="1040" spans="1:12" x14ac:dyDescent="0.25">
      <c r="A1040" s="205">
        <v>39639</v>
      </c>
      <c r="B1040" s="203">
        <v>1.94</v>
      </c>
      <c r="K1040" s="204">
        <v>45422</v>
      </c>
      <c r="L1040" s="201">
        <v>2.2200000000000002</v>
      </c>
    </row>
    <row r="1041" spans="1:2" x14ac:dyDescent="0.25">
      <c r="A1041" s="205">
        <v>39640</v>
      </c>
      <c r="B1041" s="202">
        <v>2.0299999999999998</v>
      </c>
    </row>
    <row r="1042" spans="1:2" x14ac:dyDescent="0.25">
      <c r="A1042" s="205">
        <v>39643</v>
      </c>
      <c r="B1042" s="202">
        <v>1.98</v>
      </c>
    </row>
    <row r="1043" spans="1:2" x14ac:dyDescent="0.25">
      <c r="A1043" s="205">
        <v>39644</v>
      </c>
      <c r="B1043" s="202">
        <v>1.98</v>
      </c>
    </row>
    <row r="1044" spans="1:2" x14ac:dyDescent="0.25">
      <c r="A1044" s="205">
        <v>39645</v>
      </c>
      <c r="B1044" s="202">
        <v>2.06</v>
      </c>
    </row>
    <row r="1045" spans="1:2" x14ac:dyDescent="0.25">
      <c r="A1045" s="205">
        <v>39646</v>
      </c>
      <c r="B1045" s="202">
        <v>2.13</v>
      </c>
    </row>
    <row r="1046" spans="1:2" x14ac:dyDescent="0.25">
      <c r="A1046" s="205">
        <v>39647</v>
      </c>
      <c r="B1046" s="202">
        <v>2.15</v>
      </c>
    </row>
    <row r="1047" spans="1:2" x14ac:dyDescent="0.25">
      <c r="A1047" s="205">
        <v>39650</v>
      </c>
      <c r="B1047" s="202">
        <v>2.17</v>
      </c>
    </row>
    <row r="1048" spans="1:2" x14ac:dyDescent="0.25">
      <c r="A1048" s="205">
        <v>39651</v>
      </c>
      <c r="B1048" s="202">
        <v>2.2200000000000002</v>
      </c>
    </row>
    <row r="1049" spans="1:2" x14ac:dyDescent="0.25">
      <c r="A1049" s="205">
        <v>39652</v>
      </c>
      <c r="B1049" s="202">
        <v>2.2599999999999998</v>
      </c>
    </row>
    <row r="1050" spans="1:2" x14ac:dyDescent="0.25">
      <c r="A1050" s="205">
        <v>39653</v>
      </c>
      <c r="B1050" s="202">
        <v>2.17</v>
      </c>
    </row>
    <row r="1051" spans="1:2" x14ac:dyDescent="0.25">
      <c r="A1051" s="205">
        <v>39654</v>
      </c>
      <c r="B1051" s="202">
        <v>2.2599999999999998</v>
      </c>
    </row>
    <row r="1052" spans="1:2" x14ac:dyDescent="0.25">
      <c r="A1052" s="205">
        <v>39657</v>
      </c>
      <c r="B1052" s="202">
        <v>2.19</v>
      </c>
    </row>
    <row r="1053" spans="1:2" x14ac:dyDescent="0.25">
      <c r="A1053" s="205">
        <v>39658</v>
      </c>
      <c r="B1053" s="202">
        <v>2.23</v>
      </c>
    </row>
    <row r="1054" spans="1:2" x14ac:dyDescent="0.25">
      <c r="A1054" s="205">
        <v>39659</v>
      </c>
      <c r="B1054" s="202">
        <v>2.21</v>
      </c>
    </row>
    <row r="1055" spans="1:2" x14ac:dyDescent="0.25">
      <c r="A1055" s="205">
        <v>39660</v>
      </c>
      <c r="B1055" s="202">
        <v>2.16</v>
      </c>
    </row>
    <row r="1056" spans="1:2" x14ac:dyDescent="0.25">
      <c r="A1056" s="205">
        <v>39661</v>
      </c>
      <c r="B1056" s="202">
        <v>2.13</v>
      </c>
    </row>
    <row r="1057" spans="1:2" x14ac:dyDescent="0.25">
      <c r="A1057" s="205">
        <v>39664</v>
      </c>
      <c r="B1057" s="202">
        <v>2.14</v>
      </c>
    </row>
    <row r="1058" spans="1:2" x14ac:dyDescent="0.25">
      <c r="A1058" s="205">
        <v>39665</v>
      </c>
      <c r="B1058" s="202">
        <v>2.2000000000000002</v>
      </c>
    </row>
    <row r="1059" spans="1:2" x14ac:dyDescent="0.25">
      <c r="A1059" s="205">
        <v>39666</v>
      </c>
      <c r="B1059" s="202">
        <v>2.25</v>
      </c>
    </row>
    <row r="1060" spans="1:2" x14ac:dyDescent="0.25">
      <c r="A1060" s="205">
        <v>39667</v>
      </c>
      <c r="B1060" s="202">
        <v>2.13</v>
      </c>
    </row>
    <row r="1061" spans="1:2" x14ac:dyDescent="0.25">
      <c r="A1061" s="205">
        <v>39668</v>
      </c>
      <c r="B1061" s="202">
        <v>2.15</v>
      </c>
    </row>
    <row r="1062" spans="1:2" x14ac:dyDescent="0.25">
      <c r="A1062" s="205">
        <v>39671</v>
      </c>
      <c r="B1062" s="202">
        <v>2.2400000000000002</v>
      </c>
    </row>
    <row r="1063" spans="1:2" x14ac:dyDescent="0.25">
      <c r="A1063" s="205">
        <v>39672</v>
      </c>
      <c r="B1063" s="202">
        <v>2.2000000000000002</v>
      </c>
    </row>
    <row r="1064" spans="1:2" x14ac:dyDescent="0.25">
      <c r="A1064" s="205">
        <v>39673</v>
      </c>
      <c r="B1064" s="202">
        <v>2.23</v>
      </c>
    </row>
    <row r="1065" spans="1:2" x14ac:dyDescent="0.25">
      <c r="A1065" s="205">
        <v>39674</v>
      </c>
      <c r="B1065" s="202">
        <v>2.16</v>
      </c>
    </row>
    <row r="1066" spans="1:2" x14ac:dyDescent="0.25">
      <c r="A1066" s="205">
        <v>39675</v>
      </c>
      <c r="B1066" s="202">
        <v>2.13</v>
      </c>
    </row>
    <row r="1067" spans="1:2" x14ac:dyDescent="0.25">
      <c r="A1067" s="205">
        <v>39678</v>
      </c>
      <c r="B1067" s="202">
        <v>2.12</v>
      </c>
    </row>
    <row r="1068" spans="1:2" x14ac:dyDescent="0.25">
      <c r="A1068" s="205">
        <v>39679</v>
      </c>
      <c r="B1068" s="202">
        <v>2.15</v>
      </c>
    </row>
    <row r="1069" spans="1:2" x14ac:dyDescent="0.25">
      <c r="A1069" s="205">
        <v>39680</v>
      </c>
      <c r="B1069" s="202">
        <v>2.11</v>
      </c>
    </row>
    <row r="1070" spans="1:2" x14ac:dyDescent="0.25">
      <c r="A1070" s="205">
        <v>39681</v>
      </c>
      <c r="B1070" s="202">
        <v>2.1</v>
      </c>
    </row>
    <row r="1071" spans="1:2" x14ac:dyDescent="0.25">
      <c r="A1071" s="205">
        <v>39682</v>
      </c>
      <c r="B1071" s="202">
        <v>2.12</v>
      </c>
    </row>
    <row r="1072" spans="1:2" x14ac:dyDescent="0.25">
      <c r="A1072" s="205">
        <v>39685</v>
      </c>
      <c r="B1072" s="202">
        <v>2.0699999999999998</v>
      </c>
    </row>
    <row r="1073" spans="1:2" x14ac:dyDescent="0.25">
      <c r="A1073" s="205">
        <v>39686</v>
      </c>
      <c r="B1073" s="202">
        <v>2.09</v>
      </c>
    </row>
    <row r="1074" spans="1:2" x14ac:dyDescent="0.25">
      <c r="A1074" s="205">
        <v>39687</v>
      </c>
      <c r="B1074" s="202">
        <v>2.0699999999999998</v>
      </c>
    </row>
    <row r="1075" spans="1:2" x14ac:dyDescent="0.25">
      <c r="A1075" s="205">
        <v>39688</v>
      </c>
      <c r="B1075" s="202">
        <v>2.1</v>
      </c>
    </row>
    <row r="1076" spans="1:2" x14ac:dyDescent="0.25">
      <c r="A1076" s="205">
        <v>39689</v>
      </c>
      <c r="B1076" s="202">
        <v>2.17</v>
      </c>
    </row>
    <row r="1077" spans="1:2" x14ac:dyDescent="0.25">
      <c r="A1077" s="205">
        <v>39692</v>
      </c>
      <c r="B1077" s="202" t="e">
        <f>NA()</f>
        <v>#N/A</v>
      </c>
    </row>
    <row r="1078" spans="1:2" x14ac:dyDescent="0.25">
      <c r="A1078" s="205">
        <v>39693</v>
      </c>
      <c r="B1078" s="202">
        <v>2.15</v>
      </c>
    </row>
    <row r="1079" spans="1:2" x14ac:dyDescent="0.25">
      <c r="A1079" s="205">
        <v>39694</v>
      </c>
      <c r="B1079" s="202">
        <v>2.19</v>
      </c>
    </row>
    <row r="1080" spans="1:2" x14ac:dyDescent="0.25">
      <c r="A1080" s="205">
        <v>39695</v>
      </c>
      <c r="B1080" s="202">
        <v>2.2200000000000002</v>
      </c>
    </row>
    <row r="1081" spans="1:2" x14ac:dyDescent="0.25">
      <c r="A1081" s="205">
        <v>39696</v>
      </c>
      <c r="B1081" s="203">
        <v>2.21</v>
      </c>
    </row>
    <row r="1082" spans="1:2" x14ac:dyDescent="0.25">
      <c r="A1082" s="205">
        <v>39699</v>
      </c>
      <c r="B1082" s="202">
        <v>2.14</v>
      </c>
    </row>
    <row r="1083" spans="1:2" x14ac:dyDescent="0.25">
      <c r="A1083" s="205">
        <v>39700</v>
      </c>
      <c r="B1083" s="202">
        <v>2.11</v>
      </c>
    </row>
    <row r="1084" spans="1:2" x14ac:dyDescent="0.25">
      <c r="A1084" s="205">
        <v>39701</v>
      </c>
      <c r="B1084" s="202">
        <v>2.1</v>
      </c>
    </row>
    <row r="1085" spans="1:2" x14ac:dyDescent="0.25">
      <c r="A1085" s="205">
        <v>39702</v>
      </c>
      <c r="B1085" s="202">
        <v>2.0499999999999998</v>
      </c>
    </row>
    <row r="1086" spans="1:2" x14ac:dyDescent="0.25">
      <c r="A1086" s="205">
        <v>39703</v>
      </c>
      <c r="B1086" s="202">
        <v>2.19</v>
      </c>
    </row>
    <row r="1087" spans="1:2" x14ac:dyDescent="0.25">
      <c r="A1087" s="205">
        <v>39706</v>
      </c>
      <c r="B1087" s="202">
        <v>2.09</v>
      </c>
    </row>
    <row r="1088" spans="1:2" x14ac:dyDescent="0.25">
      <c r="A1088" s="205">
        <v>39707</v>
      </c>
      <c r="B1088" s="202">
        <v>2.16</v>
      </c>
    </row>
    <row r="1089" spans="1:2" x14ac:dyDescent="0.25">
      <c r="A1089" s="205">
        <v>39708</v>
      </c>
      <c r="B1089" s="202">
        <v>2.19</v>
      </c>
    </row>
    <row r="1090" spans="1:2" x14ac:dyDescent="0.25">
      <c r="A1090" s="205">
        <v>39709</v>
      </c>
      <c r="B1090" s="202">
        <v>2.2799999999999998</v>
      </c>
    </row>
    <row r="1091" spans="1:2" x14ac:dyDescent="0.25">
      <c r="A1091" s="205">
        <v>39710</v>
      </c>
      <c r="B1091" s="202">
        <v>2.2599999999999998</v>
      </c>
    </row>
    <row r="1092" spans="1:2" x14ac:dyDescent="0.25">
      <c r="A1092" s="205">
        <v>39713</v>
      </c>
      <c r="B1092" s="202">
        <v>2.27</v>
      </c>
    </row>
    <row r="1093" spans="1:2" x14ac:dyDescent="0.25">
      <c r="A1093" s="205">
        <v>39714</v>
      </c>
      <c r="B1093" s="202">
        <v>2.38</v>
      </c>
    </row>
    <row r="1094" spans="1:2" x14ac:dyDescent="0.25">
      <c r="A1094" s="205">
        <v>39715</v>
      </c>
      <c r="B1094" s="202">
        <v>2.4300000000000002</v>
      </c>
    </row>
    <row r="1095" spans="1:2" x14ac:dyDescent="0.25">
      <c r="A1095" s="205">
        <v>39716</v>
      </c>
      <c r="B1095" s="202">
        <v>2.4500000000000002</v>
      </c>
    </row>
    <row r="1096" spans="1:2" x14ac:dyDescent="0.25">
      <c r="A1096" s="205">
        <v>39717</v>
      </c>
      <c r="B1096" s="202">
        <v>2.46</v>
      </c>
    </row>
    <row r="1097" spans="1:2" x14ac:dyDescent="0.25">
      <c r="A1097" s="205">
        <v>39720</v>
      </c>
      <c r="B1097" s="202">
        <v>2.35</v>
      </c>
    </row>
    <row r="1098" spans="1:2" x14ac:dyDescent="0.25">
      <c r="A1098" s="205">
        <v>39721</v>
      </c>
      <c r="B1098" s="202">
        <v>2.62</v>
      </c>
    </row>
    <row r="1099" spans="1:2" x14ac:dyDescent="0.25">
      <c r="A1099" s="205">
        <v>39722</v>
      </c>
      <c r="B1099" s="202">
        <v>2.57</v>
      </c>
    </row>
    <row r="1100" spans="1:2" x14ac:dyDescent="0.25">
      <c r="A1100" s="205">
        <v>39723</v>
      </c>
      <c r="B1100" s="202">
        <v>2.5</v>
      </c>
    </row>
    <row r="1101" spans="1:2" x14ac:dyDescent="0.25">
      <c r="A1101" s="205">
        <v>39724</v>
      </c>
      <c r="B1101" s="202">
        <v>2.4700000000000002</v>
      </c>
    </row>
    <row r="1102" spans="1:2" x14ac:dyDescent="0.25">
      <c r="A1102" s="205">
        <v>39727</v>
      </c>
      <c r="B1102" s="202">
        <v>2.46</v>
      </c>
    </row>
    <row r="1103" spans="1:2" x14ac:dyDescent="0.25">
      <c r="A1103" s="205">
        <v>39728</v>
      </c>
      <c r="B1103" s="202">
        <v>2.59</v>
      </c>
    </row>
    <row r="1104" spans="1:2" x14ac:dyDescent="0.25">
      <c r="A1104" s="205">
        <v>39729</v>
      </c>
      <c r="B1104" s="202">
        <v>2.85</v>
      </c>
    </row>
    <row r="1105" spans="1:2" x14ac:dyDescent="0.25">
      <c r="A1105" s="205">
        <v>39730</v>
      </c>
      <c r="B1105" s="202">
        <v>2.9</v>
      </c>
    </row>
    <row r="1106" spans="1:2" x14ac:dyDescent="0.25">
      <c r="A1106" s="205">
        <v>39731</v>
      </c>
      <c r="B1106" s="202">
        <v>2.97</v>
      </c>
    </row>
    <row r="1107" spans="1:2" x14ac:dyDescent="0.25">
      <c r="A1107" s="205">
        <v>39734</v>
      </c>
      <c r="B1107" s="202" t="e">
        <f>NA()</f>
        <v>#N/A</v>
      </c>
    </row>
    <row r="1108" spans="1:2" x14ac:dyDescent="0.25">
      <c r="A1108" s="205">
        <v>39735</v>
      </c>
      <c r="B1108" s="202">
        <v>2.96</v>
      </c>
    </row>
    <row r="1109" spans="1:2" x14ac:dyDescent="0.25">
      <c r="A1109" s="205">
        <v>39736</v>
      </c>
      <c r="B1109" s="202">
        <v>2.95</v>
      </c>
    </row>
    <row r="1110" spans="1:2" x14ac:dyDescent="0.25">
      <c r="A1110" s="205">
        <v>39737</v>
      </c>
      <c r="B1110" s="202">
        <v>2.95</v>
      </c>
    </row>
    <row r="1111" spans="1:2" x14ac:dyDescent="0.25">
      <c r="A1111" s="205">
        <v>39738</v>
      </c>
      <c r="B1111" s="203">
        <v>2.88</v>
      </c>
    </row>
    <row r="1112" spans="1:2" x14ac:dyDescent="0.25">
      <c r="A1112" s="205">
        <v>39741</v>
      </c>
      <c r="B1112" s="202">
        <v>2.81</v>
      </c>
    </row>
    <row r="1113" spans="1:2" x14ac:dyDescent="0.25">
      <c r="A1113" s="205">
        <v>39742</v>
      </c>
      <c r="B1113" s="202">
        <v>2.77</v>
      </c>
    </row>
    <row r="1114" spans="1:2" x14ac:dyDescent="0.25">
      <c r="A1114" s="205">
        <v>39743</v>
      </c>
      <c r="B1114" s="202">
        <v>2.7</v>
      </c>
    </row>
    <row r="1115" spans="1:2" x14ac:dyDescent="0.25">
      <c r="A1115" s="205">
        <v>39744</v>
      </c>
      <c r="B1115" s="202">
        <v>2.77</v>
      </c>
    </row>
    <row r="1116" spans="1:2" x14ac:dyDescent="0.25">
      <c r="A1116" s="205">
        <v>39745</v>
      </c>
      <c r="B1116" s="202">
        <v>3.05</v>
      </c>
    </row>
    <row r="1117" spans="1:2" x14ac:dyDescent="0.25">
      <c r="A1117" s="205">
        <v>39748</v>
      </c>
      <c r="B1117" s="202">
        <v>3.13</v>
      </c>
    </row>
    <row r="1118" spans="1:2" x14ac:dyDescent="0.25">
      <c r="A1118" s="205">
        <v>39749</v>
      </c>
      <c r="B1118" s="202">
        <v>3.15</v>
      </c>
    </row>
    <row r="1119" spans="1:2" x14ac:dyDescent="0.25">
      <c r="A1119" s="205">
        <v>39750</v>
      </c>
      <c r="B1119" s="202">
        <v>3.19</v>
      </c>
    </row>
    <row r="1120" spans="1:2" x14ac:dyDescent="0.25">
      <c r="A1120" s="205">
        <v>39751</v>
      </c>
      <c r="B1120" s="202">
        <v>3.17</v>
      </c>
    </row>
    <row r="1121" spans="1:2" x14ac:dyDescent="0.25">
      <c r="A1121" s="205">
        <v>39752</v>
      </c>
      <c r="B1121" s="202">
        <v>3.35</v>
      </c>
    </row>
    <row r="1122" spans="1:2" x14ac:dyDescent="0.25">
      <c r="A1122" s="205">
        <v>39755</v>
      </c>
      <c r="B1122" s="202">
        <v>3.29</v>
      </c>
    </row>
    <row r="1123" spans="1:2" x14ac:dyDescent="0.25">
      <c r="A1123" s="205">
        <v>39756</v>
      </c>
      <c r="B1123" s="202">
        <v>3.11</v>
      </c>
    </row>
    <row r="1124" spans="1:2" x14ac:dyDescent="0.25">
      <c r="A1124" s="205">
        <v>39757</v>
      </c>
      <c r="B1124" s="202">
        <v>2.99</v>
      </c>
    </row>
    <row r="1125" spans="1:2" x14ac:dyDescent="0.25">
      <c r="A1125" s="205">
        <v>39758</v>
      </c>
      <c r="B1125" s="202">
        <v>2.96</v>
      </c>
    </row>
    <row r="1126" spans="1:2" x14ac:dyDescent="0.25">
      <c r="A1126" s="205">
        <v>39759</v>
      </c>
      <c r="B1126" s="202">
        <v>2.98</v>
      </c>
    </row>
    <row r="1127" spans="1:2" x14ac:dyDescent="0.25">
      <c r="A1127" s="205">
        <v>39762</v>
      </c>
      <c r="B1127" s="202">
        <v>2.9</v>
      </c>
    </row>
    <row r="1128" spans="1:2" x14ac:dyDescent="0.25">
      <c r="A1128" s="205">
        <v>39763</v>
      </c>
      <c r="B1128" s="202" t="e">
        <f>NA()</f>
        <v>#N/A</v>
      </c>
    </row>
    <row r="1129" spans="1:2" x14ac:dyDescent="0.25">
      <c r="A1129" s="205">
        <v>39764</v>
      </c>
      <c r="B1129" s="202">
        <v>2.86</v>
      </c>
    </row>
    <row r="1130" spans="1:2" x14ac:dyDescent="0.25">
      <c r="A1130" s="205">
        <v>39765</v>
      </c>
      <c r="B1130" s="202">
        <v>2.98</v>
      </c>
    </row>
    <row r="1131" spans="1:2" x14ac:dyDescent="0.25">
      <c r="A1131" s="205">
        <v>39766</v>
      </c>
      <c r="B1131" s="202">
        <v>2.82</v>
      </c>
    </row>
    <row r="1132" spans="1:2" x14ac:dyDescent="0.25">
      <c r="A1132" s="205">
        <v>39769</v>
      </c>
      <c r="B1132" s="203">
        <v>2.79</v>
      </c>
    </row>
    <row r="1133" spans="1:2" x14ac:dyDescent="0.25">
      <c r="A1133" s="205">
        <v>39770</v>
      </c>
      <c r="B1133" s="202">
        <v>2.78</v>
      </c>
    </row>
    <row r="1134" spans="1:2" x14ac:dyDescent="0.25">
      <c r="A1134" s="205">
        <v>39771</v>
      </c>
      <c r="B1134" s="202">
        <v>2.96</v>
      </c>
    </row>
    <row r="1135" spans="1:2" x14ac:dyDescent="0.25">
      <c r="A1135" s="205">
        <v>39772</v>
      </c>
      <c r="B1135" s="202">
        <v>2.93</v>
      </c>
    </row>
    <row r="1136" spans="1:2" x14ac:dyDescent="0.25">
      <c r="A1136" s="205">
        <v>39773</v>
      </c>
      <c r="B1136" s="202">
        <v>3.1</v>
      </c>
    </row>
    <row r="1137" spans="1:2" x14ac:dyDescent="0.25">
      <c r="A1137" s="205">
        <v>39776</v>
      </c>
      <c r="B1137" s="202">
        <v>3.32</v>
      </c>
    </row>
    <row r="1138" spans="1:2" x14ac:dyDescent="0.25">
      <c r="A1138" s="205">
        <v>39777</v>
      </c>
      <c r="B1138" s="202">
        <v>3.14</v>
      </c>
    </row>
    <row r="1139" spans="1:2" x14ac:dyDescent="0.25">
      <c r="A1139" s="205">
        <v>39778</v>
      </c>
      <c r="B1139" s="202">
        <v>3.1</v>
      </c>
    </row>
    <row r="1140" spans="1:2" x14ac:dyDescent="0.25">
      <c r="A1140" s="205">
        <v>39779</v>
      </c>
      <c r="B1140" s="202" t="e">
        <f>NA()</f>
        <v>#N/A</v>
      </c>
    </row>
    <row r="1141" spans="1:2" x14ac:dyDescent="0.25">
      <c r="A1141" s="205">
        <v>39780</v>
      </c>
      <c r="B1141" s="202">
        <v>2.98</v>
      </c>
    </row>
    <row r="1142" spans="1:2" x14ac:dyDescent="0.25">
      <c r="A1142" s="205">
        <v>39783</v>
      </c>
      <c r="B1142" s="202">
        <v>2.76</v>
      </c>
    </row>
    <row r="1143" spans="1:2" x14ac:dyDescent="0.25">
      <c r="A1143" s="205">
        <v>39784</v>
      </c>
      <c r="B1143" s="202">
        <v>2.6</v>
      </c>
    </row>
    <row r="1144" spans="1:2" x14ac:dyDescent="0.25">
      <c r="A1144" s="205">
        <v>39785</v>
      </c>
      <c r="B1144" s="203">
        <v>2.4700000000000002</v>
      </c>
    </row>
    <row r="1145" spans="1:2" x14ac:dyDescent="0.25">
      <c r="A1145" s="205">
        <v>39786</v>
      </c>
      <c r="B1145" s="202">
        <v>2.3199999999999998</v>
      </c>
    </row>
    <row r="1146" spans="1:2" x14ac:dyDescent="0.25">
      <c r="A1146" s="205">
        <v>39787</v>
      </c>
      <c r="B1146" s="202">
        <v>2.4</v>
      </c>
    </row>
    <row r="1147" spans="1:2" x14ac:dyDescent="0.25">
      <c r="A1147" s="205">
        <v>39790</v>
      </c>
      <c r="B1147" s="202">
        <v>2.48</v>
      </c>
    </row>
    <row r="1148" spans="1:2" x14ac:dyDescent="0.25">
      <c r="A1148" s="205">
        <v>39791</v>
      </c>
      <c r="B1148" s="202">
        <v>2.4500000000000002</v>
      </c>
    </row>
    <row r="1149" spans="1:2" x14ac:dyDescent="0.25">
      <c r="A1149" s="205">
        <v>39792</v>
      </c>
      <c r="B1149" s="202">
        <v>2.4300000000000002</v>
      </c>
    </row>
    <row r="1150" spans="1:2" x14ac:dyDescent="0.25">
      <c r="A1150" s="205">
        <v>39793</v>
      </c>
      <c r="B1150" s="202">
        <v>2.4</v>
      </c>
    </row>
    <row r="1151" spans="1:2" x14ac:dyDescent="0.25">
      <c r="A1151" s="205">
        <v>39794</v>
      </c>
      <c r="B1151" s="202">
        <v>2.44</v>
      </c>
    </row>
    <row r="1152" spans="1:2" x14ac:dyDescent="0.25">
      <c r="A1152" s="205">
        <v>39797</v>
      </c>
      <c r="B1152" s="202">
        <v>2.4900000000000002</v>
      </c>
    </row>
    <row r="1153" spans="1:2" x14ac:dyDescent="0.25">
      <c r="A1153" s="205">
        <v>39798</v>
      </c>
      <c r="B1153" s="202">
        <v>2.2599999999999998</v>
      </c>
    </row>
    <row r="1154" spans="1:2" x14ac:dyDescent="0.25">
      <c r="A1154" s="205">
        <v>39799</v>
      </c>
      <c r="B1154" s="202">
        <v>2.04</v>
      </c>
    </row>
    <row r="1155" spans="1:2" x14ac:dyDescent="0.25">
      <c r="A1155" s="205">
        <v>39800</v>
      </c>
      <c r="B1155" s="202">
        <v>1.99</v>
      </c>
    </row>
    <row r="1156" spans="1:2" x14ac:dyDescent="0.25">
      <c r="A1156" s="205">
        <v>39801</v>
      </c>
      <c r="B1156" s="202">
        <v>2.0499999999999998</v>
      </c>
    </row>
    <row r="1157" spans="1:2" x14ac:dyDescent="0.25">
      <c r="A1157" s="205">
        <v>39804</v>
      </c>
      <c r="B1157" s="202">
        <v>2.12</v>
      </c>
    </row>
    <row r="1158" spans="1:2" x14ac:dyDescent="0.25">
      <c r="A1158" s="205">
        <v>39805</v>
      </c>
      <c r="B1158" s="202">
        <v>2.17</v>
      </c>
    </row>
    <row r="1159" spans="1:2" x14ac:dyDescent="0.25">
      <c r="A1159" s="205">
        <v>39806</v>
      </c>
      <c r="B1159" s="202">
        <v>2.19</v>
      </c>
    </row>
    <row r="1160" spans="1:2" x14ac:dyDescent="0.25">
      <c r="A1160" s="205">
        <v>39807</v>
      </c>
      <c r="B1160" s="202" t="e">
        <f>NA()</f>
        <v>#N/A</v>
      </c>
    </row>
    <row r="1161" spans="1:2" x14ac:dyDescent="0.25">
      <c r="A1161" s="205">
        <v>39808</v>
      </c>
      <c r="B1161" s="202">
        <v>2.17</v>
      </c>
    </row>
    <row r="1162" spans="1:2" x14ac:dyDescent="0.25">
      <c r="A1162" s="205">
        <v>39811</v>
      </c>
      <c r="B1162" s="202">
        <v>2.21</v>
      </c>
    </row>
    <row r="1163" spans="1:2" x14ac:dyDescent="0.25">
      <c r="A1163" s="205">
        <v>39812</v>
      </c>
      <c r="B1163" s="202">
        <v>2.2000000000000002</v>
      </c>
    </row>
    <row r="1164" spans="1:2" x14ac:dyDescent="0.25">
      <c r="A1164" s="205">
        <v>39813</v>
      </c>
      <c r="B1164" s="203">
        <v>2.36</v>
      </c>
    </row>
    <row r="1165" spans="1:2" x14ac:dyDescent="0.25">
      <c r="A1165" s="205">
        <v>39814</v>
      </c>
      <c r="B1165" s="202" t="e">
        <f>NA()</f>
        <v>#N/A</v>
      </c>
    </row>
    <row r="1166" spans="1:2" x14ac:dyDescent="0.25">
      <c r="A1166" s="205">
        <v>39815</v>
      </c>
      <c r="B1166" s="202">
        <v>2.5099999999999998</v>
      </c>
    </row>
    <row r="1167" spans="1:2" x14ac:dyDescent="0.25">
      <c r="A1167" s="205">
        <v>39818</v>
      </c>
      <c r="B1167" s="202">
        <v>2.64</v>
      </c>
    </row>
    <row r="1168" spans="1:2" x14ac:dyDescent="0.25">
      <c r="A1168" s="205">
        <v>39819</v>
      </c>
      <c r="B1168" s="202">
        <v>2.65</v>
      </c>
    </row>
    <row r="1169" spans="1:2" x14ac:dyDescent="0.25">
      <c r="A1169" s="205">
        <v>39820</v>
      </c>
      <c r="B1169" s="203">
        <v>2.64</v>
      </c>
    </row>
    <row r="1170" spans="1:2" x14ac:dyDescent="0.25">
      <c r="A1170" s="205">
        <v>39821</v>
      </c>
      <c r="B1170" s="202">
        <v>2.52</v>
      </c>
    </row>
    <row r="1171" spans="1:2" x14ac:dyDescent="0.25">
      <c r="A1171" s="205">
        <v>39822</v>
      </c>
      <c r="B1171" s="202">
        <v>2.4</v>
      </c>
    </row>
    <row r="1172" spans="1:2" x14ac:dyDescent="0.25">
      <c r="A1172" s="205">
        <v>39825</v>
      </c>
      <c r="B1172" s="202">
        <v>2.29</v>
      </c>
    </row>
    <row r="1173" spans="1:2" x14ac:dyDescent="0.25">
      <c r="A1173" s="205">
        <v>39826</v>
      </c>
      <c r="B1173" s="202">
        <v>2.25</v>
      </c>
    </row>
    <row r="1174" spans="1:2" x14ac:dyDescent="0.25">
      <c r="A1174" s="205">
        <v>39827</v>
      </c>
      <c r="B1174" s="202">
        <v>2.2599999999999998</v>
      </c>
    </row>
    <row r="1175" spans="1:2" x14ac:dyDescent="0.25">
      <c r="A1175" s="205">
        <v>39828</v>
      </c>
      <c r="B1175" s="202">
        <v>2.33</v>
      </c>
    </row>
    <row r="1176" spans="1:2" x14ac:dyDescent="0.25">
      <c r="A1176" s="205">
        <v>39829</v>
      </c>
      <c r="B1176" s="202">
        <v>2.3199999999999998</v>
      </c>
    </row>
    <row r="1177" spans="1:2" x14ac:dyDescent="0.25">
      <c r="A1177" s="205">
        <v>39832</v>
      </c>
      <c r="B1177" s="202" t="e">
        <f>NA()</f>
        <v>#N/A</v>
      </c>
    </row>
    <row r="1178" spans="1:2" x14ac:dyDescent="0.25">
      <c r="A1178" s="205">
        <v>39833</v>
      </c>
      <c r="B1178" s="202">
        <v>2.35</v>
      </c>
    </row>
    <row r="1179" spans="1:2" x14ac:dyDescent="0.25">
      <c r="A1179" s="205">
        <v>39834</v>
      </c>
      <c r="B1179" s="202">
        <v>2.65</v>
      </c>
    </row>
    <row r="1180" spans="1:2" x14ac:dyDescent="0.25">
      <c r="A1180" s="205">
        <v>39835</v>
      </c>
      <c r="B1180" s="202">
        <v>2.6</v>
      </c>
    </row>
    <row r="1181" spans="1:2" x14ac:dyDescent="0.25">
      <c r="A1181" s="205">
        <v>39836</v>
      </c>
      <c r="B1181" s="203">
        <v>2.57</v>
      </c>
    </row>
    <row r="1182" spans="1:2" x14ac:dyDescent="0.25">
      <c r="A1182" s="205">
        <v>39839</v>
      </c>
      <c r="B1182" s="202">
        <v>2.4700000000000002</v>
      </c>
    </row>
    <row r="1183" spans="1:2" x14ac:dyDescent="0.25">
      <c r="A1183" s="205">
        <v>39840</v>
      </c>
      <c r="B1183" s="202">
        <v>2.33</v>
      </c>
    </row>
    <row r="1184" spans="1:2" x14ac:dyDescent="0.25">
      <c r="A1184" s="205">
        <v>39841</v>
      </c>
      <c r="B1184" s="202">
        <v>2.46</v>
      </c>
    </row>
    <row r="1185" spans="1:2" x14ac:dyDescent="0.25">
      <c r="A1185" s="205">
        <v>39842</v>
      </c>
      <c r="B1185" s="202">
        <v>2.48</v>
      </c>
    </row>
    <row r="1186" spans="1:2" x14ac:dyDescent="0.25">
      <c r="A1186" s="205">
        <v>39843</v>
      </c>
      <c r="B1186" s="202">
        <v>2.4300000000000002</v>
      </c>
    </row>
    <row r="1187" spans="1:2" x14ac:dyDescent="0.25">
      <c r="A1187" s="205">
        <v>39846</v>
      </c>
      <c r="B1187" s="202">
        <v>2.34</v>
      </c>
    </row>
    <row r="1188" spans="1:2" x14ac:dyDescent="0.25">
      <c r="A1188" s="205">
        <v>39847</v>
      </c>
      <c r="B1188" s="202">
        <v>2.42</v>
      </c>
    </row>
    <row r="1189" spans="1:2" x14ac:dyDescent="0.25">
      <c r="A1189" s="205">
        <v>39848</v>
      </c>
      <c r="B1189" s="202">
        <v>2.4</v>
      </c>
    </row>
    <row r="1190" spans="1:2" x14ac:dyDescent="0.25">
      <c r="A1190" s="205">
        <v>39849</v>
      </c>
      <c r="B1190" s="202">
        <v>2.41</v>
      </c>
    </row>
    <row r="1191" spans="1:2" x14ac:dyDescent="0.25">
      <c r="A1191" s="205">
        <v>39850</v>
      </c>
      <c r="B1191" s="202">
        <v>2.41</v>
      </c>
    </row>
    <row r="1192" spans="1:2" x14ac:dyDescent="0.25">
      <c r="A1192" s="205">
        <v>39853</v>
      </c>
      <c r="B1192" s="202">
        <v>2.27</v>
      </c>
    </row>
    <row r="1193" spans="1:2" x14ac:dyDescent="0.25">
      <c r="A1193" s="205">
        <v>39854</v>
      </c>
      <c r="B1193" s="202">
        <v>2.2200000000000002</v>
      </c>
    </row>
    <row r="1194" spans="1:2" x14ac:dyDescent="0.25">
      <c r="A1194" s="205">
        <v>39855</v>
      </c>
      <c r="B1194" s="202">
        <v>2.21</v>
      </c>
    </row>
    <row r="1195" spans="1:2" x14ac:dyDescent="0.25">
      <c r="A1195" s="205">
        <v>39856</v>
      </c>
      <c r="B1195" s="202">
        <v>2.21</v>
      </c>
    </row>
    <row r="1196" spans="1:2" x14ac:dyDescent="0.25">
      <c r="A1196" s="205">
        <v>39857</v>
      </c>
      <c r="B1196" s="202">
        <v>2.33</v>
      </c>
    </row>
    <row r="1197" spans="1:2" x14ac:dyDescent="0.25">
      <c r="A1197" s="205">
        <v>39860</v>
      </c>
      <c r="B1197" s="202" t="e">
        <f>NA()</f>
        <v>#N/A</v>
      </c>
    </row>
    <row r="1198" spans="1:2" x14ac:dyDescent="0.25">
      <c r="A1198" s="205">
        <v>39861</v>
      </c>
      <c r="B1198" s="202">
        <v>2.19</v>
      </c>
    </row>
    <row r="1199" spans="1:2" x14ac:dyDescent="0.25">
      <c r="A1199" s="205">
        <v>39862</v>
      </c>
      <c r="B1199" s="202">
        <v>2.2400000000000002</v>
      </c>
    </row>
    <row r="1200" spans="1:2" x14ac:dyDescent="0.25">
      <c r="A1200" s="205">
        <v>39863</v>
      </c>
      <c r="B1200" s="202">
        <v>2.29</v>
      </c>
    </row>
    <row r="1201" spans="1:2" x14ac:dyDescent="0.25">
      <c r="A1201" s="205">
        <v>39864</v>
      </c>
      <c r="B1201" s="203">
        <v>2.23</v>
      </c>
    </row>
    <row r="1202" spans="1:2" x14ac:dyDescent="0.25">
      <c r="A1202" s="205">
        <v>39867</v>
      </c>
      <c r="B1202" s="202">
        <v>2.2200000000000002</v>
      </c>
    </row>
    <row r="1203" spans="1:2" x14ac:dyDescent="0.25">
      <c r="A1203" s="205">
        <v>39868</v>
      </c>
      <c r="B1203" s="202">
        <v>2.21</v>
      </c>
    </row>
    <row r="1204" spans="1:2" x14ac:dyDescent="0.25">
      <c r="A1204" s="205">
        <v>39869</v>
      </c>
      <c r="B1204" s="202">
        <v>2.34</v>
      </c>
    </row>
    <row r="1205" spans="1:2" x14ac:dyDescent="0.25">
      <c r="A1205" s="205">
        <v>39870</v>
      </c>
      <c r="B1205" s="202">
        <v>2.4500000000000002</v>
      </c>
    </row>
    <row r="1206" spans="1:2" x14ac:dyDescent="0.25">
      <c r="A1206" s="205">
        <v>39871</v>
      </c>
      <c r="B1206" s="202">
        <v>2.5299999999999998</v>
      </c>
    </row>
    <row r="1207" spans="1:2" x14ac:dyDescent="0.25">
      <c r="A1207" s="205">
        <v>39874</v>
      </c>
      <c r="B1207" s="202">
        <v>2.48</v>
      </c>
    </row>
    <row r="1208" spans="1:2" x14ac:dyDescent="0.25">
      <c r="A1208" s="205">
        <v>39875</v>
      </c>
      <c r="B1208" s="202">
        <v>2.4900000000000002</v>
      </c>
    </row>
    <row r="1209" spans="1:2" x14ac:dyDescent="0.25">
      <c r="A1209" s="205">
        <v>39876</v>
      </c>
      <c r="B1209" s="202">
        <v>2.52</v>
      </c>
    </row>
    <row r="1210" spans="1:2" x14ac:dyDescent="0.25">
      <c r="A1210" s="205">
        <v>39877</v>
      </c>
      <c r="B1210" s="202">
        <v>2.42</v>
      </c>
    </row>
    <row r="1211" spans="1:2" x14ac:dyDescent="0.25">
      <c r="A1211" s="205">
        <v>39878</v>
      </c>
      <c r="B1211" s="202">
        <v>2.4500000000000002</v>
      </c>
    </row>
    <row r="1212" spans="1:2" x14ac:dyDescent="0.25">
      <c r="A1212" s="205">
        <v>39881</v>
      </c>
      <c r="B1212" s="202">
        <v>2.5299999999999998</v>
      </c>
    </row>
    <row r="1213" spans="1:2" x14ac:dyDescent="0.25">
      <c r="A1213" s="205">
        <v>39882</v>
      </c>
      <c r="B1213" s="202">
        <v>2.59</v>
      </c>
    </row>
    <row r="1214" spans="1:2" x14ac:dyDescent="0.25">
      <c r="A1214" s="205">
        <v>39883</v>
      </c>
      <c r="B1214" s="202">
        <v>2.54</v>
      </c>
    </row>
    <row r="1215" spans="1:2" x14ac:dyDescent="0.25">
      <c r="A1215" s="205">
        <v>39884</v>
      </c>
      <c r="B1215" s="202">
        <v>2.39</v>
      </c>
    </row>
    <row r="1216" spans="1:2" x14ac:dyDescent="0.25">
      <c r="A1216" s="205">
        <v>39885</v>
      </c>
      <c r="B1216" s="202">
        <v>2.42</v>
      </c>
    </row>
    <row r="1217" spans="1:2" x14ac:dyDescent="0.25">
      <c r="A1217" s="205">
        <v>39888</v>
      </c>
      <c r="B1217" s="202">
        <v>2.44</v>
      </c>
    </row>
    <row r="1218" spans="1:2" x14ac:dyDescent="0.25">
      <c r="A1218" s="205">
        <v>39889</v>
      </c>
      <c r="B1218" s="202">
        <v>2.4700000000000002</v>
      </c>
    </row>
    <row r="1219" spans="1:2" x14ac:dyDescent="0.25">
      <c r="A1219" s="205">
        <v>39890</v>
      </c>
      <c r="B1219" s="202">
        <v>2.0299999999999998</v>
      </c>
    </row>
    <row r="1220" spans="1:2" x14ac:dyDescent="0.25">
      <c r="A1220" s="205">
        <v>39891</v>
      </c>
      <c r="B1220" s="202">
        <v>2.02</v>
      </c>
    </row>
    <row r="1221" spans="1:2" x14ac:dyDescent="0.25">
      <c r="A1221" s="205">
        <v>39892</v>
      </c>
      <c r="B1221" s="202">
        <v>2.08</v>
      </c>
    </row>
    <row r="1222" spans="1:2" x14ac:dyDescent="0.25">
      <c r="A1222" s="205">
        <v>39895</v>
      </c>
      <c r="B1222" s="202">
        <v>2.0699999999999998</v>
      </c>
    </row>
    <row r="1223" spans="1:2" x14ac:dyDescent="0.25">
      <c r="A1223" s="205">
        <v>39896</v>
      </c>
      <c r="B1223" s="202">
        <v>1.99</v>
      </c>
    </row>
    <row r="1224" spans="1:2" x14ac:dyDescent="0.25">
      <c r="A1224" s="205">
        <v>39897</v>
      </c>
      <c r="B1224" s="202">
        <v>2.0699999999999998</v>
      </c>
    </row>
    <row r="1225" spans="1:2" x14ac:dyDescent="0.25">
      <c r="A1225" s="205">
        <v>39898</v>
      </c>
      <c r="B1225" s="202">
        <v>1.95</v>
      </c>
    </row>
    <row r="1226" spans="1:2" x14ac:dyDescent="0.25">
      <c r="A1226" s="205">
        <v>39899</v>
      </c>
      <c r="B1226" s="202">
        <v>1.94</v>
      </c>
    </row>
    <row r="1227" spans="1:2" x14ac:dyDescent="0.25">
      <c r="A1227" s="205">
        <v>39902</v>
      </c>
      <c r="B1227" s="202">
        <v>1.92</v>
      </c>
    </row>
    <row r="1228" spans="1:2" x14ac:dyDescent="0.25">
      <c r="A1228" s="205">
        <v>39903</v>
      </c>
      <c r="B1228" s="202">
        <v>2.0099999999999998</v>
      </c>
    </row>
    <row r="1229" spans="1:2" x14ac:dyDescent="0.25">
      <c r="A1229" s="205">
        <v>39904</v>
      </c>
      <c r="B1229" s="202">
        <v>1.94</v>
      </c>
    </row>
    <row r="1230" spans="1:2" x14ac:dyDescent="0.25">
      <c r="A1230" s="205">
        <v>39905</v>
      </c>
      <c r="B1230" s="202">
        <v>2.0699999999999998</v>
      </c>
    </row>
    <row r="1231" spans="1:2" x14ac:dyDescent="0.25">
      <c r="A1231" s="205">
        <v>39906</v>
      </c>
      <c r="B1231" s="202">
        <v>2.19</v>
      </c>
    </row>
    <row r="1232" spans="1:2" x14ac:dyDescent="0.25">
      <c r="A1232" s="205">
        <v>39909</v>
      </c>
      <c r="B1232" s="202">
        <v>2.2200000000000002</v>
      </c>
    </row>
    <row r="1233" spans="1:2" x14ac:dyDescent="0.25">
      <c r="A1233" s="205">
        <v>39910</v>
      </c>
      <c r="B1233" s="202">
        <v>2.2200000000000002</v>
      </c>
    </row>
    <row r="1234" spans="1:2" x14ac:dyDescent="0.25">
      <c r="A1234" s="205">
        <v>39911</v>
      </c>
      <c r="B1234" s="202">
        <v>2.15</v>
      </c>
    </row>
    <row r="1235" spans="1:2" x14ac:dyDescent="0.25">
      <c r="A1235" s="205">
        <v>39912</v>
      </c>
      <c r="B1235" s="202">
        <v>2.21</v>
      </c>
    </row>
    <row r="1236" spans="1:2" x14ac:dyDescent="0.25">
      <c r="A1236" s="205">
        <v>39913</v>
      </c>
      <c r="B1236" s="202" t="e">
        <f>NA()</f>
        <v>#N/A</v>
      </c>
    </row>
    <row r="1237" spans="1:2" x14ac:dyDescent="0.25">
      <c r="A1237" s="205">
        <v>39916</v>
      </c>
      <c r="B1237" s="202">
        <v>2.16</v>
      </c>
    </row>
    <row r="1238" spans="1:2" x14ac:dyDescent="0.25">
      <c r="A1238" s="205">
        <v>39917</v>
      </c>
      <c r="B1238" s="202">
        <v>2.16</v>
      </c>
    </row>
    <row r="1239" spans="1:2" x14ac:dyDescent="0.25">
      <c r="A1239" s="205">
        <v>39918</v>
      </c>
      <c r="B1239" s="202">
        <v>2.17</v>
      </c>
    </row>
    <row r="1240" spans="1:2" x14ac:dyDescent="0.25">
      <c r="A1240" s="205">
        <v>39919</v>
      </c>
      <c r="B1240" s="203">
        <v>2.23</v>
      </c>
    </row>
    <row r="1241" spans="1:2" x14ac:dyDescent="0.25">
      <c r="A1241" s="205">
        <v>39920</v>
      </c>
      <c r="B1241" s="202">
        <v>2.33</v>
      </c>
    </row>
    <row r="1242" spans="1:2" x14ac:dyDescent="0.25">
      <c r="A1242" s="205">
        <v>39923</v>
      </c>
      <c r="B1242" s="202">
        <v>2.2999999999999998</v>
      </c>
    </row>
    <row r="1243" spans="1:2" x14ac:dyDescent="0.25">
      <c r="A1243" s="205">
        <v>39924</v>
      </c>
      <c r="B1243" s="202">
        <v>2.36</v>
      </c>
    </row>
    <row r="1244" spans="1:2" x14ac:dyDescent="0.25">
      <c r="A1244" s="205">
        <v>39925</v>
      </c>
      <c r="B1244" s="202">
        <v>2.36</v>
      </c>
    </row>
    <row r="1245" spans="1:2" x14ac:dyDescent="0.25">
      <c r="A1245" s="205">
        <v>39926</v>
      </c>
      <c r="B1245" s="202">
        <v>2.23</v>
      </c>
    </row>
    <row r="1246" spans="1:2" x14ac:dyDescent="0.25">
      <c r="A1246" s="205">
        <v>39927</v>
      </c>
      <c r="B1246" s="202">
        <v>2.2400000000000002</v>
      </c>
    </row>
    <row r="1247" spans="1:2" x14ac:dyDescent="0.25">
      <c r="A1247" s="205">
        <v>39930</v>
      </c>
      <c r="B1247" s="202">
        <v>2.1800000000000002</v>
      </c>
    </row>
    <row r="1248" spans="1:2" x14ac:dyDescent="0.25">
      <c r="A1248" s="205">
        <v>39931</v>
      </c>
      <c r="B1248" s="202">
        <v>2.2599999999999998</v>
      </c>
    </row>
    <row r="1249" spans="1:2" x14ac:dyDescent="0.25">
      <c r="A1249" s="205">
        <v>39932</v>
      </c>
      <c r="B1249" s="202">
        <v>2.2999999999999998</v>
      </c>
    </row>
    <row r="1250" spans="1:2" x14ac:dyDescent="0.25">
      <c r="A1250" s="205">
        <v>39933</v>
      </c>
      <c r="B1250" s="202">
        <v>2.41</v>
      </c>
    </row>
    <row r="1251" spans="1:2" x14ac:dyDescent="0.25">
      <c r="A1251" s="205">
        <v>39934</v>
      </c>
      <c r="B1251" s="202">
        <v>2.4900000000000002</v>
      </c>
    </row>
    <row r="1252" spans="1:2" x14ac:dyDescent="0.25">
      <c r="A1252" s="205">
        <v>39937</v>
      </c>
      <c r="B1252" s="202">
        <v>2.4900000000000002</v>
      </c>
    </row>
    <row r="1253" spans="1:2" x14ac:dyDescent="0.25">
      <c r="A1253" s="205">
        <v>39938</v>
      </c>
      <c r="B1253" s="202">
        <v>2.48</v>
      </c>
    </row>
    <row r="1254" spans="1:2" x14ac:dyDescent="0.25">
      <c r="A1254" s="205">
        <v>39939</v>
      </c>
      <c r="B1254" s="202">
        <v>2.4300000000000002</v>
      </c>
    </row>
    <row r="1255" spans="1:2" x14ac:dyDescent="0.25">
      <c r="A1255" s="205">
        <v>39940</v>
      </c>
      <c r="B1255" s="202">
        <v>2.4500000000000002</v>
      </c>
    </row>
    <row r="1256" spans="1:2" x14ac:dyDescent="0.25">
      <c r="A1256" s="205">
        <v>39941</v>
      </c>
      <c r="B1256" s="202">
        <v>2.46</v>
      </c>
    </row>
    <row r="1257" spans="1:2" x14ac:dyDescent="0.25">
      <c r="A1257" s="205">
        <v>39944</v>
      </c>
      <c r="B1257" s="202">
        <v>2.38</v>
      </c>
    </row>
    <row r="1258" spans="1:2" x14ac:dyDescent="0.25">
      <c r="A1258" s="205">
        <v>39945</v>
      </c>
      <c r="B1258" s="202">
        <v>2.36</v>
      </c>
    </row>
    <row r="1259" spans="1:2" x14ac:dyDescent="0.25">
      <c r="A1259" s="205">
        <v>39946</v>
      </c>
      <c r="B1259" s="202">
        <v>2.2999999999999998</v>
      </c>
    </row>
    <row r="1260" spans="1:2" x14ac:dyDescent="0.25">
      <c r="A1260" s="205">
        <v>39947</v>
      </c>
      <c r="B1260" s="202">
        <v>2.27</v>
      </c>
    </row>
    <row r="1261" spans="1:2" x14ac:dyDescent="0.25">
      <c r="A1261" s="205">
        <v>39948</v>
      </c>
      <c r="B1261" s="202">
        <v>2.2200000000000002</v>
      </c>
    </row>
    <row r="1262" spans="1:2" x14ac:dyDescent="0.25">
      <c r="A1262" s="205">
        <v>39951</v>
      </c>
      <c r="B1262" s="202">
        <v>2.2400000000000002</v>
      </c>
    </row>
    <row r="1263" spans="1:2" x14ac:dyDescent="0.25">
      <c r="A1263" s="205">
        <v>39952</v>
      </c>
      <c r="B1263" s="202">
        <v>2.2400000000000002</v>
      </c>
    </row>
    <row r="1264" spans="1:2" x14ac:dyDescent="0.25">
      <c r="A1264" s="205">
        <v>39953</v>
      </c>
      <c r="B1264" s="202">
        <v>2.19</v>
      </c>
    </row>
    <row r="1265" spans="1:2" x14ac:dyDescent="0.25">
      <c r="A1265" s="205">
        <v>39954</v>
      </c>
      <c r="B1265" s="202">
        <v>2.3199999999999998</v>
      </c>
    </row>
    <row r="1266" spans="1:2" x14ac:dyDescent="0.25">
      <c r="A1266" s="205">
        <v>39955</v>
      </c>
      <c r="B1266" s="202">
        <v>2.33</v>
      </c>
    </row>
    <row r="1267" spans="1:2" x14ac:dyDescent="0.25">
      <c r="A1267" s="205">
        <v>39958</v>
      </c>
      <c r="B1267" s="202" t="e">
        <f>NA()</f>
        <v>#N/A</v>
      </c>
    </row>
    <row r="1268" spans="1:2" x14ac:dyDescent="0.25">
      <c r="A1268" s="205">
        <v>39959</v>
      </c>
      <c r="B1268" s="202">
        <v>2.35</v>
      </c>
    </row>
    <row r="1269" spans="1:2" x14ac:dyDescent="0.25">
      <c r="A1269" s="205">
        <v>39960</v>
      </c>
      <c r="B1269" s="202">
        <v>2.42</v>
      </c>
    </row>
    <row r="1270" spans="1:2" x14ac:dyDescent="0.25">
      <c r="A1270" s="205">
        <v>39961</v>
      </c>
      <c r="B1270" s="202">
        <v>2.42</v>
      </c>
    </row>
    <row r="1271" spans="1:2" x14ac:dyDescent="0.25">
      <c r="A1271" s="205">
        <v>39962</v>
      </c>
      <c r="B1271" s="203">
        <v>2.2599999999999998</v>
      </c>
    </row>
    <row r="1272" spans="1:2" x14ac:dyDescent="0.25">
      <c r="A1272" s="205">
        <v>39965</v>
      </c>
      <c r="B1272" s="202">
        <v>2.39</v>
      </c>
    </row>
    <row r="1273" spans="1:2" x14ac:dyDescent="0.25">
      <c r="A1273" s="205">
        <v>39966</v>
      </c>
      <c r="B1273" s="202">
        <v>2.2799999999999998</v>
      </c>
    </row>
    <row r="1274" spans="1:2" x14ac:dyDescent="0.25">
      <c r="A1274" s="205">
        <v>39967</v>
      </c>
      <c r="B1274" s="202">
        <v>2.3199999999999998</v>
      </c>
    </row>
    <row r="1275" spans="1:2" x14ac:dyDescent="0.25">
      <c r="A1275" s="205">
        <v>39968</v>
      </c>
      <c r="B1275" s="202">
        <v>2.44</v>
      </c>
    </row>
    <row r="1276" spans="1:2" x14ac:dyDescent="0.25">
      <c r="A1276" s="205">
        <v>39969</v>
      </c>
      <c r="B1276" s="202">
        <v>2.4500000000000002</v>
      </c>
    </row>
    <row r="1277" spans="1:2" x14ac:dyDescent="0.25">
      <c r="A1277" s="205">
        <v>39972</v>
      </c>
      <c r="B1277" s="202">
        <v>2.4700000000000002</v>
      </c>
    </row>
    <row r="1278" spans="1:2" x14ac:dyDescent="0.25">
      <c r="A1278" s="205">
        <v>39973</v>
      </c>
      <c r="B1278" s="202">
        <v>2.44</v>
      </c>
    </row>
    <row r="1279" spans="1:2" x14ac:dyDescent="0.25">
      <c r="A1279" s="205">
        <v>39974</v>
      </c>
      <c r="B1279" s="202">
        <v>2.44</v>
      </c>
    </row>
    <row r="1280" spans="1:2" x14ac:dyDescent="0.25">
      <c r="A1280" s="205">
        <v>39975</v>
      </c>
      <c r="B1280" s="202">
        <v>2.42</v>
      </c>
    </row>
    <row r="1281" spans="1:2" x14ac:dyDescent="0.25">
      <c r="A1281" s="205">
        <v>39976</v>
      </c>
      <c r="B1281" s="202">
        <v>2.44</v>
      </c>
    </row>
    <row r="1282" spans="1:2" x14ac:dyDescent="0.25">
      <c r="A1282" s="205">
        <v>39979</v>
      </c>
      <c r="B1282" s="202">
        <v>2.44</v>
      </c>
    </row>
    <row r="1283" spans="1:2" x14ac:dyDescent="0.25">
      <c r="A1283" s="205">
        <v>39980</v>
      </c>
      <c r="B1283" s="202">
        <v>2.4</v>
      </c>
    </row>
    <row r="1284" spans="1:2" x14ac:dyDescent="0.25">
      <c r="A1284" s="205">
        <v>39981</v>
      </c>
      <c r="B1284" s="202">
        <v>2.46</v>
      </c>
    </row>
    <row r="1285" spans="1:2" x14ac:dyDescent="0.25">
      <c r="A1285" s="205">
        <v>39982</v>
      </c>
      <c r="B1285" s="202">
        <v>2.5</v>
      </c>
    </row>
    <row r="1286" spans="1:2" x14ac:dyDescent="0.25">
      <c r="A1286" s="205">
        <v>39983</v>
      </c>
      <c r="B1286" s="202">
        <v>2.41</v>
      </c>
    </row>
    <row r="1287" spans="1:2" x14ac:dyDescent="0.25">
      <c r="A1287" s="205">
        <v>39986</v>
      </c>
      <c r="B1287" s="202">
        <v>2.34</v>
      </c>
    </row>
    <row r="1288" spans="1:2" x14ac:dyDescent="0.25">
      <c r="A1288" s="205">
        <v>39987</v>
      </c>
      <c r="B1288" s="202">
        <v>2.25</v>
      </c>
    </row>
    <row r="1289" spans="1:2" x14ac:dyDescent="0.25">
      <c r="A1289" s="205">
        <v>39988</v>
      </c>
      <c r="B1289" s="202">
        <v>2.2799999999999998</v>
      </c>
    </row>
    <row r="1290" spans="1:2" x14ac:dyDescent="0.25">
      <c r="A1290" s="205">
        <v>39989</v>
      </c>
      <c r="B1290" s="202">
        <v>2.23</v>
      </c>
    </row>
    <row r="1291" spans="1:2" x14ac:dyDescent="0.25">
      <c r="A1291" s="205">
        <v>39990</v>
      </c>
      <c r="B1291" s="202">
        <v>2.21</v>
      </c>
    </row>
    <row r="1292" spans="1:2" x14ac:dyDescent="0.25">
      <c r="A1292" s="205">
        <v>39993</v>
      </c>
      <c r="B1292" s="202">
        <v>2.19</v>
      </c>
    </row>
    <row r="1293" spans="1:2" x14ac:dyDescent="0.25">
      <c r="A1293" s="205">
        <v>39994</v>
      </c>
      <c r="B1293" s="202">
        <v>2.12</v>
      </c>
    </row>
    <row r="1294" spans="1:2" x14ac:dyDescent="0.25">
      <c r="A1294" s="205">
        <v>39995</v>
      </c>
      <c r="B1294" s="202">
        <v>2.16</v>
      </c>
    </row>
    <row r="1295" spans="1:2" x14ac:dyDescent="0.25">
      <c r="A1295" s="205">
        <v>39996</v>
      </c>
      <c r="B1295" s="202">
        <v>2.21</v>
      </c>
    </row>
    <row r="1296" spans="1:2" x14ac:dyDescent="0.25">
      <c r="A1296" s="205">
        <v>39997</v>
      </c>
      <c r="B1296" s="202" t="e">
        <f>NA()</f>
        <v>#N/A</v>
      </c>
    </row>
    <row r="1297" spans="1:2" x14ac:dyDescent="0.25">
      <c r="A1297" s="205">
        <v>40000</v>
      </c>
      <c r="B1297" s="202">
        <v>2.25</v>
      </c>
    </row>
    <row r="1298" spans="1:2" x14ac:dyDescent="0.25">
      <c r="A1298" s="205">
        <v>40001</v>
      </c>
      <c r="B1298" s="202">
        <v>2.23</v>
      </c>
    </row>
    <row r="1299" spans="1:2" x14ac:dyDescent="0.25">
      <c r="A1299" s="205">
        <v>40002</v>
      </c>
      <c r="B1299" s="202">
        <v>2.21</v>
      </c>
    </row>
    <row r="1300" spans="1:2" x14ac:dyDescent="0.25">
      <c r="A1300" s="205">
        <v>40003</v>
      </c>
      <c r="B1300" s="203">
        <v>2.35</v>
      </c>
    </row>
    <row r="1301" spans="1:2" x14ac:dyDescent="0.25">
      <c r="A1301" s="205">
        <v>40004</v>
      </c>
      <c r="B1301" s="202">
        <v>2.2999999999999998</v>
      </c>
    </row>
    <row r="1302" spans="1:2" x14ac:dyDescent="0.25">
      <c r="A1302" s="205">
        <v>40007</v>
      </c>
      <c r="B1302" s="202">
        <v>2.36</v>
      </c>
    </row>
    <row r="1303" spans="1:2" x14ac:dyDescent="0.25">
      <c r="A1303" s="205">
        <v>40008</v>
      </c>
      <c r="B1303" s="202">
        <v>2.39</v>
      </c>
    </row>
    <row r="1304" spans="1:2" x14ac:dyDescent="0.25">
      <c r="A1304" s="205">
        <v>40009</v>
      </c>
      <c r="B1304" s="202">
        <v>2.39</v>
      </c>
    </row>
    <row r="1305" spans="1:2" x14ac:dyDescent="0.25">
      <c r="A1305" s="205">
        <v>40010</v>
      </c>
      <c r="B1305" s="202">
        <v>2.34</v>
      </c>
    </row>
    <row r="1306" spans="1:2" x14ac:dyDescent="0.25">
      <c r="A1306" s="205">
        <v>40011</v>
      </c>
      <c r="B1306" s="202">
        <v>2.35</v>
      </c>
    </row>
    <row r="1307" spans="1:2" x14ac:dyDescent="0.25">
      <c r="A1307" s="205">
        <v>40014</v>
      </c>
      <c r="B1307" s="202">
        <v>2.27</v>
      </c>
    </row>
    <row r="1308" spans="1:2" x14ac:dyDescent="0.25">
      <c r="A1308" s="205">
        <v>40015</v>
      </c>
      <c r="B1308" s="202">
        <v>2.2599999999999998</v>
      </c>
    </row>
    <row r="1309" spans="1:2" x14ac:dyDescent="0.25">
      <c r="A1309" s="205">
        <v>40016</v>
      </c>
      <c r="B1309" s="202">
        <v>2.3199999999999998</v>
      </c>
    </row>
    <row r="1310" spans="1:2" x14ac:dyDescent="0.25">
      <c r="A1310" s="205">
        <v>40017</v>
      </c>
      <c r="B1310" s="202">
        <v>2.36</v>
      </c>
    </row>
    <row r="1311" spans="1:2" x14ac:dyDescent="0.25">
      <c r="A1311" s="205">
        <v>40018</v>
      </c>
      <c r="B1311" s="202">
        <v>2.36</v>
      </c>
    </row>
    <row r="1312" spans="1:2" x14ac:dyDescent="0.25">
      <c r="A1312" s="205">
        <v>40021</v>
      </c>
      <c r="B1312" s="202">
        <v>2.38</v>
      </c>
    </row>
    <row r="1313" spans="1:2" x14ac:dyDescent="0.25">
      <c r="A1313" s="205">
        <v>40022</v>
      </c>
      <c r="B1313" s="202">
        <v>2.37</v>
      </c>
    </row>
    <row r="1314" spans="1:2" x14ac:dyDescent="0.25">
      <c r="A1314" s="205">
        <v>40023</v>
      </c>
      <c r="B1314" s="202">
        <v>2.34</v>
      </c>
    </row>
    <row r="1315" spans="1:2" x14ac:dyDescent="0.25">
      <c r="A1315" s="205">
        <v>40024</v>
      </c>
      <c r="B1315" s="202">
        <v>2.2799999999999998</v>
      </c>
    </row>
    <row r="1316" spans="1:2" x14ac:dyDescent="0.25">
      <c r="A1316" s="205">
        <v>40025</v>
      </c>
      <c r="B1316" s="202">
        <v>2.23</v>
      </c>
    </row>
    <row r="1317" spans="1:2" x14ac:dyDescent="0.25">
      <c r="A1317" s="205">
        <v>40028</v>
      </c>
      <c r="B1317" s="202">
        <v>2.31</v>
      </c>
    </row>
    <row r="1318" spans="1:2" x14ac:dyDescent="0.25">
      <c r="A1318" s="205">
        <v>40029</v>
      </c>
      <c r="B1318" s="202">
        <v>2.36</v>
      </c>
    </row>
    <row r="1319" spans="1:2" x14ac:dyDescent="0.25">
      <c r="A1319" s="205">
        <v>40030</v>
      </c>
      <c r="B1319" s="202">
        <v>2.35</v>
      </c>
    </row>
    <row r="1320" spans="1:2" x14ac:dyDescent="0.25">
      <c r="A1320" s="205">
        <v>40031</v>
      </c>
      <c r="B1320" s="202">
        <v>2.36</v>
      </c>
    </row>
    <row r="1321" spans="1:2" x14ac:dyDescent="0.25">
      <c r="A1321" s="205">
        <v>40032</v>
      </c>
      <c r="B1321" s="202">
        <v>2.34</v>
      </c>
    </row>
    <row r="1322" spans="1:2" x14ac:dyDescent="0.25">
      <c r="A1322" s="205">
        <v>40035</v>
      </c>
      <c r="B1322" s="202">
        <v>2.29</v>
      </c>
    </row>
    <row r="1323" spans="1:2" x14ac:dyDescent="0.25">
      <c r="A1323" s="205">
        <v>40036</v>
      </c>
      <c r="B1323" s="202">
        <v>2.2400000000000002</v>
      </c>
    </row>
    <row r="1324" spans="1:2" x14ac:dyDescent="0.25">
      <c r="A1324" s="205">
        <v>40037</v>
      </c>
      <c r="B1324" s="202">
        <v>2.3199999999999998</v>
      </c>
    </row>
    <row r="1325" spans="1:2" x14ac:dyDescent="0.25">
      <c r="A1325" s="205">
        <v>40038</v>
      </c>
      <c r="B1325" s="202">
        <v>2.2400000000000002</v>
      </c>
    </row>
    <row r="1326" spans="1:2" x14ac:dyDescent="0.25">
      <c r="A1326" s="205">
        <v>40039</v>
      </c>
      <c r="B1326" s="202">
        <v>2.2599999999999998</v>
      </c>
    </row>
    <row r="1327" spans="1:2" x14ac:dyDescent="0.25">
      <c r="A1327" s="205">
        <v>40042</v>
      </c>
      <c r="B1327" s="202">
        <v>2.2000000000000002</v>
      </c>
    </row>
    <row r="1328" spans="1:2" x14ac:dyDescent="0.25">
      <c r="A1328" s="205">
        <v>40043</v>
      </c>
      <c r="B1328" s="202">
        <v>2.17</v>
      </c>
    </row>
    <row r="1329" spans="1:2" x14ac:dyDescent="0.25">
      <c r="A1329" s="205">
        <v>40044</v>
      </c>
      <c r="B1329" s="202">
        <v>2.12</v>
      </c>
    </row>
    <row r="1330" spans="1:2" x14ac:dyDescent="0.25">
      <c r="A1330" s="205">
        <v>40045</v>
      </c>
      <c r="B1330" s="202">
        <v>2.0699999999999998</v>
      </c>
    </row>
    <row r="1331" spans="1:2" x14ac:dyDescent="0.25">
      <c r="A1331" s="205">
        <v>40046</v>
      </c>
      <c r="B1331" s="202">
        <v>2.17</v>
      </c>
    </row>
    <row r="1332" spans="1:2" x14ac:dyDescent="0.25">
      <c r="A1332" s="205">
        <v>40049</v>
      </c>
      <c r="B1332" s="202">
        <v>2.12</v>
      </c>
    </row>
    <row r="1333" spans="1:2" x14ac:dyDescent="0.25">
      <c r="A1333" s="205">
        <v>40050</v>
      </c>
      <c r="B1333" s="202">
        <v>2.12</v>
      </c>
    </row>
    <row r="1334" spans="1:2" x14ac:dyDescent="0.25">
      <c r="A1334" s="205">
        <v>40051</v>
      </c>
      <c r="B1334" s="202">
        <v>2.1</v>
      </c>
    </row>
    <row r="1335" spans="1:2" x14ac:dyDescent="0.25">
      <c r="A1335" s="205">
        <v>40052</v>
      </c>
      <c r="B1335" s="202">
        <v>2.14</v>
      </c>
    </row>
    <row r="1336" spans="1:2" x14ac:dyDescent="0.25">
      <c r="A1336" s="205">
        <v>40053</v>
      </c>
      <c r="B1336" s="202">
        <v>2.17</v>
      </c>
    </row>
    <row r="1337" spans="1:2" x14ac:dyDescent="0.25">
      <c r="A1337" s="205">
        <v>40056</v>
      </c>
      <c r="B1337" s="202">
        <v>2.21</v>
      </c>
    </row>
    <row r="1338" spans="1:2" x14ac:dyDescent="0.25">
      <c r="A1338" s="205">
        <v>40057</v>
      </c>
      <c r="B1338" s="202">
        <v>2.21</v>
      </c>
    </row>
    <row r="1339" spans="1:2" x14ac:dyDescent="0.25">
      <c r="A1339" s="205">
        <v>40058</v>
      </c>
      <c r="B1339" s="202">
        <v>2.17</v>
      </c>
    </row>
    <row r="1340" spans="1:2" x14ac:dyDescent="0.25">
      <c r="A1340" s="205">
        <v>40059</v>
      </c>
      <c r="B1340" s="202">
        <v>2.17</v>
      </c>
    </row>
    <row r="1341" spans="1:2" x14ac:dyDescent="0.25">
      <c r="A1341" s="205">
        <v>40060</v>
      </c>
      <c r="B1341" s="202">
        <v>2.2000000000000002</v>
      </c>
    </row>
    <row r="1342" spans="1:2" x14ac:dyDescent="0.25">
      <c r="A1342" s="205">
        <v>40063</v>
      </c>
      <c r="B1342" s="202" t="e">
        <f>NA()</f>
        <v>#N/A</v>
      </c>
    </row>
    <row r="1343" spans="1:2" x14ac:dyDescent="0.25">
      <c r="A1343" s="205">
        <v>40064</v>
      </c>
      <c r="B1343" s="202">
        <v>2.19</v>
      </c>
    </row>
    <row r="1344" spans="1:2" x14ac:dyDescent="0.25">
      <c r="A1344" s="205">
        <v>40065</v>
      </c>
      <c r="B1344" s="202">
        <v>2.19</v>
      </c>
    </row>
    <row r="1345" spans="1:2" x14ac:dyDescent="0.25">
      <c r="A1345" s="205">
        <v>40066</v>
      </c>
      <c r="B1345" s="202">
        <v>2.12</v>
      </c>
    </row>
    <row r="1346" spans="1:2" x14ac:dyDescent="0.25">
      <c r="A1346" s="205">
        <v>40067</v>
      </c>
      <c r="B1346" s="203">
        <v>2.11</v>
      </c>
    </row>
    <row r="1347" spans="1:2" x14ac:dyDescent="0.25">
      <c r="A1347" s="205">
        <v>40070</v>
      </c>
      <c r="B1347" s="202">
        <v>2.14</v>
      </c>
    </row>
    <row r="1348" spans="1:2" x14ac:dyDescent="0.25">
      <c r="A1348" s="205">
        <v>40071</v>
      </c>
      <c r="B1348" s="202">
        <v>2.16</v>
      </c>
    </row>
    <row r="1349" spans="1:2" x14ac:dyDescent="0.25">
      <c r="A1349" s="205">
        <v>40072</v>
      </c>
      <c r="B1349" s="202">
        <v>2.13</v>
      </c>
    </row>
    <row r="1350" spans="1:2" x14ac:dyDescent="0.25">
      <c r="A1350" s="205">
        <v>40073</v>
      </c>
      <c r="B1350" s="202">
        <v>2.13</v>
      </c>
    </row>
    <row r="1351" spans="1:2" x14ac:dyDescent="0.25">
      <c r="A1351" s="205">
        <v>40074</v>
      </c>
      <c r="B1351" s="202">
        <v>2.16</v>
      </c>
    </row>
    <row r="1352" spans="1:2" x14ac:dyDescent="0.25">
      <c r="A1352" s="205">
        <v>40077</v>
      </c>
      <c r="B1352" s="202">
        <v>2.14</v>
      </c>
    </row>
    <row r="1353" spans="1:2" x14ac:dyDescent="0.25">
      <c r="A1353" s="205">
        <v>40078</v>
      </c>
      <c r="B1353" s="202">
        <v>2.11</v>
      </c>
    </row>
    <row r="1354" spans="1:2" x14ac:dyDescent="0.25">
      <c r="A1354" s="205">
        <v>40079</v>
      </c>
      <c r="B1354" s="202">
        <v>2.11</v>
      </c>
    </row>
    <row r="1355" spans="1:2" x14ac:dyDescent="0.25">
      <c r="A1355" s="205">
        <v>40080</v>
      </c>
      <c r="B1355" s="202">
        <v>2.1</v>
      </c>
    </row>
    <row r="1356" spans="1:2" x14ac:dyDescent="0.25">
      <c r="A1356" s="205">
        <v>40081</v>
      </c>
      <c r="B1356" s="202">
        <v>2.0699999999999998</v>
      </c>
    </row>
    <row r="1357" spans="1:2" x14ac:dyDescent="0.25">
      <c r="A1357" s="205">
        <v>40084</v>
      </c>
      <c r="B1357" s="202">
        <v>2.0499999999999998</v>
      </c>
    </row>
    <row r="1358" spans="1:2" x14ac:dyDescent="0.25">
      <c r="A1358" s="205">
        <v>40085</v>
      </c>
      <c r="B1358" s="202">
        <v>2.06</v>
      </c>
    </row>
    <row r="1359" spans="1:2" x14ac:dyDescent="0.25">
      <c r="A1359" s="205">
        <v>40086</v>
      </c>
      <c r="B1359" s="202">
        <v>2.0299999999999998</v>
      </c>
    </row>
    <row r="1360" spans="1:2" x14ac:dyDescent="0.25">
      <c r="A1360" s="205">
        <v>40087</v>
      </c>
      <c r="B1360" s="202">
        <v>1.98</v>
      </c>
    </row>
    <row r="1361" spans="1:2" x14ac:dyDescent="0.25">
      <c r="A1361" s="205">
        <v>40088</v>
      </c>
      <c r="B1361" s="202">
        <v>2.02</v>
      </c>
    </row>
    <row r="1362" spans="1:2" x14ac:dyDescent="0.25">
      <c r="A1362" s="205">
        <v>40091</v>
      </c>
      <c r="B1362" s="202">
        <v>2.0299999999999998</v>
      </c>
    </row>
    <row r="1363" spans="1:2" x14ac:dyDescent="0.25">
      <c r="A1363" s="205">
        <v>40092</v>
      </c>
      <c r="B1363" s="202">
        <v>2.06</v>
      </c>
    </row>
    <row r="1364" spans="1:2" x14ac:dyDescent="0.25">
      <c r="A1364" s="205">
        <v>40093</v>
      </c>
      <c r="B1364" s="202">
        <v>1.99</v>
      </c>
    </row>
    <row r="1365" spans="1:2" x14ac:dyDescent="0.25">
      <c r="A1365" s="205">
        <v>40094</v>
      </c>
      <c r="B1365" s="202">
        <v>2.0299999999999998</v>
      </c>
    </row>
    <row r="1366" spans="1:2" x14ac:dyDescent="0.25">
      <c r="A1366" s="205">
        <v>40095</v>
      </c>
      <c r="B1366" s="202">
        <v>2.1</v>
      </c>
    </row>
    <row r="1367" spans="1:2" x14ac:dyDescent="0.25">
      <c r="A1367" s="205">
        <v>40098</v>
      </c>
      <c r="B1367" s="202" t="e">
        <f>NA()</f>
        <v>#N/A</v>
      </c>
    </row>
    <row r="1368" spans="1:2" x14ac:dyDescent="0.25">
      <c r="A1368" s="205">
        <v>40099</v>
      </c>
      <c r="B1368" s="202">
        <v>1.99</v>
      </c>
    </row>
    <row r="1369" spans="1:2" x14ac:dyDescent="0.25">
      <c r="A1369" s="205">
        <v>40100</v>
      </c>
      <c r="B1369" s="202">
        <v>2.0699999999999998</v>
      </c>
    </row>
    <row r="1370" spans="1:2" x14ac:dyDescent="0.25">
      <c r="A1370" s="205">
        <v>40101</v>
      </c>
      <c r="B1370" s="202">
        <v>2.08</v>
      </c>
    </row>
    <row r="1371" spans="1:2" x14ac:dyDescent="0.25">
      <c r="A1371" s="205">
        <v>40102</v>
      </c>
      <c r="B1371" s="203">
        <v>2.02</v>
      </c>
    </row>
    <row r="1372" spans="1:2" x14ac:dyDescent="0.25">
      <c r="A1372" s="205">
        <v>40105</v>
      </c>
      <c r="B1372" s="202">
        <v>1.94</v>
      </c>
    </row>
    <row r="1373" spans="1:2" x14ac:dyDescent="0.25">
      <c r="A1373" s="205">
        <v>40106</v>
      </c>
      <c r="B1373" s="202">
        <v>1.94</v>
      </c>
    </row>
    <row r="1374" spans="1:2" x14ac:dyDescent="0.25">
      <c r="A1374" s="205">
        <v>40107</v>
      </c>
      <c r="B1374" s="202">
        <v>2</v>
      </c>
    </row>
    <row r="1375" spans="1:2" x14ac:dyDescent="0.25">
      <c r="A1375" s="205">
        <v>40108</v>
      </c>
      <c r="B1375" s="202">
        <v>2.0699999999999998</v>
      </c>
    </row>
    <row r="1376" spans="1:2" x14ac:dyDescent="0.25">
      <c r="A1376" s="205">
        <v>40109</v>
      </c>
      <c r="B1376" s="202">
        <v>2.1</v>
      </c>
    </row>
    <row r="1377" spans="1:2" x14ac:dyDescent="0.25">
      <c r="A1377" s="205">
        <v>40112</v>
      </c>
      <c r="B1377" s="202">
        <v>2.17</v>
      </c>
    </row>
    <row r="1378" spans="1:2" x14ac:dyDescent="0.25">
      <c r="A1378" s="205">
        <v>40113</v>
      </c>
      <c r="B1378" s="202">
        <v>2.08</v>
      </c>
    </row>
    <row r="1379" spans="1:2" x14ac:dyDescent="0.25">
      <c r="A1379" s="205">
        <v>40114</v>
      </c>
      <c r="B1379" s="202">
        <v>2.0699999999999998</v>
      </c>
    </row>
    <row r="1380" spans="1:2" x14ac:dyDescent="0.25">
      <c r="A1380" s="205">
        <v>40115</v>
      </c>
      <c r="B1380" s="202">
        <v>2.11</v>
      </c>
    </row>
    <row r="1381" spans="1:2" x14ac:dyDescent="0.25">
      <c r="A1381" s="205">
        <v>40116</v>
      </c>
      <c r="B1381" s="202">
        <v>2.02</v>
      </c>
    </row>
    <row r="1382" spans="1:2" x14ac:dyDescent="0.25">
      <c r="A1382" s="205">
        <v>40119</v>
      </c>
      <c r="B1382" s="202">
        <v>2.0099999999999998</v>
      </c>
    </row>
    <row r="1383" spans="1:2" x14ac:dyDescent="0.25">
      <c r="A1383" s="205">
        <v>40120</v>
      </c>
      <c r="B1383" s="202">
        <v>2.04</v>
      </c>
    </row>
    <row r="1384" spans="1:2" x14ac:dyDescent="0.25">
      <c r="A1384" s="205">
        <v>40121</v>
      </c>
      <c r="B1384" s="202">
        <v>2.02</v>
      </c>
    </row>
    <row r="1385" spans="1:2" x14ac:dyDescent="0.25">
      <c r="A1385" s="205">
        <v>40122</v>
      </c>
      <c r="B1385" s="202">
        <v>2</v>
      </c>
    </row>
    <row r="1386" spans="1:2" x14ac:dyDescent="0.25">
      <c r="A1386" s="205">
        <v>40123</v>
      </c>
      <c r="B1386" s="202">
        <v>1.98</v>
      </c>
    </row>
    <row r="1387" spans="1:2" x14ac:dyDescent="0.25">
      <c r="A1387" s="205">
        <v>40126</v>
      </c>
      <c r="B1387" s="202">
        <v>1.95</v>
      </c>
    </row>
    <row r="1388" spans="1:2" x14ac:dyDescent="0.25">
      <c r="A1388" s="205">
        <v>40127</v>
      </c>
      <c r="B1388" s="202">
        <v>1.98</v>
      </c>
    </row>
    <row r="1389" spans="1:2" x14ac:dyDescent="0.25">
      <c r="A1389" s="205">
        <v>40128</v>
      </c>
      <c r="B1389" s="202" t="e">
        <f>NA()</f>
        <v>#N/A</v>
      </c>
    </row>
    <row r="1390" spans="1:2" x14ac:dyDescent="0.25">
      <c r="A1390" s="205">
        <v>40129</v>
      </c>
      <c r="B1390" s="202">
        <v>1.99</v>
      </c>
    </row>
    <row r="1391" spans="1:2" x14ac:dyDescent="0.25">
      <c r="A1391" s="205">
        <v>40130</v>
      </c>
      <c r="B1391" s="202">
        <v>1.96</v>
      </c>
    </row>
    <row r="1392" spans="1:2" x14ac:dyDescent="0.25">
      <c r="A1392" s="205">
        <v>40133</v>
      </c>
      <c r="B1392" s="202">
        <v>1.84</v>
      </c>
    </row>
    <row r="1393" spans="1:2" x14ac:dyDescent="0.25">
      <c r="A1393" s="205">
        <v>40134</v>
      </c>
      <c r="B1393" s="203">
        <v>1.83</v>
      </c>
    </row>
    <row r="1394" spans="1:2" x14ac:dyDescent="0.25">
      <c r="A1394" s="205">
        <v>40135</v>
      </c>
      <c r="B1394" s="202">
        <v>1.84</v>
      </c>
    </row>
    <row r="1395" spans="1:2" x14ac:dyDescent="0.25">
      <c r="A1395" s="205">
        <v>40136</v>
      </c>
      <c r="B1395" s="202">
        <v>1.84</v>
      </c>
    </row>
    <row r="1396" spans="1:2" x14ac:dyDescent="0.25">
      <c r="A1396" s="205">
        <v>40137</v>
      </c>
      <c r="B1396" s="202">
        <v>1.85</v>
      </c>
    </row>
    <row r="1397" spans="1:2" x14ac:dyDescent="0.25">
      <c r="A1397" s="205">
        <v>40140</v>
      </c>
      <c r="B1397" s="202">
        <v>1.84</v>
      </c>
    </row>
    <row r="1398" spans="1:2" x14ac:dyDescent="0.25">
      <c r="A1398" s="205">
        <v>40141</v>
      </c>
      <c r="B1398" s="202">
        <v>1.82</v>
      </c>
    </row>
    <row r="1399" spans="1:2" x14ac:dyDescent="0.25">
      <c r="A1399" s="205">
        <v>40142</v>
      </c>
      <c r="B1399" s="202">
        <v>1.78</v>
      </c>
    </row>
    <row r="1400" spans="1:2" x14ac:dyDescent="0.25">
      <c r="A1400" s="205">
        <v>40143</v>
      </c>
      <c r="B1400" s="202" t="e">
        <f>NA()</f>
        <v>#N/A</v>
      </c>
    </row>
    <row r="1401" spans="1:2" x14ac:dyDescent="0.25">
      <c r="A1401" s="205">
        <v>40144</v>
      </c>
      <c r="B1401" s="202">
        <v>1.77</v>
      </c>
    </row>
    <row r="1402" spans="1:2" x14ac:dyDescent="0.25">
      <c r="A1402" s="205">
        <v>40147</v>
      </c>
      <c r="B1402" s="202">
        <v>1.76</v>
      </c>
    </row>
    <row r="1403" spans="1:2" x14ac:dyDescent="0.25">
      <c r="A1403" s="205">
        <v>40148</v>
      </c>
      <c r="B1403" s="202">
        <v>1.79</v>
      </c>
    </row>
    <row r="1404" spans="1:2" x14ac:dyDescent="0.25">
      <c r="A1404" s="205">
        <v>40149</v>
      </c>
      <c r="B1404" s="203">
        <v>1.79</v>
      </c>
    </row>
    <row r="1405" spans="1:2" x14ac:dyDescent="0.25">
      <c r="A1405" s="205">
        <v>40150</v>
      </c>
      <c r="B1405" s="202">
        <v>1.85</v>
      </c>
    </row>
    <row r="1406" spans="1:2" x14ac:dyDescent="0.25">
      <c r="A1406" s="205">
        <v>40151</v>
      </c>
      <c r="B1406" s="202">
        <v>1.95</v>
      </c>
    </row>
    <row r="1407" spans="1:2" x14ac:dyDescent="0.25">
      <c r="A1407" s="205">
        <v>40154</v>
      </c>
      <c r="B1407" s="202">
        <v>1.95</v>
      </c>
    </row>
    <row r="1408" spans="1:2" x14ac:dyDescent="0.25">
      <c r="A1408" s="205">
        <v>40155</v>
      </c>
      <c r="B1408" s="202">
        <v>1.96</v>
      </c>
    </row>
    <row r="1409" spans="1:2" x14ac:dyDescent="0.25">
      <c r="A1409" s="205">
        <v>40156</v>
      </c>
      <c r="B1409" s="202">
        <v>2.0099999999999998</v>
      </c>
    </row>
    <row r="1410" spans="1:2" x14ac:dyDescent="0.25">
      <c r="A1410" s="205">
        <v>40157</v>
      </c>
      <c r="B1410" s="202">
        <v>2.06</v>
      </c>
    </row>
    <row r="1411" spans="1:2" x14ac:dyDescent="0.25">
      <c r="A1411" s="205">
        <v>40158</v>
      </c>
      <c r="B1411" s="202">
        <v>2.04</v>
      </c>
    </row>
    <row r="1412" spans="1:2" x14ac:dyDescent="0.25">
      <c r="A1412" s="205">
        <v>40161</v>
      </c>
      <c r="B1412" s="202">
        <v>1.99</v>
      </c>
    </row>
    <row r="1413" spans="1:2" x14ac:dyDescent="0.25">
      <c r="A1413" s="205">
        <v>40162</v>
      </c>
      <c r="B1413" s="202">
        <v>2.0099999999999998</v>
      </c>
    </row>
    <row r="1414" spans="1:2" x14ac:dyDescent="0.25">
      <c r="A1414" s="205">
        <v>40163</v>
      </c>
      <c r="B1414" s="202">
        <v>1.99</v>
      </c>
    </row>
    <row r="1415" spans="1:2" x14ac:dyDescent="0.25">
      <c r="A1415" s="205">
        <v>40164</v>
      </c>
      <c r="B1415" s="202">
        <v>1.94</v>
      </c>
    </row>
    <row r="1416" spans="1:2" x14ac:dyDescent="0.25">
      <c r="A1416" s="205">
        <v>40165</v>
      </c>
      <c r="B1416" s="202">
        <v>1.95</v>
      </c>
    </row>
    <row r="1417" spans="1:2" x14ac:dyDescent="0.25">
      <c r="A1417" s="205">
        <v>40168</v>
      </c>
      <c r="B1417" s="202">
        <v>2.0299999999999998</v>
      </c>
    </row>
    <row r="1418" spans="1:2" x14ac:dyDescent="0.25">
      <c r="A1418" s="205">
        <v>40169</v>
      </c>
      <c r="B1418" s="202">
        <v>2.06</v>
      </c>
    </row>
    <row r="1419" spans="1:2" x14ac:dyDescent="0.25">
      <c r="A1419" s="205">
        <v>40170</v>
      </c>
      <c r="B1419" s="202">
        <v>2.09</v>
      </c>
    </row>
    <row r="1420" spans="1:2" x14ac:dyDescent="0.25">
      <c r="A1420" s="205">
        <v>40171</v>
      </c>
      <c r="B1420" s="202">
        <v>2.14</v>
      </c>
    </row>
    <row r="1421" spans="1:2" x14ac:dyDescent="0.25">
      <c r="A1421" s="205">
        <v>40172</v>
      </c>
      <c r="B1421" s="202" t="e">
        <f>NA()</f>
        <v>#N/A</v>
      </c>
    </row>
    <row r="1422" spans="1:2" x14ac:dyDescent="0.25">
      <c r="A1422" s="205">
        <v>40175</v>
      </c>
      <c r="B1422" s="202">
        <v>2.12</v>
      </c>
    </row>
    <row r="1423" spans="1:2" x14ac:dyDescent="0.25">
      <c r="A1423" s="205">
        <v>40176</v>
      </c>
      <c r="B1423" s="202">
        <v>2.0699999999999998</v>
      </c>
    </row>
    <row r="1424" spans="1:2" x14ac:dyDescent="0.25">
      <c r="A1424" s="205">
        <v>40177</v>
      </c>
      <c r="B1424" s="202">
        <v>2.02</v>
      </c>
    </row>
    <row r="1425" spans="1:2" x14ac:dyDescent="0.25">
      <c r="A1425" s="205">
        <v>40178</v>
      </c>
      <c r="B1425" s="203">
        <v>2.0299999999999998</v>
      </c>
    </row>
    <row r="1426" spans="1:2" x14ac:dyDescent="0.25">
      <c r="A1426" s="205">
        <v>40179</v>
      </c>
      <c r="B1426" s="202" t="e">
        <f>NA()</f>
        <v>#N/A</v>
      </c>
    </row>
    <row r="1427" spans="1:2" x14ac:dyDescent="0.25">
      <c r="A1427" s="205">
        <v>40182</v>
      </c>
      <c r="B1427" s="202">
        <v>2.04</v>
      </c>
    </row>
    <row r="1428" spans="1:2" x14ac:dyDescent="0.25">
      <c r="A1428" s="205">
        <v>40183</v>
      </c>
      <c r="B1428" s="202">
        <v>1.97</v>
      </c>
    </row>
    <row r="1429" spans="1:2" x14ac:dyDescent="0.25">
      <c r="A1429" s="205">
        <v>40184</v>
      </c>
      <c r="B1429" s="202">
        <v>2.0299999999999998</v>
      </c>
    </row>
    <row r="1430" spans="1:2" x14ac:dyDescent="0.25">
      <c r="A1430" s="205">
        <v>40185</v>
      </c>
      <c r="B1430" s="203">
        <v>2.02</v>
      </c>
    </row>
    <row r="1431" spans="1:2" x14ac:dyDescent="0.25">
      <c r="A1431" s="205">
        <v>40186</v>
      </c>
      <c r="B1431" s="202">
        <v>2</v>
      </c>
    </row>
    <row r="1432" spans="1:2" x14ac:dyDescent="0.25">
      <c r="A1432" s="205">
        <v>40189</v>
      </c>
      <c r="B1432" s="202">
        <v>2.04</v>
      </c>
    </row>
    <row r="1433" spans="1:2" x14ac:dyDescent="0.25">
      <c r="A1433" s="205">
        <v>40190</v>
      </c>
      <c r="B1433" s="202">
        <v>1.96</v>
      </c>
    </row>
    <row r="1434" spans="1:2" x14ac:dyDescent="0.25">
      <c r="A1434" s="205">
        <v>40191</v>
      </c>
      <c r="B1434" s="202">
        <v>2.0499999999999998</v>
      </c>
    </row>
    <row r="1435" spans="1:2" x14ac:dyDescent="0.25">
      <c r="A1435" s="205">
        <v>40192</v>
      </c>
      <c r="B1435" s="202">
        <v>2.0099999999999998</v>
      </c>
    </row>
    <row r="1436" spans="1:2" x14ac:dyDescent="0.25">
      <c r="A1436" s="205">
        <v>40193</v>
      </c>
      <c r="B1436" s="202">
        <v>2</v>
      </c>
    </row>
    <row r="1437" spans="1:2" x14ac:dyDescent="0.25">
      <c r="A1437" s="205">
        <v>40196</v>
      </c>
      <c r="B1437" s="202" t="e">
        <f>NA()</f>
        <v>#N/A</v>
      </c>
    </row>
    <row r="1438" spans="1:2" x14ac:dyDescent="0.25">
      <c r="A1438" s="205">
        <v>40197</v>
      </c>
      <c r="B1438" s="202">
        <v>2.0099999999999998</v>
      </c>
    </row>
    <row r="1439" spans="1:2" x14ac:dyDescent="0.25">
      <c r="A1439" s="205">
        <v>40198</v>
      </c>
      <c r="B1439" s="202">
        <v>1.98</v>
      </c>
    </row>
    <row r="1440" spans="1:2" x14ac:dyDescent="0.25">
      <c r="A1440" s="205">
        <v>40199</v>
      </c>
      <c r="B1440" s="202">
        <v>1.95</v>
      </c>
    </row>
    <row r="1441" spans="1:2" x14ac:dyDescent="0.25">
      <c r="A1441" s="205">
        <v>40200</v>
      </c>
      <c r="B1441" s="203">
        <v>1.96</v>
      </c>
    </row>
    <row r="1442" spans="1:2" x14ac:dyDescent="0.25">
      <c r="A1442" s="205">
        <v>40203</v>
      </c>
      <c r="B1442" s="202">
        <v>2</v>
      </c>
    </row>
    <row r="1443" spans="1:2" x14ac:dyDescent="0.25">
      <c r="A1443" s="205">
        <v>40204</v>
      </c>
      <c r="B1443" s="202">
        <v>1.99</v>
      </c>
    </row>
    <row r="1444" spans="1:2" x14ac:dyDescent="0.25">
      <c r="A1444" s="205">
        <v>40205</v>
      </c>
      <c r="B1444" s="202">
        <v>2</v>
      </c>
    </row>
    <row r="1445" spans="1:2" x14ac:dyDescent="0.25">
      <c r="A1445" s="205">
        <v>40206</v>
      </c>
      <c r="B1445" s="202">
        <v>1.97</v>
      </c>
    </row>
    <row r="1446" spans="1:2" x14ac:dyDescent="0.25">
      <c r="A1446" s="205">
        <v>40207</v>
      </c>
      <c r="B1446" s="202">
        <v>1.93</v>
      </c>
    </row>
    <row r="1447" spans="1:2" x14ac:dyDescent="0.25">
      <c r="A1447" s="205">
        <v>40210</v>
      </c>
      <c r="B1447" s="202">
        <v>1.92</v>
      </c>
    </row>
    <row r="1448" spans="1:2" x14ac:dyDescent="0.25">
      <c r="A1448" s="205">
        <v>40211</v>
      </c>
      <c r="B1448" s="202">
        <v>1.91</v>
      </c>
    </row>
    <row r="1449" spans="1:2" x14ac:dyDescent="0.25">
      <c r="A1449" s="205">
        <v>40212</v>
      </c>
      <c r="B1449" s="202">
        <v>1.96</v>
      </c>
    </row>
    <row r="1450" spans="1:2" x14ac:dyDescent="0.25">
      <c r="A1450" s="205">
        <v>40213</v>
      </c>
      <c r="B1450" s="202">
        <v>1.93</v>
      </c>
    </row>
    <row r="1451" spans="1:2" x14ac:dyDescent="0.25">
      <c r="A1451" s="205">
        <v>40214</v>
      </c>
      <c r="B1451" s="202">
        <v>1.97</v>
      </c>
    </row>
    <row r="1452" spans="1:2" x14ac:dyDescent="0.25">
      <c r="A1452" s="205">
        <v>40217</v>
      </c>
      <c r="B1452" s="202">
        <v>1.98</v>
      </c>
    </row>
    <row r="1453" spans="1:2" x14ac:dyDescent="0.25">
      <c r="A1453" s="205">
        <v>40218</v>
      </c>
      <c r="B1453" s="202">
        <v>2.0099999999999998</v>
      </c>
    </row>
    <row r="1454" spans="1:2" x14ac:dyDescent="0.25">
      <c r="A1454" s="205">
        <v>40219</v>
      </c>
      <c r="B1454" s="202">
        <v>2.08</v>
      </c>
    </row>
    <row r="1455" spans="1:2" x14ac:dyDescent="0.25">
      <c r="A1455" s="205">
        <v>40220</v>
      </c>
      <c r="B1455" s="202">
        <v>2.13</v>
      </c>
    </row>
    <row r="1456" spans="1:2" x14ac:dyDescent="0.25">
      <c r="A1456" s="205">
        <v>40221</v>
      </c>
      <c r="B1456" s="202">
        <v>2.12</v>
      </c>
    </row>
    <row r="1457" spans="1:2" x14ac:dyDescent="0.25">
      <c r="A1457" s="205">
        <v>40224</v>
      </c>
      <c r="B1457" s="202" t="e">
        <f>NA()</f>
        <v>#N/A</v>
      </c>
    </row>
    <row r="1458" spans="1:2" x14ac:dyDescent="0.25">
      <c r="A1458" s="205">
        <v>40225</v>
      </c>
      <c r="B1458" s="202">
        <v>2.09</v>
      </c>
    </row>
    <row r="1459" spans="1:2" x14ac:dyDescent="0.25">
      <c r="A1459" s="205">
        <v>40226</v>
      </c>
      <c r="B1459" s="202">
        <v>2.12</v>
      </c>
    </row>
    <row r="1460" spans="1:2" x14ac:dyDescent="0.25">
      <c r="A1460" s="205">
        <v>40227</v>
      </c>
      <c r="B1460" s="202">
        <v>2.13</v>
      </c>
    </row>
    <row r="1461" spans="1:2" x14ac:dyDescent="0.25">
      <c r="A1461" s="205">
        <v>40228</v>
      </c>
      <c r="B1461" s="203">
        <v>2.14</v>
      </c>
    </row>
    <row r="1462" spans="1:2" x14ac:dyDescent="0.25">
      <c r="A1462" s="205">
        <v>40231</v>
      </c>
      <c r="B1462" s="202">
        <v>2.04</v>
      </c>
    </row>
    <row r="1463" spans="1:2" x14ac:dyDescent="0.25">
      <c r="A1463" s="205">
        <v>40232</v>
      </c>
      <c r="B1463" s="202">
        <v>2</v>
      </c>
    </row>
    <row r="1464" spans="1:2" x14ac:dyDescent="0.25">
      <c r="A1464" s="205">
        <v>40233</v>
      </c>
      <c r="B1464" s="202">
        <v>2</v>
      </c>
    </row>
    <row r="1465" spans="1:2" x14ac:dyDescent="0.25">
      <c r="A1465" s="205">
        <v>40234</v>
      </c>
      <c r="B1465" s="202">
        <v>2.0099999999999998</v>
      </c>
    </row>
    <row r="1466" spans="1:2" x14ac:dyDescent="0.25">
      <c r="A1466" s="205">
        <v>40235</v>
      </c>
      <c r="B1466" s="202">
        <v>1.98</v>
      </c>
    </row>
    <row r="1467" spans="1:2" x14ac:dyDescent="0.25">
      <c r="A1467" s="205">
        <v>40238</v>
      </c>
      <c r="B1467" s="202">
        <v>1.98</v>
      </c>
    </row>
    <row r="1468" spans="1:2" x14ac:dyDescent="0.25">
      <c r="A1468" s="205">
        <v>40239</v>
      </c>
      <c r="B1468" s="202">
        <v>1.98</v>
      </c>
    </row>
    <row r="1469" spans="1:2" x14ac:dyDescent="0.25">
      <c r="A1469" s="205">
        <v>40240</v>
      </c>
      <c r="B1469" s="202">
        <v>1.99</v>
      </c>
    </row>
    <row r="1470" spans="1:2" x14ac:dyDescent="0.25">
      <c r="A1470" s="205">
        <v>40241</v>
      </c>
      <c r="B1470" s="202">
        <v>1.96</v>
      </c>
    </row>
    <row r="1471" spans="1:2" x14ac:dyDescent="0.25">
      <c r="A1471" s="205">
        <v>40242</v>
      </c>
      <c r="B1471" s="202">
        <v>1.99</v>
      </c>
    </row>
    <row r="1472" spans="1:2" x14ac:dyDescent="0.25">
      <c r="A1472" s="205">
        <v>40245</v>
      </c>
      <c r="B1472" s="202">
        <v>2</v>
      </c>
    </row>
    <row r="1473" spans="1:2" x14ac:dyDescent="0.25">
      <c r="A1473" s="205">
        <v>40246</v>
      </c>
      <c r="B1473" s="202">
        <v>2.02</v>
      </c>
    </row>
    <row r="1474" spans="1:2" x14ac:dyDescent="0.25">
      <c r="A1474" s="205">
        <v>40247</v>
      </c>
      <c r="B1474" s="202">
        <v>2</v>
      </c>
    </row>
    <row r="1475" spans="1:2" x14ac:dyDescent="0.25">
      <c r="A1475" s="205">
        <v>40248</v>
      </c>
      <c r="B1475" s="202">
        <v>1.97</v>
      </c>
    </row>
    <row r="1476" spans="1:2" x14ac:dyDescent="0.25">
      <c r="A1476" s="205">
        <v>40249</v>
      </c>
      <c r="B1476" s="202">
        <v>1.94</v>
      </c>
    </row>
    <row r="1477" spans="1:2" x14ac:dyDescent="0.25">
      <c r="A1477" s="205">
        <v>40252</v>
      </c>
      <c r="B1477" s="202">
        <v>1.95</v>
      </c>
    </row>
    <row r="1478" spans="1:2" x14ac:dyDescent="0.25">
      <c r="A1478" s="205">
        <v>40253</v>
      </c>
      <c r="B1478" s="202">
        <v>1.92</v>
      </c>
    </row>
    <row r="1479" spans="1:2" x14ac:dyDescent="0.25">
      <c r="A1479" s="205">
        <v>40254</v>
      </c>
      <c r="B1479" s="202">
        <v>1.9</v>
      </c>
    </row>
    <row r="1480" spans="1:2" x14ac:dyDescent="0.25">
      <c r="A1480" s="205">
        <v>40255</v>
      </c>
      <c r="B1480" s="202">
        <v>1.91</v>
      </c>
    </row>
    <row r="1481" spans="1:2" x14ac:dyDescent="0.25">
      <c r="A1481" s="205">
        <v>40256</v>
      </c>
      <c r="B1481" s="202">
        <v>1.92</v>
      </c>
    </row>
    <row r="1482" spans="1:2" x14ac:dyDescent="0.25">
      <c r="A1482" s="205">
        <v>40259</v>
      </c>
      <c r="B1482" s="202">
        <v>1.91</v>
      </c>
    </row>
    <row r="1483" spans="1:2" x14ac:dyDescent="0.25">
      <c r="A1483" s="205">
        <v>40260</v>
      </c>
      <c r="B1483" s="202">
        <v>1.93</v>
      </c>
    </row>
    <row r="1484" spans="1:2" x14ac:dyDescent="0.25">
      <c r="A1484" s="205">
        <v>40261</v>
      </c>
      <c r="B1484" s="202">
        <v>2.0299999999999998</v>
      </c>
    </row>
    <row r="1485" spans="1:2" x14ac:dyDescent="0.25">
      <c r="A1485" s="205">
        <v>40262</v>
      </c>
      <c r="B1485" s="202">
        <v>2.06</v>
      </c>
    </row>
    <row r="1486" spans="1:2" x14ac:dyDescent="0.25">
      <c r="A1486" s="205">
        <v>40263</v>
      </c>
      <c r="B1486" s="202">
        <v>2.0299999999999998</v>
      </c>
    </row>
    <row r="1487" spans="1:2" x14ac:dyDescent="0.25">
      <c r="A1487" s="205">
        <v>40266</v>
      </c>
      <c r="B1487" s="202">
        <v>2.0699999999999998</v>
      </c>
    </row>
    <row r="1488" spans="1:2" x14ac:dyDescent="0.25">
      <c r="A1488" s="205">
        <v>40267</v>
      </c>
      <c r="B1488" s="202">
        <v>2.06</v>
      </c>
    </row>
    <row r="1489" spans="1:2" x14ac:dyDescent="0.25">
      <c r="A1489" s="205">
        <v>40268</v>
      </c>
      <c r="B1489" s="202">
        <v>1.99</v>
      </c>
    </row>
    <row r="1490" spans="1:2" x14ac:dyDescent="0.25">
      <c r="A1490" s="205">
        <v>40269</v>
      </c>
      <c r="B1490" s="202">
        <v>2</v>
      </c>
    </row>
    <row r="1491" spans="1:2" x14ac:dyDescent="0.25">
      <c r="A1491" s="205">
        <v>40270</v>
      </c>
      <c r="B1491" s="202">
        <v>2.0699999999999998</v>
      </c>
    </row>
    <row r="1492" spans="1:2" x14ac:dyDescent="0.25">
      <c r="A1492" s="205">
        <v>40273</v>
      </c>
      <c r="B1492" s="202">
        <v>2.09</v>
      </c>
    </row>
    <row r="1493" spans="1:2" x14ac:dyDescent="0.25">
      <c r="A1493" s="205">
        <v>40274</v>
      </c>
      <c r="B1493" s="202">
        <v>2.2000000000000002</v>
      </c>
    </row>
    <row r="1494" spans="1:2" x14ac:dyDescent="0.25">
      <c r="A1494" s="205">
        <v>40275</v>
      </c>
      <c r="B1494" s="202">
        <v>2.0099999999999998</v>
      </c>
    </row>
    <row r="1495" spans="1:2" x14ac:dyDescent="0.25">
      <c r="A1495" s="205">
        <v>40276</v>
      </c>
      <c r="B1495" s="202">
        <v>1.95</v>
      </c>
    </row>
    <row r="1496" spans="1:2" x14ac:dyDescent="0.25">
      <c r="A1496" s="205">
        <v>40277</v>
      </c>
      <c r="B1496" s="202">
        <v>1.94</v>
      </c>
    </row>
    <row r="1497" spans="1:2" x14ac:dyDescent="0.25">
      <c r="A1497" s="205">
        <v>40280</v>
      </c>
      <c r="B1497" s="202">
        <v>1.9</v>
      </c>
    </row>
    <row r="1498" spans="1:2" x14ac:dyDescent="0.25">
      <c r="A1498" s="205">
        <v>40281</v>
      </c>
      <c r="B1498" s="202">
        <v>1.88</v>
      </c>
    </row>
    <row r="1499" spans="1:2" x14ac:dyDescent="0.25">
      <c r="A1499" s="205">
        <v>40282</v>
      </c>
      <c r="B1499" s="202">
        <v>1.92</v>
      </c>
    </row>
    <row r="1500" spans="1:2" x14ac:dyDescent="0.25">
      <c r="A1500" s="205">
        <v>40283</v>
      </c>
      <c r="B1500" s="202">
        <v>1.88</v>
      </c>
    </row>
    <row r="1501" spans="1:2" x14ac:dyDescent="0.25">
      <c r="A1501" s="205">
        <v>40284</v>
      </c>
      <c r="B1501" s="202">
        <v>1.85</v>
      </c>
    </row>
    <row r="1502" spans="1:2" x14ac:dyDescent="0.25">
      <c r="A1502" s="205">
        <v>40287</v>
      </c>
      <c r="B1502" s="202">
        <v>1.88</v>
      </c>
    </row>
    <row r="1503" spans="1:2" x14ac:dyDescent="0.25">
      <c r="A1503" s="205">
        <v>40288</v>
      </c>
      <c r="B1503" s="202">
        <v>1.86</v>
      </c>
    </row>
    <row r="1504" spans="1:2" x14ac:dyDescent="0.25">
      <c r="A1504" s="205">
        <v>40289</v>
      </c>
      <c r="B1504" s="202">
        <v>1.81</v>
      </c>
    </row>
    <row r="1505" spans="1:2" x14ac:dyDescent="0.25">
      <c r="A1505" s="205">
        <v>40290</v>
      </c>
      <c r="B1505" s="202">
        <v>1.84</v>
      </c>
    </row>
    <row r="1506" spans="1:2" x14ac:dyDescent="0.25">
      <c r="A1506" s="205">
        <v>40291</v>
      </c>
      <c r="B1506" s="202">
        <v>1.84</v>
      </c>
    </row>
    <row r="1507" spans="1:2" x14ac:dyDescent="0.25">
      <c r="A1507" s="205">
        <v>40294</v>
      </c>
      <c r="B1507" s="202">
        <v>1.87</v>
      </c>
    </row>
    <row r="1508" spans="1:2" x14ac:dyDescent="0.25">
      <c r="A1508" s="205">
        <v>40295</v>
      </c>
      <c r="B1508" s="202">
        <v>1.75</v>
      </c>
    </row>
    <row r="1509" spans="1:2" x14ac:dyDescent="0.25">
      <c r="A1509" s="205">
        <v>40296</v>
      </c>
      <c r="B1509" s="202">
        <v>1.78</v>
      </c>
    </row>
    <row r="1510" spans="1:2" x14ac:dyDescent="0.25">
      <c r="A1510" s="205">
        <v>40297</v>
      </c>
      <c r="B1510" s="202">
        <v>1.71</v>
      </c>
    </row>
    <row r="1511" spans="1:2" x14ac:dyDescent="0.25">
      <c r="A1511" s="205">
        <v>40298</v>
      </c>
      <c r="B1511" s="202">
        <v>1.68</v>
      </c>
    </row>
    <row r="1512" spans="1:2" x14ac:dyDescent="0.25">
      <c r="A1512" s="205">
        <v>40301</v>
      </c>
      <c r="B1512" s="202">
        <v>1.72</v>
      </c>
    </row>
    <row r="1513" spans="1:2" x14ac:dyDescent="0.25">
      <c r="A1513" s="205">
        <v>40302</v>
      </c>
      <c r="B1513" s="202">
        <v>1.7</v>
      </c>
    </row>
    <row r="1514" spans="1:2" x14ac:dyDescent="0.25">
      <c r="A1514" s="205">
        <v>40303</v>
      </c>
      <c r="B1514" s="202">
        <v>1.69</v>
      </c>
    </row>
    <row r="1515" spans="1:2" x14ac:dyDescent="0.25">
      <c r="A1515" s="205">
        <v>40304</v>
      </c>
      <c r="B1515" s="202">
        <v>1.61</v>
      </c>
    </row>
    <row r="1516" spans="1:2" x14ac:dyDescent="0.25">
      <c r="A1516" s="205">
        <v>40305</v>
      </c>
      <c r="B1516" s="202">
        <v>1.69</v>
      </c>
    </row>
    <row r="1517" spans="1:2" x14ac:dyDescent="0.25">
      <c r="A1517" s="205">
        <v>40308</v>
      </c>
      <c r="B1517" s="202">
        <v>1.74</v>
      </c>
    </row>
    <row r="1518" spans="1:2" x14ac:dyDescent="0.25">
      <c r="A1518" s="205">
        <v>40309</v>
      </c>
      <c r="B1518" s="202">
        <v>1.73</v>
      </c>
    </row>
    <row r="1519" spans="1:2" x14ac:dyDescent="0.25">
      <c r="A1519" s="205">
        <v>40310</v>
      </c>
      <c r="B1519" s="202">
        <v>1.72</v>
      </c>
    </row>
    <row r="1520" spans="1:2" x14ac:dyDescent="0.25">
      <c r="A1520" s="205">
        <v>40311</v>
      </c>
      <c r="B1520" s="202">
        <v>1.71</v>
      </c>
    </row>
    <row r="1521" spans="1:2" x14ac:dyDescent="0.25">
      <c r="A1521" s="205">
        <v>40312</v>
      </c>
      <c r="B1521" s="202">
        <v>1.68</v>
      </c>
    </row>
    <row r="1522" spans="1:2" x14ac:dyDescent="0.25">
      <c r="A1522" s="205">
        <v>40315</v>
      </c>
      <c r="B1522" s="202">
        <v>1.72</v>
      </c>
    </row>
    <row r="1523" spans="1:2" x14ac:dyDescent="0.25">
      <c r="A1523" s="205">
        <v>40316</v>
      </c>
      <c r="B1523" s="202">
        <v>1.65</v>
      </c>
    </row>
    <row r="1524" spans="1:2" x14ac:dyDescent="0.25">
      <c r="A1524" s="205">
        <v>40317</v>
      </c>
      <c r="B1524" s="202">
        <v>1.73</v>
      </c>
    </row>
    <row r="1525" spans="1:2" x14ac:dyDescent="0.25">
      <c r="A1525" s="205">
        <v>40318</v>
      </c>
      <c r="B1525" s="202">
        <v>1.79</v>
      </c>
    </row>
    <row r="1526" spans="1:2" x14ac:dyDescent="0.25">
      <c r="A1526" s="205">
        <v>40319</v>
      </c>
      <c r="B1526" s="202">
        <v>1.79</v>
      </c>
    </row>
    <row r="1527" spans="1:2" x14ac:dyDescent="0.25">
      <c r="A1527" s="205">
        <v>40322</v>
      </c>
      <c r="B1527" s="202">
        <v>1.82</v>
      </c>
    </row>
    <row r="1528" spans="1:2" x14ac:dyDescent="0.25">
      <c r="A1528" s="205">
        <v>40323</v>
      </c>
      <c r="B1528" s="202">
        <v>1.77</v>
      </c>
    </row>
    <row r="1529" spans="1:2" x14ac:dyDescent="0.25">
      <c r="A1529" s="205">
        <v>40324</v>
      </c>
      <c r="B1529" s="202">
        <v>1.73</v>
      </c>
    </row>
    <row r="1530" spans="1:2" x14ac:dyDescent="0.25">
      <c r="A1530" s="205">
        <v>40325</v>
      </c>
      <c r="B1530" s="202">
        <v>1.75</v>
      </c>
    </row>
    <row r="1531" spans="1:2" x14ac:dyDescent="0.25">
      <c r="A1531" s="205">
        <v>40326</v>
      </c>
      <c r="B1531" s="202">
        <v>1.74</v>
      </c>
    </row>
    <row r="1532" spans="1:2" x14ac:dyDescent="0.25">
      <c r="A1532" s="205">
        <v>40329</v>
      </c>
      <c r="B1532" s="202" t="e">
        <f>NA()</f>
        <v>#N/A</v>
      </c>
    </row>
    <row r="1533" spans="1:2" x14ac:dyDescent="0.25">
      <c r="A1533" s="205">
        <v>40330</v>
      </c>
      <c r="B1533" s="202">
        <v>1.74</v>
      </c>
    </row>
    <row r="1534" spans="1:2" x14ac:dyDescent="0.25">
      <c r="A1534" s="205">
        <v>40331</v>
      </c>
      <c r="B1534" s="202">
        <v>1.76</v>
      </c>
    </row>
    <row r="1535" spans="1:2" x14ac:dyDescent="0.25">
      <c r="A1535" s="205">
        <v>40332</v>
      </c>
      <c r="B1535" s="202">
        <v>1.75</v>
      </c>
    </row>
    <row r="1536" spans="1:2" x14ac:dyDescent="0.25">
      <c r="A1536" s="205">
        <v>40333</v>
      </c>
      <c r="B1536" s="203">
        <v>1.68</v>
      </c>
    </row>
    <row r="1537" spans="1:2" x14ac:dyDescent="0.25">
      <c r="A1537" s="205">
        <v>40336</v>
      </c>
      <c r="B1537" s="202">
        <v>1.65</v>
      </c>
    </row>
    <row r="1538" spans="1:2" x14ac:dyDescent="0.25">
      <c r="A1538" s="205">
        <v>40337</v>
      </c>
      <c r="B1538" s="202">
        <v>1.68</v>
      </c>
    </row>
    <row r="1539" spans="1:2" x14ac:dyDescent="0.25">
      <c r="A1539" s="205">
        <v>40338</v>
      </c>
      <c r="B1539" s="202">
        <v>1.67</v>
      </c>
    </row>
    <row r="1540" spans="1:2" x14ac:dyDescent="0.25">
      <c r="A1540" s="205">
        <v>40339</v>
      </c>
      <c r="B1540" s="202">
        <v>1.77</v>
      </c>
    </row>
    <row r="1541" spans="1:2" x14ac:dyDescent="0.25">
      <c r="A1541" s="205">
        <v>40340</v>
      </c>
      <c r="B1541" s="202">
        <v>1.7</v>
      </c>
    </row>
    <row r="1542" spans="1:2" x14ac:dyDescent="0.25">
      <c r="A1542" s="205">
        <v>40343</v>
      </c>
      <c r="B1542" s="202">
        <v>1.72</v>
      </c>
    </row>
    <row r="1543" spans="1:2" x14ac:dyDescent="0.25">
      <c r="A1543" s="205">
        <v>40344</v>
      </c>
      <c r="B1543" s="202">
        <v>1.74</v>
      </c>
    </row>
    <row r="1544" spans="1:2" x14ac:dyDescent="0.25">
      <c r="A1544" s="205">
        <v>40345</v>
      </c>
      <c r="B1544" s="202">
        <v>1.7</v>
      </c>
    </row>
    <row r="1545" spans="1:2" x14ac:dyDescent="0.25">
      <c r="A1545" s="205">
        <v>40346</v>
      </c>
      <c r="B1545" s="202">
        <v>1.65</v>
      </c>
    </row>
    <row r="1546" spans="1:2" x14ac:dyDescent="0.25">
      <c r="A1546" s="205">
        <v>40347</v>
      </c>
      <c r="B1546" s="202">
        <v>1.68</v>
      </c>
    </row>
    <row r="1547" spans="1:2" x14ac:dyDescent="0.25">
      <c r="A1547" s="205">
        <v>40350</v>
      </c>
      <c r="B1547" s="202">
        <v>1.67</v>
      </c>
    </row>
    <row r="1548" spans="1:2" x14ac:dyDescent="0.25">
      <c r="A1548" s="205">
        <v>40351</v>
      </c>
      <c r="B1548" s="202">
        <v>1.65</v>
      </c>
    </row>
    <row r="1549" spans="1:2" x14ac:dyDescent="0.25">
      <c r="A1549" s="205">
        <v>40352</v>
      </c>
      <c r="B1549" s="202">
        <v>1.64</v>
      </c>
    </row>
    <row r="1550" spans="1:2" x14ac:dyDescent="0.25">
      <c r="A1550" s="205">
        <v>40353</v>
      </c>
      <c r="B1550" s="202">
        <v>1.69</v>
      </c>
    </row>
    <row r="1551" spans="1:2" x14ac:dyDescent="0.25">
      <c r="A1551" s="205">
        <v>40354</v>
      </c>
      <c r="B1551" s="202">
        <v>1.69</v>
      </c>
    </row>
    <row r="1552" spans="1:2" x14ac:dyDescent="0.25">
      <c r="A1552" s="205">
        <v>40357</v>
      </c>
      <c r="B1552" s="202">
        <v>1.65</v>
      </c>
    </row>
    <row r="1553" spans="1:2" x14ac:dyDescent="0.25">
      <c r="A1553" s="205">
        <v>40358</v>
      </c>
      <c r="B1553" s="202">
        <v>1.64</v>
      </c>
    </row>
    <row r="1554" spans="1:2" x14ac:dyDescent="0.25">
      <c r="A1554" s="205">
        <v>40359</v>
      </c>
      <c r="B1554" s="202">
        <v>1.64</v>
      </c>
    </row>
    <row r="1555" spans="1:2" x14ac:dyDescent="0.25">
      <c r="A1555" s="205">
        <v>40360</v>
      </c>
      <c r="B1555" s="202">
        <v>1.7</v>
      </c>
    </row>
    <row r="1556" spans="1:2" x14ac:dyDescent="0.25">
      <c r="A1556" s="205">
        <v>40361</v>
      </c>
      <c r="B1556" s="202">
        <v>1.74</v>
      </c>
    </row>
    <row r="1557" spans="1:2" x14ac:dyDescent="0.25">
      <c r="A1557" s="205">
        <v>40364</v>
      </c>
      <c r="B1557" s="202" t="e">
        <f>NA()</f>
        <v>#N/A</v>
      </c>
    </row>
    <row r="1558" spans="1:2" x14ac:dyDescent="0.25">
      <c r="A1558" s="205">
        <v>40365</v>
      </c>
      <c r="B1558" s="202">
        <v>1.71</v>
      </c>
    </row>
    <row r="1559" spans="1:2" x14ac:dyDescent="0.25">
      <c r="A1559" s="205">
        <v>40366</v>
      </c>
      <c r="B1559" s="202">
        <v>1.78</v>
      </c>
    </row>
    <row r="1560" spans="1:2" x14ac:dyDescent="0.25">
      <c r="A1560" s="205">
        <v>40367</v>
      </c>
      <c r="B1560" s="202">
        <v>1.76</v>
      </c>
    </row>
    <row r="1561" spans="1:2" x14ac:dyDescent="0.25">
      <c r="A1561" s="205">
        <v>40368</v>
      </c>
      <c r="B1561" s="203">
        <v>1.8</v>
      </c>
    </row>
    <row r="1562" spans="1:2" x14ac:dyDescent="0.25">
      <c r="A1562" s="205">
        <v>40371</v>
      </c>
      <c r="B1562" s="202">
        <v>1.78</v>
      </c>
    </row>
    <row r="1563" spans="1:2" x14ac:dyDescent="0.25">
      <c r="A1563" s="205">
        <v>40372</v>
      </c>
      <c r="B1563" s="202">
        <v>1.83</v>
      </c>
    </row>
    <row r="1564" spans="1:2" x14ac:dyDescent="0.25">
      <c r="A1564" s="205">
        <v>40373</v>
      </c>
      <c r="B1564" s="202">
        <v>1.81</v>
      </c>
    </row>
    <row r="1565" spans="1:2" x14ac:dyDescent="0.25">
      <c r="A1565" s="205">
        <v>40374</v>
      </c>
      <c r="B1565" s="202">
        <v>1.77</v>
      </c>
    </row>
    <row r="1566" spans="1:2" x14ac:dyDescent="0.25">
      <c r="A1566" s="205">
        <v>40375</v>
      </c>
      <c r="B1566" s="202">
        <v>1.78</v>
      </c>
    </row>
    <row r="1567" spans="1:2" x14ac:dyDescent="0.25">
      <c r="A1567" s="205">
        <v>40378</v>
      </c>
      <c r="B1567" s="202">
        <v>1.85</v>
      </c>
    </row>
    <row r="1568" spans="1:2" x14ac:dyDescent="0.25">
      <c r="A1568" s="205">
        <v>40379</v>
      </c>
      <c r="B1568" s="202">
        <v>1.86</v>
      </c>
    </row>
    <row r="1569" spans="1:2" x14ac:dyDescent="0.25">
      <c r="A1569" s="205">
        <v>40380</v>
      </c>
      <c r="B1569" s="202">
        <v>1.75</v>
      </c>
    </row>
    <row r="1570" spans="1:2" x14ac:dyDescent="0.25">
      <c r="A1570" s="205">
        <v>40381</v>
      </c>
      <c r="B1570" s="202">
        <v>1.78</v>
      </c>
    </row>
    <row r="1571" spans="1:2" x14ac:dyDescent="0.25">
      <c r="A1571" s="205">
        <v>40382</v>
      </c>
      <c r="B1571" s="202">
        <v>1.85</v>
      </c>
    </row>
    <row r="1572" spans="1:2" x14ac:dyDescent="0.25">
      <c r="A1572" s="205">
        <v>40385</v>
      </c>
      <c r="B1572" s="202">
        <v>1.87</v>
      </c>
    </row>
    <row r="1573" spans="1:2" x14ac:dyDescent="0.25">
      <c r="A1573" s="205">
        <v>40386</v>
      </c>
      <c r="B1573" s="202">
        <v>1.92</v>
      </c>
    </row>
    <row r="1574" spans="1:2" x14ac:dyDescent="0.25">
      <c r="A1574" s="205">
        <v>40387</v>
      </c>
      <c r="B1574" s="202">
        <v>1.85</v>
      </c>
    </row>
    <row r="1575" spans="1:2" x14ac:dyDescent="0.25">
      <c r="A1575" s="205">
        <v>40388</v>
      </c>
      <c r="B1575" s="202">
        <v>1.83</v>
      </c>
    </row>
    <row r="1576" spans="1:2" x14ac:dyDescent="0.25">
      <c r="A1576" s="205">
        <v>40389</v>
      </c>
      <c r="B1576" s="202">
        <v>1.75</v>
      </c>
    </row>
    <row r="1577" spans="1:2" x14ac:dyDescent="0.25">
      <c r="A1577" s="205">
        <v>40392</v>
      </c>
      <c r="B1577" s="202">
        <v>1.76</v>
      </c>
    </row>
    <row r="1578" spans="1:2" x14ac:dyDescent="0.25">
      <c r="A1578" s="205">
        <v>40393</v>
      </c>
      <c r="B1578" s="202">
        <v>1.71</v>
      </c>
    </row>
    <row r="1579" spans="1:2" x14ac:dyDescent="0.25">
      <c r="A1579" s="205">
        <v>40394</v>
      </c>
      <c r="B1579" s="202">
        <v>1.77</v>
      </c>
    </row>
    <row r="1580" spans="1:2" x14ac:dyDescent="0.25">
      <c r="A1580" s="205">
        <v>40395</v>
      </c>
      <c r="B1580" s="202">
        <v>1.73</v>
      </c>
    </row>
    <row r="1581" spans="1:2" x14ac:dyDescent="0.25">
      <c r="A1581" s="205">
        <v>40396</v>
      </c>
      <c r="B1581" s="202">
        <v>1.73</v>
      </c>
    </row>
    <row r="1582" spans="1:2" x14ac:dyDescent="0.25">
      <c r="A1582" s="205">
        <v>40399</v>
      </c>
      <c r="B1582" s="202">
        <v>1.73</v>
      </c>
    </row>
    <row r="1583" spans="1:2" x14ac:dyDescent="0.25">
      <c r="A1583" s="205">
        <v>40400</v>
      </c>
      <c r="B1583" s="202">
        <v>1.63</v>
      </c>
    </row>
    <row r="1584" spans="1:2" x14ac:dyDescent="0.25">
      <c r="A1584" s="205">
        <v>40401</v>
      </c>
      <c r="B1584" s="202">
        <v>1.67</v>
      </c>
    </row>
    <row r="1585" spans="1:2" x14ac:dyDescent="0.25">
      <c r="A1585" s="205">
        <v>40402</v>
      </c>
      <c r="B1585" s="202">
        <v>1.73</v>
      </c>
    </row>
    <row r="1586" spans="1:2" x14ac:dyDescent="0.25">
      <c r="A1586" s="205">
        <v>40403</v>
      </c>
      <c r="B1586" s="202">
        <v>1.68</v>
      </c>
    </row>
    <row r="1587" spans="1:2" x14ac:dyDescent="0.25">
      <c r="A1587" s="205">
        <v>40406</v>
      </c>
      <c r="B1587" s="202">
        <v>1.6</v>
      </c>
    </row>
    <row r="1588" spans="1:2" x14ac:dyDescent="0.25">
      <c r="A1588" s="205">
        <v>40407</v>
      </c>
      <c r="B1588" s="202">
        <v>1.67</v>
      </c>
    </row>
    <row r="1589" spans="1:2" x14ac:dyDescent="0.25">
      <c r="A1589" s="205">
        <v>40408</v>
      </c>
      <c r="B1589" s="202">
        <v>1.67</v>
      </c>
    </row>
    <row r="1590" spans="1:2" x14ac:dyDescent="0.25">
      <c r="A1590" s="205">
        <v>40409</v>
      </c>
      <c r="B1590" s="202">
        <v>1.65</v>
      </c>
    </row>
    <row r="1591" spans="1:2" x14ac:dyDescent="0.25">
      <c r="A1591" s="205">
        <v>40410</v>
      </c>
      <c r="B1591" s="202">
        <v>1.71</v>
      </c>
    </row>
    <row r="1592" spans="1:2" x14ac:dyDescent="0.25">
      <c r="A1592" s="205">
        <v>40413</v>
      </c>
      <c r="B1592" s="202">
        <v>1.64</v>
      </c>
    </row>
    <row r="1593" spans="1:2" x14ac:dyDescent="0.25">
      <c r="A1593" s="205">
        <v>40414</v>
      </c>
      <c r="B1593" s="202">
        <v>1.57</v>
      </c>
    </row>
    <row r="1594" spans="1:2" x14ac:dyDescent="0.25">
      <c r="A1594" s="205">
        <v>40415</v>
      </c>
      <c r="B1594" s="202">
        <v>1.54</v>
      </c>
    </row>
    <row r="1595" spans="1:2" x14ac:dyDescent="0.25">
      <c r="A1595" s="205">
        <v>40416</v>
      </c>
      <c r="B1595" s="202">
        <v>1.48</v>
      </c>
    </row>
    <row r="1596" spans="1:2" x14ac:dyDescent="0.25">
      <c r="A1596" s="205">
        <v>40417</v>
      </c>
      <c r="B1596" s="202">
        <v>1.6</v>
      </c>
    </row>
    <row r="1597" spans="1:2" x14ac:dyDescent="0.25">
      <c r="A1597" s="205">
        <v>40420</v>
      </c>
      <c r="B1597" s="202">
        <v>1.54</v>
      </c>
    </row>
    <row r="1598" spans="1:2" x14ac:dyDescent="0.25">
      <c r="A1598" s="205">
        <v>40421</v>
      </c>
      <c r="B1598" s="202">
        <v>1.51</v>
      </c>
    </row>
    <row r="1599" spans="1:2" x14ac:dyDescent="0.25">
      <c r="A1599" s="205">
        <v>40422</v>
      </c>
      <c r="B1599" s="202">
        <v>1.58</v>
      </c>
    </row>
    <row r="1600" spans="1:2" x14ac:dyDescent="0.25">
      <c r="A1600" s="205">
        <v>40423</v>
      </c>
      <c r="B1600" s="202">
        <v>1.64</v>
      </c>
    </row>
    <row r="1601" spans="1:2" x14ac:dyDescent="0.25">
      <c r="A1601" s="205">
        <v>40424</v>
      </c>
      <c r="B1601" s="202">
        <v>1.67</v>
      </c>
    </row>
    <row r="1602" spans="1:2" x14ac:dyDescent="0.25">
      <c r="A1602" s="205">
        <v>40427</v>
      </c>
      <c r="B1602" s="202" t="e">
        <f>NA()</f>
        <v>#N/A</v>
      </c>
    </row>
    <row r="1603" spans="1:2" x14ac:dyDescent="0.25">
      <c r="A1603" s="205">
        <v>40428</v>
      </c>
      <c r="B1603" s="202">
        <v>1.56</v>
      </c>
    </row>
    <row r="1604" spans="1:2" x14ac:dyDescent="0.25">
      <c r="A1604" s="205">
        <v>40429</v>
      </c>
      <c r="B1604" s="202">
        <v>1.63</v>
      </c>
    </row>
    <row r="1605" spans="1:2" x14ac:dyDescent="0.25">
      <c r="A1605" s="205">
        <v>40430</v>
      </c>
      <c r="B1605" s="202">
        <v>1.71</v>
      </c>
    </row>
    <row r="1606" spans="1:2" x14ac:dyDescent="0.25">
      <c r="A1606" s="205">
        <v>40431</v>
      </c>
      <c r="B1606" s="203">
        <v>1.7</v>
      </c>
    </row>
    <row r="1607" spans="1:2" x14ac:dyDescent="0.25">
      <c r="A1607" s="205">
        <v>40434</v>
      </c>
      <c r="B1607" s="202">
        <v>1.6</v>
      </c>
    </row>
    <row r="1608" spans="1:2" x14ac:dyDescent="0.25">
      <c r="A1608" s="205">
        <v>40435</v>
      </c>
      <c r="B1608" s="202">
        <v>1.64</v>
      </c>
    </row>
    <row r="1609" spans="1:2" x14ac:dyDescent="0.25">
      <c r="A1609" s="205">
        <v>40436</v>
      </c>
      <c r="B1609" s="202">
        <v>1.68</v>
      </c>
    </row>
    <row r="1610" spans="1:2" x14ac:dyDescent="0.25">
      <c r="A1610" s="205">
        <v>40437</v>
      </c>
      <c r="B1610" s="202">
        <v>1.73</v>
      </c>
    </row>
    <row r="1611" spans="1:2" x14ac:dyDescent="0.25">
      <c r="A1611" s="205">
        <v>40438</v>
      </c>
      <c r="B1611" s="202">
        <v>1.71</v>
      </c>
    </row>
    <row r="1612" spans="1:2" x14ac:dyDescent="0.25">
      <c r="A1612" s="205">
        <v>40441</v>
      </c>
      <c r="B1612" s="202">
        <v>1.61</v>
      </c>
    </row>
    <row r="1613" spans="1:2" x14ac:dyDescent="0.25">
      <c r="A1613" s="205">
        <v>40442</v>
      </c>
      <c r="B1613" s="202">
        <v>1.47</v>
      </c>
    </row>
    <row r="1614" spans="1:2" x14ac:dyDescent="0.25">
      <c r="A1614" s="205">
        <v>40443</v>
      </c>
      <c r="B1614" s="202">
        <v>1.44</v>
      </c>
    </row>
    <row r="1615" spans="1:2" x14ac:dyDescent="0.25">
      <c r="A1615" s="205">
        <v>40444</v>
      </c>
      <c r="B1615" s="202">
        <v>1.44</v>
      </c>
    </row>
    <row r="1616" spans="1:2" x14ac:dyDescent="0.25">
      <c r="A1616" s="205">
        <v>40445</v>
      </c>
      <c r="B1616" s="202">
        <v>1.51</v>
      </c>
    </row>
    <row r="1617" spans="1:2" x14ac:dyDescent="0.25">
      <c r="A1617" s="205">
        <v>40448</v>
      </c>
      <c r="B1617" s="202">
        <v>1.53</v>
      </c>
    </row>
    <row r="1618" spans="1:2" x14ac:dyDescent="0.25">
      <c r="A1618" s="205">
        <v>40449</v>
      </c>
      <c r="B1618" s="202">
        <v>1.43</v>
      </c>
    </row>
    <row r="1619" spans="1:2" x14ac:dyDescent="0.25">
      <c r="A1619" s="205">
        <v>40450</v>
      </c>
      <c r="B1619" s="202">
        <v>1.48</v>
      </c>
    </row>
    <row r="1620" spans="1:2" x14ac:dyDescent="0.25">
      <c r="A1620" s="205">
        <v>40451</v>
      </c>
      <c r="B1620" s="202">
        <v>1.51</v>
      </c>
    </row>
    <row r="1621" spans="1:2" x14ac:dyDescent="0.25">
      <c r="A1621" s="205">
        <v>40452</v>
      </c>
      <c r="B1621" s="202">
        <v>1.49</v>
      </c>
    </row>
    <row r="1622" spans="1:2" x14ac:dyDescent="0.25">
      <c r="A1622" s="205">
        <v>40455</v>
      </c>
      <c r="B1622" s="202">
        <v>1.49</v>
      </c>
    </row>
    <row r="1623" spans="1:2" x14ac:dyDescent="0.25">
      <c r="A1623" s="205">
        <v>40456</v>
      </c>
      <c r="B1623" s="202">
        <v>1.4</v>
      </c>
    </row>
    <row r="1624" spans="1:2" x14ac:dyDescent="0.25">
      <c r="A1624" s="205">
        <v>40457</v>
      </c>
      <c r="B1624" s="202">
        <v>1.31</v>
      </c>
    </row>
    <row r="1625" spans="1:2" x14ac:dyDescent="0.25">
      <c r="A1625" s="205">
        <v>40458</v>
      </c>
      <c r="B1625" s="202">
        <v>1.34</v>
      </c>
    </row>
    <row r="1626" spans="1:2" x14ac:dyDescent="0.25">
      <c r="A1626" s="205">
        <v>40459</v>
      </c>
      <c r="B1626" s="202">
        <v>1.27</v>
      </c>
    </row>
    <row r="1627" spans="1:2" x14ac:dyDescent="0.25">
      <c r="A1627" s="205">
        <v>40462</v>
      </c>
      <c r="B1627" s="202" t="e">
        <f>NA()</f>
        <v>#N/A</v>
      </c>
    </row>
    <row r="1628" spans="1:2" x14ac:dyDescent="0.25">
      <c r="A1628" s="205">
        <v>40463</v>
      </c>
      <c r="B1628" s="202">
        <v>1.32</v>
      </c>
    </row>
    <row r="1629" spans="1:2" x14ac:dyDescent="0.25">
      <c r="A1629" s="205">
        <v>40464</v>
      </c>
      <c r="B1629" s="202">
        <v>1.25</v>
      </c>
    </row>
    <row r="1630" spans="1:2" x14ac:dyDescent="0.25">
      <c r="A1630" s="205">
        <v>40465</v>
      </c>
      <c r="B1630" s="202">
        <v>1.23</v>
      </c>
    </row>
    <row r="1631" spans="1:2" x14ac:dyDescent="0.25">
      <c r="A1631" s="205">
        <v>40466</v>
      </c>
      <c r="B1631" s="203">
        <v>1.32</v>
      </c>
    </row>
    <row r="1632" spans="1:2" x14ac:dyDescent="0.25">
      <c r="A1632" s="205">
        <v>40469</v>
      </c>
      <c r="B1632" s="202">
        <v>1.29</v>
      </c>
    </row>
    <row r="1633" spans="1:2" x14ac:dyDescent="0.25">
      <c r="A1633" s="205">
        <v>40470</v>
      </c>
      <c r="B1633" s="202">
        <v>1.22</v>
      </c>
    </row>
    <row r="1634" spans="1:2" x14ac:dyDescent="0.25">
      <c r="A1634" s="205">
        <v>40471</v>
      </c>
      <c r="B1634" s="202">
        <v>1.26</v>
      </c>
    </row>
    <row r="1635" spans="1:2" x14ac:dyDescent="0.25">
      <c r="A1635" s="205">
        <v>40472</v>
      </c>
      <c r="B1635" s="202">
        <v>1.32</v>
      </c>
    </row>
    <row r="1636" spans="1:2" x14ac:dyDescent="0.25">
      <c r="A1636" s="205">
        <v>40473</v>
      </c>
      <c r="B1636" s="202">
        <v>1.3</v>
      </c>
    </row>
    <row r="1637" spans="1:2" x14ac:dyDescent="0.25">
      <c r="A1637" s="205">
        <v>40476</v>
      </c>
      <c r="B1637" s="202">
        <v>1.27</v>
      </c>
    </row>
    <row r="1638" spans="1:2" x14ac:dyDescent="0.25">
      <c r="A1638" s="205">
        <v>40477</v>
      </c>
      <c r="B1638" s="202">
        <v>1.34</v>
      </c>
    </row>
    <row r="1639" spans="1:2" x14ac:dyDescent="0.25">
      <c r="A1639" s="205">
        <v>40478</v>
      </c>
      <c r="B1639" s="202">
        <v>1.4</v>
      </c>
    </row>
    <row r="1640" spans="1:2" x14ac:dyDescent="0.25">
      <c r="A1640" s="205">
        <v>40479</v>
      </c>
      <c r="B1640" s="202">
        <v>1.37</v>
      </c>
    </row>
    <row r="1641" spans="1:2" x14ac:dyDescent="0.25">
      <c r="A1641" s="205">
        <v>40480</v>
      </c>
      <c r="B1641" s="202">
        <v>1.27</v>
      </c>
    </row>
    <row r="1642" spans="1:2" x14ac:dyDescent="0.25">
      <c r="A1642" s="205">
        <v>40483</v>
      </c>
      <c r="B1642" s="202">
        <v>1.23</v>
      </c>
    </row>
    <row r="1643" spans="1:2" x14ac:dyDescent="0.25">
      <c r="A1643" s="205">
        <v>40484</v>
      </c>
      <c r="B1643" s="202">
        <v>1.18</v>
      </c>
    </row>
    <row r="1644" spans="1:2" x14ac:dyDescent="0.25">
      <c r="A1644" s="205">
        <v>40485</v>
      </c>
      <c r="B1644" s="202">
        <v>1.22</v>
      </c>
    </row>
    <row r="1645" spans="1:2" x14ac:dyDescent="0.25">
      <c r="A1645" s="205">
        <v>40486</v>
      </c>
      <c r="B1645" s="202">
        <v>1.2</v>
      </c>
    </row>
    <row r="1646" spans="1:2" x14ac:dyDescent="0.25">
      <c r="A1646" s="205">
        <v>40487</v>
      </c>
      <c r="B1646" s="202">
        <v>1.26</v>
      </c>
    </row>
    <row r="1647" spans="1:2" x14ac:dyDescent="0.25">
      <c r="A1647" s="205">
        <v>40490</v>
      </c>
      <c r="B1647" s="202">
        <v>1.26</v>
      </c>
    </row>
    <row r="1648" spans="1:2" x14ac:dyDescent="0.25">
      <c r="A1648" s="205">
        <v>40491</v>
      </c>
      <c r="B1648" s="202">
        <v>1.4</v>
      </c>
    </row>
    <row r="1649" spans="1:2" x14ac:dyDescent="0.25">
      <c r="A1649" s="205">
        <v>40492</v>
      </c>
      <c r="B1649" s="202">
        <v>1.35</v>
      </c>
    </row>
    <row r="1650" spans="1:2" x14ac:dyDescent="0.25">
      <c r="A1650" s="205">
        <v>40493</v>
      </c>
      <c r="B1650" s="202" t="e">
        <f>NA()</f>
        <v>#N/A</v>
      </c>
    </row>
    <row r="1651" spans="1:2" x14ac:dyDescent="0.25">
      <c r="A1651" s="205">
        <v>40494</v>
      </c>
      <c r="B1651" s="202">
        <v>1.47</v>
      </c>
    </row>
    <row r="1652" spans="1:2" x14ac:dyDescent="0.25">
      <c r="A1652" s="205">
        <v>40497</v>
      </c>
      <c r="B1652" s="202">
        <v>1.68</v>
      </c>
    </row>
    <row r="1653" spans="1:2" x14ac:dyDescent="0.25">
      <c r="A1653" s="205">
        <v>40498</v>
      </c>
      <c r="B1653" s="202">
        <v>1.66</v>
      </c>
    </row>
    <row r="1654" spans="1:2" x14ac:dyDescent="0.25">
      <c r="A1654" s="205">
        <v>40499</v>
      </c>
      <c r="B1654" s="203">
        <v>1.67</v>
      </c>
    </row>
    <row r="1655" spans="1:2" x14ac:dyDescent="0.25">
      <c r="A1655" s="205">
        <v>40500</v>
      </c>
      <c r="B1655" s="202">
        <v>1.64</v>
      </c>
    </row>
    <row r="1656" spans="1:2" x14ac:dyDescent="0.25">
      <c r="A1656" s="205">
        <v>40501</v>
      </c>
      <c r="B1656" s="202">
        <v>1.54</v>
      </c>
    </row>
    <row r="1657" spans="1:2" x14ac:dyDescent="0.25">
      <c r="A1657" s="205">
        <v>40504</v>
      </c>
      <c r="B1657" s="202">
        <v>1.48</v>
      </c>
    </row>
    <row r="1658" spans="1:2" x14ac:dyDescent="0.25">
      <c r="A1658" s="205">
        <v>40505</v>
      </c>
      <c r="B1658" s="202">
        <v>1.46</v>
      </c>
    </row>
    <row r="1659" spans="1:2" x14ac:dyDescent="0.25">
      <c r="A1659" s="205">
        <v>40506</v>
      </c>
      <c r="B1659" s="202">
        <v>1.56</v>
      </c>
    </row>
    <row r="1660" spans="1:2" x14ac:dyDescent="0.25">
      <c r="A1660" s="205">
        <v>40507</v>
      </c>
      <c r="B1660" s="202" t="e">
        <f>NA()</f>
        <v>#N/A</v>
      </c>
    </row>
    <row r="1661" spans="1:2" x14ac:dyDescent="0.25">
      <c r="A1661" s="205">
        <v>40508</v>
      </c>
      <c r="B1661" s="202">
        <v>1.5</v>
      </c>
    </row>
    <row r="1662" spans="1:2" x14ac:dyDescent="0.25">
      <c r="A1662" s="205">
        <v>40511</v>
      </c>
      <c r="B1662" s="202">
        <v>1.45</v>
      </c>
    </row>
    <row r="1663" spans="1:2" x14ac:dyDescent="0.25">
      <c r="A1663" s="205">
        <v>40512</v>
      </c>
      <c r="B1663" s="202">
        <v>1.49</v>
      </c>
    </row>
    <row r="1664" spans="1:2" x14ac:dyDescent="0.25">
      <c r="A1664" s="205">
        <v>40513</v>
      </c>
      <c r="B1664" s="203">
        <v>1.54</v>
      </c>
    </row>
    <row r="1665" spans="1:2" x14ac:dyDescent="0.25">
      <c r="A1665" s="205">
        <v>40514</v>
      </c>
      <c r="B1665" s="202">
        <v>1.55</v>
      </c>
    </row>
    <row r="1666" spans="1:2" x14ac:dyDescent="0.25">
      <c r="A1666" s="205">
        <v>40515</v>
      </c>
      <c r="B1666" s="202">
        <v>1.6</v>
      </c>
    </row>
    <row r="1667" spans="1:2" x14ac:dyDescent="0.25">
      <c r="A1667" s="205">
        <v>40518</v>
      </c>
      <c r="B1667" s="202">
        <v>1.56</v>
      </c>
    </row>
    <row r="1668" spans="1:2" x14ac:dyDescent="0.25">
      <c r="A1668" s="205">
        <v>40519</v>
      </c>
      <c r="B1668" s="202">
        <v>1.63</v>
      </c>
    </row>
    <row r="1669" spans="1:2" x14ac:dyDescent="0.25">
      <c r="A1669" s="205">
        <v>40520</v>
      </c>
      <c r="B1669" s="202">
        <v>1.74</v>
      </c>
    </row>
    <row r="1670" spans="1:2" x14ac:dyDescent="0.25">
      <c r="A1670" s="205">
        <v>40521</v>
      </c>
      <c r="B1670" s="202">
        <v>1.72</v>
      </c>
    </row>
    <row r="1671" spans="1:2" x14ac:dyDescent="0.25">
      <c r="A1671" s="205">
        <v>40522</v>
      </c>
      <c r="B1671" s="202">
        <v>1.76</v>
      </c>
    </row>
    <row r="1672" spans="1:2" x14ac:dyDescent="0.25">
      <c r="A1672" s="205">
        <v>40525</v>
      </c>
      <c r="B1672" s="202">
        <v>1.71</v>
      </c>
    </row>
    <row r="1673" spans="1:2" x14ac:dyDescent="0.25">
      <c r="A1673" s="205">
        <v>40526</v>
      </c>
      <c r="B1673" s="202">
        <v>1.85</v>
      </c>
    </row>
    <row r="1674" spans="1:2" x14ac:dyDescent="0.25">
      <c r="A1674" s="205">
        <v>40527</v>
      </c>
      <c r="B1674" s="202">
        <v>1.8</v>
      </c>
    </row>
    <row r="1675" spans="1:2" x14ac:dyDescent="0.25">
      <c r="A1675" s="205">
        <v>40528</v>
      </c>
      <c r="B1675" s="202">
        <v>1.73</v>
      </c>
    </row>
    <row r="1676" spans="1:2" x14ac:dyDescent="0.25">
      <c r="A1676" s="205">
        <v>40529</v>
      </c>
      <c r="B1676" s="202">
        <v>1.63</v>
      </c>
    </row>
    <row r="1677" spans="1:2" x14ac:dyDescent="0.25">
      <c r="A1677" s="205">
        <v>40532</v>
      </c>
      <c r="B1677" s="202">
        <v>1.66</v>
      </c>
    </row>
    <row r="1678" spans="1:2" x14ac:dyDescent="0.25">
      <c r="A1678" s="205">
        <v>40533</v>
      </c>
      <c r="B1678" s="202">
        <v>1.65</v>
      </c>
    </row>
    <row r="1679" spans="1:2" x14ac:dyDescent="0.25">
      <c r="A1679" s="205">
        <v>40534</v>
      </c>
      <c r="B1679" s="202">
        <v>1.63</v>
      </c>
    </row>
    <row r="1680" spans="1:2" x14ac:dyDescent="0.25">
      <c r="A1680" s="205">
        <v>40535</v>
      </c>
      <c r="B1680" s="202">
        <v>1.67</v>
      </c>
    </row>
    <row r="1681" spans="1:2" x14ac:dyDescent="0.25">
      <c r="A1681" s="205">
        <v>40536</v>
      </c>
      <c r="B1681" s="202" t="e">
        <f>NA()</f>
        <v>#N/A</v>
      </c>
    </row>
    <row r="1682" spans="1:2" x14ac:dyDescent="0.25">
      <c r="A1682" s="205">
        <v>40539</v>
      </c>
      <c r="B1682" s="202">
        <v>1.64</v>
      </c>
    </row>
    <row r="1683" spans="1:2" x14ac:dyDescent="0.25">
      <c r="A1683" s="205">
        <v>40540</v>
      </c>
      <c r="B1683" s="202">
        <v>1.76</v>
      </c>
    </row>
    <row r="1684" spans="1:2" x14ac:dyDescent="0.25">
      <c r="A1684" s="205">
        <v>40541</v>
      </c>
      <c r="B1684" s="202">
        <v>1.65</v>
      </c>
    </row>
    <row r="1685" spans="1:2" x14ac:dyDescent="0.25">
      <c r="A1685" s="205">
        <v>40542</v>
      </c>
      <c r="B1685" s="203">
        <v>1.67</v>
      </c>
    </row>
    <row r="1686" spans="1:2" x14ac:dyDescent="0.25">
      <c r="A1686" s="205">
        <v>40543</v>
      </c>
      <c r="B1686" s="202">
        <v>1.59</v>
      </c>
    </row>
    <row r="1687" spans="1:2" x14ac:dyDescent="0.25">
      <c r="A1687" s="205">
        <v>40546</v>
      </c>
      <c r="B1687" s="202">
        <v>1.64</v>
      </c>
    </row>
    <row r="1688" spans="1:2" x14ac:dyDescent="0.25">
      <c r="A1688" s="205">
        <v>40547</v>
      </c>
      <c r="B1688" s="202">
        <v>1.63</v>
      </c>
    </row>
    <row r="1689" spans="1:2" x14ac:dyDescent="0.25">
      <c r="A1689" s="205">
        <v>40548</v>
      </c>
      <c r="B1689" s="202">
        <v>1.69</v>
      </c>
    </row>
    <row r="1690" spans="1:2" x14ac:dyDescent="0.25">
      <c r="A1690" s="205">
        <v>40549</v>
      </c>
      <c r="B1690" s="202">
        <v>1.66</v>
      </c>
    </row>
    <row r="1691" spans="1:2" x14ac:dyDescent="0.25">
      <c r="A1691" s="205">
        <v>40550</v>
      </c>
      <c r="B1691" s="202">
        <v>1.63</v>
      </c>
    </row>
    <row r="1692" spans="1:2" x14ac:dyDescent="0.25">
      <c r="A1692" s="205">
        <v>40553</v>
      </c>
      <c r="B1692" s="202">
        <v>1.62</v>
      </c>
    </row>
    <row r="1693" spans="1:2" x14ac:dyDescent="0.25">
      <c r="A1693" s="205">
        <v>40554</v>
      </c>
      <c r="B1693" s="202">
        <v>1.62</v>
      </c>
    </row>
    <row r="1694" spans="1:2" x14ac:dyDescent="0.25">
      <c r="A1694" s="205">
        <v>40555</v>
      </c>
      <c r="B1694" s="202">
        <v>1.64</v>
      </c>
    </row>
    <row r="1695" spans="1:2" x14ac:dyDescent="0.25">
      <c r="A1695" s="205">
        <v>40556</v>
      </c>
      <c r="B1695" s="202">
        <v>1.62</v>
      </c>
    </row>
    <row r="1696" spans="1:2" x14ac:dyDescent="0.25">
      <c r="A1696" s="205">
        <v>40557</v>
      </c>
      <c r="B1696" s="202">
        <v>1.65</v>
      </c>
    </row>
    <row r="1697" spans="1:2" x14ac:dyDescent="0.25">
      <c r="A1697" s="205">
        <v>40560</v>
      </c>
      <c r="B1697" s="202" t="e">
        <f>NA()</f>
        <v>#N/A</v>
      </c>
    </row>
    <row r="1698" spans="1:2" x14ac:dyDescent="0.25">
      <c r="A1698" s="205">
        <v>40561</v>
      </c>
      <c r="B1698" s="202">
        <v>1.65</v>
      </c>
    </row>
    <row r="1699" spans="1:2" x14ac:dyDescent="0.25">
      <c r="A1699" s="205">
        <v>40562</v>
      </c>
      <c r="B1699" s="202">
        <v>1.64</v>
      </c>
    </row>
    <row r="1700" spans="1:2" x14ac:dyDescent="0.25">
      <c r="A1700" s="205">
        <v>40563</v>
      </c>
      <c r="B1700" s="202">
        <v>1.8</v>
      </c>
    </row>
    <row r="1701" spans="1:2" x14ac:dyDescent="0.25">
      <c r="A1701" s="205">
        <v>40564</v>
      </c>
      <c r="B1701" s="203">
        <v>1.79</v>
      </c>
    </row>
    <row r="1702" spans="1:2" x14ac:dyDescent="0.25">
      <c r="A1702" s="205">
        <v>40567</v>
      </c>
      <c r="B1702" s="202">
        <v>1.79</v>
      </c>
    </row>
    <row r="1703" spans="1:2" x14ac:dyDescent="0.25">
      <c r="A1703" s="205">
        <v>40568</v>
      </c>
      <c r="B1703" s="202">
        <v>1.75</v>
      </c>
    </row>
    <row r="1704" spans="1:2" x14ac:dyDescent="0.25">
      <c r="A1704" s="205">
        <v>40569</v>
      </c>
      <c r="B1704" s="202">
        <v>1.82</v>
      </c>
    </row>
    <row r="1705" spans="1:2" x14ac:dyDescent="0.25">
      <c r="A1705" s="205">
        <v>40570</v>
      </c>
      <c r="B1705" s="202">
        <v>1.82</v>
      </c>
    </row>
    <row r="1706" spans="1:2" x14ac:dyDescent="0.25">
      <c r="A1706" s="205">
        <v>40571</v>
      </c>
      <c r="B1706" s="202">
        <v>1.78</v>
      </c>
    </row>
    <row r="1707" spans="1:2" x14ac:dyDescent="0.25">
      <c r="A1707" s="205">
        <v>40574</v>
      </c>
      <c r="B1707" s="202">
        <v>1.79</v>
      </c>
    </row>
    <row r="1708" spans="1:2" x14ac:dyDescent="0.25">
      <c r="A1708" s="205">
        <v>40575</v>
      </c>
      <c r="B1708" s="202">
        <v>1.81</v>
      </c>
    </row>
    <row r="1709" spans="1:2" x14ac:dyDescent="0.25">
      <c r="A1709" s="205">
        <v>40576</v>
      </c>
      <c r="B1709" s="202">
        <v>1.82</v>
      </c>
    </row>
    <row r="1710" spans="1:2" x14ac:dyDescent="0.25">
      <c r="A1710" s="205">
        <v>40577</v>
      </c>
      <c r="B1710" s="202">
        <v>1.87</v>
      </c>
    </row>
    <row r="1711" spans="1:2" x14ac:dyDescent="0.25">
      <c r="A1711" s="205">
        <v>40578</v>
      </c>
      <c r="B1711" s="202">
        <v>1.92</v>
      </c>
    </row>
    <row r="1712" spans="1:2" x14ac:dyDescent="0.25">
      <c r="A1712" s="205">
        <v>40581</v>
      </c>
      <c r="B1712" s="202">
        <v>1.91</v>
      </c>
    </row>
    <row r="1713" spans="1:2" x14ac:dyDescent="0.25">
      <c r="A1713" s="205">
        <v>40582</v>
      </c>
      <c r="B1713" s="202">
        <v>1.96</v>
      </c>
    </row>
    <row r="1714" spans="1:2" x14ac:dyDescent="0.25">
      <c r="A1714" s="205">
        <v>40583</v>
      </c>
      <c r="B1714" s="202">
        <v>1.92</v>
      </c>
    </row>
    <row r="1715" spans="1:2" x14ac:dyDescent="0.25">
      <c r="A1715" s="205">
        <v>40584</v>
      </c>
      <c r="B1715" s="202">
        <v>1.98</v>
      </c>
    </row>
    <row r="1716" spans="1:2" x14ac:dyDescent="0.25">
      <c r="A1716" s="205">
        <v>40585</v>
      </c>
      <c r="B1716" s="202">
        <v>1.94</v>
      </c>
    </row>
    <row r="1717" spans="1:2" x14ac:dyDescent="0.25">
      <c r="A1717" s="205">
        <v>40588</v>
      </c>
      <c r="B1717" s="202">
        <v>1.91</v>
      </c>
    </row>
    <row r="1718" spans="1:2" x14ac:dyDescent="0.25">
      <c r="A1718" s="205">
        <v>40589</v>
      </c>
      <c r="B1718" s="202">
        <v>1.91</v>
      </c>
    </row>
    <row r="1719" spans="1:2" x14ac:dyDescent="0.25">
      <c r="A1719" s="205">
        <v>40590</v>
      </c>
      <c r="B1719" s="202">
        <v>1.95</v>
      </c>
    </row>
    <row r="1720" spans="1:2" x14ac:dyDescent="0.25">
      <c r="A1720" s="205">
        <v>40591</v>
      </c>
      <c r="B1720" s="202">
        <v>1.9</v>
      </c>
    </row>
    <row r="1721" spans="1:2" x14ac:dyDescent="0.25">
      <c r="A1721" s="205">
        <v>40592</v>
      </c>
      <c r="B1721" s="202">
        <v>1.86</v>
      </c>
    </row>
    <row r="1722" spans="1:2" x14ac:dyDescent="0.25">
      <c r="A1722" s="205">
        <v>40595</v>
      </c>
      <c r="B1722" s="202" t="e">
        <f>NA()</f>
        <v>#N/A</v>
      </c>
    </row>
    <row r="1723" spans="1:2" x14ac:dyDescent="0.25">
      <c r="A1723" s="205">
        <v>40596</v>
      </c>
      <c r="B1723" s="202">
        <v>1.76</v>
      </c>
    </row>
    <row r="1724" spans="1:2" x14ac:dyDescent="0.25">
      <c r="A1724" s="205">
        <v>40597</v>
      </c>
      <c r="B1724" s="202">
        <v>1.75</v>
      </c>
    </row>
    <row r="1725" spans="1:2" x14ac:dyDescent="0.25">
      <c r="A1725" s="205">
        <v>40598</v>
      </c>
      <c r="B1725" s="202">
        <v>1.69</v>
      </c>
    </row>
    <row r="1726" spans="1:2" x14ac:dyDescent="0.25">
      <c r="A1726" s="205">
        <v>40599</v>
      </c>
      <c r="B1726" s="203">
        <v>1.66</v>
      </c>
    </row>
    <row r="1727" spans="1:2" x14ac:dyDescent="0.25">
      <c r="A1727" s="205">
        <v>40602</v>
      </c>
      <c r="B1727" s="202">
        <v>1.66</v>
      </c>
    </row>
    <row r="1728" spans="1:2" x14ac:dyDescent="0.25">
      <c r="A1728" s="205">
        <v>40603</v>
      </c>
      <c r="B1728" s="202">
        <v>1.63</v>
      </c>
    </row>
    <row r="1729" spans="1:2" x14ac:dyDescent="0.25">
      <c r="A1729" s="205">
        <v>40604</v>
      </c>
      <c r="B1729" s="202">
        <v>1.64</v>
      </c>
    </row>
    <row r="1730" spans="1:2" x14ac:dyDescent="0.25">
      <c r="A1730" s="205">
        <v>40605</v>
      </c>
      <c r="B1730" s="202">
        <v>1.69</v>
      </c>
    </row>
    <row r="1731" spans="1:2" x14ac:dyDescent="0.25">
      <c r="A1731" s="205">
        <v>40606</v>
      </c>
      <c r="B1731" s="202">
        <v>1.62</v>
      </c>
    </row>
    <row r="1732" spans="1:2" x14ac:dyDescent="0.25">
      <c r="A1732" s="205">
        <v>40609</v>
      </c>
      <c r="B1732" s="202">
        <v>1.62</v>
      </c>
    </row>
    <row r="1733" spans="1:2" x14ac:dyDescent="0.25">
      <c r="A1733" s="205">
        <v>40610</v>
      </c>
      <c r="B1733" s="202">
        <v>1.64</v>
      </c>
    </row>
    <row r="1734" spans="1:2" x14ac:dyDescent="0.25">
      <c r="A1734" s="205">
        <v>40611</v>
      </c>
      <c r="B1734" s="202">
        <v>1.61</v>
      </c>
    </row>
    <row r="1735" spans="1:2" x14ac:dyDescent="0.25">
      <c r="A1735" s="205">
        <v>40612</v>
      </c>
      <c r="B1735" s="202">
        <v>1.53</v>
      </c>
    </row>
    <row r="1736" spans="1:2" x14ac:dyDescent="0.25">
      <c r="A1736" s="205">
        <v>40613</v>
      </c>
      <c r="B1736" s="202">
        <v>1.58</v>
      </c>
    </row>
    <row r="1737" spans="1:2" x14ac:dyDescent="0.25">
      <c r="A1737" s="205">
        <v>40616</v>
      </c>
      <c r="B1737" s="202">
        <v>1.57</v>
      </c>
    </row>
    <row r="1738" spans="1:2" x14ac:dyDescent="0.25">
      <c r="A1738" s="205">
        <v>40617</v>
      </c>
      <c r="B1738" s="202">
        <v>1.56</v>
      </c>
    </row>
    <row r="1739" spans="1:2" x14ac:dyDescent="0.25">
      <c r="A1739" s="205">
        <v>40618</v>
      </c>
      <c r="B1739" s="202">
        <v>1.49</v>
      </c>
    </row>
    <row r="1740" spans="1:2" x14ac:dyDescent="0.25">
      <c r="A1740" s="205">
        <v>40619</v>
      </c>
      <c r="B1740" s="202">
        <v>1.47</v>
      </c>
    </row>
    <row r="1741" spans="1:2" x14ac:dyDescent="0.25">
      <c r="A1741" s="205">
        <v>40620</v>
      </c>
      <c r="B1741" s="202">
        <v>1.49</v>
      </c>
    </row>
    <row r="1742" spans="1:2" x14ac:dyDescent="0.25">
      <c r="A1742" s="205">
        <v>40623</v>
      </c>
      <c r="B1742" s="202">
        <v>1.52</v>
      </c>
    </row>
    <row r="1743" spans="1:2" x14ac:dyDescent="0.25">
      <c r="A1743" s="205">
        <v>40624</v>
      </c>
      <c r="B1743" s="202">
        <v>1.55</v>
      </c>
    </row>
    <row r="1744" spans="1:2" x14ac:dyDescent="0.25">
      <c r="A1744" s="205">
        <v>40625</v>
      </c>
      <c r="B1744" s="202">
        <v>1.58</v>
      </c>
    </row>
    <row r="1745" spans="1:2" x14ac:dyDescent="0.25">
      <c r="A1745" s="205">
        <v>40626</v>
      </c>
      <c r="B1745" s="202">
        <v>1.56</v>
      </c>
    </row>
    <row r="1746" spans="1:2" x14ac:dyDescent="0.25">
      <c r="A1746" s="205">
        <v>40627</v>
      </c>
      <c r="B1746" s="202">
        <v>1.6</v>
      </c>
    </row>
    <row r="1747" spans="1:2" x14ac:dyDescent="0.25">
      <c r="A1747" s="205">
        <v>40630</v>
      </c>
      <c r="B1747" s="202">
        <v>1.6</v>
      </c>
    </row>
    <row r="1748" spans="1:2" x14ac:dyDescent="0.25">
      <c r="A1748" s="205">
        <v>40631</v>
      </c>
      <c r="B1748" s="202">
        <v>1.61</v>
      </c>
    </row>
    <row r="1749" spans="1:2" x14ac:dyDescent="0.25">
      <c r="A1749" s="205">
        <v>40632</v>
      </c>
      <c r="B1749" s="202">
        <v>1.59</v>
      </c>
    </row>
    <row r="1750" spans="1:2" x14ac:dyDescent="0.25">
      <c r="A1750" s="205">
        <v>40633</v>
      </c>
      <c r="B1750" s="202">
        <v>1.58</v>
      </c>
    </row>
    <row r="1751" spans="1:2" x14ac:dyDescent="0.25">
      <c r="A1751" s="205">
        <v>40634</v>
      </c>
      <c r="B1751" s="202">
        <v>1.53</v>
      </c>
    </row>
    <row r="1752" spans="1:2" x14ac:dyDescent="0.25">
      <c r="A1752" s="205">
        <v>40637</v>
      </c>
      <c r="B1752" s="202">
        <v>1.51</v>
      </c>
    </row>
    <row r="1753" spans="1:2" x14ac:dyDescent="0.25">
      <c r="A1753" s="205">
        <v>40638</v>
      </c>
      <c r="B1753" s="202">
        <v>1.52</v>
      </c>
    </row>
    <row r="1754" spans="1:2" x14ac:dyDescent="0.25">
      <c r="A1754" s="205">
        <v>40639</v>
      </c>
      <c r="B1754" s="202">
        <v>1.59</v>
      </c>
    </row>
    <row r="1755" spans="1:2" x14ac:dyDescent="0.25">
      <c r="A1755" s="205">
        <v>40640</v>
      </c>
      <c r="B1755" s="202">
        <v>1.6</v>
      </c>
    </row>
    <row r="1756" spans="1:2" x14ac:dyDescent="0.25">
      <c r="A1756" s="205">
        <v>40641</v>
      </c>
      <c r="B1756" s="202">
        <v>1.56</v>
      </c>
    </row>
    <row r="1757" spans="1:2" x14ac:dyDescent="0.25">
      <c r="A1757" s="205">
        <v>40644</v>
      </c>
      <c r="B1757" s="202">
        <v>1.56</v>
      </c>
    </row>
    <row r="1758" spans="1:2" x14ac:dyDescent="0.25">
      <c r="A1758" s="205">
        <v>40645</v>
      </c>
      <c r="B1758" s="202">
        <v>1.5</v>
      </c>
    </row>
    <row r="1759" spans="1:2" x14ac:dyDescent="0.25">
      <c r="A1759" s="205">
        <v>40646</v>
      </c>
      <c r="B1759" s="202">
        <v>1.48</v>
      </c>
    </row>
    <row r="1760" spans="1:2" x14ac:dyDescent="0.25">
      <c r="A1760" s="205">
        <v>40647</v>
      </c>
      <c r="B1760" s="202">
        <v>1.47</v>
      </c>
    </row>
    <row r="1761" spans="1:2" x14ac:dyDescent="0.25">
      <c r="A1761" s="205">
        <v>40648</v>
      </c>
      <c r="B1761" s="202">
        <v>1.4</v>
      </c>
    </row>
    <row r="1762" spans="1:2" x14ac:dyDescent="0.25">
      <c r="A1762" s="205">
        <v>40651</v>
      </c>
      <c r="B1762" s="202">
        <v>1.4</v>
      </c>
    </row>
    <row r="1763" spans="1:2" x14ac:dyDescent="0.25">
      <c r="A1763" s="205">
        <v>40652</v>
      </c>
      <c r="B1763" s="202">
        <v>1.36</v>
      </c>
    </row>
    <row r="1764" spans="1:2" x14ac:dyDescent="0.25">
      <c r="A1764" s="205">
        <v>40653</v>
      </c>
      <c r="B1764" s="202">
        <v>1.43</v>
      </c>
    </row>
    <row r="1765" spans="1:2" x14ac:dyDescent="0.25">
      <c r="A1765" s="205">
        <v>40654</v>
      </c>
      <c r="B1765" s="202">
        <v>1.43</v>
      </c>
    </row>
    <row r="1766" spans="1:2" x14ac:dyDescent="0.25">
      <c r="A1766" s="205">
        <v>40655</v>
      </c>
      <c r="B1766" s="202" t="e">
        <f>NA()</f>
        <v>#N/A</v>
      </c>
    </row>
    <row r="1767" spans="1:2" x14ac:dyDescent="0.25">
      <c r="A1767" s="205">
        <v>40658</v>
      </c>
      <c r="B1767" s="202">
        <v>1.41</v>
      </c>
    </row>
    <row r="1768" spans="1:2" x14ac:dyDescent="0.25">
      <c r="A1768" s="205">
        <v>40659</v>
      </c>
      <c r="B1768" s="202">
        <v>1.4</v>
      </c>
    </row>
    <row r="1769" spans="1:2" x14ac:dyDescent="0.25">
      <c r="A1769" s="205">
        <v>40660</v>
      </c>
      <c r="B1769" s="202">
        <v>1.47</v>
      </c>
    </row>
    <row r="1770" spans="1:2" x14ac:dyDescent="0.25">
      <c r="A1770" s="205">
        <v>40661</v>
      </c>
      <c r="B1770" s="203">
        <v>1.46</v>
      </c>
    </row>
    <row r="1771" spans="1:2" x14ac:dyDescent="0.25">
      <c r="A1771" s="205">
        <v>40662</v>
      </c>
      <c r="B1771" s="202">
        <v>1.45</v>
      </c>
    </row>
    <row r="1772" spans="1:2" x14ac:dyDescent="0.25">
      <c r="A1772" s="205">
        <v>40665</v>
      </c>
      <c r="B1772" s="202">
        <v>1.46</v>
      </c>
    </row>
    <row r="1773" spans="1:2" x14ac:dyDescent="0.25">
      <c r="A1773" s="205">
        <v>40666</v>
      </c>
      <c r="B1773" s="202">
        <v>1.42</v>
      </c>
    </row>
    <row r="1774" spans="1:2" x14ac:dyDescent="0.25">
      <c r="A1774" s="205">
        <v>40667</v>
      </c>
      <c r="B1774" s="202">
        <v>1.39</v>
      </c>
    </row>
    <row r="1775" spans="1:2" x14ac:dyDescent="0.25">
      <c r="A1775" s="205">
        <v>40668</v>
      </c>
      <c r="B1775" s="202">
        <v>1.36</v>
      </c>
    </row>
    <row r="1776" spans="1:2" x14ac:dyDescent="0.25">
      <c r="A1776" s="205">
        <v>40669</v>
      </c>
      <c r="B1776" s="202">
        <v>1.38</v>
      </c>
    </row>
    <row r="1777" spans="1:2" x14ac:dyDescent="0.25">
      <c r="A1777" s="205">
        <v>40672</v>
      </c>
      <c r="B1777" s="202">
        <v>1.4</v>
      </c>
    </row>
    <row r="1778" spans="1:2" x14ac:dyDescent="0.25">
      <c r="A1778" s="205">
        <v>40673</v>
      </c>
      <c r="B1778" s="202">
        <v>1.44</v>
      </c>
    </row>
    <row r="1779" spans="1:2" x14ac:dyDescent="0.25">
      <c r="A1779" s="205">
        <v>40674</v>
      </c>
      <c r="B1779" s="202">
        <v>1.43</v>
      </c>
    </row>
    <row r="1780" spans="1:2" x14ac:dyDescent="0.25">
      <c r="A1780" s="205">
        <v>40675</v>
      </c>
      <c r="B1780" s="202">
        <v>1.48</v>
      </c>
    </row>
    <row r="1781" spans="1:2" x14ac:dyDescent="0.25">
      <c r="A1781" s="205">
        <v>40676</v>
      </c>
      <c r="B1781" s="202">
        <v>1.47</v>
      </c>
    </row>
    <row r="1782" spans="1:2" x14ac:dyDescent="0.25">
      <c r="A1782" s="205">
        <v>40679</v>
      </c>
      <c r="B1782" s="202">
        <v>1.5</v>
      </c>
    </row>
    <row r="1783" spans="1:2" x14ac:dyDescent="0.25">
      <c r="A1783" s="205">
        <v>40680</v>
      </c>
      <c r="B1783" s="202">
        <v>1.52</v>
      </c>
    </row>
    <row r="1784" spans="1:2" x14ac:dyDescent="0.25">
      <c r="A1784" s="205">
        <v>40681</v>
      </c>
      <c r="B1784" s="202">
        <v>1.5</v>
      </c>
    </row>
    <row r="1785" spans="1:2" x14ac:dyDescent="0.25">
      <c r="A1785" s="205">
        <v>40682</v>
      </c>
      <c r="B1785" s="202">
        <v>1.58</v>
      </c>
    </row>
    <row r="1786" spans="1:2" x14ac:dyDescent="0.25">
      <c r="A1786" s="205">
        <v>40683</v>
      </c>
      <c r="B1786" s="202">
        <v>1.56</v>
      </c>
    </row>
    <row r="1787" spans="1:2" x14ac:dyDescent="0.25">
      <c r="A1787" s="205">
        <v>40686</v>
      </c>
      <c r="B1787" s="202">
        <v>1.53</v>
      </c>
    </row>
    <row r="1788" spans="1:2" x14ac:dyDescent="0.25">
      <c r="A1788" s="205">
        <v>40687</v>
      </c>
      <c r="B1788" s="202">
        <v>1.49</v>
      </c>
    </row>
    <row r="1789" spans="1:2" x14ac:dyDescent="0.25">
      <c r="A1789" s="205">
        <v>40688</v>
      </c>
      <c r="B1789" s="202">
        <v>1.5</v>
      </c>
    </row>
    <row r="1790" spans="1:2" x14ac:dyDescent="0.25">
      <c r="A1790" s="205">
        <v>40689</v>
      </c>
      <c r="B1790" s="202">
        <v>1.5</v>
      </c>
    </row>
    <row r="1791" spans="1:2" x14ac:dyDescent="0.25">
      <c r="A1791" s="205">
        <v>40690</v>
      </c>
      <c r="B1791" s="202">
        <v>1.51</v>
      </c>
    </row>
    <row r="1792" spans="1:2" x14ac:dyDescent="0.25">
      <c r="A1792" s="205">
        <v>40693</v>
      </c>
      <c r="B1792" s="202" t="e">
        <f>NA()</f>
        <v>#N/A</v>
      </c>
    </row>
    <row r="1793" spans="1:2" x14ac:dyDescent="0.25">
      <c r="A1793" s="205">
        <v>40694</v>
      </c>
      <c r="B1793" s="202">
        <v>1.51</v>
      </c>
    </row>
    <row r="1794" spans="1:2" x14ac:dyDescent="0.25">
      <c r="A1794" s="205">
        <v>40695</v>
      </c>
      <c r="B1794" s="202">
        <v>1.47</v>
      </c>
    </row>
    <row r="1795" spans="1:2" x14ac:dyDescent="0.25">
      <c r="A1795" s="205">
        <v>40696</v>
      </c>
      <c r="B1795" s="202">
        <v>1.55</v>
      </c>
    </row>
    <row r="1796" spans="1:2" x14ac:dyDescent="0.25">
      <c r="A1796" s="205">
        <v>40697</v>
      </c>
      <c r="B1796" s="203">
        <v>1.55</v>
      </c>
    </row>
    <row r="1797" spans="1:2" x14ac:dyDescent="0.25">
      <c r="A1797" s="205">
        <v>40700</v>
      </c>
      <c r="B1797" s="202">
        <v>1.6</v>
      </c>
    </row>
    <row r="1798" spans="1:2" x14ac:dyDescent="0.25">
      <c r="A1798" s="205">
        <v>40701</v>
      </c>
      <c r="B1798" s="202">
        <v>1.58</v>
      </c>
    </row>
    <row r="1799" spans="1:2" x14ac:dyDescent="0.25">
      <c r="A1799" s="205">
        <v>40702</v>
      </c>
      <c r="B1799" s="202">
        <v>1.61</v>
      </c>
    </row>
    <row r="1800" spans="1:2" x14ac:dyDescent="0.25">
      <c r="A1800" s="205">
        <v>40703</v>
      </c>
      <c r="B1800" s="202">
        <v>1.67</v>
      </c>
    </row>
    <row r="1801" spans="1:2" x14ac:dyDescent="0.25">
      <c r="A1801" s="205">
        <v>40704</v>
      </c>
      <c r="B1801" s="202">
        <v>1.57</v>
      </c>
    </row>
    <row r="1802" spans="1:2" x14ac:dyDescent="0.25">
      <c r="A1802" s="205">
        <v>40707</v>
      </c>
      <c r="B1802" s="202">
        <v>1.62</v>
      </c>
    </row>
    <row r="1803" spans="1:2" x14ac:dyDescent="0.25">
      <c r="A1803" s="205">
        <v>40708</v>
      </c>
      <c r="B1803" s="202">
        <v>1.61</v>
      </c>
    </row>
    <row r="1804" spans="1:2" x14ac:dyDescent="0.25">
      <c r="A1804" s="205">
        <v>40709</v>
      </c>
      <c r="B1804" s="202">
        <v>1.51</v>
      </c>
    </row>
    <row r="1805" spans="1:2" x14ac:dyDescent="0.25">
      <c r="A1805" s="205">
        <v>40710</v>
      </c>
      <c r="B1805" s="202">
        <v>1.52</v>
      </c>
    </row>
    <row r="1806" spans="1:2" x14ac:dyDescent="0.25">
      <c r="A1806" s="205">
        <v>40711</v>
      </c>
      <c r="B1806" s="202">
        <v>1.51</v>
      </c>
    </row>
    <row r="1807" spans="1:2" x14ac:dyDescent="0.25">
      <c r="A1807" s="205">
        <v>40714</v>
      </c>
      <c r="B1807" s="202">
        <v>1.54</v>
      </c>
    </row>
    <row r="1808" spans="1:2" x14ac:dyDescent="0.25">
      <c r="A1808" s="205">
        <v>40715</v>
      </c>
      <c r="B1808" s="202">
        <v>1.54</v>
      </c>
    </row>
    <row r="1809" spans="1:2" x14ac:dyDescent="0.25">
      <c r="A1809" s="205">
        <v>40716</v>
      </c>
      <c r="B1809" s="202">
        <v>1.58</v>
      </c>
    </row>
    <row r="1810" spans="1:2" x14ac:dyDescent="0.25">
      <c r="A1810" s="205">
        <v>40717</v>
      </c>
      <c r="B1810" s="202">
        <v>1.41</v>
      </c>
    </row>
    <row r="1811" spans="1:2" x14ac:dyDescent="0.25">
      <c r="A1811" s="205">
        <v>40718</v>
      </c>
      <c r="B1811" s="202">
        <v>1.36</v>
      </c>
    </row>
    <row r="1812" spans="1:2" x14ac:dyDescent="0.25">
      <c r="A1812" s="205">
        <v>40721</v>
      </c>
      <c r="B1812" s="202">
        <v>1.41</v>
      </c>
    </row>
    <row r="1813" spans="1:2" x14ac:dyDescent="0.25">
      <c r="A1813" s="205">
        <v>40722</v>
      </c>
      <c r="B1813" s="202">
        <v>1.47</v>
      </c>
    </row>
    <row r="1814" spans="1:2" x14ac:dyDescent="0.25">
      <c r="A1814" s="205">
        <v>40723</v>
      </c>
      <c r="B1814" s="202">
        <v>1.49</v>
      </c>
    </row>
    <row r="1815" spans="1:2" x14ac:dyDescent="0.25">
      <c r="A1815" s="205">
        <v>40724</v>
      </c>
      <c r="B1815" s="202">
        <v>1.47</v>
      </c>
    </row>
    <row r="1816" spans="1:2" x14ac:dyDescent="0.25">
      <c r="A1816" s="205">
        <v>40725</v>
      </c>
      <c r="B1816" s="202">
        <v>1.47</v>
      </c>
    </row>
    <row r="1817" spans="1:2" x14ac:dyDescent="0.25">
      <c r="A1817" s="205">
        <v>40728</v>
      </c>
      <c r="B1817" s="202" t="e">
        <f>NA()</f>
        <v>#N/A</v>
      </c>
    </row>
    <row r="1818" spans="1:2" x14ac:dyDescent="0.25">
      <c r="A1818" s="205">
        <v>40729</v>
      </c>
      <c r="B1818" s="202">
        <v>1.52</v>
      </c>
    </row>
    <row r="1819" spans="1:2" x14ac:dyDescent="0.25">
      <c r="A1819" s="205">
        <v>40730</v>
      </c>
      <c r="B1819" s="202">
        <v>1.47</v>
      </c>
    </row>
    <row r="1820" spans="1:2" x14ac:dyDescent="0.25">
      <c r="A1820" s="205">
        <v>40731</v>
      </c>
      <c r="B1820" s="202">
        <v>1.49</v>
      </c>
    </row>
    <row r="1821" spans="1:2" x14ac:dyDescent="0.25">
      <c r="A1821" s="205">
        <v>40732</v>
      </c>
      <c r="B1821" s="203">
        <v>1.43</v>
      </c>
    </row>
    <row r="1822" spans="1:2" x14ac:dyDescent="0.25">
      <c r="A1822" s="205">
        <v>40735</v>
      </c>
      <c r="B1822" s="202">
        <v>1.38</v>
      </c>
    </row>
    <row r="1823" spans="1:2" x14ac:dyDescent="0.25">
      <c r="A1823" s="205">
        <v>40736</v>
      </c>
      <c r="B1823" s="202">
        <v>1.34</v>
      </c>
    </row>
    <row r="1824" spans="1:2" x14ac:dyDescent="0.25">
      <c r="A1824" s="205">
        <v>40737</v>
      </c>
      <c r="B1824" s="202">
        <v>1.31</v>
      </c>
    </row>
    <row r="1825" spans="1:2" x14ac:dyDescent="0.25">
      <c r="A1825" s="205">
        <v>40738</v>
      </c>
      <c r="B1825" s="202">
        <v>1.39</v>
      </c>
    </row>
    <row r="1826" spans="1:2" x14ac:dyDescent="0.25">
      <c r="A1826" s="205">
        <v>40739</v>
      </c>
      <c r="B1826" s="202">
        <v>1.35</v>
      </c>
    </row>
    <row r="1827" spans="1:2" x14ac:dyDescent="0.25">
      <c r="A1827" s="205">
        <v>40742</v>
      </c>
      <c r="B1827" s="202">
        <v>1.37</v>
      </c>
    </row>
    <row r="1828" spans="1:2" x14ac:dyDescent="0.25">
      <c r="A1828" s="205">
        <v>40743</v>
      </c>
      <c r="B1828" s="202">
        <v>1.28</v>
      </c>
    </row>
    <row r="1829" spans="1:2" x14ac:dyDescent="0.25">
      <c r="A1829" s="205">
        <v>40744</v>
      </c>
      <c r="B1829" s="202">
        <v>1.38</v>
      </c>
    </row>
    <row r="1830" spans="1:2" x14ac:dyDescent="0.25">
      <c r="A1830" s="205">
        <v>40745</v>
      </c>
      <c r="B1830" s="202">
        <v>1.39</v>
      </c>
    </row>
    <row r="1831" spans="1:2" x14ac:dyDescent="0.25">
      <c r="A1831" s="205">
        <v>40746</v>
      </c>
      <c r="B1831" s="202">
        <v>1.33</v>
      </c>
    </row>
    <row r="1832" spans="1:2" x14ac:dyDescent="0.25">
      <c r="A1832" s="205">
        <v>40749</v>
      </c>
      <c r="B1832" s="202">
        <v>1.32</v>
      </c>
    </row>
    <row r="1833" spans="1:2" x14ac:dyDescent="0.25">
      <c r="A1833" s="205">
        <v>40750</v>
      </c>
      <c r="B1833" s="202">
        <v>1.29</v>
      </c>
    </row>
    <row r="1834" spans="1:2" x14ac:dyDescent="0.25">
      <c r="A1834" s="205">
        <v>40751</v>
      </c>
      <c r="B1834" s="202">
        <v>1.33</v>
      </c>
    </row>
    <row r="1835" spans="1:2" x14ac:dyDescent="0.25">
      <c r="A1835" s="205">
        <v>40752</v>
      </c>
      <c r="B1835" s="202">
        <v>1.28</v>
      </c>
    </row>
    <row r="1836" spans="1:2" x14ac:dyDescent="0.25">
      <c r="A1836" s="205">
        <v>40753</v>
      </c>
      <c r="B1836" s="202">
        <v>1.1399999999999999</v>
      </c>
    </row>
    <row r="1837" spans="1:2" x14ac:dyDescent="0.25">
      <c r="A1837" s="205">
        <v>40756</v>
      </c>
      <c r="B1837" s="202">
        <v>1.0900000000000001</v>
      </c>
    </row>
    <row r="1838" spans="1:2" x14ac:dyDescent="0.25">
      <c r="A1838" s="205">
        <v>40757</v>
      </c>
      <c r="B1838" s="202">
        <v>1.03</v>
      </c>
    </row>
    <row r="1839" spans="1:2" x14ac:dyDescent="0.25">
      <c r="A1839" s="205">
        <v>40758</v>
      </c>
      <c r="B1839" s="202">
        <v>1.03</v>
      </c>
    </row>
    <row r="1840" spans="1:2" x14ac:dyDescent="0.25">
      <c r="A1840" s="205">
        <v>40759</v>
      </c>
      <c r="B1840" s="202">
        <v>0.88</v>
      </c>
    </row>
    <row r="1841" spans="1:2" x14ac:dyDescent="0.25">
      <c r="A1841" s="205">
        <v>40760</v>
      </c>
      <c r="B1841" s="202">
        <v>0.99</v>
      </c>
    </row>
    <row r="1842" spans="1:2" x14ac:dyDescent="0.25">
      <c r="A1842" s="205">
        <v>40763</v>
      </c>
      <c r="B1842" s="202">
        <v>0.88</v>
      </c>
    </row>
    <row r="1843" spans="1:2" x14ac:dyDescent="0.25">
      <c r="A1843" s="205">
        <v>40764</v>
      </c>
      <c r="B1843" s="202">
        <v>0.73</v>
      </c>
    </row>
    <row r="1844" spans="1:2" x14ac:dyDescent="0.25">
      <c r="A1844" s="205">
        <v>40765</v>
      </c>
      <c r="B1844" s="202">
        <v>0.72</v>
      </c>
    </row>
    <row r="1845" spans="1:2" x14ac:dyDescent="0.25">
      <c r="A1845" s="205">
        <v>40766</v>
      </c>
      <c r="B1845" s="202">
        <v>0.96</v>
      </c>
    </row>
    <row r="1846" spans="1:2" x14ac:dyDescent="0.25">
      <c r="A1846" s="205">
        <v>40767</v>
      </c>
      <c r="B1846" s="202">
        <v>0.73</v>
      </c>
    </row>
    <row r="1847" spans="1:2" x14ac:dyDescent="0.25">
      <c r="A1847" s="205">
        <v>40770</v>
      </c>
      <c r="B1847" s="202">
        <v>0.77</v>
      </c>
    </row>
    <row r="1848" spans="1:2" x14ac:dyDescent="0.25">
      <c r="A1848" s="205">
        <v>40771</v>
      </c>
      <c r="B1848" s="202">
        <v>0.72</v>
      </c>
    </row>
    <row r="1849" spans="1:2" x14ac:dyDescent="0.25">
      <c r="A1849" s="205">
        <v>40772</v>
      </c>
      <c r="B1849" s="202">
        <v>0.64</v>
      </c>
    </row>
    <row r="1850" spans="1:2" x14ac:dyDescent="0.25">
      <c r="A1850" s="205">
        <v>40773</v>
      </c>
      <c r="B1850" s="202">
        <v>0.69</v>
      </c>
    </row>
    <row r="1851" spans="1:2" x14ac:dyDescent="0.25">
      <c r="A1851" s="205">
        <v>40774</v>
      </c>
      <c r="B1851" s="202">
        <v>0.62</v>
      </c>
    </row>
    <row r="1852" spans="1:2" x14ac:dyDescent="0.25">
      <c r="A1852" s="205">
        <v>40777</v>
      </c>
      <c r="B1852" s="202">
        <v>0.63</v>
      </c>
    </row>
    <row r="1853" spans="1:2" x14ac:dyDescent="0.25">
      <c r="A1853" s="205">
        <v>40778</v>
      </c>
      <c r="B1853" s="202">
        <v>0.72</v>
      </c>
    </row>
    <row r="1854" spans="1:2" x14ac:dyDescent="0.25">
      <c r="A1854" s="205">
        <v>40779</v>
      </c>
      <c r="B1854" s="202">
        <v>0.86</v>
      </c>
    </row>
    <row r="1855" spans="1:2" x14ac:dyDescent="0.25">
      <c r="A1855" s="205">
        <v>40780</v>
      </c>
      <c r="B1855" s="202">
        <v>0.77</v>
      </c>
    </row>
    <row r="1856" spans="1:2" x14ac:dyDescent="0.25">
      <c r="A1856" s="205">
        <v>40781</v>
      </c>
      <c r="B1856" s="202">
        <v>0.77</v>
      </c>
    </row>
    <row r="1857" spans="1:2" x14ac:dyDescent="0.25">
      <c r="A1857" s="205">
        <v>40784</v>
      </c>
      <c r="B1857" s="202">
        <v>0.84</v>
      </c>
    </row>
    <row r="1858" spans="1:2" x14ac:dyDescent="0.25">
      <c r="A1858" s="205">
        <v>40785</v>
      </c>
      <c r="B1858" s="202">
        <v>0.76</v>
      </c>
    </row>
    <row r="1859" spans="1:2" x14ac:dyDescent="0.25">
      <c r="A1859" s="205">
        <v>40786</v>
      </c>
      <c r="B1859" s="202">
        <v>0.83</v>
      </c>
    </row>
    <row r="1860" spans="1:2" x14ac:dyDescent="0.25">
      <c r="A1860" s="205">
        <v>40787</v>
      </c>
      <c r="B1860" s="202">
        <v>0.72</v>
      </c>
    </row>
    <row r="1861" spans="1:2" x14ac:dyDescent="0.25">
      <c r="A1861" s="205">
        <v>40788</v>
      </c>
      <c r="B1861" s="202">
        <v>0.61</v>
      </c>
    </row>
    <row r="1862" spans="1:2" x14ac:dyDescent="0.25">
      <c r="A1862" s="205">
        <v>40791</v>
      </c>
      <c r="B1862" s="202" t="e">
        <f>NA()</f>
        <v>#N/A</v>
      </c>
    </row>
    <row r="1863" spans="1:2" x14ac:dyDescent="0.25">
      <c r="A1863" s="205">
        <v>40792</v>
      </c>
      <c r="B1863" s="202">
        <v>0.65</v>
      </c>
    </row>
    <row r="1864" spans="1:2" x14ac:dyDescent="0.25">
      <c r="A1864" s="205">
        <v>40793</v>
      </c>
      <c r="B1864" s="202">
        <v>0.72</v>
      </c>
    </row>
    <row r="1865" spans="1:2" x14ac:dyDescent="0.25">
      <c r="A1865" s="205">
        <v>40794</v>
      </c>
      <c r="B1865" s="202">
        <v>0.64</v>
      </c>
    </row>
    <row r="1866" spans="1:2" x14ac:dyDescent="0.25">
      <c r="A1866" s="205">
        <v>40795</v>
      </c>
      <c r="B1866" s="203">
        <v>0.62</v>
      </c>
    </row>
    <row r="1867" spans="1:2" x14ac:dyDescent="0.25">
      <c r="A1867" s="205">
        <v>40798</v>
      </c>
      <c r="B1867" s="202">
        <v>0.63</v>
      </c>
    </row>
    <row r="1868" spans="1:2" x14ac:dyDescent="0.25">
      <c r="A1868" s="205">
        <v>40799</v>
      </c>
      <c r="B1868" s="202">
        <v>0.71</v>
      </c>
    </row>
    <row r="1869" spans="1:2" x14ac:dyDescent="0.25">
      <c r="A1869" s="205">
        <v>40800</v>
      </c>
      <c r="B1869" s="202">
        <v>0.74</v>
      </c>
    </row>
    <row r="1870" spans="1:2" x14ac:dyDescent="0.25">
      <c r="A1870" s="205">
        <v>40801</v>
      </c>
      <c r="B1870" s="202">
        <v>0.76</v>
      </c>
    </row>
    <row r="1871" spans="1:2" x14ac:dyDescent="0.25">
      <c r="A1871" s="205">
        <v>40802</v>
      </c>
      <c r="B1871" s="202">
        <v>0.78</v>
      </c>
    </row>
    <row r="1872" spans="1:2" x14ac:dyDescent="0.25">
      <c r="A1872" s="205">
        <v>40805</v>
      </c>
      <c r="B1872" s="202">
        <v>0.74</v>
      </c>
    </row>
    <row r="1873" spans="1:2" x14ac:dyDescent="0.25">
      <c r="A1873" s="205">
        <v>40806</v>
      </c>
      <c r="B1873" s="202">
        <v>0.68</v>
      </c>
    </row>
    <row r="1874" spans="1:2" x14ac:dyDescent="0.25">
      <c r="A1874" s="205">
        <v>40807</v>
      </c>
      <c r="B1874" s="202">
        <v>0.66</v>
      </c>
    </row>
    <row r="1875" spans="1:2" x14ac:dyDescent="0.25">
      <c r="A1875" s="205">
        <v>40808</v>
      </c>
      <c r="B1875" s="202">
        <v>0.56000000000000005</v>
      </c>
    </row>
    <row r="1876" spans="1:2" x14ac:dyDescent="0.25">
      <c r="A1876" s="205">
        <v>40809</v>
      </c>
      <c r="B1876" s="202">
        <v>0.65</v>
      </c>
    </row>
    <row r="1877" spans="1:2" x14ac:dyDescent="0.25">
      <c r="A1877" s="205">
        <v>40812</v>
      </c>
      <c r="B1877" s="202">
        <v>0.72</v>
      </c>
    </row>
    <row r="1878" spans="1:2" x14ac:dyDescent="0.25">
      <c r="A1878" s="205">
        <v>40813</v>
      </c>
      <c r="B1878" s="202">
        <v>0.72</v>
      </c>
    </row>
    <row r="1879" spans="1:2" x14ac:dyDescent="0.25">
      <c r="A1879" s="205">
        <v>40814</v>
      </c>
      <c r="B1879" s="202">
        <v>0.74</v>
      </c>
    </row>
    <row r="1880" spans="1:2" x14ac:dyDescent="0.25">
      <c r="A1880" s="205">
        <v>40815</v>
      </c>
      <c r="B1880" s="202">
        <v>0.73</v>
      </c>
    </row>
    <row r="1881" spans="1:2" x14ac:dyDescent="0.25">
      <c r="A1881" s="205">
        <v>40816</v>
      </c>
      <c r="B1881" s="202">
        <v>0.72</v>
      </c>
    </row>
    <row r="1882" spans="1:2" x14ac:dyDescent="0.25">
      <c r="A1882" s="205">
        <v>40819</v>
      </c>
      <c r="B1882" s="202">
        <v>0.57999999999999996</v>
      </c>
    </row>
    <row r="1883" spans="1:2" x14ac:dyDescent="0.25">
      <c r="A1883" s="205">
        <v>40820</v>
      </c>
      <c r="B1883" s="202">
        <v>0.55000000000000004</v>
      </c>
    </row>
    <row r="1884" spans="1:2" x14ac:dyDescent="0.25">
      <c r="A1884" s="205">
        <v>40821</v>
      </c>
      <c r="B1884" s="202">
        <v>0.62</v>
      </c>
    </row>
    <row r="1885" spans="1:2" x14ac:dyDescent="0.25">
      <c r="A1885" s="205">
        <v>40822</v>
      </c>
      <c r="B1885" s="202">
        <v>0.65</v>
      </c>
    </row>
    <row r="1886" spans="1:2" x14ac:dyDescent="0.25">
      <c r="A1886" s="205">
        <v>40823</v>
      </c>
      <c r="B1886" s="202">
        <v>0.68</v>
      </c>
    </row>
    <row r="1887" spans="1:2" x14ac:dyDescent="0.25">
      <c r="A1887" s="205">
        <v>40826</v>
      </c>
      <c r="B1887" s="202" t="e">
        <f>NA()</f>
        <v>#N/A</v>
      </c>
    </row>
    <row r="1888" spans="1:2" x14ac:dyDescent="0.25">
      <c r="A1888" s="205">
        <v>40827</v>
      </c>
      <c r="B1888" s="202">
        <v>0.75</v>
      </c>
    </row>
    <row r="1889" spans="1:2" x14ac:dyDescent="0.25">
      <c r="A1889" s="205">
        <v>40828</v>
      </c>
      <c r="B1889" s="202">
        <v>0.8</v>
      </c>
    </row>
    <row r="1890" spans="1:2" x14ac:dyDescent="0.25">
      <c r="A1890" s="205">
        <v>40829</v>
      </c>
      <c r="B1890" s="202">
        <v>0.8</v>
      </c>
    </row>
    <row r="1891" spans="1:2" x14ac:dyDescent="0.25">
      <c r="A1891" s="205">
        <v>40830</v>
      </c>
      <c r="B1891" s="203">
        <v>0.84</v>
      </c>
    </row>
    <row r="1892" spans="1:2" x14ac:dyDescent="0.25">
      <c r="A1892" s="205">
        <v>40833</v>
      </c>
      <c r="B1892" s="202">
        <v>0.79</v>
      </c>
    </row>
    <row r="1893" spans="1:2" x14ac:dyDescent="0.25">
      <c r="A1893" s="205">
        <v>40834</v>
      </c>
      <c r="B1893" s="202">
        <v>0.77</v>
      </c>
    </row>
    <row r="1894" spans="1:2" x14ac:dyDescent="0.25">
      <c r="A1894" s="205">
        <v>40835</v>
      </c>
      <c r="B1894" s="202">
        <v>0.77</v>
      </c>
    </row>
    <row r="1895" spans="1:2" x14ac:dyDescent="0.25">
      <c r="A1895" s="205">
        <v>40836</v>
      </c>
      <c r="B1895" s="202">
        <v>0.74</v>
      </c>
    </row>
    <row r="1896" spans="1:2" x14ac:dyDescent="0.25">
      <c r="A1896" s="205">
        <v>40837</v>
      </c>
      <c r="B1896" s="202">
        <v>0.79</v>
      </c>
    </row>
    <row r="1897" spans="1:2" x14ac:dyDescent="0.25">
      <c r="A1897" s="205">
        <v>40840</v>
      </c>
      <c r="B1897" s="202">
        <v>0.77</v>
      </c>
    </row>
    <row r="1898" spans="1:2" x14ac:dyDescent="0.25">
      <c r="A1898" s="205">
        <v>40841</v>
      </c>
      <c r="B1898" s="202">
        <v>0.65</v>
      </c>
    </row>
    <row r="1899" spans="1:2" x14ac:dyDescent="0.25">
      <c r="A1899" s="205">
        <v>40842</v>
      </c>
      <c r="B1899" s="202">
        <v>0.68</v>
      </c>
    </row>
    <row r="1900" spans="1:2" x14ac:dyDescent="0.25">
      <c r="A1900" s="205">
        <v>40843</v>
      </c>
      <c r="B1900" s="202">
        <v>0.82</v>
      </c>
    </row>
    <row r="1901" spans="1:2" x14ac:dyDescent="0.25">
      <c r="A1901" s="205">
        <v>40844</v>
      </c>
      <c r="B1901" s="202">
        <v>0.76</v>
      </c>
    </row>
    <row r="1902" spans="1:2" x14ac:dyDescent="0.25">
      <c r="A1902" s="205">
        <v>40847</v>
      </c>
      <c r="B1902" s="202">
        <v>0.61</v>
      </c>
    </row>
    <row r="1903" spans="1:2" x14ac:dyDescent="0.25">
      <c r="A1903" s="205">
        <v>40848</v>
      </c>
      <c r="B1903" s="202">
        <v>0.49</v>
      </c>
    </row>
    <row r="1904" spans="1:2" x14ac:dyDescent="0.25">
      <c r="A1904" s="205">
        <v>40849</v>
      </c>
      <c r="B1904" s="202">
        <v>0.48</v>
      </c>
    </row>
    <row r="1905" spans="1:2" x14ac:dyDescent="0.25">
      <c r="A1905" s="205">
        <v>40850</v>
      </c>
      <c r="B1905" s="202">
        <v>0.55000000000000004</v>
      </c>
    </row>
    <row r="1906" spans="1:2" x14ac:dyDescent="0.25">
      <c r="A1906" s="205">
        <v>40851</v>
      </c>
      <c r="B1906" s="202">
        <v>0.49</v>
      </c>
    </row>
    <row r="1907" spans="1:2" x14ac:dyDescent="0.25">
      <c r="A1907" s="205">
        <v>40854</v>
      </c>
      <c r="B1907" s="202">
        <v>0.45</v>
      </c>
    </row>
    <row r="1908" spans="1:2" x14ac:dyDescent="0.25">
      <c r="A1908" s="205">
        <v>40855</v>
      </c>
      <c r="B1908" s="202">
        <v>0.53</v>
      </c>
    </row>
    <row r="1909" spans="1:2" x14ac:dyDescent="0.25">
      <c r="A1909" s="205">
        <v>40856</v>
      </c>
      <c r="B1909" s="202">
        <v>0.52</v>
      </c>
    </row>
    <row r="1910" spans="1:2" x14ac:dyDescent="0.25">
      <c r="A1910" s="205">
        <v>40857</v>
      </c>
      <c r="B1910" s="202">
        <v>0.54</v>
      </c>
    </row>
    <row r="1911" spans="1:2" x14ac:dyDescent="0.25">
      <c r="A1911" s="205">
        <v>40858</v>
      </c>
      <c r="B1911" s="202" t="e">
        <f>NA()</f>
        <v>#N/A</v>
      </c>
    </row>
    <row r="1912" spans="1:2" x14ac:dyDescent="0.25">
      <c r="A1912" s="205">
        <v>40861</v>
      </c>
      <c r="B1912" s="202">
        <v>0.56000000000000005</v>
      </c>
    </row>
    <row r="1913" spans="1:2" x14ac:dyDescent="0.25">
      <c r="A1913" s="205">
        <v>40862</v>
      </c>
      <c r="B1913" s="202">
        <v>0.61</v>
      </c>
    </row>
    <row r="1914" spans="1:2" x14ac:dyDescent="0.25">
      <c r="A1914" s="205">
        <v>40863</v>
      </c>
      <c r="B1914" s="202">
        <v>0.59</v>
      </c>
    </row>
    <row r="1915" spans="1:2" x14ac:dyDescent="0.25">
      <c r="A1915" s="205">
        <v>40864</v>
      </c>
      <c r="B1915" s="203">
        <v>0.6</v>
      </c>
    </row>
    <row r="1916" spans="1:2" x14ac:dyDescent="0.25">
      <c r="A1916" s="205">
        <v>40865</v>
      </c>
      <c r="B1916" s="202">
        <v>0.6</v>
      </c>
    </row>
    <row r="1917" spans="1:2" x14ac:dyDescent="0.25">
      <c r="A1917" s="205">
        <v>40868</v>
      </c>
      <c r="B1917" s="202">
        <v>0.62</v>
      </c>
    </row>
    <row r="1918" spans="1:2" x14ac:dyDescent="0.25">
      <c r="A1918" s="205">
        <v>40869</v>
      </c>
      <c r="B1918" s="202">
        <v>0.59</v>
      </c>
    </row>
    <row r="1919" spans="1:2" x14ac:dyDescent="0.25">
      <c r="A1919" s="205">
        <v>40870</v>
      </c>
      <c r="B1919" s="202">
        <v>0.53</v>
      </c>
    </row>
    <row r="1920" spans="1:2" x14ac:dyDescent="0.25">
      <c r="A1920" s="205">
        <v>40871</v>
      </c>
      <c r="B1920" s="202" t="e">
        <f>NA()</f>
        <v>#N/A</v>
      </c>
    </row>
    <row r="1921" spans="1:2" x14ac:dyDescent="0.25">
      <c r="A1921" s="205">
        <v>40872</v>
      </c>
      <c r="B1921" s="202">
        <v>0.57999999999999996</v>
      </c>
    </row>
    <row r="1922" spans="1:2" x14ac:dyDescent="0.25">
      <c r="A1922" s="205">
        <v>40875</v>
      </c>
      <c r="B1922" s="202">
        <v>0.55000000000000004</v>
      </c>
    </row>
    <row r="1923" spans="1:2" x14ac:dyDescent="0.25">
      <c r="A1923" s="205">
        <v>40876</v>
      </c>
      <c r="B1923" s="202">
        <v>0.54</v>
      </c>
    </row>
    <row r="1924" spans="1:2" x14ac:dyDescent="0.25">
      <c r="A1924" s="205">
        <v>40877</v>
      </c>
      <c r="B1924" s="203">
        <v>0.59</v>
      </c>
    </row>
    <row r="1925" spans="1:2" x14ac:dyDescent="0.25">
      <c r="A1925" s="205">
        <v>40878</v>
      </c>
      <c r="B1925" s="202">
        <v>0.62</v>
      </c>
    </row>
    <row r="1926" spans="1:2" x14ac:dyDescent="0.25">
      <c r="A1926" s="205">
        <v>40879</v>
      </c>
      <c r="B1926" s="202">
        <v>0.56999999999999995</v>
      </c>
    </row>
    <row r="1927" spans="1:2" x14ac:dyDescent="0.25">
      <c r="A1927" s="205">
        <v>40882</v>
      </c>
      <c r="B1927" s="202">
        <v>0.55000000000000004</v>
      </c>
    </row>
    <row r="1928" spans="1:2" x14ac:dyDescent="0.25">
      <c r="A1928" s="205">
        <v>40883</v>
      </c>
      <c r="B1928" s="202">
        <v>0.62</v>
      </c>
    </row>
    <row r="1929" spans="1:2" x14ac:dyDescent="0.25">
      <c r="A1929" s="205">
        <v>40884</v>
      </c>
      <c r="B1929" s="202">
        <v>0.6</v>
      </c>
    </row>
    <row r="1930" spans="1:2" x14ac:dyDescent="0.25">
      <c r="A1930" s="205">
        <v>40885</v>
      </c>
      <c r="B1930" s="202">
        <v>0.63</v>
      </c>
    </row>
    <row r="1931" spans="1:2" x14ac:dyDescent="0.25">
      <c r="A1931" s="205">
        <v>40886</v>
      </c>
      <c r="B1931" s="202">
        <v>0.74</v>
      </c>
    </row>
    <row r="1932" spans="1:2" x14ac:dyDescent="0.25">
      <c r="A1932" s="205">
        <v>40889</v>
      </c>
      <c r="B1932" s="202">
        <v>0.63</v>
      </c>
    </row>
    <row r="1933" spans="1:2" x14ac:dyDescent="0.25">
      <c r="A1933" s="205">
        <v>40890</v>
      </c>
      <c r="B1933" s="202">
        <v>0.53</v>
      </c>
    </row>
    <row r="1934" spans="1:2" x14ac:dyDescent="0.25">
      <c r="A1934" s="205">
        <v>40891</v>
      </c>
      <c r="B1934" s="202">
        <v>0.53</v>
      </c>
    </row>
    <row r="1935" spans="1:2" x14ac:dyDescent="0.25">
      <c r="A1935" s="205">
        <v>40892</v>
      </c>
      <c r="B1935" s="202">
        <v>0.55000000000000004</v>
      </c>
    </row>
    <row r="1936" spans="1:2" x14ac:dyDescent="0.25">
      <c r="A1936" s="205">
        <v>40893</v>
      </c>
      <c r="B1936" s="202">
        <v>0.53</v>
      </c>
    </row>
    <row r="1937" spans="1:2" x14ac:dyDescent="0.25">
      <c r="A1937" s="205">
        <v>40896</v>
      </c>
      <c r="B1937" s="202">
        <v>0.43</v>
      </c>
    </row>
    <row r="1938" spans="1:2" x14ac:dyDescent="0.25">
      <c r="A1938" s="205">
        <v>40897</v>
      </c>
      <c r="B1938" s="202">
        <v>0.47</v>
      </c>
    </row>
    <row r="1939" spans="1:2" x14ac:dyDescent="0.25">
      <c r="A1939" s="205">
        <v>40898</v>
      </c>
      <c r="B1939" s="202">
        <v>0.53</v>
      </c>
    </row>
    <row r="1940" spans="1:2" x14ac:dyDescent="0.25">
      <c r="A1940" s="205">
        <v>40899</v>
      </c>
      <c r="B1940" s="202">
        <v>0.52</v>
      </c>
    </row>
    <row r="1941" spans="1:2" x14ac:dyDescent="0.25">
      <c r="A1941" s="205">
        <v>40900</v>
      </c>
      <c r="B1941" s="202">
        <v>0.59</v>
      </c>
    </row>
    <row r="1942" spans="1:2" x14ac:dyDescent="0.25">
      <c r="A1942" s="205">
        <v>40903</v>
      </c>
      <c r="B1942" s="202" t="e">
        <f>NA()</f>
        <v>#N/A</v>
      </c>
    </row>
    <row r="1943" spans="1:2" x14ac:dyDescent="0.25">
      <c r="A1943" s="205">
        <v>40904</v>
      </c>
      <c r="B1943" s="202">
        <v>0.57999999999999996</v>
      </c>
    </row>
    <row r="1944" spans="1:2" x14ac:dyDescent="0.25">
      <c r="A1944" s="205">
        <v>40905</v>
      </c>
      <c r="B1944" s="202">
        <v>0.5</v>
      </c>
    </row>
    <row r="1945" spans="1:2" x14ac:dyDescent="0.25">
      <c r="A1945" s="205">
        <v>40906</v>
      </c>
      <c r="B1945" s="202">
        <v>0.54</v>
      </c>
    </row>
    <row r="1946" spans="1:2" x14ac:dyDescent="0.25">
      <c r="A1946" s="205">
        <v>40907</v>
      </c>
      <c r="B1946" s="203">
        <v>0.53</v>
      </c>
    </row>
    <row r="1947" spans="1:2" x14ac:dyDescent="0.25">
      <c r="A1947" s="205">
        <v>40910</v>
      </c>
      <c r="B1947" s="202" t="e">
        <f>NA()</f>
        <v>#N/A</v>
      </c>
    </row>
    <row r="1948" spans="1:2" x14ac:dyDescent="0.25">
      <c r="A1948" s="205">
        <v>40911</v>
      </c>
      <c r="B1948" s="202">
        <v>0.55000000000000004</v>
      </c>
    </row>
    <row r="1949" spans="1:2" x14ac:dyDescent="0.25">
      <c r="A1949" s="205">
        <v>40912</v>
      </c>
      <c r="B1949" s="202">
        <v>0.54</v>
      </c>
    </row>
    <row r="1950" spans="1:2" x14ac:dyDescent="0.25">
      <c r="A1950" s="205">
        <v>40913</v>
      </c>
      <c r="B1950" s="202">
        <v>0.51</v>
      </c>
    </row>
    <row r="1951" spans="1:2" x14ac:dyDescent="0.25">
      <c r="A1951" s="205">
        <v>40914</v>
      </c>
      <c r="B1951" s="203">
        <v>0.49</v>
      </c>
    </row>
    <row r="1952" spans="1:2" x14ac:dyDescent="0.25">
      <c r="A1952" s="205">
        <v>40917</v>
      </c>
      <c r="B1952" s="202">
        <v>0.47</v>
      </c>
    </row>
    <row r="1953" spans="1:2" x14ac:dyDescent="0.25">
      <c r="A1953" s="205">
        <v>40918</v>
      </c>
      <c r="B1953" s="202">
        <v>0.51</v>
      </c>
    </row>
    <row r="1954" spans="1:2" x14ac:dyDescent="0.25">
      <c r="A1954" s="205">
        <v>40919</v>
      </c>
      <c r="B1954" s="202">
        <v>0.5</v>
      </c>
    </row>
    <row r="1955" spans="1:2" x14ac:dyDescent="0.25">
      <c r="A1955" s="205">
        <v>40920</v>
      </c>
      <c r="B1955" s="202">
        <v>0.5</v>
      </c>
    </row>
    <row r="1956" spans="1:2" x14ac:dyDescent="0.25">
      <c r="A1956" s="205">
        <v>40921</v>
      </c>
      <c r="B1956" s="202">
        <v>0.46</v>
      </c>
    </row>
    <row r="1957" spans="1:2" x14ac:dyDescent="0.25">
      <c r="A1957" s="205">
        <v>40924</v>
      </c>
      <c r="B1957" s="202" t="e">
        <f>NA()</f>
        <v>#N/A</v>
      </c>
    </row>
    <row r="1958" spans="1:2" x14ac:dyDescent="0.25">
      <c r="A1958" s="205">
        <v>40925</v>
      </c>
      <c r="B1958" s="202">
        <v>0.43</v>
      </c>
    </row>
    <row r="1959" spans="1:2" x14ac:dyDescent="0.25">
      <c r="A1959" s="205">
        <v>40926</v>
      </c>
      <c r="B1959" s="202">
        <v>0.47</v>
      </c>
    </row>
    <row r="1960" spans="1:2" x14ac:dyDescent="0.25">
      <c r="A1960" s="205">
        <v>40927</v>
      </c>
      <c r="B1960" s="202">
        <v>0.56000000000000005</v>
      </c>
    </row>
    <row r="1961" spans="1:2" x14ac:dyDescent="0.25">
      <c r="A1961" s="205">
        <v>40928</v>
      </c>
      <c r="B1961" s="203">
        <v>0.6</v>
      </c>
    </row>
    <row r="1962" spans="1:2" x14ac:dyDescent="0.25">
      <c r="A1962" s="205">
        <v>40931</v>
      </c>
      <c r="B1962" s="202">
        <v>0.66</v>
      </c>
    </row>
    <row r="1963" spans="1:2" x14ac:dyDescent="0.25">
      <c r="A1963" s="205">
        <v>40932</v>
      </c>
      <c r="B1963" s="202">
        <v>0.62</v>
      </c>
    </row>
    <row r="1964" spans="1:2" x14ac:dyDescent="0.25">
      <c r="A1964" s="205">
        <v>40933</v>
      </c>
      <c r="B1964" s="202">
        <v>0.53</v>
      </c>
    </row>
    <row r="1965" spans="1:2" x14ac:dyDescent="0.25">
      <c r="A1965" s="205">
        <v>40934</v>
      </c>
      <c r="B1965" s="202">
        <v>0.51</v>
      </c>
    </row>
    <row r="1966" spans="1:2" x14ac:dyDescent="0.25">
      <c r="A1966" s="205">
        <v>40935</v>
      </c>
      <c r="B1966" s="202">
        <v>0.49</v>
      </c>
    </row>
    <row r="1967" spans="1:2" x14ac:dyDescent="0.25">
      <c r="A1967" s="205">
        <v>40938</v>
      </c>
      <c r="B1967" s="202">
        <v>0.42</v>
      </c>
    </row>
    <row r="1968" spans="1:2" x14ac:dyDescent="0.25">
      <c r="A1968" s="205">
        <v>40939</v>
      </c>
      <c r="B1968" s="202">
        <v>0.37</v>
      </c>
    </row>
    <row r="1969" spans="1:2" x14ac:dyDescent="0.25">
      <c r="A1969" s="205">
        <v>40940</v>
      </c>
      <c r="B1969" s="202">
        <v>0.42</v>
      </c>
    </row>
    <row r="1970" spans="1:2" x14ac:dyDescent="0.25">
      <c r="A1970" s="205">
        <v>40941</v>
      </c>
      <c r="B1970" s="202">
        <v>0.41</v>
      </c>
    </row>
    <row r="1971" spans="1:2" x14ac:dyDescent="0.25">
      <c r="A1971" s="205">
        <v>40942</v>
      </c>
      <c r="B1971" s="202">
        <v>0.59</v>
      </c>
    </row>
    <row r="1972" spans="1:2" x14ac:dyDescent="0.25">
      <c r="A1972" s="205">
        <v>40945</v>
      </c>
      <c r="B1972" s="202">
        <v>0.48</v>
      </c>
    </row>
    <row r="1973" spans="1:2" x14ac:dyDescent="0.25">
      <c r="A1973" s="205">
        <v>40946</v>
      </c>
      <c r="B1973" s="202">
        <v>0.54</v>
      </c>
    </row>
    <row r="1974" spans="1:2" x14ac:dyDescent="0.25">
      <c r="A1974" s="205">
        <v>40947</v>
      </c>
      <c r="B1974" s="202">
        <v>0.51</v>
      </c>
    </row>
    <row r="1975" spans="1:2" x14ac:dyDescent="0.25">
      <c r="A1975" s="205">
        <v>40948</v>
      </c>
      <c r="B1975" s="202">
        <v>0.55000000000000004</v>
      </c>
    </row>
    <row r="1976" spans="1:2" x14ac:dyDescent="0.25">
      <c r="A1976" s="205">
        <v>40949</v>
      </c>
      <c r="B1976" s="202">
        <v>0.45</v>
      </c>
    </row>
    <row r="1977" spans="1:2" x14ac:dyDescent="0.25">
      <c r="A1977" s="205">
        <v>40952</v>
      </c>
      <c r="B1977" s="202">
        <v>0.55000000000000004</v>
      </c>
    </row>
    <row r="1978" spans="1:2" x14ac:dyDescent="0.25">
      <c r="A1978" s="205">
        <v>40953</v>
      </c>
      <c r="B1978" s="202">
        <v>0.42</v>
      </c>
    </row>
    <row r="1979" spans="1:2" x14ac:dyDescent="0.25">
      <c r="A1979" s="205">
        <v>40954</v>
      </c>
      <c r="B1979" s="202">
        <v>0.41</v>
      </c>
    </row>
    <row r="1980" spans="1:2" x14ac:dyDescent="0.25">
      <c r="A1980" s="205">
        <v>40955</v>
      </c>
      <c r="B1980" s="202">
        <v>0.47</v>
      </c>
    </row>
    <row r="1981" spans="1:2" x14ac:dyDescent="0.25">
      <c r="A1981" s="205">
        <v>40956</v>
      </c>
      <c r="B1981" s="202">
        <v>0.45</v>
      </c>
    </row>
    <row r="1982" spans="1:2" x14ac:dyDescent="0.25">
      <c r="A1982" s="205">
        <v>40959</v>
      </c>
      <c r="B1982" s="202" t="e">
        <f>NA()</f>
        <v>#N/A</v>
      </c>
    </row>
    <row r="1983" spans="1:2" x14ac:dyDescent="0.25">
      <c r="A1983" s="205">
        <v>40960</v>
      </c>
      <c r="B1983" s="202">
        <v>0.45</v>
      </c>
    </row>
    <row r="1984" spans="1:2" x14ac:dyDescent="0.25">
      <c r="A1984" s="205">
        <v>40961</v>
      </c>
      <c r="B1984" s="202">
        <v>0.41</v>
      </c>
    </row>
    <row r="1985" spans="1:2" x14ac:dyDescent="0.25">
      <c r="A1985" s="205">
        <v>40962</v>
      </c>
      <c r="B1985" s="202">
        <v>0.39</v>
      </c>
    </row>
    <row r="1986" spans="1:2" x14ac:dyDescent="0.25">
      <c r="A1986" s="205">
        <v>40963</v>
      </c>
      <c r="B1986" s="203">
        <v>0.39</v>
      </c>
    </row>
    <row r="1987" spans="1:2" x14ac:dyDescent="0.25">
      <c r="A1987" s="205">
        <v>40966</v>
      </c>
      <c r="B1987" s="202">
        <v>0.36</v>
      </c>
    </row>
    <row r="1988" spans="1:2" x14ac:dyDescent="0.25">
      <c r="A1988" s="205">
        <v>40967</v>
      </c>
      <c r="B1988" s="202">
        <v>0.37</v>
      </c>
    </row>
    <row r="1989" spans="1:2" x14ac:dyDescent="0.25">
      <c r="A1989" s="205">
        <v>40968</v>
      </c>
      <c r="B1989" s="202">
        <v>0.39</v>
      </c>
    </row>
    <row r="1990" spans="1:2" x14ac:dyDescent="0.25">
      <c r="A1990" s="205">
        <v>40969</v>
      </c>
      <c r="B1990" s="202">
        <v>0.46</v>
      </c>
    </row>
    <row r="1991" spans="1:2" x14ac:dyDescent="0.25">
      <c r="A1991" s="205">
        <v>40970</v>
      </c>
      <c r="B1991" s="202">
        <v>0.46</v>
      </c>
    </row>
    <row r="1992" spans="1:2" x14ac:dyDescent="0.25">
      <c r="A1992" s="205">
        <v>40973</v>
      </c>
      <c r="B1992" s="202">
        <v>0.52</v>
      </c>
    </row>
    <row r="1993" spans="1:2" x14ac:dyDescent="0.25">
      <c r="A1993" s="205">
        <v>40974</v>
      </c>
      <c r="B1993" s="202">
        <v>0.51</v>
      </c>
    </row>
    <row r="1994" spans="1:2" x14ac:dyDescent="0.25">
      <c r="A1994" s="205">
        <v>40975</v>
      </c>
      <c r="B1994" s="202">
        <v>0.52</v>
      </c>
    </row>
    <row r="1995" spans="1:2" x14ac:dyDescent="0.25">
      <c r="A1995" s="205">
        <v>40976</v>
      </c>
      <c r="B1995" s="202">
        <v>0.53</v>
      </c>
    </row>
    <row r="1996" spans="1:2" x14ac:dyDescent="0.25">
      <c r="A1996" s="205">
        <v>40977</v>
      </c>
      <c r="B1996" s="202">
        <v>0.52</v>
      </c>
    </row>
    <row r="1997" spans="1:2" x14ac:dyDescent="0.25">
      <c r="A1997" s="205">
        <v>40980</v>
      </c>
      <c r="B1997" s="202">
        <v>0.48</v>
      </c>
    </row>
    <row r="1998" spans="1:2" x14ac:dyDescent="0.25">
      <c r="A1998" s="205">
        <v>40981</v>
      </c>
      <c r="B1998" s="202">
        <v>0.54</v>
      </c>
    </row>
    <row r="1999" spans="1:2" x14ac:dyDescent="0.25">
      <c r="A1999" s="205">
        <v>40982</v>
      </c>
      <c r="B1999" s="202">
        <v>0.64</v>
      </c>
    </row>
    <row r="2000" spans="1:2" x14ac:dyDescent="0.25">
      <c r="A2000" s="205">
        <v>40983</v>
      </c>
      <c r="B2000" s="202">
        <v>0.6</v>
      </c>
    </row>
    <row r="2001" spans="1:2" x14ac:dyDescent="0.25">
      <c r="A2001" s="205">
        <v>40984</v>
      </c>
      <c r="B2001" s="202">
        <v>0.57999999999999996</v>
      </c>
    </row>
    <row r="2002" spans="1:2" x14ac:dyDescent="0.25">
      <c r="A2002" s="205">
        <v>40987</v>
      </c>
      <c r="B2002" s="202">
        <v>0.63</v>
      </c>
    </row>
    <row r="2003" spans="1:2" x14ac:dyDescent="0.25">
      <c r="A2003" s="205">
        <v>40988</v>
      </c>
      <c r="B2003" s="202">
        <v>0.63</v>
      </c>
    </row>
    <row r="2004" spans="1:2" x14ac:dyDescent="0.25">
      <c r="A2004" s="205">
        <v>40989</v>
      </c>
      <c r="B2004" s="202">
        <v>0.59</v>
      </c>
    </row>
    <row r="2005" spans="1:2" x14ac:dyDescent="0.25">
      <c r="A2005" s="205">
        <v>40990</v>
      </c>
      <c r="B2005" s="202">
        <v>0.59</v>
      </c>
    </row>
    <row r="2006" spans="1:2" x14ac:dyDescent="0.25">
      <c r="A2006" s="205">
        <v>40991</v>
      </c>
      <c r="B2006" s="202">
        <v>0.54</v>
      </c>
    </row>
    <row r="2007" spans="1:2" x14ac:dyDescent="0.25">
      <c r="A2007" s="205">
        <v>40994</v>
      </c>
      <c r="B2007" s="202">
        <v>0.6</v>
      </c>
    </row>
    <row r="2008" spans="1:2" x14ac:dyDescent="0.25">
      <c r="A2008" s="205">
        <v>40995</v>
      </c>
      <c r="B2008" s="202">
        <v>0.56000000000000005</v>
      </c>
    </row>
    <row r="2009" spans="1:2" x14ac:dyDescent="0.25">
      <c r="A2009" s="205">
        <v>40996</v>
      </c>
      <c r="B2009" s="202">
        <v>0.56999999999999995</v>
      </c>
    </row>
    <row r="2010" spans="1:2" x14ac:dyDescent="0.25">
      <c r="A2010" s="205">
        <v>40997</v>
      </c>
      <c r="B2010" s="202">
        <v>0.55000000000000004</v>
      </c>
    </row>
    <row r="2011" spans="1:2" x14ac:dyDescent="0.25">
      <c r="A2011" s="205">
        <v>40998</v>
      </c>
      <c r="B2011" s="202">
        <v>0.61</v>
      </c>
    </row>
    <row r="2012" spans="1:2" x14ac:dyDescent="0.25">
      <c r="A2012" s="205">
        <v>41001</v>
      </c>
      <c r="B2012" s="202">
        <v>0.56000000000000005</v>
      </c>
    </row>
    <row r="2013" spans="1:2" x14ac:dyDescent="0.25">
      <c r="A2013" s="205">
        <v>41002</v>
      </c>
      <c r="B2013" s="202">
        <v>0.62</v>
      </c>
    </row>
    <row r="2014" spans="1:2" x14ac:dyDescent="0.25">
      <c r="A2014" s="205">
        <v>41003</v>
      </c>
      <c r="B2014" s="202">
        <v>0.62</v>
      </c>
    </row>
    <row r="2015" spans="1:2" x14ac:dyDescent="0.25">
      <c r="A2015" s="205">
        <v>41004</v>
      </c>
      <c r="B2015" s="202">
        <v>0.61</v>
      </c>
    </row>
    <row r="2016" spans="1:2" x14ac:dyDescent="0.25">
      <c r="A2016" s="205">
        <v>41005</v>
      </c>
      <c r="B2016" s="202">
        <v>0.51</v>
      </c>
    </row>
    <row r="2017" spans="1:2" x14ac:dyDescent="0.25">
      <c r="A2017" s="205">
        <v>41008</v>
      </c>
      <c r="B2017" s="202">
        <v>0.5</v>
      </c>
    </row>
    <row r="2018" spans="1:2" x14ac:dyDescent="0.25">
      <c r="A2018" s="205">
        <v>41009</v>
      </c>
      <c r="B2018" s="202">
        <v>0.45</v>
      </c>
    </row>
    <row r="2019" spans="1:2" x14ac:dyDescent="0.25">
      <c r="A2019" s="205">
        <v>41010</v>
      </c>
      <c r="B2019" s="202">
        <v>0.46</v>
      </c>
    </row>
    <row r="2020" spans="1:2" x14ac:dyDescent="0.25">
      <c r="A2020" s="205">
        <v>41011</v>
      </c>
      <c r="B2020" s="202">
        <v>0.48</v>
      </c>
    </row>
    <row r="2021" spans="1:2" x14ac:dyDescent="0.25">
      <c r="A2021" s="205">
        <v>41012</v>
      </c>
      <c r="B2021" s="202">
        <v>0.45</v>
      </c>
    </row>
    <row r="2022" spans="1:2" x14ac:dyDescent="0.25">
      <c r="A2022" s="205">
        <v>41015</v>
      </c>
      <c r="B2022" s="202">
        <v>0.43</v>
      </c>
    </row>
    <row r="2023" spans="1:2" x14ac:dyDescent="0.25">
      <c r="A2023" s="205">
        <v>41016</v>
      </c>
      <c r="B2023" s="202">
        <v>0.41</v>
      </c>
    </row>
    <row r="2024" spans="1:2" x14ac:dyDescent="0.25">
      <c r="A2024" s="205">
        <v>41017</v>
      </c>
      <c r="B2024" s="202">
        <v>0.41</v>
      </c>
    </row>
    <row r="2025" spans="1:2" x14ac:dyDescent="0.25">
      <c r="A2025" s="205">
        <v>41018</v>
      </c>
      <c r="B2025" s="202">
        <v>0.59</v>
      </c>
    </row>
    <row r="2026" spans="1:2" x14ac:dyDescent="0.25">
      <c r="A2026" s="205">
        <v>41019</v>
      </c>
      <c r="B2026" s="202">
        <v>0.47</v>
      </c>
    </row>
    <row r="2027" spans="1:2" x14ac:dyDescent="0.25">
      <c r="A2027" s="205">
        <v>41022</v>
      </c>
      <c r="B2027" s="202">
        <v>0.53</v>
      </c>
    </row>
    <row r="2028" spans="1:2" x14ac:dyDescent="0.25">
      <c r="A2028" s="205">
        <v>41023</v>
      </c>
      <c r="B2028" s="202">
        <v>0.5</v>
      </c>
    </row>
    <row r="2029" spans="1:2" x14ac:dyDescent="0.25">
      <c r="A2029" s="205">
        <v>41024</v>
      </c>
      <c r="B2029" s="202">
        <v>0.53</v>
      </c>
    </row>
    <row r="2030" spans="1:2" x14ac:dyDescent="0.25">
      <c r="A2030" s="205">
        <v>41025</v>
      </c>
      <c r="B2030" s="202">
        <v>0.46</v>
      </c>
    </row>
    <row r="2031" spans="1:2" x14ac:dyDescent="0.25">
      <c r="A2031" s="205">
        <v>41026</v>
      </c>
      <c r="B2031" s="202">
        <v>0.44</v>
      </c>
    </row>
    <row r="2032" spans="1:2" x14ac:dyDescent="0.25">
      <c r="A2032" s="205">
        <v>41029</v>
      </c>
      <c r="B2032" s="202">
        <v>0.48</v>
      </c>
    </row>
    <row r="2033" spans="1:2" x14ac:dyDescent="0.25">
      <c r="A2033" s="205">
        <v>41030</v>
      </c>
      <c r="B2033" s="202">
        <v>0.51</v>
      </c>
    </row>
    <row r="2034" spans="1:2" x14ac:dyDescent="0.25">
      <c r="A2034" s="205">
        <v>41031</v>
      </c>
      <c r="B2034" s="202">
        <v>0.51</v>
      </c>
    </row>
    <row r="2035" spans="1:2" x14ac:dyDescent="0.25">
      <c r="A2035" s="205">
        <v>41032</v>
      </c>
      <c r="B2035" s="202">
        <v>0.6</v>
      </c>
    </row>
    <row r="2036" spans="1:2" x14ac:dyDescent="0.25">
      <c r="A2036" s="205">
        <v>41033</v>
      </c>
      <c r="B2036" s="202">
        <v>0.46</v>
      </c>
    </row>
    <row r="2037" spans="1:2" x14ac:dyDescent="0.25">
      <c r="A2037" s="205">
        <v>41036</v>
      </c>
      <c r="B2037" s="202">
        <v>0.56000000000000005</v>
      </c>
    </row>
    <row r="2038" spans="1:2" x14ac:dyDescent="0.25">
      <c r="A2038" s="205">
        <v>41037</v>
      </c>
      <c r="B2038" s="202">
        <v>0.59</v>
      </c>
    </row>
    <row r="2039" spans="1:2" x14ac:dyDescent="0.25">
      <c r="A2039" s="205">
        <v>41038</v>
      </c>
      <c r="B2039" s="202">
        <v>0.63</v>
      </c>
    </row>
    <row r="2040" spans="1:2" x14ac:dyDescent="0.25">
      <c r="A2040" s="205">
        <v>41039</v>
      </c>
      <c r="B2040" s="202">
        <v>0.66</v>
      </c>
    </row>
    <row r="2041" spans="1:2" x14ac:dyDescent="0.25">
      <c r="A2041" s="205">
        <v>41040</v>
      </c>
      <c r="B2041" s="202">
        <v>0.54</v>
      </c>
    </row>
    <row r="2042" spans="1:2" x14ac:dyDescent="0.25">
      <c r="A2042" s="205">
        <v>41043</v>
      </c>
      <c r="B2042" s="202">
        <v>0.52</v>
      </c>
    </row>
    <row r="2043" spans="1:2" x14ac:dyDescent="0.25">
      <c r="A2043" s="205">
        <v>41044</v>
      </c>
      <c r="B2043" s="202">
        <v>0.45</v>
      </c>
    </row>
    <row r="2044" spans="1:2" x14ac:dyDescent="0.25">
      <c r="A2044" s="205">
        <v>41045</v>
      </c>
      <c r="B2044" s="202">
        <v>0.47</v>
      </c>
    </row>
    <row r="2045" spans="1:2" x14ac:dyDescent="0.25">
      <c r="A2045" s="205">
        <v>41046</v>
      </c>
      <c r="B2045" s="202">
        <v>0.44</v>
      </c>
    </row>
    <row r="2046" spans="1:2" x14ac:dyDescent="0.25">
      <c r="A2046" s="205">
        <v>41047</v>
      </c>
      <c r="B2046" s="202">
        <v>0.39</v>
      </c>
    </row>
    <row r="2047" spans="1:2" x14ac:dyDescent="0.25">
      <c r="A2047" s="205">
        <v>41050</v>
      </c>
      <c r="B2047" s="202">
        <v>0.31</v>
      </c>
    </row>
    <row r="2048" spans="1:2" x14ac:dyDescent="0.25">
      <c r="A2048" s="205">
        <v>41051</v>
      </c>
      <c r="B2048" s="202">
        <v>0.37</v>
      </c>
    </row>
    <row r="2049" spans="1:2" x14ac:dyDescent="0.25">
      <c r="A2049" s="205">
        <v>41052</v>
      </c>
      <c r="B2049" s="202">
        <v>0.3</v>
      </c>
    </row>
    <row r="2050" spans="1:2" x14ac:dyDescent="0.25">
      <c r="A2050" s="205">
        <v>41053</v>
      </c>
      <c r="B2050" s="202">
        <v>0.35</v>
      </c>
    </row>
    <row r="2051" spans="1:2" x14ac:dyDescent="0.25">
      <c r="A2051" s="205">
        <v>41054</v>
      </c>
      <c r="B2051" s="202">
        <v>0.31</v>
      </c>
    </row>
    <row r="2052" spans="1:2" x14ac:dyDescent="0.25">
      <c r="A2052" s="205">
        <v>41057</v>
      </c>
      <c r="B2052" s="202" t="e">
        <f>NA()</f>
        <v>#N/A</v>
      </c>
    </row>
    <row r="2053" spans="1:2" x14ac:dyDescent="0.25">
      <c r="A2053" s="205">
        <v>41058</v>
      </c>
      <c r="B2053" s="202">
        <v>0.32</v>
      </c>
    </row>
    <row r="2054" spans="1:2" x14ac:dyDescent="0.25">
      <c r="A2054" s="205">
        <v>41059</v>
      </c>
      <c r="B2054" s="202">
        <v>0.22</v>
      </c>
    </row>
    <row r="2055" spans="1:2" x14ac:dyDescent="0.25">
      <c r="A2055" s="205">
        <v>41060</v>
      </c>
      <c r="B2055" s="202">
        <v>0.14000000000000001</v>
      </c>
    </row>
    <row r="2056" spans="1:2" x14ac:dyDescent="0.25">
      <c r="A2056" s="205">
        <v>41061</v>
      </c>
      <c r="B2056" s="203">
        <v>-0.03</v>
      </c>
    </row>
    <row r="2057" spans="1:2" x14ac:dyDescent="0.25">
      <c r="A2057" s="205">
        <v>41064</v>
      </c>
      <c r="B2057" s="202">
        <v>-0.02</v>
      </c>
    </row>
    <row r="2058" spans="1:2" x14ac:dyDescent="0.25">
      <c r="A2058" s="205">
        <v>41065</v>
      </c>
      <c r="B2058" s="202">
        <v>-0.01</v>
      </c>
    </row>
    <row r="2059" spans="1:2" x14ac:dyDescent="0.25">
      <c r="A2059" s="205">
        <v>41066</v>
      </c>
      <c r="B2059" s="202">
        <v>7.0000000000000007E-2</v>
      </c>
    </row>
    <row r="2060" spans="1:2" x14ac:dyDescent="0.25">
      <c r="A2060" s="205">
        <v>41067</v>
      </c>
      <c r="B2060" s="202">
        <v>0.12</v>
      </c>
    </row>
    <row r="2061" spans="1:2" x14ac:dyDescent="0.25">
      <c r="A2061" s="205">
        <v>41068</v>
      </c>
      <c r="B2061" s="202">
        <v>0.13</v>
      </c>
    </row>
    <row r="2062" spans="1:2" x14ac:dyDescent="0.25">
      <c r="A2062" s="205">
        <v>41071</v>
      </c>
      <c r="B2062" s="202">
        <v>0.1</v>
      </c>
    </row>
    <row r="2063" spans="1:2" x14ac:dyDescent="0.25">
      <c r="A2063" s="205">
        <v>41072</v>
      </c>
      <c r="B2063" s="202">
        <v>0.14000000000000001</v>
      </c>
    </row>
    <row r="2064" spans="1:2" x14ac:dyDescent="0.25">
      <c r="A2064" s="205">
        <v>41073</v>
      </c>
      <c r="B2064" s="202">
        <v>0.1</v>
      </c>
    </row>
    <row r="2065" spans="1:2" x14ac:dyDescent="0.25">
      <c r="A2065" s="205">
        <v>41074</v>
      </c>
      <c r="B2065" s="202">
        <v>0.14000000000000001</v>
      </c>
    </row>
    <row r="2066" spans="1:2" x14ac:dyDescent="0.25">
      <c r="A2066" s="205">
        <v>41075</v>
      </c>
      <c r="B2066" s="202">
        <v>0.09</v>
      </c>
    </row>
    <row r="2067" spans="1:2" x14ac:dyDescent="0.25">
      <c r="A2067" s="205">
        <v>41078</v>
      </c>
      <c r="B2067" s="202">
        <v>0.09</v>
      </c>
    </row>
    <row r="2068" spans="1:2" x14ac:dyDescent="0.25">
      <c r="A2068" s="205">
        <v>41079</v>
      </c>
      <c r="B2068" s="202">
        <v>0.1</v>
      </c>
    </row>
    <row r="2069" spans="1:2" x14ac:dyDescent="0.25">
      <c r="A2069" s="205">
        <v>41080</v>
      </c>
      <c r="B2069" s="202">
        <v>0.11</v>
      </c>
    </row>
    <row r="2070" spans="1:2" x14ac:dyDescent="0.25">
      <c r="A2070" s="205">
        <v>41081</v>
      </c>
      <c r="B2070" s="202">
        <v>0.13</v>
      </c>
    </row>
    <row r="2071" spans="1:2" x14ac:dyDescent="0.25">
      <c r="A2071" s="205">
        <v>41082</v>
      </c>
      <c r="B2071" s="202">
        <v>0.18</v>
      </c>
    </row>
    <row r="2072" spans="1:2" x14ac:dyDescent="0.25">
      <c r="A2072" s="205">
        <v>41085</v>
      </c>
      <c r="B2072" s="202">
        <v>0.12</v>
      </c>
    </row>
    <row r="2073" spans="1:2" x14ac:dyDescent="0.25">
      <c r="A2073" s="205">
        <v>41086</v>
      </c>
      <c r="B2073" s="202">
        <v>0.12</v>
      </c>
    </row>
    <row r="2074" spans="1:2" x14ac:dyDescent="0.25">
      <c r="A2074" s="205">
        <v>41087</v>
      </c>
      <c r="B2074" s="202">
        <v>0.11</v>
      </c>
    </row>
    <row r="2075" spans="1:2" x14ac:dyDescent="0.25">
      <c r="A2075" s="205">
        <v>41088</v>
      </c>
      <c r="B2075" s="202">
        <v>0.09</v>
      </c>
    </row>
    <row r="2076" spans="1:2" x14ac:dyDescent="0.25">
      <c r="A2076" s="205">
        <v>41089</v>
      </c>
      <c r="B2076" s="202">
        <v>0.15</v>
      </c>
    </row>
    <row r="2077" spans="1:2" x14ac:dyDescent="0.25">
      <c r="A2077" s="205">
        <v>41092</v>
      </c>
      <c r="B2077" s="202">
        <v>0.1</v>
      </c>
    </row>
    <row r="2078" spans="1:2" x14ac:dyDescent="0.25">
      <c r="A2078" s="205">
        <v>41093</v>
      </c>
      <c r="B2078" s="202">
        <v>0.14000000000000001</v>
      </c>
    </row>
    <row r="2079" spans="1:2" x14ac:dyDescent="0.25">
      <c r="A2079" s="205">
        <v>41094</v>
      </c>
      <c r="B2079" s="202" t="e">
        <f>NA()</f>
        <v>#N/A</v>
      </c>
    </row>
    <row r="2080" spans="1:2" x14ac:dyDescent="0.25">
      <c r="A2080" s="205">
        <v>41095</v>
      </c>
      <c r="B2080" s="202">
        <v>0.1</v>
      </c>
    </row>
    <row r="2081" spans="1:2" x14ac:dyDescent="0.25">
      <c r="A2081" s="205">
        <v>41096</v>
      </c>
      <c r="B2081" s="202">
        <v>0.08</v>
      </c>
    </row>
    <row r="2082" spans="1:2" x14ac:dyDescent="0.25">
      <c r="A2082" s="205">
        <v>41099</v>
      </c>
      <c r="B2082" s="202">
        <v>0.03</v>
      </c>
    </row>
    <row r="2083" spans="1:2" x14ac:dyDescent="0.25">
      <c r="A2083" s="205">
        <v>41100</v>
      </c>
      <c r="B2083" s="203">
        <v>0.01</v>
      </c>
    </row>
    <row r="2084" spans="1:2" x14ac:dyDescent="0.25">
      <c r="A2084" s="205">
        <v>41101</v>
      </c>
      <c r="B2084" s="202">
        <v>0.03</v>
      </c>
    </row>
    <row r="2085" spans="1:2" x14ac:dyDescent="0.25">
      <c r="A2085" s="205">
        <v>41102</v>
      </c>
      <c r="B2085" s="202">
        <v>0</v>
      </c>
    </row>
    <row r="2086" spans="1:2" x14ac:dyDescent="0.25">
      <c r="A2086" s="205">
        <v>41103</v>
      </c>
      <c r="B2086" s="202">
        <v>-0.01</v>
      </c>
    </row>
    <row r="2087" spans="1:2" x14ac:dyDescent="0.25">
      <c r="A2087" s="205">
        <v>41106</v>
      </c>
      <c r="B2087" s="202">
        <v>-0.02</v>
      </c>
    </row>
    <row r="2088" spans="1:2" x14ac:dyDescent="0.25">
      <c r="A2088" s="205">
        <v>41107</v>
      </c>
      <c r="B2088" s="202">
        <v>0</v>
      </c>
    </row>
    <row r="2089" spans="1:2" x14ac:dyDescent="0.25">
      <c r="A2089" s="205">
        <v>41108</v>
      </c>
      <c r="B2089" s="202">
        <v>0</v>
      </c>
    </row>
    <row r="2090" spans="1:2" x14ac:dyDescent="0.25">
      <c r="A2090" s="205">
        <v>41109</v>
      </c>
      <c r="B2090" s="202">
        <v>-0.01</v>
      </c>
    </row>
    <row r="2091" spans="1:2" x14ac:dyDescent="0.25">
      <c r="A2091" s="205">
        <v>41110</v>
      </c>
      <c r="B2091" s="202">
        <v>-0.08</v>
      </c>
    </row>
    <row r="2092" spans="1:2" x14ac:dyDescent="0.25">
      <c r="A2092" s="205">
        <v>41113</v>
      </c>
      <c r="B2092" s="202">
        <v>-0.09</v>
      </c>
    </row>
    <row r="2093" spans="1:2" x14ac:dyDescent="0.25">
      <c r="A2093" s="205">
        <v>41114</v>
      </c>
      <c r="B2093" s="202">
        <v>-0.11</v>
      </c>
    </row>
    <row r="2094" spans="1:2" x14ac:dyDescent="0.25">
      <c r="A2094" s="205">
        <v>41115</v>
      </c>
      <c r="B2094" s="202">
        <v>-0.1</v>
      </c>
    </row>
    <row r="2095" spans="1:2" x14ac:dyDescent="0.25">
      <c r="A2095" s="205">
        <v>41116</v>
      </c>
      <c r="B2095" s="202">
        <v>-0.09</v>
      </c>
    </row>
    <row r="2096" spans="1:2" x14ac:dyDescent="0.25">
      <c r="A2096" s="205">
        <v>41117</v>
      </c>
      <c r="B2096" s="202">
        <v>-0.01</v>
      </c>
    </row>
    <row r="2097" spans="1:2" x14ac:dyDescent="0.25">
      <c r="A2097" s="205">
        <v>41120</v>
      </c>
      <c r="B2097" s="202">
        <v>-0.05</v>
      </c>
    </row>
    <row r="2098" spans="1:2" x14ac:dyDescent="0.25">
      <c r="A2098" s="205">
        <v>41121</v>
      </c>
      <c r="B2098" s="202">
        <v>-0.09</v>
      </c>
    </row>
    <row r="2099" spans="1:2" x14ac:dyDescent="0.25">
      <c r="A2099" s="205">
        <v>41122</v>
      </c>
      <c r="B2099" s="202">
        <v>-7.0000000000000007E-2</v>
      </c>
    </row>
    <row r="2100" spans="1:2" x14ac:dyDescent="0.25">
      <c r="A2100" s="205">
        <v>41123</v>
      </c>
      <c r="B2100" s="202">
        <v>-0.1</v>
      </c>
    </row>
    <row r="2101" spans="1:2" x14ac:dyDescent="0.25">
      <c r="A2101" s="205">
        <v>41124</v>
      </c>
      <c r="B2101" s="202">
        <v>-0.05</v>
      </c>
    </row>
    <row r="2102" spans="1:2" x14ac:dyDescent="0.25">
      <c r="A2102" s="205">
        <v>41127</v>
      </c>
      <c r="B2102" s="202">
        <v>-0.06</v>
      </c>
    </row>
    <row r="2103" spans="1:2" x14ac:dyDescent="0.25">
      <c r="A2103" s="205">
        <v>41128</v>
      </c>
      <c r="B2103" s="202">
        <v>-0.03</v>
      </c>
    </row>
    <row r="2104" spans="1:2" x14ac:dyDescent="0.25">
      <c r="A2104" s="205">
        <v>41129</v>
      </c>
      <c r="B2104" s="202">
        <v>0.01</v>
      </c>
    </row>
    <row r="2105" spans="1:2" x14ac:dyDescent="0.25">
      <c r="A2105" s="205">
        <v>41130</v>
      </c>
      <c r="B2105" s="202">
        <v>0.04</v>
      </c>
    </row>
    <row r="2106" spans="1:2" x14ac:dyDescent="0.25">
      <c r="A2106" s="205">
        <v>41131</v>
      </c>
      <c r="B2106" s="202">
        <v>0.03</v>
      </c>
    </row>
    <row r="2107" spans="1:2" x14ac:dyDescent="0.25">
      <c r="A2107" s="205">
        <v>41134</v>
      </c>
      <c r="B2107" s="202">
        <v>0.05</v>
      </c>
    </row>
    <row r="2108" spans="1:2" x14ac:dyDescent="0.25">
      <c r="A2108" s="205">
        <v>41135</v>
      </c>
      <c r="B2108" s="202">
        <v>0.11</v>
      </c>
    </row>
    <row r="2109" spans="1:2" x14ac:dyDescent="0.25">
      <c r="A2109" s="205">
        <v>41136</v>
      </c>
      <c r="B2109" s="202">
        <v>0.2</v>
      </c>
    </row>
    <row r="2110" spans="1:2" x14ac:dyDescent="0.25">
      <c r="A2110" s="205">
        <v>41137</v>
      </c>
      <c r="B2110" s="202">
        <v>0.24</v>
      </c>
    </row>
    <row r="2111" spans="1:2" x14ac:dyDescent="0.25">
      <c r="A2111" s="205">
        <v>41138</v>
      </c>
      <c r="B2111" s="202">
        <v>0.23</v>
      </c>
    </row>
    <row r="2112" spans="1:2" x14ac:dyDescent="0.25">
      <c r="A2112" s="205">
        <v>41141</v>
      </c>
      <c r="B2112" s="202">
        <v>0.23</v>
      </c>
    </row>
    <row r="2113" spans="1:2" x14ac:dyDescent="0.25">
      <c r="A2113" s="205">
        <v>41142</v>
      </c>
      <c r="B2113" s="202">
        <v>0.21</v>
      </c>
    </row>
    <row r="2114" spans="1:2" x14ac:dyDescent="0.25">
      <c r="A2114" s="205">
        <v>41143</v>
      </c>
      <c r="B2114" s="202">
        <v>0.12</v>
      </c>
    </row>
    <row r="2115" spans="1:2" x14ac:dyDescent="0.25">
      <c r="A2115" s="205">
        <v>41144</v>
      </c>
      <c r="B2115" s="202">
        <v>0.06</v>
      </c>
    </row>
    <row r="2116" spans="1:2" x14ac:dyDescent="0.25">
      <c r="A2116" s="205">
        <v>41145</v>
      </c>
      <c r="B2116" s="202">
        <v>7.0000000000000007E-2</v>
      </c>
    </row>
    <row r="2117" spans="1:2" x14ac:dyDescent="0.25">
      <c r="A2117" s="205">
        <v>41148</v>
      </c>
      <c r="B2117" s="202">
        <v>0.03</v>
      </c>
    </row>
    <row r="2118" spans="1:2" x14ac:dyDescent="0.25">
      <c r="A2118" s="205">
        <v>41149</v>
      </c>
      <c r="B2118" s="202">
        <v>-0.01</v>
      </c>
    </row>
    <row r="2119" spans="1:2" x14ac:dyDescent="0.25">
      <c r="A2119" s="205">
        <v>41150</v>
      </c>
      <c r="B2119" s="202">
        <v>0.02</v>
      </c>
    </row>
    <row r="2120" spans="1:2" x14ac:dyDescent="0.25">
      <c r="A2120" s="205">
        <v>41151</v>
      </c>
      <c r="B2120" s="202">
        <v>0.05</v>
      </c>
    </row>
    <row r="2121" spans="1:2" x14ac:dyDescent="0.25">
      <c r="A2121" s="205">
        <v>41152</v>
      </c>
      <c r="B2121" s="202">
        <v>0</v>
      </c>
    </row>
    <row r="2122" spans="1:2" x14ac:dyDescent="0.25">
      <c r="A2122" s="205">
        <v>41155</v>
      </c>
      <c r="B2122" s="202" t="e">
        <f>NA()</f>
        <v>#N/A</v>
      </c>
    </row>
    <row r="2123" spans="1:2" x14ac:dyDescent="0.25">
      <c r="A2123" s="205">
        <v>41156</v>
      </c>
      <c r="B2123" s="202">
        <v>0</v>
      </c>
    </row>
    <row r="2124" spans="1:2" x14ac:dyDescent="0.25">
      <c r="A2124" s="205">
        <v>41157</v>
      </c>
      <c r="B2124" s="202">
        <v>-0.01</v>
      </c>
    </row>
    <row r="2125" spans="1:2" x14ac:dyDescent="0.25">
      <c r="A2125" s="205">
        <v>41158</v>
      </c>
      <c r="B2125" s="202">
        <v>0.05</v>
      </c>
    </row>
    <row r="2126" spans="1:2" x14ac:dyDescent="0.25">
      <c r="A2126" s="205">
        <v>41159</v>
      </c>
      <c r="B2126" s="203">
        <v>0.02</v>
      </c>
    </row>
    <row r="2127" spans="1:2" x14ac:dyDescent="0.25">
      <c r="A2127" s="205">
        <v>41162</v>
      </c>
      <c r="B2127" s="202">
        <v>0.01</v>
      </c>
    </row>
    <row r="2128" spans="1:2" x14ac:dyDescent="0.25">
      <c r="A2128" s="205">
        <v>41163</v>
      </c>
      <c r="B2128" s="202">
        <v>0.02</v>
      </c>
    </row>
    <row r="2129" spans="1:2" x14ac:dyDescent="0.25">
      <c r="A2129" s="205">
        <v>41164</v>
      </c>
      <c r="B2129" s="202">
        <v>0.1</v>
      </c>
    </row>
    <row r="2130" spans="1:2" x14ac:dyDescent="0.25">
      <c r="A2130" s="205">
        <v>41165</v>
      </c>
      <c r="B2130" s="202">
        <v>0.03</v>
      </c>
    </row>
    <row r="2131" spans="1:2" x14ac:dyDescent="0.25">
      <c r="A2131" s="205">
        <v>41166</v>
      </c>
      <c r="B2131" s="202">
        <v>0.02</v>
      </c>
    </row>
    <row r="2132" spans="1:2" x14ac:dyDescent="0.25">
      <c r="A2132" s="205">
        <v>41169</v>
      </c>
      <c r="B2132" s="202">
        <v>0.04</v>
      </c>
    </row>
    <row r="2133" spans="1:2" x14ac:dyDescent="0.25">
      <c r="A2133" s="205">
        <v>41170</v>
      </c>
      <c r="B2133" s="202">
        <v>0.04</v>
      </c>
    </row>
    <row r="2134" spans="1:2" x14ac:dyDescent="0.25">
      <c r="A2134" s="205">
        <v>41171</v>
      </c>
      <c r="B2134" s="202">
        <v>0.01</v>
      </c>
    </row>
    <row r="2135" spans="1:2" x14ac:dyDescent="0.25">
      <c r="A2135" s="205">
        <v>41172</v>
      </c>
      <c r="B2135" s="202">
        <v>0.05</v>
      </c>
    </row>
    <row r="2136" spans="1:2" x14ac:dyDescent="0.25">
      <c r="A2136" s="205">
        <v>41173</v>
      </c>
      <c r="B2136" s="202">
        <v>0.05</v>
      </c>
    </row>
    <row r="2137" spans="1:2" x14ac:dyDescent="0.25">
      <c r="A2137" s="205">
        <v>41176</v>
      </c>
      <c r="B2137" s="202">
        <v>0.04</v>
      </c>
    </row>
    <row r="2138" spans="1:2" x14ac:dyDescent="0.25">
      <c r="A2138" s="205">
        <v>41177</v>
      </c>
      <c r="B2138" s="202">
        <v>0.01</v>
      </c>
    </row>
    <row r="2139" spans="1:2" x14ac:dyDescent="0.25">
      <c r="A2139" s="205">
        <v>41178</v>
      </c>
      <c r="B2139" s="202">
        <v>-0.04</v>
      </c>
    </row>
    <row r="2140" spans="1:2" x14ac:dyDescent="0.25">
      <c r="A2140" s="205">
        <v>41179</v>
      </c>
      <c r="B2140" s="202">
        <v>-0.02</v>
      </c>
    </row>
    <row r="2141" spans="1:2" x14ac:dyDescent="0.25">
      <c r="A2141" s="205">
        <v>41180</v>
      </c>
      <c r="B2141" s="202">
        <v>-0.01</v>
      </c>
    </row>
    <row r="2142" spans="1:2" x14ac:dyDescent="0.25">
      <c r="A2142" s="205">
        <v>41183</v>
      </c>
      <c r="B2142" s="202">
        <v>-0.02</v>
      </c>
    </row>
    <row r="2143" spans="1:2" x14ac:dyDescent="0.25">
      <c r="A2143" s="205">
        <v>41184</v>
      </c>
      <c r="B2143" s="202">
        <v>-7.0000000000000007E-2</v>
      </c>
    </row>
    <row r="2144" spans="1:2" x14ac:dyDescent="0.25">
      <c r="A2144" s="205">
        <v>41185</v>
      </c>
      <c r="B2144" s="202">
        <v>-0.08</v>
      </c>
    </row>
    <row r="2145" spans="1:2" x14ac:dyDescent="0.25">
      <c r="A2145" s="205">
        <v>41186</v>
      </c>
      <c r="B2145" s="202">
        <v>-0.09</v>
      </c>
    </row>
    <row r="2146" spans="1:2" x14ac:dyDescent="0.25">
      <c r="A2146" s="205">
        <v>41187</v>
      </c>
      <c r="B2146" s="202">
        <v>-0.05</v>
      </c>
    </row>
    <row r="2147" spans="1:2" x14ac:dyDescent="0.25">
      <c r="A2147" s="205">
        <v>41190</v>
      </c>
      <c r="B2147" s="202" t="e">
        <f>NA()</f>
        <v>#N/A</v>
      </c>
    </row>
    <row r="2148" spans="1:2" x14ac:dyDescent="0.25">
      <c r="A2148" s="205">
        <v>41191</v>
      </c>
      <c r="B2148" s="202">
        <v>-0.05</v>
      </c>
    </row>
    <row r="2149" spans="1:2" x14ac:dyDescent="0.25">
      <c r="A2149" s="205">
        <v>41192</v>
      </c>
      <c r="B2149" s="202">
        <v>-0.04</v>
      </c>
    </row>
    <row r="2150" spans="1:2" x14ac:dyDescent="0.25">
      <c r="A2150" s="205">
        <v>41193</v>
      </c>
      <c r="B2150" s="202">
        <v>-0.02</v>
      </c>
    </row>
    <row r="2151" spans="1:2" x14ac:dyDescent="0.25">
      <c r="A2151" s="205">
        <v>41194</v>
      </c>
      <c r="B2151" s="203">
        <v>-0.02</v>
      </c>
    </row>
    <row r="2152" spans="1:2" x14ac:dyDescent="0.25">
      <c r="A2152" s="205">
        <v>41197</v>
      </c>
      <c r="B2152" s="202">
        <v>-0.03</v>
      </c>
    </row>
    <row r="2153" spans="1:2" x14ac:dyDescent="0.25">
      <c r="A2153" s="205">
        <v>41198</v>
      </c>
      <c r="B2153" s="202">
        <v>0.04</v>
      </c>
    </row>
    <row r="2154" spans="1:2" x14ac:dyDescent="0.25">
      <c r="A2154" s="205">
        <v>41199</v>
      </c>
      <c r="B2154" s="202">
        <v>0.09</v>
      </c>
    </row>
    <row r="2155" spans="1:2" x14ac:dyDescent="0.25">
      <c r="A2155" s="205">
        <v>41200</v>
      </c>
      <c r="B2155" s="202">
        <v>0.08</v>
      </c>
    </row>
    <row r="2156" spans="1:2" x14ac:dyDescent="0.25">
      <c r="A2156" s="205">
        <v>41201</v>
      </c>
      <c r="B2156" s="202">
        <v>0.01</v>
      </c>
    </row>
    <row r="2157" spans="1:2" x14ac:dyDescent="0.25">
      <c r="A2157" s="205">
        <v>41204</v>
      </c>
      <c r="B2157" s="202">
        <v>0.01</v>
      </c>
    </row>
    <row r="2158" spans="1:2" x14ac:dyDescent="0.25">
      <c r="A2158" s="205">
        <v>41205</v>
      </c>
      <c r="B2158" s="202">
        <v>-0.01</v>
      </c>
    </row>
    <row r="2159" spans="1:2" x14ac:dyDescent="0.25">
      <c r="A2159" s="205">
        <v>41206</v>
      </c>
      <c r="B2159" s="202">
        <v>0.01</v>
      </c>
    </row>
    <row r="2160" spans="1:2" x14ac:dyDescent="0.25">
      <c r="A2160" s="205">
        <v>41207</v>
      </c>
      <c r="B2160" s="202">
        <v>0.06</v>
      </c>
    </row>
    <row r="2161" spans="1:2" x14ac:dyDescent="0.25">
      <c r="A2161" s="205">
        <v>41208</v>
      </c>
      <c r="B2161" s="202">
        <v>0.01</v>
      </c>
    </row>
    <row r="2162" spans="1:2" x14ac:dyDescent="0.25">
      <c r="A2162" s="205">
        <v>41211</v>
      </c>
      <c r="B2162" s="202">
        <v>-0.03</v>
      </c>
    </row>
    <row r="2163" spans="1:2" x14ac:dyDescent="0.25">
      <c r="A2163" s="205">
        <v>41212</v>
      </c>
      <c r="B2163" s="202" t="e">
        <f>NA()</f>
        <v>#N/A</v>
      </c>
    </row>
    <row r="2164" spans="1:2" x14ac:dyDescent="0.25">
      <c r="A2164" s="205">
        <v>41213</v>
      </c>
      <c r="B2164" s="202">
        <v>-7.0000000000000007E-2</v>
      </c>
    </row>
    <row r="2165" spans="1:2" x14ac:dyDescent="0.25">
      <c r="A2165" s="205">
        <v>41214</v>
      </c>
      <c r="B2165" s="202">
        <v>-0.06</v>
      </c>
    </row>
    <row r="2166" spans="1:2" x14ac:dyDescent="0.25">
      <c r="A2166" s="205">
        <v>41215</v>
      </c>
      <c r="B2166" s="202">
        <v>-0.02</v>
      </c>
    </row>
    <row r="2167" spans="1:2" x14ac:dyDescent="0.25">
      <c r="A2167" s="205">
        <v>41218</v>
      </c>
      <c r="B2167" s="203">
        <v>-0.05</v>
      </c>
    </row>
    <row r="2168" spans="1:2" x14ac:dyDescent="0.25">
      <c r="A2168" s="205">
        <v>41219</v>
      </c>
      <c r="B2168" s="202">
        <v>-0.01</v>
      </c>
    </row>
    <row r="2169" spans="1:2" x14ac:dyDescent="0.25">
      <c r="A2169" s="205">
        <v>41220</v>
      </c>
      <c r="B2169" s="202">
        <v>-0.1</v>
      </c>
    </row>
    <row r="2170" spans="1:2" x14ac:dyDescent="0.25">
      <c r="A2170" s="205">
        <v>41221</v>
      </c>
      <c r="B2170" s="202">
        <v>-0.17</v>
      </c>
    </row>
    <row r="2171" spans="1:2" x14ac:dyDescent="0.25">
      <c r="A2171" s="205">
        <v>41222</v>
      </c>
      <c r="B2171" s="202">
        <v>-0.14000000000000001</v>
      </c>
    </row>
    <row r="2172" spans="1:2" x14ac:dyDescent="0.25">
      <c r="A2172" s="205">
        <v>41225</v>
      </c>
      <c r="B2172" s="202" t="e">
        <f>NA()</f>
        <v>#N/A</v>
      </c>
    </row>
    <row r="2173" spans="1:2" x14ac:dyDescent="0.25">
      <c r="A2173" s="205">
        <v>41226</v>
      </c>
      <c r="B2173" s="202">
        <v>-0.16</v>
      </c>
    </row>
    <row r="2174" spans="1:2" x14ac:dyDescent="0.25">
      <c r="A2174" s="205">
        <v>41227</v>
      </c>
      <c r="B2174" s="202">
        <v>-0.14000000000000001</v>
      </c>
    </row>
    <row r="2175" spans="1:2" x14ac:dyDescent="0.25">
      <c r="A2175" s="205">
        <v>41228</v>
      </c>
      <c r="B2175" s="202">
        <v>-0.12</v>
      </c>
    </row>
    <row r="2176" spans="1:2" x14ac:dyDescent="0.25">
      <c r="A2176" s="205">
        <v>41229</v>
      </c>
      <c r="B2176" s="203">
        <v>-0.12</v>
      </c>
    </row>
    <row r="2177" spans="1:2" x14ac:dyDescent="0.25">
      <c r="A2177" s="205">
        <v>41232</v>
      </c>
      <c r="B2177" s="202">
        <v>-0.09</v>
      </c>
    </row>
    <row r="2178" spans="1:2" x14ac:dyDescent="0.25">
      <c r="A2178" s="205">
        <v>41233</v>
      </c>
      <c r="B2178" s="202">
        <v>-0.03</v>
      </c>
    </row>
    <row r="2179" spans="1:2" x14ac:dyDescent="0.25">
      <c r="A2179" s="205">
        <v>41234</v>
      </c>
      <c r="B2179" s="202">
        <v>0</v>
      </c>
    </row>
    <row r="2180" spans="1:2" x14ac:dyDescent="0.25">
      <c r="A2180" s="205">
        <v>41235</v>
      </c>
      <c r="B2180" s="202" t="e">
        <f>NA()</f>
        <v>#N/A</v>
      </c>
    </row>
    <row r="2181" spans="1:2" x14ac:dyDescent="0.25">
      <c r="A2181" s="205">
        <v>41236</v>
      </c>
      <c r="B2181" s="202">
        <v>0</v>
      </c>
    </row>
    <row r="2182" spans="1:2" x14ac:dyDescent="0.25">
      <c r="A2182" s="205">
        <v>41239</v>
      </c>
      <c r="B2182" s="202">
        <v>0</v>
      </c>
    </row>
    <row r="2183" spans="1:2" x14ac:dyDescent="0.25">
      <c r="A2183" s="205">
        <v>41240</v>
      </c>
      <c r="B2183" s="202">
        <v>0.02</v>
      </c>
    </row>
    <row r="2184" spans="1:2" x14ac:dyDescent="0.25">
      <c r="A2184" s="205">
        <v>41241</v>
      </c>
      <c r="B2184" s="203">
        <v>0.02</v>
      </c>
    </row>
    <row r="2185" spans="1:2" x14ac:dyDescent="0.25">
      <c r="A2185" s="205">
        <v>41242</v>
      </c>
      <c r="B2185" s="202">
        <v>-0.01</v>
      </c>
    </row>
    <row r="2186" spans="1:2" x14ac:dyDescent="0.25">
      <c r="A2186" s="205">
        <v>41243</v>
      </c>
      <c r="B2186" s="202">
        <v>-0.01</v>
      </c>
    </row>
    <row r="2187" spans="1:2" x14ac:dyDescent="0.25">
      <c r="A2187" s="205">
        <v>41246</v>
      </c>
      <c r="B2187" s="202">
        <v>-0.05</v>
      </c>
    </row>
    <row r="2188" spans="1:2" x14ac:dyDescent="0.25">
      <c r="A2188" s="205">
        <v>41247</v>
      </c>
      <c r="B2188" s="202">
        <v>-0.08</v>
      </c>
    </row>
    <row r="2189" spans="1:2" x14ac:dyDescent="0.25">
      <c r="A2189" s="205">
        <v>41248</v>
      </c>
      <c r="B2189" s="202">
        <v>-0.1</v>
      </c>
    </row>
    <row r="2190" spans="1:2" x14ac:dyDescent="0.25">
      <c r="A2190" s="205">
        <v>41249</v>
      </c>
      <c r="B2190" s="202">
        <v>-0.12</v>
      </c>
    </row>
    <row r="2191" spans="1:2" x14ac:dyDescent="0.25">
      <c r="A2191" s="205">
        <v>41250</v>
      </c>
      <c r="B2191" s="202">
        <v>-0.11</v>
      </c>
    </row>
    <row r="2192" spans="1:2" x14ac:dyDescent="0.25">
      <c r="A2192" s="205">
        <v>41253</v>
      </c>
      <c r="B2192" s="202">
        <v>-0.16</v>
      </c>
    </row>
    <row r="2193" spans="1:2" x14ac:dyDescent="0.25">
      <c r="A2193" s="205">
        <v>41254</v>
      </c>
      <c r="B2193" s="202">
        <v>-7.0000000000000007E-2</v>
      </c>
    </row>
    <row r="2194" spans="1:2" x14ac:dyDescent="0.25">
      <c r="A2194" s="205">
        <v>41255</v>
      </c>
      <c r="B2194" s="202">
        <v>-0.01</v>
      </c>
    </row>
    <row r="2195" spans="1:2" x14ac:dyDescent="0.25">
      <c r="A2195" s="205">
        <v>41256</v>
      </c>
      <c r="B2195" s="202">
        <v>0.03</v>
      </c>
    </row>
    <row r="2196" spans="1:2" x14ac:dyDescent="0.25">
      <c r="A2196" s="205">
        <v>41257</v>
      </c>
      <c r="B2196" s="202">
        <v>0</v>
      </c>
    </row>
    <row r="2197" spans="1:2" x14ac:dyDescent="0.25">
      <c r="A2197" s="205">
        <v>41260</v>
      </c>
      <c r="B2197" s="202">
        <v>0.05</v>
      </c>
    </row>
    <row r="2198" spans="1:2" x14ac:dyDescent="0.25">
      <c r="A2198" s="205">
        <v>41261</v>
      </c>
      <c r="B2198" s="202">
        <v>0.1</v>
      </c>
    </row>
    <row r="2199" spans="1:2" x14ac:dyDescent="0.25">
      <c r="A2199" s="205">
        <v>41262</v>
      </c>
      <c r="B2199" s="202">
        <v>0.14000000000000001</v>
      </c>
    </row>
    <row r="2200" spans="1:2" x14ac:dyDescent="0.25">
      <c r="A2200" s="205">
        <v>41263</v>
      </c>
      <c r="B2200" s="202">
        <v>0.06</v>
      </c>
    </row>
    <row r="2201" spans="1:2" x14ac:dyDescent="0.25">
      <c r="A2201" s="205">
        <v>41264</v>
      </c>
      <c r="B2201" s="202">
        <v>0.02</v>
      </c>
    </row>
    <row r="2202" spans="1:2" x14ac:dyDescent="0.25">
      <c r="A2202" s="205">
        <v>41267</v>
      </c>
      <c r="B2202" s="202">
        <v>0.1</v>
      </c>
    </row>
    <row r="2203" spans="1:2" x14ac:dyDescent="0.25">
      <c r="A2203" s="205">
        <v>41268</v>
      </c>
      <c r="B2203" s="202" t="e">
        <f>NA()</f>
        <v>#N/A</v>
      </c>
    </row>
    <row r="2204" spans="1:2" x14ac:dyDescent="0.25">
      <c r="A2204" s="205">
        <v>41269</v>
      </c>
      <c r="B2204" s="202">
        <v>0.05</v>
      </c>
    </row>
    <row r="2205" spans="1:2" x14ac:dyDescent="0.25">
      <c r="A2205" s="205">
        <v>41270</v>
      </c>
      <c r="B2205" s="202">
        <v>0.05</v>
      </c>
    </row>
    <row r="2206" spans="1:2" x14ac:dyDescent="0.25">
      <c r="A2206" s="205">
        <v>41271</v>
      </c>
      <c r="B2206" s="202">
        <v>0.01</v>
      </c>
    </row>
    <row r="2207" spans="1:2" x14ac:dyDescent="0.25">
      <c r="A2207" s="205">
        <v>41274</v>
      </c>
      <c r="B2207" s="203">
        <v>0.15</v>
      </c>
    </row>
    <row r="2208" spans="1:2" x14ac:dyDescent="0.25">
      <c r="A2208" s="205">
        <v>41275</v>
      </c>
      <c r="B2208" s="202" t="e">
        <f>NA()</f>
        <v>#N/A</v>
      </c>
    </row>
    <row r="2209" spans="1:2" x14ac:dyDescent="0.25">
      <c r="A2209" s="205">
        <v>41276</v>
      </c>
      <c r="B2209" s="202">
        <v>0.22</v>
      </c>
    </row>
    <row r="2210" spans="1:2" x14ac:dyDescent="0.25">
      <c r="A2210" s="205">
        <v>41277</v>
      </c>
      <c r="B2210" s="202">
        <v>0.31</v>
      </c>
    </row>
    <row r="2211" spans="1:2" x14ac:dyDescent="0.25">
      <c r="A2211" s="205">
        <v>41278</v>
      </c>
      <c r="B2211" s="202">
        <v>0.27</v>
      </c>
    </row>
    <row r="2212" spans="1:2" x14ac:dyDescent="0.25">
      <c r="A2212" s="205">
        <v>41281</v>
      </c>
      <c r="B2212" s="203">
        <v>0.18</v>
      </c>
    </row>
    <row r="2213" spans="1:2" x14ac:dyDescent="0.25">
      <c r="A2213" s="205">
        <v>41282</v>
      </c>
      <c r="B2213" s="202">
        <v>0.24</v>
      </c>
    </row>
    <row r="2214" spans="1:2" x14ac:dyDescent="0.25">
      <c r="A2214" s="205">
        <v>41283</v>
      </c>
      <c r="B2214" s="202">
        <v>0.2</v>
      </c>
    </row>
    <row r="2215" spans="1:2" x14ac:dyDescent="0.25">
      <c r="A2215" s="205">
        <v>41284</v>
      </c>
      <c r="B2215" s="202">
        <v>0.14000000000000001</v>
      </c>
    </row>
    <row r="2216" spans="1:2" x14ac:dyDescent="0.25">
      <c r="A2216" s="205">
        <v>41285</v>
      </c>
      <c r="B2216" s="202">
        <v>0.16</v>
      </c>
    </row>
    <row r="2217" spans="1:2" x14ac:dyDescent="0.25">
      <c r="A2217" s="205">
        <v>41288</v>
      </c>
      <c r="B2217" s="202">
        <v>0.1</v>
      </c>
    </row>
    <row r="2218" spans="1:2" x14ac:dyDescent="0.25">
      <c r="A2218" s="205">
        <v>41289</v>
      </c>
      <c r="B2218" s="202">
        <v>0.17</v>
      </c>
    </row>
    <row r="2219" spans="1:2" x14ac:dyDescent="0.25">
      <c r="A2219" s="205">
        <v>41290</v>
      </c>
      <c r="B2219" s="202">
        <v>0.19</v>
      </c>
    </row>
    <row r="2220" spans="1:2" x14ac:dyDescent="0.25">
      <c r="A2220" s="205">
        <v>41291</v>
      </c>
      <c r="B2220" s="202">
        <v>0.17</v>
      </c>
    </row>
    <row r="2221" spans="1:2" x14ac:dyDescent="0.25">
      <c r="A2221" s="205">
        <v>41292</v>
      </c>
      <c r="B2221" s="202">
        <v>0.16</v>
      </c>
    </row>
    <row r="2222" spans="1:2" x14ac:dyDescent="0.25">
      <c r="A2222" s="205">
        <v>41295</v>
      </c>
      <c r="B2222" s="202" t="e">
        <f>NA()</f>
        <v>#N/A</v>
      </c>
    </row>
    <row r="2223" spans="1:2" x14ac:dyDescent="0.25">
      <c r="A2223" s="205">
        <v>41296</v>
      </c>
      <c r="B2223" s="202">
        <v>0.09</v>
      </c>
    </row>
    <row r="2224" spans="1:2" x14ac:dyDescent="0.25">
      <c r="A2224" s="205">
        <v>41297</v>
      </c>
      <c r="B2224" s="202">
        <v>0.2</v>
      </c>
    </row>
    <row r="2225" spans="1:2" x14ac:dyDescent="0.25">
      <c r="A2225" s="205">
        <v>41298</v>
      </c>
      <c r="B2225" s="202">
        <v>0.25</v>
      </c>
    </row>
    <row r="2226" spans="1:2" x14ac:dyDescent="0.25">
      <c r="A2226" s="205">
        <v>41299</v>
      </c>
      <c r="B2226" s="203">
        <v>0.2</v>
      </c>
    </row>
    <row r="2227" spans="1:2" x14ac:dyDescent="0.25">
      <c r="A2227" s="205">
        <v>41302</v>
      </c>
      <c r="B2227" s="202">
        <v>0.21</v>
      </c>
    </row>
    <row r="2228" spans="1:2" x14ac:dyDescent="0.25">
      <c r="A2228" s="205">
        <v>41303</v>
      </c>
      <c r="B2228" s="202">
        <v>0.24</v>
      </c>
    </row>
    <row r="2229" spans="1:2" x14ac:dyDescent="0.25">
      <c r="A2229" s="205">
        <v>41304</v>
      </c>
      <c r="B2229" s="202">
        <v>0.22</v>
      </c>
    </row>
    <row r="2230" spans="1:2" x14ac:dyDescent="0.25">
      <c r="A2230" s="205">
        <v>41305</v>
      </c>
      <c r="B2230" s="202">
        <v>0.22</v>
      </c>
    </row>
    <row r="2231" spans="1:2" x14ac:dyDescent="0.25">
      <c r="A2231" s="205">
        <v>41306</v>
      </c>
      <c r="B2231" s="202">
        <v>0.25</v>
      </c>
    </row>
    <row r="2232" spans="1:2" x14ac:dyDescent="0.25">
      <c r="A2232" s="205">
        <v>41309</v>
      </c>
      <c r="B2232" s="202">
        <v>0.2</v>
      </c>
    </row>
    <row r="2233" spans="1:2" x14ac:dyDescent="0.25">
      <c r="A2233" s="205">
        <v>41310</v>
      </c>
      <c r="B2233" s="202">
        <v>0.23</v>
      </c>
    </row>
    <row r="2234" spans="1:2" x14ac:dyDescent="0.25">
      <c r="A2234" s="205">
        <v>41311</v>
      </c>
      <c r="B2234" s="202">
        <v>0.22</v>
      </c>
    </row>
    <row r="2235" spans="1:2" x14ac:dyDescent="0.25">
      <c r="A2235" s="205">
        <v>41312</v>
      </c>
      <c r="B2235" s="202">
        <v>0.2</v>
      </c>
    </row>
    <row r="2236" spans="1:2" x14ac:dyDescent="0.25">
      <c r="A2236" s="205">
        <v>41313</v>
      </c>
      <c r="B2236" s="202">
        <v>0.17</v>
      </c>
    </row>
    <row r="2237" spans="1:2" x14ac:dyDescent="0.25">
      <c r="A2237" s="205">
        <v>41316</v>
      </c>
      <c r="B2237" s="202">
        <v>0.2</v>
      </c>
    </row>
    <row r="2238" spans="1:2" x14ac:dyDescent="0.25">
      <c r="A2238" s="205">
        <v>41317</v>
      </c>
      <c r="B2238" s="202">
        <v>0.19</v>
      </c>
    </row>
    <row r="2239" spans="1:2" x14ac:dyDescent="0.25">
      <c r="A2239" s="205">
        <v>41318</v>
      </c>
      <c r="B2239" s="202">
        <v>0.22</v>
      </c>
    </row>
    <row r="2240" spans="1:2" x14ac:dyDescent="0.25">
      <c r="A2240" s="205">
        <v>41319</v>
      </c>
      <c r="B2240" s="202">
        <v>0.21</v>
      </c>
    </row>
    <row r="2241" spans="1:2" x14ac:dyDescent="0.25">
      <c r="A2241" s="205">
        <v>41320</v>
      </c>
      <c r="B2241" s="202">
        <v>0.23</v>
      </c>
    </row>
    <row r="2242" spans="1:2" x14ac:dyDescent="0.25">
      <c r="A2242" s="205">
        <v>41323</v>
      </c>
      <c r="B2242" s="202" t="e">
        <f>NA()</f>
        <v>#N/A</v>
      </c>
    </row>
    <row r="2243" spans="1:2" x14ac:dyDescent="0.25">
      <c r="A2243" s="205">
        <v>41324</v>
      </c>
      <c r="B2243" s="202">
        <v>0.23</v>
      </c>
    </row>
    <row r="2244" spans="1:2" x14ac:dyDescent="0.25">
      <c r="A2244" s="205">
        <v>41325</v>
      </c>
      <c r="B2244" s="202">
        <v>0.23</v>
      </c>
    </row>
    <row r="2245" spans="1:2" x14ac:dyDescent="0.25">
      <c r="A2245" s="205">
        <v>41326</v>
      </c>
      <c r="B2245" s="202">
        <v>0.21</v>
      </c>
    </row>
    <row r="2246" spans="1:2" x14ac:dyDescent="0.25">
      <c r="A2246" s="205">
        <v>41327</v>
      </c>
      <c r="B2246" s="203">
        <v>0.18</v>
      </c>
    </row>
    <row r="2247" spans="1:2" x14ac:dyDescent="0.25">
      <c r="A2247" s="205">
        <v>41330</v>
      </c>
      <c r="B2247" s="202">
        <v>0.14000000000000001</v>
      </c>
    </row>
    <row r="2248" spans="1:2" x14ac:dyDescent="0.25">
      <c r="A2248" s="205">
        <v>41331</v>
      </c>
      <c r="B2248" s="202">
        <v>0.13</v>
      </c>
    </row>
    <row r="2249" spans="1:2" x14ac:dyDescent="0.25">
      <c r="A2249" s="205">
        <v>41332</v>
      </c>
      <c r="B2249" s="202">
        <v>0.14000000000000001</v>
      </c>
    </row>
    <row r="2250" spans="1:2" x14ac:dyDescent="0.25">
      <c r="A2250" s="205">
        <v>41333</v>
      </c>
      <c r="B2250" s="202">
        <v>0.12</v>
      </c>
    </row>
    <row r="2251" spans="1:2" x14ac:dyDescent="0.25">
      <c r="A2251" s="205">
        <v>41334</v>
      </c>
      <c r="B2251" s="202">
        <v>7.0000000000000007E-2</v>
      </c>
    </row>
    <row r="2252" spans="1:2" x14ac:dyDescent="0.25">
      <c r="A2252" s="205">
        <v>41337</v>
      </c>
      <c r="B2252" s="202">
        <v>0.12</v>
      </c>
    </row>
    <row r="2253" spans="1:2" x14ac:dyDescent="0.25">
      <c r="A2253" s="205">
        <v>41338</v>
      </c>
      <c r="B2253" s="202">
        <v>0.13</v>
      </c>
    </row>
    <row r="2254" spans="1:2" x14ac:dyDescent="0.25">
      <c r="A2254" s="205">
        <v>41339</v>
      </c>
      <c r="B2254" s="202">
        <v>0.17</v>
      </c>
    </row>
    <row r="2255" spans="1:2" x14ac:dyDescent="0.25">
      <c r="A2255" s="205">
        <v>41340</v>
      </c>
      <c r="B2255" s="202">
        <v>0.2</v>
      </c>
    </row>
    <row r="2256" spans="1:2" x14ac:dyDescent="0.25">
      <c r="A2256" s="205">
        <v>41341</v>
      </c>
      <c r="B2256" s="202">
        <v>0.25</v>
      </c>
    </row>
    <row r="2257" spans="1:2" x14ac:dyDescent="0.25">
      <c r="A2257" s="205">
        <v>41344</v>
      </c>
      <c r="B2257" s="202">
        <v>0.27</v>
      </c>
    </row>
    <row r="2258" spans="1:2" x14ac:dyDescent="0.25">
      <c r="A2258" s="205">
        <v>41345</v>
      </c>
      <c r="B2258" s="202">
        <v>0.25</v>
      </c>
    </row>
    <row r="2259" spans="1:2" x14ac:dyDescent="0.25">
      <c r="A2259" s="205">
        <v>41346</v>
      </c>
      <c r="B2259" s="202">
        <v>0.24</v>
      </c>
    </row>
    <row r="2260" spans="1:2" x14ac:dyDescent="0.25">
      <c r="A2260" s="205">
        <v>41347</v>
      </c>
      <c r="B2260" s="202">
        <v>0.25</v>
      </c>
    </row>
    <row r="2261" spans="1:2" x14ac:dyDescent="0.25">
      <c r="A2261" s="205">
        <v>41348</v>
      </c>
      <c r="B2261" s="202">
        <v>0.25</v>
      </c>
    </row>
    <row r="2262" spans="1:2" x14ac:dyDescent="0.25">
      <c r="A2262" s="205">
        <v>41351</v>
      </c>
      <c r="B2262" s="202">
        <v>0.2</v>
      </c>
    </row>
    <row r="2263" spans="1:2" x14ac:dyDescent="0.25">
      <c r="A2263" s="205">
        <v>41352</v>
      </c>
      <c r="B2263" s="202">
        <v>0.18</v>
      </c>
    </row>
    <row r="2264" spans="1:2" x14ac:dyDescent="0.25">
      <c r="A2264" s="205">
        <v>41353</v>
      </c>
      <c r="B2264" s="202">
        <v>0.23</v>
      </c>
    </row>
    <row r="2265" spans="1:2" x14ac:dyDescent="0.25">
      <c r="A2265" s="205">
        <v>41354</v>
      </c>
      <c r="B2265" s="202">
        <v>0.21</v>
      </c>
    </row>
    <row r="2266" spans="1:2" x14ac:dyDescent="0.25">
      <c r="A2266" s="205">
        <v>41355</v>
      </c>
      <c r="B2266" s="202">
        <v>0.19</v>
      </c>
    </row>
    <row r="2267" spans="1:2" x14ac:dyDescent="0.25">
      <c r="A2267" s="205">
        <v>41358</v>
      </c>
      <c r="B2267" s="202">
        <v>0.19</v>
      </c>
    </row>
    <row r="2268" spans="1:2" x14ac:dyDescent="0.25">
      <c r="A2268" s="205">
        <v>41359</v>
      </c>
      <c r="B2268" s="202">
        <v>0.18</v>
      </c>
    </row>
    <row r="2269" spans="1:2" x14ac:dyDescent="0.25">
      <c r="A2269" s="205">
        <v>41360</v>
      </c>
      <c r="B2269" s="202">
        <v>0.15</v>
      </c>
    </row>
    <row r="2270" spans="1:2" x14ac:dyDescent="0.25">
      <c r="A2270" s="205">
        <v>41361</v>
      </c>
      <c r="B2270" s="202">
        <v>0.16</v>
      </c>
    </row>
    <row r="2271" spans="1:2" x14ac:dyDescent="0.25">
      <c r="A2271" s="205">
        <v>41362</v>
      </c>
      <c r="B2271" s="202" t="e">
        <f>NA()</f>
        <v>#N/A</v>
      </c>
    </row>
    <row r="2272" spans="1:2" x14ac:dyDescent="0.25">
      <c r="A2272" s="205">
        <v>41365</v>
      </c>
      <c r="B2272" s="202">
        <v>0.14000000000000001</v>
      </c>
    </row>
    <row r="2273" spans="1:2" x14ac:dyDescent="0.25">
      <c r="A2273" s="205">
        <v>41366</v>
      </c>
      <c r="B2273" s="202">
        <v>0.16</v>
      </c>
    </row>
    <row r="2274" spans="1:2" x14ac:dyDescent="0.25">
      <c r="A2274" s="205">
        <v>41367</v>
      </c>
      <c r="B2274" s="202">
        <v>0.13</v>
      </c>
    </row>
    <row r="2275" spans="1:2" x14ac:dyDescent="0.25">
      <c r="A2275" s="205">
        <v>41368</v>
      </c>
      <c r="B2275" s="203">
        <v>0.06</v>
      </c>
    </row>
    <row r="2276" spans="1:2" x14ac:dyDescent="0.25">
      <c r="A2276" s="205">
        <v>41369</v>
      </c>
      <c r="B2276" s="202">
        <v>-0.03</v>
      </c>
    </row>
    <row r="2277" spans="1:2" x14ac:dyDescent="0.25">
      <c r="A2277" s="205">
        <v>41372</v>
      </c>
      <c r="B2277" s="202">
        <v>0.04</v>
      </c>
    </row>
    <row r="2278" spans="1:2" x14ac:dyDescent="0.25">
      <c r="A2278" s="205">
        <v>41373</v>
      </c>
      <c r="B2278" s="202">
        <v>0.05</v>
      </c>
    </row>
    <row r="2279" spans="1:2" x14ac:dyDescent="0.25">
      <c r="A2279" s="205">
        <v>41374</v>
      </c>
      <c r="B2279" s="202">
        <v>0.16</v>
      </c>
    </row>
    <row r="2280" spans="1:2" x14ac:dyDescent="0.25">
      <c r="A2280" s="205">
        <v>41375</v>
      </c>
      <c r="B2280" s="202">
        <v>0.11</v>
      </c>
    </row>
    <row r="2281" spans="1:2" x14ac:dyDescent="0.25">
      <c r="A2281" s="205">
        <v>41376</v>
      </c>
      <c r="B2281" s="202">
        <v>0.06</v>
      </c>
    </row>
    <row r="2282" spans="1:2" x14ac:dyDescent="0.25">
      <c r="A2282" s="205">
        <v>41379</v>
      </c>
      <c r="B2282" s="202">
        <v>0.03</v>
      </c>
    </row>
    <row r="2283" spans="1:2" x14ac:dyDescent="0.25">
      <c r="A2283" s="205">
        <v>41380</v>
      </c>
      <c r="B2283" s="202">
        <v>7.0000000000000007E-2</v>
      </c>
    </row>
    <row r="2284" spans="1:2" x14ac:dyDescent="0.25">
      <c r="A2284" s="205">
        <v>41381</v>
      </c>
      <c r="B2284" s="202">
        <v>0.08</v>
      </c>
    </row>
    <row r="2285" spans="1:2" x14ac:dyDescent="0.25">
      <c r="A2285" s="205">
        <v>41382</v>
      </c>
      <c r="B2285" s="202">
        <v>0.13</v>
      </c>
    </row>
    <row r="2286" spans="1:2" x14ac:dyDescent="0.25">
      <c r="A2286" s="205">
        <v>41383</v>
      </c>
      <c r="B2286" s="202">
        <v>7.0000000000000007E-2</v>
      </c>
    </row>
    <row r="2287" spans="1:2" x14ac:dyDescent="0.25">
      <c r="A2287" s="205">
        <v>41386</v>
      </c>
      <c r="B2287" s="202">
        <v>0.05</v>
      </c>
    </row>
    <row r="2288" spans="1:2" x14ac:dyDescent="0.25">
      <c r="A2288" s="205">
        <v>41387</v>
      </c>
      <c r="B2288" s="202">
        <v>0.04</v>
      </c>
    </row>
    <row r="2289" spans="1:2" x14ac:dyDescent="0.25">
      <c r="A2289" s="205">
        <v>41388</v>
      </c>
      <c r="B2289" s="202">
        <v>0.03</v>
      </c>
    </row>
    <row r="2290" spans="1:2" x14ac:dyDescent="0.25">
      <c r="A2290" s="205">
        <v>41389</v>
      </c>
      <c r="B2290" s="202">
        <v>0.03</v>
      </c>
    </row>
    <row r="2291" spans="1:2" x14ac:dyDescent="0.25">
      <c r="A2291" s="205">
        <v>41390</v>
      </c>
      <c r="B2291" s="202">
        <v>0.01</v>
      </c>
    </row>
    <row r="2292" spans="1:2" x14ac:dyDescent="0.25">
      <c r="A2292" s="205">
        <v>41393</v>
      </c>
      <c r="B2292" s="202">
        <v>0.03</v>
      </c>
    </row>
    <row r="2293" spans="1:2" x14ac:dyDescent="0.25">
      <c r="A2293" s="205">
        <v>41394</v>
      </c>
      <c r="B2293" s="202">
        <v>0.05</v>
      </c>
    </row>
    <row r="2294" spans="1:2" x14ac:dyDescent="0.25">
      <c r="A2294" s="205">
        <v>41395</v>
      </c>
      <c r="B2294" s="202">
        <v>0.04</v>
      </c>
    </row>
    <row r="2295" spans="1:2" x14ac:dyDescent="0.25">
      <c r="A2295" s="205">
        <v>41396</v>
      </c>
      <c r="B2295" s="202">
        <v>0.06</v>
      </c>
    </row>
    <row r="2296" spans="1:2" x14ac:dyDescent="0.25">
      <c r="A2296" s="205">
        <v>41397</v>
      </c>
      <c r="B2296" s="202">
        <v>0.18</v>
      </c>
    </row>
    <row r="2297" spans="1:2" x14ac:dyDescent="0.25">
      <c r="A2297" s="205">
        <v>41400</v>
      </c>
      <c r="B2297" s="202">
        <v>0.2</v>
      </c>
    </row>
    <row r="2298" spans="1:2" x14ac:dyDescent="0.25">
      <c r="A2298" s="205">
        <v>41401</v>
      </c>
      <c r="B2298" s="202">
        <v>0.22</v>
      </c>
    </row>
    <row r="2299" spans="1:2" x14ac:dyDescent="0.25">
      <c r="A2299" s="205">
        <v>41402</v>
      </c>
      <c r="B2299" s="202">
        <v>0.23</v>
      </c>
    </row>
    <row r="2300" spans="1:2" x14ac:dyDescent="0.25">
      <c r="A2300" s="205">
        <v>41403</v>
      </c>
      <c r="B2300" s="202">
        <v>0.22</v>
      </c>
    </row>
    <row r="2301" spans="1:2" x14ac:dyDescent="0.25">
      <c r="A2301" s="205">
        <v>41404</v>
      </c>
      <c r="B2301" s="202">
        <v>0.27</v>
      </c>
    </row>
    <row r="2302" spans="1:2" x14ac:dyDescent="0.25">
      <c r="A2302" s="205">
        <v>41407</v>
      </c>
      <c r="B2302" s="202">
        <v>0.3</v>
      </c>
    </row>
    <row r="2303" spans="1:2" x14ac:dyDescent="0.25">
      <c r="A2303" s="205">
        <v>41408</v>
      </c>
      <c r="B2303" s="202">
        <v>0.35</v>
      </c>
    </row>
    <row r="2304" spans="1:2" x14ac:dyDescent="0.25">
      <c r="A2304" s="205">
        <v>41409</v>
      </c>
      <c r="B2304" s="202">
        <v>0.36</v>
      </c>
    </row>
    <row r="2305" spans="1:2" x14ac:dyDescent="0.25">
      <c r="A2305" s="205">
        <v>41410</v>
      </c>
      <c r="B2305" s="202">
        <v>0.31</v>
      </c>
    </row>
    <row r="2306" spans="1:2" x14ac:dyDescent="0.25">
      <c r="A2306" s="205">
        <v>41411</v>
      </c>
      <c r="B2306" s="202">
        <v>0.39</v>
      </c>
    </row>
    <row r="2307" spans="1:2" x14ac:dyDescent="0.25">
      <c r="A2307" s="205">
        <v>41414</v>
      </c>
      <c r="B2307" s="202">
        <v>0.42</v>
      </c>
    </row>
    <row r="2308" spans="1:2" x14ac:dyDescent="0.25">
      <c r="A2308" s="205">
        <v>41415</v>
      </c>
      <c r="B2308" s="202">
        <v>0.38</v>
      </c>
    </row>
    <row r="2309" spans="1:2" x14ac:dyDescent="0.25">
      <c r="A2309" s="205">
        <v>41416</v>
      </c>
      <c r="B2309" s="202">
        <v>0.47</v>
      </c>
    </row>
    <row r="2310" spans="1:2" x14ac:dyDescent="0.25">
      <c r="A2310" s="205">
        <v>41417</v>
      </c>
      <c r="B2310" s="202">
        <v>0.46</v>
      </c>
    </row>
    <row r="2311" spans="1:2" x14ac:dyDescent="0.25">
      <c r="A2311" s="205">
        <v>41418</v>
      </c>
      <c r="B2311" s="202">
        <v>0.44</v>
      </c>
    </row>
    <row r="2312" spans="1:2" x14ac:dyDescent="0.25">
      <c r="A2312" s="205">
        <v>41421</v>
      </c>
      <c r="B2312" s="202" t="e">
        <f>NA()</f>
        <v>#N/A</v>
      </c>
    </row>
    <row r="2313" spans="1:2" x14ac:dyDescent="0.25">
      <c r="A2313" s="205">
        <v>41422</v>
      </c>
      <c r="B2313" s="202">
        <v>0.55000000000000004</v>
      </c>
    </row>
    <row r="2314" spans="1:2" x14ac:dyDescent="0.25">
      <c r="A2314" s="205">
        <v>41423</v>
      </c>
      <c r="B2314" s="202">
        <v>0.56999999999999995</v>
      </c>
    </row>
    <row r="2315" spans="1:2" x14ac:dyDescent="0.25">
      <c r="A2315" s="205">
        <v>41424</v>
      </c>
      <c r="B2315" s="202">
        <v>0.62</v>
      </c>
    </row>
    <row r="2316" spans="1:2" x14ac:dyDescent="0.25">
      <c r="A2316" s="205">
        <v>41425</v>
      </c>
      <c r="B2316" s="203">
        <v>0.63</v>
      </c>
    </row>
    <row r="2317" spans="1:2" x14ac:dyDescent="0.25">
      <c r="A2317" s="205">
        <v>41428</v>
      </c>
      <c r="B2317" s="202">
        <v>0.62</v>
      </c>
    </row>
    <row r="2318" spans="1:2" x14ac:dyDescent="0.25">
      <c r="A2318" s="205">
        <v>41429</v>
      </c>
      <c r="B2318" s="202">
        <v>0.66</v>
      </c>
    </row>
    <row r="2319" spans="1:2" x14ac:dyDescent="0.25">
      <c r="A2319" s="205">
        <v>41430</v>
      </c>
      <c r="B2319" s="202">
        <v>0.66</v>
      </c>
    </row>
    <row r="2320" spans="1:2" x14ac:dyDescent="0.25">
      <c r="A2320" s="205">
        <v>41431</v>
      </c>
      <c r="B2320" s="202">
        <v>0.68</v>
      </c>
    </row>
    <row r="2321" spans="1:2" x14ac:dyDescent="0.25">
      <c r="A2321" s="205">
        <v>41432</v>
      </c>
      <c r="B2321" s="202">
        <v>0.76</v>
      </c>
    </row>
    <row r="2322" spans="1:2" x14ac:dyDescent="0.25">
      <c r="A2322" s="205">
        <v>41435</v>
      </c>
      <c r="B2322" s="202">
        <v>0.86</v>
      </c>
    </row>
    <row r="2323" spans="1:2" x14ac:dyDescent="0.25">
      <c r="A2323" s="205">
        <v>41436</v>
      </c>
      <c r="B2323" s="202">
        <v>0.99</v>
      </c>
    </row>
    <row r="2324" spans="1:2" x14ac:dyDescent="0.25">
      <c r="A2324" s="205">
        <v>41437</v>
      </c>
      <c r="B2324" s="202">
        <v>1.06</v>
      </c>
    </row>
    <row r="2325" spans="1:2" x14ac:dyDescent="0.25">
      <c r="A2325" s="205">
        <v>41438</v>
      </c>
      <c r="B2325" s="202">
        <v>0.9</v>
      </c>
    </row>
    <row r="2326" spans="1:2" x14ac:dyDescent="0.25">
      <c r="A2326" s="205">
        <v>41439</v>
      </c>
      <c r="B2326" s="202">
        <v>0.88</v>
      </c>
    </row>
    <row r="2327" spans="1:2" x14ac:dyDescent="0.25">
      <c r="A2327" s="205">
        <v>41442</v>
      </c>
      <c r="B2327" s="202">
        <v>1.01</v>
      </c>
    </row>
    <row r="2328" spans="1:2" x14ac:dyDescent="0.25">
      <c r="A2328" s="205">
        <v>41443</v>
      </c>
      <c r="B2328" s="202">
        <v>1</v>
      </c>
    </row>
    <row r="2329" spans="1:2" x14ac:dyDescent="0.25">
      <c r="A2329" s="205">
        <v>41444</v>
      </c>
      <c r="B2329" s="202">
        <v>1.05</v>
      </c>
    </row>
    <row r="2330" spans="1:2" x14ac:dyDescent="0.25">
      <c r="A2330" s="205">
        <v>41445</v>
      </c>
      <c r="B2330" s="202">
        <v>1.29</v>
      </c>
    </row>
    <row r="2331" spans="1:2" x14ac:dyDescent="0.25">
      <c r="A2331" s="205">
        <v>41446</v>
      </c>
      <c r="B2331" s="202">
        <v>1.33</v>
      </c>
    </row>
    <row r="2332" spans="1:2" x14ac:dyDescent="0.25">
      <c r="A2332" s="205">
        <v>41449</v>
      </c>
      <c r="B2332" s="202">
        <v>1.22</v>
      </c>
    </row>
    <row r="2333" spans="1:2" x14ac:dyDescent="0.25">
      <c r="A2333" s="205">
        <v>41450</v>
      </c>
      <c r="B2333" s="202">
        <v>1.21</v>
      </c>
    </row>
    <row r="2334" spans="1:2" x14ac:dyDescent="0.25">
      <c r="A2334" s="205">
        <v>41451</v>
      </c>
      <c r="B2334" s="202">
        <v>1.1499999999999999</v>
      </c>
    </row>
    <row r="2335" spans="1:2" x14ac:dyDescent="0.25">
      <c r="A2335" s="205">
        <v>41452</v>
      </c>
      <c r="B2335" s="202">
        <v>1.08</v>
      </c>
    </row>
    <row r="2336" spans="1:2" x14ac:dyDescent="0.25">
      <c r="A2336" s="205">
        <v>41453</v>
      </c>
      <c r="B2336" s="202">
        <v>1.1200000000000001</v>
      </c>
    </row>
    <row r="2337" spans="1:2" x14ac:dyDescent="0.25">
      <c r="A2337" s="205">
        <v>41456</v>
      </c>
      <c r="B2337" s="202">
        <v>1.0900000000000001</v>
      </c>
    </row>
    <row r="2338" spans="1:2" x14ac:dyDescent="0.25">
      <c r="A2338" s="205">
        <v>41457</v>
      </c>
      <c r="B2338" s="202">
        <v>1.07</v>
      </c>
    </row>
    <row r="2339" spans="1:2" x14ac:dyDescent="0.25">
      <c r="A2339" s="205">
        <v>41458</v>
      </c>
      <c r="B2339" s="202">
        <v>1.0900000000000001</v>
      </c>
    </row>
    <row r="2340" spans="1:2" x14ac:dyDescent="0.25">
      <c r="A2340" s="205">
        <v>41459</v>
      </c>
      <c r="B2340" s="202" t="e">
        <f>NA()</f>
        <v>#N/A</v>
      </c>
    </row>
    <row r="2341" spans="1:2" x14ac:dyDescent="0.25">
      <c r="A2341" s="205">
        <v>41460</v>
      </c>
      <c r="B2341" s="202">
        <v>1.22</v>
      </c>
    </row>
    <row r="2342" spans="1:2" x14ac:dyDescent="0.25">
      <c r="A2342" s="205">
        <v>41463</v>
      </c>
      <c r="B2342" s="202">
        <v>1.1599999999999999</v>
      </c>
    </row>
    <row r="2343" spans="1:2" x14ac:dyDescent="0.25">
      <c r="A2343" s="205">
        <v>41464</v>
      </c>
      <c r="B2343" s="202">
        <v>1.18</v>
      </c>
    </row>
    <row r="2344" spans="1:2" x14ac:dyDescent="0.25">
      <c r="A2344" s="205">
        <v>41465</v>
      </c>
      <c r="B2344" s="203">
        <v>1.23</v>
      </c>
    </row>
    <row r="2345" spans="1:2" x14ac:dyDescent="0.25">
      <c r="A2345" s="205">
        <v>41466</v>
      </c>
      <c r="B2345" s="202">
        <v>1.18</v>
      </c>
    </row>
    <row r="2346" spans="1:2" x14ac:dyDescent="0.25">
      <c r="A2346" s="205">
        <v>41467</v>
      </c>
      <c r="B2346" s="202">
        <v>1.1499999999999999</v>
      </c>
    </row>
    <row r="2347" spans="1:2" x14ac:dyDescent="0.25">
      <c r="A2347" s="205">
        <v>41470</v>
      </c>
      <c r="B2347" s="202">
        <v>1.08</v>
      </c>
    </row>
    <row r="2348" spans="1:2" x14ac:dyDescent="0.25">
      <c r="A2348" s="205">
        <v>41471</v>
      </c>
      <c r="B2348" s="202">
        <v>1.03</v>
      </c>
    </row>
    <row r="2349" spans="1:2" x14ac:dyDescent="0.25">
      <c r="A2349" s="205">
        <v>41472</v>
      </c>
      <c r="B2349" s="202">
        <v>1.02</v>
      </c>
    </row>
    <row r="2350" spans="1:2" x14ac:dyDescent="0.25">
      <c r="A2350" s="205">
        <v>41473</v>
      </c>
      <c r="B2350" s="202">
        <v>1.05</v>
      </c>
    </row>
    <row r="2351" spans="1:2" x14ac:dyDescent="0.25">
      <c r="A2351" s="205">
        <v>41474</v>
      </c>
      <c r="B2351" s="202">
        <v>0.96</v>
      </c>
    </row>
    <row r="2352" spans="1:2" x14ac:dyDescent="0.25">
      <c r="A2352" s="205">
        <v>41477</v>
      </c>
      <c r="B2352" s="202">
        <v>0.94</v>
      </c>
    </row>
    <row r="2353" spans="1:2" x14ac:dyDescent="0.25">
      <c r="A2353" s="205">
        <v>41478</v>
      </c>
      <c r="B2353" s="202">
        <v>1</v>
      </c>
    </row>
    <row r="2354" spans="1:2" x14ac:dyDescent="0.25">
      <c r="A2354" s="205">
        <v>41479</v>
      </c>
      <c r="B2354" s="202">
        <v>1.1100000000000001</v>
      </c>
    </row>
    <row r="2355" spans="1:2" x14ac:dyDescent="0.25">
      <c r="A2355" s="205">
        <v>41480</v>
      </c>
      <c r="B2355" s="202">
        <v>1.1000000000000001</v>
      </c>
    </row>
    <row r="2356" spans="1:2" x14ac:dyDescent="0.25">
      <c r="A2356" s="205">
        <v>41481</v>
      </c>
      <c r="B2356" s="202">
        <v>1.08</v>
      </c>
    </row>
    <row r="2357" spans="1:2" x14ac:dyDescent="0.25">
      <c r="A2357" s="205">
        <v>41484</v>
      </c>
      <c r="B2357" s="202">
        <v>1.0900000000000001</v>
      </c>
    </row>
    <row r="2358" spans="1:2" x14ac:dyDescent="0.25">
      <c r="A2358" s="205">
        <v>41485</v>
      </c>
      <c r="B2358" s="202">
        <v>1.1000000000000001</v>
      </c>
    </row>
    <row r="2359" spans="1:2" x14ac:dyDescent="0.25">
      <c r="A2359" s="205">
        <v>41486</v>
      </c>
      <c r="B2359" s="202">
        <v>1.02</v>
      </c>
    </row>
    <row r="2360" spans="1:2" x14ac:dyDescent="0.25">
      <c r="A2360" s="205">
        <v>41487</v>
      </c>
      <c r="B2360" s="202">
        <v>1.1200000000000001</v>
      </c>
    </row>
    <row r="2361" spans="1:2" x14ac:dyDescent="0.25">
      <c r="A2361" s="205">
        <v>41488</v>
      </c>
      <c r="B2361" s="202">
        <v>1.07</v>
      </c>
    </row>
    <row r="2362" spans="1:2" x14ac:dyDescent="0.25">
      <c r="A2362" s="205">
        <v>41491</v>
      </c>
      <c r="B2362" s="202">
        <v>1.07</v>
      </c>
    </row>
    <row r="2363" spans="1:2" x14ac:dyDescent="0.25">
      <c r="A2363" s="205">
        <v>41492</v>
      </c>
      <c r="B2363" s="202">
        <v>1.03</v>
      </c>
    </row>
    <row r="2364" spans="1:2" x14ac:dyDescent="0.25">
      <c r="A2364" s="205">
        <v>41493</v>
      </c>
      <c r="B2364" s="202">
        <v>0.98</v>
      </c>
    </row>
    <row r="2365" spans="1:2" x14ac:dyDescent="0.25">
      <c r="A2365" s="205">
        <v>41494</v>
      </c>
      <c r="B2365" s="202">
        <v>0.96</v>
      </c>
    </row>
    <row r="2366" spans="1:2" x14ac:dyDescent="0.25">
      <c r="A2366" s="205">
        <v>41495</v>
      </c>
      <c r="B2366" s="202">
        <v>0.96</v>
      </c>
    </row>
    <row r="2367" spans="1:2" x14ac:dyDescent="0.25">
      <c r="A2367" s="205">
        <v>41498</v>
      </c>
      <c r="B2367" s="202">
        <v>1.01</v>
      </c>
    </row>
    <row r="2368" spans="1:2" x14ac:dyDescent="0.25">
      <c r="A2368" s="205">
        <v>41499</v>
      </c>
      <c r="B2368" s="202">
        <v>1.1100000000000001</v>
      </c>
    </row>
    <row r="2369" spans="1:2" x14ac:dyDescent="0.25">
      <c r="A2369" s="205">
        <v>41500</v>
      </c>
      <c r="B2369" s="202">
        <v>1.1299999999999999</v>
      </c>
    </row>
    <row r="2370" spans="1:2" x14ac:dyDescent="0.25">
      <c r="A2370" s="205">
        <v>41501</v>
      </c>
      <c r="B2370" s="202">
        <v>1.22</v>
      </c>
    </row>
    <row r="2371" spans="1:2" x14ac:dyDescent="0.25">
      <c r="A2371" s="205">
        <v>41502</v>
      </c>
      <c r="B2371" s="202">
        <v>1.29</v>
      </c>
    </row>
    <row r="2372" spans="1:2" x14ac:dyDescent="0.25">
      <c r="A2372" s="205">
        <v>41505</v>
      </c>
      <c r="B2372" s="202">
        <v>1.35</v>
      </c>
    </row>
    <row r="2373" spans="1:2" x14ac:dyDescent="0.25">
      <c r="A2373" s="205">
        <v>41506</v>
      </c>
      <c r="B2373" s="202">
        <v>1.28</v>
      </c>
    </row>
    <row r="2374" spans="1:2" x14ac:dyDescent="0.25">
      <c r="A2374" s="205">
        <v>41507</v>
      </c>
      <c r="B2374" s="202">
        <v>1.33</v>
      </c>
    </row>
    <row r="2375" spans="1:2" x14ac:dyDescent="0.25">
      <c r="A2375" s="205">
        <v>41508</v>
      </c>
      <c r="B2375" s="202">
        <v>1.35</v>
      </c>
    </row>
    <row r="2376" spans="1:2" x14ac:dyDescent="0.25">
      <c r="A2376" s="205">
        <v>41509</v>
      </c>
      <c r="B2376" s="202">
        <v>1.25</v>
      </c>
    </row>
    <row r="2377" spans="1:2" x14ac:dyDescent="0.25">
      <c r="A2377" s="205">
        <v>41512</v>
      </c>
      <c r="B2377" s="202">
        <v>1.2</v>
      </c>
    </row>
    <row r="2378" spans="1:2" x14ac:dyDescent="0.25">
      <c r="A2378" s="205">
        <v>41513</v>
      </c>
      <c r="B2378" s="202">
        <v>1.1399999999999999</v>
      </c>
    </row>
    <row r="2379" spans="1:2" x14ac:dyDescent="0.25">
      <c r="A2379" s="205">
        <v>41514</v>
      </c>
      <c r="B2379" s="202">
        <v>1.19</v>
      </c>
    </row>
    <row r="2380" spans="1:2" x14ac:dyDescent="0.25">
      <c r="A2380" s="205">
        <v>41515</v>
      </c>
      <c r="B2380" s="202">
        <v>1.18</v>
      </c>
    </row>
    <row r="2381" spans="1:2" x14ac:dyDescent="0.25">
      <c r="A2381" s="205">
        <v>41516</v>
      </c>
      <c r="B2381" s="202">
        <v>1.21</v>
      </c>
    </row>
    <row r="2382" spans="1:2" x14ac:dyDescent="0.25">
      <c r="A2382" s="205">
        <v>41519</v>
      </c>
      <c r="B2382" s="202" t="e">
        <f>NA()</f>
        <v>#N/A</v>
      </c>
    </row>
    <row r="2383" spans="1:2" x14ac:dyDescent="0.25">
      <c r="A2383" s="205">
        <v>41520</v>
      </c>
      <c r="B2383" s="202">
        <v>1.28</v>
      </c>
    </row>
    <row r="2384" spans="1:2" x14ac:dyDescent="0.25">
      <c r="A2384" s="205">
        <v>41521</v>
      </c>
      <c r="B2384" s="202">
        <v>1.33</v>
      </c>
    </row>
    <row r="2385" spans="1:2" x14ac:dyDescent="0.25">
      <c r="A2385" s="205">
        <v>41522</v>
      </c>
      <c r="B2385" s="202">
        <v>1.4</v>
      </c>
    </row>
    <row r="2386" spans="1:2" x14ac:dyDescent="0.25">
      <c r="A2386" s="205">
        <v>41523</v>
      </c>
      <c r="B2386" s="203">
        <v>1.37</v>
      </c>
    </row>
    <row r="2387" spans="1:2" x14ac:dyDescent="0.25">
      <c r="A2387" s="205">
        <v>41526</v>
      </c>
      <c r="B2387" s="202">
        <v>1.34</v>
      </c>
    </row>
    <row r="2388" spans="1:2" x14ac:dyDescent="0.25">
      <c r="A2388" s="205">
        <v>41527</v>
      </c>
      <c r="B2388" s="202">
        <v>1.36</v>
      </c>
    </row>
    <row r="2389" spans="1:2" x14ac:dyDescent="0.25">
      <c r="A2389" s="205">
        <v>41528</v>
      </c>
      <c r="B2389" s="202">
        <v>1.31</v>
      </c>
    </row>
    <row r="2390" spans="1:2" x14ac:dyDescent="0.25">
      <c r="A2390" s="205">
        <v>41529</v>
      </c>
      <c r="B2390" s="202">
        <v>1.32</v>
      </c>
    </row>
    <row r="2391" spans="1:2" x14ac:dyDescent="0.25">
      <c r="A2391" s="205">
        <v>41530</v>
      </c>
      <c r="B2391" s="202">
        <v>1.32</v>
      </c>
    </row>
    <row r="2392" spans="1:2" x14ac:dyDescent="0.25">
      <c r="A2392" s="205">
        <v>41533</v>
      </c>
      <c r="B2392" s="202">
        <v>1.32</v>
      </c>
    </row>
    <row r="2393" spans="1:2" x14ac:dyDescent="0.25">
      <c r="A2393" s="205">
        <v>41534</v>
      </c>
      <c r="B2393" s="202">
        <v>1.27</v>
      </c>
    </row>
    <row r="2394" spans="1:2" x14ac:dyDescent="0.25">
      <c r="A2394" s="205">
        <v>41535</v>
      </c>
      <c r="B2394" s="202">
        <v>1.1299999999999999</v>
      </c>
    </row>
    <row r="2395" spans="1:2" x14ac:dyDescent="0.25">
      <c r="A2395" s="205">
        <v>41536</v>
      </c>
      <c r="B2395" s="202">
        <v>1.18</v>
      </c>
    </row>
    <row r="2396" spans="1:2" x14ac:dyDescent="0.25">
      <c r="A2396" s="205">
        <v>41537</v>
      </c>
      <c r="B2396" s="202">
        <v>1.1399999999999999</v>
      </c>
    </row>
    <row r="2397" spans="1:2" x14ac:dyDescent="0.25">
      <c r="A2397" s="205">
        <v>41540</v>
      </c>
      <c r="B2397" s="202">
        <v>1.07</v>
      </c>
    </row>
    <row r="2398" spans="1:2" x14ac:dyDescent="0.25">
      <c r="A2398" s="205">
        <v>41541</v>
      </c>
      <c r="B2398" s="202">
        <v>1.07</v>
      </c>
    </row>
    <row r="2399" spans="1:2" x14ac:dyDescent="0.25">
      <c r="A2399" s="205">
        <v>41542</v>
      </c>
      <c r="B2399" s="202">
        <v>1.06</v>
      </c>
    </row>
    <row r="2400" spans="1:2" x14ac:dyDescent="0.25">
      <c r="A2400" s="205">
        <v>41543</v>
      </c>
      <c r="B2400" s="202">
        <v>1.07</v>
      </c>
    </row>
    <row r="2401" spans="1:2" x14ac:dyDescent="0.25">
      <c r="A2401" s="205">
        <v>41544</v>
      </c>
      <c r="B2401" s="202">
        <v>1.08</v>
      </c>
    </row>
    <row r="2402" spans="1:2" x14ac:dyDescent="0.25">
      <c r="A2402" s="205">
        <v>41547</v>
      </c>
      <c r="B2402" s="202">
        <v>1.06</v>
      </c>
    </row>
    <row r="2403" spans="1:2" x14ac:dyDescent="0.25">
      <c r="A2403" s="205">
        <v>41548</v>
      </c>
      <c r="B2403" s="202">
        <v>1.08</v>
      </c>
    </row>
    <row r="2404" spans="1:2" x14ac:dyDescent="0.25">
      <c r="A2404" s="205">
        <v>41549</v>
      </c>
      <c r="B2404" s="202">
        <v>1.05</v>
      </c>
    </row>
    <row r="2405" spans="1:2" x14ac:dyDescent="0.25">
      <c r="A2405" s="205">
        <v>41550</v>
      </c>
      <c r="B2405" s="202">
        <v>1.06</v>
      </c>
    </row>
    <row r="2406" spans="1:2" x14ac:dyDescent="0.25">
      <c r="A2406" s="205">
        <v>41551</v>
      </c>
      <c r="B2406" s="202">
        <v>1.08</v>
      </c>
    </row>
    <row r="2407" spans="1:2" x14ac:dyDescent="0.25">
      <c r="A2407" s="205">
        <v>41554</v>
      </c>
      <c r="B2407" s="202">
        <v>1.06</v>
      </c>
    </row>
    <row r="2408" spans="1:2" x14ac:dyDescent="0.25">
      <c r="A2408" s="205">
        <v>41555</v>
      </c>
      <c r="B2408" s="202">
        <v>1.07</v>
      </c>
    </row>
    <row r="2409" spans="1:2" x14ac:dyDescent="0.25">
      <c r="A2409" s="205">
        <v>41556</v>
      </c>
      <c r="B2409" s="202">
        <v>1.07</v>
      </c>
    </row>
    <row r="2410" spans="1:2" x14ac:dyDescent="0.25">
      <c r="A2410" s="205">
        <v>41557</v>
      </c>
      <c r="B2410" s="202">
        <v>1.1100000000000001</v>
      </c>
    </row>
    <row r="2411" spans="1:2" x14ac:dyDescent="0.25">
      <c r="A2411" s="205">
        <v>41558</v>
      </c>
      <c r="B2411" s="202">
        <v>1.1100000000000001</v>
      </c>
    </row>
    <row r="2412" spans="1:2" x14ac:dyDescent="0.25">
      <c r="A2412" s="205">
        <v>41561</v>
      </c>
      <c r="B2412" s="202" t="e">
        <f>NA()</f>
        <v>#N/A</v>
      </c>
    </row>
    <row r="2413" spans="1:2" x14ac:dyDescent="0.25">
      <c r="A2413" s="205">
        <v>41562</v>
      </c>
      <c r="B2413" s="202">
        <v>1.1599999999999999</v>
      </c>
    </row>
    <row r="2414" spans="1:2" x14ac:dyDescent="0.25">
      <c r="A2414" s="205">
        <v>41563</v>
      </c>
      <c r="B2414" s="202">
        <v>1.1200000000000001</v>
      </c>
    </row>
    <row r="2415" spans="1:2" x14ac:dyDescent="0.25">
      <c r="A2415" s="205">
        <v>41564</v>
      </c>
      <c r="B2415" s="202">
        <v>1.07</v>
      </c>
    </row>
    <row r="2416" spans="1:2" x14ac:dyDescent="0.25">
      <c r="A2416" s="205">
        <v>41565</v>
      </c>
      <c r="B2416" s="203">
        <v>1.05</v>
      </c>
    </row>
    <row r="2417" spans="1:2" x14ac:dyDescent="0.25">
      <c r="A2417" s="205">
        <v>41568</v>
      </c>
      <c r="B2417" s="202">
        <v>1.07</v>
      </c>
    </row>
    <row r="2418" spans="1:2" x14ac:dyDescent="0.25">
      <c r="A2418" s="205">
        <v>41569</v>
      </c>
      <c r="B2418" s="202">
        <v>1</v>
      </c>
    </row>
    <row r="2419" spans="1:2" x14ac:dyDescent="0.25">
      <c r="A2419" s="205">
        <v>41570</v>
      </c>
      <c r="B2419" s="202">
        <v>1</v>
      </c>
    </row>
    <row r="2420" spans="1:2" x14ac:dyDescent="0.25">
      <c r="A2420" s="205">
        <v>41571</v>
      </c>
      <c r="B2420" s="202">
        <v>1</v>
      </c>
    </row>
    <row r="2421" spans="1:2" x14ac:dyDescent="0.25">
      <c r="A2421" s="205">
        <v>41572</v>
      </c>
      <c r="B2421" s="202">
        <v>0.97</v>
      </c>
    </row>
    <row r="2422" spans="1:2" x14ac:dyDescent="0.25">
      <c r="A2422" s="205">
        <v>41575</v>
      </c>
      <c r="B2422" s="202">
        <v>0.98</v>
      </c>
    </row>
    <row r="2423" spans="1:2" x14ac:dyDescent="0.25">
      <c r="A2423" s="205">
        <v>41576</v>
      </c>
      <c r="B2423" s="202">
        <v>0.99</v>
      </c>
    </row>
    <row r="2424" spans="1:2" x14ac:dyDescent="0.25">
      <c r="A2424" s="205">
        <v>41577</v>
      </c>
      <c r="B2424" s="202">
        <v>1</v>
      </c>
    </row>
    <row r="2425" spans="1:2" x14ac:dyDescent="0.25">
      <c r="A2425" s="205">
        <v>41578</v>
      </c>
      <c r="B2425" s="202">
        <v>1.03</v>
      </c>
    </row>
    <row r="2426" spans="1:2" x14ac:dyDescent="0.25">
      <c r="A2426" s="205">
        <v>41579</v>
      </c>
      <c r="B2426" s="202">
        <v>1.1100000000000001</v>
      </c>
    </row>
    <row r="2427" spans="1:2" x14ac:dyDescent="0.25">
      <c r="A2427" s="205">
        <v>41582</v>
      </c>
      <c r="B2427" s="202">
        <v>1.1200000000000001</v>
      </c>
    </row>
    <row r="2428" spans="1:2" x14ac:dyDescent="0.25">
      <c r="A2428" s="205">
        <v>41583</v>
      </c>
      <c r="B2428" s="202">
        <v>1.18</v>
      </c>
    </row>
    <row r="2429" spans="1:2" x14ac:dyDescent="0.25">
      <c r="A2429" s="205">
        <v>41584</v>
      </c>
      <c r="B2429" s="202">
        <v>1.1299999999999999</v>
      </c>
    </row>
    <row r="2430" spans="1:2" x14ac:dyDescent="0.25">
      <c r="A2430" s="205">
        <v>41585</v>
      </c>
      <c r="B2430" s="202">
        <v>1.1100000000000001</v>
      </c>
    </row>
    <row r="2431" spans="1:2" x14ac:dyDescent="0.25">
      <c r="A2431" s="205">
        <v>41586</v>
      </c>
      <c r="B2431" s="202">
        <v>1.24</v>
      </c>
    </row>
    <row r="2432" spans="1:2" x14ac:dyDescent="0.25">
      <c r="A2432" s="205">
        <v>41589</v>
      </c>
      <c r="B2432" s="202" t="e">
        <f>NA()</f>
        <v>#N/A</v>
      </c>
    </row>
    <row r="2433" spans="1:2" x14ac:dyDescent="0.25">
      <c r="A2433" s="205">
        <v>41590</v>
      </c>
      <c r="B2433" s="202">
        <v>1.25</v>
      </c>
    </row>
    <row r="2434" spans="1:2" x14ac:dyDescent="0.25">
      <c r="A2434" s="205">
        <v>41591</v>
      </c>
      <c r="B2434" s="202">
        <v>1.23</v>
      </c>
    </row>
    <row r="2435" spans="1:2" x14ac:dyDescent="0.25">
      <c r="A2435" s="205">
        <v>41592</v>
      </c>
      <c r="B2435" s="202">
        <v>1.18</v>
      </c>
    </row>
    <row r="2436" spans="1:2" x14ac:dyDescent="0.25">
      <c r="A2436" s="205">
        <v>41593</v>
      </c>
      <c r="B2436" s="203">
        <v>1.19</v>
      </c>
    </row>
    <row r="2437" spans="1:2" x14ac:dyDescent="0.25">
      <c r="A2437" s="205">
        <v>41596</v>
      </c>
      <c r="B2437" s="202">
        <v>1.1499999999999999</v>
      </c>
    </row>
    <row r="2438" spans="1:2" x14ac:dyDescent="0.25">
      <c r="A2438" s="205">
        <v>41597</v>
      </c>
      <c r="B2438" s="202">
        <v>1.2</v>
      </c>
    </row>
    <row r="2439" spans="1:2" x14ac:dyDescent="0.25">
      <c r="A2439" s="205">
        <v>41598</v>
      </c>
      <c r="B2439" s="202">
        <v>1.31</v>
      </c>
    </row>
    <row r="2440" spans="1:2" x14ac:dyDescent="0.25">
      <c r="A2440" s="205">
        <v>41599</v>
      </c>
      <c r="B2440" s="202">
        <v>1.27</v>
      </c>
    </row>
    <row r="2441" spans="1:2" x14ac:dyDescent="0.25">
      <c r="A2441" s="205">
        <v>41600</v>
      </c>
      <c r="B2441" s="202">
        <v>1.21</v>
      </c>
    </row>
    <row r="2442" spans="1:2" x14ac:dyDescent="0.25">
      <c r="A2442" s="205">
        <v>41603</v>
      </c>
      <c r="B2442" s="202">
        <v>1.2</v>
      </c>
    </row>
    <row r="2443" spans="1:2" x14ac:dyDescent="0.25">
      <c r="A2443" s="205">
        <v>41604</v>
      </c>
      <c r="B2443" s="202">
        <v>1.18</v>
      </c>
    </row>
    <row r="2444" spans="1:2" x14ac:dyDescent="0.25">
      <c r="A2444" s="205">
        <v>41605</v>
      </c>
      <c r="B2444" s="202">
        <v>1.22</v>
      </c>
    </row>
    <row r="2445" spans="1:2" x14ac:dyDescent="0.25">
      <c r="A2445" s="205">
        <v>41606</v>
      </c>
      <c r="B2445" s="202" t="e">
        <f>NA()</f>
        <v>#N/A</v>
      </c>
    </row>
    <row r="2446" spans="1:2" x14ac:dyDescent="0.25">
      <c r="A2446" s="205">
        <v>41607</v>
      </c>
      <c r="B2446" s="202">
        <v>1.23</v>
      </c>
    </row>
    <row r="2447" spans="1:2" x14ac:dyDescent="0.25">
      <c r="A2447" s="205">
        <v>41610</v>
      </c>
      <c r="B2447" s="202">
        <v>1.28</v>
      </c>
    </row>
    <row r="2448" spans="1:2" x14ac:dyDescent="0.25">
      <c r="A2448" s="205">
        <v>41611</v>
      </c>
      <c r="B2448" s="202">
        <v>1.27</v>
      </c>
    </row>
    <row r="2449" spans="1:2" x14ac:dyDescent="0.25">
      <c r="A2449" s="205">
        <v>41612</v>
      </c>
      <c r="B2449" s="203">
        <v>1.35</v>
      </c>
    </row>
    <row r="2450" spans="1:2" x14ac:dyDescent="0.25">
      <c r="A2450" s="205">
        <v>41613</v>
      </c>
      <c r="B2450" s="202">
        <v>1.36</v>
      </c>
    </row>
    <row r="2451" spans="1:2" x14ac:dyDescent="0.25">
      <c r="A2451" s="205">
        <v>41614</v>
      </c>
      <c r="B2451" s="202">
        <v>1.36</v>
      </c>
    </row>
    <row r="2452" spans="1:2" x14ac:dyDescent="0.25">
      <c r="A2452" s="205">
        <v>41617</v>
      </c>
      <c r="B2452" s="202">
        <v>1.33</v>
      </c>
    </row>
    <row r="2453" spans="1:2" x14ac:dyDescent="0.25">
      <c r="A2453" s="205">
        <v>41618</v>
      </c>
      <c r="B2453" s="202">
        <v>1.28</v>
      </c>
    </row>
    <row r="2454" spans="1:2" x14ac:dyDescent="0.25">
      <c r="A2454" s="205">
        <v>41619</v>
      </c>
      <c r="B2454" s="202">
        <v>1.31</v>
      </c>
    </row>
    <row r="2455" spans="1:2" x14ac:dyDescent="0.25">
      <c r="A2455" s="205">
        <v>41620</v>
      </c>
      <c r="B2455" s="202">
        <v>1.35</v>
      </c>
    </row>
    <row r="2456" spans="1:2" x14ac:dyDescent="0.25">
      <c r="A2456" s="205">
        <v>41621</v>
      </c>
      <c r="B2456" s="202">
        <v>1.3</v>
      </c>
    </row>
    <row r="2457" spans="1:2" x14ac:dyDescent="0.25">
      <c r="A2457" s="205">
        <v>41624</v>
      </c>
      <c r="B2457" s="202">
        <v>1.3</v>
      </c>
    </row>
    <row r="2458" spans="1:2" x14ac:dyDescent="0.25">
      <c r="A2458" s="205">
        <v>41625</v>
      </c>
      <c r="B2458" s="202">
        <v>1.26</v>
      </c>
    </row>
    <row r="2459" spans="1:2" x14ac:dyDescent="0.25">
      <c r="A2459" s="205">
        <v>41626</v>
      </c>
      <c r="B2459" s="202">
        <v>1.31</v>
      </c>
    </row>
    <row r="2460" spans="1:2" x14ac:dyDescent="0.25">
      <c r="A2460" s="205">
        <v>41627</v>
      </c>
      <c r="B2460" s="202">
        <v>1.37</v>
      </c>
    </row>
    <row r="2461" spans="1:2" x14ac:dyDescent="0.25">
      <c r="A2461" s="205">
        <v>41628</v>
      </c>
      <c r="B2461" s="202">
        <v>1.28</v>
      </c>
    </row>
    <row r="2462" spans="1:2" x14ac:dyDescent="0.25">
      <c r="A2462" s="205">
        <v>41631</v>
      </c>
      <c r="B2462" s="202">
        <v>1.3</v>
      </c>
    </row>
    <row r="2463" spans="1:2" x14ac:dyDescent="0.25">
      <c r="A2463" s="205">
        <v>41632</v>
      </c>
      <c r="B2463" s="202">
        <v>1.34</v>
      </c>
    </row>
    <row r="2464" spans="1:2" x14ac:dyDescent="0.25">
      <c r="A2464" s="205">
        <v>41633</v>
      </c>
      <c r="B2464" s="202" t="e">
        <f>NA()</f>
        <v>#N/A</v>
      </c>
    </row>
    <row r="2465" spans="1:2" x14ac:dyDescent="0.25">
      <c r="A2465" s="205">
        <v>41634</v>
      </c>
      <c r="B2465" s="202">
        <v>1.35</v>
      </c>
    </row>
    <row r="2466" spans="1:2" x14ac:dyDescent="0.25">
      <c r="A2466" s="205">
        <v>41635</v>
      </c>
      <c r="B2466" s="202">
        <v>1.36</v>
      </c>
    </row>
    <row r="2467" spans="1:2" x14ac:dyDescent="0.25">
      <c r="A2467" s="205">
        <v>41638</v>
      </c>
      <c r="B2467" s="202">
        <v>1.31</v>
      </c>
    </row>
    <row r="2468" spans="1:2" x14ac:dyDescent="0.25">
      <c r="A2468" s="205">
        <v>41639</v>
      </c>
      <c r="B2468" s="203">
        <v>1.36</v>
      </c>
    </row>
    <row r="2469" spans="1:2" x14ac:dyDescent="0.25">
      <c r="A2469" s="205">
        <v>41640</v>
      </c>
      <c r="B2469" s="202" t="e">
        <f>NA()</f>
        <v>#N/A</v>
      </c>
    </row>
    <row r="2470" spans="1:2" x14ac:dyDescent="0.25">
      <c r="A2470" s="205">
        <v>41641</v>
      </c>
      <c r="B2470" s="202">
        <v>1.3</v>
      </c>
    </row>
    <row r="2471" spans="1:2" x14ac:dyDescent="0.25">
      <c r="A2471" s="205">
        <v>41642</v>
      </c>
      <c r="B2471" s="202">
        <v>1.29</v>
      </c>
    </row>
    <row r="2472" spans="1:2" x14ac:dyDescent="0.25">
      <c r="A2472" s="205">
        <v>41645</v>
      </c>
      <c r="B2472" s="202">
        <v>1.27</v>
      </c>
    </row>
    <row r="2473" spans="1:2" x14ac:dyDescent="0.25">
      <c r="A2473" s="205">
        <v>41646</v>
      </c>
      <c r="B2473" s="203">
        <v>1.25</v>
      </c>
    </row>
    <row r="2474" spans="1:2" x14ac:dyDescent="0.25">
      <c r="A2474" s="205">
        <v>41647</v>
      </c>
      <c r="B2474" s="202">
        <v>1.24</v>
      </c>
    </row>
    <row r="2475" spans="1:2" x14ac:dyDescent="0.25">
      <c r="A2475" s="205">
        <v>41648</v>
      </c>
      <c r="B2475" s="202">
        <v>1.19</v>
      </c>
    </row>
    <row r="2476" spans="1:2" x14ac:dyDescent="0.25">
      <c r="A2476" s="205">
        <v>41649</v>
      </c>
      <c r="B2476" s="202">
        <v>1.1299999999999999</v>
      </c>
    </row>
    <row r="2477" spans="1:2" x14ac:dyDescent="0.25">
      <c r="A2477" s="205">
        <v>41652</v>
      </c>
      <c r="B2477" s="202">
        <v>1.1299999999999999</v>
      </c>
    </row>
    <row r="2478" spans="1:2" x14ac:dyDescent="0.25">
      <c r="A2478" s="205">
        <v>41653</v>
      </c>
      <c r="B2478" s="202">
        <v>1.17</v>
      </c>
    </row>
    <row r="2479" spans="1:2" x14ac:dyDescent="0.25">
      <c r="A2479" s="205">
        <v>41654</v>
      </c>
      <c r="B2479" s="202">
        <v>1.17</v>
      </c>
    </row>
    <row r="2480" spans="1:2" x14ac:dyDescent="0.25">
      <c r="A2480" s="205">
        <v>41655</v>
      </c>
      <c r="B2480" s="202">
        <v>1.1599999999999999</v>
      </c>
    </row>
    <row r="2481" spans="1:2" x14ac:dyDescent="0.25">
      <c r="A2481" s="205">
        <v>41656</v>
      </c>
      <c r="B2481" s="202">
        <v>1.1299999999999999</v>
      </c>
    </row>
    <row r="2482" spans="1:2" x14ac:dyDescent="0.25">
      <c r="A2482" s="205">
        <v>41659</v>
      </c>
      <c r="B2482" s="202" t="e">
        <f>NA()</f>
        <v>#N/A</v>
      </c>
    </row>
    <row r="2483" spans="1:2" x14ac:dyDescent="0.25">
      <c r="A2483" s="205">
        <v>41660</v>
      </c>
      <c r="B2483" s="202">
        <v>1.1399999999999999</v>
      </c>
    </row>
    <row r="2484" spans="1:2" x14ac:dyDescent="0.25">
      <c r="A2484" s="205">
        <v>41661</v>
      </c>
      <c r="B2484" s="202">
        <v>1.1599999999999999</v>
      </c>
    </row>
    <row r="2485" spans="1:2" x14ac:dyDescent="0.25">
      <c r="A2485" s="205">
        <v>41662</v>
      </c>
      <c r="B2485" s="202">
        <v>1.1399999999999999</v>
      </c>
    </row>
    <row r="2486" spans="1:2" x14ac:dyDescent="0.25">
      <c r="A2486" s="205">
        <v>41663</v>
      </c>
      <c r="B2486" s="203">
        <v>1.1100000000000001</v>
      </c>
    </row>
    <row r="2487" spans="1:2" x14ac:dyDescent="0.25">
      <c r="A2487" s="205">
        <v>41666</v>
      </c>
      <c r="B2487" s="202">
        <v>1.1399999999999999</v>
      </c>
    </row>
    <row r="2488" spans="1:2" x14ac:dyDescent="0.25">
      <c r="A2488" s="205">
        <v>41667</v>
      </c>
      <c r="B2488" s="202">
        <v>1.1399999999999999</v>
      </c>
    </row>
    <row r="2489" spans="1:2" x14ac:dyDescent="0.25">
      <c r="A2489" s="205">
        <v>41668</v>
      </c>
      <c r="B2489" s="202">
        <v>1.08</v>
      </c>
    </row>
    <row r="2490" spans="1:2" x14ac:dyDescent="0.25">
      <c r="A2490" s="205">
        <v>41669</v>
      </c>
      <c r="B2490" s="202">
        <v>1.1000000000000001</v>
      </c>
    </row>
    <row r="2491" spans="1:2" x14ac:dyDescent="0.25">
      <c r="A2491" s="205">
        <v>41670</v>
      </c>
      <c r="B2491" s="202">
        <v>1.07</v>
      </c>
    </row>
    <row r="2492" spans="1:2" x14ac:dyDescent="0.25">
      <c r="A2492" s="205">
        <v>41673</v>
      </c>
      <c r="B2492" s="202">
        <v>1.01</v>
      </c>
    </row>
    <row r="2493" spans="1:2" x14ac:dyDescent="0.25">
      <c r="A2493" s="205">
        <v>41674</v>
      </c>
      <c r="B2493" s="202">
        <v>1.07</v>
      </c>
    </row>
    <row r="2494" spans="1:2" x14ac:dyDescent="0.25">
      <c r="A2494" s="205">
        <v>41675</v>
      </c>
      <c r="B2494" s="202">
        <v>1.1399999999999999</v>
      </c>
    </row>
    <row r="2495" spans="1:2" x14ac:dyDescent="0.25">
      <c r="A2495" s="205">
        <v>41676</v>
      </c>
      <c r="B2495" s="202">
        <v>1.1399999999999999</v>
      </c>
    </row>
    <row r="2496" spans="1:2" x14ac:dyDescent="0.25">
      <c r="A2496" s="205">
        <v>41677</v>
      </c>
      <c r="B2496" s="202">
        <v>1.1200000000000001</v>
      </c>
    </row>
    <row r="2497" spans="1:2" x14ac:dyDescent="0.25">
      <c r="A2497" s="205">
        <v>41680</v>
      </c>
      <c r="B2497" s="202">
        <v>1.1000000000000001</v>
      </c>
    </row>
    <row r="2498" spans="1:2" x14ac:dyDescent="0.25">
      <c r="A2498" s="205">
        <v>41681</v>
      </c>
      <c r="B2498" s="202">
        <v>1.1399999999999999</v>
      </c>
    </row>
    <row r="2499" spans="1:2" x14ac:dyDescent="0.25">
      <c r="A2499" s="205">
        <v>41682</v>
      </c>
      <c r="B2499" s="202">
        <v>1.17</v>
      </c>
    </row>
    <row r="2500" spans="1:2" x14ac:dyDescent="0.25">
      <c r="A2500" s="205">
        <v>41683</v>
      </c>
      <c r="B2500" s="202">
        <v>1.1299999999999999</v>
      </c>
    </row>
    <row r="2501" spans="1:2" x14ac:dyDescent="0.25">
      <c r="A2501" s="205">
        <v>41684</v>
      </c>
      <c r="B2501" s="202">
        <v>1.1499999999999999</v>
      </c>
    </row>
    <row r="2502" spans="1:2" x14ac:dyDescent="0.25">
      <c r="A2502" s="205">
        <v>41687</v>
      </c>
      <c r="B2502" s="202" t="e">
        <f>NA()</f>
        <v>#N/A</v>
      </c>
    </row>
    <row r="2503" spans="1:2" x14ac:dyDescent="0.25">
      <c r="A2503" s="205">
        <v>41688</v>
      </c>
      <c r="B2503" s="202">
        <v>1.1399999999999999</v>
      </c>
    </row>
    <row r="2504" spans="1:2" x14ac:dyDescent="0.25">
      <c r="A2504" s="205">
        <v>41689</v>
      </c>
      <c r="B2504" s="202">
        <v>1.17</v>
      </c>
    </row>
    <row r="2505" spans="1:2" x14ac:dyDescent="0.25">
      <c r="A2505" s="205">
        <v>41690</v>
      </c>
      <c r="B2505" s="202">
        <v>1.19</v>
      </c>
    </row>
    <row r="2506" spans="1:2" x14ac:dyDescent="0.25">
      <c r="A2506" s="205">
        <v>41691</v>
      </c>
      <c r="B2506" s="203">
        <v>1.1499999999999999</v>
      </c>
    </row>
    <row r="2507" spans="1:2" x14ac:dyDescent="0.25">
      <c r="A2507" s="205">
        <v>41694</v>
      </c>
      <c r="B2507" s="202">
        <v>1.1399999999999999</v>
      </c>
    </row>
    <row r="2508" spans="1:2" x14ac:dyDescent="0.25">
      <c r="A2508" s="205">
        <v>41695</v>
      </c>
      <c r="B2508" s="202">
        <v>1.1000000000000001</v>
      </c>
    </row>
    <row r="2509" spans="1:2" x14ac:dyDescent="0.25">
      <c r="A2509" s="205">
        <v>41696</v>
      </c>
      <c r="B2509" s="202">
        <v>1.07</v>
      </c>
    </row>
    <row r="2510" spans="1:2" x14ac:dyDescent="0.25">
      <c r="A2510" s="205">
        <v>41697</v>
      </c>
      <c r="B2510" s="202">
        <v>1.05</v>
      </c>
    </row>
    <row r="2511" spans="1:2" x14ac:dyDescent="0.25">
      <c r="A2511" s="205">
        <v>41698</v>
      </c>
      <c r="B2511" s="202">
        <v>1.03</v>
      </c>
    </row>
    <row r="2512" spans="1:2" x14ac:dyDescent="0.25">
      <c r="A2512" s="205">
        <v>41701</v>
      </c>
      <c r="B2512" s="202">
        <v>0.98</v>
      </c>
    </row>
    <row r="2513" spans="1:2" x14ac:dyDescent="0.25">
      <c r="A2513" s="205">
        <v>41702</v>
      </c>
      <c r="B2513" s="202">
        <v>1.05</v>
      </c>
    </row>
    <row r="2514" spans="1:2" x14ac:dyDescent="0.25">
      <c r="A2514" s="205">
        <v>41703</v>
      </c>
      <c r="B2514" s="202">
        <v>1.04</v>
      </c>
    </row>
    <row r="2515" spans="1:2" x14ac:dyDescent="0.25">
      <c r="A2515" s="205">
        <v>41704</v>
      </c>
      <c r="B2515" s="202">
        <v>1.06</v>
      </c>
    </row>
    <row r="2516" spans="1:2" x14ac:dyDescent="0.25">
      <c r="A2516" s="205">
        <v>41705</v>
      </c>
      <c r="B2516" s="202">
        <v>1.0900000000000001</v>
      </c>
    </row>
    <row r="2517" spans="1:2" x14ac:dyDescent="0.25">
      <c r="A2517" s="205">
        <v>41708</v>
      </c>
      <c r="B2517" s="202">
        <v>1.1100000000000001</v>
      </c>
    </row>
    <row r="2518" spans="1:2" x14ac:dyDescent="0.25">
      <c r="A2518" s="205">
        <v>41709</v>
      </c>
      <c r="B2518" s="202">
        <v>1.1000000000000001</v>
      </c>
    </row>
    <row r="2519" spans="1:2" x14ac:dyDescent="0.25">
      <c r="A2519" s="205">
        <v>41710</v>
      </c>
      <c r="B2519" s="202">
        <v>1.07</v>
      </c>
    </row>
    <row r="2520" spans="1:2" x14ac:dyDescent="0.25">
      <c r="A2520" s="205">
        <v>41711</v>
      </c>
      <c r="B2520" s="202">
        <v>1.02</v>
      </c>
    </row>
    <row r="2521" spans="1:2" x14ac:dyDescent="0.25">
      <c r="A2521" s="205">
        <v>41712</v>
      </c>
      <c r="B2521" s="202">
        <v>1</v>
      </c>
    </row>
    <row r="2522" spans="1:2" x14ac:dyDescent="0.25">
      <c r="A2522" s="205">
        <v>41715</v>
      </c>
      <c r="B2522" s="202">
        <v>1.04</v>
      </c>
    </row>
    <row r="2523" spans="1:2" x14ac:dyDescent="0.25">
      <c r="A2523" s="205">
        <v>41716</v>
      </c>
      <c r="B2523" s="202">
        <v>1.03</v>
      </c>
    </row>
    <row r="2524" spans="1:2" x14ac:dyDescent="0.25">
      <c r="A2524" s="205">
        <v>41717</v>
      </c>
      <c r="B2524" s="202">
        <v>1.1000000000000001</v>
      </c>
    </row>
    <row r="2525" spans="1:2" x14ac:dyDescent="0.25">
      <c r="A2525" s="205">
        <v>41718</v>
      </c>
      <c r="B2525" s="202">
        <v>1.1399999999999999</v>
      </c>
    </row>
    <row r="2526" spans="1:2" x14ac:dyDescent="0.25">
      <c r="A2526" s="205">
        <v>41719</v>
      </c>
      <c r="B2526" s="202">
        <v>1.08</v>
      </c>
    </row>
    <row r="2527" spans="1:2" x14ac:dyDescent="0.25">
      <c r="A2527" s="205">
        <v>41722</v>
      </c>
      <c r="B2527" s="202">
        <v>1.04</v>
      </c>
    </row>
    <row r="2528" spans="1:2" x14ac:dyDescent="0.25">
      <c r="A2528" s="205">
        <v>41723</v>
      </c>
      <c r="B2528" s="202">
        <v>1.05</v>
      </c>
    </row>
    <row r="2529" spans="1:2" x14ac:dyDescent="0.25">
      <c r="A2529" s="205">
        <v>41724</v>
      </c>
      <c r="B2529" s="202">
        <v>1.01</v>
      </c>
    </row>
    <row r="2530" spans="1:2" x14ac:dyDescent="0.25">
      <c r="A2530" s="205">
        <v>41725</v>
      </c>
      <c r="B2530" s="202">
        <v>1</v>
      </c>
    </row>
    <row r="2531" spans="1:2" x14ac:dyDescent="0.25">
      <c r="A2531" s="205">
        <v>41726</v>
      </c>
      <c r="B2531" s="202">
        <v>1.03</v>
      </c>
    </row>
    <row r="2532" spans="1:2" x14ac:dyDescent="0.25">
      <c r="A2532" s="205">
        <v>41729</v>
      </c>
      <c r="B2532" s="202">
        <v>1.04</v>
      </c>
    </row>
    <row r="2533" spans="1:2" x14ac:dyDescent="0.25">
      <c r="A2533" s="205">
        <v>41730</v>
      </c>
      <c r="B2533" s="202">
        <v>1.07</v>
      </c>
    </row>
    <row r="2534" spans="1:2" x14ac:dyDescent="0.25">
      <c r="A2534" s="205">
        <v>41731</v>
      </c>
      <c r="B2534" s="202">
        <v>1.1200000000000001</v>
      </c>
    </row>
    <row r="2535" spans="1:2" x14ac:dyDescent="0.25">
      <c r="A2535" s="205">
        <v>41732</v>
      </c>
      <c r="B2535" s="202">
        <v>1.0900000000000001</v>
      </c>
    </row>
    <row r="2536" spans="1:2" x14ac:dyDescent="0.25">
      <c r="A2536" s="205">
        <v>41733</v>
      </c>
      <c r="B2536" s="202">
        <v>1.05</v>
      </c>
    </row>
    <row r="2537" spans="1:2" x14ac:dyDescent="0.25">
      <c r="A2537" s="205">
        <v>41736</v>
      </c>
      <c r="B2537" s="202">
        <v>1.03</v>
      </c>
    </row>
    <row r="2538" spans="1:2" x14ac:dyDescent="0.25">
      <c r="A2538" s="205">
        <v>41737</v>
      </c>
      <c r="B2538" s="202">
        <v>1.02</v>
      </c>
    </row>
    <row r="2539" spans="1:2" x14ac:dyDescent="0.25">
      <c r="A2539" s="205">
        <v>41738</v>
      </c>
      <c r="B2539" s="202">
        <v>1.04</v>
      </c>
    </row>
    <row r="2540" spans="1:2" x14ac:dyDescent="0.25">
      <c r="A2540" s="205">
        <v>41739</v>
      </c>
      <c r="B2540" s="202">
        <v>0.98</v>
      </c>
    </row>
    <row r="2541" spans="1:2" x14ac:dyDescent="0.25">
      <c r="A2541" s="205">
        <v>41740</v>
      </c>
      <c r="B2541" s="202">
        <v>0.95</v>
      </c>
    </row>
    <row r="2542" spans="1:2" x14ac:dyDescent="0.25">
      <c r="A2542" s="205">
        <v>41743</v>
      </c>
      <c r="B2542" s="202">
        <v>0.96</v>
      </c>
    </row>
    <row r="2543" spans="1:2" x14ac:dyDescent="0.25">
      <c r="A2543" s="205">
        <v>41744</v>
      </c>
      <c r="B2543" s="202">
        <v>0.94</v>
      </c>
    </row>
    <row r="2544" spans="1:2" x14ac:dyDescent="0.25">
      <c r="A2544" s="205">
        <v>41745</v>
      </c>
      <c r="B2544" s="202">
        <v>0.92</v>
      </c>
    </row>
    <row r="2545" spans="1:2" x14ac:dyDescent="0.25">
      <c r="A2545" s="205">
        <v>41746</v>
      </c>
      <c r="B2545" s="202">
        <v>0.96</v>
      </c>
    </row>
    <row r="2546" spans="1:2" x14ac:dyDescent="0.25">
      <c r="A2546" s="205">
        <v>41747</v>
      </c>
      <c r="B2546" s="202" t="e">
        <f>NA()</f>
        <v>#N/A</v>
      </c>
    </row>
    <row r="2547" spans="1:2" x14ac:dyDescent="0.25">
      <c r="A2547" s="205">
        <v>41750</v>
      </c>
      <c r="B2547" s="202">
        <v>0.96</v>
      </c>
    </row>
    <row r="2548" spans="1:2" x14ac:dyDescent="0.25">
      <c r="A2548" s="205">
        <v>41751</v>
      </c>
      <c r="B2548" s="202">
        <v>0.94</v>
      </c>
    </row>
    <row r="2549" spans="1:2" x14ac:dyDescent="0.25">
      <c r="A2549" s="205">
        <v>41752</v>
      </c>
      <c r="B2549" s="202">
        <v>0.91</v>
      </c>
    </row>
    <row r="2550" spans="1:2" x14ac:dyDescent="0.25">
      <c r="A2550" s="205">
        <v>41753</v>
      </c>
      <c r="B2550" s="203">
        <v>0.91</v>
      </c>
    </row>
    <row r="2551" spans="1:2" x14ac:dyDescent="0.25">
      <c r="A2551" s="205">
        <v>41754</v>
      </c>
      <c r="B2551" s="202">
        <v>0.9</v>
      </c>
    </row>
    <row r="2552" spans="1:2" x14ac:dyDescent="0.25">
      <c r="A2552" s="205">
        <v>41757</v>
      </c>
      <c r="B2552" s="202">
        <v>0.94</v>
      </c>
    </row>
    <row r="2553" spans="1:2" x14ac:dyDescent="0.25">
      <c r="A2553" s="205">
        <v>41758</v>
      </c>
      <c r="B2553" s="202">
        <v>0.96</v>
      </c>
    </row>
    <row r="2554" spans="1:2" x14ac:dyDescent="0.25">
      <c r="A2554" s="205">
        <v>41759</v>
      </c>
      <c r="B2554" s="202">
        <v>0.92</v>
      </c>
    </row>
    <row r="2555" spans="1:2" x14ac:dyDescent="0.25">
      <c r="A2555" s="205">
        <v>41760</v>
      </c>
      <c r="B2555" s="202">
        <v>0.86</v>
      </c>
    </row>
    <row r="2556" spans="1:2" x14ac:dyDescent="0.25">
      <c r="A2556" s="205">
        <v>41761</v>
      </c>
      <c r="B2556" s="202">
        <v>0.82</v>
      </c>
    </row>
    <row r="2557" spans="1:2" x14ac:dyDescent="0.25">
      <c r="A2557" s="205">
        <v>41764</v>
      </c>
      <c r="B2557" s="202">
        <v>0.86</v>
      </c>
    </row>
    <row r="2558" spans="1:2" x14ac:dyDescent="0.25">
      <c r="A2558" s="205">
        <v>41765</v>
      </c>
      <c r="B2558" s="202">
        <v>0.85</v>
      </c>
    </row>
    <row r="2559" spans="1:2" x14ac:dyDescent="0.25">
      <c r="A2559" s="205">
        <v>41766</v>
      </c>
      <c r="B2559" s="202">
        <v>0.72</v>
      </c>
    </row>
    <row r="2560" spans="1:2" x14ac:dyDescent="0.25">
      <c r="A2560" s="205">
        <v>41767</v>
      </c>
      <c r="B2560" s="202">
        <v>0.88</v>
      </c>
    </row>
    <row r="2561" spans="1:2" x14ac:dyDescent="0.25">
      <c r="A2561" s="205">
        <v>41768</v>
      </c>
      <c r="B2561" s="202">
        <v>0.89</v>
      </c>
    </row>
    <row r="2562" spans="1:2" x14ac:dyDescent="0.25">
      <c r="A2562" s="205">
        <v>41771</v>
      </c>
      <c r="B2562" s="202">
        <v>0.93</v>
      </c>
    </row>
    <row r="2563" spans="1:2" x14ac:dyDescent="0.25">
      <c r="A2563" s="205">
        <v>41772</v>
      </c>
      <c r="B2563" s="202">
        <v>0.9</v>
      </c>
    </row>
    <row r="2564" spans="1:2" x14ac:dyDescent="0.25">
      <c r="A2564" s="205">
        <v>41773</v>
      </c>
      <c r="B2564" s="202">
        <v>0.82</v>
      </c>
    </row>
    <row r="2565" spans="1:2" x14ac:dyDescent="0.25">
      <c r="A2565" s="205">
        <v>41774</v>
      </c>
      <c r="B2565" s="202">
        <v>0.76</v>
      </c>
    </row>
    <row r="2566" spans="1:2" x14ac:dyDescent="0.25">
      <c r="A2566" s="205">
        <v>41775</v>
      </c>
      <c r="B2566" s="202">
        <v>0.78</v>
      </c>
    </row>
    <row r="2567" spans="1:2" x14ac:dyDescent="0.25">
      <c r="A2567" s="205">
        <v>41778</v>
      </c>
      <c r="B2567" s="202">
        <v>0.83</v>
      </c>
    </row>
    <row r="2568" spans="1:2" x14ac:dyDescent="0.25">
      <c r="A2568" s="205">
        <v>41779</v>
      </c>
      <c r="B2568" s="202">
        <v>0.82</v>
      </c>
    </row>
    <row r="2569" spans="1:2" x14ac:dyDescent="0.25">
      <c r="A2569" s="205">
        <v>41780</v>
      </c>
      <c r="B2569" s="202">
        <v>0.84</v>
      </c>
    </row>
    <row r="2570" spans="1:2" x14ac:dyDescent="0.25">
      <c r="A2570" s="205">
        <v>41781</v>
      </c>
      <c r="B2570" s="202">
        <v>0.84</v>
      </c>
    </row>
    <row r="2571" spans="1:2" x14ac:dyDescent="0.25">
      <c r="A2571" s="205">
        <v>41782</v>
      </c>
      <c r="B2571" s="202">
        <v>0.8</v>
      </c>
    </row>
    <row r="2572" spans="1:2" x14ac:dyDescent="0.25">
      <c r="A2572" s="205">
        <v>41785</v>
      </c>
      <c r="B2572" s="202" t="e">
        <f>NA()</f>
        <v>#N/A</v>
      </c>
    </row>
    <row r="2573" spans="1:2" x14ac:dyDescent="0.25">
      <c r="A2573" s="205">
        <v>41786</v>
      </c>
      <c r="B2573" s="202">
        <v>0.79</v>
      </c>
    </row>
    <row r="2574" spans="1:2" x14ac:dyDescent="0.25">
      <c r="A2574" s="205">
        <v>41787</v>
      </c>
      <c r="B2574" s="202">
        <v>0.7</v>
      </c>
    </row>
    <row r="2575" spans="1:2" x14ac:dyDescent="0.25">
      <c r="A2575" s="205">
        <v>41788</v>
      </c>
      <c r="B2575" s="202">
        <v>0.7</v>
      </c>
    </row>
    <row r="2576" spans="1:2" x14ac:dyDescent="0.25">
      <c r="A2576" s="205">
        <v>41789</v>
      </c>
      <c r="B2576" s="203">
        <v>0.74</v>
      </c>
    </row>
    <row r="2577" spans="1:2" x14ac:dyDescent="0.25">
      <c r="A2577" s="205">
        <v>41792</v>
      </c>
      <c r="B2577" s="202">
        <v>0.8</v>
      </c>
    </row>
    <row r="2578" spans="1:2" x14ac:dyDescent="0.25">
      <c r="A2578" s="205">
        <v>41793</v>
      </c>
      <c r="B2578" s="202">
        <v>0.88</v>
      </c>
    </row>
    <row r="2579" spans="1:2" x14ac:dyDescent="0.25">
      <c r="A2579" s="205">
        <v>41794</v>
      </c>
      <c r="B2579" s="202">
        <v>0.91</v>
      </c>
    </row>
    <row r="2580" spans="1:2" x14ac:dyDescent="0.25">
      <c r="A2580" s="205">
        <v>41795</v>
      </c>
      <c r="B2580" s="202">
        <v>0.89</v>
      </c>
    </row>
    <row r="2581" spans="1:2" x14ac:dyDescent="0.25">
      <c r="A2581" s="205">
        <v>41796</v>
      </c>
      <c r="B2581" s="202">
        <v>0.88</v>
      </c>
    </row>
    <row r="2582" spans="1:2" x14ac:dyDescent="0.25">
      <c r="A2582" s="205">
        <v>41799</v>
      </c>
      <c r="B2582" s="202">
        <v>0.89</v>
      </c>
    </row>
    <row r="2583" spans="1:2" x14ac:dyDescent="0.25">
      <c r="A2583" s="205">
        <v>41800</v>
      </c>
      <c r="B2583" s="202">
        <v>0.9</v>
      </c>
    </row>
    <row r="2584" spans="1:2" x14ac:dyDescent="0.25">
      <c r="A2584" s="205">
        <v>41801</v>
      </c>
      <c r="B2584" s="202">
        <v>0.9</v>
      </c>
    </row>
    <row r="2585" spans="1:2" x14ac:dyDescent="0.25">
      <c r="A2585" s="205">
        <v>41802</v>
      </c>
      <c r="B2585" s="202">
        <v>0.87</v>
      </c>
    </row>
    <row r="2586" spans="1:2" x14ac:dyDescent="0.25">
      <c r="A2586" s="205">
        <v>41803</v>
      </c>
      <c r="B2586" s="202">
        <v>0.87</v>
      </c>
    </row>
    <row r="2587" spans="1:2" x14ac:dyDescent="0.25">
      <c r="A2587" s="205">
        <v>41806</v>
      </c>
      <c r="B2587" s="202">
        <v>0.86</v>
      </c>
    </row>
    <row r="2588" spans="1:2" x14ac:dyDescent="0.25">
      <c r="A2588" s="205">
        <v>41807</v>
      </c>
      <c r="B2588" s="202">
        <v>0.88</v>
      </c>
    </row>
    <row r="2589" spans="1:2" x14ac:dyDescent="0.25">
      <c r="A2589" s="205">
        <v>41808</v>
      </c>
      <c r="B2589" s="202">
        <v>0.85</v>
      </c>
    </row>
    <row r="2590" spans="1:2" x14ac:dyDescent="0.25">
      <c r="A2590" s="205">
        <v>41809</v>
      </c>
      <c r="B2590" s="202">
        <v>0.87</v>
      </c>
    </row>
    <row r="2591" spans="1:2" x14ac:dyDescent="0.25">
      <c r="A2591" s="205">
        <v>41810</v>
      </c>
      <c r="B2591" s="202">
        <v>0.82</v>
      </c>
    </row>
    <row r="2592" spans="1:2" x14ac:dyDescent="0.25">
      <c r="A2592" s="205">
        <v>41813</v>
      </c>
      <c r="B2592" s="202">
        <v>0.82</v>
      </c>
    </row>
    <row r="2593" spans="1:2" x14ac:dyDescent="0.25">
      <c r="A2593" s="205">
        <v>41814</v>
      </c>
      <c r="B2593" s="202">
        <v>0.78</v>
      </c>
    </row>
    <row r="2594" spans="1:2" x14ac:dyDescent="0.25">
      <c r="A2594" s="205">
        <v>41815</v>
      </c>
      <c r="B2594" s="202">
        <v>0.76</v>
      </c>
    </row>
    <row r="2595" spans="1:2" x14ac:dyDescent="0.25">
      <c r="A2595" s="205">
        <v>41816</v>
      </c>
      <c r="B2595" s="202">
        <v>0.73</v>
      </c>
    </row>
    <row r="2596" spans="1:2" x14ac:dyDescent="0.25">
      <c r="A2596" s="205">
        <v>41817</v>
      </c>
      <c r="B2596" s="202">
        <v>0.75</v>
      </c>
    </row>
    <row r="2597" spans="1:2" x14ac:dyDescent="0.25">
      <c r="A2597" s="205">
        <v>41820</v>
      </c>
      <c r="B2597" s="202">
        <v>0.74</v>
      </c>
    </row>
    <row r="2598" spans="1:2" x14ac:dyDescent="0.25">
      <c r="A2598" s="205">
        <v>41821</v>
      </c>
      <c r="B2598" s="202">
        <v>0.8</v>
      </c>
    </row>
    <row r="2599" spans="1:2" x14ac:dyDescent="0.25">
      <c r="A2599" s="205">
        <v>41822</v>
      </c>
      <c r="B2599" s="202">
        <v>0.85</v>
      </c>
    </row>
    <row r="2600" spans="1:2" x14ac:dyDescent="0.25">
      <c r="A2600" s="205">
        <v>41823</v>
      </c>
      <c r="B2600" s="202">
        <v>0.84</v>
      </c>
    </row>
    <row r="2601" spans="1:2" x14ac:dyDescent="0.25">
      <c r="A2601" s="205">
        <v>41824</v>
      </c>
      <c r="B2601" s="202" t="e">
        <f>NA()</f>
        <v>#N/A</v>
      </c>
    </row>
    <row r="2602" spans="1:2" x14ac:dyDescent="0.25">
      <c r="A2602" s="205">
        <v>41827</v>
      </c>
      <c r="B2602" s="202">
        <v>0.82</v>
      </c>
    </row>
    <row r="2603" spans="1:2" x14ac:dyDescent="0.25">
      <c r="A2603" s="205">
        <v>41828</v>
      </c>
      <c r="B2603" s="202">
        <v>0.77</v>
      </c>
    </row>
    <row r="2604" spans="1:2" x14ac:dyDescent="0.25">
      <c r="A2604" s="205">
        <v>41829</v>
      </c>
      <c r="B2604" s="202">
        <v>0.74</v>
      </c>
    </row>
    <row r="2605" spans="1:2" x14ac:dyDescent="0.25">
      <c r="A2605" s="205">
        <v>41830</v>
      </c>
      <c r="B2605" s="203">
        <v>0.74</v>
      </c>
    </row>
    <row r="2606" spans="1:2" x14ac:dyDescent="0.25">
      <c r="A2606" s="205">
        <v>41831</v>
      </c>
      <c r="B2606" s="202">
        <v>0.7</v>
      </c>
    </row>
    <row r="2607" spans="1:2" x14ac:dyDescent="0.25">
      <c r="A2607" s="205">
        <v>41834</v>
      </c>
      <c r="B2607" s="202">
        <v>0.74</v>
      </c>
    </row>
    <row r="2608" spans="1:2" x14ac:dyDescent="0.25">
      <c r="A2608" s="205">
        <v>41835</v>
      </c>
      <c r="B2608" s="202">
        <v>0.75</v>
      </c>
    </row>
    <row r="2609" spans="1:2" x14ac:dyDescent="0.25">
      <c r="A2609" s="205">
        <v>41836</v>
      </c>
      <c r="B2609" s="202">
        <v>0.75</v>
      </c>
    </row>
    <row r="2610" spans="1:2" x14ac:dyDescent="0.25">
      <c r="A2610" s="205">
        <v>41837</v>
      </c>
      <c r="B2610" s="202">
        <v>0.68</v>
      </c>
    </row>
    <row r="2611" spans="1:2" x14ac:dyDescent="0.25">
      <c r="A2611" s="205">
        <v>41838</v>
      </c>
      <c r="B2611" s="202">
        <v>0.7</v>
      </c>
    </row>
    <row r="2612" spans="1:2" x14ac:dyDescent="0.25">
      <c r="A2612" s="205">
        <v>41841</v>
      </c>
      <c r="B2612" s="202">
        <v>0.67</v>
      </c>
    </row>
    <row r="2613" spans="1:2" x14ac:dyDescent="0.25">
      <c r="A2613" s="205">
        <v>41842</v>
      </c>
      <c r="B2613" s="202">
        <v>0.68</v>
      </c>
    </row>
    <row r="2614" spans="1:2" x14ac:dyDescent="0.25">
      <c r="A2614" s="205">
        <v>41843</v>
      </c>
      <c r="B2614" s="202">
        <v>0.68</v>
      </c>
    </row>
    <row r="2615" spans="1:2" x14ac:dyDescent="0.25">
      <c r="A2615" s="205">
        <v>41844</v>
      </c>
      <c r="B2615" s="202">
        <v>0.62</v>
      </c>
    </row>
    <row r="2616" spans="1:2" x14ac:dyDescent="0.25">
      <c r="A2616" s="205">
        <v>41845</v>
      </c>
      <c r="B2616" s="202">
        <v>0.62</v>
      </c>
    </row>
    <row r="2617" spans="1:2" x14ac:dyDescent="0.25">
      <c r="A2617" s="205">
        <v>41848</v>
      </c>
      <c r="B2617" s="202">
        <v>0.65</v>
      </c>
    </row>
    <row r="2618" spans="1:2" x14ac:dyDescent="0.25">
      <c r="A2618" s="205">
        <v>41849</v>
      </c>
      <c r="B2618" s="202">
        <v>0.62</v>
      </c>
    </row>
    <row r="2619" spans="1:2" x14ac:dyDescent="0.25">
      <c r="A2619" s="205">
        <v>41850</v>
      </c>
      <c r="B2619" s="202">
        <v>0.71</v>
      </c>
    </row>
    <row r="2620" spans="1:2" x14ac:dyDescent="0.25">
      <c r="A2620" s="205">
        <v>41851</v>
      </c>
      <c r="B2620" s="202">
        <v>0.71</v>
      </c>
    </row>
    <row r="2621" spans="1:2" x14ac:dyDescent="0.25">
      <c r="A2621" s="205">
        <v>41852</v>
      </c>
      <c r="B2621" s="202">
        <v>0.68</v>
      </c>
    </row>
    <row r="2622" spans="1:2" x14ac:dyDescent="0.25">
      <c r="A2622" s="205">
        <v>41855</v>
      </c>
      <c r="B2622" s="202">
        <v>0.7</v>
      </c>
    </row>
    <row r="2623" spans="1:2" x14ac:dyDescent="0.25">
      <c r="A2623" s="205">
        <v>41856</v>
      </c>
      <c r="B2623" s="202">
        <v>0.68</v>
      </c>
    </row>
    <row r="2624" spans="1:2" x14ac:dyDescent="0.25">
      <c r="A2624" s="205">
        <v>41857</v>
      </c>
      <c r="B2624" s="202">
        <v>0.67</v>
      </c>
    </row>
    <row r="2625" spans="1:2" x14ac:dyDescent="0.25">
      <c r="A2625" s="205">
        <v>41858</v>
      </c>
      <c r="B2625" s="202">
        <v>0.63</v>
      </c>
    </row>
    <row r="2626" spans="1:2" x14ac:dyDescent="0.25">
      <c r="A2626" s="205">
        <v>41859</v>
      </c>
      <c r="B2626" s="202">
        <v>0.64</v>
      </c>
    </row>
    <row r="2627" spans="1:2" x14ac:dyDescent="0.25">
      <c r="A2627" s="205">
        <v>41862</v>
      </c>
      <c r="B2627" s="202">
        <v>0.64</v>
      </c>
    </row>
    <row r="2628" spans="1:2" x14ac:dyDescent="0.25">
      <c r="A2628" s="205">
        <v>41863</v>
      </c>
      <c r="B2628" s="202">
        <v>0.68</v>
      </c>
    </row>
    <row r="2629" spans="1:2" x14ac:dyDescent="0.25">
      <c r="A2629" s="205">
        <v>41864</v>
      </c>
      <c r="B2629" s="202">
        <v>0.66</v>
      </c>
    </row>
    <row r="2630" spans="1:2" x14ac:dyDescent="0.25">
      <c r="A2630" s="205">
        <v>41865</v>
      </c>
      <c r="B2630" s="202">
        <v>0.63</v>
      </c>
    </row>
    <row r="2631" spans="1:2" x14ac:dyDescent="0.25">
      <c r="A2631" s="205">
        <v>41866</v>
      </c>
      <c r="B2631" s="202">
        <v>0.57999999999999996</v>
      </c>
    </row>
    <row r="2632" spans="1:2" x14ac:dyDescent="0.25">
      <c r="A2632" s="205">
        <v>41869</v>
      </c>
      <c r="B2632" s="202">
        <v>0.64</v>
      </c>
    </row>
    <row r="2633" spans="1:2" x14ac:dyDescent="0.25">
      <c r="A2633" s="205">
        <v>41870</v>
      </c>
      <c r="B2633" s="202">
        <v>0.66</v>
      </c>
    </row>
    <row r="2634" spans="1:2" x14ac:dyDescent="0.25">
      <c r="A2634" s="205">
        <v>41871</v>
      </c>
      <c r="B2634" s="202">
        <v>0.68</v>
      </c>
    </row>
    <row r="2635" spans="1:2" x14ac:dyDescent="0.25">
      <c r="A2635" s="205">
        <v>41872</v>
      </c>
      <c r="B2635" s="202">
        <v>0.65</v>
      </c>
    </row>
    <row r="2636" spans="1:2" x14ac:dyDescent="0.25">
      <c r="A2636" s="205">
        <v>41873</v>
      </c>
      <c r="B2636" s="202">
        <v>0.6</v>
      </c>
    </row>
    <row r="2637" spans="1:2" x14ac:dyDescent="0.25">
      <c r="A2637" s="205">
        <v>41876</v>
      </c>
      <c r="B2637" s="202">
        <v>0.57999999999999996</v>
      </c>
    </row>
    <row r="2638" spans="1:2" x14ac:dyDescent="0.25">
      <c r="A2638" s="205">
        <v>41877</v>
      </c>
      <c r="B2638" s="202">
        <v>0.64</v>
      </c>
    </row>
    <row r="2639" spans="1:2" x14ac:dyDescent="0.25">
      <c r="A2639" s="205">
        <v>41878</v>
      </c>
      <c r="B2639" s="202">
        <v>0.61</v>
      </c>
    </row>
    <row r="2640" spans="1:2" x14ac:dyDescent="0.25">
      <c r="A2640" s="205">
        <v>41879</v>
      </c>
      <c r="B2640" s="202">
        <v>0.57999999999999996</v>
      </c>
    </row>
    <row r="2641" spans="1:2" x14ac:dyDescent="0.25">
      <c r="A2641" s="205">
        <v>41880</v>
      </c>
      <c r="B2641" s="202">
        <v>0.61</v>
      </c>
    </row>
    <row r="2642" spans="1:2" x14ac:dyDescent="0.25">
      <c r="A2642" s="205">
        <v>41883</v>
      </c>
      <c r="B2642" s="202" t="e">
        <f>NA()</f>
        <v>#N/A</v>
      </c>
    </row>
    <row r="2643" spans="1:2" x14ac:dyDescent="0.25">
      <c r="A2643" s="205">
        <v>41884</v>
      </c>
      <c r="B2643" s="202">
        <v>0.61</v>
      </c>
    </row>
    <row r="2644" spans="1:2" x14ac:dyDescent="0.25">
      <c r="A2644" s="205">
        <v>41885</v>
      </c>
      <c r="B2644" s="202">
        <v>0.59</v>
      </c>
    </row>
    <row r="2645" spans="1:2" x14ac:dyDescent="0.25">
      <c r="A2645" s="205">
        <v>41886</v>
      </c>
      <c r="B2645" s="202">
        <v>0.64</v>
      </c>
    </row>
    <row r="2646" spans="1:2" x14ac:dyDescent="0.25">
      <c r="A2646" s="205">
        <v>41887</v>
      </c>
      <c r="B2646" s="203">
        <v>0.72</v>
      </c>
    </row>
    <row r="2647" spans="1:2" x14ac:dyDescent="0.25">
      <c r="A2647" s="205">
        <v>41890</v>
      </c>
      <c r="B2647" s="202">
        <v>0.73</v>
      </c>
    </row>
    <row r="2648" spans="1:2" x14ac:dyDescent="0.25">
      <c r="A2648" s="205">
        <v>41891</v>
      </c>
      <c r="B2648" s="202">
        <v>0.7</v>
      </c>
    </row>
    <row r="2649" spans="1:2" x14ac:dyDescent="0.25">
      <c r="A2649" s="205">
        <v>41892</v>
      </c>
      <c r="B2649" s="202">
        <v>0.76</v>
      </c>
    </row>
    <row r="2650" spans="1:2" x14ac:dyDescent="0.25">
      <c r="A2650" s="205">
        <v>41893</v>
      </c>
      <c r="B2650" s="202">
        <v>0.79</v>
      </c>
    </row>
    <row r="2651" spans="1:2" x14ac:dyDescent="0.25">
      <c r="A2651" s="205">
        <v>41894</v>
      </c>
      <c r="B2651" s="202">
        <v>0.87</v>
      </c>
    </row>
    <row r="2652" spans="1:2" x14ac:dyDescent="0.25">
      <c r="A2652" s="205">
        <v>41897</v>
      </c>
      <c r="B2652" s="202">
        <v>0.86</v>
      </c>
    </row>
    <row r="2653" spans="1:2" x14ac:dyDescent="0.25">
      <c r="A2653" s="205">
        <v>41898</v>
      </c>
      <c r="B2653" s="202">
        <v>0.88</v>
      </c>
    </row>
    <row r="2654" spans="1:2" x14ac:dyDescent="0.25">
      <c r="A2654" s="205">
        <v>41899</v>
      </c>
      <c r="B2654" s="202">
        <v>0.93</v>
      </c>
    </row>
    <row r="2655" spans="1:2" x14ac:dyDescent="0.25">
      <c r="A2655" s="205">
        <v>41900</v>
      </c>
      <c r="B2655" s="202">
        <v>0.91</v>
      </c>
    </row>
    <row r="2656" spans="1:2" x14ac:dyDescent="0.25">
      <c r="A2656" s="205">
        <v>41901</v>
      </c>
      <c r="B2656" s="202">
        <v>0.86</v>
      </c>
    </row>
    <row r="2657" spans="1:2" x14ac:dyDescent="0.25">
      <c r="A2657" s="205">
        <v>41904</v>
      </c>
      <c r="B2657" s="202">
        <v>0.93</v>
      </c>
    </row>
    <row r="2658" spans="1:2" x14ac:dyDescent="0.25">
      <c r="A2658" s="205">
        <v>41905</v>
      </c>
      <c r="B2658" s="202">
        <v>0.87</v>
      </c>
    </row>
    <row r="2659" spans="1:2" x14ac:dyDescent="0.25">
      <c r="A2659" s="205">
        <v>41906</v>
      </c>
      <c r="B2659" s="202">
        <v>0.89</v>
      </c>
    </row>
    <row r="2660" spans="1:2" x14ac:dyDescent="0.25">
      <c r="A2660" s="205">
        <v>41907</v>
      </c>
      <c r="B2660" s="202">
        <v>0.85</v>
      </c>
    </row>
    <row r="2661" spans="1:2" x14ac:dyDescent="0.25">
      <c r="A2661" s="205">
        <v>41908</v>
      </c>
      <c r="B2661" s="202">
        <v>0.9</v>
      </c>
    </row>
    <row r="2662" spans="1:2" x14ac:dyDescent="0.25">
      <c r="A2662" s="205">
        <v>41911</v>
      </c>
      <c r="B2662" s="202">
        <v>0.89</v>
      </c>
    </row>
    <row r="2663" spans="1:2" x14ac:dyDescent="0.25">
      <c r="A2663" s="205">
        <v>41912</v>
      </c>
      <c r="B2663" s="202">
        <v>0.89</v>
      </c>
    </row>
    <row r="2664" spans="1:2" x14ac:dyDescent="0.25">
      <c r="A2664" s="205">
        <v>41913</v>
      </c>
      <c r="B2664" s="202">
        <v>0.8</v>
      </c>
    </row>
    <row r="2665" spans="1:2" x14ac:dyDescent="0.25">
      <c r="A2665" s="205">
        <v>41914</v>
      </c>
      <c r="B2665" s="202">
        <v>0.83</v>
      </c>
    </row>
    <row r="2666" spans="1:2" x14ac:dyDescent="0.25">
      <c r="A2666" s="205">
        <v>41915</v>
      </c>
      <c r="B2666" s="202">
        <v>0.84</v>
      </c>
    </row>
    <row r="2667" spans="1:2" x14ac:dyDescent="0.25">
      <c r="A2667" s="205">
        <v>41918</v>
      </c>
      <c r="B2667" s="202">
        <v>0.84</v>
      </c>
    </row>
    <row r="2668" spans="1:2" x14ac:dyDescent="0.25">
      <c r="A2668" s="205">
        <v>41919</v>
      </c>
      <c r="B2668" s="202">
        <v>0.79</v>
      </c>
    </row>
    <row r="2669" spans="1:2" x14ac:dyDescent="0.25">
      <c r="A2669" s="205">
        <v>41920</v>
      </c>
      <c r="B2669" s="202">
        <v>0.75</v>
      </c>
    </row>
    <row r="2670" spans="1:2" x14ac:dyDescent="0.25">
      <c r="A2670" s="205">
        <v>41921</v>
      </c>
      <c r="B2670" s="202">
        <v>0.74</v>
      </c>
    </row>
    <row r="2671" spans="1:2" x14ac:dyDescent="0.25">
      <c r="A2671" s="205">
        <v>41922</v>
      </c>
      <c r="B2671" s="202">
        <v>0.71</v>
      </c>
    </row>
    <row r="2672" spans="1:2" x14ac:dyDescent="0.25">
      <c r="A2672" s="205">
        <v>41925</v>
      </c>
      <c r="B2672" s="202" t="e">
        <f>NA()</f>
        <v>#N/A</v>
      </c>
    </row>
    <row r="2673" spans="1:2" x14ac:dyDescent="0.25">
      <c r="A2673" s="205">
        <v>41926</v>
      </c>
      <c r="B2673" s="202">
        <v>0.61</v>
      </c>
    </row>
    <row r="2674" spans="1:2" x14ac:dyDescent="0.25">
      <c r="A2674" s="205">
        <v>41927</v>
      </c>
      <c r="B2674" s="202">
        <v>0.65</v>
      </c>
    </row>
    <row r="2675" spans="1:2" x14ac:dyDescent="0.25">
      <c r="A2675" s="205">
        <v>41928</v>
      </c>
      <c r="B2675" s="202">
        <v>0.61</v>
      </c>
    </row>
    <row r="2676" spans="1:2" x14ac:dyDescent="0.25">
      <c r="A2676" s="205">
        <v>41929</v>
      </c>
      <c r="B2676" s="203">
        <v>0.67</v>
      </c>
    </row>
    <row r="2677" spans="1:2" x14ac:dyDescent="0.25">
      <c r="A2677" s="205">
        <v>41932</v>
      </c>
      <c r="B2677" s="202">
        <v>0.67</v>
      </c>
    </row>
    <row r="2678" spans="1:2" x14ac:dyDescent="0.25">
      <c r="A2678" s="205">
        <v>41933</v>
      </c>
      <c r="B2678" s="202">
        <v>0.66</v>
      </c>
    </row>
    <row r="2679" spans="1:2" x14ac:dyDescent="0.25">
      <c r="A2679" s="205">
        <v>41934</v>
      </c>
      <c r="B2679" s="202">
        <v>0.72</v>
      </c>
    </row>
    <row r="2680" spans="1:2" x14ac:dyDescent="0.25">
      <c r="A2680" s="205">
        <v>41935</v>
      </c>
      <c r="B2680" s="202">
        <v>0.71</v>
      </c>
    </row>
    <row r="2681" spans="1:2" x14ac:dyDescent="0.25">
      <c r="A2681" s="205">
        <v>41936</v>
      </c>
      <c r="B2681" s="202">
        <v>0.76</v>
      </c>
    </row>
    <row r="2682" spans="1:2" x14ac:dyDescent="0.25">
      <c r="A2682" s="205">
        <v>41939</v>
      </c>
      <c r="B2682" s="202">
        <v>0.75</v>
      </c>
    </row>
    <row r="2683" spans="1:2" x14ac:dyDescent="0.25">
      <c r="A2683" s="205">
        <v>41940</v>
      </c>
      <c r="B2683" s="202">
        <v>0.76</v>
      </c>
    </row>
    <row r="2684" spans="1:2" x14ac:dyDescent="0.25">
      <c r="A2684" s="205">
        <v>41941</v>
      </c>
      <c r="B2684" s="202">
        <v>0.76</v>
      </c>
    </row>
    <row r="2685" spans="1:2" x14ac:dyDescent="0.25">
      <c r="A2685" s="205">
        <v>41942</v>
      </c>
      <c r="B2685" s="202">
        <v>0.76</v>
      </c>
    </row>
    <row r="2686" spans="1:2" x14ac:dyDescent="0.25">
      <c r="A2686" s="205">
        <v>41943</v>
      </c>
      <c r="B2686" s="202">
        <v>0.78</v>
      </c>
    </row>
    <row r="2687" spans="1:2" x14ac:dyDescent="0.25">
      <c r="A2687" s="205">
        <v>41946</v>
      </c>
      <c r="B2687" s="202">
        <v>0.78</v>
      </c>
    </row>
    <row r="2688" spans="1:2" x14ac:dyDescent="0.25">
      <c r="A2688" s="205">
        <v>41947</v>
      </c>
      <c r="B2688" s="202">
        <v>0.77</v>
      </c>
    </row>
    <row r="2689" spans="1:2" x14ac:dyDescent="0.25">
      <c r="A2689" s="205">
        <v>41948</v>
      </c>
      <c r="B2689" s="202">
        <v>0.77</v>
      </c>
    </row>
    <row r="2690" spans="1:2" x14ac:dyDescent="0.25">
      <c r="A2690" s="205">
        <v>41949</v>
      </c>
      <c r="B2690" s="202">
        <v>0.79</v>
      </c>
    </row>
    <row r="2691" spans="1:2" x14ac:dyDescent="0.25">
      <c r="A2691" s="205">
        <v>41950</v>
      </c>
      <c r="B2691" s="202">
        <v>0.73</v>
      </c>
    </row>
    <row r="2692" spans="1:2" x14ac:dyDescent="0.25">
      <c r="A2692" s="205">
        <v>41953</v>
      </c>
      <c r="B2692" s="202">
        <v>0.78</v>
      </c>
    </row>
    <row r="2693" spans="1:2" x14ac:dyDescent="0.25">
      <c r="A2693" s="205">
        <v>41954</v>
      </c>
      <c r="B2693" s="202" t="e">
        <f>NA()</f>
        <v>#N/A</v>
      </c>
    </row>
    <row r="2694" spans="1:2" x14ac:dyDescent="0.25">
      <c r="A2694" s="205">
        <v>41955</v>
      </c>
      <c r="B2694" s="202">
        <v>0.8</v>
      </c>
    </row>
    <row r="2695" spans="1:2" x14ac:dyDescent="0.25">
      <c r="A2695" s="205">
        <v>41956</v>
      </c>
      <c r="B2695" s="202">
        <v>0.81</v>
      </c>
    </row>
    <row r="2696" spans="1:2" x14ac:dyDescent="0.25">
      <c r="A2696" s="205">
        <v>41957</v>
      </c>
      <c r="B2696" s="202">
        <v>0.74</v>
      </c>
    </row>
    <row r="2697" spans="1:2" x14ac:dyDescent="0.25">
      <c r="A2697" s="205">
        <v>41960</v>
      </c>
      <c r="B2697" s="203">
        <v>0.78</v>
      </c>
    </row>
    <row r="2698" spans="1:2" x14ac:dyDescent="0.25">
      <c r="A2698" s="205">
        <v>41961</v>
      </c>
      <c r="B2698" s="202">
        <v>0.78</v>
      </c>
    </row>
    <row r="2699" spans="1:2" x14ac:dyDescent="0.25">
      <c r="A2699" s="205">
        <v>41962</v>
      </c>
      <c r="B2699" s="202">
        <v>0.83</v>
      </c>
    </row>
    <row r="2700" spans="1:2" x14ac:dyDescent="0.25">
      <c r="A2700" s="205">
        <v>41963</v>
      </c>
      <c r="B2700" s="202">
        <v>0.8</v>
      </c>
    </row>
    <row r="2701" spans="1:2" x14ac:dyDescent="0.25">
      <c r="A2701" s="205">
        <v>41964</v>
      </c>
      <c r="B2701" s="202">
        <v>0.75</v>
      </c>
    </row>
    <row r="2702" spans="1:2" x14ac:dyDescent="0.25">
      <c r="A2702" s="205">
        <v>41967</v>
      </c>
      <c r="B2702" s="202">
        <v>0.74</v>
      </c>
    </row>
    <row r="2703" spans="1:2" x14ac:dyDescent="0.25">
      <c r="A2703" s="205">
        <v>41968</v>
      </c>
      <c r="B2703" s="202">
        <v>0.76</v>
      </c>
    </row>
    <row r="2704" spans="1:2" x14ac:dyDescent="0.25">
      <c r="A2704" s="205">
        <v>41969</v>
      </c>
      <c r="B2704" s="202">
        <v>0.75</v>
      </c>
    </row>
    <row r="2705" spans="1:2" x14ac:dyDescent="0.25">
      <c r="A2705" s="205">
        <v>41970</v>
      </c>
      <c r="B2705" s="202" t="e">
        <f>NA()</f>
        <v>#N/A</v>
      </c>
    </row>
    <row r="2706" spans="1:2" x14ac:dyDescent="0.25">
      <c r="A2706" s="205">
        <v>41971</v>
      </c>
      <c r="B2706" s="202">
        <v>0.71</v>
      </c>
    </row>
    <row r="2707" spans="1:2" x14ac:dyDescent="0.25">
      <c r="A2707" s="205">
        <v>41974</v>
      </c>
      <c r="B2707" s="202">
        <v>0.76</v>
      </c>
    </row>
    <row r="2708" spans="1:2" x14ac:dyDescent="0.25">
      <c r="A2708" s="205">
        <v>41975</v>
      </c>
      <c r="B2708" s="202">
        <v>0.82</v>
      </c>
    </row>
    <row r="2709" spans="1:2" x14ac:dyDescent="0.25">
      <c r="A2709" s="205">
        <v>41976</v>
      </c>
      <c r="B2709" s="203">
        <v>0.81</v>
      </c>
    </row>
    <row r="2710" spans="1:2" x14ac:dyDescent="0.25">
      <c r="A2710" s="205">
        <v>41977</v>
      </c>
      <c r="B2710" s="202">
        <v>0.78</v>
      </c>
    </row>
    <row r="2711" spans="1:2" x14ac:dyDescent="0.25">
      <c r="A2711" s="205">
        <v>41978</v>
      </c>
      <c r="B2711" s="202">
        <v>0.82</v>
      </c>
    </row>
    <row r="2712" spans="1:2" x14ac:dyDescent="0.25">
      <c r="A2712" s="205">
        <v>41981</v>
      </c>
      <c r="B2712" s="202">
        <v>0.77</v>
      </c>
    </row>
    <row r="2713" spans="1:2" x14ac:dyDescent="0.25">
      <c r="A2713" s="205">
        <v>41982</v>
      </c>
      <c r="B2713" s="202">
        <v>0.74</v>
      </c>
    </row>
    <row r="2714" spans="1:2" x14ac:dyDescent="0.25">
      <c r="A2714" s="205">
        <v>41983</v>
      </c>
      <c r="B2714" s="202">
        <v>0.72</v>
      </c>
    </row>
    <row r="2715" spans="1:2" x14ac:dyDescent="0.25">
      <c r="A2715" s="205">
        <v>41984</v>
      </c>
      <c r="B2715" s="202">
        <v>0.72</v>
      </c>
    </row>
    <row r="2716" spans="1:2" x14ac:dyDescent="0.25">
      <c r="A2716" s="205">
        <v>41985</v>
      </c>
      <c r="B2716" s="202">
        <v>0.68</v>
      </c>
    </row>
    <row r="2717" spans="1:2" x14ac:dyDescent="0.25">
      <c r="A2717" s="205">
        <v>41988</v>
      </c>
      <c r="B2717" s="202">
        <v>0.69</v>
      </c>
    </row>
    <row r="2718" spans="1:2" x14ac:dyDescent="0.25">
      <c r="A2718" s="205">
        <v>41989</v>
      </c>
      <c r="B2718" s="202">
        <v>0.62</v>
      </c>
    </row>
    <row r="2719" spans="1:2" x14ac:dyDescent="0.25">
      <c r="A2719" s="205">
        <v>41990</v>
      </c>
      <c r="B2719" s="202">
        <v>0.67</v>
      </c>
    </row>
    <row r="2720" spans="1:2" x14ac:dyDescent="0.25">
      <c r="A2720" s="205">
        <v>41991</v>
      </c>
      <c r="B2720" s="202">
        <v>0.77</v>
      </c>
    </row>
    <row r="2721" spans="1:2" x14ac:dyDescent="0.25">
      <c r="A2721" s="205">
        <v>41992</v>
      </c>
      <c r="B2721" s="202">
        <v>0.68</v>
      </c>
    </row>
    <row r="2722" spans="1:2" x14ac:dyDescent="0.25">
      <c r="A2722" s="205">
        <v>41995</v>
      </c>
      <c r="B2722" s="202">
        <v>0.66</v>
      </c>
    </row>
    <row r="2723" spans="1:2" x14ac:dyDescent="0.25">
      <c r="A2723" s="205">
        <v>41996</v>
      </c>
      <c r="B2723" s="202">
        <v>0.76</v>
      </c>
    </row>
    <row r="2724" spans="1:2" x14ac:dyDescent="0.25">
      <c r="A2724" s="205">
        <v>41997</v>
      </c>
      <c r="B2724" s="202">
        <v>0.77</v>
      </c>
    </row>
    <row r="2725" spans="1:2" x14ac:dyDescent="0.25">
      <c r="A2725" s="205">
        <v>41998</v>
      </c>
      <c r="B2725" s="202" t="e">
        <f>NA()</f>
        <v>#N/A</v>
      </c>
    </row>
    <row r="2726" spans="1:2" x14ac:dyDescent="0.25">
      <c r="A2726" s="205">
        <v>41999</v>
      </c>
      <c r="B2726" s="202">
        <v>0.75</v>
      </c>
    </row>
    <row r="2727" spans="1:2" x14ac:dyDescent="0.25">
      <c r="A2727" s="205">
        <v>42002</v>
      </c>
      <c r="B2727" s="202">
        <v>0.74</v>
      </c>
    </row>
    <row r="2728" spans="1:2" x14ac:dyDescent="0.25">
      <c r="A2728" s="205">
        <v>42003</v>
      </c>
      <c r="B2728" s="202">
        <v>0.75</v>
      </c>
    </row>
    <row r="2729" spans="1:2" x14ac:dyDescent="0.25">
      <c r="A2729" s="205">
        <v>42004</v>
      </c>
      <c r="B2729" s="203">
        <v>0.68</v>
      </c>
    </row>
    <row r="2730" spans="1:2" x14ac:dyDescent="0.25">
      <c r="A2730" s="205">
        <v>42005</v>
      </c>
      <c r="B2730" s="202" t="e">
        <f>NA()</f>
        <v>#N/A</v>
      </c>
    </row>
    <row r="2731" spans="1:2" x14ac:dyDescent="0.25">
      <c r="A2731" s="205">
        <v>42006</v>
      </c>
      <c r="B2731" s="202">
        <v>0.61</v>
      </c>
    </row>
    <row r="2732" spans="1:2" x14ac:dyDescent="0.25">
      <c r="A2732" s="205">
        <v>42009</v>
      </c>
      <c r="B2732" s="202">
        <v>0.56999999999999995</v>
      </c>
    </row>
    <row r="2733" spans="1:2" x14ac:dyDescent="0.25">
      <c r="A2733" s="205">
        <v>42010</v>
      </c>
      <c r="B2733" s="202">
        <v>0.55000000000000004</v>
      </c>
    </row>
    <row r="2734" spans="1:2" x14ac:dyDescent="0.25">
      <c r="A2734" s="205">
        <v>42011</v>
      </c>
      <c r="B2734" s="203">
        <v>0.55000000000000004</v>
      </c>
    </row>
    <row r="2735" spans="1:2" x14ac:dyDescent="0.25">
      <c r="A2735" s="205">
        <v>42012</v>
      </c>
      <c r="B2735" s="202">
        <v>0.6</v>
      </c>
    </row>
    <row r="2736" spans="1:2" x14ac:dyDescent="0.25">
      <c r="A2736" s="205">
        <v>42013</v>
      </c>
      <c r="B2736" s="202">
        <v>0.56999999999999995</v>
      </c>
    </row>
    <row r="2737" spans="1:2" x14ac:dyDescent="0.25">
      <c r="A2737" s="205">
        <v>42016</v>
      </c>
      <c r="B2737" s="202">
        <v>0.55000000000000004</v>
      </c>
    </row>
    <row r="2738" spans="1:2" x14ac:dyDescent="0.25">
      <c r="A2738" s="205">
        <v>42017</v>
      </c>
      <c r="B2738" s="202">
        <v>0.57999999999999996</v>
      </c>
    </row>
    <row r="2739" spans="1:2" x14ac:dyDescent="0.25">
      <c r="A2739" s="205">
        <v>42018</v>
      </c>
      <c r="B2739" s="202">
        <v>0.53</v>
      </c>
    </row>
    <row r="2740" spans="1:2" x14ac:dyDescent="0.25">
      <c r="A2740" s="205">
        <v>42019</v>
      </c>
      <c r="B2740" s="202">
        <v>0.45</v>
      </c>
    </row>
    <row r="2741" spans="1:2" x14ac:dyDescent="0.25">
      <c r="A2741" s="205">
        <v>42020</v>
      </c>
      <c r="B2741" s="202">
        <v>0.49</v>
      </c>
    </row>
    <row r="2742" spans="1:2" x14ac:dyDescent="0.25">
      <c r="A2742" s="205">
        <v>42023</v>
      </c>
      <c r="B2742" s="202" t="e">
        <f>NA()</f>
        <v>#N/A</v>
      </c>
    </row>
    <row r="2743" spans="1:2" x14ac:dyDescent="0.25">
      <c r="A2743" s="205">
        <v>42024</v>
      </c>
      <c r="B2743" s="202">
        <v>0.47</v>
      </c>
    </row>
    <row r="2744" spans="1:2" x14ac:dyDescent="0.25">
      <c r="A2744" s="205">
        <v>42025</v>
      </c>
      <c r="B2744" s="202">
        <v>0.51</v>
      </c>
    </row>
    <row r="2745" spans="1:2" x14ac:dyDescent="0.25">
      <c r="A2745" s="205">
        <v>42026</v>
      </c>
      <c r="B2745" s="202">
        <v>0.52</v>
      </c>
    </row>
    <row r="2746" spans="1:2" x14ac:dyDescent="0.25">
      <c r="A2746" s="205">
        <v>42027</v>
      </c>
      <c r="B2746" s="203">
        <v>0.44</v>
      </c>
    </row>
    <row r="2747" spans="1:2" x14ac:dyDescent="0.25">
      <c r="A2747" s="205">
        <v>42030</v>
      </c>
      <c r="B2747" s="202">
        <v>0.45</v>
      </c>
    </row>
    <row r="2748" spans="1:2" x14ac:dyDescent="0.25">
      <c r="A2748" s="205">
        <v>42031</v>
      </c>
      <c r="B2748" s="202">
        <v>0.44</v>
      </c>
    </row>
    <row r="2749" spans="1:2" x14ac:dyDescent="0.25">
      <c r="A2749" s="205">
        <v>42032</v>
      </c>
      <c r="B2749" s="202">
        <v>0.37</v>
      </c>
    </row>
    <row r="2750" spans="1:2" x14ac:dyDescent="0.25">
      <c r="A2750" s="205">
        <v>42033</v>
      </c>
      <c r="B2750" s="202">
        <v>0.42</v>
      </c>
    </row>
    <row r="2751" spans="1:2" x14ac:dyDescent="0.25">
      <c r="A2751" s="205">
        <v>42034</v>
      </c>
      <c r="B2751" s="202">
        <v>0.3</v>
      </c>
    </row>
    <row r="2752" spans="1:2" x14ac:dyDescent="0.25">
      <c r="A2752" s="205">
        <v>42037</v>
      </c>
      <c r="B2752" s="202">
        <v>0.31</v>
      </c>
    </row>
    <row r="2753" spans="1:2" x14ac:dyDescent="0.25">
      <c r="A2753" s="205">
        <v>42038</v>
      </c>
      <c r="B2753" s="202">
        <v>0.38</v>
      </c>
    </row>
    <row r="2754" spans="1:2" x14ac:dyDescent="0.25">
      <c r="A2754" s="205">
        <v>42039</v>
      </c>
      <c r="B2754" s="202">
        <v>0.38</v>
      </c>
    </row>
    <row r="2755" spans="1:2" x14ac:dyDescent="0.25">
      <c r="A2755" s="205">
        <v>42040</v>
      </c>
      <c r="B2755" s="202">
        <v>0.45</v>
      </c>
    </row>
    <row r="2756" spans="1:2" x14ac:dyDescent="0.25">
      <c r="A2756" s="205">
        <v>42041</v>
      </c>
      <c r="B2756" s="202">
        <v>0.48</v>
      </c>
    </row>
    <row r="2757" spans="1:2" x14ac:dyDescent="0.25">
      <c r="A2757" s="205">
        <v>42044</v>
      </c>
      <c r="B2757" s="202">
        <v>0.49</v>
      </c>
    </row>
    <row r="2758" spans="1:2" x14ac:dyDescent="0.25">
      <c r="A2758" s="205">
        <v>42045</v>
      </c>
      <c r="B2758" s="202">
        <v>0.55000000000000004</v>
      </c>
    </row>
    <row r="2759" spans="1:2" x14ac:dyDescent="0.25">
      <c r="A2759" s="205">
        <v>42046</v>
      </c>
      <c r="B2759" s="202">
        <v>0.56000000000000005</v>
      </c>
    </row>
    <row r="2760" spans="1:2" x14ac:dyDescent="0.25">
      <c r="A2760" s="205">
        <v>42047</v>
      </c>
      <c r="B2760" s="202">
        <v>0.61</v>
      </c>
    </row>
    <row r="2761" spans="1:2" x14ac:dyDescent="0.25">
      <c r="A2761" s="205">
        <v>42048</v>
      </c>
      <c r="B2761" s="202">
        <v>0.6</v>
      </c>
    </row>
    <row r="2762" spans="1:2" x14ac:dyDescent="0.25">
      <c r="A2762" s="205">
        <v>42051</v>
      </c>
      <c r="B2762" s="202" t="e">
        <f>NA()</f>
        <v>#N/A</v>
      </c>
    </row>
    <row r="2763" spans="1:2" x14ac:dyDescent="0.25">
      <c r="A2763" s="205">
        <v>42052</v>
      </c>
      <c r="B2763" s="202">
        <v>0.68</v>
      </c>
    </row>
    <row r="2764" spans="1:2" x14ac:dyDescent="0.25">
      <c r="A2764" s="205">
        <v>42053</v>
      </c>
      <c r="B2764" s="202">
        <v>0.62</v>
      </c>
    </row>
    <row r="2765" spans="1:2" x14ac:dyDescent="0.25">
      <c r="A2765" s="205">
        <v>42054</v>
      </c>
      <c r="B2765" s="202">
        <v>0.62</v>
      </c>
    </row>
    <row r="2766" spans="1:2" x14ac:dyDescent="0.25">
      <c r="A2766" s="205">
        <v>42055</v>
      </c>
      <c r="B2766" s="203">
        <v>0.62</v>
      </c>
    </row>
    <row r="2767" spans="1:2" x14ac:dyDescent="0.25">
      <c r="A2767" s="205">
        <v>42058</v>
      </c>
      <c r="B2767" s="202">
        <v>0.57999999999999996</v>
      </c>
    </row>
    <row r="2768" spans="1:2" x14ac:dyDescent="0.25">
      <c r="A2768" s="205">
        <v>42059</v>
      </c>
      <c r="B2768" s="202">
        <v>0.51</v>
      </c>
    </row>
    <row r="2769" spans="1:2" x14ac:dyDescent="0.25">
      <c r="A2769" s="205">
        <v>42060</v>
      </c>
      <c r="B2769" s="202">
        <v>0.48</v>
      </c>
    </row>
    <row r="2770" spans="1:2" x14ac:dyDescent="0.25">
      <c r="A2770" s="205">
        <v>42061</v>
      </c>
      <c r="B2770" s="202">
        <v>0.52</v>
      </c>
    </row>
    <row r="2771" spans="1:2" x14ac:dyDescent="0.25">
      <c r="A2771" s="205">
        <v>42062</v>
      </c>
      <c r="B2771" s="202">
        <v>0.44</v>
      </c>
    </row>
    <row r="2772" spans="1:2" x14ac:dyDescent="0.25">
      <c r="A2772" s="205">
        <v>42065</v>
      </c>
      <c r="B2772" s="202">
        <v>0.55000000000000004</v>
      </c>
    </row>
    <row r="2773" spans="1:2" x14ac:dyDescent="0.25">
      <c r="A2773" s="205">
        <v>42066</v>
      </c>
      <c r="B2773" s="202">
        <v>0.55000000000000004</v>
      </c>
    </row>
    <row r="2774" spans="1:2" x14ac:dyDescent="0.25">
      <c r="A2774" s="205">
        <v>42067</v>
      </c>
      <c r="B2774" s="202">
        <v>0.54</v>
      </c>
    </row>
    <row r="2775" spans="1:2" x14ac:dyDescent="0.25">
      <c r="A2775" s="205">
        <v>42068</v>
      </c>
      <c r="B2775" s="202">
        <v>0.55000000000000004</v>
      </c>
    </row>
    <row r="2776" spans="1:2" x14ac:dyDescent="0.25">
      <c r="A2776" s="205">
        <v>42069</v>
      </c>
      <c r="B2776" s="202">
        <v>0.69</v>
      </c>
    </row>
    <row r="2777" spans="1:2" x14ac:dyDescent="0.25">
      <c r="A2777" s="205">
        <v>42072</v>
      </c>
      <c r="B2777" s="202">
        <v>0.71</v>
      </c>
    </row>
    <row r="2778" spans="1:2" x14ac:dyDescent="0.25">
      <c r="A2778" s="205">
        <v>42073</v>
      </c>
      <c r="B2778" s="202">
        <v>0.65</v>
      </c>
    </row>
    <row r="2779" spans="1:2" x14ac:dyDescent="0.25">
      <c r="A2779" s="205">
        <v>42074</v>
      </c>
      <c r="B2779" s="202">
        <v>0.65</v>
      </c>
    </row>
    <row r="2780" spans="1:2" x14ac:dyDescent="0.25">
      <c r="A2780" s="205">
        <v>42075</v>
      </c>
      <c r="B2780" s="202">
        <v>0.66</v>
      </c>
    </row>
    <row r="2781" spans="1:2" x14ac:dyDescent="0.25">
      <c r="A2781" s="205">
        <v>42076</v>
      </c>
      <c r="B2781" s="202">
        <v>0.7</v>
      </c>
    </row>
    <row r="2782" spans="1:2" x14ac:dyDescent="0.25">
      <c r="A2782" s="205">
        <v>42079</v>
      </c>
      <c r="B2782" s="202">
        <v>0.67</v>
      </c>
    </row>
    <row r="2783" spans="1:2" x14ac:dyDescent="0.25">
      <c r="A2783" s="205">
        <v>42080</v>
      </c>
      <c r="B2783" s="202">
        <v>0.65</v>
      </c>
    </row>
    <row r="2784" spans="1:2" x14ac:dyDescent="0.25">
      <c r="A2784" s="205">
        <v>42081</v>
      </c>
      <c r="B2784" s="202">
        <v>0.46</v>
      </c>
    </row>
    <row r="2785" spans="1:2" x14ac:dyDescent="0.25">
      <c r="A2785" s="205">
        <v>42082</v>
      </c>
      <c r="B2785" s="202">
        <v>0.46</v>
      </c>
    </row>
    <row r="2786" spans="1:2" x14ac:dyDescent="0.25">
      <c r="A2786" s="205">
        <v>42083</v>
      </c>
      <c r="B2786" s="202">
        <v>0.43</v>
      </c>
    </row>
    <row r="2787" spans="1:2" x14ac:dyDescent="0.25">
      <c r="A2787" s="205">
        <v>42086</v>
      </c>
      <c r="B2787" s="202">
        <v>0.44</v>
      </c>
    </row>
    <row r="2788" spans="1:2" x14ac:dyDescent="0.25">
      <c r="A2788" s="205">
        <v>42087</v>
      </c>
      <c r="B2788" s="202">
        <v>0.38</v>
      </c>
    </row>
    <row r="2789" spans="1:2" x14ac:dyDescent="0.25">
      <c r="A2789" s="205">
        <v>42088</v>
      </c>
      <c r="B2789" s="202">
        <v>0.3</v>
      </c>
    </row>
    <row r="2790" spans="1:2" x14ac:dyDescent="0.25">
      <c r="A2790" s="205">
        <v>42089</v>
      </c>
      <c r="B2790" s="202">
        <v>0.49</v>
      </c>
    </row>
    <row r="2791" spans="1:2" x14ac:dyDescent="0.25">
      <c r="A2791" s="205">
        <v>42090</v>
      </c>
      <c r="B2791" s="202">
        <v>0.46</v>
      </c>
    </row>
    <row r="2792" spans="1:2" x14ac:dyDescent="0.25">
      <c r="A2792" s="205">
        <v>42093</v>
      </c>
      <c r="B2792" s="202">
        <v>0.51</v>
      </c>
    </row>
    <row r="2793" spans="1:2" x14ac:dyDescent="0.25">
      <c r="A2793" s="205">
        <v>42094</v>
      </c>
      <c r="B2793" s="202">
        <v>0.49</v>
      </c>
    </row>
    <row r="2794" spans="1:2" x14ac:dyDescent="0.25">
      <c r="A2794" s="205">
        <v>42095</v>
      </c>
      <c r="B2794" s="202">
        <v>0.39</v>
      </c>
    </row>
    <row r="2795" spans="1:2" x14ac:dyDescent="0.25">
      <c r="A2795" s="205">
        <v>42096</v>
      </c>
      <c r="B2795" s="202">
        <v>0.43</v>
      </c>
    </row>
    <row r="2796" spans="1:2" x14ac:dyDescent="0.25">
      <c r="A2796" s="205">
        <v>42097</v>
      </c>
      <c r="B2796" s="202">
        <v>0.36</v>
      </c>
    </row>
    <row r="2797" spans="1:2" x14ac:dyDescent="0.25">
      <c r="A2797" s="205">
        <v>42100</v>
      </c>
      <c r="B2797" s="202">
        <v>0.43</v>
      </c>
    </row>
    <row r="2798" spans="1:2" x14ac:dyDescent="0.25">
      <c r="A2798" s="205">
        <v>42101</v>
      </c>
      <c r="B2798" s="202">
        <v>0.38</v>
      </c>
    </row>
    <row r="2799" spans="1:2" x14ac:dyDescent="0.25">
      <c r="A2799" s="205">
        <v>42102</v>
      </c>
      <c r="B2799" s="202">
        <v>0.41</v>
      </c>
    </row>
    <row r="2800" spans="1:2" x14ac:dyDescent="0.25">
      <c r="A2800" s="205">
        <v>42103</v>
      </c>
      <c r="B2800" s="202">
        <v>0.46</v>
      </c>
    </row>
    <row r="2801" spans="1:2" x14ac:dyDescent="0.25">
      <c r="A2801" s="205">
        <v>42104</v>
      </c>
      <c r="B2801" s="202">
        <v>0.46</v>
      </c>
    </row>
    <row r="2802" spans="1:2" x14ac:dyDescent="0.25">
      <c r="A2802" s="205">
        <v>42107</v>
      </c>
      <c r="B2802" s="202">
        <v>0.47</v>
      </c>
    </row>
    <row r="2803" spans="1:2" x14ac:dyDescent="0.25">
      <c r="A2803" s="205">
        <v>42108</v>
      </c>
      <c r="B2803" s="202">
        <v>0.44</v>
      </c>
    </row>
    <row r="2804" spans="1:2" x14ac:dyDescent="0.25">
      <c r="A2804" s="205">
        <v>42109</v>
      </c>
      <c r="B2804" s="202">
        <v>0.42</v>
      </c>
    </row>
    <row r="2805" spans="1:2" x14ac:dyDescent="0.25">
      <c r="A2805" s="205">
        <v>42110</v>
      </c>
      <c r="B2805" s="202">
        <v>0.41</v>
      </c>
    </row>
    <row r="2806" spans="1:2" x14ac:dyDescent="0.25">
      <c r="A2806" s="205">
        <v>42111</v>
      </c>
      <c r="B2806" s="202">
        <v>0.32</v>
      </c>
    </row>
    <row r="2807" spans="1:2" x14ac:dyDescent="0.25">
      <c r="A2807" s="205">
        <v>42114</v>
      </c>
      <c r="B2807" s="202">
        <v>0.36</v>
      </c>
    </row>
    <row r="2808" spans="1:2" x14ac:dyDescent="0.25">
      <c r="A2808" s="205">
        <v>42115</v>
      </c>
      <c r="B2808" s="202">
        <v>0.4</v>
      </c>
    </row>
    <row r="2809" spans="1:2" x14ac:dyDescent="0.25">
      <c r="A2809" s="205">
        <v>42116</v>
      </c>
      <c r="B2809" s="202">
        <v>0.48</v>
      </c>
    </row>
    <row r="2810" spans="1:2" x14ac:dyDescent="0.25">
      <c r="A2810" s="205">
        <v>42117</v>
      </c>
      <c r="B2810" s="202">
        <v>0.43</v>
      </c>
    </row>
    <row r="2811" spans="1:2" x14ac:dyDescent="0.25">
      <c r="A2811" s="205">
        <v>42118</v>
      </c>
      <c r="B2811" s="202">
        <v>0.4</v>
      </c>
    </row>
    <row r="2812" spans="1:2" x14ac:dyDescent="0.25">
      <c r="A2812" s="205">
        <v>42121</v>
      </c>
      <c r="B2812" s="202">
        <v>0.39</v>
      </c>
    </row>
    <row r="2813" spans="1:2" x14ac:dyDescent="0.25">
      <c r="A2813" s="205">
        <v>42122</v>
      </c>
      <c r="B2813" s="202">
        <v>0.47</v>
      </c>
    </row>
    <row r="2814" spans="1:2" x14ac:dyDescent="0.25">
      <c r="A2814" s="205">
        <v>42123</v>
      </c>
      <c r="B2814" s="202">
        <v>0.52</v>
      </c>
    </row>
    <row r="2815" spans="1:2" x14ac:dyDescent="0.25">
      <c r="A2815" s="205">
        <v>42124</v>
      </c>
      <c r="B2815" s="202">
        <v>0.48</v>
      </c>
    </row>
    <row r="2816" spans="1:2" x14ac:dyDescent="0.25">
      <c r="A2816" s="205">
        <v>42125</v>
      </c>
      <c r="B2816" s="202">
        <v>0.54</v>
      </c>
    </row>
    <row r="2817" spans="1:2" x14ac:dyDescent="0.25">
      <c r="A2817" s="205">
        <v>42128</v>
      </c>
      <c r="B2817" s="202">
        <v>0.62</v>
      </c>
    </row>
    <row r="2818" spans="1:2" x14ac:dyDescent="0.25">
      <c r="A2818" s="205">
        <v>42129</v>
      </c>
      <c r="B2818" s="202">
        <v>0.62</v>
      </c>
    </row>
    <row r="2819" spans="1:2" x14ac:dyDescent="0.25">
      <c r="A2819" s="205">
        <v>42130</v>
      </c>
      <c r="B2819" s="202">
        <v>0.72</v>
      </c>
    </row>
    <row r="2820" spans="1:2" x14ac:dyDescent="0.25">
      <c r="A2820" s="205">
        <v>42131</v>
      </c>
      <c r="B2820" s="202">
        <v>0.65</v>
      </c>
    </row>
    <row r="2821" spans="1:2" x14ac:dyDescent="0.25">
      <c r="A2821" s="205">
        <v>42132</v>
      </c>
      <c r="B2821" s="202">
        <v>0.66</v>
      </c>
    </row>
    <row r="2822" spans="1:2" x14ac:dyDescent="0.25">
      <c r="A2822" s="205">
        <v>42135</v>
      </c>
      <c r="B2822" s="202">
        <v>0.77</v>
      </c>
    </row>
    <row r="2823" spans="1:2" x14ac:dyDescent="0.25">
      <c r="A2823" s="205">
        <v>42136</v>
      </c>
      <c r="B2823" s="202">
        <v>0.77</v>
      </c>
    </row>
    <row r="2824" spans="1:2" x14ac:dyDescent="0.25">
      <c r="A2824" s="205">
        <v>42137</v>
      </c>
      <c r="B2824" s="202">
        <v>0.81</v>
      </c>
    </row>
    <row r="2825" spans="1:2" x14ac:dyDescent="0.25">
      <c r="A2825" s="205">
        <v>42138</v>
      </c>
      <c r="B2825" s="202">
        <v>0.64</v>
      </c>
    </row>
    <row r="2826" spans="1:2" x14ac:dyDescent="0.25">
      <c r="A2826" s="205">
        <v>42139</v>
      </c>
      <c r="B2826" s="202">
        <v>0.7</v>
      </c>
    </row>
    <row r="2827" spans="1:2" x14ac:dyDescent="0.25">
      <c r="A2827" s="205">
        <v>42142</v>
      </c>
      <c r="B2827" s="202">
        <v>0.78</v>
      </c>
    </row>
    <row r="2828" spans="1:2" x14ac:dyDescent="0.25">
      <c r="A2828" s="205">
        <v>42143</v>
      </c>
      <c r="B2828" s="202">
        <v>0.81</v>
      </c>
    </row>
    <row r="2829" spans="1:2" x14ac:dyDescent="0.25">
      <c r="A2829" s="205">
        <v>42144</v>
      </c>
      <c r="B2829" s="202">
        <v>0.8</v>
      </c>
    </row>
    <row r="2830" spans="1:2" x14ac:dyDescent="0.25">
      <c r="A2830" s="205">
        <v>42145</v>
      </c>
      <c r="B2830" s="202">
        <v>0.76</v>
      </c>
    </row>
    <row r="2831" spans="1:2" x14ac:dyDescent="0.25">
      <c r="A2831" s="205">
        <v>42146</v>
      </c>
      <c r="B2831" s="202">
        <v>0.74</v>
      </c>
    </row>
    <row r="2832" spans="1:2" x14ac:dyDescent="0.25">
      <c r="A2832" s="205">
        <v>42149</v>
      </c>
      <c r="B2832" s="202" t="e">
        <f>NA()</f>
        <v>#N/A</v>
      </c>
    </row>
    <row r="2833" spans="1:2" x14ac:dyDescent="0.25">
      <c r="A2833" s="205">
        <v>42150</v>
      </c>
      <c r="B2833" s="202">
        <v>0.7</v>
      </c>
    </row>
    <row r="2834" spans="1:2" x14ac:dyDescent="0.25">
      <c r="A2834" s="205">
        <v>42151</v>
      </c>
      <c r="B2834" s="202">
        <v>0.71</v>
      </c>
    </row>
    <row r="2835" spans="1:2" x14ac:dyDescent="0.25">
      <c r="A2835" s="205">
        <v>42152</v>
      </c>
      <c r="B2835" s="202">
        <v>0.59</v>
      </c>
    </row>
    <row r="2836" spans="1:2" x14ac:dyDescent="0.25">
      <c r="A2836" s="205">
        <v>42153</v>
      </c>
      <c r="B2836" s="203">
        <v>0.7</v>
      </c>
    </row>
    <row r="2837" spans="1:2" x14ac:dyDescent="0.25">
      <c r="A2837" s="205">
        <v>42156</v>
      </c>
      <c r="B2837" s="202">
        <v>0.77</v>
      </c>
    </row>
    <row r="2838" spans="1:2" x14ac:dyDescent="0.25">
      <c r="A2838" s="205">
        <v>42157</v>
      </c>
      <c r="B2838" s="202">
        <v>0.84</v>
      </c>
    </row>
    <row r="2839" spans="1:2" x14ac:dyDescent="0.25">
      <c r="A2839" s="205">
        <v>42158</v>
      </c>
      <c r="B2839" s="202">
        <v>0.93</v>
      </c>
    </row>
    <row r="2840" spans="1:2" x14ac:dyDescent="0.25">
      <c r="A2840" s="205">
        <v>42159</v>
      </c>
      <c r="B2840" s="202">
        <v>0.87</v>
      </c>
    </row>
    <row r="2841" spans="1:2" x14ac:dyDescent="0.25">
      <c r="A2841" s="205">
        <v>42160</v>
      </c>
      <c r="B2841" s="202">
        <v>0.92</v>
      </c>
    </row>
    <row r="2842" spans="1:2" x14ac:dyDescent="0.25">
      <c r="A2842" s="205">
        <v>42163</v>
      </c>
      <c r="B2842" s="202">
        <v>0.92</v>
      </c>
    </row>
    <row r="2843" spans="1:2" x14ac:dyDescent="0.25">
      <c r="A2843" s="205">
        <v>42164</v>
      </c>
      <c r="B2843" s="202">
        <v>0.95</v>
      </c>
    </row>
    <row r="2844" spans="1:2" x14ac:dyDescent="0.25">
      <c r="A2844" s="205">
        <v>42165</v>
      </c>
      <c r="B2844" s="202">
        <v>1.02</v>
      </c>
    </row>
    <row r="2845" spans="1:2" x14ac:dyDescent="0.25">
      <c r="A2845" s="205">
        <v>42166</v>
      </c>
      <c r="B2845" s="202">
        <v>0.94</v>
      </c>
    </row>
    <row r="2846" spans="1:2" x14ac:dyDescent="0.25">
      <c r="A2846" s="205">
        <v>42167</v>
      </c>
      <c r="B2846" s="202">
        <v>0.93</v>
      </c>
    </row>
    <row r="2847" spans="1:2" x14ac:dyDescent="0.25">
      <c r="A2847" s="205">
        <v>42170</v>
      </c>
      <c r="B2847" s="202">
        <v>0.89</v>
      </c>
    </row>
    <row r="2848" spans="1:2" x14ac:dyDescent="0.25">
      <c r="A2848" s="205">
        <v>42171</v>
      </c>
      <c r="B2848" s="202">
        <v>0.82</v>
      </c>
    </row>
    <row r="2849" spans="1:2" x14ac:dyDescent="0.25">
      <c r="A2849" s="205">
        <v>42172</v>
      </c>
      <c r="B2849" s="202">
        <v>0.84</v>
      </c>
    </row>
    <row r="2850" spans="1:2" x14ac:dyDescent="0.25">
      <c r="A2850" s="205">
        <v>42173</v>
      </c>
      <c r="B2850" s="202">
        <v>0.89</v>
      </c>
    </row>
    <row r="2851" spans="1:2" x14ac:dyDescent="0.25">
      <c r="A2851" s="205">
        <v>42174</v>
      </c>
      <c r="B2851" s="202">
        <v>0.81</v>
      </c>
    </row>
    <row r="2852" spans="1:2" x14ac:dyDescent="0.25">
      <c r="A2852" s="205">
        <v>42177</v>
      </c>
      <c r="B2852" s="202">
        <v>0.88</v>
      </c>
    </row>
    <row r="2853" spans="1:2" x14ac:dyDescent="0.25">
      <c r="A2853" s="205">
        <v>42178</v>
      </c>
      <c r="B2853" s="202">
        <v>0.92</v>
      </c>
    </row>
    <row r="2854" spans="1:2" x14ac:dyDescent="0.25">
      <c r="A2854" s="205">
        <v>42179</v>
      </c>
      <c r="B2854" s="202">
        <v>0.88</v>
      </c>
    </row>
    <row r="2855" spans="1:2" x14ac:dyDescent="0.25">
      <c r="A2855" s="205">
        <v>42180</v>
      </c>
      <c r="B2855" s="202">
        <v>0.89</v>
      </c>
    </row>
    <row r="2856" spans="1:2" x14ac:dyDescent="0.25">
      <c r="A2856" s="205">
        <v>42181</v>
      </c>
      <c r="B2856" s="202">
        <v>0.97</v>
      </c>
    </row>
    <row r="2857" spans="1:2" x14ac:dyDescent="0.25">
      <c r="A2857" s="205">
        <v>42184</v>
      </c>
      <c r="B2857" s="202">
        <v>0.86</v>
      </c>
    </row>
    <row r="2858" spans="1:2" x14ac:dyDescent="0.25">
      <c r="A2858" s="205">
        <v>42185</v>
      </c>
      <c r="B2858" s="202">
        <v>0.88</v>
      </c>
    </row>
    <row r="2859" spans="1:2" x14ac:dyDescent="0.25">
      <c r="A2859" s="205">
        <v>42186</v>
      </c>
      <c r="B2859" s="202">
        <v>0.94</v>
      </c>
    </row>
    <row r="2860" spans="1:2" x14ac:dyDescent="0.25">
      <c r="A2860" s="205">
        <v>42187</v>
      </c>
      <c r="B2860" s="202">
        <v>0.91</v>
      </c>
    </row>
    <row r="2861" spans="1:2" x14ac:dyDescent="0.25">
      <c r="A2861" s="205">
        <v>42188</v>
      </c>
      <c r="B2861" s="202" t="e">
        <f>NA()</f>
        <v>#N/A</v>
      </c>
    </row>
    <row r="2862" spans="1:2" x14ac:dyDescent="0.25">
      <c r="A2862" s="205">
        <v>42191</v>
      </c>
      <c r="B2862" s="202">
        <v>0.83</v>
      </c>
    </row>
    <row r="2863" spans="1:2" x14ac:dyDescent="0.25">
      <c r="A2863" s="205">
        <v>42192</v>
      </c>
      <c r="B2863" s="202">
        <v>0.79</v>
      </c>
    </row>
    <row r="2864" spans="1:2" x14ac:dyDescent="0.25">
      <c r="A2864" s="205">
        <v>42193</v>
      </c>
      <c r="B2864" s="202">
        <v>0.78</v>
      </c>
    </row>
    <row r="2865" spans="1:2" x14ac:dyDescent="0.25">
      <c r="A2865" s="205">
        <v>42194</v>
      </c>
      <c r="B2865" s="203">
        <v>0.88</v>
      </c>
    </row>
    <row r="2866" spans="1:2" x14ac:dyDescent="0.25">
      <c r="A2866" s="205">
        <v>42195</v>
      </c>
      <c r="B2866" s="202">
        <v>0.96</v>
      </c>
    </row>
    <row r="2867" spans="1:2" x14ac:dyDescent="0.25">
      <c r="A2867" s="205">
        <v>42198</v>
      </c>
      <c r="B2867" s="202">
        <v>0.97</v>
      </c>
    </row>
    <row r="2868" spans="1:2" x14ac:dyDescent="0.25">
      <c r="A2868" s="205">
        <v>42199</v>
      </c>
      <c r="B2868" s="202">
        <v>0.96</v>
      </c>
    </row>
    <row r="2869" spans="1:2" x14ac:dyDescent="0.25">
      <c r="A2869" s="205">
        <v>42200</v>
      </c>
      <c r="B2869" s="202">
        <v>0.91</v>
      </c>
    </row>
    <row r="2870" spans="1:2" x14ac:dyDescent="0.25">
      <c r="A2870" s="205">
        <v>42201</v>
      </c>
      <c r="B2870" s="202">
        <v>0.9</v>
      </c>
    </row>
    <row r="2871" spans="1:2" x14ac:dyDescent="0.25">
      <c r="A2871" s="205">
        <v>42202</v>
      </c>
      <c r="B2871" s="202">
        <v>0.77</v>
      </c>
    </row>
    <row r="2872" spans="1:2" x14ac:dyDescent="0.25">
      <c r="A2872" s="205">
        <v>42205</v>
      </c>
      <c r="B2872" s="202">
        <v>0.92</v>
      </c>
    </row>
    <row r="2873" spans="1:2" x14ac:dyDescent="0.25">
      <c r="A2873" s="205">
        <v>42206</v>
      </c>
      <c r="B2873" s="202">
        <v>0.9</v>
      </c>
    </row>
    <row r="2874" spans="1:2" x14ac:dyDescent="0.25">
      <c r="A2874" s="205">
        <v>42207</v>
      </c>
      <c r="B2874" s="202">
        <v>0.88</v>
      </c>
    </row>
    <row r="2875" spans="1:2" x14ac:dyDescent="0.25">
      <c r="A2875" s="205">
        <v>42208</v>
      </c>
      <c r="B2875" s="202">
        <v>0.83</v>
      </c>
    </row>
    <row r="2876" spans="1:2" x14ac:dyDescent="0.25">
      <c r="A2876" s="205">
        <v>42209</v>
      </c>
      <c r="B2876" s="202">
        <v>0.84</v>
      </c>
    </row>
    <row r="2877" spans="1:2" x14ac:dyDescent="0.25">
      <c r="A2877" s="205">
        <v>42212</v>
      </c>
      <c r="B2877" s="202">
        <v>0.83</v>
      </c>
    </row>
    <row r="2878" spans="1:2" x14ac:dyDescent="0.25">
      <c r="A2878" s="205">
        <v>42213</v>
      </c>
      <c r="B2878" s="202">
        <v>0.85</v>
      </c>
    </row>
    <row r="2879" spans="1:2" x14ac:dyDescent="0.25">
      <c r="A2879" s="205">
        <v>42214</v>
      </c>
      <c r="B2879" s="202">
        <v>0.86</v>
      </c>
    </row>
    <row r="2880" spans="1:2" x14ac:dyDescent="0.25">
      <c r="A2880" s="205">
        <v>42215</v>
      </c>
      <c r="B2880" s="202">
        <v>0.84</v>
      </c>
    </row>
    <row r="2881" spans="1:2" x14ac:dyDescent="0.25">
      <c r="A2881" s="205">
        <v>42216</v>
      </c>
      <c r="B2881" s="202">
        <v>0.81</v>
      </c>
    </row>
    <row r="2882" spans="1:2" x14ac:dyDescent="0.25">
      <c r="A2882" s="205">
        <v>42219</v>
      </c>
      <c r="B2882" s="202">
        <v>0.78</v>
      </c>
    </row>
    <row r="2883" spans="1:2" x14ac:dyDescent="0.25">
      <c r="A2883" s="205">
        <v>42220</v>
      </c>
      <c r="B2883" s="202">
        <v>0.83</v>
      </c>
    </row>
    <row r="2884" spans="1:2" x14ac:dyDescent="0.25">
      <c r="A2884" s="205">
        <v>42221</v>
      </c>
      <c r="B2884" s="202">
        <v>0.89</v>
      </c>
    </row>
    <row r="2885" spans="1:2" x14ac:dyDescent="0.25">
      <c r="A2885" s="205">
        <v>42222</v>
      </c>
      <c r="B2885" s="202">
        <v>0.87</v>
      </c>
    </row>
    <row r="2886" spans="1:2" x14ac:dyDescent="0.25">
      <c r="A2886" s="205">
        <v>42223</v>
      </c>
      <c r="B2886" s="202">
        <v>0.82</v>
      </c>
    </row>
    <row r="2887" spans="1:2" x14ac:dyDescent="0.25">
      <c r="A2887" s="205">
        <v>42226</v>
      </c>
      <c r="B2887" s="202">
        <v>0.85</v>
      </c>
    </row>
    <row r="2888" spans="1:2" x14ac:dyDescent="0.25">
      <c r="A2888" s="205">
        <v>42227</v>
      </c>
      <c r="B2888" s="202">
        <v>0.8</v>
      </c>
    </row>
    <row r="2889" spans="1:2" x14ac:dyDescent="0.25">
      <c r="A2889" s="205">
        <v>42228</v>
      </c>
      <c r="B2889" s="202">
        <v>0.84</v>
      </c>
    </row>
    <row r="2890" spans="1:2" x14ac:dyDescent="0.25">
      <c r="A2890" s="205">
        <v>42229</v>
      </c>
      <c r="B2890" s="202">
        <v>0.87</v>
      </c>
    </row>
    <row r="2891" spans="1:2" x14ac:dyDescent="0.25">
      <c r="A2891" s="205">
        <v>42230</v>
      </c>
      <c r="B2891" s="202">
        <v>0.86</v>
      </c>
    </row>
    <row r="2892" spans="1:2" x14ac:dyDescent="0.25">
      <c r="A2892" s="205">
        <v>42233</v>
      </c>
      <c r="B2892" s="202">
        <v>0.86</v>
      </c>
    </row>
    <row r="2893" spans="1:2" x14ac:dyDescent="0.25">
      <c r="A2893" s="205">
        <v>42234</v>
      </c>
      <c r="B2893" s="202">
        <v>0.91</v>
      </c>
    </row>
    <row r="2894" spans="1:2" x14ac:dyDescent="0.25">
      <c r="A2894" s="205">
        <v>42235</v>
      </c>
      <c r="B2894" s="202">
        <v>0.85</v>
      </c>
    </row>
    <row r="2895" spans="1:2" x14ac:dyDescent="0.25">
      <c r="A2895" s="205">
        <v>42236</v>
      </c>
      <c r="B2895" s="202">
        <v>0.81</v>
      </c>
    </row>
    <row r="2896" spans="1:2" x14ac:dyDescent="0.25">
      <c r="A2896" s="205">
        <v>42237</v>
      </c>
      <c r="B2896" s="202">
        <v>0.82</v>
      </c>
    </row>
    <row r="2897" spans="1:2" x14ac:dyDescent="0.25">
      <c r="A2897" s="205">
        <v>42240</v>
      </c>
      <c r="B2897" s="202">
        <v>0.84</v>
      </c>
    </row>
    <row r="2898" spans="1:2" x14ac:dyDescent="0.25">
      <c r="A2898" s="205">
        <v>42241</v>
      </c>
      <c r="B2898" s="202">
        <v>0.92</v>
      </c>
    </row>
    <row r="2899" spans="1:2" x14ac:dyDescent="0.25">
      <c r="A2899" s="205">
        <v>42242</v>
      </c>
      <c r="B2899" s="202">
        <v>1</v>
      </c>
    </row>
    <row r="2900" spans="1:2" x14ac:dyDescent="0.25">
      <c r="A2900" s="205">
        <v>42243</v>
      </c>
      <c r="B2900" s="202">
        <v>0.94</v>
      </c>
    </row>
    <row r="2901" spans="1:2" x14ac:dyDescent="0.25">
      <c r="A2901" s="205">
        <v>42244</v>
      </c>
      <c r="B2901" s="202">
        <v>0.91</v>
      </c>
    </row>
    <row r="2902" spans="1:2" x14ac:dyDescent="0.25">
      <c r="A2902" s="205">
        <v>42247</v>
      </c>
      <c r="B2902" s="202">
        <v>0.93</v>
      </c>
    </row>
    <row r="2903" spans="1:2" x14ac:dyDescent="0.25">
      <c r="A2903" s="205">
        <v>42248</v>
      </c>
      <c r="B2903" s="202">
        <v>0.95</v>
      </c>
    </row>
    <row r="2904" spans="1:2" x14ac:dyDescent="0.25">
      <c r="A2904" s="205">
        <v>42249</v>
      </c>
      <c r="B2904" s="202">
        <v>1</v>
      </c>
    </row>
    <row r="2905" spans="1:2" x14ac:dyDescent="0.25">
      <c r="A2905" s="205">
        <v>42250</v>
      </c>
      <c r="B2905" s="202">
        <v>0.99</v>
      </c>
    </row>
    <row r="2906" spans="1:2" x14ac:dyDescent="0.25">
      <c r="A2906" s="205">
        <v>42251</v>
      </c>
      <c r="B2906" s="202">
        <v>0.96</v>
      </c>
    </row>
    <row r="2907" spans="1:2" x14ac:dyDescent="0.25">
      <c r="A2907" s="205">
        <v>42254</v>
      </c>
      <c r="B2907" s="202" t="e">
        <f>NA()</f>
        <v>#N/A</v>
      </c>
    </row>
    <row r="2908" spans="1:2" x14ac:dyDescent="0.25">
      <c r="A2908" s="205">
        <v>42255</v>
      </c>
      <c r="B2908" s="202">
        <v>1.02</v>
      </c>
    </row>
    <row r="2909" spans="1:2" x14ac:dyDescent="0.25">
      <c r="A2909" s="205">
        <v>42256</v>
      </c>
      <c r="B2909" s="202">
        <v>0.99</v>
      </c>
    </row>
    <row r="2910" spans="1:2" x14ac:dyDescent="0.25">
      <c r="A2910" s="205">
        <v>42257</v>
      </c>
      <c r="B2910" s="202">
        <v>0.98</v>
      </c>
    </row>
    <row r="2911" spans="1:2" x14ac:dyDescent="0.25">
      <c r="A2911" s="205">
        <v>42258</v>
      </c>
      <c r="B2911" s="203">
        <v>0.96</v>
      </c>
    </row>
    <row r="2912" spans="1:2" x14ac:dyDescent="0.25">
      <c r="A2912" s="205">
        <v>42261</v>
      </c>
      <c r="B2912" s="202">
        <v>0.97</v>
      </c>
    </row>
    <row r="2913" spans="1:2" x14ac:dyDescent="0.25">
      <c r="A2913" s="205">
        <v>42262</v>
      </c>
      <c r="B2913" s="202">
        <v>1.07</v>
      </c>
    </row>
    <row r="2914" spans="1:2" x14ac:dyDescent="0.25">
      <c r="A2914" s="205">
        <v>42263</v>
      </c>
      <c r="B2914" s="202">
        <v>1.1000000000000001</v>
      </c>
    </row>
    <row r="2915" spans="1:2" x14ac:dyDescent="0.25">
      <c r="A2915" s="205">
        <v>42264</v>
      </c>
      <c r="B2915" s="202">
        <v>1.02</v>
      </c>
    </row>
    <row r="2916" spans="1:2" x14ac:dyDescent="0.25">
      <c r="A2916" s="205">
        <v>42265</v>
      </c>
      <c r="B2916" s="202">
        <v>0.95</v>
      </c>
    </row>
    <row r="2917" spans="1:2" x14ac:dyDescent="0.25">
      <c r="A2917" s="205">
        <v>42268</v>
      </c>
      <c r="B2917" s="202">
        <v>1.05</v>
      </c>
    </row>
    <row r="2918" spans="1:2" x14ac:dyDescent="0.25">
      <c r="A2918" s="205">
        <v>42269</v>
      </c>
      <c r="B2918" s="202">
        <v>1.01</v>
      </c>
    </row>
    <row r="2919" spans="1:2" x14ac:dyDescent="0.25">
      <c r="A2919" s="205">
        <v>42270</v>
      </c>
      <c r="B2919" s="202">
        <v>1.02</v>
      </c>
    </row>
    <row r="2920" spans="1:2" x14ac:dyDescent="0.25">
      <c r="A2920" s="205">
        <v>42271</v>
      </c>
      <c r="B2920" s="202">
        <v>1.01</v>
      </c>
    </row>
    <row r="2921" spans="1:2" x14ac:dyDescent="0.25">
      <c r="A2921" s="205">
        <v>42272</v>
      </c>
      <c r="B2921" s="202">
        <v>1.0900000000000001</v>
      </c>
    </row>
    <row r="2922" spans="1:2" x14ac:dyDescent="0.25">
      <c r="A2922" s="205">
        <v>42275</v>
      </c>
      <c r="B2922" s="202">
        <v>1.06</v>
      </c>
    </row>
    <row r="2923" spans="1:2" x14ac:dyDescent="0.25">
      <c r="A2923" s="205">
        <v>42276</v>
      </c>
      <c r="B2923" s="202">
        <v>1.04</v>
      </c>
    </row>
    <row r="2924" spans="1:2" x14ac:dyDescent="0.25">
      <c r="A2924" s="205">
        <v>42277</v>
      </c>
      <c r="B2924" s="202">
        <v>1.05</v>
      </c>
    </row>
    <row r="2925" spans="1:2" x14ac:dyDescent="0.25">
      <c r="A2925" s="205">
        <v>42278</v>
      </c>
      <c r="B2925" s="202">
        <v>0.99</v>
      </c>
    </row>
    <row r="2926" spans="1:2" x14ac:dyDescent="0.25">
      <c r="A2926" s="205">
        <v>42279</v>
      </c>
      <c r="B2926" s="202">
        <v>0.93</v>
      </c>
    </row>
    <row r="2927" spans="1:2" x14ac:dyDescent="0.25">
      <c r="A2927" s="205">
        <v>42282</v>
      </c>
      <c r="B2927" s="202">
        <v>0.99</v>
      </c>
    </row>
    <row r="2928" spans="1:2" x14ac:dyDescent="0.25">
      <c r="A2928" s="205">
        <v>42283</v>
      </c>
      <c r="B2928" s="202">
        <v>0.97</v>
      </c>
    </row>
    <row r="2929" spans="1:2" x14ac:dyDescent="0.25">
      <c r="A2929" s="205">
        <v>42284</v>
      </c>
      <c r="B2929" s="202">
        <v>0.95</v>
      </c>
    </row>
    <row r="2930" spans="1:2" x14ac:dyDescent="0.25">
      <c r="A2930" s="205">
        <v>42285</v>
      </c>
      <c r="B2930" s="202">
        <v>0.98</v>
      </c>
    </row>
    <row r="2931" spans="1:2" x14ac:dyDescent="0.25">
      <c r="A2931" s="205">
        <v>42286</v>
      </c>
      <c r="B2931" s="202">
        <v>1.01</v>
      </c>
    </row>
    <row r="2932" spans="1:2" x14ac:dyDescent="0.25">
      <c r="A2932" s="205">
        <v>42289</v>
      </c>
      <c r="B2932" s="202" t="e">
        <f>NA()</f>
        <v>#N/A</v>
      </c>
    </row>
    <row r="2933" spans="1:2" x14ac:dyDescent="0.25">
      <c r="A2933" s="205">
        <v>42290</v>
      </c>
      <c r="B2933" s="202">
        <v>0.96</v>
      </c>
    </row>
    <row r="2934" spans="1:2" x14ac:dyDescent="0.25">
      <c r="A2934" s="205">
        <v>42291</v>
      </c>
      <c r="B2934" s="202">
        <v>0.93</v>
      </c>
    </row>
    <row r="2935" spans="1:2" x14ac:dyDescent="0.25">
      <c r="A2935" s="205">
        <v>42292</v>
      </c>
      <c r="B2935" s="202">
        <v>0.98</v>
      </c>
    </row>
    <row r="2936" spans="1:2" x14ac:dyDescent="0.25">
      <c r="A2936" s="205">
        <v>42293</v>
      </c>
      <c r="B2936" s="203">
        <v>1</v>
      </c>
    </row>
    <row r="2937" spans="1:2" x14ac:dyDescent="0.25">
      <c r="A2937" s="205">
        <v>42296</v>
      </c>
      <c r="B2937" s="202">
        <v>1.01</v>
      </c>
    </row>
    <row r="2938" spans="1:2" x14ac:dyDescent="0.25">
      <c r="A2938" s="205">
        <v>42297</v>
      </c>
      <c r="B2938" s="202">
        <v>1.01</v>
      </c>
    </row>
    <row r="2939" spans="1:2" x14ac:dyDescent="0.25">
      <c r="A2939" s="205">
        <v>42298</v>
      </c>
      <c r="B2939" s="202">
        <v>1</v>
      </c>
    </row>
    <row r="2940" spans="1:2" x14ac:dyDescent="0.25">
      <c r="A2940" s="205">
        <v>42299</v>
      </c>
      <c r="B2940" s="202">
        <v>0.97</v>
      </c>
    </row>
    <row r="2941" spans="1:2" x14ac:dyDescent="0.25">
      <c r="A2941" s="205">
        <v>42300</v>
      </c>
      <c r="B2941" s="202">
        <v>0.96</v>
      </c>
    </row>
    <row r="2942" spans="1:2" x14ac:dyDescent="0.25">
      <c r="A2942" s="205">
        <v>42303</v>
      </c>
      <c r="B2942" s="202">
        <v>0.96</v>
      </c>
    </row>
    <row r="2943" spans="1:2" x14ac:dyDescent="0.25">
      <c r="A2943" s="205">
        <v>42304</v>
      </c>
      <c r="B2943" s="202">
        <v>0.95</v>
      </c>
    </row>
    <row r="2944" spans="1:2" x14ac:dyDescent="0.25">
      <c r="A2944" s="205">
        <v>42305</v>
      </c>
      <c r="B2944" s="202">
        <v>0.98</v>
      </c>
    </row>
    <row r="2945" spans="1:2" x14ac:dyDescent="0.25">
      <c r="A2945" s="205">
        <v>42306</v>
      </c>
      <c r="B2945" s="202">
        <v>1.02</v>
      </c>
    </row>
    <row r="2946" spans="1:2" x14ac:dyDescent="0.25">
      <c r="A2946" s="205">
        <v>42307</v>
      </c>
      <c r="B2946" s="202">
        <v>0.98</v>
      </c>
    </row>
    <row r="2947" spans="1:2" x14ac:dyDescent="0.25">
      <c r="A2947" s="205">
        <v>42310</v>
      </c>
      <c r="B2947" s="202">
        <v>0.99</v>
      </c>
    </row>
    <row r="2948" spans="1:2" x14ac:dyDescent="0.25">
      <c r="A2948" s="205">
        <v>42311</v>
      </c>
      <c r="B2948" s="202">
        <v>1.01</v>
      </c>
    </row>
    <row r="2949" spans="1:2" x14ac:dyDescent="0.25">
      <c r="A2949" s="205">
        <v>42312</v>
      </c>
      <c r="B2949" s="202">
        <v>1.02</v>
      </c>
    </row>
    <row r="2950" spans="1:2" x14ac:dyDescent="0.25">
      <c r="A2950" s="205">
        <v>42313</v>
      </c>
      <c r="B2950" s="202">
        <v>1.05</v>
      </c>
    </row>
    <row r="2951" spans="1:2" x14ac:dyDescent="0.25">
      <c r="A2951" s="205">
        <v>42314</v>
      </c>
      <c r="B2951" s="202">
        <v>1.0900000000000001</v>
      </c>
    </row>
    <row r="2952" spans="1:2" x14ac:dyDescent="0.25">
      <c r="A2952" s="205">
        <v>42317</v>
      </c>
      <c r="B2952" s="202">
        <v>1.1000000000000001</v>
      </c>
    </row>
    <row r="2953" spans="1:2" x14ac:dyDescent="0.25">
      <c r="A2953" s="205">
        <v>42318</v>
      </c>
      <c r="B2953" s="202">
        <v>1.1100000000000001</v>
      </c>
    </row>
    <row r="2954" spans="1:2" x14ac:dyDescent="0.25">
      <c r="A2954" s="205">
        <v>42319</v>
      </c>
      <c r="B2954" s="202" t="e">
        <f>NA()</f>
        <v>#N/A</v>
      </c>
    </row>
    <row r="2955" spans="1:2" x14ac:dyDescent="0.25">
      <c r="A2955" s="205">
        <v>42320</v>
      </c>
      <c r="B2955" s="202">
        <v>1.1100000000000001</v>
      </c>
    </row>
    <row r="2956" spans="1:2" x14ac:dyDescent="0.25">
      <c r="A2956" s="205">
        <v>42321</v>
      </c>
      <c r="B2956" s="202">
        <v>1.0900000000000001</v>
      </c>
    </row>
    <row r="2957" spans="1:2" x14ac:dyDescent="0.25">
      <c r="A2957" s="205">
        <v>42324</v>
      </c>
      <c r="B2957" s="202">
        <v>1.1100000000000001</v>
      </c>
    </row>
    <row r="2958" spans="1:2" x14ac:dyDescent="0.25">
      <c r="A2958" s="205">
        <v>42325</v>
      </c>
      <c r="B2958" s="203">
        <v>1.06</v>
      </c>
    </row>
    <row r="2959" spans="1:2" x14ac:dyDescent="0.25">
      <c r="A2959" s="205">
        <v>42326</v>
      </c>
      <c r="B2959" s="202">
        <v>1.05</v>
      </c>
    </row>
    <row r="2960" spans="1:2" x14ac:dyDescent="0.25">
      <c r="A2960" s="205">
        <v>42327</v>
      </c>
      <c r="B2960" s="202">
        <v>1.01</v>
      </c>
    </row>
    <row r="2961" spans="1:2" x14ac:dyDescent="0.25">
      <c r="A2961" s="205">
        <v>42328</v>
      </c>
      <c r="B2961" s="202">
        <v>1</v>
      </c>
    </row>
    <row r="2962" spans="1:2" x14ac:dyDescent="0.25">
      <c r="A2962" s="205">
        <v>42331</v>
      </c>
      <c r="B2962" s="202">
        <v>0.98</v>
      </c>
    </row>
    <row r="2963" spans="1:2" x14ac:dyDescent="0.25">
      <c r="A2963" s="205">
        <v>42332</v>
      </c>
      <c r="B2963" s="202">
        <v>0.97</v>
      </c>
    </row>
    <row r="2964" spans="1:2" x14ac:dyDescent="0.25">
      <c r="A2964" s="205">
        <v>42333</v>
      </c>
      <c r="B2964" s="202">
        <v>0.97</v>
      </c>
    </row>
    <row r="2965" spans="1:2" x14ac:dyDescent="0.25">
      <c r="A2965" s="205">
        <v>42334</v>
      </c>
      <c r="B2965" s="202" t="e">
        <f>NA()</f>
        <v>#N/A</v>
      </c>
    </row>
    <row r="2966" spans="1:2" x14ac:dyDescent="0.25">
      <c r="A2966" s="205">
        <v>42335</v>
      </c>
      <c r="B2966" s="202">
        <v>0.97</v>
      </c>
    </row>
    <row r="2967" spans="1:2" x14ac:dyDescent="0.25">
      <c r="A2967" s="205">
        <v>42338</v>
      </c>
      <c r="B2967" s="202">
        <v>0.96</v>
      </c>
    </row>
    <row r="2968" spans="1:2" x14ac:dyDescent="0.25">
      <c r="A2968" s="205">
        <v>42339</v>
      </c>
      <c r="B2968" s="202">
        <v>0.92</v>
      </c>
    </row>
    <row r="2969" spans="1:2" x14ac:dyDescent="0.25">
      <c r="A2969" s="205">
        <v>42340</v>
      </c>
      <c r="B2969" s="203">
        <v>0.95</v>
      </c>
    </row>
    <row r="2970" spans="1:2" x14ac:dyDescent="0.25">
      <c r="A2970" s="205">
        <v>42341</v>
      </c>
      <c r="B2970" s="202">
        <v>1.06</v>
      </c>
    </row>
    <row r="2971" spans="1:2" x14ac:dyDescent="0.25">
      <c r="A2971" s="205">
        <v>42342</v>
      </c>
      <c r="B2971" s="202">
        <v>1</v>
      </c>
    </row>
    <row r="2972" spans="1:2" x14ac:dyDescent="0.25">
      <c r="A2972" s="205">
        <v>42345</v>
      </c>
      <c r="B2972" s="202">
        <v>0.99</v>
      </c>
    </row>
    <row r="2973" spans="1:2" x14ac:dyDescent="0.25">
      <c r="A2973" s="205">
        <v>42346</v>
      </c>
      <c r="B2973" s="202">
        <v>1</v>
      </c>
    </row>
    <row r="2974" spans="1:2" x14ac:dyDescent="0.25">
      <c r="A2974" s="205">
        <v>42347</v>
      </c>
      <c r="B2974" s="202">
        <v>1.02</v>
      </c>
    </row>
    <row r="2975" spans="1:2" x14ac:dyDescent="0.25">
      <c r="A2975" s="205">
        <v>42348</v>
      </c>
      <c r="B2975" s="202">
        <v>1.05</v>
      </c>
    </row>
    <row r="2976" spans="1:2" x14ac:dyDescent="0.25">
      <c r="A2976" s="205">
        <v>42349</v>
      </c>
      <c r="B2976" s="202">
        <v>1</v>
      </c>
    </row>
    <row r="2977" spans="1:2" x14ac:dyDescent="0.25">
      <c r="A2977" s="205">
        <v>42352</v>
      </c>
      <c r="B2977" s="202">
        <v>1.1100000000000001</v>
      </c>
    </row>
    <row r="2978" spans="1:2" x14ac:dyDescent="0.25">
      <c r="A2978" s="205">
        <v>42353</v>
      </c>
      <c r="B2978" s="202">
        <v>1.1499999999999999</v>
      </c>
    </row>
    <row r="2979" spans="1:2" x14ac:dyDescent="0.25">
      <c r="A2979" s="205">
        <v>42354</v>
      </c>
      <c r="B2979" s="202">
        <v>1.2</v>
      </c>
    </row>
    <row r="2980" spans="1:2" x14ac:dyDescent="0.25">
      <c r="A2980" s="205">
        <v>42355</v>
      </c>
      <c r="B2980" s="202">
        <v>1.08</v>
      </c>
    </row>
    <row r="2981" spans="1:2" x14ac:dyDescent="0.25">
      <c r="A2981" s="205">
        <v>42356</v>
      </c>
      <c r="B2981" s="202">
        <v>1.07</v>
      </c>
    </row>
    <row r="2982" spans="1:2" x14ac:dyDescent="0.25">
      <c r="A2982" s="205">
        <v>42359</v>
      </c>
      <c r="B2982" s="202">
        <v>1.0900000000000001</v>
      </c>
    </row>
    <row r="2983" spans="1:2" x14ac:dyDescent="0.25">
      <c r="A2983" s="205">
        <v>42360</v>
      </c>
      <c r="B2983" s="202">
        <v>1.1000000000000001</v>
      </c>
    </row>
    <row r="2984" spans="1:2" x14ac:dyDescent="0.25">
      <c r="A2984" s="205">
        <v>42361</v>
      </c>
      <c r="B2984" s="202">
        <v>1.0900000000000001</v>
      </c>
    </row>
    <row r="2985" spans="1:2" x14ac:dyDescent="0.25">
      <c r="A2985" s="205">
        <v>42362</v>
      </c>
      <c r="B2985" s="202">
        <v>1.05</v>
      </c>
    </row>
    <row r="2986" spans="1:2" x14ac:dyDescent="0.25">
      <c r="A2986" s="205">
        <v>42363</v>
      </c>
      <c r="B2986" s="202" t="e">
        <f>NA()</f>
        <v>#N/A</v>
      </c>
    </row>
    <row r="2987" spans="1:2" x14ac:dyDescent="0.25">
      <c r="A2987" s="205">
        <v>42366</v>
      </c>
      <c r="B2987" s="202">
        <v>1.05</v>
      </c>
    </row>
    <row r="2988" spans="1:2" x14ac:dyDescent="0.25">
      <c r="A2988" s="205">
        <v>42367</v>
      </c>
      <c r="B2988" s="202">
        <v>1.1100000000000001</v>
      </c>
    </row>
    <row r="2989" spans="1:2" x14ac:dyDescent="0.25">
      <c r="A2989" s="205">
        <v>42368</v>
      </c>
      <c r="B2989" s="202">
        <v>1.1000000000000001</v>
      </c>
    </row>
    <row r="2990" spans="1:2" x14ac:dyDescent="0.25">
      <c r="A2990" s="205">
        <v>42369</v>
      </c>
      <c r="B2990" s="203">
        <v>1.07</v>
      </c>
    </row>
    <row r="2991" spans="1:2" x14ac:dyDescent="0.25">
      <c r="A2991" s="205">
        <v>42370</v>
      </c>
      <c r="B2991" s="202" t="e">
        <f>NA()</f>
        <v>#N/A</v>
      </c>
    </row>
    <row r="2992" spans="1:2" x14ac:dyDescent="0.25">
      <c r="A2992" s="205">
        <v>42373</v>
      </c>
      <c r="B2992" s="202">
        <v>1.04</v>
      </c>
    </row>
    <row r="2993" spans="1:2" x14ac:dyDescent="0.25">
      <c r="A2993" s="205">
        <v>42374</v>
      </c>
      <c r="B2993" s="202">
        <v>1.05</v>
      </c>
    </row>
    <row r="2994" spans="1:2" x14ac:dyDescent="0.25">
      <c r="A2994" s="205">
        <v>42375</v>
      </c>
      <c r="B2994" s="202">
        <v>1</v>
      </c>
    </row>
    <row r="2995" spans="1:2" x14ac:dyDescent="0.25">
      <c r="A2995" s="205">
        <v>42376</v>
      </c>
      <c r="B2995" s="203">
        <v>1.03</v>
      </c>
    </row>
    <row r="2996" spans="1:2" x14ac:dyDescent="0.25">
      <c r="A2996" s="205">
        <v>42377</v>
      </c>
      <c r="B2996" s="202">
        <v>1.03</v>
      </c>
    </row>
    <row r="2997" spans="1:2" x14ac:dyDescent="0.25">
      <c r="A2997" s="205">
        <v>42380</v>
      </c>
      <c r="B2997" s="202">
        <v>1.1100000000000001</v>
      </c>
    </row>
    <row r="2998" spans="1:2" x14ac:dyDescent="0.25">
      <c r="A2998" s="205">
        <v>42381</v>
      </c>
      <c r="B2998" s="202">
        <v>1.07</v>
      </c>
    </row>
    <row r="2999" spans="1:2" x14ac:dyDescent="0.25">
      <c r="A2999" s="205">
        <v>42382</v>
      </c>
      <c r="B2999" s="202">
        <v>1.04</v>
      </c>
    </row>
    <row r="3000" spans="1:2" x14ac:dyDescent="0.25">
      <c r="A3000" s="205">
        <v>42383</v>
      </c>
      <c r="B3000" s="202">
        <v>1.07</v>
      </c>
    </row>
    <row r="3001" spans="1:2" x14ac:dyDescent="0.25">
      <c r="A3001" s="205">
        <v>42384</v>
      </c>
      <c r="B3001" s="202">
        <v>1.05</v>
      </c>
    </row>
    <row r="3002" spans="1:2" x14ac:dyDescent="0.25">
      <c r="A3002" s="205">
        <v>42387</v>
      </c>
      <c r="B3002" s="202" t="e">
        <f>NA()</f>
        <v>#N/A</v>
      </c>
    </row>
    <row r="3003" spans="1:2" x14ac:dyDescent="0.25">
      <c r="A3003" s="205">
        <v>42388</v>
      </c>
      <c r="B3003" s="202">
        <v>1.07</v>
      </c>
    </row>
    <row r="3004" spans="1:2" x14ac:dyDescent="0.25">
      <c r="A3004" s="205">
        <v>42389</v>
      </c>
      <c r="B3004" s="202">
        <v>1.07</v>
      </c>
    </row>
    <row r="3005" spans="1:2" x14ac:dyDescent="0.25">
      <c r="A3005" s="205">
        <v>42390</v>
      </c>
      <c r="B3005" s="202">
        <v>1.1100000000000001</v>
      </c>
    </row>
    <row r="3006" spans="1:2" x14ac:dyDescent="0.25">
      <c r="A3006" s="205">
        <v>42391</v>
      </c>
      <c r="B3006" s="203">
        <v>1.1000000000000001</v>
      </c>
    </row>
    <row r="3007" spans="1:2" x14ac:dyDescent="0.25">
      <c r="A3007" s="205">
        <v>42394</v>
      </c>
      <c r="B3007" s="202">
        <v>1.07</v>
      </c>
    </row>
    <row r="3008" spans="1:2" x14ac:dyDescent="0.25">
      <c r="A3008" s="205">
        <v>42395</v>
      </c>
      <c r="B3008" s="202">
        <v>1.03</v>
      </c>
    </row>
    <row r="3009" spans="1:2" x14ac:dyDescent="0.25">
      <c r="A3009" s="205">
        <v>42396</v>
      </c>
      <c r="B3009" s="202">
        <v>1.01</v>
      </c>
    </row>
    <row r="3010" spans="1:2" x14ac:dyDescent="0.25">
      <c r="A3010" s="205">
        <v>42397</v>
      </c>
      <c r="B3010" s="202">
        <v>0.99</v>
      </c>
    </row>
    <row r="3011" spans="1:2" x14ac:dyDescent="0.25">
      <c r="A3011" s="205">
        <v>42398</v>
      </c>
      <c r="B3011" s="202">
        <v>0.95</v>
      </c>
    </row>
    <row r="3012" spans="1:2" x14ac:dyDescent="0.25">
      <c r="A3012" s="205">
        <v>42401</v>
      </c>
      <c r="B3012" s="202">
        <v>0.97</v>
      </c>
    </row>
    <row r="3013" spans="1:2" x14ac:dyDescent="0.25">
      <c r="A3013" s="205">
        <v>42402</v>
      </c>
      <c r="B3013" s="202">
        <v>0.91</v>
      </c>
    </row>
    <row r="3014" spans="1:2" x14ac:dyDescent="0.25">
      <c r="A3014" s="205">
        <v>42403</v>
      </c>
      <c r="B3014" s="202">
        <v>0.9</v>
      </c>
    </row>
    <row r="3015" spans="1:2" x14ac:dyDescent="0.25">
      <c r="A3015" s="205">
        <v>42404</v>
      </c>
      <c r="B3015" s="202">
        <v>0.91</v>
      </c>
    </row>
    <row r="3016" spans="1:2" x14ac:dyDescent="0.25">
      <c r="A3016" s="205">
        <v>42405</v>
      </c>
      <c r="B3016" s="202">
        <v>0.91</v>
      </c>
    </row>
    <row r="3017" spans="1:2" x14ac:dyDescent="0.25">
      <c r="A3017" s="205">
        <v>42408</v>
      </c>
      <c r="B3017" s="202">
        <v>0.88</v>
      </c>
    </row>
    <row r="3018" spans="1:2" x14ac:dyDescent="0.25">
      <c r="A3018" s="205">
        <v>42409</v>
      </c>
      <c r="B3018" s="202">
        <v>0.89</v>
      </c>
    </row>
    <row r="3019" spans="1:2" x14ac:dyDescent="0.25">
      <c r="A3019" s="205">
        <v>42410</v>
      </c>
      <c r="B3019" s="202">
        <v>0.85</v>
      </c>
    </row>
    <row r="3020" spans="1:2" x14ac:dyDescent="0.25">
      <c r="A3020" s="205">
        <v>42411</v>
      </c>
      <c r="B3020" s="202">
        <v>0.81</v>
      </c>
    </row>
    <row r="3021" spans="1:2" x14ac:dyDescent="0.25">
      <c r="A3021" s="205">
        <v>42412</v>
      </c>
      <c r="B3021" s="202">
        <v>0.87</v>
      </c>
    </row>
    <row r="3022" spans="1:2" x14ac:dyDescent="0.25">
      <c r="A3022" s="205">
        <v>42415</v>
      </c>
      <c r="B3022" s="202" t="e">
        <f>NA()</f>
        <v>#N/A</v>
      </c>
    </row>
    <row r="3023" spans="1:2" x14ac:dyDescent="0.25">
      <c r="A3023" s="205">
        <v>42416</v>
      </c>
      <c r="B3023" s="202">
        <v>0.92</v>
      </c>
    </row>
    <row r="3024" spans="1:2" x14ac:dyDescent="0.25">
      <c r="A3024" s="205">
        <v>42417</v>
      </c>
      <c r="B3024" s="202">
        <v>0.93</v>
      </c>
    </row>
    <row r="3025" spans="1:2" x14ac:dyDescent="0.25">
      <c r="A3025" s="205">
        <v>42418</v>
      </c>
      <c r="B3025" s="202">
        <v>0.87</v>
      </c>
    </row>
    <row r="3026" spans="1:2" x14ac:dyDescent="0.25">
      <c r="A3026" s="205">
        <v>42419</v>
      </c>
      <c r="B3026" s="203">
        <v>0.86</v>
      </c>
    </row>
    <row r="3027" spans="1:2" x14ac:dyDescent="0.25">
      <c r="A3027" s="205">
        <v>42422</v>
      </c>
      <c r="B3027" s="202">
        <v>0.83</v>
      </c>
    </row>
    <row r="3028" spans="1:2" x14ac:dyDescent="0.25">
      <c r="A3028" s="205">
        <v>42423</v>
      </c>
      <c r="B3028" s="202">
        <v>0.8</v>
      </c>
    </row>
    <row r="3029" spans="1:2" x14ac:dyDescent="0.25">
      <c r="A3029" s="205">
        <v>42424</v>
      </c>
      <c r="B3029" s="202">
        <v>0.78</v>
      </c>
    </row>
    <row r="3030" spans="1:2" x14ac:dyDescent="0.25">
      <c r="A3030" s="205">
        <v>42425</v>
      </c>
      <c r="B3030" s="202">
        <v>0.72</v>
      </c>
    </row>
    <row r="3031" spans="1:2" x14ac:dyDescent="0.25">
      <c r="A3031" s="205">
        <v>42426</v>
      </c>
      <c r="B3031" s="202">
        <v>0.75</v>
      </c>
    </row>
    <row r="3032" spans="1:2" x14ac:dyDescent="0.25">
      <c r="A3032" s="205">
        <v>42429</v>
      </c>
      <c r="B3032" s="202">
        <v>0.72</v>
      </c>
    </row>
    <row r="3033" spans="1:2" x14ac:dyDescent="0.25">
      <c r="A3033" s="205">
        <v>42430</v>
      </c>
      <c r="B3033" s="202">
        <v>0.75</v>
      </c>
    </row>
    <row r="3034" spans="1:2" x14ac:dyDescent="0.25">
      <c r="A3034" s="205">
        <v>42431</v>
      </c>
      <c r="B3034" s="202">
        <v>0.73</v>
      </c>
    </row>
    <row r="3035" spans="1:2" x14ac:dyDescent="0.25">
      <c r="A3035" s="205">
        <v>42432</v>
      </c>
      <c r="B3035" s="202">
        <v>0.7</v>
      </c>
    </row>
    <row r="3036" spans="1:2" x14ac:dyDescent="0.25">
      <c r="A3036" s="205">
        <v>42433</v>
      </c>
      <c r="B3036" s="202">
        <v>0.76</v>
      </c>
    </row>
    <row r="3037" spans="1:2" x14ac:dyDescent="0.25">
      <c r="A3037" s="205">
        <v>42436</v>
      </c>
      <c r="B3037" s="202">
        <v>0.81</v>
      </c>
    </row>
    <row r="3038" spans="1:2" x14ac:dyDescent="0.25">
      <c r="A3038" s="205">
        <v>42437</v>
      </c>
      <c r="B3038" s="202">
        <v>0.75</v>
      </c>
    </row>
    <row r="3039" spans="1:2" x14ac:dyDescent="0.25">
      <c r="A3039" s="205">
        <v>42438</v>
      </c>
      <c r="B3039" s="202">
        <v>0.79</v>
      </c>
    </row>
    <row r="3040" spans="1:2" x14ac:dyDescent="0.25">
      <c r="A3040" s="205">
        <v>42439</v>
      </c>
      <c r="B3040" s="202">
        <v>0.82</v>
      </c>
    </row>
    <row r="3041" spans="1:2" x14ac:dyDescent="0.25">
      <c r="A3041" s="205">
        <v>42440</v>
      </c>
      <c r="B3041" s="202">
        <v>0.83</v>
      </c>
    </row>
    <row r="3042" spans="1:2" x14ac:dyDescent="0.25">
      <c r="A3042" s="205">
        <v>42443</v>
      </c>
      <c r="B3042" s="202">
        <v>0.83</v>
      </c>
    </row>
    <row r="3043" spans="1:2" x14ac:dyDescent="0.25">
      <c r="A3043" s="205">
        <v>42444</v>
      </c>
      <c r="B3043" s="202">
        <v>0.85</v>
      </c>
    </row>
    <row r="3044" spans="1:2" x14ac:dyDescent="0.25">
      <c r="A3044" s="205">
        <v>42445</v>
      </c>
      <c r="B3044" s="202">
        <v>0.78</v>
      </c>
    </row>
    <row r="3045" spans="1:2" x14ac:dyDescent="0.25">
      <c r="A3045" s="205">
        <v>42446</v>
      </c>
      <c r="B3045" s="202">
        <v>0.74</v>
      </c>
    </row>
    <row r="3046" spans="1:2" x14ac:dyDescent="0.25">
      <c r="A3046" s="205">
        <v>42447</v>
      </c>
      <c r="B3046" s="202">
        <v>0.68</v>
      </c>
    </row>
    <row r="3047" spans="1:2" x14ac:dyDescent="0.25">
      <c r="A3047" s="205">
        <v>42450</v>
      </c>
      <c r="B3047" s="202">
        <v>0.68</v>
      </c>
    </row>
    <row r="3048" spans="1:2" x14ac:dyDescent="0.25">
      <c r="A3048" s="205">
        <v>42451</v>
      </c>
      <c r="B3048" s="202">
        <v>0.7</v>
      </c>
    </row>
    <row r="3049" spans="1:2" x14ac:dyDescent="0.25">
      <c r="A3049" s="205">
        <v>42452</v>
      </c>
      <c r="B3049" s="202">
        <v>0.67</v>
      </c>
    </row>
    <row r="3050" spans="1:2" x14ac:dyDescent="0.25">
      <c r="A3050" s="205">
        <v>42453</v>
      </c>
      <c r="B3050" s="202">
        <v>0.71</v>
      </c>
    </row>
    <row r="3051" spans="1:2" x14ac:dyDescent="0.25">
      <c r="A3051" s="205">
        <v>42454</v>
      </c>
      <c r="B3051" s="202" t="e">
        <f>NA()</f>
        <v>#N/A</v>
      </c>
    </row>
    <row r="3052" spans="1:2" x14ac:dyDescent="0.25">
      <c r="A3052" s="205">
        <v>42457</v>
      </c>
      <c r="B3052" s="202">
        <v>0.7</v>
      </c>
    </row>
    <row r="3053" spans="1:2" x14ac:dyDescent="0.25">
      <c r="A3053" s="205">
        <v>42458</v>
      </c>
      <c r="B3053" s="202">
        <v>0.59</v>
      </c>
    </row>
    <row r="3054" spans="1:2" x14ac:dyDescent="0.25">
      <c r="A3054" s="205">
        <v>42459</v>
      </c>
      <c r="B3054" s="202">
        <v>0.6</v>
      </c>
    </row>
    <row r="3055" spans="1:2" x14ac:dyDescent="0.25">
      <c r="A3055" s="205">
        <v>42460</v>
      </c>
      <c r="B3055" s="203">
        <v>0.56999999999999995</v>
      </c>
    </row>
    <row r="3056" spans="1:2" x14ac:dyDescent="0.25">
      <c r="A3056" s="205">
        <v>42461</v>
      </c>
      <c r="B3056" s="202">
        <v>0.57999999999999996</v>
      </c>
    </row>
    <row r="3057" spans="1:2" x14ac:dyDescent="0.25">
      <c r="A3057" s="205">
        <v>42464</v>
      </c>
      <c r="B3057" s="202">
        <v>0.55000000000000004</v>
      </c>
    </row>
    <row r="3058" spans="1:2" x14ac:dyDescent="0.25">
      <c r="A3058" s="205">
        <v>42465</v>
      </c>
      <c r="B3058" s="202">
        <v>0.54</v>
      </c>
    </row>
    <row r="3059" spans="1:2" x14ac:dyDescent="0.25">
      <c r="A3059" s="205">
        <v>42466</v>
      </c>
      <c r="B3059" s="202">
        <v>0.56999999999999995</v>
      </c>
    </row>
    <row r="3060" spans="1:2" x14ac:dyDescent="0.25">
      <c r="A3060" s="205">
        <v>42467</v>
      </c>
      <c r="B3060" s="202">
        <v>0.53</v>
      </c>
    </row>
    <row r="3061" spans="1:2" x14ac:dyDescent="0.25">
      <c r="A3061" s="205">
        <v>42468</v>
      </c>
      <c r="B3061" s="202">
        <v>0.55000000000000004</v>
      </c>
    </row>
    <row r="3062" spans="1:2" x14ac:dyDescent="0.25">
      <c r="A3062" s="205">
        <v>42471</v>
      </c>
      <c r="B3062" s="202">
        <v>0.59</v>
      </c>
    </row>
    <row r="3063" spans="1:2" x14ac:dyDescent="0.25">
      <c r="A3063" s="205">
        <v>42472</v>
      </c>
      <c r="B3063" s="202">
        <v>0.63</v>
      </c>
    </row>
    <row r="3064" spans="1:2" x14ac:dyDescent="0.25">
      <c r="A3064" s="205">
        <v>42473</v>
      </c>
      <c r="B3064" s="202">
        <v>0.62</v>
      </c>
    </row>
    <row r="3065" spans="1:2" x14ac:dyDescent="0.25">
      <c r="A3065" s="205">
        <v>42474</v>
      </c>
      <c r="B3065" s="202">
        <v>0.64</v>
      </c>
    </row>
    <row r="3066" spans="1:2" x14ac:dyDescent="0.25">
      <c r="A3066" s="205">
        <v>42475</v>
      </c>
      <c r="B3066" s="202">
        <v>0.6</v>
      </c>
    </row>
    <row r="3067" spans="1:2" x14ac:dyDescent="0.25">
      <c r="A3067" s="205">
        <v>42478</v>
      </c>
      <c r="B3067" s="202">
        <v>0.59</v>
      </c>
    </row>
    <row r="3068" spans="1:2" x14ac:dyDescent="0.25">
      <c r="A3068" s="205">
        <v>42479</v>
      </c>
      <c r="B3068" s="202">
        <v>0.57999999999999996</v>
      </c>
    </row>
    <row r="3069" spans="1:2" x14ac:dyDescent="0.25">
      <c r="A3069" s="205">
        <v>42480</v>
      </c>
      <c r="B3069" s="202">
        <v>0.64</v>
      </c>
    </row>
    <row r="3070" spans="1:2" x14ac:dyDescent="0.25">
      <c r="A3070" s="205">
        <v>42481</v>
      </c>
      <c r="B3070" s="202">
        <v>0.66</v>
      </c>
    </row>
    <row r="3071" spans="1:2" x14ac:dyDescent="0.25">
      <c r="A3071" s="205">
        <v>42482</v>
      </c>
      <c r="B3071" s="202">
        <v>0.67</v>
      </c>
    </row>
    <row r="3072" spans="1:2" x14ac:dyDescent="0.25">
      <c r="A3072" s="205">
        <v>42485</v>
      </c>
      <c r="B3072" s="202">
        <v>0.68</v>
      </c>
    </row>
    <row r="3073" spans="1:2" x14ac:dyDescent="0.25">
      <c r="A3073" s="205">
        <v>42486</v>
      </c>
      <c r="B3073" s="202">
        <v>0.7</v>
      </c>
    </row>
    <row r="3074" spans="1:2" x14ac:dyDescent="0.25">
      <c r="A3074" s="205">
        <v>42487</v>
      </c>
      <c r="B3074" s="202">
        <v>0.64</v>
      </c>
    </row>
    <row r="3075" spans="1:2" x14ac:dyDescent="0.25">
      <c r="A3075" s="205">
        <v>42488</v>
      </c>
      <c r="B3075" s="202">
        <v>0.57999999999999996</v>
      </c>
    </row>
    <row r="3076" spans="1:2" x14ac:dyDescent="0.25">
      <c r="A3076" s="205">
        <v>42489</v>
      </c>
      <c r="B3076" s="202">
        <v>0.56000000000000005</v>
      </c>
    </row>
    <row r="3077" spans="1:2" x14ac:dyDescent="0.25">
      <c r="A3077" s="205">
        <v>42492</v>
      </c>
      <c r="B3077" s="202">
        <v>0.63</v>
      </c>
    </row>
    <row r="3078" spans="1:2" x14ac:dyDescent="0.25">
      <c r="A3078" s="205">
        <v>42493</v>
      </c>
      <c r="B3078" s="202">
        <v>0.61</v>
      </c>
    </row>
    <row r="3079" spans="1:2" x14ac:dyDescent="0.25">
      <c r="A3079" s="205">
        <v>42494</v>
      </c>
      <c r="B3079" s="202">
        <v>0.61</v>
      </c>
    </row>
    <row r="3080" spans="1:2" x14ac:dyDescent="0.25">
      <c r="A3080" s="205">
        <v>42495</v>
      </c>
      <c r="B3080" s="202">
        <v>0.57999999999999996</v>
      </c>
    </row>
    <row r="3081" spans="1:2" x14ac:dyDescent="0.25">
      <c r="A3081" s="205">
        <v>42496</v>
      </c>
      <c r="B3081" s="202">
        <v>0.62</v>
      </c>
    </row>
    <row r="3082" spans="1:2" x14ac:dyDescent="0.25">
      <c r="A3082" s="205">
        <v>42499</v>
      </c>
      <c r="B3082" s="202">
        <v>0.62</v>
      </c>
    </row>
    <row r="3083" spans="1:2" x14ac:dyDescent="0.25">
      <c r="A3083" s="205">
        <v>42500</v>
      </c>
      <c r="B3083" s="202">
        <v>0.57999999999999996</v>
      </c>
    </row>
    <row r="3084" spans="1:2" x14ac:dyDescent="0.25">
      <c r="A3084" s="205">
        <v>42501</v>
      </c>
      <c r="B3084" s="202">
        <v>0.56999999999999995</v>
      </c>
    </row>
    <row r="3085" spans="1:2" x14ac:dyDescent="0.25">
      <c r="A3085" s="205">
        <v>42502</v>
      </c>
      <c r="B3085" s="202">
        <v>0.59</v>
      </c>
    </row>
    <row r="3086" spans="1:2" x14ac:dyDescent="0.25">
      <c r="A3086" s="205">
        <v>42503</v>
      </c>
      <c r="B3086" s="202">
        <v>0.55000000000000004</v>
      </c>
    </row>
    <row r="3087" spans="1:2" x14ac:dyDescent="0.25">
      <c r="A3087" s="205">
        <v>42506</v>
      </c>
      <c r="B3087" s="202">
        <v>0.59</v>
      </c>
    </row>
    <row r="3088" spans="1:2" x14ac:dyDescent="0.25">
      <c r="A3088" s="205">
        <v>42507</v>
      </c>
      <c r="B3088" s="202">
        <v>0.56999999999999995</v>
      </c>
    </row>
    <row r="3089" spans="1:2" x14ac:dyDescent="0.25">
      <c r="A3089" s="205">
        <v>42508</v>
      </c>
      <c r="B3089" s="202">
        <v>0.7</v>
      </c>
    </row>
    <row r="3090" spans="1:2" x14ac:dyDescent="0.25">
      <c r="A3090" s="205">
        <v>42509</v>
      </c>
      <c r="B3090" s="202">
        <v>0.69</v>
      </c>
    </row>
    <row r="3091" spans="1:2" x14ac:dyDescent="0.25">
      <c r="A3091" s="205">
        <v>42510</v>
      </c>
      <c r="B3091" s="202">
        <v>0.7</v>
      </c>
    </row>
    <row r="3092" spans="1:2" x14ac:dyDescent="0.25">
      <c r="A3092" s="205">
        <v>42513</v>
      </c>
      <c r="B3092" s="202">
        <v>0.75</v>
      </c>
    </row>
    <row r="3093" spans="1:2" x14ac:dyDescent="0.25">
      <c r="A3093" s="205">
        <v>42514</v>
      </c>
      <c r="B3093" s="202">
        <v>0.76</v>
      </c>
    </row>
    <row r="3094" spans="1:2" x14ac:dyDescent="0.25">
      <c r="A3094" s="205">
        <v>42515</v>
      </c>
      <c r="B3094" s="202">
        <v>0.71</v>
      </c>
    </row>
    <row r="3095" spans="1:2" x14ac:dyDescent="0.25">
      <c r="A3095" s="205">
        <v>42516</v>
      </c>
      <c r="B3095" s="202">
        <v>0.66</v>
      </c>
    </row>
    <row r="3096" spans="1:2" x14ac:dyDescent="0.25">
      <c r="A3096" s="205">
        <v>42517</v>
      </c>
      <c r="B3096" s="202">
        <v>0.68</v>
      </c>
    </row>
    <row r="3097" spans="1:2" x14ac:dyDescent="0.25">
      <c r="A3097" s="205">
        <v>42520</v>
      </c>
      <c r="B3097" s="202" t="e">
        <f>NA()</f>
        <v>#N/A</v>
      </c>
    </row>
    <row r="3098" spans="1:2" x14ac:dyDescent="0.25">
      <c r="A3098" s="205">
        <v>42521</v>
      </c>
      <c r="B3098" s="202">
        <v>0.74</v>
      </c>
    </row>
    <row r="3099" spans="1:2" x14ac:dyDescent="0.25">
      <c r="A3099" s="205">
        <v>42522</v>
      </c>
      <c r="B3099" s="202">
        <v>0.74</v>
      </c>
    </row>
    <row r="3100" spans="1:2" x14ac:dyDescent="0.25">
      <c r="A3100" s="205">
        <v>42523</v>
      </c>
      <c r="B3100" s="202">
        <v>0.73</v>
      </c>
    </row>
    <row r="3101" spans="1:2" x14ac:dyDescent="0.25">
      <c r="A3101" s="205">
        <v>42524</v>
      </c>
      <c r="B3101" s="203">
        <v>0.66</v>
      </c>
    </row>
    <row r="3102" spans="1:2" x14ac:dyDescent="0.25">
      <c r="A3102" s="205">
        <v>42527</v>
      </c>
      <c r="B3102" s="202">
        <v>0.66</v>
      </c>
    </row>
    <row r="3103" spans="1:2" x14ac:dyDescent="0.25">
      <c r="A3103" s="205">
        <v>42528</v>
      </c>
      <c r="B3103" s="202">
        <v>0.61</v>
      </c>
    </row>
    <row r="3104" spans="1:2" x14ac:dyDescent="0.25">
      <c r="A3104" s="205">
        <v>42529</v>
      </c>
      <c r="B3104" s="202">
        <v>0.57999999999999996</v>
      </c>
    </row>
    <row r="3105" spans="1:2" x14ac:dyDescent="0.25">
      <c r="A3105" s="205">
        <v>42530</v>
      </c>
      <c r="B3105" s="202">
        <v>0.57999999999999996</v>
      </c>
    </row>
    <row r="3106" spans="1:2" x14ac:dyDescent="0.25">
      <c r="A3106" s="205">
        <v>42531</v>
      </c>
      <c r="B3106" s="202">
        <v>0.59</v>
      </c>
    </row>
    <row r="3107" spans="1:2" x14ac:dyDescent="0.25">
      <c r="A3107" s="205">
        <v>42534</v>
      </c>
      <c r="B3107" s="202">
        <v>0.62</v>
      </c>
    </row>
    <row r="3108" spans="1:2" x14ac:dyDescent="0.25">
      <c r="A3108" s="205">
        <v>42535</v>
      </c>
      <c r="B3108" s="202">
        <v>0.63</v>
      </c>
    </row>
    <row r="3109" spans="1:2" x14ac:dyDescent="0.25">
      <c r="A3109" s="205">
        <v>42536</v>
      </c>
      <c r="B3109" s="202">
        <v>0.59</v>
      </c>
    </row>
    <row r="3110" spans="1:2" x14ac:dyDescent="0.25">
      <c r="A3110" s="205">
        <v>42537</v>
      </c>
      <c r="B3110" s="202">
        <v>0.61</v>
      </c>
    </row>
    <row r="3111" spans="1:2" x14ac:dyDescent="0.25">
      <c r="A3111" s="205">
        <v>42538</v>
      </c>
      <c r="B3111" s="202">
        <v>0.64</v>
      </c>
    </row>
    <row r="3112" spans="1:2" x14ac:dyDescent="0.25">
      <c r="A3112" s="205">
        <v>42541</v>
      </c>
      <c r="B3112" s="202">
        <v>0.69</v>
      </c>
    </row>
    <row r="3113" spans="1:2" x14ac:dyDescent="0.25">
      <c r="A3113" s="205">
        <v>42542</v>
      </c>
      <c r="B3113" s="202">
        <v>0.72</v>
      </c>
    </row>
    <row r="3114" spans="1:2" x14ac:dyDescent="0.25">
      <c r="A3114" s="205">
        <v>42543</v>
      </c>
      <c r="B3114" s="202">
        <v>0.7</v>
      </c>
    </row>
    <row r="3115" spans="1:2" x14ac:dyDescent="0.25">
      <c r="A3115" s="205">
        <v>42544</v>
      </c>
      <c r="B3115" s="202">
        <v>0.69</v>
      </c>
    </row>
    <row r="3116" spans="1:2" x14ac:dyDescent="0.25">
      <c r="A3116" s="205">
        <v>42545</v>
      </c>
      <c r="B3116" s="202">
        <v>0.62</v>
      </c>
    </row>
    <row r="3117" spans="1:2" x14ac:dyDescent="0.25">
      <c r="A3117" s="205">
        <v>42548</v>
      </c>
      <c r="B3117" s="202">
        <v>0.54</v>
      </c>
    </row>
    <row r="3118" spans="1:2" x14ac:dyDescent="0.25">
      <c r="A3118" s="205">
        <v>42549</v>
      </c>
      <c r="B3118" s="202">
        <v>0.49</v>
      </c>
    </row>
    <row r="3119" spans="1:2" x14ac:dyDescent="0.25">
      <c r="A3119" s="205">
        <v>42550</v>
      </c>
      <c r="B3119" s="202">
        <v>0.53</v>
      </c>
    </row>
    <row r="3120" spans="1:2" x14ac:dyDescent="0.25">
      <c r="A3120" s="205">
        <v>42551</v>
      </c>
      <c r="B3120" s="202">
        <v>0.53</v>
      </c>
    </row>
    <row r="3121" spans="1:2" x14ac:dyDescent="0.25">
      <c r="A3121" s="205">
        <v>42552</v>
      </c>
      <c r="B3121" s="202">
        <v>0.43</v>
      </c>
    </row>
    <row r="3122" spans="1:2" x14ac:dyDescent="0.25">
      <c r="A3122" s="205">
        <v>42555</v>
      </c>
      <c r="B3122" s="202" t="e">
        <f>NA()</f>
        <v>#N/A</v>
      </c>
    </row>
    <row r="3123" spans="1:2" x14ac:dyDescent="0.25">
      <c r="A3123" s="205">
        <v>42556</v>
      </c>
      <c r="B3123" s="202">
        <v>0.37</v>
      </c>
    </row>
    <row r="3124" spans="1:2" x14ac:dyDescent="0.25">
      <c r="A3124" s="205">
        <v>42557</v>
      </c>
      <c r="B3124" s="202">
        <v>0.35</v>
      </c>
    </row>
    <row r="3125" spans="1:2" x14ac:dyDescent="0.25">
      <c r="A3125" s="205">
        <v>42558</v>
      </c>
      <c r="B3125" s="202">
        <v>0.37</v>
      </c>
    </row>
    <row r="3126" spans="1:2" x14ac:dyDescent="0.25">
      <c r="A3126" s="205">
        <v>42559</v>
      </c>
      <c r="B3126" s="203">
        <v>0.33</v>
      </c>
    </row>
    <row r="3127" spans="1:2" x14ac:dyDescent="0.25">
      <c r="A3127" s="205">
        <v>42562</v>
      </c>
      <c r="B3127" s="202">
        <v>0.39</v>
      </c>
    </row>
    <row r="3128" spans="1:2" x14ac:dyDescent="0.25">
      <c r="A3128" s="205">
        <v>42563</v>
      </c>
      <c r="B3128" s="202">
        <v>0.46</v>
      </c>
    </row>
    <row r="3129" spans="1:2" x14ac:dyDescent="0.25">
      <c r="A3129" s="205">
        <v>42564</v>
      </c>
      <c r="B3129" s="202">
        <v>0.4</v>
      </c>
    </row>
    <row r="3130" spans="1:2" x14ac:dyDescent="0.25">
      <c r="A3130" s="205">
        <v>42565</v>
      </c>
      <c r="B3130" s="202">
        <v>0.49</v>
      </c>
    </row>
    <row r="3131" spans="1:2" x14ac:dyDescent="0.25">
      <c r="A3131" s="205">
        <v>42566</v>
      </c>
      <c r="B3131" s="202">
        <v>0.48</v>
      </c>
    </row>
    <row r="3132" spans="1:2" x14ac:dyDescent="0.25">
      <c r="A3132" s="205">
        <v>42569</v>
      </c>
      <c r="B3132" s="202">
        <v>0.46</v>
      </c>
    </row>
    <row r="3133" spans="1:2" x14ac:dyDescent="0.25">
      <c r="A3133" s="205">
        <v>42570</v>
      </c>
      <c r="B3133" s="202">
        <v>0.54</v>
      </c>
    </row>
    <row r="3134" spans="1:2" x14ac:dyDescent="0.25">
      <c r="A3134" s="205">
        <v>42571</v>
      </c>
      <c r="B3134" s="202">
        <v>0.51</v>
      </c>
    </row>
    <row r="3135" spans="1:2" x14ac:dyDescent="0.25">
      <c r="A3135" s="205">
        <v>42572</v>
      </c>
      <c r="B3135" s="202">
        <v>0.45</v>
      </c>
    </row>
    <row r="3136" spans="1:2" x14ac:dyDescent="0.25">
      <c r="A3136" s="205">
        <v>42573</v>
      </c>
      <c r="B3136" s="202">
        <v>0.47</v>
      </c>
    </row>
    <row r="3137" spans="1:2" x14ac:dyDescent="0.25">
      <c r="A3137" s="205">
        <v>42576</v>
      </c>
      <c r="B3137" s="202">
        <v>0.47</v>
      </c>
    </row>
    <row r="3138" spans="1:2" x14ac:dyDescent="0.25">
      <c r="A3138" s="205">
        <v>42577</v>
      </c>
      <c r="B3138" s="202">
        <v>0.44</v>
      </c>
    </row>
    <row r="3139" spans="1:2" x14ac:dyDescent="0.25">
      <c r="A3139" s="205">
        <v>42578</v>
      </c>
      <c r="B3139" s="202">
        <v>0.38</v>
      </c>
    </row>
    <row r="3140" spans="1:2" x14ac:dyDescent="0.25">
      <c r="A3140" s="205">
        <v>42579</v>
      </c>
      <c r="B3140" s="202">
        <v>0.36</v>
      </c>
    </row>
    <row r="3141" spans="1:2" x14ac:dyDescent="0.25">
      <c r="A3141" s="205">
        <v>42580</v>
      </c>
      <c r="B3141" s="202">
        <v>0.33</v>
      </c>
    </row>
    <row r="3142" spans="1:2" x14ac:dyDescent="0.25">
      <c r="A3142" s="205">
        <v>42583</v>
      </c>
      <c r="B3142" s="202">
        <v>0.42</v>
      </c>
    </row>
    <row r="3143" spans="1:2" x14ac:dyDescent="0.25">
      <c r="A3143" s="205">
        <v>42584</v>
      </c>
      <c r="B3143" s="202">
        <v>0.49</v>
      </c>
    </row>
    <row r="3144" spans="1:2" x14ac:dyDescent="0.25">
      <c r="A3144" s="205">
        <v>42585</v>
      </c>
      <c r="B3144" s="202">
        <v>0.48</v>
      </c>
    </row>
    <row r="3145" spans="1:2" x14ac:dyDescent="0.25">
      <c r="A3145" s="205">
        <v>42586</v>
      </c>
      <c r="B3145" s="202">
        <v>0.42</v>
      </c>
    </row>
    <row r="3146" spans="1:2" x14ac:dyDescent="0.25">
      <c r="A3146" s="205">
        <v>42587</v>
      </c>
      <c r="B3146" s="202">
        <v>0.44</v>
      </c>
    </row>
    <row r="3147" spans="1:2" x14ac:dyDescent="0.25">
      <c r="A3147" s="205">
        <v>42590</v>
      </c>
      <c r="B3147" s="202">
        <v>0.43</v>
      </c>
    </row>
    <row r="3148" spans="1:2" x14ac:dyDescent="0.25">
      <c r="A3148" s="205">
        <v>42591</v>
      </c>
      <c r="B3148" s="202">
        <v>0.41</v>
      </c>
    </row>
    <row r="3149" spans="1:2" x14ac:dyDescent="0.25">
      <c r="A3149" s="205">
        <v>42592</v>
      </c>
      <c r="B3149" s="202">
        <v>0.4</v>
      </c>
    </row>
    <row r="3150" spans="1:2" x14ac:dyDescent="0.25">
      <c r="A3150" s="205">
        <v>42593</v>
      </c>
      <c r="B3150" s="202">
        <v>0.43</v>
      </c>
    </row>
    <row r="3151" spans="1:2" x14ac:dyDescent="0.25">
      <c r="A3151" s="205">
        <v>42594</v>
      </c>
      <c r="B3151" s="202">
        <v>0.41</v>
      </c>
    </row>
    <row r="3152" spans="1:2" x14ac:dyDescent="0.25">
      <c r="A3152" s="205">
        <v>42597</v>
      </c>
      <c r="B3152" s="202">
        <v>0.44</v>
      </c>
    </row>
    <row r="3153" spans="1:2" x14ac:dyDescent="0.25">
      <c r="A3153" s="205">
        <v>42598</v>
      </c>
      <c r="B3153" s="202">
        <v>0.48</v>
      </c>
    </row>
    <row r="3154" spans="1:2" x14ac:dyDescent="0.25">
      <c r="A3154" s="205">
        <v>42599</v>
      </c>
      <c r="B3154" s="202">
        <v>0.45</v>
      </c>
    </row>
    <row r="3155" spans="1:2" x14ac:dyDescent="0.25">
      <c r="A3155" s="205">
        <v>42600</v>
      </c>
      <c r="B3155" s="202">
        <v>0.4</v>
      </c>
    </row>
    <row r="3156" spans="1:2" x14ac:dyDescent="0.25">
      <c r="A3156" s="205">
        <v>42601</v>
      </c>
      <c r="B3156" s="202">
        <v>0.44</v>
      </c>
    </row>
    <row r="3157" spans="1:2" x14ac:dyDescent="0.25">
      <c r="A3157" s="205">
        <v>42604</v>
      </c>
      <c r="B3157" s="202">
        <v>0.41</v>
      </c>
    </row>
    <row r="3158" spans="1:2" x14ac:dyDescent="0.25">
      <c r="A3158" s="205">
        <v>42605</v>
      </c>
      <c r="B3158" s="202">
        <v>0.4</v>
      </c>
    </row>
    <row r="3159" spans="1:2" x14ac:dyDescent="0.25">
      <c r="A3159" s="205">
        <v>42606</v>
      </c>
      <c r="B3159" s="202">
        <v>0.42</v>
      </c>
    </row>
    <row r="3160" spans="1:2" x14ac:dyDescent="0.25">
      <c r="A3160" s="205">
        <v>42607</v>
      </c>
      <c r="B3160" s="202">
        <v>0.43</v>
      </c>
    </row>
    <row r="3161" spans="1:2" x14ac:dyDescent="0.25">
      <c r="A3161" s="205">
        <v>42608</v>
      </c>
      <c r="B3161" s="202">
        <v>0.46</v>
      </c>
    </row>
    <row r="3162" spans="1:2" x14ac:dyDescent="0.25">
      <c r="A3162" s="205">
        <v>42611</v>
      </c>
      <c r="B3162" s="202">
        <v>0.43</v>
      </c>
    </row>
    <row r="3163" spans="1:2" x14ac:dyDescent="0.25">
      <c r="A3163" s="205">
        <v>42612</v>
      </c>
      <c r="B3163" s="202">
        <v>0.42</v>
      </c>
    </row>
    <row r="3164" spans="1:2" x14ac:dyDescent="0.25">
      <c r="A3164" s="205">
        <v>42613</v>
      </c>
      <c r="B3164" s="202">
        <v>0.4</v>
      </c>
    </row>
    <row r="3165" spans="1:2" x14ac:dyDescent="0.25">
      <c r="A3165" s="205">
        <v>42614</v>
      </c>
      <c r="B3165" s="202">
        <v>0.39</v>
      </c>
    </row>
    <row r="3166" spans="1:2" x14ac:dyDescent="0.25">
      <c r="A3166" s="205">
        <v>42615</v>
      </c>
      <c r="B3166" s="202">
        <v>0.42</v>
      </c>
    </row>
    <row r="3167" spans="1:2" x14ac:dyDescent="0.25">
      <c r="A3167" s="205">
        <v>42618</v>
      </c>
      <c r="B3167" s="202" t="e">
        <f>NA()</f>
        <v>#N/A</v>
      </c>
    </row>
    <row r="3168" spans="1:2" x14ac:dyDescent="0.25">
      <c r="A3168" s="205">
        <v>42619</v>
      </c>
      <c r="B3168" s="202">
        <v>0.37</v>
      </c>
    </row>
    <row r="3169" spans="1:2" x14ac:dyDescent="0.25">
      <c r="A3169" s="205">
        <v>42620</v>
      </c>
      <c r="B3169" s="202">
        <v>0.33</v>
      </c>
    </row>
    <row r="3170" spans="1:2" x14ac:dyDescent="0.25">
      <c r="A3170" s="205">
        <v>42621</v>
      </c>
      <c r="B3170" s="202">
        <v>0.43</v>
      </c>
    </row>
    <row r="3171" spans="1:2" x14ac:dyDescent="0.25">
      <c r="A3171" s="205">
        <v>42622</v>
      </c>
      <c r="B3171" s="203">
        <v>0.49</v>
      </c>
    </row>
    <row r="3172" spans="1:2" x14ac:dyDescent="0.25">
      <c r="A3172" s="205">
        <v>42625</v>
      </c>
      <c r="B3172" s="202">
        <v>0.5</v>
      </c>
    </row>
    <row r="3173" spans="1:2" x14ac:dyDescent="0.25">
      <c r="A3173" s="205">
        <v>42626</v>
      </c>
      <c r="B3173" s="202">
        <v>0.59</v>
      </c>
    </row>
    <row r="3174" spans="1:2" x14ac:dyDescent="0.25">
      <c r="A3174" s="205">
        <v>42627</v>
      </c>
      <c r="B3174" s="202">
        <v>0.57999999999999996</v>
      </c>
    </row>
    <row r="3175" spans="1:2" x14ac:dyDescent="0.25">
      <c r="A3175" s="205">
        <v>42628</v>
      </c>
      <c r="B3175" s="202">
        <v>0.61</v>
      </c>
    </row>
    <row r="3176" spans="1:2" x14ac:dyDescent="0.25">
      <c r="A3176" s="205">
        <v>42629</v>
      </c>
      <c r="B3176" s="202">
        <v>0.56999999999999995</v>
      </c>
    </row>
    <row r="3177" spans="1:2" x14ac:dyDescent="0.25">
      <c r="A3177" s="205">
        <v>42632</v>
      </c>
      <c r="B3177" s="202">
        <v>0.56999999999999995</v>
      </c>
    </row>
    <row r="3178" spans="1:2" x14ac:dyDescent="0.25">
      <c r="A3178" s="205">
        <v>42633</v>
      </c>
      <c r="B3178" s="202">
        <v>0.56999999999999995</v>
      </c>
    </row>
    <row r="3179" spans="1:2" x14ac:dyDescent="0.25">
      <c r="A3179" s="205">
        <v>42634</v>
      </c>
      <c r="B3179" s="202">
        <v>0.53</v>
      </c>
    </row>
    <row r="3180" spans="1:2" x14ac:dyDescent="0.25">
      <c r="A3180" s="205">
        <v>42635</v>
      </c>
      <c r="B3180" s="202">
        <v>0.43</v>
      </c>
    </row>
    <row r="3181" spans="1:2" x14ac:dyDescent="0.25">
      <c r="A3181" s="205">
        <v>42636</v>
      </c>
      <c r="B3181" s="202">
        <v>0.41</v>
      </c>
    </row>
    <row r="3182" spans="1:2" x14ac:dyDescent="0.25">
      <c r="A3182" s="205">
        <v>42639</v>
      </c>
      <c r="B3182" s="202">
        <v>0.43</v>
      </c>
    </row>
    <row r="3183" spans="1:2" x14ac:dyDescent="0.25">
      <c r="A3183" s="205">
        <v>42640</v>
      </c>
      <c r="B3183" s="202">
        <v>0.42</v>
      </c>
    </row>
    <row r="3184" spans="1:2" x14ac:dyDescent="0.25">
      <c r="A3184" s="205">
        <v>42641</v>
      </c>
      <c r="B3184" s="202">
        <v>0.38</v>
      </c>
    </row>
    <row r="3185" spans="1:2" x14ac:dyDescent="0.25">
      <c r="A3185" s="205">
        <v>42642</v>
      </c>
      <c r="B3185" s="202">
        <v>0.43</v>
      </c>
    </row>
    <row r="3186" spans="1:2" x14ac:dyDescent="0.25">
      <c r="A3186" s="205">
        <v>42643</v>
      </c>
      <c r="B3186" s="202">
        <v>0.38</v>
      </c>
    </row>
    <row r="3187" spans="1:2" x14ac:dyDescent="0.25">
      <c r="A3187" s="205">
        <v>42646</v>
      </c>
      <c r="B3187" s="202">
        <v>0.37</v>
      </c>
    </row>
    <row r="3188" spans="1:2" x14ac:dyDescent="0.25">
      <c r="A3188" s="205">
        <v>42647</v>
      </c>
      <c r="B3188" s="202">
        <v>0.44</v>
      </c>
    </row>
    <row r="3189" spans="1:2" x14ac:dyDescent="0.25">
      <c r="A3189" s="205">
        <v>42648</v>
      </c>
      <c r="B3189" s="202">
        <v>0.48</v>
      </c>
    </row>
    <row r="3190" spans="1:2" x14ac:dyDescent="0.25">
      <c r="A3190" s="205">
        <v>42649</v>
      </c>
      <c r="B3190" s="202">
        <v>0.48</v>
      </c>
    </row>
    <row r="3191" spans="1:2" x14ac:dyDescent="0.25">
      <c r="A3191" s="205">
        <v>42650</v>
      </c>
      <c r="B3191" s="202">
        <v>0.47</v>
      </c>
    </row>
    <row r="3192" spans="1:2" x14ac:dyDescent="0.25">
      <c r="A3192" s="205">
        <v>42653</v>
      </c>
      <c r="B3192" s="202" t="e">
        <f>NA()</f>
        <v>#N/A</v>
      </c>
    </row>
    <row r="3193" spans="1:2" x14ac:dyDescent="0.25">
      <c r="A3193" s="205">
        <v>42654</v>
      </c>
      <c r="B3193" s="202">
        <v>0.51</v>
      </c>
    </row>
    <row r="3194" spans="1:2" x14ac:dyDescent="0.25">
      <c r="A3194" s="205">
        <v>42655</v>
      </c>
      <c r="B3194" s="202">
        <v>0.53</v>
      </c>
    </row>
    <row r="3195" spans="1:2" x14ac:dyDescent="0.25">
      <c r="A3195" s="205">
        <v>42656</v>
      </c>
      <c r="B3195" s="202">
        <v>0.51</v>
      </c>
    </row>
    <row r="3196" spans="1:2" x14ac:dyDescent="0.25">
      <c r="A3196" s="205">
        <v>42657</v>
      </c>
      <c r="B3196" s="203">
        <v>0.53</v>
      </c>
    </row>
    <row r="3197" spans="1:2" x14ac:dyDescent="0.25">
      <c r="A3197" s="205">
        <v>42660</v>
      </c>
      <c r="B3197" s="202">
        <v>0.49</v>
      </c>
    </row>
    <row r="3198" spans="1:2" x14ac:dyDescent="0.25">
      <c r="A3198" s="205">
        <v>42661</v>
      </c>
      <c r="B3198" s="202">
        <v>0.49</v>
      </c>
    </row>
    <row r="3199" spans="1:2" x14ac:dyDescent="0.25">
      <c r="A3199" s="205">
        <v>42662</v>
      </c>
      <c r="B3199" s="202">
        <v>0.49</v>
      </c>
    </row>
    <row r="3200" spans="1:2" x14ac:dyDescent="0.25">
      <c r="A3200" s="205">
        <v>42663</v>
      </c>
      <c r="B3200" s="202">
        <v>0.48</v>
      </c>
    </row>
    <row r="3201" spans="1:2" x14ac:dyDescent="0.25">
      <c r="A3201" s="205">
        <v>42664</v>
      </c>
      <c r="B3201" s="202">
        <v>0.46</v>
      </c>
    </row>
    <row r="3202" spans="1:2" x14ac:dyDescent="0.25">
      <c r="A3202" s="205">
        <v>42667</v>
      </c>
      <c r="B3202" s="202">
        <v>0.49</v>
      </c>
    </row>
    <row r="3203" spans="1:2" x14ac:dyDescent="0.25">
      <c r="A3203" s="205">
        <v>42668</v>
      </c>
      <c r="B3203" s="202">
        <v>0.46</v>
      </c>
    </row>
    <row r="3204" spans="1:2" x14ac:dyDescent="0.25">
      <c r="A3204" s="205">
        <v>42669</v>
      </c>
      <c r="B3204" s="202">
        <v>0.47</v>
      </c>
    </row>
    <row r="3205" spans="1:2" x14ac:dyDescent="0.25">
      <c r="A3205" s="205">
        <v>42670</v>
      </c>
      <c r="B3205" s="202">
        <v>0.52</v>
      </c>
    </row>
    <row r="3206" spans="1:2" x14ac:dyDescent="0.25">
      <c r="A3206" s="205">
        <v>42671</v>
      </c>
      <c r="B3206" s="202">
        <v>0.55000000000000004</v>
      </c>
    </row>
    <row r="3207" spans="1:2" x14ac:dyDescent="0.25">
      <c r="A3207" s="205">
        <v>42674</v>
      </c>
      <c r="B3207" s="202">
        <v>0.51</v>
      </c>
    </row>
    <row r="3208" spans="1:2" x14ac:dyDescent="0.25">
      <c r="A3208" s="205">
        <v>42675</v>
      </c>
      <c r="B3208" s="202">
        <v>0.51</v>
      </c>
    </row>
    <row r="3209" spans="1:2" x14ac:dyDescent="0.25">
      <c r="A3209" s="205">
        <v>42676</v>
      </c>
      <c r="B3209" s="202">
        <v>0.51</v>
      </c>
    </row>
    <row r="3210" spans="1:2" x14ac:dyDescent="0.25">
      <c r="A3210" s="205">
        <v>42677</v>
      </c>
      <c r="B3210" s="202">
        <v>0.56000000000000005</v>
      </c>
    </row>
    <row r="3211" spans="1:2" x14ac:dyDescent="0.25">
      <c r="A3211" s="205">
        <v>42678</v>
      </c>
      <c r="B3211" s="202">
        <v>0.54</v>
      </c>
    </row>
    <row r="3212" spans="1:2" x14ac:dyDescent="0.25">
      <c r="A3212" s="205">
        <v>42681</v>
      </c>
      <c r="B3212" s="202">
        <v>0.51</v>
      </c>
    </row>
    <row r="3213" spans="1:2" x14ac:dyDescent="0.25">
      <c r="A3213" s="205">
        <v>42682</v>
      </c>
      <c r="B3213" s="202">
        <v>0.54</v>
      </c>
    </row>
    <row r="3214" spans="1:2" x14ac:dyDescent="0.25">
      <c r="A3214" s="205">
        <v>42683</v>
      </c>
      <c r="B3214" s="202">
        <v>0.69</v>
      </c>
    </row>
    <row r="3215" spans="1:2" x14ac:dyDescent="0.25">
      <c r="A3215" s="205">
        <v>42684</v>
      </c>
      <c r="B3215" s="202">
        <v>0.7</v>
      </c>
    </row>
    <row r="3216" spans="1:2" x14ac:dyDescent="0.25">
      <c r="A3216" s="205">
        <v>42685</v>
      </c>
      <c r="B3216" s="202" t="e">
        <f>NA()</f>
        <v>#N/A</v>
      </c>
    </row>
    <row r="3217" spans="1:2" x14ac:dyDescent="0.25">
      <c r="A3217" s="205">
        <v>42688</v>
      </c>
      <c r="B3217" s="202">
        <v>0.79</v>
      </c>
    </row>
    <row r="3218" spans="1:2" x14ac:dyDescent="0.25">
      <c r="A3218" s="205">
        <v>42689</v>
      </c>
      <c r="B3218" s="202">
        <v>0.79</v>
      </c>
    </row>
    <row r="3219" spans="1:2" x14ac:dyDescent="0.25">
      <c r="A3219" s="205">
        <v>42690</v>
      </c>
      <c r="B3219" s="202">
        <v>0.75</v>
      </c>
    </row>
    <row r="3220" spans="1:2" x14ac:dyDescent="0.25">
      <c r="A3220" s="205">
        <v>42691</v>
      </c>
      <c r="B3220" s="203">
        <v>0.8</v>
      </c>
    </row>
    <row r="3221" spans="1:2" x14ac:dyDescent="0.25">
      <c r="A3221" s="205">
        <v>42692</v>
      </c>
      <c r="B3221" s="202">
        <v>0.79</v>
      </c>
    </row>
    <row r="3222" spans="1:2" x14ac:dyDescent="0.25">
      <c r="A3222" s="205">
        <v>42695</v>
      </c>
      <c r="B3222" s="202">
        <v>0.75</v>
      </c>
    </row>
    <row r="3223" spans="1:2" x14ac:dyDescent="0.25">
      <c r="A3223" s="205">
        <v>42696</v>
      </c>
      <c r="B3223" s="202">
        <v>0.76</v>
      </c>
    </row>
    <row r="3224" spans="1:2" x14ac:dyDescent="0.25">
      <c r="A3224" s="205">
        <v>42697</v>
      </c>
      <c r="B3224" s="202">
        <v>0.77</v>
      </c>
    </row>
    <row r="3225" spans="1:2" x14ac:dyDescent="0.25">
      <c r="A3225" s="205">
        <v>42698</v>
      </c>
      <c r="B3225" s="202" t="e">
        <f>NA()</f>
        <v>#N/A</v>
      </c>
    </row>
    <row r="3226" spans="1:2" x14ac:dyDescent="0.25">
      <c r="A3226" s="205">
        <v>42699</v>
      </c>
      <c r="B3226" s="202">
        <v>0.8</v>
      </c>
    </row>
    <row r="3227" spans="1:2" x14ac:dyDescent="0.25">
      <c r="A3227" s="205">
        <v>42702</v>
      </c>
      <c r="B3227" s="202">
        <v>0.8</v>
      </c>
    </row>
    <row r="3228" spans="1:2" x14ac:dyDescent="0.25">
      <c r="A3228" s="205">
        <v>42703</v>
      </c>
      <c r="B3228" s="202">
        <v>0.76</v>
      </c>
    </row>
    <row r="3229" spans="1:2" x14ac:dyDescent="0.25">
      <c r="A3229" s="205">
        <v>42704</v>
      </c>
      <c r="B3229" s="203">
        <v>0.75</v>
      </c>
    </row>
    <row r="3230" spans="1:2" x14ac:dyDescent="0.25">
      <c r="A3230" s="205">
        <v>42705</v>
      </c>
      <c r="B3230" s="202">
        <v>0.81</v>
      </c>
    </row>
    <row r="3231" spans="1:2" x14ac:dyDescent="0.25">
      <c r="A3231" s="205">
        <v>42706</v>
      </c>
      <c r="B3231" s="202">
        <v>0.82</v>
      </c>
    </row>
    <row r="3232" spans="1:2" x14ac:dyDescent="0.25">
      <c r="A3232" s="205">
        <v>42709</v>
      </c>
      <c r="B3232" s="202">
        <v>0.78</v>
      </c>
    </row>
    <row r="3233" spans="1:2" x14ac:dyDescent="0.25">
      <c r="A3233" s="205">
        <v>42710</v>
      </c>
      <c r="B3233" s="202">
        <v>0.79</v>
      </c>
    </row>
    <row r="3234" spans="1:2" x14ac:dyDescent="0.25">
      <c r="A3234" s="205">
        <v>42711</v>
      </c>
      <c r="B3234" s="202">
        <v>0.76</v>
      </c>
    </row>
    <row r="3235" spans="1:2" x14ac:dyDescent="0.25">
      <c r="A3235" s="205">
        <v>42712</v>
      </c>
      <c r="B3235" s="202">
        <v>0.82</v>
      </c>
    </row>
    <row r="3236" spans="1:2" x14ac:dyDescent="0.25">
      <c r="A3236" s="205">
        <v>42713</v>
      </c>
      <c r="B3236" s="202">
        <v>0.88</v>
      </c>
    </row>
    <row r="3237" spans="1:2" x14ac:dyDescent="0.25">
      <c r="A3237" s="205">
        <v>42716</v>
      </c>
      <c r="B3237" s="202">
        <v>0.89</v>
      </c>
    </row>
    <row r="3238" spans="1:2" x14ac:dyDescent="0.25">
      <c r="A3238" s="205">
        <v>42717</v>
      </c>
      <c r="B3238" s="202">
        <v>0.98</v>
      </c>
    </row>
    <row r="3239" spans="1:2" x14ac:dyDescent="0.25">
      <c r="A3239" s="205">
        <v>42718</v>
      </c>
      <c r="B3239" s="202">
        <v>0.92</v>
      </c>
    </row>
    <row r="3240" spans="1:2" x14ac:dyDescent="0.25">
      <c r="A3240" s="205">
        <v>42719</v>
      </c>
      <c r="B3240" s="202">
        <v>1</v>
      </c>
    </row>
    <row r="3241" spans="1:2" x14ac:dyDescent="0.25">
      <c r="A3241" s="205">
        <v>42720</v>
      </c>
      <c r="B3241" s="202">
        <v>1.05</v>
      </c>
    </row>
    <row r="3242" spans="1:2" x14ac:dyDescent="0.25">
      <c r="A3242" s="205">
        <v>42723</v>
      </c>
      <c r="B3242" s="202">
        <v>0.98</v>
      </c>
    </row>
    <row r="3243" spans="1:2" x14ac:dyDescent="0.25">
      <c r="A3243" s="205">
        <v>42724</v>
      </c>
      <c r="B3243" s="202">
        <v>0.98</v>
      </c>
    </row>
    <row r="3244" spans="1:2" x14ac:dyDescent="0.25">
      <c r="A3244" s="205">
        <v>42725</v>
      </c>
      <c r="B3244" s="202">
        <v>0.93</v>
      </c>
    </row>
    <row r="3245" spans="1:2" x14ac:dyDescent="0.25">
      <c r="A3245" s="205">
        <v>42726</v>
      </c>
      <c r="B3245" s="202">
        <v>0.91</v>
      </c>
    </row>
    <row r="3246" spans="1:2" x14ac:dyDescent="0.25">
      <c r="A3246" s="205">
        <v>42727</v>
      </c>
      <c r="B3246" s="202">
        <v>0.87</v>
      </c>
    </row>
    <row r="3247" spans="1:2" x14ac:dyDescent="0.25">
      <c r="A3247" s="205">
        <v>42730</v>
      </c>
      <c r="B3247" s="202" t="e">
        <f>NA()</f>
        <v>#N/A</v>
      </c>
    </row>
    <row r="3248" spans="1:2" x14ac:dyDescent="0.25">
      <c r="A3248" s="205">
        <v>42731</v>
      </c>
      <c r="B3248" s="202">
        <v>0.89</v>
      </c>
    </row>
    <row r="3249" spans="1:2" x14ac:dyDescent="0.25">
      <c r="A3249" s="205">
        <v>42732</v>
      </c>
      <c r="B3249" s="202">
        <v>0.86</v>
      </c>
    </row>
    <row r="3250" spans="1:2" x14ac:dyDescent="0.25">
      <c r="A3250" s="205">
        <v>42733</v>
      </c>
      <c r="B3250" s="202">
        <v>0.86</v>
      </c>
    </row>
    <row r="3251" spans="1:2" x14ac:dyDescent="0.25">
      <c r="A3251" s="205">
        <v>42734</v>
      </c>
      <c r="B3251" s="203">
        <v>0.82</v>
      </c>
    </row>
    <row r="3252" spans="1:2" x14ac:dyDescent="0.25">
      <c r="A3252" s="205">
        <v>42737</v>
      </c>
      <c r="B3252" s="202" t="e">
        <f>NA()</f>
        <v>#N/A</v>
      </c>
    </row>
    <row r="3253" spans="1:2" x14ac:dyDescent="0.25">
      <c r="A3253" s="205">
        <v>42738</v>
      </c>
      <c r="B3253" s="202">
        <v>0.78</v>
      </c>
    </row>
    <row r="3254" spans="1:2" x14ac:dyDescent="0.25">
      <c r="A3254" s="205">
        <v>42739</v>
      </c>
      <c r="B3254" s="202">
        <v>0.78</v>
      </c>
    </row>
    <row r="3255" spans="1:2" x14ac:dyDescent="0.25">
      <c r="A3255" s="205">
        <v>42740</v>
      </c>
      <c r="B3255" s="202">
        <v>0.73</v>
      </c>
    </row>
    <row r="3256" spans="1:2" x14ac:dyDescent="0.25">
      <c r="A3256" s="205">
        <v>42741</v>
      </c>
      <c r="B3256" s="203">
        <v>0.76</v>
      </c>
    </row>
    <row r="3257" spans="1:2" x14ac:dyDescent="0.25">
      <c r="A3257" s="205">
        <v>42744</v>
      </c>
      <c r="B3257" s="202">
        <v>0.74</v>
      </c>
    </row>
    <row r="3258" spans="1:2" x14ac:dyDescent="0.25">
      <c r="A3258" s="205">
        <v>42745</v>
      </c>
      <c r="B3258" s="202">
        <v>0.74</v>
      </c>
    </row>
    <row r="3259" spans="1:2" x14ac:dyDescent="0.25">
      <c r="A3259" s="205">
        <v>42746</v>
      </c>
      <c r="B3259" s="202">
        <v>0.71</v>
      </c>
    </row>
    <row r="3260" spans="1:2" x14ac:dyDescent="0.25">
      <c r="A3260" s="205">
        <v>42747</v>
      </c>
      <c r="B3260" s="202">
        <v>0.7</v>
      </c>
    </row>
    <row r="3261" spans="1:2" x14ac:dyDescent="0.25">
      <c r="A3261" s="205">
        <v>42748</v>
      </c>
      <c r="B3261" s="202">
        <v>0.72</v>
      </c>
    </row>
    <row r="3262" spans="1:2" x14ac:dyDescent="0.25">
      <c r="A3262" s="205">
        <v>42751</v>
      </c>
      <c r="B3262" s="202" t="e">
        <f>NA()</f>
        <v>#N/A</v>
      </c>
    </row>
    <row r="3263" spans="1:2" x14ac:dyDescent="0.25">
      <c r="A3263" s="205">
        <v>42752</v>
      </c>
      <c r="B3263" s="202">
        <v>0.68</v>
      </c>
    </row>
    <row r="3264" spans="1:2" x14ac:dyDescent="0.25">
      <c r="A3264" s="205">
        <v>42753</v>
      </c>
      <c r="B3264" s="202">
        <v>0.74</v>
      </c>
    </row>
    <row r="3265" spans="1:2" x14ac:dyDescent="0.25">
      <c r="A3265" s="205">
        <v>42754</v>
      </c>
      <c r="B3265" s="202">
        <v>0.75</v>
      </c>
    </row>
    <row r="3266" spans="1:2" x14ac:dyDescent="0.25">
      <c r="A3266" s="205">
        <v>42755</v>
      </c>
      <c r="B3266" s="203">
        <v>0.76</v>
      </c>
    </row>
    <row r="3267" spans="1:2" x14ac:dyDescent="0.25">
      <c r="A3267" s="205">
        <v>42758</v>
      </c>
      <c r="B3267" s="202">
        <v>0.71</v>
      </c>
    </row>
    <row r="3268" spans="1:2" x14ac:dyDescent="0.25">
      <c r="A3268" s="205">
        <v>42759</v>
      </c>
      <c r="B3268" s="202">
        <v>0.75</v>
      </c>
    </row>
    <row r="3269" spans="1:2" x14ac:dyDescent="0.25">
      <c r="A3269" s="205">
        <v>42760</v>
      </c>
      <c r="B3269" s="202">
        <v>0.78</v>
      </c>
    </row>
    <row r="3270" spans="1:2" x14ac:dyDescent="0.25">
      <c r="A3270" s="205">
        <v>42761</v>
      </c>
      <c r="B3270" s="202">
        <v>0.76</v>
      </c>
    </row>
    <row r="3271" spans="1:2" x14ac:dyDescent="0.25">
      <c r="A3271" s="205">
        <v>42762</v>
      </c>
      <c r="B3271" s="202">
        <v>0.74</v>
      </c>
    </row>
    <row r="3272" spans="1:2" x14ac:dyDescent="0.25">
      <c r="A3272" s="205">
        <v>42765</v>
      </c>
      <c r="B3272" s="202">
        <v>0.76</v>
      </c>
    </row>
    <row r="3273" spans="1:2" x14ac:dyDescent="0.25">
      <c r="A3273" s="205">
        <v>42766</v>
      </c>
      <c r="B3273" s="202">
        <v>0.74</v>
      </c>
    </row>
    <row r="3274" spans="1:2" x14ac:dyDescent="0.25">
      <c r="A3274" s="205">
        <v>42767</v>
      </c>
      <c r="B3274" s="202">
        <v>0.77</v>
      </c>
    </row>
    <row r="3275" spans="1:2" x14ac:dyDescent="0.25">
      <c r="A3275" s="205">
        <v>42768</v>
      </c>
      <c r="B3275" s="202">
        <v>0.79</v>
      </c>
    </row>
    <row r="3276" spans="1:2" x14ac:dyDescent="0.25">
      <c r="A3276" s="205">
        <v>42769</v>
      </c>
      <c r="B3276" s="202">
        <v>0.81</v>
      </c>
    </row>
    <row r="3277" spans="1:2" x14ac:dyDescent="0.25">
      <c r="A3277" s="205">
        <v>42772</v>
      </c>
      <c r="B3277" s="202">
        <v>0.78</v>
      </c>
    </row>
    <row r="3278" spans="1:2" x14ac:dyDescent="0.25">
      <c r="A3278" s="205">
        <v>42773</v>
      </c>
      <c r="B3278" s="202">
        <v>0.76</v>
      </c>
    </row>
    <row r="3279" spans="1:2" x14ac:dyDescent="0.25">
      <c r="A3279" s="205">
        <v>42774</v>
      </c>
      <c r="B3279" s="202">
        <v>0.72</v>
      </c>
    </row>
    <row r="3280" spans="1:2" x14ac:dyDescent="0.25">
      <c r="A3280" s="205">
        <v>42775</v>
      </c>
      <c r="B3280" s="202">
        <v>0.75</v>
      </c>
    </row>
    <row r="3281" spans="1:2" x14ac:dyDescent="0.25">
      <c r="A3281" s="205">
        <v>42776</v>
      </c>
      <c r="B3281" s="202">
        <v>0.72</v>
      </c>
    </row>
    <row r="3282" spans="1:2" x14ac:dyDescent="0.25">
      <c r="A3282" s="205">
        <v>42779</v>
      </c>
      <c r="B3282" s="202">
        <v>0.74</v>
      </c>
    </row>
    <row r="3283" spans="1:2" x14ac:dyDescent="0.25">
      <c r="A3283" s="205">
        <v>42780</v>
      </c>
      <c r="B3283" s="202">
        <v>0.77</v>
      </c>
    </row>
    <row r="3284" spans="1:2" x14ac:dyDescent="0.25">
      <c r="A3284" s="205">
        <v>42781</v>
      </c>
      <c r="B3284" s="202">
        <v>0.76</v>
      </c>
    </row>
    <row r="3285" spans="1:2" x14ac:dyDescent="0.25">
      <c r="A3285" s="205">
        <v>42782</v>
      </c>
      <c r="B3285" s="202">
        <v>0.75</v>
      </c>
    </row>
    <row r="3286" spans="1:2" x14ac:dyDescent="0.25">
      <c r="A3286" s="205">
        <v>42783</v>
      </c>
      <c r="B3286" s="202">
        <v>0.72</v>
      </c>
    </row>
    <row r="3287" spans="1:2" x14ac:dyDescent="0.25">
      <c r="A3287" s="205">
        <v>42786</v>
      </c>
      <c r="B3287" s="202" t="e">
        <f>NA()</f>
        <v>#N/A</v>
      </c>
    </row>
    <row r="3288" spans="1:2" x14ac:dyDescent="0.25">
      <c r="A3288" s="205">
        <v>42787</v>
      </c>
      <c r="B3288" s="202">
        <v>0.72</v>
      </c>
    </row>
    <row r="3289" spans="1:2" x14ac:dyDescent="0.25">
      <c r="A3289" s="205">
        <v>42788</v>
      </c>
      <c r="B3289" s="202">
        <v>0.71</v>
      </c>
    </row>
    <row r="3290" spans="1:2" x14ac:dyDescent="0.25">
      <c r="A3290" s="205">
        <v>42789</v>
      </c>
      <c r="B3290" s="202">
        <v>0.69</v>
      </c>
    </row>
    <row r="3291" spans="1:2" x14ac:dyDescent="0.25">
      <c r="A3291" s="205">
        <v>42790</v>
      </c>
      <c r="B3291" s="203">
        <v>0.64</v>
      </c>
    </row>
    <row r="3292" spans="1:2" x14ac:dyDescent="0.25">
      <c r="A3292" s="205">
        <v>42793</v>
      </c>
      <c r="B3292" s="202">
        <v>0.67</v>
      </c>
    </row>
    <row r="3293" spans="1:2" x14ac:dyDescent="0.25">
      <c r="A3293" s="205">
        <v>42794</v>
      </c>
      <c r="B3293" s="202">
        <v>0.66</v>
      </c>
    </row>
    <row r="3294" spans="1:2" x14ac:dyDescent="0.25">
      <c r="A3294" s="205">
        <v>42795</v>
      </c>
      <c r="B3294" s="202">
        <v>0.75</v>
      </c>
    </row>
    <row r="3295" spans="1:2" x14ac:dyDescent="0.25">
      <c r="A3295" s="205">
        <v>42796</v>
      </c>
      <c r="B3295" s="202">
        <v>0.79</v>
      </c>
    </row>
    <row r="3296" spans="1:2" x14ac:dyDescent="0.25">
      <c r="A3296" s="205">
        <v>42797</v>
      </c>
      <c r="B3296" s="202">
        <v>0.77</v>
      </c>
    </row>
    <row r="3297" spans="1:2" x14ac:dyDescent="0.25">
      <c r="A3297" s="205">
        <v>42800</v>
      </c>
      <c r="B3297" s="202">
        <v>0.8</v>
      </c>
    </row>
    <row r="3298" spans="1:2" x14ac:dyDescent="0.25">
      <c r="A3298" s="205">
        <v>42801</v>
      </c>
      <c r="B3298" s="202">
        <v>0.81</v>
      </c>
    </row>
    <row r="3299" spans="1:2" x14ac:dyDescent="0.25">
      <c r="A3299" s="205">
        <v>42802</v>
      </c>
      <c r="B3299" s="202">
        <v>0.87</v>
      </c>
    </row>
    <row r="3300" spans="1:2" x14ac:dyDescent="0.25">
      <c r="A3300" s="205">
        <v>42803</v>
      </c>
      <c r="B3300" s="202">
        <v>0.9</v>
      </c>
    </row>
    <row r="3301" spans="1:2" x14ac:dyDescent="0.25">
      <c r="A3301" s="205">
        <v>42804</v>
      </c>
      <c r="B3301" s="202">
        <v>0.88</v>
      </c>
    </row>
    <row r="3302" spans="1:2" x14ac:dyDescent="0.25">
      <c r="A3302" s="205">
        <v>42807</v>
      </c>
      <c r="B3302" s="202">
        <v>0.9</v>
      </c>
    </row>
    <row r="3303" spans="1:2" x14ac:dyDescent="0.25">
      <c r="A3303" s="205">
        <v>42808</v>
      </c>
      <c r="B3303" s="202">
        <v>0.91</v>
      </c>
    </row>
    <row r="3304" spans="1:2" x14ac:dyDescent="0.25">
      <c r="A3304" s="205">
        <v>42809</v>
      </c>
      <c r="B3304" s="202">
        <v>0.81</v>
      </c>
    </row>
    <row r="3305" spans="1:2" x14ac:dyDescent="0.25">
      <c r="A3305" s="205">
        <v>42810</v>
      </c>
      <c r="B3305" s="202">
        <v>0.82</v>
      </c>
    </row>
    <row r="3306" spans="1:2" x14ac:dyDescent="0.25">
      <c r="A3306" s="205">
        <v>42811</v>
      </c>
      <c r="B3306" s="202">
        <v>0.82</v>
      </c>
    </row>
    <row r="3307" spans="1:2" x14ac:dyDescent="0.25">
      <c r="A3307" s="205">
        <v>42814</v>
      </c>
      <c r="B3307" s="202">
        <v>0.79</v>
      </c>
    </row>
    <row r="3308" spans="1:2" x14ac:dyDescent="0.25">
      <c r="A3308" s="205">
        <v>42815</v>
      </c>
      <c r="B3308" s="202">
        <v>0.78</v>
      </c>
    </row>
    <row r="3309" spans="1:2" x14ac:dyDescent="0.25">
      <c r="A3309" s="205">
        <v>42816</v>
      </c>
      <c r="B3309" s="202">
        <v>0.76</v>
      </c>
    </row>
    <row r="3310" spans="1:2" x14ac:dyDescent="0.25">
      <c r="A3310" s="205">
        <v>42817</v>
      </c>
      <c r="B3310" s="202">
        <v>0.73</v>
      </c>
    </row>
    <row r="3311" spans="1:2" x14ac:dyDescent="0.25">
      <c r="A3311" s="205">
        <v>42818</v>
      </c>
      <c r="B3311" s="202">
        <v>0.68</v>
      </c>
    </row>
    <row r="3312" spans="1:2" x14ac:dyDescent="0.25">
      <c r="A3312" s="205">
        <v>42821</v>
      </c>
      <c r="B3312" s="202">
        <v>0.67</v>
      </c>
    </row>
    <row r="3313" spans="1:2" x14ac:dyDescent="0.25">
      <c r="A3313" s="205">
        <v>42822</v>
      </c>
      <c r="B3313" s="202">
        <v>0.71</v>
      </c>
    </row>
    <row r="3314" spans="1:2" x14ac:dyDescent="0.25">
      <c r="A3314" s="205">
        <v>42823</v>
      </c>
      <c r="B3314" s="202">
        <v>0.72</v>
      </c>
    </row>
    <row r="3315" spans="1:2" x14ac:dyDescent="0.25">
      <c r="A3315" s="205">
        <v>42824</v>
      </c>
      <c r="B3315" s="202">
        <v>0.77</v>
      </c>
    </row>
    <row r="3316" spans="1:2" x14ac:dyDescent="0.25">
      <c r="A3316" s="205">
        <v>42825</v>
      </c>
      <c r="B3316" s="202">
        <v>0.74</v>
      </c>
    </row>
    <row r="3317" spans="1:2" x14ac:dyDescent="0.25">
      <c r="A3317" s="205">
        <v>42828</v>
      </c>
      <c r="B3317" s="202">
        <v>0.67</v>
      </c>
    </row>
    <row r="3318" spans="1:2" x14ac:dyDescent="0.25">
      <c r="A3318" s="205">
        <v>42829</v>
      </c>
      <c r="B3318" s="202">
        <v>0.72</v>
      </c>
    </row>
    <row r="3319" spans="1:2" x14ac:dyDescent="0.25">
      <c r="A3319" s="205">
        <v>42830</v>
      </c>
      <c r="B3319" s="202">
        <v>0.69</v>
      </c>
    </row>
    <row r="3320" spans="1:2" x14ac:dyDescent="0.25">
      <c r="A3320" s="205">
        <v>42831</v>
      </c>
      <c r="B3320" s="202">
        <v>0.67</v>
      </c>
    </row>
    <row r="3321" spans="1:2" x14ac:dyDescent="0.25">
      <c r="A3321" s="205">
        <v>42832</v>
      </c>
      <c r="B3321" s="202">
        <v>0.71</v>
      </c>
    </row>
    <row r="3322" spans="1:2" x14ac:dyDescent="0.25">
      <c r="A3322" s="205">
        <v>42835</v>
      </c>
      <c r="B3322" s="202">
        <v>0.71</v>
      </c>
    </row>
    <row r="3323" spans="1:2" x14ac:dyDescent="0.25">
      <c r="A3323" s="205">
        <v>42836</v>
      </c>
      <c r="B3323" s="202">
        <v>0.72</v>
      </c>
    </row>
    <row r="3324" spans="1:2" x14ac:dyDescent="0.25">
      <c r="A3324" s="205">
        <v>42837</v>
      </c>
      <c r="B3324" s="202">
        <v>0.69</v>
      </c>
    </row>
    <row r="3325" spans="1:2" x14ac:dyDescent="0.25">
      <c r="A3325" s="205">
        <v>42838</v>
      </c>
      <c r="B3325" s="202">
        <v>0.65</v>
      </c>
    </row>
    <row r="3326" spans="1:2" x14ac:dyDescent="0.25">
      <c r="A3326" s="205">
        <v>42839</v>
      </c>
      <c r="B3326" s="202" t="e">
        <f>NA()</f>
        <v>#N/A</v>
      </c>
    </row>
    <row r="3327" spans="1:2" x14ac:dyDescent="0.25">
      <c r="A3327" s="205">
        <v>42842</v>
      </c>
      <c r="B3327" s="202">
        <v>0.7</v>
      </c>
    </row>
    <row r="3328" spans="1:2" x14ac:dyDescent="0.25">
      <c r="A3328" s="205">
        <v>42843</v>
      </c>
      <c r="B3328" s="202">
        <v>0.65</v>
      </c>
    </row>
    <row r="3329" spans="1:2" x14ac:dyDescent="0.25">
      <c r="A3329" s="205">
        <v>42844</v>
      </c>
      <c r="B3329" s="202">
        <v>0.69</v>
      </c>
    </row>
    <row r="3330" spans="1:2" x14ac:dyDescent="0.25">
      <c r="A3330" s="205">
        <v>42845</v>
      </c>
      <c r="B3330" s="203">
        <v>0.79</v>
      </c>
    </row>
    <row r="3331" spans="1:2" x14ac:dyDescent="0.25">
      <c r="A3331" s="205">
        <v>42846</v>
      </c>
      <c r="B3331" s="202">
        <v>0.78</v>
      </c>
    </row>
    <row r="3332" spans="1:2" x14ac:dyDescent="0.25">
      <c r="A3332" s="205">
        <v>42849</v>
      </c>
      <c r="B3332" s="202">
        <v>0.8</v>
      </c>
    </row>
    <row r="3333" spans="1:2" x14ac:dyDescent="0.25">
      <c r="A3333" s="205">
        <v>42850</v>
      </c>
      <c r="B3333" s="202">
        <v>0.8</v>
      </c>
    </row>
    <row r="3334" spans="1:2" x14ac:dyDescent="0.25">
      <c r="A3334" s="205">
        <v>42851</v>
      </c>
      <c r="B3334" s="202">
        <v>0.76</v>
      </c>
    </row>
    <row r="3335" spans="1:2" x14ac:dyDescent="0.25">
      <c r="A3335" s="205">
        <v>42852</v>
      </c>
      <c r="B3335" s="202">
        <v>0.73</v>
      </c>
    </row>
    <row r="3336" spans="1:2" x14ac:dyDescent="0.25">
      <c r="A3336" s="205">
        <v>42853</v>
      </c>
      <c r="B3336" s="202">
        <v>0.71</v>
      </c>
    </row>
    <row r="3337" spans="1:2" x14ac:dyDescent="0.25">
      <c r="A3337" s="205">
        <v>42856</v>
      </c>
      <c r="B3337" s="202">
        <v>0.76</v>
      </c>
    </row>
    <row r="3338" spans="1:2" x14ac:dyDescent="0.25">
      <c r="A3338" s="205">
        <v>42857</v>
      </c>
      <c r="B3338" s="202">
        <v>0.75</v>
      </c>
    </row>
    <row r="3339" spans="1:2" x14ac:dyDescent="0.25">
      <c r="A3339" s="205">
        <v>42858</v>
      </c>
      <c r="B3339" s="202">
        <v>0.79</v>
      </c>
    </row>
    <row r="3340" spans="1:2" x14ac:dyDescent="0.25">
      <c r="A3340" s="205">
        <v>42859</v>
      </c>
      <c r="B3340" s="202">
        <v>0.82</v>
      </c>
    </row>
    <row r="3341" spans="1:2" x14ac:dyDescent="0.25">
      <c r="A3341" s="205">
        <v>42860</v>
      </c>
      <c r="B3341" s="202">
        <v>0.84</v>
      </c>
    </row>
    <row r="3342" spans="1:2" x14ac:dyDescent="0.25">
      <c r="A3342" s="205">
        <v>42863</v>
      </c>
      <c r="B3342" s="202">
        <v>0.86</v>
      </c>
    </row>
    <row r="3343" spans="1:2" x14ac:dyDescent="0.25">
      <c r="A3343" s="205">
        <v>42864</v>
      </c>
      <c r="B3343" s="202">
        <v>0.87</v>
      </c>
    </row>
    <row r="3344" spans="1:2" x14ac:dyDescent="0.25">
      <c r="A3344" s="205">
        <v>42865</v>
      </c>
      <c r="B3344" s="202">
        <v>0.88</v>
      </c>
    </row>
    <row r="3345" spans="1:2" x14ac:dyDescent="0.25">
      <c r="A3345" s="205">
        <v>42866</v>
      </c>
      <c r="B3345" s="202">
        <v>0.83</v>
      </c>
    </row>
    <row r="3346" spans="1:2" x14ac:dyDescent="0.25">
      <c r="A3346" s="205">
        <v>42867</v>
      </c>
      <c r="B3346" s="202">
        <v>0.82</v>
      </c>
    </row>
    <row r="3347" spans="1:2" x14ac:dyDescent="0.25">
      <c r="A3347" s="205">
        <v>42870</v>
      </c>
      <c r="B3347" s="202">
        <v>0.86</v>
      </c>
    </row>
    <row r="3348" spans="1:2" x14ac:dyDescent="0.25">
      <c r="A3348" s="205">
        <v>42871</v>
      </c>
      <c r="B3348" s="202">
        <v>0.84</v>
      </c>
    </row>
    <row r="3349" spans="1:2" x14ac:dyDescent="0.25">
      <c r="A3349" s="205">
        <v>42872</v>
      </c>
      <c r="B3349" s="202">
        <v>0.78</v>
      </c>
    </row>
    <row r="3350" spans="1:2" x14ac:dyDescent="0.25">
      <c r="A3350" s="205">
        <v>42873</v>
      </c>
      <c r="B3350" s="202">
        <v>0.76</v>
      </c>
    </row>
    <row r="3351" spans="1:2" x14ac:dyDescent="0.25">
      <c r="A3351" s="205">
        <v>42874</v>
      </c>
      <c r="B3351" s="202">
        <v>0.73</v>
      </c>
    </row>
    <row r="3352" spans="1:2" x14ac:dyDescent="0.25">
      <c r="A3352" s="205">
        <v>42877</v>
      </c>
      <c r="B3352" s="202">
        <v>0.76</v>
      </c>
    </row>
    <row r="3353" spans="1:2" x14ac:dyDescent="0.25">
      <c r="A3353" s="205">
        <v>42878</v>
      </c>
      <c r="B3353" s="202">
        <v>0.78</v>
      </c>
    </row>
    <row r="3354" spans="1:2" x14ac:dyDescent="0.25">
      <c r="A3354" s="205">
        <v>42879</v>
      </c>
      <c r="B3354" s="202">
        <v>0.78</v>
      </c>
    </row>
    <row r="3355" spans="1:2" x14ac:dyDescent="0.25">
      <c r="A3355" s="205">
        <v>42880</v>
      </c>
      <c r="B3355" s="202">
        <v>0.77</v>
      </c>
    </row>
    <row r="3356" spans="1:2" x14ac:dyDescent="0.25">
      <c r="A3356" s="205">
        <v>42881</v>
      </c>
      <c r="B3356" s="202">
        <v>0.77</v>
      </c>
    </row>
    <row r="3357" spans="1:2" x14ac:dyDescent="0.25">
      <c r="A3357" s="205">
        <v>42884</v>
      </c>
      <c r="B3357" s="202" t="e">
        <f>NA()</f>
        <v>#N/A</v>
      </c>
    </row>
    <row r="3358" spans="1:2" x14ac:dyDescent="0.25">
      <c r="A3358" s="205">
        <v>42885</v>
      </c>
      <c r="B3358" s="202">
        <v>0.73</v>
      </c>
    </row>
    <row r="3359" spans="1:2" x14ac:dyDescent="0.25">
      <c r="A3359" s="205">
        <v>42886</v>
      </c>
      <c r="B3359" s="202">
        <v>0.73</v>
      </c>
    </row>
    <row r="3360" spans="1:2" x14ac:dyDescent="0.25">
      <c r="A3360" s="205">
        <v>42887</v>
      </c>
      <c r="B3360" s="202">
        <v>0.73</v>
      </c>
    </row>
    <row r="3361" spans="1:2" x14ac:dyDescent="0.25">
      <c r="A3361" s="205">
        <v>42888</v>
      </c>
      <c r="B3361" s="203">
        <v>0.68</v>
      </c>
    </row>
    <row r="3362" spans="1:2" x14ac:dyDescent="0.25">
      <c r="A3362" s="205">
        <v>42891</v>
      </c>
      <c r="B3362" s="202">
        <v>0.72</v>
      </c>
    </row>
    <row r="3363" spans="1:2" x14ac:dyDescent="0.25">
      <c r="A3363" s="205">
        <v>42892</v>
      </c>
      <c r="B3363" s="202">
        <v>0.7</v>
      </c>
    </row>
    <row r="3364" spans="1:2" x14ac:dyDescent="0.25">
      <c r="A3364" s="205">
        <v>42893</v>
      </c>
      <c r="B3364" s="202">
        <v>0.73</v>
      </c>
    </row>
    <row r="3365" spans="1:2" x14ac:dyDescent="0.25">
      <c r="A3365" s="205">
        <v>42894</v>
      </c>
      <c r="B3365" s="202">
        <v>0.74</v>
      </c>
    </row>
    <row r="3366" spans="1:2" x14ac:dyDescent="0.25">
      <c r="A3366" s="205">
        <v>42895</v>
      </c>
      <c r="B3366" s="202">
        <v>0.76</v>
      </c>
    </row>
    <row r="3367" spans="1:2" x14ac:dyDescent="0.25">
      <c r="A3367" s="205">
        <v>42898</v>
      </c>
      <c r="B3367" s="202">
        <v>0.78</v>
      </c>
    </row>
    <row r="3368" spans="1:2" x14ac:dyDescent="0.25">
      <c r="A3368" s="205">
        <v>42899</v>
      </c>
      <c r="B3368" s="202">
        <v>0.77</v>
      </c>
    </row>
    <row r="3369" spans="1:2" x14ac:dyDescent="0.25">
      <c r="A3369" s="205">
        <v>42900</v>
      </c>
      <c r="B3369" s="202">
        <v>0.74</v>
      </c>
    </row>
    <row r="3370" spans="1:2" x14ac:dyDescent="0.25">
      <c r="A3370" s="205">
        <v>42901</v>
      </c>
      <c r="B3370" s="202">
        <v>0.79</v>
      </c>
    </row>
    <row r="3371" spans="1:2" x14ac:dyDescent="0.25">
      <c r="A3371" s="205">
        <v>42902</v>
      </c>
      <c r="B3371" s="202">
        <v>0.79</v>
      </c>
    </row>
    <row r="3372" spans="1:2" x14ac:dyDescent="0.25">
      <c r="A3372" s="205">
        <v>42905</v>
      </c>
      <c r="B3372" s="202">
        <v>0.8</v>
      </c>
    </row>
    <row r="3373" spans="1:2" x14ac:dyDescent="0.25">
      <c r="A3373" s="205">
        <v>42906</v>
      </c>
      <c r="B3373" s="202">
        <v>0.77</v>
      </c>
    </row>
    <row r="3374" spans="1:2" x14ac:dyDescent="0.25">
      <c r="A3374" s="205">
        <v>42907</v>
      </c>
      <c r="B3374" s="202">
        <v>0.76</v>
      </c>
    </row>
    <row r="3375" spans="1:2" x14ac:dyDescent="0.25">
      <c r="A3375" s="205">
        <v>42908</v>
      </c>
      <c r="B3375" s="202">
        <v>0.72</v>
      </c>
    </row>
    <row r="3376" spans="1:2" x14ac:dyDescent="0.25">
      <c r="A3376" s="205">
        <v>42909</v>
      </c>
      <c r="B3376" s="202">
        <v>0.71</v>
      </c>
    </row>
    <row r="3377" spans="1:2" x14ac:dyDescent="0.25">
      <c r="A3377" s="205">
        <v>42912</v>
      </c>
      <c r="B3377" s="202">
        <v>0.7</v>
      </c>
    </row>
    <row r="3378" spans="1:2" x14ac:dyDescent="0.25">
      <c r="A3378" s="205">
        <v>42913</v>
      </c>
      <c r="B3378" s="202">
        <v>0.76</v>
      </c>
    </row>
    <row r="3379" spans="1:2" x14ac:dyDescent="0.25">
      <c r="A3379" s="205">
        <v>42914</v>
      </c>
      <c r="B3379" s="202">
        <v>0.76</v>
      </c>
    </row>
    <row r="3380" spans="1:2" x14ac:dyDescent="0.25">
      <c r="A3380" s="205">
        <v>42915</v>
      </c>
      <c r="B3380" s="202">
        <v>0.81</v>
      </c>
    </row>
    <row r="3381" spans="1:2" x14ac:dyDescent="0.25">
      <c r="A3381" s="205">
        <v>42916</v>
      </c>
      <c r="B3381" s="202">
        <v>0.84</v>
      </c>
    </row>
    <row r="3382" spans="1:2" x14ac:dyDescent="0.25">
      <c r="A3382" s="205">
        <v>42919</v>
      </c>
      <c r="B3382" s="202">
        <v>0.86</v>
      </c>
    </row>
    <row r="3383" spans="1:2" x14ac:dyDescent="0.25">
      <c r="A3383" s="205">
        <v>42920</v>
      </c>
      <c r="B3383" s="202" t="e">
        <f>NA()</f>
        <v>#N/A</v>
      </c>
    </row>
    <row r="3384" spans="1:2" x14ac:dyDescent="0.25">
      <c r="A3384" s="205">
        <v>42921</v>
      </c>
      <c r="B3384" s="202">
        <v>0.83</v>
      </c>
    </row>
    <row r="3385" spans="1:2" x14ac:dyDescent="0.25">
      <c r="A3385" s="205">
        <v>42922</v>
      </c>
      <c r="B3385" s="202">
        <v>0.87</v>
      </c>
    </row>
    <row r="3386" spans="1:2" x14ac:dyDescent="0.25">
      <c r="A3386" s="205">
        <v>42923</v>
      </c>
      <c r="B3386" s="202">
        <v>0.92</v>
      </c>
    </row>
    <row r="3387" spans="1:2" x14ac:dyDescent="0.25">
      <c r="A3387" s="205">
        <v>42926</v>
      </c>
      <c r="B3387" s="203">
        <v>0.92</v>
      </c>
    </row>
    <row r="3388" spans="1:2" x14ac:dyDescent="0.25">
      <c r="A3388" s="205">
        <v>42927</v>
      </c>
      <c r="B3388" s="202">
        <v>0.89</v>
      </c>
    </row>
    <row r="3389" spans="1:2" x14ac:dyDescent="0.25">
      <c r="A3389" s="205">
        <v>42928</v>
      </c>
      <c r="B3389" s="202">
        <v>0.85</v>
      </c>
    </row>
    <row r="3390" spans="1:2" x14ac:dyDescent="0.25">
      <c r="A3390" s="205">
        <v>42929</v>
      </c>
      <c r="B3390" s="202">
        <v>0.87</v>
      </c>
    </row>
    <row r="3391" spans="1:2" x14ac:dyDescent="0.25">
      <c r="A3391" s="205">
        <v>42930</v>
      </c>
      <c r="B3391" s="202">
        <v>0.86</v>
      </c>
    </row>
    <row r="3392" spans="1:2" x14ac:dyDescent="0.25">
      <c r="A3392" s="205">
        <v>42933</v>
      </c>
      <c r="B3392" s="202">
        <v>0.83</v>
      </c>
    </row>
    <row r="3393" spans="1:2" x14ac:dyDescent="0.25">
      <c r="A3393" s="205">
        <v>42934</v>
      </c>
      <c r="B3393" s="202">
        <v>0.8</v>
      </c>
    </row>
    <row r="3394" spans="1:2" x14ac:dyDescent="0.25">
      <c r="A3394" s="205">
        <v>42935</v>
      </c>
      <c r="B3394" s="202">
        <v>0.8</v>
      </c>
    </row>
    <row r="3395" spans="1:2" x14ac:dyDescent="0.25">
      <c r="A3395" s="205">
        <v>42936</v>
      </c>
      <c r="B3395" s="202">
        <v>0.8</v>
      </c>
    </row>
    <row r="3396" spans="1:2" x14ac:dyDescent="0.25">
      <c r="A3396" s="205">
        <v>42937</v>
      </c>
      <c r="B3396" s="202">
        <v>0.78</v>
      </c>
    </row>
    <row r="3397" spans="1:2" x14ac:dyDescent="0.25">
      <c r="A3397" s="205">
        <v>42940</v>
      </c>
      <c r="B3397" s="202">
        <v>0.78</v>
      </c>
    </row>
    <row r="3398" spans="1:2" x14ac:dyDescent="0.25">
      <c r="A3398" s="205">
        <v>42941</v>
      </c>
      <c r="B3398" s="202">
        <v>0.83</v>
      </c>
    </row>
    <row r="3399" spans="1:2" x14ac:dyDescent="0.25">
      <c r="A3399" s="205">
        <v>42942</v>
      </c>
      <c r="B3399" s="202">
        <v>0.8</v>
      </c>
    </row>
    <row r="3400" spans="1:2" x14ac:dyDescent="0.25">
      <c r="A3400" s="205">
        <v>42943</v>
      </c>
      <c r="B3400" s="202">
        <v>0.82</v>
      </c>
    </row>
    <row r="3401" spans="1:2" x14ac:dyDescent="0.25">
      <c r="A3401" s="205">
        <v>42944</v>
      </c>
      <c r="B3401" s="202">
        <v>0.79</v>
      </c>
    </row>
    <row r="3402" spans="1:2" x14ac:dyDescent="0.25">
      <c r="A3402" s="205">
        <v>42947</v>
      </c>
      <c r="B3402" s="202">
        <v>0.8</v>
      </c>
    </row>
    <row r="3403" spans="1:2" x14ac:dyDescent="0.25">
      <c r="A3403" s="205">
        <v>42948</v>
      </c>
      <c r="B3403" s="202">
        <v>0.78</v>
      </c>
    </row>
    <row r="3404" spans="1:2" x14ac:dyDescent="0.25">
      <c r="A3404" s="205">
        <v>42949</v>
      </c>
      <c r="B3404" s="202">
        <v>0.78</v>
      </c>
    </row>
    <row r="3405" spans="1:2" x14ac:dyDescent="0.25">
      <c r="A3405" s="205">
        <v>42950</v>
      </c>
      <c r="B3405" s="202">
        <v>0.76</v>
      </c>
    </row>
    <row r="3406" spans="1:2" x14ac:dyDescent="0.25">
      <c r="A3406" s="205">
        <v>42951</v>
      </c>
      <c r="B3406" s="202">
        <v>0.78</v>
      </c>
    </row>
    <row r="3407" spans="1:2" x14ac:dyDescent="0.25">
      <c r="A3407" s="205">
        <v>42954</v>
      </c>
      <c r="B3407" s="202">
        <v>0.76</v>
      </c>
    </row>
    <row r="3408" spans="1:2" x14ac:dyDescent="0.25">
      <c r="A3408" s="205">
        <v>42955</v>
      </c>
      <c r="B3408" s="202">
        <v>0.77</v>
      </c>
    </row>
    <row r="3409" spans="1:2" x14ac:dyDescent="0.25">
      <c r="A3409" s="205">
        <v>42956</v>
      </c>
      <c r="B3409" s="202">
        <v>0.73</v>
      </c>
    </row>
    <row r="3410" spans="1:2" x14ac:dyDescent="0.25">
      <c r="A3410" s="205">
        <v>42957</v>
      </c>
      <c r="B3410" s="202">
        <v>0.7</v>
      </c>
    </row>
    <row r="3411" spans="1:2" x14ac:dyDescent="0.25">
      <c r="A3411" s="205">
        <v>42958</v>
      </c>
      <c r="B3411" s="202">
        <v>0.71</v>
      </c>
    </row>
    <row r="3412" spans="1:2" x14ac:dyDescent="0.25">
      <c r="A3412" s="205">
        <v>42961</v>
      </c>
      <c r="B3412" s="202">
        <v>0.75</v>
      </c>
    </row>
    <row r="3413" spans="1:2" x14ac:dyDescent="0.25">
      <c r="A3413" s="205">
        <v>42962</v>
      </c>
      <c r="B3413" s="202">
        <v>0.79</v>
      </c>
    </row>
    <row r="3414" spans="1:2" x14ac:dyDescent="0.25">
      <c r="A3414" s="205">
        <v>42963</v>
      </c>
      <c r="B3414" s="202">
        <v>0.75</v>
      </c>
    </row>
    <row r="3415" spans="1:2" x14ac:dyDescent="0.25">
      <c r="A3415" s="205">
        <v>42964</v>
      </c>
      <c r="B3415" s="202">
        <v>0.73</v>
      </c>
    </row>
    <row r="3416" spans="1:2" x14ac:dyDescent="0.25">
      <c r="A3416" s="205">
        <v>42965</v>
      </c>
      <c r="B3416" s="202">
        <v>0.73</v>
      </c>
    </row>
    <row r="3417" spans="1:2" x14ac:dyDescent="0.25">
      <c r="A3417" s="205">
        <v>42968</v>
      </c>
      <c r="B3417" s="202">
        <v>0.73</v>
      </c>
    </row>
    <row r="3418" spans="1:2" x14ac:dyDescent="0.25">
      <c r="A3418" s="205">
        <v>42969</v>
      </c>
      <c r="B3418" s="202">
        <v>0.74</v>
      </c>
    </row>
    <row r="3419" spans="1:2" x14ac:dyDescent="0.25">
      <c r="A3419" s="205">
        <v>42970</v>
      </c>
      <c r="B3419" s="202">
        <v>0.71</v>
      </c>
    </row>
    <row r="3420" spans="1:2" x14ac:dyDescent="0.25">
      <c r="A3420" s="205">
        <v>42971</v>
      </c>
      <c r="B3420" s="202">
        <v>0.73</v>
      </c>
    </row>
    <row r="3421" spans="1:2" x14ac:dyDescent="0.25">
      <c r="A3421" s="205">
        <v>42972</v>
      </c>
      <c r="B3421" s="202">
        <v>0.72</v>
      </c>
    </row>
    <row r="3422" spans="1:2" x14ac:dyDescent="0.25">
      <c r="A3422" s="205">
        <v>42975</v>
      </c>
      <c r="B3422" s="202">
        <v>0.71</v>
      </c>
    </row>
    <row r="3423" spans="1:2" x14ac:dyDescent="0.25">
      <c r="A3423" s="205">
        <v>42976</v>
      </c>
      <c r="B3423" s="202">
        <v>0.7</v>
      </c>
    </row>
    <row r="3424" spans="1:2" x14ac:dyDescent="0.25">
      <c r="A3424" s="205">
        <v>42977</v>
      </c>
      <c r="B3424" s="202">
        <v>0.7</v>
      </c>
    </row>
    <row r="3425" spans="1:2" x14ac:dyDescent="0.25">
      <c r="A3425" s="205">
        <v>42978</v>
      </c>
      <c r="B3425" s="202">
        <v>0.67</v>
      </c>
    </row>
    <row r="3426" spans="1:2" x14ac:dyDescent="0.25">
      <c r="A3426" s="205">
        <v>42979</v>
      </c>
      <c r="B3426" s="202">
        <v>0.69</v>
      </c>
    </row>
    <row r="3427" spans="1:2" x14ac:dyDescent="0.25">
      <c r="A3427" s="205">
        <v>42982</v>
      </c>
      <c r="B3427" s="202" t="e">
        <f>NA()</f>
        <v>#N/A</v>
      </c>
    </row>
    <row r="3428" spans="1:2" x14ac:dyDescent="0.25">
      <c r="A3428" s="205">
        <v>42983</v>
      </c>
      <c r="B3428" s="202">
        <v>0.62</v>
      </c>
    </row>
    <row r="3429" spans="1:2" x14ac:dyDescent="0.25">
      <c r="A3429" s="205">
        <v>42984</v>
      </c>
      <c r="B3429" s="202">
        <v>0.63</v>
      </c>
    </row>
    <row r="3430" spans="1:2" x14ac:dyDescent="0.25">
      <c r="A3430" s="205">
        <v>42985</v>
      </c>
      <c r="B3430" s="202">
        <v>0.57999999999999996</v>
      </c>
    </row>
    <row r="3431" spans="1:2" x14ac:dyDescent="0.25">
      <c r="A3431" s="205">
        <v>42986</v>
      </c>
      <c r="B3431" s="203">
        <v>0.56999999999999995</v>
      </c>
    </row>
    <row r="3432" spans="1:2" x14ac:dyDescent="0.25">
      <c r="A3432" s="205">
        <v>42989</v>
      </c>
      <c r="B3432" s="202">
        <v>0.63</v>
      </c>
    </row>
    <row r="3433" spans="1:2" x14ac:dyDescent="0.25">
      <c r="A3433" s="205">
        <v>42990</v>
      </c>
      <c r="B3433" s="202">
        <v>0.65</v>
      </c>
    </row>
    <row r="3434" spans="1:2" x14ac:dyDescent="0.25">
      <c r="A3434" s="205">
        <v>42991</v>
      </c>
      <c r="B3434" s="202">
        <v>0.67</v>
      </c>
    </row>
    <row r="3435" spans="1:2" x14ac:dyDescent="0.25">
      <c r="A3435" s="205">
        <v>42992</v>
      </c>
      <c r="B3435" s="202">
        <v>0.65</v>
      </c>
    </row>
    <row r="3436" spans="1:2" x14ac:dyDescent="0.25">
      <c r="A3436" s="205">
        <v>42993</v>
      </c>
      <c r="B3436" s="202">
        <v>0.65</v>
      </c>
    </row>
    <row r="3437" spans="1:2" x14ac:dyDescent="0.25">
      <c r="A3437" s="205">
        <v>42996</v>
      </c>
      <c r="B3437" s="202">
        <v>0.67</v>
      </c>
    </row>
    <row r="3438" spans="1:2" x14ac:dyDescent="0.25">
      <c r="A3438" s="205">
        <v>42997</v>
      </c>
      <c r="B3438" s="202">
        <v>0.68</v>
      </c>
    </row>
    <row r="3439" spans="1:2" x14ac:dyDescent="0.25">
      <c r="A3439" s="205">
        <v>42998</v>
      </c>
      <c r="B3439" s="202">
        <v>0.72</v>
      </c>
    </row>
    <row r="3440" spans="1:2" x14ac:dyDescent="0.25">
      <c r="A3440" s="205">
        <v>42999</v>
      </c>
      <c r="B3440" s="202">
        <v>0.72</v>
      </c>
    </row>
    <row r="3441" spans="1:2" x14ac:dyDescent="0.25">
      <c r="A3441" s="205">
        <v>43000</v>
      </c>
      <c r="B3441" s="202">
        <v>0.7</v>
      </c>
    </row>
    <row r="3442" spans="1:2" x14ac:dyDescent="0.25">
      <c r="A3442" s="205">
        <v>43003</v>
      </c>
      <c r="B3442" s="202">
        <v>0.67</v>
      </c>
    </row>
    <row r="3443" spans="1:2" x14ac:dyDescent="0.25">
      <c r="A3443" s="205">
        <v>43004</v>
      </c>
      <c r="B3443" s="202">
        <v>0.69</v>
      </c>
    </row>
    <row r="3444" spans="1:2" x14ac:dyDescent="0.25">
      <c r="A3444" s="205">
        <v>43005</v>
      </c>
      <c r="B3444" s="202">
        <v>0.74</v>
      </c>
    </row>
    <row r="3445" spans="1:2" x14ac:dyDescent="0.25">
      <c r="A3445" s="205">
        <v>43006</v>
      </c>
      <c r="B3445" s="202">
        <v>0.74</v>
      </c>
    </row>
    <row r="3446" spans="1:2" x14ac:dyDescent="0.25">
      <c r="A3446" s="205">
        <v>43007</v>
      </c>
      <c r="B3446" s="202">
        <v>0.77</v>
      </c>
    </row>
    <row r="3447" spans="1:2" x14ac:dyDescent="0.25">
      <c r="A3447" s="205">
        <v>43010</v>
      </c>
      <c r="B3447" s="202">
        <v>0.79</v>
      </c>
    </row>
    <row r="3448" spans="1:2" x14ac:dyDescent="0.25">
      <c r="A3448" s="205">
        <v>43011</v>
      </c>
      <c r="B3448" s="202">
        <v>0.77</v>
      </c>
    </row>
    <row r="3449" spans="1:2" x14ac:dyDescent="0.25">
      <c r="A3449" s="205">
        <v>43012</v>
      </c>
      <c r="B3449" s="202">
        <v>0.77</v>
      </c>
    </row>
    <row r="3450" spans="1:2" x14ac:dyDescent="0.25">
      <c r="A3450" s="205">
        <v>43013</v>
      </c>
      <c r="B3450" s="202">
        <v>0.78</v>
      </c>
    </row>
    <row r="3451" spans="1:2" x14ac:dyDescent="0.25">
      <c r="A3451" s="205">
        <v>43014</v>
      </c>
      <c r="B3451" s="202">
        <v>0.8</v>
      </c>
    </row>
    <row r="3452" spans="1:2" x14ac:dyDescent="0.25">
      <c r="A3452" s="205">
        <v>43017</v>
      </c>
      <c r="B3452" s="202" t="e">
        <f>NA()</f>
        <v>#N/A</v>
      </c>
    </row>
    <row r="3453" spans="1:2" x14ac:dyDescent="0.25">
      <c r="A3453" s="205">
        <v>43018</v>
      </c>
      <c r="B3453" s="202">
        <v>0.77</v>
      </c>
    </row>
    <row r="3454" spans="1:2" x14ac:dyDescent="0.25">
      <c r="A3454" s="205">
        <v>43019</v>
      </c>
      <c r="B3454" s="202">
        <v>0.75</v>
      </c>
    </row>
    <row r="3455" spans="1:2" x14ac:dyDescent="0.25">
      <c r="A3455" s="205">
        <v>43020</v>
      </c>
      <c r="B3455" s="202">
        <v>0.73</v>
      </c>
    </row>
    <row r="3456" spans="1:2" x14ac:dyDescent="0.25">
      <c r="A3456" s="205">
        <v>43021</v>
      </c>
      <c r="B3456" s="203">
        <v>0.7</v>
      </c>
    </row>
    <row r="3457" spans="1:2" x14ac:dyDescent="0.25">
      <c r="A3457" s="205">
        <v>43024</v>
      </c>
      <c r="B3457" s="202">
        <v>0.7</v>
      </c>
    </row>
    <row r="3458" spans="1:2" x14ac:dyDescent="0.25">
      <c r="A3458" s="205">
        <v>43025</v>
      </c>
      <c r="B3458" s="202">
        <v>0.73</v>
      </c>
    </row>
    <row r="3459" spans="1:2" x14ac:dyDescent="0.25">
      <c r="A3459" s="205">
        <v>43026</v>
      </c>
      <c r="B3459" s="202">
        <v>0.76</v>
      </c>
    </row>
    <row r="3460" spans="1:2" x14ac:dyDescent="0.25">
      <c r="A3460" s="205">
        <v>43027</v>
      </c>
      <c r="B3460" s="202">
        <v>0.72</v>
      </c>
    </row>
    <row r="3461" spans="1:2" x14ac:dyDescent="0.25">
      <c r="A3461" s="205">
        <v>43028</v>
      </c>
      <c r="B3461" s="202">
        <v>0.79</v>
      </c>
    </row>
    <row r="3462" spans="1:2" x14ac:dyDescent="0.25">
      <c r="A3462" s="205">
        <v>43031</v>
      </c>
      <c r="B3462" s="202">
        <v>0.75</v>
      </c>
    </row>
    <row r="3463" spans="1:2" x14ac:dyDescent="0.25">
      <c r="A3463" s="205">
        <v>43032</v>
      </c>
      <c r="B3463" s="202">
        <v>0.81</v>
      </c>
    </row>
    <row r="3464" spans="1:2" x14ac:dyDescent="0.25">
      <c r="A3464" s="205">
        <v>43033</v>
      </c>
      <c r="B3464" s="202">
        <v>0.83</v>
      </c>
    </row>
    <row r="3465" spans="1:2" x14ac:dyDescent="0.25">
      <c r="A3465" s="205">
        <v>43034</v>
      </c>
      <c r="B3465" s="202">
        <v>0.84</v>
      </c>
    </row>
    <row r="3466" spans="1:2" x14ac:dyDescent="0.25">
      <c r="A3466" s="205">
        <v>43035</v>
      </c>
      <c r="B3466" s="202">
        <v>0.81</v>
      </c>
    </row>
    <row r="3467" spans="1:2" x14ac:dyDescent="0.25">
      <c r="A3467" s="205">
        <v>43038</v>
      </c>
      <c r="B3467" s="202">
        <v>0.77</v>
      </c>
    </row>
    <row r="3468" spans="1:2" x14ac:dyDescent="0.25">
      <c r="A3468" s="205">
        <v>43039</v>
      </c>
      <c r="B3468" s="202">
        <v>0.77</v>
      </c>
    </row>
    <row r="3469" spans="1:2" x14ac:dyDescent="0.25">
      <c r="A3469" s="205">
        <v>43040</v>
      </c>
      <c r="B3469" s="202">
        <v>0.72</v>
      </c>
    </row>
    <row r="3470" spans="1:2" x14ac:dyDescent="0.25">
      <c r="A3470" s="205">
        <v>43041</v>
      </c>
      <c r="B3470" s="202">
        <v>0.74</v>
      </c>
    </row>
    <row r="3471" spans="1:2" x14ac:dyDescent="0.25">
      <c r="A3471" s="205">
        <v>43042</v>
      </c>
      <c r="B3471" s="202">
        <v>0.73</v>
      </c>
    </row>
    <row r="3472" spans="1:2" x14ac:dyDescent="0.25">
      <c r="A3472" s="205">
        <v>43045</v>
      </c>
      <c r="B3472" s="202">
        <v>0.71</v>
      </c>
    </row>
    <row r="3473" spans="1:2" x14ac:dyDescent="0.25">
      <c r="A3473" s="205">
        <v>43046</v>
      </c>
      <c r="B3473" s="202">
        <v>0.69</v>
      </c>
    </row>
    <row r="3474" spans="1:2" x14ac:dyDescent="0.25">
      <c r="A3474" s="205">
        <v>43047</v>
      </c>
      <c r="B3474" s="202">
        <v>0.69</v>
      </c>
    </row>
    <row r="3475" spans="1:2" x14ac:dyDescent="0.25">
      <c r="A3475" s="205">
        <v>43048</v>
      </c>
      <c r="B3475" s="202">
        <v>0.71</v>
      </c>
    </row>
    <row r="3476" spans="1:2" x14ac:dyDescent="0.25">
      <c r="A3476" s="205">
        <v>43049</v>
      </c>
      <c r="B3476" s="202">
        <v>0.77</v>
      </c>
    </row>
    <row r="3477" spans="1:2" x14ac:dyDescent="0.25">
      <c r="A3477" s="205">
        <v>43052</v>
      </c>
      <c r="B3477" s="202">
        <v>0.76</v>
      </c>
    </row>
    <row r="3478" spans="1:2" x14ac:dyDescent="0.25">
      <c r="A3478" s="205">
        <v>43053</v>
      </c>
      <c r="B3478" s="202">
        <v>0.75</v>
      </c>
    </row>
    <row r="3479" spans="1:2" x14ac:dyDescent="0.25">
      <c r="A3479" s="205">
        <v>43054</v>
      </c>
      <c r="B3479" s="202">
        <v>0.71</v>
      </c>
    </row>
    <row r="3480" spans="1:2" x14ac:dyDescent="0.25">
      <c r="A3480" s="205">
        <v>43055</v>
      </c>
      <c r="B3480" s="202">
        <v>0.74</v>
      </c>
    </row>
    <row r="3481" spans="1:2" x14ac:dyDescent="0.25">
      <c r="A3481" s="205">
        <v>43056</v>
      </c>
      <c r="B3481" s="202">
        <v>0.71</v>
      </c>
    </row>
    <row r="3482" spans="1:2" x14ac:dyDescent="0.25">
      <c r="A3482" s="205">
        <v>43059</v>
      </c>
      <c r="B3482" s="202">
        <v>0.72</v>
      </c>
    </row>
    <row r="3483" spans="1:2" x14ac:dyDescent="0.25">
      <c r="A3483" s="205">
        <v>43060</v>
      </c>
      <c r="B3483" s="202">
        <v>0.72</v>
      </c>
    </row>
    <row r="3484" spans="1:2" x14ac:dyDescent="0.25">
      <c r="A3484" s="205">
        <v>43061</v>
      </c>
      <c r="B3484" s="202">
        <v>0.69</v>
      </c>
    </row>
    <row r="3485" spans="1:2" x14ac:dyDescent="0.25">
      <c r="A3485" s="205">
        <v>43062</v>
      </c>
      <c r="B3485" s="202" t="e">
        <f>NA()</f>
        <v>#N/A</v>
      </c>
    </row>
    <row r="3486" spans="1:2" x14ac:dyDescent="0.25">
      <c r="A3486" s="205">
        <v>43063</v>
      </c>
      <c r="B3486" s="202">
        <v>0.71</v>
      </c>
    </row>
    <row r="3487" spans="1:2" x14ac:dyDescent="0.25">
      <c r="A3487" s="205">
        <v>43066</v>
      </c>
      <c r="B3487" s="202">
        <v>0.69</v>
      </c>
    </row>
    <row r="3488" spans="1:2" x14ac:dyDescent="0.25">
      <c r="A3488" s="205">
        <v>43067</v>
      </c>
      <c r="B3488" s="202">
        <v>0.7</v>
      </c>
    </row>
    <row r="3489" spans="1:2" x14ac:dyDescent="0.25">
      <c r="A3489" s="205">
        <v>43068</v>
      </c>
      <c r="B3489" s="203">
        <v>0.75</v>
      </c>
    </row>
    <row r="3490" spans="1:2" x14ac:dyDescent="0.25">
      <c r="A3490" s="205">
        <v>43069</v>
      </c>
      <c r="B3490" s="202">
        <v>0.76</v>
      </c>
    </row>
    <row r="3491" spans="1:2" x14ac:dyDescent="0.25">
      <c r="A3491" s="205">
        <v>43070</v>
      </c>
      <c r="B3491" s="202">
        <v>0.69</v>
      </c>
    </row>
    <row r="3492" spans="1:2" x14ac:dyDescent="0.25">
      <c r="A3492" s="205">
        <v>43073</v>
      </c>
      <c r="B3492" s="202">
        <v>0.68</v>
      </c>
    </row>
    <row r="3493" spans="1:2" x14ac:dyDescent="0.25">
      <c r="A3493" s="205">
        <v>43074</v>
      </c>
      <c r="B3493" s="202">
        <v>0.65</v>
      </c>
    </row>
    <row r="3494" spans="1:2" x14ac:dyDescent="0.25">
      <c r="A3494" s="205">
        <v>43075</v>
      </c>
      <c r="B3494" s="202">
        <v>0.65</v>
      </c>
    </row>
    <row r="3495" spans="1:2" x14ac:dyDescent="0.25">
      <c r="A3495" s="205">
        <v>43076</v>
      </c>
      <c r="B3495" s="202">
        <v>0.69</v>
      </c>
    </row>
    <row r="3496" spans="1:2" x14ac:dyDescent="0.25">
      <c r="A3496" s="205">
        <v>43077</v>
      </c>
      <c r="B3496" s="202">
        <v>0.68</v>
      </c>
    </row>
    <row r="3497" spans="1:2" x14ac:dyDescent="0.25">
      <c r="A3497" s="205">
        <v>43080</v>
      </c>
      <c r="B3497" s="202">
        <v>0.7</v>
      </c>
    </row>
    <row r="3498" spans="1:2" x14ac:dyDescent="0.25">
      <c r="A3498" s="205">
        <v>43081</v>
      </c>
      <c r="B3498" s="202">
        <v>0.69</v>
      </c>
    </row>
    <row r="3499" spans="1:2" x14ac:dyDescent="0.25">
      <c r="A3499" s="205">
        <v>43082</v>
      </c>
      <c r="B3499" s="202">
        <v>0.67</v>
      </c>
    </row>
    <row r="3500" spans="1:2" x14ac:dyDescent="0.25">
      <c r="A3500" s="205">
        <v>43083</v>
      </c>
      <c r="B3500" s="202">
        <v>0.65</v>
      </c>
    </row>
    <row r="3501" spans="1:2" x14ac:dyDescent="0.25">
      <c r="A3501" s="205">
        <v>43084</v>
      </c>
      <c r="B3501" s="202">
        <v>0.63</v>
      </c>
    </row>
    <row r="3502" spans="1:2" x14ac:dyDescent="0.25">
      <c r="A3502" s="205">
        <v>43087</v>
      </c>
      <c r="B3502" s="202">
        <v>0.66</v>
      </c>
    </row>
    <row r="3503" spans="1:2" x14ac:dyDescent="0.25">
      <c r="A3503" s="205">
        <v>43088</v>
      </c>
      <c r="B3503" s="202">
        <v>0.71</v>
      </c>
    </row>
    <row r="3504" spans="1:2" x14ac:dyDescent="0.25">
      <c r="A3504" s="205">
        <v>43089</v>
      </c>
      <c r="B3504" s="202">
        <v>0.75</v>
      </c>
    </row>
    <row r="3505" spans="1:2" x14ac:dyDescent="0.25">
      <c r="A3505" s="205">
        <v>43090</v>
      </c>
      <c r="B3505" s="202">
        <v>0.73</v>
      </c>
    </row>
    <row r="3506" spans="1:2" x14ac:dyDescent="0.25">
      <c r="A3506" s="205">
        <v>43091</v>
      </c>
      <c r="B3506" s="202">
        <v>0.72</v>
      </c>
    </row>
    <row r="3507" spans="1:2" x14ac:dyDescent="0.25">
      <c r="A3507" s="205">
        <v>43094</v>
      </c>
      <c r="B3507" s="202" t="e">
        <f>NA()</f>
        <v>#N/A</v>
      </c>
    </row>
    <row r="3508" spans="1:2" x14ac:dyDescent="0.25">
      <c r="A3508" s="205">
        <v>43095</v>
      </c>
      <c r="B3508" s="202">
        <v>0.7</v>
      </c>
    </row>
    <row r="3509" spans="1:2" x14ac:dyDescent="0.25">
      <c r="A3509" s="205">
        <v>43096</v>
      </c>
      <c r="B3509" s="202">
        <v>0.64</v>
      </c>
    </row>
    <row r="3510" spans="1:2" x14ac:dyDescent="0.25">
      <c r="A3510" s="205">
        <v>43097</v>
      </c>
      <c r="B3510" s="202">
        <v>0.64</v>
      </c>
    </row>
    <row r="3511" spans="1:2" x14ac:dyDescent="0.25">
      <c r="A3511" s="205">
        <v>43098</v>
      </c>
      <c r="B3511" s="203">
        <v>0.61</v>
      </c>
    </row>
    <row r="3512" spans="1:2" x14ac:dyDescent="0.25">
      <c r="A3512" s="205">
        <v>43101</v>
      </c>
      <c r="B3512" s="202" t="e">
        <f>NA()</f>
        <v>#N/A</v>
      </c>
    </row>
    <row r="3513" spans="1:2" x14ac:dyDescent="0.25">
      <c r="A3513" s="205">
        <v>43102</v>
      </c>
      <c r="B3513" s="202">
        <v>0.64</v>
      </c>
    </row>
    <row r="3514" spans="1:2" x14ac:dyDescent="0.25">
      <c r="A3514" s="205">
        <v>43103</v>
      </c>
      <c r="B3514" s="202">
        <v>0.63</v>
      </c>
    </row>
    <row r="3515" spans="1:2" x14ac:dyDescent="0.25">
      <c r="A3515" s="205">
        <v>43104</v>
      </c>
      <c r="B3515" s="202">
        <v>0.62</v>
      </c>
    </row>
    <row r="3516" spans="1:2" x14ac:dyDescent="0.25">
      <c r="A3516" s="205">
        <v>43105</v>
      </c>
      <c r="B3516" s="203">
        <v>0.63</v>
      </c>
    </row>
    <row r="3517" spans="1:2" x14ac:dyDescent="0.25">
      <c r="A3517" s="205">
        <v>43108</v>
      </c>
      <c r="B3517" s="202">
        <v>0.65</v>
      </c>
    </row>
    <row r="3518" spans="1:2" x14ac:dyDescent="0.25">
      <c r="A3518" s="205">
        <v>43109</v>
      </c>
      <c r="B3518" s="202">
        <v>0.7</v>
      </c>
    </row>
    <row r="3519" spans="1:2" x14ac:dyDescent="0.25">
      <c r="A3519" s="205">
        <v>43110</v>
      </c>
      <c r="B3519" s="202">
        <v>0.7</v>
      </c>
    </row>
    <row r="3520" spans="1:2" x14ac:dyDescent="0.25">
      <c r="A3520" s="205">
        <v>43111</v>
      </c>
      <c r="B3520" s="202">
        <v>0.71</v>
      </c>
    </row>
    <row r="3521" spans="1:2" x14ac:dyDescent="0.25">
      <c r="A3521" s="205">
        <v>43112</v>
      </c>
      <c r="B3521" s="202">
        <v>0.7</v>
      </c>
    </row>
    <row r="3522" spans="1:2" x14ac:dyDescent="0.25">
      <c r="A3522" s="205">
        <v>43115</v>
      </c>
      <c r="B3522" s="202" t="e">
        <f>NA()</f>
        <v>#N/A</v>
      </c>
    </row>
    <row r="3523" spans="1:2" x14ac:dyDescent="0.25">
      <c r="A3523" s="205">
        <v>43116</v>
      </c>
      <c r="B3523" s="202">
        <v>0.67</v>
      </c>
    </row>
    <row r="3524" spans="1:2" x14ac:dyDescent="0.25">
      <c r="A3524" s="205">
        <v>43117</v>
      </c>
      <c r="B3524" s="202">
        <v>0.67</v>
      </c>
    </row>
    <row r="3525" spans="1:2" x14ac:dyDescent="0.25">
      <c r="A3525" s="205">
        <v>43118</v>
      </c>
      <c r="B3525" s="202">
        <v>0.72</v>
      </c>
    </row>
    <row r="3526" spans="1:2" x14ac:dyDescent="0.25">
      <c r="A3526" s="205">
        <v>43119</v>
      </c>
      <c r="B3526" s="203">
        <v>0.72</v>
      </c>
    </row>
    <row r="3527" spans="1:2" x14ac:dyDescent="0.25">
      <c r="A3527" s="205">
        <v>43122</v>
      </c>
      <c r="B3527" s="202">
        <v>0.74</v>
      </c>
    </row>
    <row r="3528" spans="1:2" x14ac:dyDescent="0.25">
      <c r="A3528" s="205">
        <v>43123</v>
      </c>
      <c r="B3528" s="202">
        <v>0.71</v>
      </c>
    </row>
    <row r="3529" spans="1:2" x14ac:dyDescent="0.25">
      <c r="A3529" s="205">
        <v>43124</v>
      </c>
      <c r="B3529" s="202">
        <v>0.73</v>
      </c>
    </row>
    <row r="3530" spans="1:2" x14ac:dyDescent="0.25">
      <c r="A3530" s="205">
        <v>43125</v>
      </c>
      <c r="B3530" s="202">
        <v>0.69</v>
      </c>
    </row>
    <row r="3531" spans="1:2" x14ac:dyDescent="0.25">
      <c r="A3531" s="205">
        <v>43126</v>
      </c>
      <c r="B3531" s="202">
        <v>0.7</v>
      </c>
    </row>
    <row r="3532" spans="1:2" x14ac:dyDescent="0.25">
      <c r="A3532" s="205">
        <v>43129</v>
      </c>
      <c r="B3532" s="202">
        <v>0.73</v>
      </c>
    </row>
    <row r="3533" spans="1:2" x14ac:dyDescent="0.25">
      <c r="A3533" s="205">
        <v>43130</v>
      </c>
      <c r="B3533" s="202">
        <v>0.76</v>
      </c>
    </row>
    <row r="3534" spans="1:2" x14ac:dyDescent="0.25">
      <c r="A3534" s="205">
        <v>43131</v>
      </c>
      <c r="B3534" s="202">
        <v>0.72</v>
      </c>
    </row>
    <row r="3535" spans="1:2" x14ac:dyDescent="0.25">
      <c r="A3535" s="205">
        <v>43132</v>
      </c>
      <c r="B3535" s="202">
        <v>0.78</v>
      </c>
    </row>
    <row r="3536" spans="1:2" x14ac:dyDescent="0.25">
      <c r="A3536" s="205">
        <v>43133</v>
      </c>
      <c r="B3536" s="202">
        <v>0.82</v>
      </c>
    </row>
    <row r="3537" spans="1:2" x14ac:dyDescent="0.25">
      <c r="A3537" s="205">
        <v>43136</v>
      </c>
      <c r="B3537" s="202">
        <v>0.81</v>
      </c>
    </row>
    <row r="3538" spans="1:2" x14ac:dyDescent="0.25">
      <c r="A3538" s="205">
        <v>43137</v>
      </c>
      <c r="B3538" s="202">
        <v>0.82</v>
      </c>
    </row>
    <row r="3539" spans="1:2" x14ac:dyDescent="0.25">
      <c r="A3539" s="205">
        <v>43138</v>
      </c>
      <c r="B3539" s="202">
        <v>0.86</v>
      </c>
    </row>
    <row r="3540" spans="1:2" x14ac:dyDescent="0.25">
      <c r="A3540" s="205">
        <v>43139</v>
      </c>
      <c r="B3540" s="202">
        <v>0.89</v>
      </c>
    </row>
    <row r="3541" spans="1:2" x14ac:dyDescent="0.25">
      <c r="A3541" s="205">
        <v>43140</v>
      </c>
      <c r="B3541" s="202">
        <v>0.91</v>
      </c>
    </row>
    <row r="3542" spans="1:2" x14ac:dyDescent="0.25">
      <c r="A3542" s="204">
        <v>43143</v>
      </c>
      <c r="B3542" s="201">
        <v>0.92</v>
      </c>
    </row>
    <row r="3543" spans="1:2" x14ac:dyDescent="0.25">
      <c r="A3543" s="204">
        <v>43144</v>
      </c>
      <c r="B3543" s="201">
        <v>0.91</v>
      </c>
    </row>
    <row r="3544" spans="1:2" x14ac:dyDescent="0.25">
      <c r="A3544" s="204">
        <v>43145</v>
      </c>
      <c r="B3544" s="201">
        <v>0.94</v>
      </c>
    </row>
    <row r="3545" spans="1:2" x14ac:dyDescent="0.25">
      <c r="A3545" s="204">
        <v>43146</v>
      </c>
      <c r="B3545" s="201">
        <v>0.93</v>
      </c>
    </row>
    <row r="3546" spans="1:2" x14ac:dyDescent="0.25">
      <c r="A3546" s="204">
        <v>43147</v>
      </c>
      <c r="B3546" s="201">
        <v>0.92</v>
      </c>
    </row>
    <row r="3547" spans="1:2" x14ac:dyDescent="0.25">
      <c r="A3547" s="204">
        <v>43150</v>
      </c>
      <c r="B3547" s="201" t="e">
        <f>NA()</f>
        <v>#N/A</v>
      </c>
    </row>
    <row r="3548" spans="1:2" x14ac:dyDescent="0.25">
      <c r="A3548" s="204">
        <v>43151</v>
      </c>
      <c r="B3548" s="201">
        <v>0.92</v>
      </c>
    </row>
    <row r="3549" spans="1:2" x14ac:dyDescent="0.25">
      <c r="A3549" s="204">
        <v>43152</v>
      </c>
      <c r="B3549" s="201">
        <v>0.97</v>
      </c>
    </row>
    <row r="3550" spans="1:2" x14ac:dyDescent="0.25">
      <c r="A3550" s="204">
        <v>43153</v>
      </c>
      <c r="B3550" s="201">
        <v>0.96</v>
      </c>
    </row>
    <row r="3551" spans="1:2" x14ac:dyDescent="0.25">
      <c r="A3551" s="204">
        <v>43154</v>
      </c>
      <c r="B3551" s="201">
        <v>0.92</v>
      </c>
    </row>
    <row r="3552" spans="1:2" x14ac:dyDescent="0.25">
      <c r="A3552" s="204">
        <v>43157</v>
      </c>
      <c r="B3552" s="201">
        <v>0.9</v>
      </c>
    </row>
    <row r="3553" spans="1:2" x14ac:dyDescent="0.25">
      <c r="A3553" s="204">
        <v>43158</v>
      </c>
      <c r="B3553" s="201">
        <v>0.92</v>
      </c>
    </row>
    <row r="3554" spans="1:2" x14ac:dyDescent="0.25">
      <c r="A3554" s="204">
        <v>43159</v>
      </c>
      <c r="B3554" s="201">
        <v>0.9</v>
      </c>
    </row>
    <row r="3555" spans="1:2" x14ac:dyDescent="0.25">
      <c r="A3555" s="204">
        <v>43160</v>
      </c>
      <c r="B3555" s="201">
        <v>0.86</v>
      </c>
    </row>
    <row r="3556" spans="1:2" x14ac:dyDescent="0.25">
      <c r="A3556" s="204">
        <v>43161</v>
      </c>
      <c r="B3556" s="201">
        <v>0.89</v>
      </c>
    </row>
    <row r="3557" spans="1:2" x14ac:dyDescent="0.25">
      <c r="A3557" s="204">
        <v>43164</v>
      </c>
      <c r="B3557" s="201">
        <v>0.91</v>
      </c>
    </row>
    <row r="3558" spans="1:2" x14ac:dyDescent="0.25">
      <c r="A3558" s="204">
        <v>43165</v>
      </c>
      <c r="B3558" s="201">
        <v>0.91</v>
      </c>
    </row>
    <row r="3559" spans="1:2" x14ac:dyDescent="0.25">
      <c r="A3559" s="204">
        <v>43166</v>
      </c>
      <c r="B3559" s="201">
        <v>0.93</v>
      </c>
    </row>
    <row r="3560" spans="1:2" x14ac:dyDescent="0.25">
      <c r="A3560" s="204">
        <v>43167</v>
      </c>
      <c r="B3560" s="201">
        <v>0.9</v>
      </c>
    </row>
    <row r="3561" spans="1:2" x14ac:dyDescent="0.25">
      <c r="A3561" s="204">
        <v>43168</v>
      </c>
      <c r="B3561" s="201">
        <v>0.92</v>
      </c>
    </row>
    <row r="3562" spans="1:2" x14ac:dyDescent="0.25">
      <c r="A3562" s="204">
        <v>43171</v>
      </c>
      <c r="B3562" s="201">
        <v>0.92</v>
      </c>
    </row>
    <row r="3563" spans="1:2" x14ac:dyDescent="0.25">
      <c r="A3563" s="204">
        <v>43172</v>
      </c>
      <c r="B3563" s="201">
        <v>0.9</v>
      </c>
    </row>
    <row r="3564" spans="1:2" x14ac:dyDescent="0.25">
      <c r="A3564" s="204">
        <v>43173</v>
      </c>
      <c r="B3564" s="201">
        <v>0.88</v>
      </c>
    </row>
    <row r="3565" spans="1:2" x14ac:dyDescent="0.25">
      <c r="A3565" s="204">
        <v>43174</v>
      </c>
      <c r="B3565" s="201">
        <v>0.88</v>
      </c>
    </row>
    <row r="3566" spans="1:2" x14ac:dyDescent="0.25">
      <c r="A3566" s="204">
        <v>43175</v>
      </c>
      <c r="B3566" s="201">
        <v>0.91</v>
      </c>
    </row>
    <row r="3567" spans="1:2" x14ac:dyDescent="0.25">
      <c r="A3567" s="204">
        <v>43178</v>
      </c>
      <c r="B3567" s="201">
        <v>0.91</v>
      </c>
    </row>
    <row r="3568" spans="1:2" x14ac:dyDescent="0.25">
      <c r="A3568" s="204">
        <v>43179</v>
      </c>
      <c r="B3568" s="201">
        <v>0.94</v>
      </c>
    </row>
    <row r="3569" spans="1:2" x14ac:dyDescent="0.25">
      <c r="A3569" s="204">
        <v>43180</v>
      </c>
      <c r="B3569" s="201">
        <v>0.92</v>
      </c>
    </row>
    <row r="3570" spans="1:2" x14ac:dyDescent="0.25">
      <c r="A3570" s="204">
        <v>43181</v>
      </c>
      <c r="B3570" s="201">
        <v>0.89</v>
      </c>
    </row>
    <row r="3571" spans="1:2" x14ac:dyDescent="0.25">
      <c r="A3571" s="204">
        <v>43182</v>
      </c>
      <c r="B3571" s="201">
        <v>0.89</v>
      </c>
    </row>
    <row r="3572" spans="1:2" x14ac:dyDescent="0.25">
      <c r="A3572" s="204">
        <v>43185</v>
      </c>
      <c r="B3572" s="201">
        <v>0.91</v>
      </c>
    </row>
    <row r="3573" spans="1:2" x14ac:dyDescent="0.25">
      <c r="A3573" s="204">
        <v>43186</v>
      </c>
      <c r="B3573" s="201">
        <v>0.84</v>
      </c>
    </row>
    <row r="3574" spans="1:2" x14ac:dyDescent="0.25">
      <c r="A3574" s="204">
        <v>43187</v>
      </c>
      <c r="B3574" s="201">
        <v>0.84</v>
      </c>
    </row>
    <row r="3575" spans="1:2" x14ac:dyDescent="0.25">
      <c r="A3575" s="204">
        <v>43188</v>
      </c>
      <c r="B3575" s="201">
        <v>0.81</v>
      </c>
    </row>
    <row r="3576" spans="1:2" x14ac:dyDescent="0.25">
      <c r="A3576" s="204">
        <v>43189</v>
      </c>
      <c r="B3576" s="201" t="e">
        <f>NA()</f>
        <v>#N/A</v>
      </c>
    </row>
    <row r="3577" spans="1:2" x14ac:dyDescent="0.25">
      <c r="A3577" s="204">
        <v>43192</v>
      </c>
      <c r="B3577" s="201">
        <v>0.81</v>
      </c>
    </row>
    <row r="3578" spans="1:2" x14ac:dyDescent="0.25">
      <c r="A3578" s="204">
        <v>43193</v>
      </c>
      <c r="B3578" s="201">
        <v>0.84</v>
      </c>
    </row>
    <row r="3579" spans="1:2" x14ac:dyDescent="0.25">
      <c r="A3579" s="204">
        <v>43194</v>
      </c>
      <c r="B3579" s="201">
        <v>0.85</v>
      </c>
    </row>
    <row r="3580" spans="1:2" x14ac:dyDescent="0.25">
      <c r="A3580" s="204">
        <v>43195</v>
      </c>
      <c r="B3580" s="201">
        <v>0.87</v>
      </c>
    </row>
    <row r="3581" spans="1:2" x14ac:dyDescent="0.25">
      <c r="A3581" s="204">
        <v>43196</v>
      </c>
      <c r="B3581" s="201">
        <v>0.83</v>
      </c>
    </row>
    <row r="3582" spans="1:2" x14ac:dyDescent="0.25">
      <c r="A3582" s="204">
        <v>43199</v>
      </c>
      <c r="B3582" s="201">
        <v>0.83</v>
      </c>
    </row>
    <row r="3583" spans="1:2" x14ac:dyDescent="0.25">
      <c r="A3583" s="204">
        <v>43200</v>
      </c>
      <c r="B3583" s="201">
        <v>0.84</v>
      </c>
    </row>
    <row r="3584" spans="1:2" x14ac:dyDescent="0.25">
      <c r="A3584" s="204">
        <v>43201</v>
      </c>
      <c r="B3584" s="201">
        <v>0.8</v>
      </c>
    </row>
    <row r="3585" spans="1:2" x14ac:dyDescent="0.25">
      <c r="A3585" s="204">
        <v>43202</v>
      </c>
      <c r="B3585" s="201">
        <v>0.82</v>
      </c>
    </row>
    <row r="3586" spans="1:2" x14ac:dyDescent="0.25">
      <c r="A3586" s="204">
        <v>43203</v>
      </c>
      <c r="B3586" s="201">
        <v>0.79</v>
      </c>
    </row>
    <row r="3587" spans="1:2" x14ac:dyDescent="0.25">
      <c r="A3587" s="204">
        <v>43206</v>
      </c>
      <c r="B3587" s="201">
        <v>0.81</v>
      </c>
    </row>
    <row r="3588" spans="1:2" x14ac:dyDescent="0.25">
      <c r="A3588" s="204">
        <v>43207</v>
      </c>
      <c r="B3588" s="201">
        <v>0.78</v>
      </c>
    </row>
    <row r="3589" spans="1:2" x14ac:dyDescent="0.25">
      <c r="A3589" s="204">
        <v>43208</v>
      </c>
      <c r="B3589" s="201">
        <v>0.81</v>
      </c>
    </row>
    <row r="3590" spans="1:2" x14ac:dyDescent="0.25">
      <c r="A3590" s="204">
        <v>43209</v>
      </c>
      <c r="B3590" s="201">
        <v>0.84</v>
      </c>
    </row>
    <row r="3591" spans="1:2" x14ac:dyDescent="0.25">
      <c r="A3591" s="204">
        <v>43210</v>
      </c>
      <c r="B3591" s="201">
        <v>0.88</v>
      </c>
    </row>
    <row r="3592" spans="1:2" x14ac:dyDescent="0.25">
      <c r="A3592" s="204">
        <v>43213</v>
      </c>
      <c r="B3592" s="201">
        <v>0.89</v>
      </c>
    </row>
    <row r="3593" spans="1:2" x14ac:dyDescent="0.25">
      <c r="A3593" s="204">
        <v>43214</v>
      </c>
      <c r="B3593" s="201">
        <v>0.93</v>
      </c>
    </row>
    <row r="3594" spans="1:2" x14ac:dyDescent="0.25">
      <c r="A3594" s="204">
        <v>43215</v>
      </c>
      <c r="B3594" s="201">
        <v>0.95</v>
      </c>
    </row>
    <row r="3595" spans="1:2" x14ac:dyDescent="0.25">
      <c r="A3595" s="204">
        <v>43216</v>
      </c>
      <c r="B3595" s="201">
        <v>0.92</v>
      </c>
    </row>
    <row r="3596" spans="1:2" x14ac:dyDescent="0.25">
      <c r="A3596" s="204">
        <v>43217</v>
      </c>
      <c r="B3596" s="201">
        <v>0.87</v>
      </c>
    </row>
    <row r="3597" spans="1:2" x14ac:dyDescent="0.25">
      <c r="A3597" s="204">
        <v>43220</v>
      </c>
      <c r="B3597" s="201">
        <v>0.86</v>
      </c>
    </row>
    <row r="3598" spans="1:2" x14ac:dyDescent="0.25">
      <c r="A3598" s="204">
        <v>43221</v>
      </c>
      <c r="B3598" s="201">
        <v>0.89</v>
      </c>
    </row>
    <row r="3599" spans="1:2" x14ac:dyDescent="0.25">
      <c r="A3599" s="204">
        <v>43222</v>
      </c>
      <c r="B3599" s="201">
        <v>0.89</v>
      </c>
    </row>
    <row r="3600" spans="1:2" x14ac:dyDescent="0.25">
      <c r="A3600" s="204">
        <v>43223</v>
      </c>
      <c r="B3600" s="201">
        <v>0.88</v>
      </c>
    </row>
    <row r="3601" spans="1:2" x14ac:dyDescent="0.25">
      <c r="A3601" s="204">
        <v>43224</v>
      </c>
      <c r="B3601" s="201">
        <v>0.87</v>
      </c>
    </row>
    <row r="3602" spans="1:2" x14ac:dyDescent="0.25">
      <c r="A3602" s="204">
        <v>43227</v>
      </c>
      <c r="B3602" s="201">
        <v>0.88</v>
      </c>
    </row>
    <row r="3603" spans="1:2" x14ac:dyDescent="0.25">
      <c r="A3603" s="204">
        <v>43228</v>
      </c>
      <c r="B3603" s="201">
        <v>0.89</v>
      </c>
    </row>
    <row r="3604" spans="1:2" x14ac:dyDescent="0.25">
      <c r="A3604" s="204">
        <v>43229</v>
      </c>
      <c r="B3604" s="201">
        <v>0.91</v>
      </c>
    </row>
    <row r="3605" spans="1:2" x14ac:dyDescent="0.25">
      <c r="A3605" s="204">
        <v>43230</v>
      </c>
      <c r="B3605" s="201">
        <v>0.88</v>
      </c>
    </row>
    <row r="3606" spans="1:2" x14ac:dyDescent="0.25">
      <c r="A3606" s="204">
        <v>43231</v>
      </c>
      <c r="B3606" s="201">
        <v>0.88</v>
      </c>
    </row>
    <row r="3607" spans="1:2" x14ac:dyDescent="0.25">
      <c r="A3607" s="204">
        <v>43234</v>
      </c>
      <c r="B3607" s="201">
        <v>0.92</v>
      </c>
    </row>
    <row r="3608" spans="1:2" x14ac:dyDescent="0.25">
      <c r="A3608" s="204">
        <v>43235</v>
      </c>
      <c r="B3608" s="201">
        <v>0.97</v>
      </c>
    </row>
    <row r="3609" spans="1:2" x14ac:dyDescent="0.25">
      <c r="A3609" s="204">
        <v>43236</v>
      </c>
      <c r="B3609" s="201">
        <v>0.98</v>
      </c>
    </row>
    <row r="3610" spans="1:2" x14ac:dyDescent="0.25">
      <c r="A3610" s="204">
        <v>43237</v>
      </c>
      <c r="B3610" s="201">
        <v>1.02</v>
      </c>
    </row>
    <row r="3611" spans="1:2" x14ac:dyDescent="0.25">
      <c r="A3611" s="204">
        <v>43238</v>
      </c>
      <c r="B3611" s="201">
        <v>0.99</v>
      </c>
    </row>
    <row r="3612" spans="1:2" x14ac:dyDescent="0.25">
      <c r="A3612" s="204">
        <v>43241</v>
      </c>
      <c r="B3612" s="201">
        <v>0.99</v>
      </c>
    </row>
    <row r="3613" spans="1:2" x14ac:dyDescent="0.25">
      <c r="A3613" s="204">
        <v>43242</v>
      </c>
      <c r="B3613" s="201">
        <v>0.98</v>
      </c>
    </row>
    <row r="3614" spans="1:2" x14ac:dyDescent="0.25">
      <c r="A3614" s="204">
        <v>43243</v>
      </c>
      <c r="B3614" s="201">
        <v>0.96</v>
      </c>
    </row>
    <row r="3615" spans="1:2" x14ac:dyDescent="0.25">
      <c r="A3615" s="204">
        <v>43244</v>
      </c>
      <c r="B3615" s="201">
        <v>0.95</v>
      </c>
    </row>
    <row r="3616" spans="1:2" x14ac:dyDescent="0.25">
      <c r="A3616" s="204">
        <v>43245</v>
      </c>
      <c r="B3616" s="201">
        <v>0.92</v>
      </c>
    </row>
    <row r="3617" spans="1:2" x14ac:dyDescent="0.25">
      <c r="A3617" s="204">
        <v>43248</v>
      </c>
      <c r="B3617" s="201" t="e">
        <f>NA()</f>
        <v>#N/A</v>
      </c>
    </row>
    <row r="3618" spans="1:2" x14ac:dyDescent="0.25">
      <c r="A3618" s="204">
        <v>43249</v>
      </c>
      <c r="B3618" s="201">
        <v>0.83</v>
      </c>
    </row>
    <row r="3619" spans="1:2" x14ac:dyDescent="0.25">
      <c r="A3619" s="204">
        <v>43250</v>
      </c>
      <c r="B3619" s="201">
        <v>0.87</v>
      </c>
    </row>
    <row r="3620" spans="1:2" x14ac:dyDescent="0.25">
      <c r="A3620" s="204">
        <v>43251</v>
      </c>
      <c r="B3620" s="201">
        <v>0.84</v>
      </c>
    </row>
    <row r="3621" spans="1:2" x14ac:dyDescent="0.25">
      <c r="A3621" s="204">
        <v>43252</v>
      </c>
      <c r="B3621" s="201">
        <v>0.89</v>
      </c>
    </row>
    <row r="3622" spans="1:2" x14ac:dyDescent="0.25">
      <c r="A3622" s="204">
        <v>43255</v>
      </c>
      <c r="B3622" s="201">
        <v>0.9</v>
      </c>
    </row>
    <row r="3623" spans="1:2" x14ac:dyDescent="0.25">
      <c r="A3623" s="204">
        <v>43256</v>
      </c>
      <c r="B3623" s="201">
        <v>0.87</v>
      </c>
    </row>
    <row r="3624" spans="1:2" x14ac:dyDescent="0.25">
      <c r="A3624" s="204">
        <v>43257</v>
      </c>
      <c r="B3624" s="201">
        <v>0.91</v>
      </c>
    </row>
    <row r="3625" spans="1:2" x14ac:dyDescent="0.25">
      <c r="A3625" s="204">
        <v>43258</v>
      </c>
      <c r="B3625" s="201">
        <v>0.89</v>
      </c>
    </row>
    <row r="3626" spans="1:2" x14ac:dyDescent="0.25">
      <c r="A3626" s="204">
        <v>43259</v>
      </c>
      <c r="B3626" s="201">
        <v>0.9</v>
      </c>
    </row>
    <row r="3627" spans="1:2" x14ac:dyDescent="0.25">
      <c r="A3627" s="204">
        <v>43262</v>
      </c>
      <c r="B3627" s="201">
        <v>0.91</v>
      </c>
    </row>
    <row r="3628" spans="1:2" x14ac:dyDescent="0.25">
      <c r="A3628" s="204">
        <v>43263</v>
      </c>
      <c r="B3628" s="201">
        <v>0.91</v>
      </c>
    </row>
    <row r="3629" spans="1:2" x14ac:dyDescent="0.25">
      <c r="A3629" s="204">
        <v>43264</v>
      </c>
      <c r="B3629" s="201">
        <v>0.94</v>
      </c>
    </row>
    <row r="3630" spans="1:2" x14ac:dyDescent="0.25">
      <c r="A3630" s="204">
        <v>43265</v>
      </c>
      <c r="B3630" s="201">
        <v>0.89</v>
      </c>
    </row>
    <row r="3631" spans="1:2" x14ac:dyDescent="0.25">
      <c r="A3631" s="204">
        <v>43266</v>
      </c>
      <c r="B3631" s="201">
        <v>0.88</v>
      </c>
    </row>
    <row r="3632" spans="1:2" x14ac:dyDescent="0.25">
      <c r="A3632" s="204">
        <v>43269</v>
      </c>
      <c r="B3632" s="201">
        <v>0.87</v>
      </c>
    </row>
    <row r="3633" spans="1:2" x14ac:dyDescent="0.25">
      <c r="A3633" s="204">
        <v>43270</v>
      </c>
      <c r="B3633" s="201">
        <v>0.85</v>
      </c>
    </row>
    <row r="3634" spans="1:2" x14ac:dyDescent="0.25">
      <c r="A3634" s="204">
        <v>43271</v>
      </c>
      <c r="B3634" s="201">
        <v>0.89</v>
      </c>
    </row>
    <row r="3635" spans="1:2" x14ac:dyDescent="0.25">
      <c r="A3635" s="204">
        <v>43272</v>
      </c>
      <c r="B3635" s="201">
        <v>0.88</v>
      </c>
    </row>
    <row r="3636" spans="1:2" x14ac:dyDescent="0.25">
      <c r="A3636" s="204">
        <v>43273</v>
      </c>
      <c r="B3636" s="201">
        <v>0.86</v>
      </c>
    </row>
    <row r="3637" spans="1:2" x14ac:dyDescent="0.25">
      <c r="A3637" s="204">
        <v>43276</v>
      </c>
      <c r="B3637" s="201">
        <v>0.85</v>
      </c>
    </row>
    <row r="3638" spans="1:2" x14ac:dyDescent="0.25">
      <c r="A3638" s="204">
        <v>43277</v>
      </c>
      <c r="B3638" s="201">
        <v>0.84</v>
      </c>
    </row>
    <row r="3639" spans="1:2" x14ac:dyDescent="0.25">
      <c r="A3639" s="204">
        <v>43278</v>
      </c>
      <c r="B3639" s="201">
        <v>0.8</v>
      </c>
    </row>
    <row r="3640" spans="1:2" x14ac:dyDescent="0.25">
      <c r="A3640" s="204">
        <v>43279</v>
      </c>
      <c r="B3640" s="201">
        <v>0.82</v>
      </c>
    </row>
    <row r="3641" spans="1:2" x14ac:dyDescent="0.25">
      <c r="A3641" s="204">
        <v>43280</v>
      </c>
      <c r="B3641" s="201">
        <v>0.81</v>
      </c>
    </row>
    <row r="3642" spans="1:2" x14ac:dyDescent="0.25">
      <c r="A3642" s="204">
        <v>43283</v>
      </c>
      <c r="B3642" s="201">
        <v>0.8</v>
      </c>
    </row>
    <row r="3643" spans="1:2" x14ac:dyDescent="0.25">
      <c r="A3643" s="204">
        <v>43284</v>
      </c>
      <c r="B3643" s="201">
        <v>0.78</v>
      </c>
    </row>
    <row r="3644" spans="1:2" x14ac:dyDescent="0.25">
      <c r="A3644" s="204">
        <v>43285</v>
      </c>
      <c r="B3644" s="201" t="e">
        <f>NA()</f>
        <v>#N/A</v>
      </c>
    </row>
    <row r="3645" spans="1:2" x14ac:dyDescent="0.25">
      <c r="A3645" s="204">
        <v>43286</v>
      </c>
      <c r="B3645" s="201">
        <v>0.77</v>
      </c>
    </row>
    <row r="3646" spans="1:2" x14ac:dyDescent="0.25">
      <c r="A3646" s="204">
        <v>43287</v>
      </c>
      <c r="B3646" s="201">
        <v>0.77</v>
      </c>
    </row>
    <row r="3647" spans="1:2" x14ac:dyDescent="0.25">
      <c r="A3647" s="204">
        <v>43290</v>
      </c>
      <c r="B3647" s="201">
        <v>0.8</v>
      </c>
    </row>
    <row r="3648" spans="1:2" x14ac:dyDescent="0.25">
      <c r="A3648" s="204">
        <v>43291</v>
      </c>
      <c r="B3648" s="201">
        <v>0.81</v>
      </c>
    </row>
    <row r="3649" spans="1:2" x14ac:dyDescent="0.25">
      <c r="A3649" s="204">
        <v>43292</v>
      </c>
      <c r="B3649" s="201">
        <v>0.8</v>
      </c>
    </row>
    <row r="3650" spans="1:2" x14ac:dyDescent="0.25">
      <c r="A3650" s="204">
        <v>43293</v>
      </c>
      <c r="B3650" s="201">
        <v>0.8</v>
      </c>
    </row>
    <row r="3651" spans="1:2" x14ac:dyDescent="0.25">
      <c r="A3651" s="204">
        <v>43294</v>
      </c>
      <c r="B3651" s="201">
        <v>0.78</v>
      </c>
    </row>
    <row r="3652" spans="1:2" x14ac:dyDescent="0.25">
      <c r="A3652" s="204">
        <v>43297</v>
      </c>
      <c r="B3652" s="201">
        <v>0.81</v>
      </c>
    </row>
    <row r="3653" spans="1:2" x14ac:dyDescent="0.25">
      <c r="A3653" s="204">
        <v>43298</v>
      </c>
      <c r="B3653" s="201">
        <v>0.82</v>
      </c>
    </row>
    <row r="3654" spans="1:2" x14ac:dyDescent="0.25">
      <c r="A3654" s="204">
        <v>43299</v>
      </c>
      <c r="B3654" s="201">
        <v>0.85</v>
      </c>
    </row>
    <row r="3655" spans="1:2" x14ac:dyDescent="0.25">
      <c r="A3655" s="204">
        <v>43300</v>
      </c>
      <c r="B3655" s="201">
        <v>0.81</v>
      </c>
    </row>
    <row r="3656" spans="1:2" x14ac:dyDescent="0.25">
      <c r="A3656" s="204">
        <v>43301</v>
      </c>
      <c r="B3656" s="201">
        <v>0.85</v>
      </c>
    </row>
    <row r="3657" spans="1:2" x14ac:dyDescent="0.25">
      <c r="A3657" s="204">
        <v>43304</v>
      </c>
      <c r="B3657" s="201">
        <v>0.92</v>
      </c>
    </row>
    <row r="3658" spans="1:2" x14ac:dyDescent="0.25">
      <c r="A3658" s="204">
        <v>43305</v>
      </c>
      <c r="B3658" s="201">
        <v>0.9</v>
      </c>
    </row>
    <row r="3659" spans="1:2" x14ac:dyDescent="0.25">
      <c r="A3659" s="204">
        <v>43306</v>
      </c>
      <c r="B3659" s="201">
        <v>0.88</v>
      </c>
    </row>
    <row r="3660" spans="1:2" x14ac:dyDescent="0.25">
      <c r="A3660" s="204">
        <v>43307</v>
      </c>
      <c r="B3660" s="201">
        <v>0.92</v>
      </c>
    </row>
    <row r="3661" spans="1:2" x14ac:dyDescent="0.25">
      <c r="A3661" s="204">
        <v>43308</v>
      </c>
      <c r="B3661" s="201">
        <v>0.89</v>
      </c>
    </row>
    <row r="3662" spans="1:2" x14ac:dyDescent="0.25">
      <c r="A3662" s="204">
        <v>43311</v>
      </c>
      <c r="B3662" s="201">
        <v>0.91</v>
      </c>
    </row>
    <row r="3663" spans="1:2" x14ac:dyDescent="0.25">
      <c r="A3663" s="204">
        <v>43312</v>
      </c>
      <c r="B3663" s="201">
        <v>0.88</v>
      </c>
    </row>
    <row r="3664" spans="1:2" x14ac:dyDescent="0.25">
      <c r="A3664" s="204">
        <v>43313</v>
      </c>
      <c r="B3664" s="201">
        <v>0.93</v>
      </c>
    </row>
    <row r="3665" spans="1:2" x14ac:dyDescent="0.25">
      <c r="A3665" s="204">
        <v>43314</v>
      </c>
      <c r="B3665" s="201">
        <v>0.92</v>
      </c>
    </row>
    <row r="3666" spans="1:2" x14ac:dyDescent="0.25">
      <c r="A3666" s="204">
        <v>43315</v>
      </c>
      <c r="B3666" s="201">
        <v>0.9</v>
      </c>
    </row>
    <row r="3667" spans="1:2" x14ac:dyDescent="0.25">
      <c r="A3667" s="204">
        <v>43318</v>
      </c>
      <c r="B3667" s="201">
        <v>0.9</v>
      </c>
    </row>
    <row r="3668" spans="1:2" x14ac:dyDescent="0.25">
      <c r="A3668" s="204">
        <v>43319</v>
      </c>
      <c r="B3668" s="201">
        <v>0.92</v>
      </c>
    </row>
    <row r="3669" spans="1:2" x14ac:dyDescent="0.25">
      <c r="A3669" s="204">
        <v>43320</v>
      </c>
      <c r="B3669" s="201">
        <v>0.91</v>
      </c>
    </row>
    <row r="3670" spans="1:2" x14ac:dyDescent="0.25">
      <c r="A3670" s="204">
        <v>43321</v>
      </c>
      <c r="B3670" s="201">
        <v>0.88</v>
      </c>
    </row>
    <row r="3671" spans="1:2" x14ac:dyDescent="0.25">
      <c r="A3671" s="204">
        <v>43322</v>
      </c>
      <c r="B3671" s="201">
        <v>0.86</v>
      </c>
    </row>
    <row r="3672" spans="1:2" x14ac:dyDescent="0.25">
      <c r="A3672" s="204">
        <v>43325</v>
      </c>
      <c r="B3672" s="201">
        <v>0.86</v>
      </c>
    </row>
    <row r="3673" spans="1:2" x14ac:dyDescent="0.25">
      <c r="A3673" s="204">
        <v>43326</v>
      </c>
      <c r="B3673" s="201">
        <v>0.88</v>
      </c>
    </row>
    <row r="3674" spans="1:2" x14ac:dyDescent="0.25">
      <c r="A3674" s="204">
        <v>43327</v>
      </c>
      <c r="B3674" s="201">
        <v>0.86</v>
      </c>
    </row>
    <row r="3675" spans="1:2" x14ac:dyDescent="0.25">
      <c r="A3675" s="204">
        <v>43328</v>
      </c>
      <c r="B3675" s="201">
        <v>0.86</v>
      </c>
    </row>
    <row r="3676" spans="1:2" x14ac:dyDescent="0.25">
      <c r="A3676" s="204">
        <v>43329</v>
      </c>
      <c r="B3676" s="201">
        <v>0.85</v>
      </c>
    </row>
    <row r="3677" spans="1:2" x14ac:dyDescent="0.25">
      <c r="A3677" s="204">
        <v>43332</v>
      </c>
      <c r="B3677" s="201">
        <v>0.82</v>
      </c>
    </row>
    <row r="3678" spans="1:2" x14ac:dyDescent="0.25">
      <c r="A3678" s="204">
        <v>43333</v>
      </c>
      <c r="B3678" s="201">
        <v>0.84</v>
      </c>
    </row>
    <row r="3679" spans="1:2" x14ac:dyDescent="0.25">
      <c r="A3679" s="204">
        <v>43334</v>
      </c>
      <c r="B3679" s="201">
        <v>0.82</v>
      </c>
    </row>
    <row r="3680" spans="1:2" x14ac:dyDescent="0.25">
      <c r="A3680" s="204">
        <v>43335</v>
      </c>
      <c r="B3680" s="201">
        <v>0.81</v>
      </c>
    </row>
    <row r="3681" spans="1:2" x14ac:dyDescent="0.25">
      <c r="A3681" s="204">
        <v>43336</v>
      </c>
      <c r="B3681" s="201">
        <v>0.79</v>
      </c>
    </row>
    <row r="3682" spans="1:2" x14ac:dyDescent="0.25">
      <c r="A3682" s="204">
        <v>43339</v>
      </c>
      <c r="B3682" s="201">
        <v>0.81</v>
      </c>
    </row>
    <row r="3683" spans="1:2" x14ac:dyDescent="0.25">
      <c r="A3683" s="204">
        <v>43340</v>
      </c>
      <c r="B3683" s="201">
        <v>0.84</v>
      </c>
    </row>
    <row r="3684" spans="1:2" x14ac:dyDescent="0.25">
      <c r="A3684" s="204">
        <v>43341</v>
      </c>
      <c r="B3684" s="201">
        <v>0.83</v>
      </c>
    </row>
    <row r="3685" spans="1:2" x14ac:dyDescent="0.25">
      <c r="A3685" s="204">
        <v>43342</v>
      </c>
      <c r="B3685" s="201">
        <v>0.82</v>
      </c>
    </row>
    <row r="3686" spans="1:2" x14ac:dyDescent="0.25">
      <c r="A3686" s="204">
        <v>43343</v>
      </c>
      <c r="B3686" s="201">
        <v>0.85</v>
      </c>
    </row>
    <row r="3687" spans="1:2" x14ac:dyDescent="0.25">
      <c r="A3687" s="204">
        <v>43346</v>
      </c>
      <c r="B3687" s="201" t="e">
        <f>NA()</f>
        <v>#N/A</v>
      </c>
    </row>
    <row r="3688" spans="1:2" x14ac:dyDescent="0.25">
      <c r="A3688" s="204">
        <v>43347</v>
      </c>
      <c r="B3688" s="201">
        <v>0.88</v>
      </c>
    </row>
    <row r="3689" spans="1:2" x14ac:dyDescent="0.25">
      <c r="A3689" s="204">
        <v>43348</v>
      </c>
      <c r="B3689" s="201">
        <v>0.89</v>
      </c>
    </row>
    <row r="3690" spans="1:2" x14ac:dyDescent="0.25">
      <c r="A3690" s="204">
        <v>43349</v>
      </c>
      <c r="B3690" s="201">
        <v>0.88</v>
      </c>
    </row>
    <row r="3691" spans="1:2" x14ac:dyDescent="0.25">
      <c r="A3691" s="204">
        <v>43350</v>
      </c>
      <c r="B3691" s="201">
        <v>0.92</v>
      </c>
    </row>
    <row r="3692" spans="1:2" x14ac:dyDescent="0.25">
      <c r="A3692" s="204">
        <v>43353</v>
      </c>
      <c r="B3692" s="201">
        <v>0.9</v>
      </c>
    </row>
    <row r="3693" spans="1:2" x14ac:dyDescent="0.25">
      <c r="A3693" s="204">
        <v>43354</v>
      </c>
      <c r="B3693" s="201">
        <v>0.92</v>
      </c>
    </row>
    <row r="3694" spans="1:2" x14ac:dyDescent="0.25">
      <c r="A3694" s="204">
        <v>43355</v>
      </c>
      <c r="B3694" s="201">
        <v>0.92</v>
      </c>
    </row>
    <row r="3695" spans="1:2" x14ac:dyDescent="0.25">
      <c r="A3695" s="204">
        <v>43356</v>
      </c>
      <c r="B3695" s="201">
        <v>0.93</v>
      </c>
    </row>
    <row r="3696" spans="1:2" x14ac:dyDescent="0.25">
      <c r="A3696" s="204">
        <v>43357</v>
      </c>
      <c r="B3696" s="201">
        <v>0.95</v>
      </c>
    </row>
    <row r="3697" spans="1:2" x14ac:dyDescent="0.25">
      <c r="A3697" s="204">
        <v>43360</v>
      </c>
      <c r="B3697" s="201">
        <v>0.95</v>
      </c>
    </row>
    <row r="3698" spans="1:2" x14ac:dyDescent="0.25">
      <c r="A3698" s="204">
        <v>43361</v>
      </c>
      <c r="B3698" s="201">
        <v>0.98</v>
      </c>
    </row>
    <row r="3699" spans="1:2" x14ac:dyDescent="0.25">
      <c r="A3699" s="204">
        <v>43362</v>
      </c>
      <c r="B3699" s="201">
        <v>1</v>
      </c>
    </row>
    <row r="3700" spans="1:2" x14ac:dyDescent="0.25">
      <c r="A3700" s="204">
        <v>43363</v>
      </c>
      <c r="B3700" s="201">
        <v>0.98</v>
      </c>
    </row>
    <row r="3701" spans="1:2" x14ac:dyDescent="0.25">
      <c r="A3701" s="204">
        <v>43364</v>
      </c>
      <c r="B3701" s="201">
        <v>0.98</v>
      </c>
    </row>
    <row r="3702" spans="1:2" x14ac:dyDescent="0.25">
      <c r="A3702" s="204">
        <v>43367</v>
      </c>
      <c r="B3702" s="201">
        <v>0.98</v>
      </c>
    </row>
    <row r="3703" spans="1:2" x14ac:dyDescent="0.25">
      <c r="A3703" s="204">
        <v>43368</v>
      </c>
      <c r="B3703" s="201">
        <v>0.99</v>
      </c>
    </row>
    <row r="3704" spans="1:2" x14ac:dyDescent="0.25">
      <c r="A3704" s="204">
        <v>43369</v>
      </c>
      <c r="B3704" s="201">
        <v>0.97</v>
      </c>
    </row>
    <row r="3705" spans="1:2" x14ac:dyDescent="0.25">
      <c r="A3705" s="204">
        <v>43370</v>
      </c>
      <c r="B3705" s="201">
        <v>0.97</v>
      </c>
    </row>
    <row r="3706" spans="1:2" x14ac:dyDescent="0.25">
      <c r="A3706" s="204">
        <v>43371</v>
      </c>
      <c r="B3706" s="201">
        <v>0.97</v>
      </c>
    </row>
    <row r="3707" spans="1:2" x14ac:dyDescent="0.25">
      <c r="A3707" s="204">
        <v>43374</v>
      </c>
      <c r="B3707" s="201">
        <v>1.03</v>
      </c>
    </row>
    <row r="3708" spans="1:2" x14ac:dyDescent="0.25">
      <c r="A3708" s="204">
        <v>43375</v>
      </c>
      <c r="B3708" s="201">
        <v>1</v>
      </c>
    </row>
    <row r="3709" spans="1:2" x14ac:dyDescent="0.25">
      <c r="A3709" s="204">
        <v>43376</v>
      </c>
      <c r="B3709" s="201">
        <v>1.06</v>
      </c>
    </row>
    <row r="3710" spans="1:2" x14ac:dyDescent="0.25">
      <c r="A3710" s="204">
        <v>43377</v>
      </c>
      <c r="B3710" s="201">
        <v>1.1100000000000001</v>
      </c>
    </row>
    <row r="3711" spans="1:2" x14ac:dyDescent="0.25">
      <c r="A3711" s="204">
        <v>43378</v>
      </c>
      <c r="B3711" s="201">
        <v>1.1499999999999999</v>
      </c>
    </row>
    <row r="3712" spans="1:2" x14ac:dyDescent="0.25">
      <c r="A3712" s="204">
        <v>43381</v>
      </c>
      <c r="B3712" s="201" t="e">
        <f>NA()</f>
        <v>#N/A</v>
      </c>
    </row>
    <row r="3713" spans="1:2" x14ac:dyDescent="0.25">
      <c r="A3713" s="204">
        <v>43382</v>
      </c>
      <c r="B3713" s="201">
        <v>1.1200000000000001</v>
      </c>
    </row>
    <row r="3714" spans="1:2" x14ac:dyDescent="0.25">
      <c r="A3714" s="204">
        <v>43383</v>
      </c>
      <c r="B3714" s="201">
        <v>1.1499999999999999</v>
      </c>
    </row>
    <row r="3715" spans="1:2" x14ac:dyDescent="0.25">
      <c r="A3715" s="204">
        <v>43384</v>
      </c>
      <c r="B3715" s="201">
        <v>1.1100000000000001</v>
      </c>
    </row>
    <row r="3716" spans="1:2" x14ac:dyDescent="0.25">
      <c r="A3716" s="205">
        <v>43385</v>
      </c>
      <c r="B3716" s="202">
        <v>1.1200000000000001</v>
      </c>
    </row>
    <row r="3717" spans="1:2" x14ac:dyDescent="0.25">
      <c r="A3717" s="205">
        <v>43388</v>
      </c>
      <c r="B3717" s="202">
        <v>1.1200000000000001</v>
      </c>
    </row>
    <row r="3718" spans="1:2" x14ac:dyDescent="0.25">
      <c r="A3718" s="205">
        <v>43389</v>
      </c>
      <c r="B3718" s="202">
        <v>1.1200000000000001</v>
      </c>
    </row>
    <row r="3719" spans="1:2" x14ac:dyDescent="0.25">
      <c r="A3719" s="205">
        <v>43390</v>
      </c>
      <c r="B3719" s="202">
        <v>1.1499999999999999</v>
      </c>
    </row>
    <row r="3720" spans="1:2" x14ac:dyDescent="0.25">
      <c r="A3720" s="205">
        <v>43391</v>
      </c>
      <c r="B3720" s="202">
        <v>1.17</v>
      </c>
    </row>
    <row r="3721" spans="1:2" x14ac:dyDescent="0.25">
      <c r="A3721" s="205">
        <v>43392</v>
      </c>
      <c r="B3721" s="202">
        <v>1.18</v>
      </c>
    </row>
    <row r="3722" spans="1:2" x14ac:dyDescent="0.25">
      <c r="A3722" s="205">
        <v>43395</v>
      </c>
      <c r="B3722" s="202">
        <v>1.19</v>
      </c>
    </row>
    <row r="3723" spans="1:2" x14ac:dyDescent="0.25">
      <c r="A3723" s="205">
        <v>43396</v>
      </c>
      <c r="B3723" s="202">
        <v>1.18</v>
      </c>
    </row>
    <row r="3724" spans="1:2" x14ac:dyDescent="0.25">
      <c r="A3724" s="205">
        <v>43397</v>
      </c>
      <c r="B3724" s="202">
        <v>1.1499999999999999</v>
      </c>
    </row>
    <row r="3725" spans="1:2" x14ac:dyDescent="0.25">
      <c r="A3725" s="205">
        <v>43398</v>
      </c>
      <c r="B3725" s="202">
        <v>1.2</v>
      </c>
    </row>
    <row r="3726" spans="1:2" x14ac:dyDescent="0.25">
      <c r="A3726" s="205">
        <v>43399</v>
      </c>
      <c r="B3726" s="202">
        <v>1.1399999999999999</v>
      </c>
    </row>
    <row r="3727" spans="1:2" x14ac:dyDescent="0.25">
      <c r="A3727" s="205">
        <v>43402</v>
      </c>
      <c r="B3727" s="202">
        <v>1.1499999999999999</v>
      </c>
    </row>
    <row r="3728" spans="1:2" x14ac:dyDescent="0.25">
      <c r="A3728" s="205">
        <v>43403</v>
      </c>
      <c r="B3728" s="202">
        <v>1.19</v>
      </c>
    </row>
    <row r="3729" spans="1:2" x14ac:dyDescent="0.25">
      <c r="A3729" s="205">
        <v>43404</v>
      </c>
      <c r="B3729" s="202">
        <v>1.21</v>
      </c>
    </row>
    <row r="3730" spans="1:2" x14ac:dyDescent="0.25">
      <c r="A3730" s="205">
        <v>43405</v>
      </c>
      <c r="B3730" s="202">
        <v>1.23</v>
      </c>
    </row>
    <row r="3731" spans="1:2" x14ac:dyDescent="0.25">
      <c r="A3731" s="205">
        <v>43406</v>
      </c>
      <c r="B3731" s="202">
        <v>1.27</v>
      </c>
    </row>
    <row r="3732" spans="1:2" x14ac:dyDescent="0.25">
      <c r="A3732" s="205">
        <v>43409</v>
      </c>
      <c r="B3732" s="202">
        <v>1.25</v>
      </c>
    </row>
    <row r="3733" spans="1:2" x14ac:dyDescent="0.25">
      <c r="A3733" s="205">
        <v>43410</v>
      </c>
      <c r="B3733" s="202">
        <v>1.25</v>
      </c>
    </row>
    <row r="3734" spans="1:2" x14ac:dyDescent="0.25">
      <c r="A3734" s="205">
        <v>43411</v>
      </c>
      <c r="B3734" s="202">
        <v>1.25</v>
      </c>
    </row>
    <row r="3735" spans="1:2" x14ac:dyDescent="0.25">
      <c r="A3735" s="205">
        <v>43412</v>
      </c>
      <c r="B3735" s="202">
        <v>1.24</v>
      </c>
    </row>
    <row r="3736" spans="1:2" x14ac:dyDescent="0.25">
      <c r="A3736" s="205">
        <v>43413</v>
      </c>
      <c r="B3736" s="202">
        <v>1.24</v>
      </c>
    </row>
    <row r="3737" spans="1:2" x14ac:dyDescent="0.25">
      <c r="A3737" s="205">
        <v>43416</v>
      </c>
      <c r="B3737" s="202" t="e">
        <f>NA()</f>
        <v>#N/A</v>
      </c>
    </row>
    <row r="3738" spans="1:2" x14ac:dyDescent="0.25">
      <c r="A3738" s="205">
        <v>43417</v>
      </c>
      <c r="B3738" s="202">
        <v>1.22</v>
      </c>
    </row>
    <row r="3739" spans="1:2" x14ac:dyDescent="0.25">
      <c r="A3739" s="205">
        <v>43418</v>
      </c>
      <c r="B3739" s="202">
        <v>1.22</v>
      </c>
    </row>
    <row r="3740" spans="1:2" x14ac:dyDescent="0.25">
      <c r="A3740" s="205">
        <v>43419</v>
      </c>
      <c r="B3740" s="202">
        <v>1.21</v>
      </c>
    </row>
    <row r="3741" spans="1:2" x14ac:dyDescent="0.25">
      <c r="A3741" s="205">
        <v>43420</v>
      </c>
      <c r="B3741" s="202">
        <v>1.17</v>
      </c>
    </row>
    <row r="3742" spans="1:2" x14ac:dyDescent="0.25">
      <c r="A3742" s="205">
        <v>43423</v>
      </c>
      <c r="B3742" s="202">
        <v>1.17</v>
      </c>
    </row>
    <row r="3743" spans="1:2" x14ac:dyDescent="0.25">
      <c r="A3743" s="205">
        <v>43424</v>
      </c>
      <c r="B3743" s="202">
        <v>1.19</v>
      </c>
    </row>
    <row r="3744" spans="1:2" x14ac:dyDescent="0.25">
      <c r="A3744" s="205">
        <v>43425</v>
      </c>
      <c r="B3744" s="202">
        <v>1.2</v>
      </c>
    </row>
    <row r="3745" spans="1:2" x14ac:dyDescent="0.25">
      <c r="A3745" s="205">
        <v>43426</v>
      </c>
      <c r="B3745" s="202" t="e">
        <f>NA()</f>
        <v>#N/A</v>
      </c>
    </row>
    <row r="3746" spans="1:2" x14ac:dyDescent="0.25">
      <c r="A3746" s="205">
        <v>43427</v>
      </c>
      <c r="B3746" s="203">
        <v>1.18</v>
      </c>
    </row>
    <row r="3747" spans="1:2" x14ac:dyDescent="0.25">
      <c r="A3747" s="205">
        <v>43430</v>
      </c>
      <c r="B3747" s="202">
        <v>1.2</v>
      </c>
    </row>
    <row r="3748" spans="1:2" x14ac:dyDescent="0.25">
      <c r="A3748" s="205">
        <v>43431</v>
      </c>
      <c r="B3748" s="202">
        <v>1.24</v>
      </c>
    </row>
    <row r="3749" spans="1:2" x14ac:dyDescent="0.25">
      <c r="A3749" s="205">
        <v>43432</v>
      </c>
      <c r="B3749" s="202">
        <v>1.23</v>
      </c>
    </row>
    <row r="3750" spans="1:2" x14ac:dyDescent="0.25">
      <c r="A3750" s="205">
        <v>43433</v>
      </c>
      <c r="B3750" s="202">
        <v>1.1599999999999999</v>
      </c>
    </row>
    <row r="3751" spans="1:2" x14ac:dyDescent="0.25">
      <c r="A3751" s="205">
        <v>43434</v>
      </c>
      <c r="B3751" s="202">
        <v>1.1499999999999999</v>
      </c>
    </row>
    <row r="3752" spans="1:2" x14ac:dyDescent="0.25">
      <c r="A3752" s="205">
        <v>43437</v>
      </c>
      <c r="B3752" s="202">
        <v>1.1299999999999999</v>
      </c>
    </row>
    <row r="3753" spans="1:2" x14ac:dyDescent="0.25">
      <c r="A3753" s="205">
        <v>43438</v>
      </c>
      <c r="B3753" s="202">
        <v>1.06</v>
      </c>
    </row>
    <row r="3754" spans="1:2" x14ac:dyDescent="0.25">
      <c r="A3754" s="205">
        <v>43439</v>
      </c>
      <c r="B3754" s="202" t="e">
        <f>NA()</f>
        <v>#N/A</v>
      </c>
    </row>
    <row r="3755" spans="1:2" x14ac:dyDescent="0.25">
      <c r="A3755" s="205">
        <v>43440</v>
      </c>
      <c r="B3755" s="202">
        <v>1.08</v>
      </c>
    </row>
    <row r="3756" spans="1:2" x14ac:dyDescent="0.25">
      <c r="A3756" s="205">
        <v>43441</v>
      </c>
      <c r="B3756" s="202">
        <v>1.06</v>
      </c>
    </row>
    <row r="3757" spans="1:2" x14ac:dyDescent="0.25">
      <c r="A3757" s="205">
        <v>43444</v>
      </c>
      <c r="B3757" s="202">
        <v>1.1000000000000001</v>
      </c>
    </row>
    <row r="3758" spans="1:2" x14ac:dyDescent="0.25">
      <c r="A3758" s="205">
        <v>43445</v>
      </c>
      <c r="B3758" s="202">
        <v>1.1599999999999999</v>
      </c>
    </row>
    <row r="3759" spans="1:2" x14ac:dyDescent="0.25">
      <c r="A3759" s="205">
        <v>43446</v>
      </c>
      <c r="B3759" s="202">
        <v>1.1599999999999999</v>
      </c>
    </row>
    <row r="3760" spans="1:2" x14ac:dyDescent="0.25">
      <c r="A3760" s="205">
        <v>43447</v>
      </c>
      <c r="B3760" s="202">
        <v>1.18</v>
      </c>
    </row>
    <row r="3761" spans="1:2" x14ac:dyDescent="0.25">
      <c r="A3761" s="205">
        <v>43448</v>
      </c>
      <c r="B3761" s="202">
        <v>1.1499999999999999</v>
      </c>
    </row>
    <row r="3762" spans="1:2" x14ac:dyDescent="0.25">
      <c r="A3762" s="205">
        <v>43451</v>
      </c>
      <c r="B3762" s="202">
        <v>1.1499999999999999</v>
      </c>
    </row>
    <row r="3763" spans="1:2" x14ac:dyDescent="0.25">
      <c r="A3763" s="205">
        <v>43452</v>
      </c>
      <c r="B3763" s="202">
        <v>1.0900000000000001</v>
      </c>
    </row>
    <row r="3764" spans="1:2" x14ac:dyDescent="0.25">
      <c r="A3764" s="205">
        <v>43453</v>
      </c>
      <c r="B3764" s="202">
        <v>1.06</v>
      </c>
    </row>
    <row r="3765" spans="1:2" x14ac:dyDescent="0.25">
      <c r="A3765" s="205">
        <v>43454</v>
      </c>
      <c r="B3765" s="202">
        <v>1.1000000000000001</v>
      </c>
    </row>
    <row r="3766" spans="1:2" x14ac:dyDescent="0.25">
      <c r="A3766" s="205">
        <v>43455</v>
      </c>
      <c r="B3766" s="202">
        <v>1.1100000000000001</v>
      </c>
    </row>
    <row r="3767" spans="1:2" x14ac:dyDescent="0.25">
      <c r="A3767" s="205">
        <v>43458</v>
      </c>
      <c r="B3767" s="202">
        <v>1.0900000000000001</v>
      </c>
    </row>
    <row r="3768" spans="1:2" x14ac:dyDescent="0.25">
      <c r="A3768" s="205">
        <v>43459</v>
      </c>
      <c r="B3768" s="202" t="e">
        <f>NA()</f>
        <v>#N/A</v>
      </c>
    </row>
    <row r="3769" spans="1:2" x14ac:dyDescent="0.25">
      <c r="A3769" s="205">
        <v>43460</v>
      </c>
      <c r="B3769" s="202">
        <v>1.1299999999999999</v>
      </c>
    </row>
    <row r="3770" spans="1:2" x14ac:dyDescent="0.25">
      <c r="A3770" s="205">
        <v>43461</v>
      </c>
      <c r="B3770" s="202">
        <v>1.1399999999999999</v>
      </c>
    </row>
    <row r="3771" spans="1:2" x14ac:dyDescent="0.25">
      <c r="A3771" s="205">
        <v>43462</v>
      </c>
      <c r="B3771" s="203">
        <v>1.1100000000000001</v>
      </c>
    </row>
    <row r="3772" spans="1:2" x14ac:dyDescent="0.25">
      <c r="A3772" s="205">
        <v>43465</v>
      </c>
      <c r="B3772" s="202">
        <v>1.0900000000000001</v>
      </c>
    </row>
    <row r="3773" spans="1:2" x14ac:dyDescent="0.25">
      <c r="A3773" s="205">
        <v>43466</v>
      </c>
      <c r="B3773" s="202" t="e">
        <f>NA()</f>
        <v>#N/A</v>
      </c>
    </row>
    <row r="3774" spans="1:2" x14ac:dyDescent="0.25">
      <c r="A3774" s="205">
        <v>43467</v>
      </c>
      <c r="B3774" s="202">
        <v>1.07</v>
      </c>
    </row>
    <row r="3775" spans="1:2" x14ac:dyDescent="0.25">
      <c r="A3775" s="205">
        <v>43468</v>
      </c>
      <c r="B3775" s="202">
        <v>1.01</v>
      </c>
    </row>
    <row r="3776" spans="1:2" x14ac:dyDescent="0.25">
      <c r="A3776" s="205">
        <v>43469</v>
      </c>
      <c r="B3776" s="202">
        <v>1.05</v>
      </c>
    </row>
    <row r="3777" spans="1:2" x14ac:dyDescent="0.25">
      <c r="A3777" s="205">
        <v>43472</v>
      </c>
      <c r="B3777" s="202">
        <v>1.06</v>
      </c>
    </row>
    <row r="3778" spans="1:2" x14ac:dyDescent="0.25">
      <c r="A3778" s="205">
        <v>43473</v>
      </c>
      <c r="B3778" s="202">
        <v>1.03</v>
      </c>
    </row>
    <row r="3779" spans="1:2" x14ac:dyDescent="0.25">
      <c r="A3779" s="205">
        <v>43474</v>
      </c>
      <c r="B3779" s="202">
        <v>1.05</v>
      </c>
    </row>
    <row r="3780" spans="1:2" x14ac:dyDescent="0.25">
      <c r="A3780" s="205">
        <v>43475</v>
      </c>
      <c r="B3780" s="202">
        <v>1.08</v>
      </c>
    </row>
    <row r="3781" spans="1:2" x14ac:dyDescent="0.25">
      <c r="A3781" s="205">
        <v>43476</v>
      </c>
      <c r="B3781" s="202">
        <v>1.05</v>
      </c>
    </row>
    <row r="3782" spans="1:2" x14ac:dyDescent="0.25">
      <c r="A3782" s="205">
        <v>43479</v>
      </c>
      <c r="B3782" s="202">
        <v>1.07</v>
      </c>
    </row>
    <row r="3783" spans="1:2" x14ac:dyDescent="0.25">
      <c r="A3783" s="205">
        <v>43480</v>
      </c>
      <c r="B3783" s="202">
        <v>1.08</v>
      </c>
    </row>
    <row r="3784" spans="1:2" x14ac:dyDescent="0.25">
      <c r="A3784" s="205">
        <v>43481</v>
      </c>
      <c r="B3784" s="202">
        <v>1.06</v>
      </c>
    </row>
    <row r="3785" spans="1:2" x14ac:dyDescent="0.25">
      <c r="A3785" s="205">
        <v>43482</v>
      </c>
      <c r="B3785" s="202">
        <v>1.1000000000000001</v>
      </c>
    </row>
    <row r="3786" spans="1:2" x14ac:dyDescent="0.25">
      <c r="A3786" s="205">
        <v>43483</v>
      </c>
      <c r="B3786" s="202">
        <v>1.1000000000000001</v>
      </c>
    </row>
    <row r="3787" spans="1:2" x14ac:dyDescent="0.25">
      <c r="A3787" s="205">
        <v>43486</v>
      </c>
      <c r="B3787" s="202" t="e">
        <f>NA()</f>
        <v>#N/A</v>
      </c>
    </row>
    <row r="3788" spans="1:2" x14ac:dyDescent="0.25">
      <c r="A3788" s="205">
        <v>43487</v>
      </c>
      <c r="B3788" s="202">
        <v>1.0900000000000001</v>
      </c>
    </row>
    <row r="3789" spans="1:2" x14ac:dyDescent="0.25">
      <c r="A3789" s="205">
        <v>43488</v>
      </c>
      <c r="B3789" s="202">
        <v>1.1000000000000001</v>
      </c>
    </row>
    <row r="3790" spans="1:2" x14ac:dyDescent="0.25">
      <c r="A3790" s="205">
        <v>43489</v>
      </c>
      <c r="B3790" s="202">
        <v>1.0900000000000001</v>
      </c>
    </row>
    <row r="3791" spans="1:2" x14ac:dyDescent="0.25">
      <c r="A3791" s="205">
        <v>43490</v>
      </c>
      <c r="B3791" s="202">
        <v>1.1100000000000001</v>
      </c>
    </row>
    <row r="3792" spans="1:2" x14ac:dyDescent="0.25">
      <c r="A3792" s="205">
        <v>43493</v>
      </c>
      <c r="B3792" s="202">
        <v>1.1200000000000001</v>
      </c>
    </row>
    <row r="3793" spans="1:2" x14ac:dyDescent="0.25">
      <c r="A3793" s="205">
        <v>43494</v>
      </c>
      <c r="B3793" s="202">
        <v>1.0900000000000001</v>
      </c>
    </row>
    <row r="3794" spans="1:2" x14ac:dyDescent="0.25">
      <c r="A3794" s="205">
        <v>43495</v>
      </c>
      <c r="B3794" s="202">
        <v>1.03</v>
      </c>
    </row>
    <row r="3795" spans="1:2" x14ac:dyDescent="0.25">
      <c r="A3795" s="205">
        <v>43496</v>
      </c>
      <c r="B3795" s="202">
        <v>0.94</v>
      </c>
    </row>
    <row r="3796" spans="1:2" x14ac:dyDescent="0.25">
      <c r="A3796" s="205">
        <v>43497</v>
      </c>
      <c r="B3796" s="202">
        <v>0.98</v>
      </c>
    </row>
    <row r="3797" spans="1:2" x14ac:dyDescent="0.25">
      <c r="A3797" s="205">
        <v>43500</v>
      </c>
      <c r="B3797" s="202">
        <v>1.01</v>
      </c>
    </row>
    <row r="3798" spans="1:2" x14ac:dyDescent="0.25">
      <c r="A3798" s="205">
        <v>43501</v>
      </c>
      <c r="B3798" s="202">
        <v>0.99</v>
      </c>
    </row>
    <row r="3799" spans="1:2" x14ac:dyDescent="0.25">
      <c r="A3799" s="205">
        <v>43502</v>
      </c>
      <c r="B3799" s="202">
        <v>1</v>
      </c>
    </row>
    <row r="3800" spans="1:2" x14ac:dyDescent="0.25">
      <c r="A3800" s="205">
        <v>43503</v>
      </c>
      <c r="B3800" s="202">
        <v>0.98</v>
      </c>
    </row>
    <row r="3801" spans="1:2" x14ac:dyDescent="0.25">
      <c r="A3801" s="205">
        <v>43504</v>
      </c>
      <c r="B3801" s="202">
        <v>0.97</v>
      </c>
    </row>
    <row r="3802" spans="1:2" x14ac:dyDescent="0.25">
      <c r="A3802" s="205">
        <v>43507</v>
      </c>
      <c r="B3802" s="202">
        <v>0.99</v>
      </c>
    </row>
    <row r="3803" spans="1:2" x14ac:dyDescent="0.25">
      <c r="A3803" s="205">
        <v>43508</v>
      </c>
      <c r="B3803" s="202">
        <v>1</v>
      </c>
    </row>
    <row r="3804" spans="1:2" x14ac:dyDescent="0.25">
      <c r="A3804" s="205">
        <v>43509</v>
      </c>
      <c r="B3804" s="203">
        <v>1</v>
      </c>
    </row>
    <row r="3805" spans="1:2" x14ac:dyDescent="0.25">
      <c r="A3805" s="205">
        <v>43510</v>
      </c>
      <c r="B3805" s="202">
        <v>0.97</v>
      </c>
    </row>
    <row r="3806" spans="1:2" x14ac:dyDescent="0.25">
      <c r="A3806" s="205">
        <v>43511</v>
      </c>
      <c r="B3806" s="202">
        <v>0.96</v>
      </c>
    </row>
    <row r="3807" spans="1:2" x14ac:dyDescent="0.25">
      <c r="A3807" s="205">
        <v>43514</v>
      </c>
      <c r="B3807" s="202" t="e">
        <f>NA()</f>
        <v>#N/A</v>
      </c>
    </row>
    <row r="3808" spans="1:2" x14ac:dyDescent="0.25">
      <c r="A3808" s="205">
        <v>43515</v>
      </c>
      <c r="B3808" s="202">
        <v>0.94</v>
      </c>
    </row>
    <row r="3809" spans="1:2" x14ac:dyDescent="0.25">
      <c r="A3809" s="205">
        <v>43516</v>
      </c>
      <c r="B3809" s="202">
        <v>0.92</v>
      </c>
    </row>
    <row r="3810" spans="1:2" x14ac:dyDescent="0.25">
      <c r="A3810" s="205">
        <v>43517</v>
      </c>
      <c r="B3810" s="202">
        <v>0.94</v>
      </c>
    </row>
    <row r="3811" spans="1:2" x14ac:dyDescent="0.25">
      <c r="A3811" s="205">
        <v>43518</v>
      </c>
      <c r="B3811" s="202">
        <v>0.9</v>
      </c>
    </row>
    <row r="3812" spans="1:2" x14ac:dyDescent="0.25">
      <c r="A3812" s="205">
        <v>43521</v>
      </c>
      <c r="B3812" s="202">
        <v>0.91</v>
      </c>
    </row>
    <row r="3813" spans="1:2" x14ac:dyDescent="0.25">
      <c r="A3813" s="205">
        <v>43522</v>
      </c>
      <c r="B3813" s="202">
        <v>0.89</v>
      </c>
    </row>
    <row r="3814" spans="1:2" x14ac:dyDescent="0.25">
      <c r="A3814" s="205">
        <v>43523</v>
      </c>
      <c r="B3814" s="202">
        <v>0.94</v>
      </c>
    </row>
    <row r="3815" spans="1:2" x14ac:dyDescent="0.25">
      <c r="A3815" s="205">
        <v>43524</v>
      </c>
      <c r="B3815" s="202">
        <v>0.96</v>
      </c>
    </row>
    <row r="3816" spans="1:2" x14ac:dyDescent="0.25">
      <c r="A3816" s="205">
        <v>43525</v>
      </c>
      <c r="B3816" s="202">
        <v>0.98</v>
      </c>
    </row>
    <row r="3817" spans="1:2" x14ac:dyDescent="0.25">
      <c r="A3817" s="205">
        <v>43528</v>
      </c>
      <c r="B3817" s="202">
        <v>0.95</v>
      </c>
    </row>
    <row r="3818" spans="1:2" x14ac:dyDescent="0.25">
      <c r="A3818" s="205">
        <v>43529</v>
      </c>
      <c r="B3818" s="202">
        <v>0.96</v>
      </c>
    </row>
    <row r="3819" spans="1:2" x14ac:dyDescent="0.25">
      <c r="A3819" s="205">
        <v>43530</v>
      </c>
      <c r="B3819" s="202">
        <v>0.95</v>
      </c>
    </row>
    <row r="3820" spans="1:2" x14ac:dyDescent="0.25">
      <c r="A3820" s="205">
        <v>43531</v>
      </c>
      <c r="B3820" s="202">
        <v>0.92</v>
      </c>
    </row>
    <row r="3821" spans="1:2" x14ac:dyDescent="0.25">
      <c r="A3821" s="205">
        <v>43532</v>
      </c>
      <c r="B3821" s="202">
        <v>0.9</v>
      </c>
    </row>
    <row r="3822" spans="1:2" x14ac:dyDescent="0.25">
      <c r="A3822" s="205">
        <v>43535</v>
      </c>
      <c r="B3822" s="202">
        <v>0.92</v>
      </c>
    </row>
    <row r="3823" spans="1:2" x14ac:dyDescent="0.25">
      <c r="A3823" s="205">
        <v>43536</v>
      </c>
      <c r="B3823" s="202">
        <v>0.9</v>
      </c>
    </row>
    <row r="3824" spans="1:2" x14ac:dyDescent="0.25">
      <c r="A3824" s="205">
        <v>43537</v>
      </c>
      <c r="B3824" s="202">
        <v>0.89</v>
      </c>
    </row>
    <row r="3825" spans="1:2" x14ac:dyDescent="0.25">
      <c r="A3825" s="205">
        <v>43538</v>
      </c>
      <c r="B3825" s="202">
        <v>0.89</v>
      </c>
    </row>
    <row r="3826" spans="1:2" x14ac:dyDescent="0.25">
      <c r="A3826" s="205">
        <v>43539</v>
      </c>
      <c r="B3826" s="203">
        <v>0.85</v>
      </c>
    </row>
    <row r="3827" spans="1:2" x14ac:dyDescent="0.25">
      <c r="A3827" s="205">
        <v>43542</v>
      </c>
      <c r="B3827" s="202">
        <v>0.84</v>
      </c>
    </row>
    <row r="3828" spans="1:2" x14ac:dyDescent="0.25">
      <c r="A3828" s="205">
        <v>43543</v>
      </c>
      <c r="B3828" s="202">
        <v>0.85</v>
      </c>
    </row>
    <row r="3829" spans="1:2" x14ac:dyDescent="0.25">
      <c r="A3829" s="205">
        <v>43544</v>
      </c>
      <c r="B3829" s="202">
        <v>0.78</v>
      </c>
    </row>
    <row r="3830" spans="1:2" x14ac:dyDescent="0.25">
      <c r="A3830" s="205">
        <v>43545</v>
      </c>
      <c r="B3830" s="202">
        <v>0.78</v>
      </c>
    </row>
    <row r="3831" spans="1:2" x14ac:dyDescent="0.25">
      <c r="A3831" s="205">
        <v>43546</v>
      </c>
      <c r="B3831" s="203">
        <v>0.73</v>
      </c>
    </row>
    <row r="3832" spans="1:2" x14ac:dyDescent="0.25">
      <c r="A3832" s="205">
        <v>43549</v>
      </c>
      <c r="B3832" s="202">
        <v>0.75</v>
      </c>
    </row>
    <row r="3833" spans="1:2" x14ac:dyDescent="0.25">
      <c r="A3833" s="205">
        <v>43550</v>
      </c>
      <c r="B3833" s="202">
        <v>0.76</v>
      </c>
    </row>
    <row r="3834" spans="1:2" x14ac:dyDescent="0.25">
      <c r="A3834" s="205">
        <v>43551</v>
      </c>
      <c r="B3834" s="202">
        <v>0.75</v>
      </c>
    </row>
    <row r="3835" spans="1:2" x14ac:dyDescent="0.25">
      <c r="A3835" s="205">
        <v>43552</v>
      </c>
      <c r="B3835" s="202">
        <v>0.75</v>
      </c>
    </row>
    <row r="3836" spans="1:2" x14ac:dyDescent="0.25">
      <c r="A3836" s="205">
        <v>43553</v>
      </c>
      <c r="B3836" s="202">
        <v>0.72</v>
      </c>
    </row>
    <row r="3837" spans="1:2" x14ac:dyDescent="0.25">
      <c r="A3837" s="205">
        <v>43556</v>
      </c>
      <c r="B3837" s="202">
        <v>0.78</v>
      </c>
    </row>
    <row r="3838" spans="1:2" x14ac:dyDescent="0.25">
      <c r="A3838" s="205">
        <v>43557</v>
      </c>
      <c r="B3838" s="202">
        <v>0.77</v>
      </c>
    </row>
    <row r="3839" spans="1:2" x14ac:dyDescent="0.25">
      <c r="A3839" s="205">
        <v>43558</v>
      </c>
      <c r="B3839" s="202">
        <v>0.81</v>
      </c>
    </row>
    <row r="3840" spans="1:2" x14ac:dyDescent="0.25">
      <c r="A3840" s="205">
        <v>43559</v>
      </c>
      <c r="B3840" s="202">
        <v>0.8</v>
      </c>
    </row>
    <row r="3841" spans="1:2" x14ac:dyDescent="0.25">
      <c r="A3841" s="205">
        <v>43560</v>
      </c>
      <c r="B3841" s="203">
        <v>0.79</v>
      </c>
    </row>
    <row r="3842" spans="1:2" x14ac:dyDescent="0.25">
      <c r="A3842" s="205">
        <v>43563</v>
      </c>
      <c r="B3842" s="202">
        <v>0.8</v>
      </c>
    </row>
    <row r="3843" spans="1:2" x14ac:dyDescent="0.25">
      <c r="A3843" s="205">
        <v>43564</v>
      </c>
      <c r="B3843" s="202">
        <v>0.79</v>
      </c>
    </row>
    <row r="3844" spans="1:2" x14ac:dyDescent="0.25">
      <c r="A3844" s="205">
        <v>43565</v>
      </c>
      <c r="B3844" s="202">
        <v>0.74</v>
      </c>
    </row>
    <row r="3845" spans="1:2" x14ac:dyDescent="0.25">
      <c r="A3845" s="205">
        <v>43566</v>
      </c>
      <c r="B3845" s="202">
        <v>0.78</v>
      </c>
    </row>
    <row r="3846" spans="1:2" x14ac:dyDescent="0.25">
      <c r="A3846" s="205">
        <v>43567</v>
      </c>
      <c r="B3846" s="202">
        <v>0.81</v>
      </c>
    </row>
    <row r="3847" spans="1:2" x14ac:dyDescent="0.25">
      <c r="A3847" s="205">
        <v>43570</v>
      </c>
      <c r="B3847" s="202">
        <v>0.8</v>
      </c>
    </row>
    <row r="3848" spans="1:2" x14ac:dyDescent="0.25">
      <c r="A3848" s="205">
        <v>43571</v>
      </c>
      <c r="B3848" s="202">
        <v>0.83</v>
      </c>
    </row>
    <row r="3849" spans="1:2" x14ac:dyDescent="0.25">
      <c r="A3849" s="205">
        <v>43572</v>
      </c>
      <c r="B3849" s="202">
        <v>0.84</v>
      </c>
    </row>
    <row r="3850" spans="1:2" x14ac:dyDescent="0.25">
      <c r="A3850" s="205">
        <v>43573</v>
      </c>
      <c r="B3850" s="202">
        <v>0.81</v>
      </c>
    </row>
    <row r="3851" spans="1:2" x14ac:dyDescent="0.25">
      <c r="A3851" s="205">
        <v>43574</v>
      </c>
      <c r="B3851" s="202" t="e">
        <f>NA()</f>
        <v>#N/A</v>
      </c>
    </row>
    <row r="3852" spans="1:2" x14ac:dyDescent="0.25">
      <c r="A3852" s="205">
        <v>43577</v>
      </c>
      <c r="B3852" s="202">
        <v>0.84</v>
      </c>
    </row>
    <row r="3853" spans="1:2" x14ac:dyDescent="0.25">
      <c r="A3853" s="205">
        <v>43578</v>
      </c>
      <c r="B3853" s="202">
        <v>0.82</v>
      </c>
    </row>
    <row r="3854" spans="1:2" x14ac:dyDescent="0.25">
      <c r="A3854" s="205">
        <v>43579</v>
      </c>
      <c r="B3854" s="202">
        <v>0.77</v>
      </c>
    </row>
    <row r="3855" spans="1:2" x14ac:dyDescent="0.25">
      <c r="A3855" s="205">
        <v>43580</v>
      </c>
      <c r="B3855" s="202">
        <v>0.75</v>
      </c>
    </row>
    <row r="3856" spans="1:2" x14ac:dyDescent="0.25">
      <c r="A3856" s="205">
        <v>43581</v>
      </c>
      <c r="B3856" s="202">
        <v>0.74</v>
      </c>
    </row>
    <row r="3857" spans="1:2" x14ac:dyDescent="0.25">
      <c r="A3857" s="204">
        <v>43584</v>
      </c>
      <c r="B3857" s="201">
        <v>0.79</v>
      </c>
    </row>
    <row r="3858" spans="1:2" x14ac:dyDescent="0.25">
      <c r="A3858" s="204">
        <v>43585</v>
      </c>
      <c r="B3858" s="201">
        <v>0.77</v>
      </c>
    </row>
    <row r="3859" spans="1:2" x14ac:dyDescent="0.25">
      <c r="A3859" s="204">
        <v>43586</v>
      </c>
      <c r="B3859" s="201">
        <v>0.79</v>
      </c>
    </row>
    <row r="3860" spans="1:2" x14ac:dyDescent="0.25">
      <c r="A3860" s="204">
        <v>43587</v>
      </c>
      <c r="B3860" s="201">
        <v>0.84</v>
      </c>
    </row>
    <row r="3861" spans="1:2" x14ac:dyDescent="0.25">
      <c r="A3861" s="204">
        <v>43588</v>
      </c>
      <c r="B3861" s="201">
        <v>0.81</v>
      </c>
    </row>
    <row r="3862" spans="1:2" x14ac:dyDescent="0.25">
      <c r="A3862" s="204">
        <v>43591</v>
      </c>
      <c r="B3862" s="201">
        <v>0.79</v>
      </c>
    </row>
    <row r="3863" spans="1:2" x14ac:dyDescent="0.25">
      <c r="A3863" s="204">
        <v>43592</v>
      </c>
      <c r="B3863" s="201">
        <v>0.77</v>
      </c>
    </row>
    <row r="3864" spans="1:2" x14ac:dyDescent="0.25">
      <c r="A3864" s="204">
        <v>43593</v>
      </c>
      <c r="B3864" s="201">
        <v>0.81</v>
      </c>
    </row>
    <row r="3865" spans="1:2" x14ac:dyDescent="0.25">
      <c r="A3865" s="204">
        <v>43594</v>
      </c>
      <c r="B3865" s="201">
        <v>0.79</v>
      </c>
    </row>
    <row r="3866" spans="1:2" x14ac:dyDescent="0.25">
      <c r="A3866" s="204">
        <v>43595</v>
      </c>
      <c r="B3866" s="201">
        <v>0.77</v>
      </c>
    </row>
    <row r="3867" spans="1:2" x14ac:dyDescent="0.25">
      <c r="A3867" s="204">
        <v>43598</v>
      </c>
      <c r="B3867" s="201">
        <v>0.74</v>
      </c>
    </row>
    <row r="3868" spans="1:2" x14ac:dyDescent="0.25">
      <c r="A3868" s="204">
        <v>43599</v>
      </c>
      <c r="B3868" s="201">
        <v>0.76</v>
      </c>
    </row>
    <row r="3869" spans="1:2" x14ac:dyDescent="0.25">
      <c r="A3869" s="204">
        <v>43600</v>
      </c>
      <c r="B3869" s="201">
        <v>0.75</v>
      </c>
    </row>
    <row r="3870" spans="1:2" x14ac:dyDescent="0.25">
      <c r="A3870" s="204">
        <v>43601</v>
      </c>
      <c r="B3870" s="201">
        <v>0.77</v>
      </c>
    </row>
    <row r="3871" spans="1:2" x14ac:dyDescent="0.25">
      <c r="A3871" s="204">
        <v>43602</v>
      </c>
      <c r="B3871" s="201">
        <v>0.78</v>
      </c>
    </row>
    <row r="3872" spans="1:2" x14ac:dyDescent="0.25">
      <c r="A3872" s="204">
        <v>43605</v>
      </c>
      <c r="B3872" s="201">
        <v>0.78</v>
      </c>
    </row>
    <row r="3873" spans="1:2" x14ac:dyDescent="0.25">
      <c r="A3873" s="204">
        <v>43606</v>
      </c>
      <c r="B3873" s="201">
        <v>0.77</v>
      </c>
    </row>
    <row r="3874" spans="1:2" x14ac:dyDescent="0.25">
      <c r="A3874" s="204">
        <v>43607</v>
      </c>
      <c r="B3874" s="201">
        <v>0.77</v>
      </c>
    </row>
    <row r="3875" spans="1:2" x14ac:dyDescent="0.25">
      <c r="A3875" s="204">
        <v>43608</v>
      </c>
      <c r="B3875" s="201">
        <v>0.74</v>
      </c>
    </row>
    <row r="3876" spans="1:2" x14ac:dyDescent="0.25">
      <c r="A3876" s="204">
        <v>43609</v>
      </c>
      <c r="B3876" s="201">
        <v>0.73</v>
      </c>
    </row>
    <row r="3877" spans="1:2" x14ac:dyDescent="0.25">
      <c r="A3877" s="204">
        <v>43612</v>
      </c>
      <c r="B3877" s="201" t="e">
        <f>NA()</f>
        <v>#N/A</v>
      </c>
    </row>
    <row r="3878" spans="1:2" x14ac:dyDescent="0.25">
      <c r="A3878" s="204">
        <v>43613</v>
      </c>
      <c r="B3878" s="201">
        <v>0.71</v>
      </c>
    </row>
    <row r="3879" spans="1:2" x14ac:dyDescent="0.25">
      <c r="A3879" s="204">
        <v>43614</v>
      </c>
      <c r="B3879" s="201">
        <v>0.68</v>
      </c>
    </row>
    <row r="3880" spans="1:2" x14ac:dyDescent="0.25">
      <c r="A3880" s="204">
        <v>43615</v>
      </c>
      <c r="B3880" s="201">
        <v>0.66</v>
      </c>
    </row>
    <row r="3881" spans="1:2" x14ac:dyDescent="0.25">
      <c r="A3881" s="204">
        <v>43616</v>
      </c>
      <c r="B3881" s="201">
        <v>0.57999999999999996</v>
      </c>
    </row>
    <row r="3882" spans="1:2" x14ac:dyDescent="0.25">
      <c r="A3882" s="204">
        <v>43619</v>
      </c>
      <c r="B3882" s="201">
        <v>0.54</v>
      </c>
    </row>
    <row r="3883" spans="1:2" x14ac:dyDescent="0.25">
      <c r="A3883" s="204">
        <v>43620</v>
      </c>
      <c r="B3883" s="201">
        <v>0.57999999999999996</v>
      </c>
    </row>
    <row r="3884" spans="1:2" x14ac:dyDescent="0.25">
      <c r="A3884" s="204">
        <v>43621</v>
      </c>
      <c r="B3884" s="201">
        <v>0.57999999999999996</v>
      </c>
    </row>
    <row r="3885" spans="1:2" x14ac:dyDescent="0.25">
      <c r="A3885" s="204">
        <v>43622</v>
      </c>
      <c r="B3885" s="201">
        <v>0.6</v>
      </c>
    </row>
    <row r="3886" spans="1:2" x14ac:dyDescent="0.25">
      <c r="A3886" s="204">
        <v>43623</v>
      </c>
      <c r="B3886" s="201">
        <v>0.56000000000000005</v>
      </c>
    </row>
    <row r="3887" spans="1:2" x14ac:dyDescent="0.25">
      <c r="A3887" s="204">
        <v>43626</v>
      </c>
      <c r="B3887" s="201">
        <v>0.62</v>
      </c>
    </row>
    <row r="3888" spans="1:2" x14ac:dyDescent="0.25">
      <c r="A3888" s="204">
        <v>43627</v>
      </c>
      <c r="B3888" s="201">
        <v>0.63</v>
      </c>
    </row>
    <row r="3889" spans="1:2" x14ac:dyDescent="0.25">
      <c r="A3889" s="204">
        <v>43628</v>
      </c>
      <c r="B3889" s="201">
        <v>0.64</v>
      </c>
    </row>
    <row r="3890" spans="1:2" x14ac:dyDescent="0.25">
      <c r="A3890" s="204">
        <v>43629</v>
      </c>
      <c r="B3890" s="201">
        <v>0.63</v>
      </c>
    </row>
    <row r="3891" spans="1:2" x14ac:dyDescent="0.25">
      <c r="A3891" s="204">
        <v>43630</v>
      </c>
      <c r="B3891" s="201">
        <v>0.67</v>
      </c>
    </row>
    <row r="3892" spans="1:2" x14ac:dyDescent="0.25">
      <c r="A3892" s="204">
        <v>43633</v>
      </c>
      <c r="B3892" s="201">
        <v>0.68</v>
      </c>
    </row>
    <row r="3893" spans="1:2" x14ac:dyDescent="0.25">
      <c r="A3893" s="204">
        <v>43634</v>
      </c>
      <c r="B3893" s="201">
        <v>0.63</v>
      </c>
    </row>
    <row r="3894" spans="1:2" x14ac:dyDescent="0.25">
      <c r="A3894" s="204">
        <v>43635</v>
      </c>
      <c r="B3894" s="201">
        <v>0.57999999999999996</v>
      </c>
    </row>
    <row r="3895" spans="1:2" x14ac:dyDescent="0.25">
      <c r="A3895" s="204">
        <v>43636</v>
      </c>
      <c r="B3895" s="201">
        <v>0.5</v>
      </c>
    </row>
    <row r="3896" spans="1:2" x14ac:dyDescent="0.25">
      <c r="A3896" s="204">
        <v>43637</v>
      </c>
      <c r="B3896" s="201">
        <v>0.59</v>
      </c>
    </row>
    <row r="3897" spans="1:2" x14ac:dyDescent="0.25">
      <c r="A3897" s="204">
        <v>43640</v>
      </c>
      <c r="B3897" s="201">
        <v>0.55000000000000004</v>
      </c>
    </row>
    <row r="3898" spans="1:2" x14ac:dyDescent="0.25">
      <c r="A3898" s="204">
        <v>43641</v>
      </c>
      <c r="B3898" s="201">
        <v>0.56999999999999995</v>
      </c>
    </row>
    <row r="3899" spans="1:2" x14ac:dyDescent="0.25">
      <c r="A3899" s="204">
        <v>43642</v>
      </c>
      <c r="B3899" s="201">
        <v>0.57999999999999996</v>
      </c>
    </row>
    <row r="3900" spans="1:2" x14ac:dyDescent="0.25">
      <c r="A3900" s="204">
        <v>43643</v>
      </c>
      <c r="B3900" s="201">
        <v>0.55000000000000004</v>
      </c>
    </row>
    <row r="3901" spans="1:2" x14ac:dyDescent="0.25">
      <c r="A3901" s="204">
        <v>43644</v>
      </c>
      <c r="B3901" s="201">
        <v>0.55000000000000004</v>
      </c>
    </row>
    <row r="3902" spans="1:2" x14ac:dyDescent="0.25">
      <c r="A3902" s="204">
        <v>43647</v>
      </c>
      <c r="B3902" s="201">
        <v>0.59</v>
      </c>
    </row>
    <row r="3903" spans="1:2" x14ac:dyDescent="0.25">
      <c r="A3903" s="204">
        <v>43648</v>
      </c>
      <c r="B3903" s="201">
        <v>0.56999999999999995</v>
      </c>
    </row>
    <row r="3904" spans="1:2" x14ac:dyDescent="0.25">
      <c r="A3904" s="204">
        <v>43649</v>
      </c>
      <c r="B3904" s="201">
        <v>0.54</v>
      </c>
    </row>
    <row r="3905" spans="1:2" x14ac:dyDescent="0.25">
      <c r="A3905" s="204">
        <v>43650</v>
      </c>
      <c r="B3905" s="201" t="e">
        <f>NA()</f>
        <v>#N/A</v>
      </c>
    </row>
    <row r="3906" spans="1:2" x14ac:dyDescent="0.25">
      <c r="A3906" s="204">
        <v>43651</v>
      </c>
      <c r="B3906" s="201">
        <v>0.57999999999999996</v>
      </c>
    </row>
    <row r="3907" spans="1:2" x14ac:dyDescent="0.25">
      <c r="A3907" s="204">
        <v>43654</v>
      </c>
      <c r="B3907" s="201">
        <v>0.56000000000000005</v>
      </c>
    </row>
    <row r="3908" spans="1:2" x14ac:dyDescent="0.25">
      <c r="A3908" s="204">
        <v>43655</v>
      </c>
      <c r="B3908" s="201">
        <v>0.56999999999999995</v>
      </c>
    </row>
    <row r="3909" spans="1:2" x14ac:dyDescent="0.25">
      <c r="A3909" s="204">
        <v>43656</v>
      </c>
      <c r="B3909" s="201">
        <v>0.55000000000000004</v>
      </c>
    </row>
    <row r="3910" spans="1:2" x14ac:dyDescent="0.25">
      <c r="A3910" s="204">
        <v>43657</v>
      </c>
      <c r="B3910" s="201">
        <v>0.59</v>
      </c>
    </row>
    <row r="3911" spans="1:2" x14ac:dyDescent="0.25">
      <c r="A3911" s="204">
        <v>43658</v>
      </c>
      <c r="B3911" s="201">
        <v>0.57999999999999996</v>
      </c>
    </row>
    <row r="3912" spans="1:2" x14ac:dyDescent="0.25">
      <c r="A3912" s="204">
        <v>43661</v>
      </c>
      <c r="B3912" s="201">
        <v>0.55000000000000004</v>
      </c>
    </row>
    <row r="3913" spans="1:2" x14ac:dyDescent="0.25">
      <c r="A3913" s="204">
        <v>43662</v>
      </c>
      <c r="B3913" s="201">
        <v>0.56000000000000005</v>
      </c>
    </row>
    <row r="3914" spans="1:2" x14ac:dyDescent="0.25">
      <c r="A3914" s="204">
        <v>43663</v>
      </c>
      <c r="B3914" s="201">
        <v>0.54</v>
      </c>
    </row>
    <row r="3915" spans="1:2" x14ac:dyDescent="0.25">
      <c r="A3915" s="204">
        <v>43664</v>
      </c>
      <c r="B3915" s="201">
        <v>0.5</v>
      </c>
    </row>
    <row r="3916" spans="1:2" x14ac:dyDescent="0.25">
      <c r="A3916" s="204">
        <v>43665</v>
      </c>
      <c r="B3916" s="201">
        <v>0.5</v>
      </c>
    </row>
    <row r="3917" spans="1:2" x14ac:dyDescent="0.25">
      <c r="A3917" s="204">
        <v>43668</v>
      </c>
      <c r="B3917" s="201">
        <v>0.5</v>
      </c>
    </row>
    <row r="3918" spans="1:2" x14ac:dyDescent="0.25">
      <c r="A3918" s="204">
        <v>43669</v>
      </c>
      <c r="B3918" s="201">
        <v>0.51</v>
      </c>
    </row>
    <row r="3919" spans="1:2" x14ac:dyDescent="0.25">
      <c r="A3919" s="204">
        <v>43670</v>
      </c>
      <c r="B3919" s="201">
        <v>0.5</v>
      </c>
    </row>
    <row r="3920" spans="1:2" x14ac:dyDescent="0.25">
      <c r="A3920" s="204">
        <v>43671</v>
      </c>
      <c r="B3920" s="201">
        <v>0.51</v>
      </c>
    </row>
    <row r="3921" spans="1:2" x14ac:dyDescent="0.25">
      <c r="A3921" s="204">
        <v>43672</v>
      </c>
      <c r="B3921" s="201">
        <v>0.53</v>
      </c>
    </row>
    <row r="3922" spans="1:2" x14ac:dyDescent="0.25">
      <c r="A3922" s="204">
        <v>43675</v>
      </c>
      <c r="B3922" s="201">
        <v>0.53</v>
      </c>
    </row>
    <row r="3923" spans="1:2" x14ac:dyDescent="0.25">
      <c r="A3923" s="204">
        <v>43676</v>
      </c>
      <c r="B3923" s="201">
        <v>0.51</v>
      </c>
    </row>
    <row r="3924" spans="1:2" x14ac:dyDescent="0.25">
      <c r="A3924" s="204">
        <v>43677</v>
      </c>
      <c r="B3924" s="201">
        <v>0.47</v>
      </c>
    </row>
    <row r="3925" spans="1:2" x14ac:dyDescent="0.25">
      <c r="A3925" s="204">
        <v>43678</v>
      </c>
      <c r="B3925" s="201">
        <v>0.44</v>
      </c>
    </row>
    <row r="3926" spans="1:2" x14ac:dyDescent="0.25">
      <c r="A3926" s="204">
        <v>43679</v>
      </c>
      <c r="B3926" s="201">
        <v>0.43</v>
      </c>
    </row>
    <row r="3927" spans="1:2" x14ac:dyDescent="0.25">
      <c r="A3927" s="204">
        <v>43682</v>
      </c>
      <c r="B3927" s="201">
        <v>0.38</v>
      </c>
    </row>
    <row r="3928" spans="1:2" x14ac:dyDescent="0.25">
      <c r="A3928" s="204">
        <v>43683</v>
      </c>
      <c r="B3928" s="201">
        <v>0.34</v>
      </c>
    </row>
    <row r="3929" spans="1:2" x14ac:dyDescent="0.25">
      <c r="A3929" s="204">
        <v>43684</v>
      </c>
      <c r="B3929" s="201">
        <v>0.32</v>
      </c>
    </row>
    <row r="3930" spans="1:2" x14ac:dyDescent="0.25">
      <c r="A3930" s="204">
        <v>43685</v>
      </c>
      <c r="B3930" s="201">
        <v>0.3</v>
      </c>
    </row>
    <row r="3931" spans="1:2" x14ac:dyDescent="0.25">
      <c r="A3931" s="204">
        <v>43686</v>
      </c>
      <c r="B3931" s="201">
        <v>0.3</v>
      </c>
    </row>
    <row r="3932" spans="1:2" x14ac:dyDescent="0.25">
      <c r="A3932" s="204">
        <v>43689</v>
      </c>
      <c r="B3932" s="201">
        <v>0.26</v>
      </c>
    </row>
    <row r="3933" spans="1:2" x14ac:dyDescent="0.25">
      <c r="A3933" s="204">
        <v>43690</v>
      </c>
      <c r="B3933" s="201">
        <v>0.27</v>
      </c>
    </row>
    <row r="3934" spans="1:2" x14ac:dyDescent="0.25">
      <c r="A3934" s="204">
        <v>43691</v>
      </c>
      <c r="B3934" s="201">
        <v>0.23</v>
      </c>
    </row>
    <row r="3935" spans="1:2" x14ac:dyDescent="0.25">
      <c r="A3935" s="204">
        <v>43692</v>
      </c>
      <c r="B3935" s="201">
        <v>0.17</v>
      </c>
    </row>
    <row r="3936" spans="1:2" x14ac:dyDescent="0.25">
      <c r="A3936" s="204">
        <v>43693</v>
      </c>
      <c r="B3936" s="201">
        <v>0.2</v>
      </c>
    </row>
    <row r="3937" spans="1:2" x14ac:dyDescent="0.25">
      <c r="A3937" s="204">
        <v>43696</v>
      </c>
      <c r="B3937" s="201">
        <v>0.27</v>
      </c>
    </row>
    <row r="3938" spans="1:2" x14ac:dyDescent="0.25">
      <c r="A3938" s="204">
        <v>43697</v>
      </c>
      <c r="B3938" s="201">
        <v>0.22</v>
      </c>
    </row>
    <row r="3939" spans="1:2" x14ac:dyDescent="0.25">
      <c r="A3939" s="204">
        <v>43698</v>
      </c>
      <c r="B3939" s="201">
        <v>0.28000000000000003</v>
      </c>
    </row>
    <row r="3940" spans="1:2" x14ac:dyDescent="0.25">
      <c r="A3940" s="204">
        <v>43699</v>
      </c>
      <c r="B3940" s="201">
        <v>0.28999999999999998</v>
      </c>
    </row>
    <row r="3941" spans="1:2" x14ac:dyDescent="0.25">
      <c r="A3941" s="204">
        <v>43700</v>
      </c>
      <c r="B3941" s="201">
        <v>0.19</v>
      </c>
    </row>
    <row r="3942" spans="1:2" x14ac:dyDescent="0.25">
      <c r="A3942" s="204">
        <v>43703</v>
      </c>
      <c r="B3942" s="201">
        <v>0.2</v>
      </c>
    </row>
    <row r="3943" spans="1:2" x14ac:dyDescent="0.25">
      <c r="A3943" s="204">
        <v>43704</v>
      </c>
      <c r="B3943" s="201">
        <v>0.11</v>
      </c>
    </row>
    <row r="3944" spans="1:2" x14ac:dyDescent="0.25">
      <c r="A3944" s="204">
        <v>43705</v>
      </c>
      <c r="B3944" s="201">
        <v>0.08</v>
      </c>
    </row>
    <row r="3945" spans="1:2" x14ac:dyDescent="0.25">
      <c r="A3945" s="204">
        <v>43706</v>
      </c>
      <c r="B3945" s="201">
        <v>7.0000000000000007E-2</v>
      </c>
    </row>
    <row r="3946" spans="1:2" x14ac:dyDescent="0.25">
      <c r="A3946" s="204">
        <v>43707</v>
      </c>
      <c r="B3946" s="201">
        <v>0.16</v>
      </c>
    </row>
    <row r="3947" spans="1:2" x14ac:dyDescent="0.25">
      <c r="A3947" s="204">
        <v>43710</v>
      </c>
      <c r="B3947" s="201" t="e">
        <f>NA()</f>
        <v>#N/A</v>
      </c>
    </row>
    <row r="3948" spans="1:2" x14ac:dyDescent="0.25">
      <c r="A3948" s="204">
        <v>43711</v>
      </c>
      <c r="B3948" s="201">
        <v>0.14000000000000001</v>
      </c>
    </row>
    <row r="3949" spans="1:2" x14ac:dyDescent="0.25">
      <c r="A3949" s="204">
        <v>43712</v>
      </c>
      <c r="B3949" s="201">
        <v>0.18</v>
      </c>
    </row>
    <row r="3950" spans="1:2" x14ac:dyDescent="0.25">
      <c r="A3950" s="204">
        <v>43713</v>
      </c>
      <c r="B3950" s="201">
        <v>0.23</v>
      </c>
    </row>
    <row r="3951" spans="1:2" x14ac:dyDescent="0.25">
      <c r="A3951" s="204">
        <v>43714</v>
      </c>
      <c r="B3951" s="201">
        <v>0.21</v>
      </c>
    </row>
    <row r="3952" spans="1:2" x14ac:dyDescent="0.25">
      <c r="A3952" s="204">
        <v>43717</v>
      </c>
      <c r="B3952" s="201">
        <v>0.27</v>
      </c>
    </row>
    <row r="3953" spans="1:2" x14ac:dyDescent="0.25">
      <c r="A3953" s="204">
        <v>43718</v>
      </c>
      <c r="B3953" s="201">
        <v>0.34</v>
      </c>
    </row>
    <row r="3954" spans="1:2" x14ac:dyDescent="0.25">
      <c r="A3954" s="204">
        <v>43719</v>
      </c>
      <c r="B3954" s="201">
        <v>0.36</v>
      </c>
    </row>
    <row r="3955" spans="1:2" x14ac:dyDescent="0.25">
      <c r="A3955" s="204">
        <v>43720</v>
      </c>
      <c r="B3955" s="201">
        <v>0.38</v>
      </c>
    </row>
    <row r="3956" spans="1:2" x14ac:dyDescent="0.25">
      <c r="A3956" s="204">
        <v>43721</v>
      </c>
      <c r="B3956" s="201">
        <v>0.45</v>
      </c>
    </row>
    <row r="3957" spans="1:2" x14ac:dyDescent="0.25">
      <c r="A3957" s="204">
        <v>43724</v>
      </c>
      <c r="B3957" s="201">
        <v>0.39</v>
      </c>
    </row>
    <row r="3958" spans="1:2" x14ac:dyDescent="0.25">
      <c r="A3958" s="204">
        <v>43725</v>
      </c>
      <c r="B3958" s="201">
        <v>0.36</v>
      </c>
    </row>
    <row r="3959" spans="1:2" x14ac:dyDescent="0.25">
      <c r="A3959" s="204">
        <v>43726</v>
      </c>
      <c r="B3959" s="201">
        <v>0.41</v>
      </c>
    </row>
    <row r="3960" spans="1:2" x14ac:dyDescent="0.25">
      <c r="A3960" s="204">
        <v>43727</v>
      </c>
      <c r="B3960" s="201">
        <v>0.38</v>
      </c>
    </row>
    <row r="3961" spans="1:2" x14ac:dyDescent="0.25">
      <c r="A3961" s="204">
        <v>43728</v>
      </c>
      <c r="B3961" s="201">
        <v>0.32</v>
      </c>
    </row>
    <row r="3962" spans="1:2" x14ac:dyDescent="0.25">
      <c r="A3962" s="204">
        <v>43731</v>
      </c>
      <c r="B3962" s="201">
        <v>0.31</v>
      </c>
    </row>
    <row r="3963" spans="1:2" x14ac:dyDescent="0.25">
      <c r="A3963" s="204">
        <v>43732</v>
      </c>
      <c r="B3963" s="201">
        <v>0.27</v>
      </c>
    </row>
    <row r="3964" spans="1:2" x14ac:dyDescent="0.25">
      <c r="A3964" s="204">
        <v>43733</v>
      </c>
      <c r="B3964" s="201">
        <v>0.33</v>
      </c>
    </row>
    <row r="3965" spans="1:2" x14ac:dyDescent="0.25">
      <c r="A3965" s="204">
        <v>43734</v>
      </c>
      <c r="B3965" s="201">
        <v>0.33</v>
      </c>
    </row>
    <row r="3966" spans="1:2" x14ac:dyDescent="0.25">
      <c r="A3966" s="204">
        <v>43735</v>
      </c>
      <c r="B3966" s="201">
        <v>0.35</v>
      </c>
    </row>
    <row r="3967" spans="1:2" x14ac:dyDescent="0.25">
      <c r="A3967" s="204">
        <v>43738</v>
      </c>
      <c r="B3967" s="201">
        <v>0.34</v>
      </c>
    </row>
    <row r="3968" spans="1:2" x14ac:dyDescent="0.25">
      <c r="A3968" s="204">
        <v>43739</v>
      </c>
      <c r="B3968" s="201">
        <v>0.33</v>
      </c>
    </row>
    <row r="3969" spans="1:2" x14ac:dyDescent="0.25">
      <c r="A3969" s="204">
        <v>43740</v>
      </c>
      <c r="B3969" s="201">
        <v>0.31</v>
      </c>
    </row>
    <row r="3970" spans="1:2" x14ac:dyDescent="0.25">
      <c r="A3970" s="204">
        <v>43741</v>
      </c>
      <c r="B3970" s="201">
        <v>0.27</v>
      </c>
    </row>
    <row r="3971" spans="1:2" x14ac:dyDescent="0.25">
      <c r="A3971" s="204">
        <v>43742</v>
      </c>
      <c r="B3971" s="201">
        <v>0.23</v>
      </c>
    </row>
    <row r="3972" spans="1:2" x14ac:dyDescent="0.25">
      <c r="A3972" s="204">
        <v>43745</v>
      </c>
      <c r="B3972" s="201">
        <v>0.26</v>
      </c>
    </row>
    <row r="3973" spans="1:2" x14ac:dyDescent="0.25">
      <c r="A3973" s="204">
        <v>43746</v>
      </c>
      <c r="B3973" s="201">
        <v>0.28000000000000003</v>
      </c>
    </row>
    <row r="3974" spans="1:2" x14ac:dyDescent="0.25">
      <c r="A3974" s="204">
        <v>43747</v>
      </c>
      <c r="B3974" s="201">
        <v>0.32</v>
      </c>
    </row>
    <row r="3975" spans="1:2" x14ac:dyDescent="0.25">
      <c r="A3975" s="204">
        <v>43748</v>
      </c>
      <c r="B3975" s="201">
        <v>0.36</v>
      </c>
    </row>
    <row r="3976" spans="1:2" x14ac:dyDescent="0.25">
      <c r="A3976" s="204">
        <v>43749</v>
      </c>
      <c r="B3976" s="201">
        <v>0.4</v>
      </c>
    </row>
    <row r="3977" spans="1:2" x14ac:dyDescent="0.25">
      <c r="A3977" s="204">
        <v>43752</v>
      </c>
      <c r="B3977" s="201" t="e">
        <f>NA()</f>
        <v>#N/A</v>
      </c>
    </row>
    <row r="3978" spans="1:2" x14ac:dyDescent="0.25">
      <c r="A3978" s="204">
        <v>43753</v>
      </c>
      <c r="B3978" s="201">
        <v>0.41</v>
      </c>
    </row>
    <row r="3979" spans="1:2" x14ac:dyDescent="0.25">
      <c r="A3979" s="204">
        <v>43754</v>
      </c>
      <c r="B3979" s="201">
        <v>0.39</v>
      </c>
    </row>
    <row r="3980" spans="1:2" x14ac:dyDescent="0.25">
      <c r="A3980" s="204">
        <v>43755</v>
      </c>
      <c r="B3980" s="201">
        <v>0.4</v>
      </c>
    </row>
    <row r="3981" spans="1:2" x14ac:dyDescent="0.25">
      <c r="A3981" s="204">
        <v>43756</v>
      </c>
      <c r="B3981" s="201">
        <v>0.39</v>
      </c>
    </row>
    <row r="3982" spans="1:2" x14ac:dyDescent="0.25">
      <c r="A3982" s="204">
        <v>43759</v>
      </c>
      <c r="B3982" s="201">
        <v>0.42</v>
      </c>
    </row>
    <row r="3983" spans="1:2" x14ac:dyDescent="0.25">
      <c r="A3983" s="204">
        <v>43760</v>
      </c>
      <c r="B3983" s="201">
        <v>0.38</v>
      </c>
    </row>
    <row r="3984" spans="1:2" x14ac:dyDescent="0.25">
      <c r="A3984" s="204">
        <v>43761</v>
      </c>
      <c r="B3984" s="201">
        <v>0.37</v>
      </c>
    </row>
    <row r="3985" spans="1:2" x14ac:dyDescent="0.25">
      <c r="A3985" s="204">
        <v>43762</v>
      </c>
      <c r="B3985" s="201">
        <v>0.37</v>
      </c>
    </row>
    <row r="3986" spans="1:2" x14ac:dyDescent="0.25">
      <c r="A3986" s="204">
        <v>43763</v>
      </c>
      <c r="B3986" s="201">
        <v>0.38</v>
      </c>
    </row>
    <row r="3987" spans="1:2" x14ac:dyDescent="0.25">
      <c r="A3987" s="204">
        <v>43766</v>
      </c>
      <c r="B3987" s="201">
        <v>0.43</v>
      </c>
    </row>
    <row r="3988" spans="1:2" x14ac:dyDescent="0.25">
      <c r="A3988" s="204">
        <v>43767</v>
      </c>
      <c r="B3988" s="201">
        <v>0.45</v>
      </c>
    </row>
    <row r="3989" spans="1:2" x14ac:dyDescent="0.25">
      <c r="A3989" s="204">
        <v>43768</v>
      </c>
      <c r="B3989" s="201">
        <v>0.42</v>
      </c>
    </row>
    <row r="3990" spans="1:2" x14ac:dyDescent="0.25">
      <c r="A3990" s="204">
        <v>43769</v>
      </c>
      <c r="B3990" s="201">
        <v>0.37</v>
      </c>
    </row>
    <row r="3991" spans="1:2" x14ac:dyDescent="0.25">
      <c r="A3991" s="204">
        <v>43770</v>
      </c>
      <c r="B3991" s="201">
        <v>0.35</v>
      </c>
    </row>
    <row r="3992" spans="1:2" x14ac:dyDescent="0.25">
      <c r="A3992" s="204">
        <v>43773</v>
      </c>
      <c r="B3992" s="201">
        <v>0.36</v>
      </c>
    </row>
    <row r="3993" spans="1:2" x14ac:dyDescent="0.25">
      <c r="A3993" s="204">
        <v>43774</v>
      </c>
      <c r="B3993" s="201">
        <v>0.39</v>
      </c>
    </row>
    <row r="3994" spans="1:2" x14ac:dyDescent="0.25">
      <c r="A3994" s="204">
        <v>43775</v>
      </c>
      <c r="B3994" s="201">
        <v>0.36</v>
      </c>
    </row>
    <row r="3995" spans="1:2" x14ac:dyDescent="0.25">
      <c r="A3995" s="204">
        <v>43776</v>
      </c>
      <c r="B3995" s="201">
        <v>0.43</v>
      </c>
    </row>
    <row r="3996" spans="1:2" x14ac:dyDescent="0.25">
      <c r="A3996" s="204">
        <v>43777</v>
      </c>
      <c r="B3996" s="201">
        <v>0.44</v>
      </c>
    </row>
    <row r="3997" spans="1:2" x14ac:dyDescent="0.25">
      <c r="A3997" s="204">
        <v>43780</v>
      </c>
      <c r="B3997" s="201" t="e">
        <f>NA()</f>
        <v>#N/A</v>
      </c>
    </row>
    <row r="3998" spans="1:2" x14ac:dyDescent="0.25">
      <c r="A3998" s="204">
        <v>43781</v>
      </c>
      <c r="B3998" s="201">
        <v>0.42</v>
      </c>
    </row>
    <row r="3999" spans="1:2" x14ac:dyDescent="0.25">
      <c r="A3999" s="204">
        <v>43782</v>
      </c>
      <c r="B3999" s="201">
        <v>0.42</v>
      </c>
    </row>
    <row r="4000" spans="1:2" x14ac:dyDescent="0.25">
      <c r="A4000" s="204">
        <v>43783</v>
      </c>
      <c r="B4000" s="201">
        <v>0.4</v>
      </c>
    </row>
    <row r="4001" spans="1:2" x14ac:dyDescent="0.25">
      <c r="A4001" s="204">
        <v>43784</v>
      </c>
      <c r="B4001" s="201">
        <v>0.41</v>
      </c>
    </row>
    <row r="4002" spans="1:2" x14ac:dyDescent="0.25">
      <c r="A4002" s="204">
        <v>43787</v>
      </c>
      <c r="B4002" s="201">
        <v>0.39</v>
      </c>
    </row>
    <row r="4003" spans="1:2" x14ac:dyDescent="0.25">
      <c r="A4003" s="204">
        <v>43788</v>
      </c>
      <c r="B4003" s="201">
        <v>0.37</v>
      </c>
    </row>
    <row r="4004" spans="1:2" x14ac:dyDescent="0.25">
      <c r="A4004" s="204">
        <v>43789</v>
      </c>
      <c r="B4004" s="201">
        <v>0.33</v>
      </c>
    </row>
    <row r="4005" spans="1:2" x14ac:dyDescent="0.25">
      <c r="A4005" s="204">
        <v>43790</v>
      </c>
      <c r="B4005" s="201">
        <v>0.34</v>
      </c>
    </row>
    <row r="4006" spans="1:2" x14ac:dyDescent="0.25">
      <c r="A4006" s="204">
        <v>43791</v>
      </c>
      <c r="B4006" s="201">
        <v>0.34</v>
      </c>
    </row>
    <row r="4007" spans="1:2" x14ac:dyDescent="0.25">
      <c r="A4007" s="204">
        <v>43794</v>
      </c>
      <c r="B4007" s="201">
        <v>0.32</v>
      </c>
    </row>
    <row r="4008" spans="1:2" x14ac:dyDescent="0.25">
      <c r="A4008" s="204">
        <v>43795</v>
      </c>
      <c r="B4008" s="201">
        <v>0.3</v>
      </c>
    </row>
    <row r="4009" spans="1:2" x14ac:dyDescent="0.25">
      <c r="A4009" s="204">
        <v>43796</v>
      </c>
      <c r="B4009" s="201">
        <v>0.32</v>
      </c>
    </row>
    <row r="4010" spans="1:2" x14ac:dyDescent="0.25">
      <c r="A4010" s="204">
        <v>43797</v>
      </c>
      <c r="B4010" s="201" t="e">
        <f>NA()</f>
        <v>#N/A</v>
      </c>
    </row>
    <row r="4011" spans="1:2" x14ac:dyDescent="0.25">
      <c r="A4011" s="204">
        <v>43798</v>
      </c>
      <c r="B4011" s="201">
        <v>0.35</v>
      </c>
    </row>
    <row r="4012" spans="1:2" x14ac:dyDescent="0.25">
      <c r="A4012" s="204">
        <v>43801</v>
      </c>
      <c r="B4012" s="201">
        <v>0.38</v>
      </c>
    </row>
    <row r="4013" spans="1:2" x14ac:dyDescent="0.25">
      <c r="A4013" s="204">
        <v>43802</v>
      </c>
      <c r="B4013" s="201">
        <v>0.28000000000000003</v>
      </c>
    </row>
    <row r="4014" spans="1:2" x14ac:dyDescent="0.25">
      <c r="A4014" s="204">
        <v>43803</v>
      </c>
      <c r="B4014" s="201">
        <v>0.31</v>
      </c>
    </row>
    <row r="4015" spans="1:2" x14ac:dyDescent="0.25">
      <c r="A4015" s="204">
        <v>43804</v>
      </c>
      <c r="B4015" s="201">
        <v>0.33</v>
      </c>
    </row>
    <row r="4016" spans="1:2" x14ac:dyDescent="0.25">
      <c r="A4016" s="204">
        <v>43805</v>
      </c>
      <c r="B4016" s="201">
        <v>0.35</v>
      </c>
    </row>
    <row r="4017" spans="1:2" x14ac:dyDescent="0.25">
      <c r="A4017" s="204">
        <v>43808</v>
      </c>
      <c r="B4017" s="201">
        <v>0.33</v>
      </c>
    </row>
    <row r="4018" spans="1:2" x14ac:dyDescent="0.25">
      <c r="A4018" s="204">
        <v>43809</v>
      </c>
      <c r="B4018" s="201">
        <v>0.33</v>
      </c>
    </row>
    <row r="4019" spans="1:2" x14ac:dyDescent="0.25">
      <c r="A4019" s="204">
        <v>43810</v>
      </c>
      <c r="B4019" s="201">
        <v>0.3</v>
      </c>
    </row>
    <row r="4020" spans="1:2" x14ac:dyDescent="0.25">
      <c r="A4020" s="204">
        <v>43811</v>
      </c>
      <c r="B4020" s="201">
        <v>0.37</v>
      </c>
    </row>
    <row r="4021" spans="1:2" x14ac:dyDescent="0.25">
      <c r="A4021" s="204">
        <v>43812</v>
      </c>
      <c r="B4021" s="201">
        <v>0.32</v>
      </c>
    </row>
    <row r="4022" spans="1:2" x14ac:dyDescent="0.25">
      <c r="A4022" s="204">
        <v>43815</v>
      </c>
      <c r="B4022" s="201">
        <v>0.35</v>
      </c>
    </row>
    <row r="4023" spans="1:2" x14ac:dyDescent="0.25">
      <c r="A4023" s="204">
        <v>43816</v>
      </c>
      <c r="B4023" s="201">
        <v>0.34</v>
      </c>
    </row>
    <row r="4024" spans="1:2" x14ac:dyDescent="0.25">
      <c r="A4024" s="204">
        <v>43817</v>
      </c>
      <c r="B4024" s="201">
        <v>0.36</v>
      </c>
    </row>
    <row r="4025" spans="1:2" x14ac:dyDescent="0.25">
      <c r="A4025" s="204">
        <v>43818</v>
      </c>
      <c r="B4025" s="201">
        <v>0.34</v>
      </c>
    </row>
    <row r="4026" spans="1:2" x14ac:dyDescent="0.25">
      <c r="A4026" s="204">
        <v>43819</v>
      </c>
      <c r="B4026" s="201">
        <v>0.35</v>
      </c>
    </row>
    <row r="4027" spans="1:2" x14ac:dyDescent="0.25">
      <c r="A4027" s="204">
        <v>43822</v>
      </c>
      <c r="B4027" s="201">
        <v>0.37</v>
      </c>
    </row>
    <row r="4028" spans="1:2" x14ac:dyDescent="0.25">
      <c r="A4028" s="204">
        <v>43823</v>
      </c>
      <c r="B4028" s="201">
        <v>0.35</v>
      </c>
    </row>
    <row r="4029" spans="1:2" x14ac:dyDescent="0.25">
      <c r="A4029" s="204">
        <v>43824</v>
      </c>
      <c r="B4029" s="201" t="e">
        <f>NA()</f>
        <v>#N/A</v>
      </c>
    </row>
    <row r="4030" spans="1:2" x14ac:dyDescent="0.25">
      <c r="A4030" s="204">
        <v>43825</v>
      </c>
      <c r="B4030" s="201">
        <v>0.36</v>
      </c>
    </row>
    <row r="4031" spans="1:2" x14ac:dyDescent="0.25">
      <c r="A4031" s="204">
        <v>43826</v>
      </c>
      <c r="B4031" s="201">
        <v>0.36</v>
      </c>
    </row>
    <row r="4032" spans="1:2" x14ac:dyDescent="0.25">
      <c r="A4032" s="204">
        <v>43829</v>
      </c>
      <c r="B4032" s="201">
        <v>0.38</v>
      </c>
    </row>
    <row r="4033" spans="1:2" x14ac:dyDescent="0.25">
      <c r="A4033" s="204">
        <v>43830</v>
      </c>
      <c r="B4033" s="201">
        <v>0.39</v>
      </c>
    </row>
    <row r="4034" spans="1:2" x14ac:dyDescent="0.25">
      <c r="A4034" s="204">
        <v>43831</v>
      </c>
      <c r="B4034" s="201" t="e">
        <f>NA()</f>
        <v>#N/A</v>
      </c>
    </row>
    <row r="4035" spans="1:2" x14ac:dyDescent="0.25">
      <c r="A4035" s="204">
        <v>43832</v>
      </c>
      <c r="B4035" s="201">
        <v>0.32</v>
      </c>
    </row>
    <row r="4036" spans="1:2" x14ac:dyDescent="0.25">
      <c r="A4036" s="204">
        <v>43833</v>
      </c>
      <c r="B4036" s="201">
        <v>0.26</v>
      </c>
    </row>
    <row r="4037" spans="1:2" x14ac:dyDescent="0.25">
      <c r="A4037" s="204">
        <v>43836</v>
      </c>
      <c r="B4037" s="201">
        <v>0.28999999999999998</v>
      </c>
    </row>
    <row r="4038" spans="1:2" x14ac:dyDescent="0.25">
      <c r="A4038" s="204">
        <v>43837</v>
      </c>
      <c r="B4038" s="201">
        <v>0.33</v>
      </c>
    </row>
    <row r="4039" spans="1:2" x14ac:dyDescent="0.25">
      <c r="A4039" s="204">
        <v>43838</v>
      </c>
      <c r="B4039" s="201">
        <v>0.35</v>
      </c>
    </row>
    <row r="4040" spans="1:2" x14ac:dyDescent="0.25">
      <c r="A4040" s="204">
        <v>43839</v>
      </c>
      <c r="B4040" s="201">
        <v>0.33</v>
      </c>
    </row>
    <row r="4041" spans="1:2" x14ac:dyDescent="0.25">
      <c r="A4041" s="204">
        <v>43840</v>
      </c>
      <c r="B4041" s="201">
        <v>0.28999999999999998</v>
      </c>
    </row>
    <row r="4042" spans="1:2" x14ac:dyDescent="0.25">
      <c r="A4042" s="204">
        <v>43843</v>
      </c>
      <c r="B4042" s="201">
        <v>0.3</v>
      </c>
    </row>
    <row r="4043" spans="1:2" x14ac:dyDescent="0.25">
      <c r="A4043" s="204">
        <v>43844</v>
      </c>
      <c r="B4043" s="201">
        <v>0.27</v>
      </c>
    </row>
    <row r="4044" spans="1:2" x14ac:dyDescent="0.25">
      <c r="A4044" s="204">
        <v>43845</v>
      </c>
      <c r="B4044" s="201">
        <v>0.26</v>
      </c>
    </row>
    <row r="4045" spans="1:2" x14ac:dyDescent="0.25">
      <c r="A4045" s="204">
        <v>43846</v>
      </c>
      <c r="B4045" s="201">
        <v>0.28999999999999998</v>
      </c>
    </row>
    <row r="4046" spans="1:2" x14ac:dyDescent="0.25">
      <c r="A4046" s="204">
        <v>43847</v>
      </c>
      <c r="B4046" s="201">
        <v>0.31</v>
      </c>
    </row>
    <row r="4047" spans="1:2" x14ac:dyDescent="0.25">
      <c r="A4047" s="204">
        <v>43850</v>
      </c>
      <c r="B4047" s="201" t="e">
        <f>NA()</f>
        <v>#N/A</v>
      </c>
    </row>
    <row r="4048" spans="1:2" x14ac:dyDescent="0.25">
      <c r="A4048" s="204">
        <v>43851</v>
      </c>
      <c r="B4048" s="201">
        <v>0.27</v>
      </c>
    </row>
    <row r="4049" spans="1:2" x14ac:dyDescent="0.25">
      <c r="A4049" s="204">
        <v>43852</v>
      </c>
      <c r="B4049" s="201">
        <v>0.27</v>
      </c>
    </row>
    <row r="4050" spans="1:2" x14ac:dyDescent="0.25">
      <c r="A4050" s="204">
        <v>43853</v>
      </c>
      <c r="B4050" s="201">
        <v>0.25</v>
      </c>
    </row>
    <row r="4051" spans="1:2" x14ac:dyDescent="0.25">
      <c r="A4051" s="204">
        <v>43854</v>
      </c>
      <c r="B4051" s="201">
        <v>0.22</v>
      </c>
    </row>
    <row r="4052" spans="1:2" x14ac:dyDescent="0.25">
      <c r="A4052" s="204">
        <v>43857</v>
      </c>
      <c r="B4052" s="201">
        <v>0.17</v>
      </c>
    </row>
    <row r="4053" spans="1:2" x14ac:dyDescent="0.25">
      <c r="A4053" s="204">
        <v>43858</v>
      </c>
      <c r="B4053" s="201">
        <v>0.2</v>
      </c>
    </row>
    <row r="4054" spans="1:2" x14ac:dyDescent="0.25">
      <c r="A4054" s="204">
        <v>43859</v>
      </c>
      <c r="B4054" s="201">
        <v>0.17</v>
      </c>
    </row>
    <row r="4055" spans="1:2" x14ac:dyDescent="0.25">
      <c r="A4055" s="204">
        <v>43860</v>
      </c>
      <c r="B4055" s="201">
        <v>0.14000000000000001</v>
      </c>
    </row>
    <row r="4056" spans="1:2" x14ac:dyDescent="0.25">
      <c r="A4056" s="204">
        <v>43861</v>
      </c>
      <c r="B4056" s="201">
        <v>0.09</v>
      </c>
    </row>
    <row r="4057" spans="1:2" x14ac:dyDescent="0.25">
      <c r="A4057" s="204">
        <v>43864</v>
      </c>
      <c r="B4057" s="201">
        <v>0.13</v>
      </c>
    </row>
    <row r="4058" spans="1:2" x14ac:dyDescent="0.25">
      <c r="A4058" s="204">
        <v>43865</v>
      </c>
      <c r="B4058" s="201">
        <v>0.19</v>
      </c>
    </row>
    <row r="4059" spans="1:2" x14ac:dyDescent="0.25">
      <c r="A4059" s="204">
        <v>43866</v>
      </c>
      <c r="B4059" s="201">
        <v>0.23</v>
      </c>
    </row>
    <row r="4060" spans="1:2" x14ac:dyDescent="0.25">
      <c r="A4060" s="204">
        <v>43867</v>
      </c>
      <c r="B4060" s="201">
        <v>0.21</v>
      </c>
    </row>
    <row r="4061" spans="1:2" x14ac:dyDescent="0.25">
      <c r="A4061" s="204">
        <v>43868</v>
      </c>
      <c r="B4061" s="201">
        <v>0.15</v>
      </c>
    </row>
    <row r="4062" spans="1:2" x14ac:dyDescent="0.25">
      <c r="A4062" s="204">
        <v>43871</v>
      </c>
      <c r="B4062" s="201">
        <v>0.14000000000000001</v>
      </c>
    </row>
    <row r="4063" spans="1:2" x14ac:dyDescent="0.25">
      <c r="A4063" s="204">
        <v>43872</v>
      </c>
      <c r="B4063" s="201">
        <v>0.17</v>
      </c>
    </row>
    <row r="4064" spans="1:2" x14ac:dyDescent="0.25">
      <c r="A4064" s="204">
        <v>43873</v>
      </c>
      <c r="B4064" s="201">
        <v>0.2</v>
      </c>
    </row>
    <row r="4065" spans="1:2" x14ac:dyDescent="0.25">
      <c r="A4065" s="204">
        <v>43874</v>
      </c>
      <c r="B4065" s="201">
        <v>0.18</v>
      </c>
    </row>
    <row r="4066" spans="1:2" x14ac:dyDescent="0.25">
      <c r="A4066" s="204">
        <v>43875</v>
      </c>
      <c r="B4066" s="201">
        <v>0.16</v>
      </c>
    </row>
    <row r="4067" spans="1:2" x14ac:dyDescent="0.25">
      <c r="A4067" s="204">
        <v>43878</v>
      </c>
      <c r="B4067" s="201" t="e">
        <f>NA()</f>
        <v>#N/A</v>
      </c>
    </row>
    <row r="4068" spans="1:2" x14ac:dyDescent="0.25">
      <c r="A4068" s="204">
        <v>43879</v>
      </c>
      <c r="B4068" s="201">
        <v>0.13</v>
      </c>
    </row>
    <row r="4069" spans="1:2" x14ac:dyDescent="0.25">
      <c r="A4069" s="204">
        <v>43880</v>
      </c>
      <c r="B4069" s="201">
        <v>0.14000000000000001</v>
      </c>
    </row>
    <row r="4070" spans="1:2" x14ac:dyDescent="0.25">
      <c r="A4070" s="204">
        <v>43881</v>
      </c>
      <c r="B4070" s="201">
        <v>0.1</v>
      </c>
    </row>
    <row r="4071" spans="1:2" x14ac:dyDescent="0.25">
      <c r="A4071" s="204">
        <v>43882</v>
      </c>
      <c r="B4071" s="201">
        <v>7.0000000000000007E-2</v>
      </c>
    </row>
    <row r="4072" spans="1:2" x14ac:dyDescent="0.25">
      <c r="A4072" s="204">
        <v>43885</v>
      </c>
      <c r="B4072" s="201">
        <v>0.04</v>
      </c>
    </row>
    <row r="4073" spans="1:2" x14ac:dyDescent="0.25">
      <c r="A4073" s="204">
        <v>43886</v>
      </c>
      <c r="B4073" s="201">
        <v>0.04</v>
      </c>
    </row>
    <row r="4074" spans="1:2" x14ac:dyDescent="0.25">
      <c r="A4074" s="204">
        <v>43887</v>
      </c>
      <c r="B4074" s="201">
        <v>0.04</v>
      </c>
    </row>
    <row r="4075" spans="1:2" x14ac:dyDescent="0.25">
      <c r="A4075" s="204">
        <v>43888</v>
      </c>
      <c r="B4075" s="201">
        <v>0.01</v>
      </c>
    </row>
    <row r="4076" spans="1:2" x14ac:dyDescent="0.25">
      <c r="A4076" s="204">
        <v>43889</v>
      </c>
      <c r="B4076" s="201">
        <v>0</v>
      </c>
    </row>
    <row r="4077" spans="1:2" x14ac:dyDescent="0.25">
      <c r="A4077" s="204">
        <v>43892</v>
      </c>
      <c r="B4077" s="201">
        <v>-0.09</v>
      </c>
    </row>
    <row r="4078" spans="1:2" x14ac:dyDescent="0.25">
      <c r="A4078" s="204">
        <v>43893</v>
      </c>
      <c r="B4078" s="201">
        <v>-0.17</v>
      </c>
    </row>
    <row r="4079" spans="1:2" x14ac:dyDescent="0.25">
      <c r="A4079" s="204">
        <v>43894</v>
      </c>
      <c r="B4079" s="201">
        <v>-0.18</v>
      </c>
    </row>
    <row r="4080" spans="1:2" x14ac:dyDescent="0.25">
      <c r="A4080" s="204">
        <v>43895</v>
      </c>
      <c r="B4080" s="201">
        <v>-0.24</v>
      </c>
    </row>
    <row r="4081" spans="1:2" x14ac:dyDescent="0.25">
      <c r="A4081" s="204">
        <v>43896</v>
      </c>
      <c r="B4081" s="201">
        <v>-0.41</v>
      </c>
    </row>
    <row r="4082" spans="1:2" x14ac:dyDescent="0.25">
      <c r="A4082" s="204">
        <v>43899</v>
      </c>
      <c r="B4082" s="201">
        <v>-0.32</v>
      </c>
    </row>
    <row r="4083" spans="1:2" x14ac:dyDescent="0.25">
      <c r="A4083" s="204">
        <v>43900</v>
      </c>
      <c r="B4083" s="201">
        <v>-0.08</v>
      </c>
    </row>
    <row r="4084" spans="1:2" x14ac:dyDescent="0.25">
      <c r="A4084" s="204">
        <v>43901</v>
      </c>
      <c r="B4084" s="201">
        <v>0</v>
      </c>
    </row>
    <row r="4085" spans="1:2" x14ac:dyDescent="0.25">
      <c r="A4085" s="204">
        <v>43902</v>
      </c>
      <c r="B4085" s="201">
        <v>0.14000000000000001</v>
      </c>
    </row>
    <row r="4086" spans="1:2" x14ac:dyDescent="0.25">
      <c r="A4086" s="204">
        <v>43903</v>
      </c>
      <c r="B4086" s="201">
        <v>0.22</v>
      </c>
    </row>
    <row r="4087" spans="1:2" x14ac:dyDescent="0.25">
      <c r="A4087" s="204">
        <v>43906</v>
      </c>
      <c r="B4087" s="201">
        <v>0.17</v>
      </c>
    </row>
    <row r="4088" spans="1:2" x14ac:dyDescent="0.25">
      <c r="A4088" s="204">
        <v>43907</v>
      </c>
      <c r="B4088" s="201">
        <v>0.54</v>
      </c>
    </row>
    <row r="4089" spans="1:2" x14ac:dyDescent="0.25">
      <c r="A4089" s="204">
        <v>43908</v>
      </c>
      <c r="B4089" s="201">
        <v>0.66</v>
      </c>
    </row>
    <row r="4090" spans="1:2" x14ac:dyDescent="0.25">
      <c r="A4090" s="204">
        <v>43909</v>
      </c>
      <c r="B4090" s="201">
        <v>0.71</v>
      </c>
    </row>
    <row r="4091" spans="1:2" x14ac:dyDescent="0.25">
      <c r="A4091" s="204">
        <v>43910</v>
      </c>
      <c r="B4091" s="201">
        <v>0.26</v>
      </c>
    </row>
    <row r="4092" spans="1:2" x14ac:dyDescent="0.25">
      <c r="A4092" s="204">
        <v>43913</v>
      </c>
      <c r="B4092" s="201">
        <v>-0.02</v>
      </c>
    </row>
    <row r="4093" spans="1:2" x14ac:dyDescent="0.25">
      <c r="A4093" s="204">
        <v>43914</v>
      </c>
      <c r="B4093" s="201">
        <v>-0.09</v>
      </c>
    </row>
    <row r="4094" spans="1:2" x14ac:dyDescent="0.25">
      <c r="A4094" s="204">
        <v>43915</v>
      </c>
      <c r="B4094" s="201">
        <v>-0.09</v>
      </c>
    </row>
    <row r="4095" spans="1:2" x14ac:dyDescent="0.25">
      <c r="A4095" s="204">
        <v>43916</v>
      </c>
      <c r="B4095" s="201">
        <v>-0.14000000000000001</v>
      </c>
    </row>
    <row r="4096" spans="1:2" x14ac:dyDescent="0.25">
      <c r="A4096" s="204">
        <v>43917</v>
      </c>
      <c r="B4096" s="201">
        <v>-0.12</v>
      </c>
    </row>
    <row r="4097" spans="1:2" x14ac:dyDescent="0.25">
      <c r="A4097" s="204">
        <v>43920</v>
      </c>
      <c r="B4097" s="201">
        <v>-0.1</v>
      </c>
    </row>
    <row r="4098" spans="1:2" x14ac:dyDescent="0.25">
      <c r="A4098" s="204">
        <v>43921</v>
      </c>
      <c r="B4098" s="201">
        <v>0</v>
      </c>
    </row>
    <row r="4099" spans="1:2" x14ac:dyDescent="0.25">
      <c r="A4099" s="204">
        <v>43922</v>
      </c>
      <c r="B4099" s="201">
        <v>-0.1</v>
      </c>
    </row>
    <row r="4100" spans="1:2" x14ac:dyDescent="0.25">
      <c r="A4100" s="204">
        <v>43923</v>
      </c>
      <c r="B4100" s="201">
        <v>-0.21</v>
      </c>
    </row>
    <row r="4101" spans="1:2" x14ac:dyDescent="0.25">
      <c r="A4101" s="204">
        <v>43924</v>
      </c>
      <c r="B4101" s="201">
        <v>-0.26</v>
      </c>
    </row>
    <row r="4102" spans="1:2" x14ac:dyDescent="0.25">
      <c r="A4102" s="204">
        <v>43927</v>
      </c>
      <c r="B4102" s="201">
        <v>-0.28000000000000003</v>
      </c>
    </row>
    <row r="4103" spans="1:2" x14ac:dyDescent="0.25">
      <c r="A4103" s="204">
        <v>43928</v>
      </c>
      <c r="B4103" s="201">
        <v>-0.24</v>
      </c>
    </row>
    <row r="4104" spans="1:2" x14ac:dyDescent="0.25">
      <c r="A4104" s="204">
        <v>43929</v>
      </c>
      <c r="B4104" s="201">
        <v>-0.24</v>
      </c>
    </row>
    <row r="4105" spans="1:2" x14ac:dyDescent="0.25">
      <c r="A4105" s="204">
        <v>43930</v>
      </c>
      <c r="B4105" s="201">
        <v>-0.32</v>
      </c>
    </row>
    <row r="4106" spans="1:2" x14ac:dyDescent="0.25">
      <c r="A4106" s="204">
        <v>43931</v>
      </c>
      <c r="B4106" s="201" t="e">
        <f>NA()</f>
        <v>#N/A</v>
      </c>
    </row>
    <row r="4107" spans="1:2" x14ac:dyDescent="0.25">
      <c r="A4107" s="204">
        <v>43934</v>
      </c>
      <c r="B4107" s="201">
        <v>-0.33</v>
      </c>
    </row>
    <row r="4108" spans="1:2" x14ac:dyDescent="0.25">
      <c r="A4108" s="204">
        <v>43935</v>
      </c>
      <c r="B4108" s="201">
        <v>-0.35</v>
      </c>
    </row>
    <row r="4109" spans="1:2" x14ac:dyDescent="0.25">
      <c r="A4109" s="204">
        <v>43936</v>
      </c>
      <c r="B4109" s="201">
        <v>-0.38</v>
      </c>
    </row>
    <row r="4110" spans="1:2" x14ac:dyDescent="0.25">
      <c r="A4110" s="204">
        <v>43937</v>
      </c>
      <c r="B4110" s="201">
        <v>-0.25</v>
      </c>
    </row>
    <row r="4111" spans="1:2" x14ac:dyDescent="0.25">
      <c r="A4111" s="204">
        <v>43938</v>
      </c>
      <c r="B4111" s="201">
        <v>-0.19</v>
      </c>
    </row>
    <row r="4112" spans="1:2" x14ac:dyDescent="0.25">
      <c r="A4112" s="204">
        <v>43941</v>
      </c>
      <c r="B4112" s="201">
        <v>-0.16</v>
      </c>
    </row>
    <row r="4113" spans="1:2" x14ac:dyDescent="0.25">
      <c r="A4113" s="204">
        <v>43942</v>
      </c>
      <c r="B4113" s="201">
        <v>-0.25</v>
      </c>
    </row>
    <row r="4114" spans="1:2" x14ac:dyDescent="0.25">
      <c r="A4114" s="204">
        <v>43943</v>
      </c>
      <c r="B4114" s="201">
        <v>-0.28999999999999998</v>
      </c>
    </row>
    <row r="4115" spans="1:2" x14ac:dyDescent="0.25">
      <c r="A4115" s="204">
        <v>43944</v>
      </c>
      <c r="B4115" s="201">
        <v>-0.31</v>
      </c>
    </row>
    <row r="4116" spans="1:2" x14ac:dyDescent="0.25">
      <c r="A4116" s="204">
        <v>43945</v>
      </c>
      <c r="B4116" s="201">
        <v>-0.38</v>
      </c>
    </row>
    <row r="4117" spans="1:2" x14ac:dyDescent="0.25">
      <c r="A4117" s="204">
        <v>43948</v>
      </c>
      <c r="B4117" s="201">
        <v>-0.36</v>
      </c>
    </row>
    <row r="4118" spans="1:2" x14ac:dyDescent="0.25">
      <c r="A4118" s="204">
        <v>43949</v>
      </c>
      <c r="B4118" s="201">
        <v>-0.38</v>
      </c>
    </row>
    <row r="4119" spans="1:2" x14ac:dyDescent="0.25">
      <c r="A4119" s="204">
        <v>43950</v>
      </c>
      <c r="B4119" s="201">
        <v>-0.35</v>
      </c>
    </row>
    <row r="4120" spans="1:2" x14ac:dyDescent="0.25">
      <c r="A4120" s="204">
        <v>43951</v>
      </c>
      <c r="B4120" s="201">
        <v>-0.27</v>
      </c>
    </row>
    <row r="4121" spans="1:2" x14ac:dyDescent="0.25">
      <c r="A4121" s="204">
        <v>43952</v>
      </c>
      <c r="B4121" s="201">
        <v>-0.26</v>
      </c>
    </row>
    <row r="4122" spans="1:2" x14ac:dyDescent="0.25">
      <c r="A4122" s="204">
        <v>43955</v>
      </c>
      <c r="B4122" s="201">
        <v>-0.27</v>
      </c>
    </row>
    <row r="4123" spans="1:2" x14ac:dyDescent="0.25">
      <c r="A4123" s="204">
        <v>43956</v>
      </c>
      <c r="B4123" s="201">
        <v>-0.27</v>
      </c>
    </row>
    <row r="4124" spans="1:2" x14ac:dyDescent="0.25">
      <c r="A4124" s="204">
        <v>43957</v>
      </c>
      <c r="B4124" s="201">
        <v>-0.21</v>
      </c>
    </row>
    <row r="4125" spans="1:2" x14ac:dyDescent="0.25">
      <c r="A4125" s="204">
        <v>43958</v>
      </c>
      <c r="B4125" s="201">
        <v>-0.28000000000000003</v>
      </c>
    </row>
    <row r="4126" spans="1:2" x14ac:dyDescent="0.25">
      <c r="A4126" s="204">
        <v>43959</v>
      </c>
      <c r="B4126" s="201">
        <v>-0.25</v>
      </c>
    </row>
    <row r="4127" spans="1:2" x14ac:dyDescent="0.25">
      <c r="A4127" s="204">
        <v>43962</v>
      </c>
      <c r="B4127" s="201">
        <v>-0.23</v>
      </c>
    </row>
    <row r="4128" spans="1:2" x14ac:dyDescent="0.25">
      <c r="A4128" s="204">
        <v>43963</v>
      </c>
      <c r="B4128" s="201">
        <v>-0.23</v>
      </c>
    </row>
    <row r="4129" spans="1:2" x14ac:dyDescent="0.25">
      <c r="A4129" s="204">
        <v>43964</v>
      </c>
      <c r="B4129" s="201">
        <v>-0.25</v>
      </c>
    </row>
    <row r="4130" spans="1:2" x14ac:dyDescent="0.25">
      <c r="A4130" s="204">
        <v>43965</v>
      </c>
      <c r="B4130" s="201">
        <v>-0.26</v>
      </c>
    </row>
    <row r="4131" spans="1:2" x14ac:dyDescent="0.25">
      <c r="A4131" s="204">
        <v>43966</v>
      </c>
      <c r="B4131" s="201">
        <v>-0.28000000000000003</v>
      </c>
    </row>
    <row r="4132" spans="1:2" x14ac:dyDescent="0.25">
      <c r="A4132" s="204">
        <v>43969</v>
      </c>
      <c r="B4132" s="201">
        <v>-0.25</v>
      </c>
    </row>
    <row r="4133" spans="1:2" x14ac:dyDescent="0.25">
      <c r="A4133" s="204">
        <v>43970</v>
      </c>
      <c r="B4133" s="201">
        <v>-0.25</v>
      </c>
    </row>
    <row r="4134" spans="1:2" x14ac:dyDescent="0.25">
      <c r="A4134" s="204">
        <v>43971</v>
      </c>
      <c r="B4134" s="201">
        <v>-0.28999999999999998</v>
      </c>
    </row>
    <row r="4135" spans="1:2" x14ac:dyDescent="0.25">
      <c r="A4135" s="204">
        <v>43972</v>
      </c>
      <c r="B4135" s="201">
        <v>-0.27</v>
      </c>
    </row>
    <row r="4136" spans="1:2" x14ac:dyDescent="0.25">
      <c r="A4136" s="204">
        <v>43973</v>
      </c>
      <c r="B4136" s="201">
        <v>-0.28000000000000003</v>
      </c>
    </row>
    <row r="4137" spans="1:2" x14ac:dyDescent="0.25">
      <c r="A4137" s="204">
        <v>43976</v>
      </c>
      <c r="B4137" s="201" t="e">
        <f>NA()</f>
        <v>#N/A</v>
      </c>
    </row>
    <row r="4138" spans="1:2" x14ac:dyDescent="0.25">
      <c r="A4138" s="204">
        <v>43977</v>
      </c>
      <c r="B4138" s="201">
        <v>-0.24</v>
      </c>
    </row>
    <row r="4139" spans="1:2" x14ac:dyDescent="0.25">
      <c r="A4139" s="204">
        <v>43978</v>
      </c>
      <c r="B4139" s="201">
        <v>-0.25</v>
      </c>
    </row>
    <row r="4140" spans="1:2" x14ac:dyDescent="0.25">
      <c r="A4140" s="204">
        <v>43979</v>
      </c>
      <c r="B4140" s="201">
        <v>-0.24</v>
      </c>
    </row>
    <row r="4141" spans="1:2" x14ac:dyDescent="0.25">
      <c r="A4141" s="204">
        <v>43980</v>
      </c>
      <c r="B4141" s="201">
        <v>-0.27</v>
      </c>
    </row>
    <row r="4142" spans="1:2" x14ac:dyDescent="0.25">
      <c r="A4142" s="204">
        <v>43983</v>
      </c>
      <c r="B4142" s="201">
        <v>-0.3</v>
      </c>
    </row>
    <row r="4143" spans="1:2" x14ac:dyDescent="0.25">
      <c r="A4143" s="204">
        <v>43984</v>
      </c>
      <c r="B4143" s="201">
        <v>-0.26</v>
      </c>
    </row>
    <row r="4144" spans="1:2" x14ac:dyDescent="0.25">
      <c r="A4144" s="204">
        <v>43985</v>
      </c>
      <c r="B4144" s="201">
        <v>-0.19</v>
      </c>
    </row>
    <row r="4145" spans="1:2" x14ac:dyDescent="0.25">
      <c r="A4145" s="204">
        <v>43986</v>
      </c>
      <c r="B4145" s="201">
        <v>-0.15</v>
      </c>
    </row>
    <row r="4146" spans="1:2" x14ac:dyDescent="0.25">
      <c r="A4146" s="204">
        <v>43987</v>
      </c>
      <c r="B4146" s="201">
        <v>-0.12</v>
      </c>
    </row>
    <row r="4147" spans="1:2" x14ac:dyDescent="0.25">
      <c r="A4147" s="204">
        <v>43990</v>
      </c>
      <c r="B4147" s="201">
        <v>-0.15</v>
      </c>
    </row>
    <row r="4148" spans="1:2" x14ac:dyDescent="0.25">
      <c r="A4148" s="204">
        <v>43991</v>
      </c>
      <c r="B4148" s="201">
        <v>-0.16</v>
      </c>
    </row>
    <row r="4149" spans="1:2" x14ac:dyDescent="0.25">
      <c r="A4149" s="204">
        <v>43992</v>
      </c>
      <c r="B4149" s="201">
        <v>-0.25</v>
      </c>
    </row>
    <row r="4150" spans="1:2" x14ac:dyDescent="0.25">
      <c r="A4150" s="204">
        <v>43993</v>
      </c>
      <c r="B4150" s="201">
        <v>-0.31</v>
      </c>
    </row>
    <row r="4151" spans="1:2" x14ac:dyDescent="0.25">
      <c r="A4151" s="204">
        <v>43994</v>
      </c>
      <c r="B4151" s="201">
        <v>-0.26</v>
      </c>
    </row>
    <row r="4152" spans="1:2" x14ac:dyDescent="0.25">
      <c r="A4152" s="204">
        <v>43997</v>
      </c>
      <c r="B4152" s="201">
        <v>-0.27</v>
      </c>
    </row>
    <row r="4153" spans="1:2" x14ac:dyDescent="0.25">
      <c r="A4153" s="204">
        <v>43998</v>
      </c>
      <c r="B4153" s="201">
        <v>-0.23</v>
      </c>
    </row>
    <row r="4154" spans="1:2" x14ac:dyDescent="0.25">
      <c r="A4154" s="204">
        <v>43999</v>
      </c>
      <c r="B4154" s="201">
        <v>-0.24</v>
      </c>
    </row>
    <row r="4155" spans="1:2" x14ac:dyDescent="0.25">
      <c r="A4155" s="204">
        <v>44000</v>
      </c>
      <c r="B4155" s="201">
        <v>-0.28999999999999998</v>
      </c>
    </row>
    <row r="4156" spans="1:2" x14ac:dyDescent="0.25">
      <c r="A4156" s="204">
        <v>44001</v>
      </c>
      <c r="B4156" s="201">
        <v>-0.33</v>
      </c>
    </row>
    <row r="4157" spans="1:2" x14ac:dyDescent="0.25">
      <c r="A4157" s="204">
        <v>44004</v>
      </c>
      <c r="B4157" s="201">
        <v>-0.36</v>
      </c>
    </row>
    <row r="4158" spans="1:2" x14ac:dyDescent="0.25">
      <c r="A4158" s="204">
        <v>44005</v>
      </c>
      <c r="B4158" s="201">
        <v>-0.38</v>
      </c>
    </row>
    <row r="4159" spans="1:2" x14ac:dyDescent="0.25">
      <c r="A4159" s="204">
        <v>44006</v>
      </c>
      <c r="B4159" s="201">
        <v>-0.38</v>
      </c>
    </row>
    <row r="4160" spans="1:2" x14ac:dyDescent="0.25">
      <c r="A4160" s="204">
        <v>44007</v>
      </c>
      <c r="B4160" s="201">
        <v>-0.4</v>
      </c>
    </row>
    <row r="4161" spans="1:2" x14ac:dyDescent="0.25">
      <c r="A4161" s="204">
        <v>44008</v>
      </c>
      <c r="B4161" s="201">
        <v>-0.43</v>
      </c>
    </row>
    <row r="4162" spans="1:2" x14ac:dyDescent="0.25">
      <c r="A4162" s="204">
        <v>44011</v>
      </c>
      <c r="B4162" s="201">
        <v>-0.41</v>
      </c>
    </row>
    <row r="4163" spans="1:2" x14ac:dyDescent="0.25">
      <c r="A4163" s="204">
        <v>44012</v>
      </c>
      <c r="B4163" s="201">
        <v>-0.38</v>
      </c>
    </row>
    <row r="4164" spans="1:2" x14ac:dyDescent="0.25">
      <c r="A4164" s="204">
        <v>44013</v>
      </c>
      <c r="B4164" s="201">
        <v>-0.38</v>
      </c>
    </row>
    <row r="4165" spans="1:2" x14ac:dyDescent="0.25">
      <c r="A4165" s="204">
        <v>44014</v>
      </c>
      <c r="B4165" s="201">
        <v>-0.42</v>
      </c>
    </row>
    <row r="4166" spans="1:2" x14ac:dyDescent="0.25">
      <c r="A4166" s="204">
        <v>44015</v>
      </c>
      <c r="B4166" s="201" t="e">
        <f>NA()</f>
        <v>#N/A</v>
      </c>
    </row>
    <row r="4167" spans="1:2" x14ac:dyDescent="0.25">
      <c r="A4167" s="204">
        <v>44018</v>
      </c>
      <c r="B4167" s="201">
        <v>-0.44</v>
      </c>
    </row>
    <row r="4168" spans="1:2" x14ac:dyDescent="0.25">
      <c r="A4168" s="204">
        <v>44019</v>
      </c>
      <c r="B4168" s="201">
        <v>-0.47</v>
      </c>
    </row>
    <row r="4169" spans="1:2" x14ac:dyDescent="0.25">
      <c r="A4169" s="204">
        <v>44020</v>
      </c>
      <c r="B4169" s="201">
        <v>-0.43</v>
      </c>
    </row>
    <row r="4170" spans="1:2" x14ac:dyDescent="0.25">
      <c r="A4170" s="204">
        <v>44021</v>
      </c>
      <c r="B4170" s="201">
        <v>-0.48</v>
      </c>
    </row>
    <row r="4171" spans="1:2" x14ac:dyDescent="0.25">
      <c r="A4171" s="204">
        <v>44022</v>
      </c>
      <c r="B4171" s="201">
        <v>-0.46</v>
      </c>
    </row>
    <row r="4172" spans="1:2" x14ac:dyDescent="0.25">
      <c r="A4172" s="204">
        <v>44025</v>
      </c>
      <c r="B4172" s="201">
        <v>-0.48</v>
      </c>
    </row>
    <row r="4173" spans="1:2" x14ac:dyDescent="0.25">
      <c r="A4173" s="204">
        <v>44026</v>
      </c>
      <c r="B4173" s="201">
        <v>-0.48</v>
      </c>
    </row>
    <row r="4174" spans="1:2" x14ac:dyDescent="0.25">
      <c r="A4174" s="204">
        <v>44027</v>
      </c>
      <c r="B4174" s="201">
        <v>-0.46</v>
      </c>
    </row>
    <row r="4175" spans="1:2" x14ac:dyDescent="0.25">
      <c r="A4175" s="204">
        <v>44028</v>
      </c>
      <c r="B4175" s="201">
        <v>-0.48</v>
      </c>
    </row>
    <row r="4176" spans="1:2" x14ac:dyDescent="0.25">
      <c r="A4176" s="204">
        <v>44029</v>
      </c>
      <c r="B4176" s="201">
        <v>-0.5</v>
      </c>
    </row>
    <row r="4177" spans="1:2" x14ac:dyDescent="0.25">
      <c r="A4177" s="204">
        <v>44032</v>
      </c>
      <c r="B4177" s="201">
        <v>-0.52</v>
      </c>
    </row>
    <row r="4178" spans="1:2" x14ac:dyDescent="0.25">
      <c r="A4178" s="204">
        <v>44033</v>
      </c>
      <c r="B4178" s="201">
        <v>-0.54</v>
      </c>
    </row>
    <row r="4179" spans="1:2" x14ac:dyDescent="0.25">
      <c r="A4179" s="204">
        <v>44034</v>
      </c>
      <c r="B4179" s="201">
        <v>-0.55000000000000004</v>
      </c>
    </row>
    <row r="4180" spans="1:2" x14ac:dyDescent="0.25">
      <c r="A4180" s="204">
        <v>44035</v>
      </c>
      <c r="B4180" s="201">
        <v>-0.59</v>
      </c>
    </row>
    <row r="4181" spans="1:2" x14ac:dyDescent="0.25">
      <c r="A4181" s="204">
        <v>44036</v>
      </c>
      <c r="B4181" s="201">
        <v>-0.62</v>
      </c>
    </row>
    <row r="4182" spans="1:2" x14ac:dyDescent="0.25">
      <c r="A4182" s="204">
        <v>44039</v>
      </c>
      <c r="B4182" s="201">
        <v>-0.6</v>
      </c>
    </row>
    <row r="4183" spans="1:2" x14ac:dyDescent="0.25">
      <c r="A4183" s="204">
        <v>44040</v>
      </c>
      <c r="B4183" s="201">
        <v>-0.63</v>
      </c>
    </row>
    <row r="4184" spans="1:2" x14ac:dyDescent="0.25">
      <c r="A4184" s="204">
        <v>44041</v>
      </c>
      <c r="B4184" s="201">
        <v>-0.65</v>
      </c>
    </row>
    <row r="4185" spans="1:2" x14ac:dyDescent="0.25">
      <c r="A4185" s="204">
        <v>44042</v>
      </c>
      <c r="B4185" s="201">
        <v>-0.68</v>
      </c>
    </row>
    <row r="4186" spans="1:2" x14ac:dyDescent="0.25">
      <c r="A4186" s="204">
        <v>44043</v>
      </c>
      <c r="B4186" s="201">
        <v>-0.69</v>
      </c>
    </row>
    <row r="4187" spans="1:2" x14ac:dyDescent="0.25">
      <c r="A4187" s="204">
        <v>44046</v>
      </c>
      <c r="B4187" s="201">
        <v>-0.69</v>
      </c>
    </row>
    <row r="4188" spans="1:2" x14ac:dyDescent="0.25">
      <c r="A4188" s="204">
        <v>44047</v>
      </c>
      <c r="B4188" s="201">
        <v>-0.71</v>
      </c>
    </row>
    <row r="4189" spans="1:2" x14ac:dyDescent="0.25">
      <c r="A4189" s="204">
        <v>44048</v>
      </c>
      <c r="B4189" s="201">
        <v>-0.71</v>
      </c>
    </row>
    <row r="4190" spans="1:2" x14ac:dyDescent="0.25">
      <c r="A4190" s="204">
        <v>44049</v>
      </c>
      <c r="B4190" s="201">
        <v>-0.72</v>
      </c>
    </row>
    <row r="4191" spans="1:2" x14ac:dyDescent="0.25">
      <c r="A4191" s="204">
        <v>44050</v>
      </c>
      <c r="B4191" s="201">
        <v>-0.69</v>
      </c>
    </row>
    <row r="4192" spans="1:2" x14ac:dyDescent="0.25">
      <c r="A4192" s="204">
        <v>44053</v>
      </c>
      <c r="B4192" s="201">
        <v>-0.67</v>
      </c>
    </row>
    <row r="4193" spans="1:2" x14ac:dyDescent="0.25">
      <c r="A4193" s="204">
        <v>44054</v>
      </c>
      <c r="B4193" s="201">
        <v>-0.63</v>
      </c>
    </row>
    <row r="4194" spans="1:2" x14ac:dyDescent="0.25">
      <c r="A4194" s="204">
        <v>44055</v>
      </c>
      <c r="B4194" s="201">
        <v>-0.61</v>
      </c>
    </row>
    <row r="4195" spans="1:2" x14ac:dyDescent="0.25">
      <c r="A4195" s="204">
        <v>44056</v>
      </c>
      <c r="B4195" s="201">
        <v>-0.56999999999999995</v>
      </c>
    </row>
    <row r="4196" spans="1:2" x14ac:dyDescent="0.25">
      <c r="A4196" s="204">
        <v>44057</v>
      </c>
      <c r="B4196" s="201">
        <v>-0.54</v>
      </c>
    </row>
    <row r="4197" spans="1:2" x14ac:dyDescent="0.25">
      <c r="A4197" s="204">
        <v>44060</v>
      </c>
      <c r="B4197" s="201">
        <v>-0.56000000000000005</v>
      </c>
    </row>
    <row r="4198" spans="1:2" x14ac:dyDescent="0.25">
      <c r="A4198" s="204">
        <v>44061</v>
      </c>
      <c r="B4198" s="201">
        <v>-0.62</v>
      </c>
    </row>
    <row r="4199" spans="1:2" x14ac:dyDescent="0.25">
      <c r="A4199" s="204">
        <v>44062</v>
      </c>
      <c r="B4199" s="201">
        <v>-0.6</v>
      </c>
    </row>
    <row r="4200" spans="1:2" x14ac:dyDescent="0.25">
      <c r="A4200" s="204">
        <v>44063</v>
      </c>
      <c r="B4200" s="201">
        <v>-0.56000000000000005</v>
      </c>
    </row>
    <row r="4201" spans="1:2" x14ac:dyDescent="0.25">
      <c r="A4201" s="204">
        <v>44064</v>
      </c>
      <c r="B4201" s="201">
        <v>-0.61</v>
      </c>
    </row>
    <row r="4202" spans="1:2" x14ac:dyDescent="0.25">
      <c r="A4202" s="204">
        <v>44067</v>
      </c>
      <c r="B4202" s="201">
        <v>-0.63</v>
      </c>
    </row>
    <row r="4203" spans="1:2" x14ac:dyDescent="0.25">
      <c r="A4203" s="204">
        <v>44068</v>
      </c>
      <c r="B4203" s="201">
        <v>-0.61</v>
      </c>
    </row>
    <row r="4204" spans="1:2" x14ac:dyDescent="0.25">
      <c r="A4204" s="204">
        <v>44069</v>
      </c>
      <c r="B4204" s="201">
        <v>-0.63</v>
      </c>
    </row>
    <row r="4205" spans="1:2" x14ac:dyDescent="0.25">
      <c r="A4205" s="204">
        <v>44070</v>
      </c>
      <c r="B4205" s="201">
        <v>-0.55000000000000004</v>
      </c>
    </row>
    <row r="4206" spans="1:2" x14ac:dyDescent="0.25">
      <c r="A4206" s="204">
        <v>44071</v>
      </c>
      <c r="B4206" s="201">
        <v>-0.56999999999999995</v>
      </c>
    </row>
    <row r="4207" spans="1:2" x14ac:dyDescent="0.25">
      <c r="A4207" s="204">
        <v>44074</v>
      </c>
      <c r="B4207" s="201">
        <v>-0.64</v>
      </c>
    </row>
    <row r="4208" spans="1:2" x14ac:dyDescent="0.25">
      <c r="A4208" s="204">
        <v>44075</v>
      </c>
      <c r="B4208" s="201">
        <v>-0.67</v>
      </c>
    </row>
    <row r="4209" spans="1:2" x14ac:dyDescent="0.25">
      <c r="A4209" s="204">
        <v>44076</v>
      </c>
      <c r="B4209" s="201">
        <v>-0.67</v>
      </c>
    </row>
    <row r="4210" spans="1:2" x14ac:dyDescent="0.25">
      <c r="A4210" s="204">
        <v>44077</v>
      </c>
      <c r="B4210" s="201">
        <v>-0.65</v>
      </c>
    </row>
    <row r="4211" spans="1:2" x14ac:dyDescent="0.25">
      <c r="A4211" s="204">
        <v>44078</v>
      </c>
      <c r="B4211" s="201">
        <v>-0.59</v>
      </c>
    </row>
    <row r="4212" spans="1:2" x14ac:dyDescent="0.25">
      <c r="A4212" s="204">
        <v>44081</v>
      </c>
      <c r="B4212" s="201" t="e">
        <f>NA()</f>
        <v>#N/A</v>
      </c>
    </row>
    <row r="4213" spans="1:2" x14ac:dyDescent="0.25">
      <c r="A4213" s="204">
        <v>44082</v>
      </c>
      <c r="B4213" s="201">
        <v>-0.61</v>
      </c>
    </row>
    <row r="4214" spans="1:2" x14ac:dyDescent="0.25">
      <c r="A4214" s="204">
        <v>44083</v>
      </c>
      <c r="B4214" s="201">
        <v>-0.61</v>
      </c>
    </row>
    <row r="4215" spans="1:2" x14ac:dyDescent="0.25">
      <c r="A4215" s="204">
        <v>44084</v>
      </c>
      <c r="B4215" s="201">
        <v>-0.62</v>
      </c>
    </row>
    <row r="4216" spans="1:2" x14ac:dyDescent="0.25">
      <c r="A4216" s="204">
        <v>44085</v>
      </c>
      <c r="B4216" s="201">
        <v>-0.6</v>
      </c>
    </row>
    <row r="4217" spans="1:2" x14ac:dyDescent="0.25">
      <c r="A4217" s="204">
        <v>44088</v>
      </c>
      <c r="B4217" s="201">
        <v>-0.59</v>
      </c>
    </row>
    <row r="4218" spans="1:2" x14ac:dyDescent="0.25">
      <c r="A4218" s="204">
        <v>44089</v>
      </c>
      <c r="B4218" s="201">
        <v>-0.6</v>
      </c>
    </row>
    <row r="4219" spans="1:2" x14ac:dyDescent="0.25">
      <c r="A4219" s="204">
        <v>44090</v>
      </c>
      <c r="B4219" s="201">
        <v>-0.57999999999999996</v>
      </c>
    </row>
    <row r="4220" spans="1:2" x14ac:dyDescent="0.25">
      <c r="A4220" s="204">
        <v>44091</v>
      </c>
      <c r="B4220" s="201">
        <v>-0.56999999999999995</v>
      </c>
    </row>
    <row r="4221" spans="1:2" x14ac:dyDescent="0.25">
      <c r="A4221" s="204">
        <v>44092</v>
      </c>
      <c r="B4221" s="201">
        <v>-0.56999999999999995</v>
      </c>
    </row>
    <row r="4222" spans="1:2" x14ac:dyDescent="0.25">
      <c r="A4222" s="204">
        <v>44095</v>
      </c>
      <c r="B4222" s="201">
        <v>-0.56000000000000005</v>
      </c>
    </row>
    <row r="4223" spans="1:2" x14ac:dyDescent="0.25">
      <c r="A4223" s="204">
        <v>44096</v>
      </c>
      <c r="B4223" s="201">
        <v>-0.56000000000000005</v>
      </c>
    </row>
    <row r="4224" spans="1:2" x14ac:dyDescent="0.25">
      <c r="A4224" s="204">
        <v>44097</v>
      </c>
      <c r="B4224" s="201">
        <v>-0.55000000000000004</v>
      </c>
    </row>
    <row r="4225" spans="1:2" x14ac:dyDescent="0.25">
      <c r="A4225" s="204">
        <v>44098</v>
      </c>
      <c r="B4225" s="201">
        <v>-0.56000000000000005</v>
      </c>
    </row>
    <row r="4226" spans="1:2" x14ac:dyDescent="0.25">
      <c r="A4226" s="204">
        <v>44099</v>
      </c>
      <c r="B4226" s="201">
        <v>-0.55000000000000004</v>
      </c>
    </row>
    <row r="4227" spans="1:2" x14ac:dyDescent="0.25">
      <c r="A4227" s="204">
        <v>44102</v>
      </c>
      <c r="B4227" s="201">
        <v>-0.55000000000000004</v>
      </c>
    </row>
    <row r="4228" spans="1:2" x14ac:dyDescent="0.25">
      <c r="A4228" s="204">
        <v>44103</v>
      </c>
      <c r="B4228" s="201">
        <v>-0.59</v>
      </c>
    </row>
    <row r="4229" spans="1:2" x14ac:dyDescent="0.25">
      <c r="A4229" s="204">
        <v>44104</v>
      </c>
      <c r="B4229" s="201">
        <v>-0.54</v>
      </c>
    </row>
    <row r="4230" spans="1:2" x14ac:dyDescent="0.25">
      <c r="A4230" s="204">
        <v>44105</v>
      </c>
      <c r="B4230" s="201">
        <v>-0.55000000000000004</v>
      </c>
    </row>
    <row r="4231" spans="1:2" x14ac:dyDescent="0.25">
      <c r="A4231" s="204">
        <v>44106</v>
      </c>
      <c r="B4231" s="201">
        <v>-0.55000000000000004</v>
      </c>
    </row>
    <row r="4232" spans="1:2" x14ac:dyDescent="0.25">
      <c r="A4232" s="204">
        <v>44109</v>
      </c>
      <c r="B4232" s="201">
        <v>-0.5</v>
      </c>
    </row>
    <row r="4233" spans="1:2" x14ac:dyDescent="0.25">
      <c r="A4233" s="204">
        <v>44110</v>
      </c>
      <c r="B4233" s="201">
        <v>-0.5</v>
      </c>
    </row>
    <row r="4234" spans="1:2" x14ac:dyDescent="0.25">
      <c r="A4234" s="204">
        <v>44111</v>
      </c>
      <c r="B4234" s="201">
        <v>-0.48</v>
      </c>
    </row>
    <row r="4235" spans="1:2" x14ac:dyDescent="0.25">
      <c r="A4235" s="204">
        <v>44112</v>
      </c>
      <c r="B4235" s="201">
        <v>-0.52</v>
      </c>
    </row>
    <row r="4236" spans="1:2" x14ac:dyDescent="0.25">
      <c r="A4236" s="204">
        <v>44113</v>
      </c>
      <c r="B4236" s="201">
        <v>-0.52</v>
      </c>
    </row>
    <row r="4237" spans="1:2" x14ac:dyDescent="0.25">
      <c r="A4237" s="204">
        <v>44116</v>
      </c>
      <c r="B4237" s="201" t="e">
        <f>NA()</f>
        <v>#N/A</v>
      </c>
    </row>
    <row r="4238" spans="1:2" x14ac:dyDescent="0.25">
      <c r="A4238" s="204">
        <v>44117</v>
      </c>
      <c r="B4238" s="201">
        <v>-0.57999999999999996</v>
      </c>
    </row>
    <row r="4239" spans="1:2" x14ac:dyDescent="0.25">
      <c r="A4239" s="204">
        <v>44118</v>
      </c>
      <c r="B4239" s="201">
        <v>-0.57999999999999996</v>
      </c>
    </row>
    <row r="4240" spans="1:2" x14ac:dyDescent="0.25">
      <c r="A4240" s="204">
        <v>44119</v>
      </c>
      <c r="B4240" s="201">
        <v>-0.56999999999999995</v>
      </c>
    </row>
    <row r="4241" spans="1:2" x14ac:dyDescent="0.25">
      <c r="A4241" s="204">
        <v>44120</v>
      </c>
      <c r="B4241" s="201">
        <v>-0.56000000000000005</v>
      </c>
    </row>
    <row r="4242" spans="1:2" x14ac:dyDescent="0.25">
      <c r="A4242" s="204">
        <v>44123</v>
      </c>
      <c r="B4242" s="201">
        <v>-0.53</v>
      </c>
    </row>
    <row r="4243" spans="1:2" x14ac:dyDescent="0.25">
      <c r="A4243" s="204">
        <v>44124</v>
      </c>
      <c r="B4243" s="201">
        <v>-0.49</v>
      </c>
    </row>
    <row r="4244" spans="1:2" x14ac:dyDescent="0.25">
      <c r="A4244" s="204">
        <v>44125</v>
      </c>
      <c r="B4244" s="201">
        <v>-0.48</v>
      </c>
    </row>
    <row r="4245" spans="1:2" x14ac:dyDescent="0.25">
      <c r="A4245" s="204">
        <v>44126</v>
      </c>
      <c r="B4245" s="201">
        <v>-0.45</v>
      </c>
    </row>
    <row r="4246" spans="1:2" x14ac:dyDescent="0.25">
      <c r="A4246" s="204">
        <v>44127</v>
      </c>
      <c r="B4246" s="201">
        <v>-0.47</v>
      </c>
    </row>
    <row r="4247" spans="1:2" x14ac:dyDescent="0.25">
      <c r="A4247" s="204">
        <v>44130</v>
      </c>
      <c r="B4247" s="201">
        <v>-0.49</v>
      </c>
    </row>
    <row r="4248" spans="1:2" x14ac:dyDescent="0.25">
      <c r="A4248" s="204">
        <v>44131</v>
      </c>
      <c r="B4248" s="201">
        <v>-0.52</v>
      </c>
    </row>
    <row r="4249" spans="1:2" x14ac:dyDescent="0.25">
      <c r="A4249" s="204">
        <v>44132</v>
      </c>
      <c r="B4249" s="201">
        <v>-0.5</v>
      </c>
    </row>
    <row r="4250" spans="1:2" x14ac:dyDescent="0.25">
      <c r="A4250" s="204">
        <v>44133</v>
      </c>
      <c r="B4250" s="201">
        <v>-0.47</v>
      </c>
    </row>
    <row r="4251" spans="1:2" x14ac:dyDescent="0.25">
      <c r="A4251" s="204">
        <v>44134</v>
      </c>
      <c r="B4251" s="201">
        <v>-0.42</v>
      </c>
    </row>
    <row r="4252" spans="1:2" x14ac:dyDescent="0.25">
      <c r="A4252" s="204">
        <v>44137</v>
      </c>
      <c r="B4252" s="201">
        <v>-0.42</v>
      </c>
    </row>
    <row r="4253" spans="1:2" x14ac:dyDescent="0.25">
      <c r="A4253" s="204">
        <v>44138</v>
      </c>
      <c r="B4253" s="201">
        <v>-0.42</v>
      </c>
    </row>
    <row r="4254" spans="1:2" x14ac:dyDescent="0.25">
      <c r="A4254" s="204">
        <v>44139</v>
      </c>
      <c r="B4254" s="201">
        <v>-0.47</v>
      </c>
    </row>
    <row r="4255" spans="1:2" x14ac:dyDescent="0.25">
      <c r="A4255" s="204">
        <v>44140</v>
      </c>
      <c r="B4255" s="201">
        <v>-0.48</v>
      </c>
    </row>
    <row r="4256" spans="1:2" x14ac:dyDescent="0.25">
      <c r="A4256" s="204">
        <v>44141</v>
      </c>
      <c r="B4256" s="201">
        <v>-0.43</v>
      </c>
    </row>
    <row r="4257" spans="1:2" x14ac:dyDescent="0.25">
      <c r="A4257" s="204">
        <v>44144</v>
      </c>
      <c r="B4257" s="201">
        <v>-0.33</v>
      </c>
    </row>
    <row r="4258" spans="1:2" x14ac:dyDescent="0.25">
      <c r="A4258" s="204">
        <v>44145</v>
      </c>
      <c r="B4258" s="201">
        <v>-0.33</v>
      </c>
    </row>
    <row r="4259" spans="1:2" x14ac:dyDescent="0.25">
      <c r="A4259" s="204">
        <v>44146</v>
      </c>
      <c r="B4259" s="201" t="e">
        <f>NA()</f>
        <v>#N/A</v>
      </c>
    </row>
    <row r="4260" spans="1:2" x14ac:dyDescent="0.25">
      <c r="A4260" s="204">
        <v>44147</v>
      </c>
      <c r="B4260" s="201">
        <v>-0.38</v>
      </c>
    </row>
    <row r="4261" spans="1:2" x14ac:dyDescent="0.25">
      <c r="A4261" s="204">
        <v>44148</v>
      </c>
      <c r="B4261" s="201">
        <v>-0.4</v>
      </c>
    </row>
    <row r="4262" spans="1:2" x14ac:dyDescent="0.25">
      <c r="A4262" s="204">
        <v>44151</v>
      </c>
      <c r="B4262" s="201">
        <v>-0.36</v>
      </c>
    </row>
    <row r="4263" spans="1:2" x14ac:dyDescent="0.25">
      <c r="A4263" s="204">
        <v>44152</v>
      </c>
      <c r="B4263" s="201">
        <v>-0.38</v>
      </c>
    </row>
    <row r="4264" spans="1:2" x14ac:dyDescent="0.25">
      <c r="A4264" s="204">
        <v>44153</v>
      </c>
      <c r="B4264" s="201">
        <v>-0.4</v>
      </c>
    </row>
    <row r="4265" spans="1:2" x14ac:dyDescent="0.25">
      <c r="A4265" s="204">
        <v>44154</v>
      </c>
      <c r="B4265" s="201">
        <v>-0.46</v>
      </c>
    </row>
    <row r="4266" spans="1:2" x14ac:dyDescent="0.25">
      <c r="A4266" s="204">
        <v>44155</v>
      </c>
      <c r="B4266" s="201">
        <v>-0.49</v>
      </c>
    </row>
    <row r="4267" spans="1:2" x14ac:dyDescent="0.25">
      <c r="A4267" s="204">
        <v>44158</v>
      </c>
      <c r="B4267" s="201">
        <v>-0.49</v>
      </c>
    </row>
    <row r="4268" spans="1:2" x14ac:dyDescent="0.25">
      <c r="A4268" s="204">
        <v>44159</v>
      </c>
      <c r="B4268" s="201">
        <v>-0.48</v>
      </c>
    </row>
    <row r="4269" spans="1:2" x14ac:dyDescent="0.25">
      <c r="A4269" s="204">
        <v>44160</v>
      </c>
      <c r="B4269" s="201">
        <v>-0.49</v>
      </c>
    </row>
    <row r="4270" spans="1:2" x14ac:dyDescent="0.25">
      <c r="A4270" s="204">
        <v>44161</v>
      </c>
      <c r="B4270" s="201" t="e">
        <f>NA()</f>
        <v>#N/A</v>
      </c>
    </row>
    <row r="4271" spans="1:2" x14ac:dyDescent="0.25">
      <c r="A4271" s="204">
        <v>44162</v>
      </c>
      <c r="B4271" s="201">
        <v>-0.53</v>
      </c>
    </row>
    <row r="4272" spans="1:2" x14ac:dyDescent="0.25">
      <c r="A4272" s="204">
        <v>44165</v>
      </c>
      <c r="B4272" s="201">
        <v>-0.55000000000000004</v>
      </c>
    </row>
    <row r="4273" spans="1:2" x14ac:dyDescent="0.25">
      <c r="A4273" s="204">
        <v>44166</v>
      </c>
      <c r="B4273" s="201">
        <v>-0.49</v>
      </c>
    </row>
    <row r="4274" spans="1:2" x14ac:dyDescent="0.25">
      <c r="A4274" s="204">
        <v>44167</v>
      </c>
      <c r="B4274" s="201">
        <v>-0.49</v>
      </c>
    </row>
    <row r="4275" spans="1:2" x14ac:dyDescent="0.25">
      <c r="A4275" s="204">
        <v>44168</v>
      </c>
      <c r="B4275" s="201">
        <v>-0.51</v>
      </c>
    </row>
    <row r="4276" spans="1:2" x14ac:dyDescent="0.25">
      <c r="A4276" s="204">
        <v>44169</v>
      </c>
      <c r="B4276" s="201">
        <v>-0.48</v>
      </c>
    </row>
    <row r="4277" spans="1:2" x14ac:dyDescent="0.25">
      <c r="A4277" s="204">
        <v>44172</v>
      </c>
      <c r="B4277" s="201">
        <v>-0.49</v>
      </c>
    </row>
    <row r="4278" spans="1:2" x14ac:dyDescent="0.25">
      <c r="A4278" s="204">
        <v>44173</v>
      </c>
      <c r="B4278" s="201">
        <v>-0.53</v>
      </c>
    </row>
    <row r="4279" spans="1:2" x14ac:dyDescent="0.25">
      <c r="A4279" s="204">
        <v>44174</v>
      </c>
      <c r="B4279" s="201">
        <v>-0.53</v>
      </c>
    </row>
    <row r="4280" spans="1:2" x14ac:dyDescent="0.25">
      <c r="A4280" s="204">
        <v>44175</v>
      </c>
      <c r="B4280" s="201">
        <v>-0.55000000000000004</v>
      </c>
    </row>
    <row r="4281" spans="1:2" x14ac:dyDescent="0.25">
      <c r="A4281" s="204">
        <v>44176</v>
      </c>
      <c r="B4281" s="201">
        <v>-0.55000000000000004</v>
      </c>
    </row>
    <row r="4282" spans="1:2" x14ac:dyDescent="0.25">
      <c r="A4282" s="204">
        <v>44179</v>
      </c>
      <c r="B4282" s="201">
        <v>-0.55000000000000004</v>
      </c>
    </row>
    <row r="4283" spans="1:2" x14ac:dyDescent="0.25">
      <c r="A4283" s="204">
        <v>44180</v>
      </c>
      <c r="B4283" s="201">
        <v>-0.56000000000000005</v>
      </c>
    </row>
    <row r="4284" spans="1:2" x14ac:dyDescent="0.25">
      <c r="A4284" s="204">
        <v>44181</v>
      </c>
      <c r="B4284" s="201">
        <v>-0.55000000000000004</v>
      </c>
    </row>
    <row r="4285" spans="1:2" x14ac:dyDescent="0.25">
      <c r="A4285" s="204">
        <v>44182</v>
      </c>
      <c r="B4285" s="201">
        <v>-0.56000000000000005</v>
      </c>
    </row>
    <row r="4286" spans="1:2" x14ac:dyDescent="0.25">
      <c r="A4286" s="204">
        <v>44183</v>
      </c>
      <c r="B4286" s="201">
        <v>-0.55000000000000004</v>
      </c>
    </row>
    <row r="4287" spans="1:2" x14ac:dyDescent="0.25">
      <c r="A4287" s="204">
        <v>44186</v>
      </c>
      <c r="B4287" s="201">
        <v>-0.56000000000000005</v>
      </c>
    </row>
    <row r="4288" spans="1:2" x14ac:dyDescent="0.25">
      <c r="A4288" s="204">
        <v>44187</v>
      </c>
      <c r="B4288" s="201">
        <v>-0.54</v>
      </c>
    </row>
    <row r="4289" spans="1:2" x14ac:dyDescent="0.25">
      <c r="A4289" s="204">
        <v>44188</v>
      </c>
      <c r="B4289" s="201">
        <v>-0.55000000000000004</v>
      </c>
    </row>
    <row r="4290" spans="1:2" x14ac:dyDescent="0.25">
      <c r="A4290" s="204">
        <v>44189</v>
      </c>
      <c r="B4290" s="201">
        <v>-0.57999999999999996</v>
      </c>
    </row>
    <row r="4291" spans="1:2" x14ac:dyDescent="0.25">
      <c r="A4291" s="204">
        <v>44190</v>
      </c>
      <c r="B4291" s="201" t="e">
        <f>NA()</f>
        <v>#N/A</v>
      </c>
    </row>
    <row r="4292" spans="1:2" x14ac:dyDescent="0.25">
      <c r="A4292" s="204">
        <v>44193</v>
      </c>
      <c r="B4292" s="201">
        <v>-0.57999999999999996</v>
      </c>
    </row>
    <row r="4293" spans="1:2" x14ac:dyDescent="0.25">
      <c r="A4293" s="204">
        <v>44194</v>
      </c>
      <c r="B4293" s="201">
        <v>-0.57999999999999996</v>
      </c>
    </row>
    <row r="4294" spans="1:2" x14ac:dyDescent="0.25">
      <c r="A4294" s="204">
        <v>44195</v>
      </c>
      <c r="B4294" s="201">
        <v>-0.57999999999999996</v>
      </c>
    </row>
    <row r="4295" spans="1:2" x14ac:dyDescent="0.25">
      <c r="A4295" s="204">
        <v>44196</v>
      </c>
      <c r="B4295" s="201">
        <v>-0.61</v>
      </c>
    </row>
    <row r="4296" spans="1:2" x14ac:dyDescent="0.25">
      <c r="A4296" s="204">
        <v>44197</v>
      </c>
      <c r="B4296" s="201" t="e">
        <f>NA()</f>
        <v>#N/A</v>
      </c>
    </row>
    <row r="4297" spans="1:2" x14ac:dyDescent="0.25">
      <c r="A4297" s="204">
        <v>44200</v>
      </c>
      <c r="B4297" s="201">
        <v>-0.63</v>
      </c>
    </row>
    <row r="4298" spans="1:2" x14ac:dyDescent="0.25">
      <c r="A4298" s="204">
        <v>44201</v>
      </c>
      <c r="B4298" s="201">
        <v>-0.61</v>
      </c>
    </row>
    <row r="4299" spans="1:2" x14ac:dyDescent="0.25">
      <c r="A4299" s="204">
        <v>44202</v>
      </c>
      <c r="B4299" s="201">
        <v>-0.55000000000000004</v>
      </c>
    </row>
    <row r="4300" spans="1:2" x14ac:dyDescent="0.25">
      <c r="A4300" s="204">
        <v>44203</v>
      </c>
      <c r="B4300" s="201">
        <v>-0.53</v>
      </c>
    </row>
    <row r="4301" spans="1:2" x14ac:dyDescent="0.25">
      <c r="A4301" s="204">
        <v>44204</v>
      </c>
      <c r="B4301" s="201">
        <v>-0.46</v>
      </c>
    </row>
    <row r="4302" spans="1:2" x14ac:dyDescent="0.25">
      <c r="A4302" s="204">
        <v>44207</v>
      </c>
      <c r="B4302" s="201">
        <v>-0.45</v>
      </c>
    </row>
    <row r="4303" spans="1:2" x14ac:dyDescent="0.25">
      <c r="A4303" s="204">
        <v>44208</v>
      </c>
      <c r="B4303" s="201">
        <v>-0.47</v>
      </c>
    </row>
    <row r="4304" spans="1:2" x14ac:dyDescent="0.25">
      <c r="A4304" s="204">
        <v>44209</v>
      </c>
      <c r="B4304" s="201">
        <v>-0.52</v>
      </c>
    </row>
    <row r="4305" spans="1:2" x14ac:dyDescent="0.25">
      <c r="A4305" s="204">
        <v>44210</v>
      </c>
      <c r="B4305" s="201">
        <v>-0.48</v>
      </c>
    </row>
    <row r="4306" spans="1:2" x14ac:dyDescent="0.25">
      <c r="A4306" s="204">
        <v>44211</v>
      </c>
      <c r="B4306" s="201">
        <v>-0.51</v>
      </c>
    </row>
    <row r="4307" spans="1:2" x14ac:dyDescent="0.25">
      <c r="A4307" s="204">
        <v>44214</v>
      </c>
      <c r="B4307" s="201" t="e">
        <f>NA()</f>
        <v>#N/A</v>
      </c>
    </row>
    <row r="4308" spans="1:2" x14ac:dyDescent="0.25">
      <c r="A4308" s="204">
        <v>44215</v>
      </c>
      <c r="B4308" s="201">
        <v>-0.53</v>
      </c>
    </row>
    <row r="4309" spans="1:2" x14ac:dyDescent="0.25">
      <c r="A4309" s="204">
        <v>44216</v>
      </c>
      <c r="B4309" s="201">
        <v>-0.54</v>
      </c>
    </row>
    <row r="4310" spans="1:2" x14ac:dyDescent="0.25">
      <c r="A4310" s="204">
        <v>44217</v>
      </c>
      <c r="B4310" s="201">
        <v>-0.53</v>
      </c>
    </row>
    <row r="4311" spans="1:2" x14ac:dyDescent="0.25">
      <c r="A4311" s="204">
        <v>44218</v>
      </c>
      <c r="B4311" s="201">
        <v>-0.53</v>
      </c>
    </row>
    <row r="4312" spans="1:2" x14ac:dyDescent="0.25">
      <c r="A4312" s="204">
        <v>44221</v>
      </c>
      <c r="B4312" s="201">
        <v>-0.56000000000000005</v>
      </c>
    </row>
    <row r="4313" spans="1:2" x14ac:dyDescent="0.25">
      <c r="A4313" s="204">
        <v>44222</v>
      </c>
      <c r="B4313" s="201">
        <v>-0.55000000000000004</v>
      </c>
    </row>
    <row r="4314" spans="1:2" x14ac:dyDescent="0.25">
      <c r="A4314" s="204">
        <v>44223</v>
      </c>
      <c r="B4314" s="201">
        <v>-0.55000000000000004</v>
      </c>
    </row>
    <row r="4315" spans="1:2" x14ac:dyDescent="0.25">
      <c r="A4315" s="204">
        <v>44224</v>
      </c>
      <c r="B4315" s="201">
        <v>-0.56999999999999995</v>
      </c>
    </row>
    <row r="4316" spans="1:2" x14ac:dyDescent="0.25">
      <c r="A4316" s="204">
        <v>44225</v>
      </c>
      <c r="B4316" s="201">
        <v>-0.52</v>
      </c>
    </row>
    <row r="4317" spans="1:2" x14ac:dyDescent="0.25">
      <c r="A4317" s="204">
        <v>44228</v>
      </c>
      <c r="B4317" s="201">
        <v>-0.51</v>
      </c>
    </row>
    <row r="4318" spans="1:2" x14ac:dyDescent="0.25">
      <c r="A4318" s="204">
        <v>44229</v>
      </c>
      <c r="B4318" s="201">
        <v>-0.51</v>
      </c>
    </row>
    <row r="4319" spans="1:2" x14ac:dyDescent="0.25">
      <c r="A4319" s="204">
        <v>44230</v>
      </c>
      <c r="B4319" s="201">
        <v>-0.5</v>
      </c>
    </row>
    <row r="4320" spans="1:2" x14ac:dyDescent="0.25">
      <c r="A4320" s="204">
        <v>44231</v>
      </c>
      <c r="B4320" s="201">
        <v>-0.49</v>
      </c>
    </row>
    <row r="4321" spans="1:2" x14ac:dyDescent="0.25">
      <c r="A4321" s="204">
        <v>44232</v>
      </c>
      <c r="B4321" s="201">
        <v>-0.46</v>
      </c>
    </row>
    <row r="4322" spans="1:2" x14ac:dyDescent="0.25">
      <c r="A4322" s="204">
        <v>44235</v>
      </c>
      <c r="B4322" s="201">
        <v>-0.46</v>
      </c>
    </row>
    <row r="4323" spans="1:2" x14ac:dyDescent="0.25">
      <c r="A4323" s="204">
        <v>44236</v>
      </c>
      <c r="B4323" s="201">
        <v>-0.48</v>
      </c>
    </row>
    <row r="4324" spans="1:2" x14ac:dyDescent="0.25">
      <c r="A4324" s="204">
        <v>44237</v>
      </c>
      <c r="B4324" s="201">
        <v>-0.49</v>
      </c>
    </row>
    <row r="4325" spans="1:2" x14ac:dyDescent="0.25">
      <c r="A4325" s="204">
        <v>44238</v>
      </c>
      <c r="B4325" s="201">
        <v>-0.45</v>
      </c>
    </row>
    <row r="4326" spans="1:2" x14ac:dyDescent="0.25">
      <c r="A4326" s="204">
        <v>44239</v>
      </c>
      <c r="B4326" s="201">
        <v>-0.41</v>
      </c>
    </row>
    <row r="4327" spans="1:2" x14ac:dyDescent="0.25">
      <c r="A4327" s="204">
        <v>44242</v>
      </c>
      <c r="B4327" s="201" t="e">
        <f>NA()</f>
        <v>#N/A</v>
      </c>
    </row>
    <row r="4328" spans="1:2" x14ac:dyDescent="0.25">
      <c r="A4328" s="204">
        <v>44243</v>
      </c>
      <c r="B4328" s="201">
        <v>-0.33</v>
      </c>
    </row>
    <row r="4329" spans="1:2" x14ac:dyDescent="0.25">
      <c r="A4329" s="204">
        <v>44244</v>
      </c>
      <c r="B4329" s="201">
        <v>-0.33</v>
      </c>
    </row>
    <row r="4330" spans="1:2" x14ac:dyDescent="0.25">
      <c r="A4330" s="204">
        <v>44245</v>
      </c>
      <c r="B4330" s="201">
        <v>-0.28999999999999998</v>
      </c>
    </row>
    <row r="4331" spans="1:2" x14ac:dyDescent="0.25">
      <c r="A4331" s="204">
        <v>44246</v>
      </c>
      <c r="B4331" s="201">
        <v>-0.2</v>
      </c>
    </row>
    <row r="4332" spans="1:2" x14ac:dyDescent="0.25">
      <c r="A4332" s="204">
        <v>44249</v>
      </c>
      <c r="B4332" s="201">
        <v>-0.18</v>
      </c>
    </row>
    <row r="4333" spans="1:2" x14ac:dyDescent="0.25">
      <c r="A4333" s="204">
        <v>44250</v>
      </c>
      <c r="B4333" s="201">
        <v>-0.16</v>
      </c>
    </row>
    <row r="4334" spans="1:2" x14ac:dyDescent="0.25">
      <c r="A4334" s="204">
        <v>44251</v>
      </c>
      <c r="B4334" s="201">
        <v>-0.16</v>
      </c>
    </row>
    <row r="4335" spans="1:2" x14ac:dyDescent="0.25">
      <c r="A4335" s="204">
        <v>44252</v>
      </c>
      <c r="B4335" s="201">
        <v>-0.03</v>
      </c>
    </row>
    <row r="4336" spans="1:2" x14ac:dyDescent="0.25">
      <c r="A4336" s="204">
        <v>44253</v>
      </c>
      <c r="B4336" s="201">
        <v>-0.18</v>
      </c>
    </row>
    <row r="4337" spans="1:2" x14ac:dyDescent="0.25">
      <c r="A4337" s="204">
        <v>44256</v>
      </c>
      <c r="B4337" s="201">
        <v>-0.14000000000000001</v>
      </c>
    </row>
    <row r="4338" spans="1:2" x14ac:dyDescent="0.25">
      <c r="A4338" s="204">
        <v>44257</v>
      </c>
      <c r="B4338" s="201">
        <v>-0.18</v>
      </c>
    </row>
    <row r="4339" spans="1:2" x14ac:dyDescent="0.25">
      <c r="A4339" s="204">
        <v>44258</v>
      </c>
      <c r="B4339" s="201">
        <v>-0.17</v>
      </c>
    </row>
    <row r="4340" spans="1:2" x14ac:dyDescent="0.25">
      <c r="A4340" s="204">
        <v>44259</v>
      </c>
      <c r="B4340" s="201">
        <v>-0.11</v>
      </c>
    </row>
    <row r="4341" spans="1:2" x14ac:dyDescent="0.25">
      <c r="A4341" s="204">
        <v>44260</v>
      </c>
      <c r="B4341" s="201">
        <v>-0.13</v>
      </c>
    </row>
    <row r="4342" spans="1:2" x14ac:dyDescent="0.25">
      <c r="A4342" s="204">
        <v>44263</v>
      </c>
      <c r="B4342" s="201">
        <v>-0.1</v>
      </c>
    </row>
    <row r="4343" spans="1:2" x14ac:dyDescent="0.25">
      <c r="A4343" s="204">
        <v>44264</v>
      </c>
      <c r="B4343" s="201">
        <v>-0.15</v>
      </c>
    </row>
    <row r="4344" spans="1:2" x14ac:dyDescent="0.25">
      <c r="A4344" s="204">
        <v>44265</v>
      </c>
      <c r="B4344" s="201">
        <v>-0.21</v>
      </c>
    </row>
    <row r="4345" spans="1:2" x14ac:dyDescent="0.25">
      <c r="A4345" s="204">
        <v>44266</v>
      </c>
      <c r="B4345" s="201">
        <v>-0.19</v>
      </c>
    </row>
    <row r="4346" spans="1:2" x14ac:dyDescent="0.25">
      <c r="A4346" s="204">
        <v>44267</v>
      </c>
      <c r="B4346" s="201">
        <v>-0.05</v>
      </c>
    </row>
    <row r="4347" spans="1:2" x14ac:dyDescent="0.25">
      <c r="A4347" s="204">
        <v>44270</v>
      </c>
      <c r="B4347" s="201">
        <v>-0.1</v>
      </c>
    </row>
    <row r="4348" spans="1:2" x14ac:dyDescent="0.25">
      <c r="A4348" s="204">
        <v>44271</v>
      </c>
      <c r="B4348" s="201">
        <v>-0.12</v>
      </c>
    </row>
    <row r="4349" spans="1:2" x14ac:dyDescent="0.25">
      <c r="A4349" s="204">
        <v>44272</v>
      </c>
      <c r="B4349" s="201">
        <v>-0.09</v>
      </c>
    </row>
    <row r="4350" spans="1:2" x14ac:dyDescent="0.25">
      <c r="A4350" s="204">
        <v>44273</v>
      </c>
      <c r="B4350" s="201">
        <v>-0.03</v>
      </c>
    </row>
    <row r="4351" spans="1:2" x14ac:dyDescent="0.25">
      <c r="A4351" s="204">
        <v>44274</v>
      </c>
      <c r="B4351" s="201">
        <v>-0.06</v>
      </c>
    </row>
    <row r="4352" spans="1:2" x14ac:dyDescent="0.25">
      <c r="A4352" s="204">
        <v>44277</v>
      </c>
      <c r="B4352" s="201">
        <v>-0.15</v>
      </c>
    </row>
    <row r="4353" spans="1:2" x14ac:dyDescent="0.25">
      <c r="A4353" s="204">
        <v>44278</v>
      </c>
      <c r="B4353" s="201">
        <v>-0.17</v>
      </c>
    </row>
    <row r="4354" spans="1:2" x14ac:dyDescent="0.25">
      <c r="A4354" s="204">
        <v>44279</v>
      </c>
      <c r="B4354" s="201">
        <v>-0.2</v>
      </c>
    </row>
    <row r="4355" spans="1:2" x14ac:dyDescent="0.25">
      <c r="A4355" s="204">
        <v>44280</v>
      </c>
      <c r="B4355" s="201">
        <v>-0.19</v>
      </c>
    </row>
    <row r="4356" spans="1:2" x14ac:dyDescent="0.25">
      <c r="A4356" s="204">
        <v>44281</v>
      </c>
      <c r="B4356" s="201">
        <v>-0.17</v>
      </c>
    </row>
    <row r="4357" spans="1:2" x14ac:dyDescent="0.25">
      <c r="A4357" s="204">
        <v>44284</v>
      </c>
      <c r="B4357" s="201">
        <v>-0.13</v>
      </c>
    </row>
    <row r="4358" spans="1:2" x14ac:dyDescent="0.25">
      <c r="A4358" s="204">
        <v>44285</v>
      </c>
      <c r="B4358" s="201">
        <v>-0.14000000000000001</v>
      </c>
    </row>
    <row r="4359" spans="1:2" x14ac:dyDescent="0.25">
      <c r="A4359" s="204">
        <v>44286</v>
      </c>
      <c r="B4359" s="201">
        <v>-0.13</v>
      </c>
    </row>
    <row r="4360" spans="1:2" x14ac:dyDescent="0.25">
      <c r="A4360" s="204">
        <v>44287</v>
      </c>
      <c r="B4360" s="201">
        <v>-0.16</v>
      </c>
    </row>
    <row r="4361" spans="1:2" x14ac:dyDescent="0.25">
      <c r="A4361" s="204">
        <v>44288</v>
      </c>
      <c r="B4361" s="201">
        <v>-0.16</v>
      </c>
    </row>
    <row r="4362" spans="1:2" x14ac:dyDescent="0.25">
      <c r="A4362" s="204">
        <v>44291</v>
      </c>
      <c r="B4362" s="201">
        <v>-0.14000000000000001</v>
      </c>
    </row>
    <row r="4363" spans="1:2" x14ac:dyDescent="0.25">
      <c r="A4363" s="204">
        <v>44292</v>
      </c>
      <c r="B4363" s="201">
        <v>-0.15</v>
      </c>
    </row>
    <row r="4364" spans="1:2" x14ac:dyDescent="0.25">
      <c r="A4364" s="204">
        <v>44293</v>
      </c>
      <c r="B4364" s="201">
        <v>-0.13</v>
      </c>
    </row>
    <row r="4365" spans="1:2" x14ac:dyDescent="0.25">
      <c r="A4365" s="204">
        <v>44294</v>
      </c>
      <c r="B4365" s="201">
        <v>-0.16</v>
      </c>
    </row>
    <row r="4366" spans="1:2" x14ac:dyDescent="0.25">
      <c r="A4366" s="204">
        <v>44295</v>
      </c>
      <c r="B4366" s="201">
        <v>-0.11</v>
      </c>
    </row>
    <row r="4367" spans="1:2" x14ac:dyDescent="0.25">
      <c r="A4367" s="204">
        <v>44298</v>
      </c>
      <c r="B4367" s="201">
        <v>-0.12</v>
      </c>
    </row>
    <row r="4368" spans="1:2" x14ac:dyDescent="0.25">
      <c r="A4368" s="204">
        <v>44299</v>
      </c>
      <c r="B4368" s="201">
        <v>-0.17</v>
      </c>
    </row>
    <row r="4369" spans="1:2" x14ac:dyDescent="0.25">
      <c r="A4369" s="204">
        <v>44300</v>
      </c>
      <c r="B4369" s="201">
        <v>-0.16</v>
      </c>
    </row>
    <row r="4370" spans="1:2" x14ac:dyDescent="0.25">
      <c r="A4370" s="204">
        <v>44301</v>
      </c>
      <c r="B4370" s="201">
        <v>-0.25</v>
      </c>
    </row>
    <row r="4371" spans="1:2" x14ac:dyDescent="0.25">
      <c r="A4371" s="204">
        <v>44302</v>
      </c>
      <c r="B4371" s="201">
        <v>-0.25</v>
      </c>
    </row>
    <row r="4372" spans="1:2" x14ac:dyDescent="0.25">
      <c r="A4372" s="204">
        <v>44305</v>
      </c>
      <c r="B4372" s="201">
        <v>-0.2</v>
      </c>
    </row>
    <row r="4373" spans="1:2" x14ac:dyDescent="0.25">
      <c r="A4373" s="204">
        <v>44306</v>
      </c>
      <c r="B4373" s="201">
        <v>-0.22</v>
      </c>
    </row>
    <row r="4374" spans="1:2" x14ac:dyDescent="0.25">
      <c r="A4374" s="204">
        <v>44307</v>
      </c>
      <c r="B4374" s="201">
        <v>-0.23</v>
      </c>
    </row>
    <row r="4375" spans="1:2" x14ac:dyDescent="0.25">
      <c r="A4375" s="204">
        <v>44308</v>
      </c>
      <c r="B4375" s="201">
        <v>-0.27</v>
      </c>
    </row>
    <row r="4376" spans="1:2" x14ac:dyDescent="0.25">
      <c r="A4376" s="204">
        <v>44309</v>
      </c>
      <c r="B4376" s="201">
        <v>-0.26</v>
      </c>
    </row>
    <row r="4377" spans="1:2" x14ac:dyDescent="0.25">
      <c r="A4377" s="204">
        <v>44312</v>
      </c>
      <c r="B4377" s="201">
        <v>-0.28000000000000003</v>
      </c>
    </row>
    <row r="4378" spans="1:2" x14ac:dyDescent="0.25">
      <c r="A4378" s="204">
        <v>44313</v>
      </c>
      <c r="B4378" s="201">
        <v>-0.26</v>
      </c>
    </row>
    <row r="4379" spans="1:2" x14ac:dyDescent="0.25">
      <c r="A4379" s="204">
        <v>44314</v>
      </c>
      <c r="B4379" s="201">
        <v>-0.27</v>
      </c>
    </row>
    <row r="4380" spans="1:2" x14ac:dyDescent="0.25">
      <c r="A4380" s="204">
        <v>44315</v>
      </c>
      <c r="B4380" s="201">
        <v>-0.26</v>
      </c>
    </row>
    <row r="4381" spans="1:2" x14ac:dyDescent="0.25">
      <c r="A4381" s="204">
        <v>44316</v>
      </c>
      <c r="B4381" s="201">
        <v>-0.24</v>
      </c>
    </row>
    <row r="4382" spans="1:2" x14ac:dyDescent="0.25">
      <c r="A4382" s="204">
        <v>44319</v>
      </c>
      <c r="B4382" s="201">
        <v>-0.25</v>
      </c>
    </row>
    <row r="4383" spans="1:2" x14ac:dyDescent="0.25">
      <c r="A4383" s="204">
        <v>44320</v>
      </c>
      <c r="B4383" s="201">
        <v>-0.27</v>
      </c>
    </row>
    <row r="4384" spans="1:2" x14ac:dyDescent="0.25">
      <c r="A4384" s="204">
        <v>44321</v>
      </c>
      <c r="B4384" s="201">
        <v>-0.32</v>
      </c>
    </row>
    <row r="4385" spans="1:2" x14ac:dyDescent="0.25">
      <c r="A4385" s="204">
        <v>44322</v>
      </c>
      <c r="B4385" s="201">
        <v>-0.3</v>
      </c>
    </row>
    <row r="4386" spans="1:2" x14ac:dyDescent="0.25">
      <c r="A4386" s="204">
        <v>44323</v>
      </c>
      <c r="B4386" s="201">
        <v>-0.31</v>
      </c>
    </row>
    <row r="4387" spans="1:2" x14ac:dyDescent="0.25">
      <c r="A4387" s="204">
        <v>44326</v>
      </c>
      <c r="B4387" s="201">
        <v>-0.32</v>
      </c>
    </row>
    <row r="4388" spans="1:2" x14ac:dyDescent="0.25">
      <c r="A4388" s="204">
        <v>44327</v>
      </c>
      <c r="B4388" s="201">
        <v>-0.28999999999999998</v>
      </c>
    </row>
    <row r="4389" spans="1:2" x14ac:dyDescent="0.25">
      <c r="A4389" s="204">
        <v>44328</v>
      </c>
      <c r="B4389" s="201">
        <v>-0.25</v>
      </c>
    </row>
    <row r="4390" spans="1:2" x14ac:dyDescent="0.25">
      <c r="A4390" s="204">
        <v>44329</v>
      </c>
      <c r="B4390" s="201">
        <v>-0.26</v>
      </c>
    </row>
    <row r="4391" spans="1:2" x14ac:dyDescent="0.25">
      <c r="A4391" s="204">
        <v>44330</v>
      </c>
      <c r="B4391" s="201">
        <v>-0.3</v>
      </c>
    </row>
    <row r="4392" spans="1:2" x14ac:dyDescent="0.25">
      <c r="A4392" s="204">
        <v>44333</v>
      </c>
      <c r="B4392" s="201">
        <v>-0.3</v>
      </c>
    </row>
    <row r="4393" spans="1:2" x14ac:dyDescent="0.25">
      <c r="A4393" s="204">
        <v>44334</v>
      </c>
      <c r="B4393" s="201">
        <v>-0.27</v>
      </c>
    </row>
    <row r="4394" spans="1:2" x14ac:dyDescent="0.25">
      <c r="A4394" s="204">
        <v>44335</v>
      </c>
      <c r="B4394" s="201">
        <v>-0.21</v>
      </c>
    </row>
    <row r="4395" spans="1:2" x14ac:dyDescent="0.25">
      <c r="A4395" s="204">
        <v>44336</v>
      </c>
      <c r="B4395" s="201">
        <v>-0.21</v>
      </c>
    </row>
    <row r="4396" spans="1:2" x14ac:dyDescent="0.25">
      <c r="A4396" s="204">
        <v>44337</v>
      </c>
      <c r="B4396" s="201">
        <v>-0.21</v>
      </c>
    </row>
    <row r="4397" spans="1:2" x14ac:dyDescent="0.25">
      <c r="A4397" s="204">
        <v>44340</v>
      </c>
      <c r="B4397" s="201">
        <v>-0.25</v>
      </c>
    </row>
    <row r="4398" spans="1:2" x14ac:dyDescent="0.25">
      <c r="A4398" s="204">
        <v>44341</v>
      </c>
      <c r="B4398" s="201">
        <v>-0.28999999999999998</v>
      </c>
    </row>
    <row r="4399" spans="1:2" x14ac:dyDescent="0.25">
      <c r="A4399" s="204">
        <v>44342</v>
      </c>
      <c r="B4399" s="201">
        <v>-0.26</v>
      </c>
    </row>
    <row r="4400" spans="1:2" x14ac:dyDescent="0.25">
      <c r="A4400" s="204">
        <v>44343</v>
      </c>
      <c r="B4400" s="201">
        <v>-0.25</v>
      </c>
    </row>
    <row r="4401" spans="1:2" x14ac:dyDescent="0.25">
      <c r="A4401" s="204">
        <v>44344</v>
      </c>
      <c r="B4401" s="201">
        <v>-0.3</v>
      </c>
    </row>
    <row r="4402" spans="1:2" x14ac:dyDescent="0.25">
      <c r="A4402" s="204">
        <v>44347</v>
      </c>
      <c r="B4402" s="201" t="e">
        <f>NA()</f>
        <v>#N/A</v>
      </c>
    </row>
    <row r="4403" spans="1:2" x14ac:dyDescent="0.25">
      <c r="A4403" s="204">
        <v>44348</v>
      </c>
      <c r="B4403" s="201">
        <v>-0.28999999999999998</v>
      </c>
    </row>
    <row r="4404" spans="1:2" x14ac:dyDescent="0.25">
      <c r="A4404" s="204">
        <v>44349</v>
      </c>
      <c r="B4404" s="201">
        <v>-0.28999999999999998</v>
      </c>
    </row>
    <row r="4405" spans="1:2" x14ac:dyDescent="0.25">
      <c r="A4405" s="204">
        <v>44350</v>
      </c>
      <c r="B4405" s="201">
        <v>-0.25</v>
      </c>
    </row>
    <row r="4406" spans="1:2" x14ac:dyDescent="0.25">
      <c r="A4406" s="204">
        <v>44351</v>
      </c>
      <c r="B4406" s="201">
        <v>-0.31</v>
      </c>
    </row>
    <row r="4407" spans="1:2" x14ac:dyDescent="0.25">
      <c r="A4407" s="204">
        <v>44354</v>
      </c>
      <c r="B4407" s="201">
        <v>-0.28999999999999998</v>
      </c>
    </row>
    <row r="4408" spans="1:2" x14ac:dyDescent="0.25">
      <c r="A4408" s="204">
        <v>44355</v>
      </c>
      <c r="B4408" s="201">
        <v>-0.32</v>
      </c>
    </row>
    <row r="4409" spans="1:2" x14ac:dyDescent="0.25">
      <c r="A4409" s="204">
        <v>44356</v>
      </c>
      <c r="B4409" s="201">
        <v>-0.33</v>
      </c>
    </row>
    <row r="4410" spans="1:2" x14ac:dyDescent="0.25">
      <c r="A4410" s="204">
        <v>44357</v>
      </c>
      <c r="B4410" s="201">
        <v>-0.39</v>
      </c>
    </row>
    <row r="4411" spans="1:2" x14ac:dyDescent="0.25">
      <c r="A4411" s="204">
        <v>44358</v>
      </c>
      <c r="B4411" s="201">
        <v>-0.37</v>
      </c>
    </row>
    <row r="4412" spans="1:2" x14ac:dyDescent="0.25">
      <c r="A4412" s="204">
        <v>44361</v>
      </c>
      <c r="B4412" s="201">
        <v>-0.37</v>
      </c>
    </row>
    <row r="4413" spans="1:2" x14ac:dyDescent="0.25">
      <c r="A4413" s="204">
        <v>44362</v>
      </c>
      <c r="B4413" s="201">
        <v>-0.38</v>
      </c>
    </row>
    <row r="4414" spans="1:2" x14ac:dyDescent="0.25">
      <c r="A4414" s="204">
        <v>44363</v>
      </c>
      <c r="B4414" s="201">
        <v>-0.31</v>
      </c>
    </row>
    <row r="4415" spans="1:2" x14ac:dyDescent="0.25">
      <c r="A4415" s="204">
        <v>44364</v>
      </c>
      <c r="B4415" s="201">
        <v>-0.36</v>
      </c>
    </row>
    <row r="4416" spans="1:2" x14ac:dyDescent="0.25">
      <c r="A4416" s="204">
        <v>44365</v>
      </c>
      <c r="B4416" s="201">
        <v>-0.38</v>
      </c>
    </row>
    <row r="4417" spans="1:2" x14ac:dyDescent="0.25">
      <c r="A4417" s="204">
        <v>44368</v>
      </c>
      <c r="B4417" s="201">
        <v>-0.31</v>
      </c>
    </row>
    <row r="4418" spans="1:2" x14ac:dyDescent="0.25">
      <c r="A4418" s="204">
        <v>44369</v>
      </c>
      <c r="B4418" s="201">
        <v>-0.36</v>
      </c>
    </row>
    <row r="4419" spans="1:2" x14ac:dyDescent="0.25">
      <c r="A4419" s="204">
        <v>44370</v>
      </c>
      <c r="B4419" s="201">
        <v>-0.36</v>
      </c>
    </row>
    <row r="4420" spans="1:2" x14ac:dyDescent="0.25">
      <c r="A4420" s="204">
        <v>44371</v>
      </c>
      <c r="B4420" s="201">
        <v>-0.36</v>
      </c>
    </row>
    <row r="4421" spans="1:2" x14ac:dyDescent="0.25">
      <c r="A4421" s="204">
        <v>44372</v>
      </c>
      <c r="B4421" s="201">
        <v>-0.34</v>
      </c>
    </row>
    <row r="4422" spans="1:2" x14ac:dyDescent="0.25">
      <c r="A4422" s="204">
        <v>44375</v>
      </c>
      <c r="B4422" s="201">
        <v>-0.4</v>
      </c>
    </row>
    <row r="4423" spans="1:2" x14ac:dyDescent="0.25">
      <c r="A4423" s="204">
        <v>44376</v>
      </c>
      <c r="B4423" s="201">
        <v>-0.38</v>
      </c>
    </row>
    <row r="4424" spans="1:2" x14ac:dyDescent="0.25">
      <c r="A4424" s="204">
        <v>44377</v>
      </c>
      <c r="B4424" s="201">
        <v>-0.4</v>
      </c>
    </row>
    <row r="4425" spans="1:2" x14ac:dyDescent="0.25">
      <c r="A4425" s="204">
        <v>44378</v>
      </c>
      <c r="B4425" s="201">
        <v>-0.41</v>
      </c>
    </row>
    <row r="4426" spans="1:2" x14ac:dyDescent="0.25">
      <c r="A4426" s="204">
        <v>44379</v>
      </c>
      <c r="B4426" s="201">
        <v>-0.43</v>
      </c>
    </row>
    <row r="4427" spans="1:2" x14ac:dyDescent="0.25">
      <c r="A4427" s="204">
        <v>44382</v>
      </c>
      <c r="B4427" s="201" t="e">
        <f>NA()</f>
        <v>#N/A</v>
      </c>
    </row>
    <row r="4428" spans="1:2" x14ac:dyDescent="0.25">
      <c r="A4428" s="204">
        <v>44383</v>
      </c>
      <c r="B4428" s="201">
        <v>-0.47</v>
      </c>
    </row>
    <row r="4429" spans="1:2" x14ac:dyDescent="0.25">
      <c r="A4429" s="204">
        <v>44384</v>
      </c>
      <c r="B4429" s="201">
        <v>-0.49</v>
      </c>
    </row>
    <row r="4430" spans="1:2" x14ac:dyDescent="0.25">
      <c r="A4430" s="204">
        <v>44385</v>
      </c>
      <c r="B4430" s="201">
        <v>-0.45</v>
      </c>
    </row>
    <row r="4431" spans="1:2" x14ac:dyDescent="0.25">
      <c r="A4431" s="204">
        <v>44386</v>
      </c>
      <c r="B4431" s="201">
        <v>-0.43</v>
      </c>
    </row>
    <row r="4432" spans="1:2" x14ac:dyDescent="0.25">
      <c r="A4432" s="204">
        <v>44389</v>
      </c>
      <c r="B4432" s="201">
        <v>-0.47</v>
      </c>
    </row>
    <row r="4433" spans="1:2" x14ac:dyDescent="0.25">
      <c r="A4433" s="204">
        <v>44390</v>
      </c>
      <c r="B4433" s="201">
        <v>-0.45</v>
      </c>
    </row>
    <row r="4434" spans="1:2" x14ac:dyDescent="0.25">
      <c r="A4434" s="204">
        <v>44391</v>
      </c>
      <c r="B4434" s="201">
        <v>-0.47</v>
      </c>
    </row>
    <row r="4435" spans="1:2" x14ac:dyDescent="0.25">
      <c r="A4435" s="204">
        <v>44392</v>
      </c>
      <c r="B4435" s="201">
        <v>-0.52</v>
      </c>
    </row>
    <row r="4436" spans="1:2" x14ac:dyDescent="0.25">
      <c r="A4436" s="204">
        <v>44393</v>
      </c>
      <c r="B4436" s="201">
        <v>-0.53</v>
      </c>
    </row>
    <row r="4437" spans="1:2" x14ac:dyDescent="0.25">
      <c r="A4437" s="204">
        <v>44396</v>
      </c>
      <c r="B4437" s="201">
        <v>-0.57999999999999996</v>
      </c>
    </row>
    <row r="4438" spans="1:2" x14ac:dyDescent="0.25">
      <c r="A4438" s="204">
        <v>44397</v>
      </c>
      <c r="B4438" s="201">
        <v>-0.53</v>
      </c>
    </row>
    <row r="4439" spans="1:2" x14ac:dyDescent="0.25">
      <c r="A4439" s="204">
        <v>44398</v>
      </c>
      <c r="B4439" s="201">
        <v>-0.49</v>
      </c>
    </row>
    <row r="4440" spans="1:2" x14ac:dyDescent="0.25">
      <c r="A4440" s="204">
        <v>44399</v>
      </c>
      <c r="B4440" s="201">
        <v>-0.53</v>
      </c>
    </row>
    <row r="4441" spans="1:2" x14ac:dyDescent="0.25">
      <c r="A4441" s="204">
        <v>44400</v>
      </c>
      <c r="B4441" s="201">
        <v>-0.55000000000000004</v>
      </c>
    </row>
    <row r="4442" spans="1:2" x14ac:dyDescent="0.25">
      <c r="A4442" s="204">
        <v>44403</v>
      </c>
      <c r="B4442" s="201">
        <v>-0.61</v>
      </c>
    </row>
    <row r="4443" spans="1:2" x14ac:dyDescent="0.25">
      <c r="A4443" s="204">
        <v>44404</v>
      </c>
      <c r="B4443" s="201">
        <v>-0.62</v>
      </c>
    </row>
    <row r="4444" spans="1:2" x14ac:dyDescent="0.25">
      <c r="A4444" s="204">
        <v>44405</v>
      </c>
      <c r="B4444" s="201">
        <v>-0.63</v>
      </c>
    </row>
    <row r="4445" spans="1:2" x14ac:dyDescent="0.25">
      <c r="A4445" s="204">
        <v>44406</v>
      </c>
      <c r="B4445" s="201">
        <v>-0.63</v>
      </c>
    </row>
    <row r="4446" spans="1:2" x14ac:dyDescent="0.25">
      <c r="A4446" s="204">
        <v>44407</v>
      </c>
      <c r="B4446" s="201">
        <v>-0.62</v>
      </c>
    </row>
    <row r="4447" spans="1:2" x14ac:dyDescent="0.25">
      <c r="A4447" s="204">
        <v>44410</v>
      </c>
      <c r="B4447" s="201">
        <v>-0.64</v>
      </c>
    </row>
    <row r="4448" spans="1:2" x14ac:dyDescent="0.25">
      <c r="A4448" s="204">
        <v>44411</v>
      </c>
      <c r="B4448" s="201">
        <v>-0.66</v>
      </c>
    </row>
    <row r="4449" spans="1:2" x14ac:dyDescent="0.25">
      <c r="A4449" s="204">
        <v>44412</v>
      </c>
      <c r="B4449" s="201">
        <v>-0.64</v>
      </c>
    </row>
    <row r="4450" spans="1:2" x14ac:dyDescent="0.25">
      <c r="A4450" s="204">
        <v>44413</v>
      </c>
      <c r="B4450" s="201">
        <v>-0.6</v>
      </c>
    </row>
    <row r="4451" spans="1:2" x14ac:dyDescent="0.25">
      <c r="A4451" s="204">
        <v>44414</v>
      </c>
      <c r="B4451" s="201">
        <v>-0.55000000000000004</v>
      </c>
    </row>
    <row r="4452" spans="1:2" x14ac:dyDescent="0.25">
      <c r="A4452" s="204">
        <v>44417</v>
      </c>
      <c r="B4452" s="201">
        <v>-0.54</v>
      </c>
    </row>
    <row r="4453" spans="1:2" x14ac:dyDescent="0.25">
      <c r="A4453" s="204">
        <v>44418</v>
      </c>
      <c r="B4453" s="201">
        <v>-0.54</v>
      </c>
    </row>
    <row r="4454" spans="1:2" x14ac:dyDescent="0.25">
      <c r="A4454" s="204">
        <v>44419</v>
      </c>
      <c r="B4454" s="201">
        <v>-0.55000000000000004</v>
      </c>
    </row>
    <row r="4455" spans="1:2" x14ac:dyDescent="0.25">
      <c r="A4455" s="204">
        <v>44420</v>
      </c>
      <c r="B4455" s="201">
        <v>-0.53</v>
      </c>
    </row>
    <row r="4456" spans="1:2" x14ac:dyDescent="0.25">
      <c r="A4456" s="204">
        <v>44421</v>
      </c>
      <c r="B4456" s="201">
        <v>-0.56999999999999995</v>
      </c>
    </row>
    <row r="4457" spans="1:2" x14ac:dyDescent="0.25">
      <c r="A4457" s="204">
        <v>44424</v>
      </c>
      <c r="B4457" s="201">
        <v>-0.57999999999999996</v>
      </c>
    </row>
    <row r="4458" spans="1:2" x14ac:dyDescent="0.25">
      <c r="A4458" s="204">
        <v>44425</v>
      </c>
      <c r="B4458" s="201">
        <v>-0.54</v>
      </c>
    </row>
    <row r="4459" spans="1:2" x14ac:dyDescent="0.25">
      <c r="A4459" s="204">
        <v>44426</v>
      </c>
      <c r="B4459" s="201">
        <v>-0.55000000000000004</v>
      </c>
    </row>
    <row r="4460" spans="1:2" x14ac:dyDescent="0.25">
      <c r="A4460" s="204">
        <v>44427</v>
      </c>
      <c r="B4460" s="201">
        <v>-0.55000000000000004</v>
      </c>
    </row>
    <row r="4461" spans="1:2" x14ac:dyDescent="0.25">
      <c r="A4461" s="204">
        <v>44428</v>
      </c>
      <c r="B4461" s="201">
        <v>-0.54</v>
      </c>
    </row>
    <row r="4462" spans="1:2" x14ac:dyDescent="0.25">
      <c r="A4462" s="204">
        <v>44431</v>
      </c>
      <c r="B4462" s="201">
        <v>-0.55000000000000004</v>
      </c>
    </row>
    <row r="4463" spans="1:2" x14ac:dyDescent="0.25">
      <c r="A4463" s="204">
        <v>44432</v>
      </c>
      <c r="B4463" s="201">
        <v>-0.53</v>
      </c>
    </row>
    <row r="4464" spans="1:2" x14ac:dyDescent="0.25">
      <c r="A4464" s="204">
        <v>44433</v>
      </c>
      <c r="B4464" s="201">
        <v>-0.49</v>
      </c>
    </row>
    <row r="4465" spans="1:2" x14ac:dyDescent="0.25">
      <c r="A4465" s="204">
        <v>44434</v>
      </c>
      <c r="B4465" s="201">
        <v>-0.5</v>
      </c>
    </row>
    <row r="4466" spans="1:2" x14ac:dyDescent="0.25">
      <c r="A4466" s="204">
        <v>44435</v>
      </c>
      <c r="B4466" s="201">
        <v>-0.59</v>
      </c>
    </row>
    <row r="4467" spans="1:2" x14ac:dyDescent="0.25">
      <c r="A4467" s="204">
        <v>44438</v>
      </c>
      <c r="B4467" s="201">
        <v>-0.57999999999999996</v>
      </c>
    </row>
    <row r="4468" spans="1:2" x14ac:dyDescent="0.25">
      <c r="A4468" s="204">
        <v>44439</v>
      </c>
      <c r="B4468" s="201">
        <v>-0.54</v>
      </c>
    </row>
    <row r="4469" spans="1:2" x14ac:dyDescent="0.25">
      <c r="A4469" s="204">
        <v>44440</v>
      </c>
      <c r="B4469" s="201">
        <v>-0.54</v>
      </c>
    </row>
    <row r="4470" spans="1:2" x14ac:dyDescent="0.25">
      <c r="A4470" s="204">
        <v>44441</v>
      </c>
      <c r="B4470" s="201">
        <v>-0.55000000000000004</v>
      </c>
    </row>
    <row r="4471" spans="1:2" x14ac:dyDescent="0.25">
      <c r="A4471" s="204">
        <v>44442</v>
      </c>
      <c r="B4471" s="201">
        <v>-0.51</v>
      </c>
    </row>
    <row r="4472" spans="1:2" x14ac:dyDescent="0.25">
      <c r="A4472" s="204">
        <v>44445</v>
      </c>
      <c r="B4472" s="201" t="e">
        <f>NA()</f>
        <v>#N/A</v>
      </c>
    </row>
    <row r="4473" spans="1:2" x14ac:dyDescent="0.25">
      <c r="A4473" s="204">
        <v>44446</v>
      </c>
      <c r="B4473" s="201">
        <v>-0.47</v>
      </c>
    </row>
    <row r="4474" spans="1:2" x14ac:dyDescent="0.25">
      <c r="A4474" s="204">
        <v>44447</v>
      </c>
      <c r="B4474" s="201">
        <v>-0.53</v>
      </c>
    </row>
    <row r="4475" spans="1:2" x14ac:dyDescent="0.25">
      <c r="A4475" s="204">
        <v>44448</v>
      </c>
      <c r="B4475" s="201">
        <v>-0.59</v>
      </c>
    </row>
    <row r="4476" spans="1:2" x14ac:dyDescent="0.25">
      <c r="A4476" s="204">
        <v>44449</v>
      </c>
      <c r="B4476" s="201">
        <v>-0.57999999999999996</v>
      </c>
    </row>
    <row r="4477" spans="1:2" x14ac:dyDescent="0.25">
      <c r="A4477" s="204">
        <v>44452</v>
      </c>
      <c r="B4477" s="201">
        <v>-0.56999999999999995</v>
      </c>
    </row>
    <row r="4478" spans="1:2" x14ac:dyDescent="0.25">
      <c r="A4478" s="204">
        <v>44453</v>
      </c>
      <c r="B4478" s="201">
        <v>-0.59</v>
      </c>
    </row>
    <row r="4479" spans="1:2" x14ac:dyDescent="0.25">
      <c r="A4479" s="204">
        <v>44454</v>
      </c>
      <c r="B4479" s="201">
        <v>-0.57999999999999996</v>
      </c>
    </row>
    <row r="4480" spans="1:2" x14ac:dyDescent="0.25">
      <c r="A4480" s="204">
        <v>44455</v>
      </c>
      <c r="B4480" s="201">
        <v>-0.55000000000000004</v>
      </c>
    </row>
    <row r="4481" spans="1:2" x14ac:dyDescent="0.25">
      <c r="A4481" s="204">
        <v>44456</v>
      </c>
      <c r="B4481" s="201">
        <v>-0.52</v>
      </c>
    </row>
    <row r="4482" spans="1:2" x14ac:dyDescent="0.25">
      <c r="A4482" s="204">
        <v>44459</v>
      </c>
      <c r="B4482" s="201">
        <v>-0.55000000000000004</v>
      </c>
    </row>
    <row r="4483" spans="1:2" x14ac:dyDescent="0.25">
      <c r="A4483" s="204">
        <v>44460</v>
      </c>
      <c r="B4483" s="201">
        <v>-0.54</v>
      </c>
    </row>
    <row r="4484" spans="1:2" x14ac:dyDescent="0.25">
      <c r="A4484" s="204">
        <v>44461</v>
      </c>
      <c r="B4484" s="201">
        <v>-0.55000000000000004</v>
      </c>
    </row>
    <row r="4485" spans="1:2" x14ac:dyDescent="0.25">
      <c r="A4485" s="204">
        <v>44462</v>
      </c>
      <c r="B4485" s="201">
        <v>-0.49</v>
      </c>
    </row>
    <row r="4486" spans="1:2" x14ac:dyDescent="0.25">
      <c r="A4486" s="204">
        <v>44463</v>
      </c>
      <c r="B4486" s="201">
        <v>-0.44</v>
      </c>
    </row>
    <row r="4487" spans="1:2" x14ac:dyDescent="0.25">
      <c r="A4487" s="204">
        <v>44466</v>
      </c>
      <c r="B4487" s="201">
        <v>-0.45</v>
      </c>
    </row>
    <row r="4488" spans="1:2" x14ac:dyDescent="0.25">
      <c r="A4488" s="204">
        <v>44467</v>
      </c>
      <c r="B4488" s="201">
        <v>-0.41</v>
      </c>
    </row>
    <row r="4489" spans="1:2" x14ac:dyDescent="0.25">
      <c r="A4489" s="204">
        <v>44468</v>
      </c>
      <c r="B4489" s="201">
        <v>-0.38</v>
      </c>
    </row>
    <row r="4490" spans="1:2" x14ac:dyDescent="0.25">
      <c r="A4490" s="204">
        <v>44469</v>
      </c>
      <c r="B4490" s="201">
        <v>-0.39</v>
      </c>
    </row>
    <row r="4491" spans="1:2" x14ac:dyDescent="0.25">
      <c r="A4491" s="204">
        <v>44470</v>
      </c>
      <c r="B4491" s="201">
        <v>-0.44</v>
      </c>
    </row>
    <row r="4492" spans="1:2" x14ac:dyDescent="0.25">
      <c r="A4492" s="204">
        <v>44473</v>
      </c>
      <c r="B4492" s="201">
        <v>-0.44</v>
      </c>
    </row>
    <row r="4493" spans="1:2" x14ac:dyDescent="0.25">
      <c r="A4493" s="204">
        <v>44474</v>
      </c>
      <c r="B4493" s="201">
        <v>-0.44</v>
      </c>
    </row>
    <row r="4494" spans="1:2" x14ac:dyDescent="0.25">
      <c r="A4494" s="204">
        <v>44475</v>
      </c>
      <c r="B4494" s="201">
        <v>-0.44</v>
      </c>
    </row>
    <row r="4495" spans="1:2" x14ac:dyDescent="0.25">
      <c r="A4495" s="204">
        <v>44476</v>
      </c>
      <c r="B4495" s="201">
        <v>-0.41</v>
      </c>
    </row>
    <row r="4496" spans="1:2" x14ac:dyDescent="0.25">
      <c r="A4496" s="204">
        <v>44477</v>
      </c>
      <c r="B4496" s="201">
        <v>-0.42</v>
      </c>
    </row>
    <row r="4497" spans="1:2" x14ac:dyDescent="0.25">
      <c r="A4497" s="204">
        <v>44480</v>
      </c>
      <c r="B4497" s="201" t="e">
        <f>NA()</f>
        <v>#N/A</v>
      </c>
    </row>
    <row r="4498" spans="1:2" x14ac:dyDescent="0.25">
      <c r="A4498" s="204">
        <v>44481</v>
      </c>
      <c r="B4498" s="201">
        <v>-0.45</v>
      </c>
    </row>
    <row r="4499" spans="1:2" x14ac:dyDescent="0.25">
      <c r="A4499" s="204">
        <v>44482</v>
      </c>
      <c r="B4499" s="201">
        <v>-0.53</v>
      </c>
    </row>
    <row r="4500" spans="1:2" x14ac:dyDescent="0.25">
      <c r="A4500" s="204">
        <v>44483</v>
      </c>
      <c r="B4500" s="201">
        <v>-0.55000000000000004</v>
      </c>
    </row>
    <row r="4501" spans="1:2" x14ac:dyDescent="0.25">
      <c r="A4501" s="204">
        <v>44484</v>
      </c>
      <c r="B4501" s="201">
        <v>-0.54</v>
      </c>
    </row>
    <row r="4502" spans="1:2" x14ac:dyDescent="0.25">
      <c r="A4502" s="204">
        <v>44487</v>
      </c>
      <c r="B4502" s="201">
        <v>-0.54</v>
      </c>
    </row>
    <row r="4503" spans="1:2" x14ac:dyDescent="0.25">
      <c r="A4503" s="204">
        <v>44488</v>
      </c>
      <c r="B4503" s="201">
        <v>-0.47</v>
      </c>
    </row>
    <row r="4504" spans="1:2" x14ac:dyDescent="0.25">
      <c r="A4504" s="204">
        <v>44489</v>
      </c>
      <c r="B4504" s="201">
        <v>-0.46</v>
      </c>
    </row>
    <row r="4505" spans="1:2" x14ac:dyDescent="0.25">
      <c r="A4505" s="204">
        <v>44490</v>
      </c>
      <c r="B4505" s="201">
        <v>-0.52</v>
      </c>
    </row>
    <row r="4506" spans="1:2" x14ac:dyDescent="0.25">
      <c r="A4506" s="204">
        <v>44491</v>
      </c>
      <c r="B4506" s="201">
        <v>-0.54</v>
      </c>
    </row>
    <row r="4507" spans="1:2" x14ac:dyDescent="0.25">
      <c r="A4507" s="204">
        <v>44494</v>
      </c>
      <c r="B4507" s="201">
        <v>-0.56000000000000005</v>
      </c>
    </row>
    <row r="4508" spans="1:2" x14ac:dyDescent="0.25">
      <c r="A4508" s="204">
        <v>44495</v>
      </c>
      <c r="B4508" s="201">
        <v>-0.6</v>
      </c>
    </row>
    <row r="4509" spans="1:2" x14ac:dyDescent="0.25">
      <c r="A4509" s="204">
        <v>44496</v>
      </c>
      <c r="B4509" s="201">
        <v>-0.68</v>
      </c>
    </row>
    <row r="4510" spans="1:2" x14ac:dyDescent="0.25">
      <c r="A4510" s="204">
        <v>44497</v>
      </c>
      <c r="B4510" s="201">
        <v>-0.56999999999999995</v>
      </c>
    </row>
    <row r="4511" spans="1:2" x14ac:dyDescent="0.25">
      <c r="A4511" s="204">
        <v>44498</v>
      </c>
      <c r="B4511" s="201">
        <v>-0.51</v>
      </c>
    </row>
    <row r="4512" spans="1:2" x14ac:dyDescent="0.25">
      <c r="A4512" s="204">
        <v>44501</v>
      </c>
      <c r="B4512" s="201">
        <v>-0.48</v>
      </c>
    </row>
    <row r="4513" spans="1:2" x14ac:dyDescent="0.25">
      <c r="A4513" s="204">
        <v>44502</v>
      </c>
      <c r="B4513" s="201">
        <v>-0.52</v>
      </c>
    </row>
    <row r="4514" spans="1:2" x14ac:dyDescent="0.25">
      <c r="A4514" s="204">
        <v>44503</v>
      </c>
      <c r="B4514" s="201">
        <v>-0.51</v>
      </c>
    </row>
    <row r="4515" spans="1:2" x14ac:dyDescent="0.25">
      <c r="A4515" s="204">
        <v>44504</v>
      </c>
      <c r="B4515" s="201">
        <v>-0.59</v>
      </c>
    </row>
    <row r="4516" spans="1:2" x14ac:dyDescent="0.25">
      <c r="A4516" s="204">
        <v>44505</v>
      </c>
      <c r="B4516" s="201">
        <v>-0.66</v>
      </c>
    </row>
    <row r="4517" spans="1:2" x14ac:dyDescent="0.25">
      <c r="A4517" s="204">
        <v>44508</v>
      </c>
      <c r="B4517" s="201">
        <v>-0.7</v>
      </c>
    </row>
    <row r="4518" spans="1:2" x14ac:dyDescent="0.25">
      <c r="A4518" s="204">
        <v>44509</v>
      </c>
      <c r="B4518" s="201">
        <v>-0.76</v>
      </c>
    </row>
    <row r="4519" spans="1:2" x14ac:dyDescent="0.25">
      <c r="A4519" s="204">
        <v>44510</v>
      </c>
      <c r="B4519" s="201">
        <v>-0.72</v>
      </c>
    </row>
    <row r="4520" spans="1:2" x14ac:dyDescent="0.25">
      <c r="A4520" s="204">
        <v>44511</v>
      </c>
      <c r="B4520" s="201" t="e">
        <f>NA()</f>
        <v>#N/A</v>
      </c>
    </row>
    <row r="4521" spans="1:2" x14ac:dyDescent="0.25">
      <c r="A4521" s="204">
        <v>44512</v>
      </c>
      <c r="B4521" s="201">
        <v>-0.71</v>
      </c>
    </row>
    <row r="4522" spans="1:2" x14ac:dyDescent="0.25">
      <c r="A4522" s="204">
        <v>44515</v>
      </c>
      <c r="B4522" s="201">
        <v>-0.68</v>
      </c>
    </row>
    <row r="4523" spans="1:2" x14ac:dyDescent="0.25">
      <c r="A4523" s="204">
        <v>44516</v>
      </c>
      <c r="B4523" s="201">
        <v>-0.63</v>
      </c>
    </row>
    <row r="4524" spans="1:2" x14ac:dyDescent="0.25">
      <c r="A4524" s="204">
        <v>44517</v>
      </c>
      <c r="B4524" s="201">
        <v>-0.64</v>
      </c>
    </row>
    <row r="4525" spans="1:2" x14ac:dyDescent="0.25">
      <c r="A4525" s="204">
        <v>44518</v>
      </c>
      <c r="B4525" s="201">
        <v>-0.69</v>
      </c>
    </row>
    <row r="4526" spans="1:2" x14ac:dyDescent="0.25">
      <c r="A4526" s="204">
        <v>44519</v>
      </c>
      <c r="B4526" s="201">
        <v>-0.71</v>
      </c>
    </row>
    <row r="4527" spans="1:2" x14ac:dyDescent="0.25">
      <c r="A4527" s="204">
        <v>44522</v>
      </c>
      <c r="B4527" s="201">
        <v>-0.59</v>
      </c>
    </row>
    <row r="4528" spans="1:2" x14ac:dyDescent="0.25">
      <c r="A4528" s="204">
        <v>44523</v>
      </c>
      <c r="B4528" s="201">
        <v>-0.54</v>
      </c>
    </row>
    <row r="4529" spans="1:2" x14ac:dyDescent="0.25">
      <c r="A4529" s="204">
        <v>44524</v>
      </c>
      <c r="B4529" s="201">
        <v>-0.56999999999999995</v>
      </c>
    </row>
    <row r="4530" spans="1:2" x14ac:dyDescent="0.25">
      <c r="A4530" s="204">
        <v>44525</v>
      </c>
      <c r="B4530" s="201" t="e">
        <f>NA()</f>
        <v>#N/A</v>
      </c>
    </row>
    <row r="4531" spans="1:2" x14ac:dyDescent="0.25">
      <c r="A4531" s="204">
        <v>44526</v>
      </c>
      <c r="B4531" s="201">
        <v>-0.66</v>
      </c>
    </row>
    <row r="4532" spans="1:2" x14ac:dyDescent="0.25">
      <c r="A4532" s="204">
        <v>44529</v>
      </c>
      <c r="B4532" s="201">
        <v>-0.62</v>
      </c>
    </row>
    <row r="4533" spans="1:2" x14ac:dyDescent="0.25">
      <c r="A4533" s="204">
        <v>44530</v>
      </c>
      <c r="B4533" s="201">
        <v>-0.69</v>
      </c>
    </row>
    <row r="4534" spans="1:2" x14ac:dyDescent="0.25">
      <c r="A4534" s="204">
        <v>44531</v>
      </c>
      <c r="B4534" s="201">
        <v>-0.66</v>
      </c>
    </row>
    <row r="4535" spans="1:2" x14ac:dyDescent="0.25">
      <c r="A4535" s="204">
        <v>44532</v>
      </c>
      <c r="B4535" s="201">
        <v>-0.71</v>
      </c>
    </row>
    <row r="4536" spans="1:2" x14ac:dyDescent="0.25">
      <c r="A4536" s="204">
        <v>44533</v>
      </c>
      <c r="B4536" s="201">
        <v>-0.75</v>
      </c>
    </row>
    <row r="4537" spans="1:2" x14ac:dyDescent="0.25">
      <c r="A4537" s="204">
        <v>44536</v>
      </c>
      <c r="B4537" s="201">
        <v>-0.65</v>
      </c>
    </row>
    <row r="4538" spans="1:2" x14ac:dyDescent="0.25">
      <c r="A4538" s="204">
        <v>44537</v>
      </c>
      <c r="B4538" s="201">
        <v>-0.62</v>
      </c>
    </row>
    <row r="4539" spans="1:2" x14ac:dyDescent="0.25">
      <c r="A4539" s="204">
        <v>44538</v>
      </c>
      <c r="B4539" s="201">
        <v>-0.61</v>
      </c>
    </row>
    <row r="4540" spans="1:2" x14ac:dyDescent="0.25">
      <c r="A4540" s="204">
        <v>44539</v>
      </c>
      <c r="B4540" s="201">
        <v>-0.59</v>
      </c>
    </row>
    <row r="4541" spans="1:2" x14ac:dyDescent="0.25">
      <c r="A4541" s="204">
        <v>44540</v>
      </c>
      <c r="B4541" s="201">
        <v>-0.56000000000000005</v>
      </c>
    </row>
    <row r="4542" spans="1:2" x14ac:dyDescent="0.25">
      <c r="A4542" s="204">
        <v>44543</v>
      </c>
      <c r="B4542" s="201">
        <v>-0.59</v>
      </c>
    </row>
    <row r="4543" spans="1:2" x14ac:dyDescent="0.25">
      <c r="A4543" s="204">
        <v>44544</v>
      </c>
      <c r="B4543" s="201">
        <v>-0.55000000000000004</v>
      </c>
    </row>
    <row r="4544" spans="1:2" x14ac:dyDescent="0.25">
      <c r="A4544" s="204">
        <v>44545</v>
      </c>
      <c r="B4544" s="201">
        <v>-0.54</v>
      </c>
    </row>
    <row r="4545" spans="1:2" x14ac:dyDescent="0.25">
      <c r="A4545" s="204">
        <v>44546</v>
      </c>
      <c r="B4545" s="201">
        <v>-0.55000000000000004</v>
      </c>
    </row>
    <row r="4546" spans="1:2" x14ac:dyDescent="0.25">
      <c r="A4546" s="204">
        <v>44547</v>
      </c>
      <c r="B4546" s="201">
        <v>-0.56999999999999995</v>
      </c>
    </row>
    <row r="4547" spans="1:2" x14ac:dyDescent="0.25">
      <c r="A4547" s="204">
        <v>44550</v>
      </c>
      <c r="B4547" s="201">
        <v>-0.56000000000000005</v>
      </c>
    </row>
    <row r="4548" spans="1:2" x14ac:dyDescent="0.25">
      <c r="A4548" s="204">
        <v>44551</v>
      </c>
      <c r="B4548" s="201">
        <v>-0.57999999999999996</v>
      </c>
    </row>
    <row r="4549" spans="1:2" x14ac:dyDescent="0.25">
      <c r="A4549" s="204">
        <v>44552</v>
      </c>
      <c r="B4549" s="201">
        <v>-0.62</v>
      </c>
    </row>
    <row r="4550" spans="1:2" x14ac:dyDescent="0.25">
      <c r="A4550" s="204">
        <v>44553</v>
      </c>
      <c r="B4550" s="201">
        <v>-0.57999999999999996</v>
      </c>
    </row>
    <row r="4551" spans="1:2" x14ac:dyDescent="0.25">
      <c r="A4551" s="204">
        <v>44554</v>
      </c>
      <c r="B4551" s="201" t="e">
        <f>NA()</f>
        <v>#N/A</v>
      </c>
    </row>
    <row r="4552" spans="1:2" x14ac:dyDescent="0.25">
      <c r="A4552" s="204">
        <v>44557</v>
      </c>
      <c r="B4552" s="201">
        <v>-0.62</v>
      </c>
    </row>
    <row r="4553" spans="1:2" x14ac:dyDescent="0.25">
      <c r="A4553" s="204">
        <v>44558</v>
      </c>
      <c r="B4553" s="201">
        <v>-0.61</v>
      </c>
    </row>
    <row r="4554" spans="1:2" x14ac:dyDescent="0.25">
      <c r="A4554" s="204">
        <v>44559</v>
      </c>
      <c r="B4554" s="201">
        <v>-0.56999999999999995</v>
      </c>
    </row>
    <row r="4555" spans="1:2" x14ac:dyDescent="0.25">
      <c r="A4555" s="204">
        <v>44560</v>
      </c>
      <c r="B4555" s="201">
        <v>-0.64</v>
      </c>
    </row>
    <row r="4556" spans="1:2" x14ac:dyDescent="0.25">
      <c r="A4556" s="204">
        <v>44561</v>
      </c>
      <c r="B4556" s="201">
        <v>-0.63</v>
      </c>
    </row>
    <row r="4557" spans="1:2" x14ac:dyDescent="0.25">
      <c r="A4557" s="204">
        <v>44564</v>
      </c>
      <c r="B4557" s="201">
        <v>-0.55000000000000004</v>
      </c>
    </row>
    <row r="4558" spans="1:2" x14ac:dyDescent="0.25">
      <c r="A4558" s="204">
        <v>44565</v>
      </c>
      <c r="B4558" s="201">
        <v>-0.47</v>
      </c>
    </row>
    <row r="4559" spans="1:2" x14ac:dyDescent="0.25">
      <c r="A4559" s="204">
        <v>44566</v>
      </c>
      <c r="B4559" s="201">
        <v>-0.39</v>
      </c>
    </row>
    <row r="4560" spans="1:2" x14ac:dyDescent="0.25">
      <c r="A4560" s="204">
        <v>44567</v>
      </c>
      <c r="B4560" s="201">
        <v>-0.33</v>
      </c>
    </row>
    <row r="4561" spans="1:2" x14ac:dyDescent="0.25">
      <c r="A4561" s="204">
        <v>44568</v>
      </c>
      <c r="B4561" s="201">
        <v>-0.33</v>
      </c>
    </row>
    <row r="4562" spans="1:2" x14ac:dyDescent="0.25">
      <c r="A4562" s="204">
        <v>44571</v>
      </c>
      <c r="B4562" s="201">
        <v>-0.33</v>
      </c>
    </row>
    <row r="4563" spans="1:2" x14ac:dyDescent="0.25">
      <c r="A4563" s="204">
        <v>44572</v>
      </c>
      <c r="B4563" s="201">
        <v>-0.4</v>
      </c>
    </row>
    <row r="4564" spans="1:2" x14ac:dyDescent="0.25">
      <c r="A4564" s="204">
        <v>44573</v>
      </c>
      <c r="B4564" s="201">
        <v>-0.35</v>
      </c>
    </row>
    <row r="4565" spans="1:2" x14ac:dyDescent="0.25">
      <c r="A4565" s="204">
        <v>44574</v>
      </c>
      <c r="B4565" s="201">
        <v>-0.34</v>
      </c>
    </row>
    <row r="4566" spans="1:2" x14ac:dyDescent="0.25">
      <c r="A4566" s="204">
        <v>44575</v>
      </c>
      <c r="B4566" s="201">
        <v>-0.27</v>
      </c>
    </row>
    <row r="4567" spans="1:2" x14ac:dyDescent="0.25">
      <c r="A4567" s="204">
        <v>44578</v>
      </c>
      <c r="B4567" s="201" t="e">
        <f>NA()</f>
        <v>#N/A</v>
      </c>
    </row>
    <row r="4568" spans="1:2" x14ac:dyDescent="0.25">
      <c r="A4568" s="204">
        <v>44579</v>
      </c>
      <c r="B4568" s="201">
        <v>-0.22</v>
      </c>
    </row>
    <row r="4569" spans="1:2" x14ac:dyDescent="0.25">
      <c r="A4569" s="204">
        <v>44580</v>
      </c>
      <c r="B4569" s="201">
        <v>-0.21</v>
      </c>
    </row>
    <row r="4570" spans="1:2" x14ac:dyDescent="0.25">
      <c r="A4570" s="204">
        <v>44581</v>
      </c>
      <c r="B4570" s="201">
        <v>-0.17</v>
      </c>
    </row>
    <row r="4571" spans="1:2" x14ac:dyDescent="0.25">
      <c r="A4571" s="204">
        <v>44582</v>
      </c>
      <c r="B4571" s="201">
        <v>-0.26</v>
      </c>
    </row>
    <row r="4572" spans="1:2" x14ac:dyDescent="0.25">
      <c r="A4572" s="204">
        <v>44585</v>
      </c>
      <c r="B4572" s="201">
        <v>-0.27</v>
      </c>
    </row>
    <row r="4573" spans="1:2" x14ac:dyDescent="0.25">
      <c r="A4573" s="204">
        <v>44586</v>
      </c>
      <c r="B4573" s="201">
        <v>-0.25</v>
      </c>
    </row>
    <row r="4574" spans="1:2" x14ac:dyDescent="0.25">
      <c r="A4574" s="204">
        <v>44587</v>
      </c>
      <c r="B4574" s="201">
        <v>-0.18</v>
      </c>
    </row>
    <row r="4575" spans="1:2" x14ac:dyDescent="0.25">
      <c r="A4575" s="204">
        <v>44588</v>
      </c>
      <c r="B4575" s="201">
        <v>-0.26</v>
      </c>
    </row>
    <row r="4576" spans="1:2" x14ac:dyDescent="0.25">
      <c r="A4576" s="204">
        <v>44589</v>
      </c>
      <c r="B4576" s="201">
        <v>-0.3</v>
      </c>
    </row>
    <row r="4577" spans="1:2" x14ac:dyDescent="0.25">
      <c r="A4577" s="204">
        <v>44592</v>
      </c>
      <c r="B4577" s="201">
        <v>-0.28999999999999998</v>
      </c>
    </row>
    <row r="4578" spans="1:2" x14ac:dyDescent="0.25">
      <c r="A4578" s="204">
        <v>44593</v>
      </c>
      <c r="B4578" s="201">
        <v>-0.25</v>
      </c>
    </row>
    <row r="4579" spans="1:2" x14ac:dyDescent="0.25">
      <c r="A4579" s="204">
        <v>44594</v>
      </c>
      <c r="B4579" s="201">
        <v>-0.25</v>
      </c>
    </row>
    <row r="4580" spans="1:2" x14ac:dyDescent="0.25">
      <c r="A4580" s="204">
        <v>44595</v>
      </c>
      <c r="B4580" s="201">
        <v>-0.18</v>
      </c>
    </row>
    <row r="4581" spans="1:2" x14ac:dyDescent="0.25">
      <c r="A4581" s="204">
        <v>44596</v>
      </c>
      <c r="B4581" s="201">
        <v>-0.11</v>
      </c>
    </row>
    <row r="4582" spans="1:2" x14ac:dyDescent="0.25">
      <c r="A4582" s="204">
        <v>44599</v>
      </c>
      <c r="B4582" s="201">
        <v>-0.12</v>
      </c>
    </row>
    <row r="4583" spans="1:2" x14ac:dyDescent="0.25">
      <c r="A4583" s="204">
        <v>44600</v>
      </c>
      <c r="B4583" s="201">
        <v>-0.11</v>
      </c>
    </row>
    <row r="4584" spans="1:2" x14ac:dyDescent="0.25">
      <c r="A4584" s="204">
        <v>44601</v>
      </c>
      <c r="B4584" s="201">
        <v>-0.12</v>
      </c>
    </row>
    <row r="4585" spans="1:2" x14ac:dyDescent="0.25">
      <c r="A4585" s="204">
        <v>44602</v>
      </c>
      <c r="B4585" s="201">
        <v>-7.0000000000000007E-2</v>
      </c>
    </row>
    <row r="4586" spans="1:2" x14ac:dyDescent="0.25">
      <c r="A4586" s="204">
        <v>44603</v>
      </c>
      <c r="B4586" s="201">
        <v>-0.11</v>
      </c>
    </row>
    <row r="4587" spans="1:2" x14ac:dyDescent="0.25">
      <c r="A4587" s="204">
        <v>44606</v>
      </c>
      <c r="B4587" s="201">
        <v>-0.08</v>
      </c>
    </row>
    <row r="4588" spans="1:2" x14ac:dyDescent="0.25">
      <c r="A4588" s="204">
        <v>44607</v>
      </c>
      <c r="B4588" s="201">
        <v>-0.02</v>
      </c>
    </row>
    <row r="4589" spans="1:2" x14ac:dyDescent="0.25">
      <c r="A4589" s="204">
        <v>44608</v>
      </c>
      <c r="B4589" s="201">
        <v>-0.03</v>
      </c>
    </row>
    <row r="4590" spans="1:2" x14ac:dyDescent="0.25">
      <c r="A4590" s="204">
        <v>44609</v>
      </c>
      <c r="B4590" s="201">
        <v>-0.04</v>
      </c>
    </row>
    <row r="4591" spans="1:2" x14ac:dyDescent="0.25">
      <c r="A4591" s="204">
        <v>44610</v>
      </c>
      <c r="B4591" s="201">
        <v>-0.09</v>
      </c>
    </row>
    <row r="4592" spans="1:2" x14ac:dyDescent="0.25">
      <c r="A4592" s="204">
        <v>44613</v>
      </c>
      <c r="B4592" s="201" t="e">
        <f>NA()</f>
        <v>#N/A</v>
      </c>
    </row>
    <row r="4593" spans="1:2" x14ac:dyDescent="0.25">
      <c r="A4593" s="204">
        <v>44614</v>
      </c>
      <c r="B4593" s="201">
        <v>-0.11</v>
      </c>
    </row>
    <row r="4594" spans="1:2" x14ac:dyDescent="0.25">
      <c r="A4594" s="204">
        <v>44615</v>
      </c>
      <c r="B4594" s="201">
        <v>-0.11</v>
      </c>
    </row>
    <row r="4595" spans="1:2" x14ac:dyDescent="0.25">
      <c r="A4595" s="204">
        <v>44616</v>
      </c>
      <c r="B4595" s="201">
        <v>-0.14000000000000001</v>
      </c>
    </row>
    <row r="4596" spans="1:2" x14ac:dyDescent="0.25">
      <c r="A4596" s="204">
        <v>44617</v>
      </c>
      <c r="B4596" s="201">
        <v>-0.14000000000000001</v>
      </c>
    </row>
    <row r="4597" spans="1:2" x14ac:dyDescent="0.25">
      <c r="A4597" s="204">
        <v>44620</v>
      </c>
      <c r="B4597" s="201">
        <v>-0.34</v>
      </c>
    </row>
    <row r="4598" spans="1:2" x14ac:dyDescent="0.25">
      <c r="A4598" s="204">
        <v>44621</v>
      </c>
      <c r="B4598" s="201">
        <v>-0.41</v>
      </c>
    </row>
    <row r="4599" spans="1:2" x14ac:dyDescent="0.25">
      <c r="A4599" s="204">
        <v>44622</v>
      </c>
      <c r="B4599" s="201">
        <v>-0.39</v>
      </c>
    </row>
    <row r="4600" spans="1:2" x14ac:dyDescent="0.25">
      <c r="A4600" s="204">
        <v>44623</v>
      </c>
      <c r="B4600" s="201">
        <v>-0.36</v>
      </c>
    </row>
    <row r="4601" spans="1:2" x14ac:dyDescent="0.25">
      <c r="A4601" s="204">
        <v>44624</v>
      </c>
      <c r="B4601" s="201">
        <v>-0.44</v>
      </c>
    </row>
    <row r="4602" spans="1:2" x14ac:dyDescent="0.25">
      <c r="A4602" s="204">
        <v>44627</v>
      </c>
      <c r="B4602" s="201">
        <v>-0.51</v>
      </c>
    </row>
    <row r="4603" spans="1:2" x14ac:dyDescent="0.25">
      <c r="A4603" s="204">
        <v>44628</v>
      </c>
      <c r="B4603" s="201">
        <v>-0.56999999999999995</v>
      </c>
    </row>
    <row r="4604" spans="1:2" x14ac:dyDescent="0.25">
      <c r="A4604" s="204">
        <v>44629</v>
      </c>
      <c r="B4604" s="201">
        <v>-0.45</v>
      </c>
    </row>
    <row r="4605" spans="1:2" x14ac:dyDescent="0.25">
      <c r="A4605" s="204">
        <v>44630</v>
      </c>
      <c r="B4605" s="201">
        <v>-0.4</v>
      </c>
    </row>
    <row r="4606" spans="1:2" x14ac:dyDescent="0.25">
      <c r="A4606" s="204">
        <v>44631</v>
      </c>
      <c r="B4606" s="201">
        <v>-0.47</v>
      </c>
    </row>
    <row r="4607" spans="1:2" x14ac:dyDescent="0.25">
      <c r="A4607" s="204">
        <v>44634</v>
      </c>
      <c r="B4607" s="201">
        <v>-0.36</v>
      </c>
    </row>
    <row r="4608" spans="1:2" x14ac:dyDescent="0.25">
      <c r="A4608" s="204">
        <v>44635</v>
      </c>
      <c r="B4608" s="201">
        <v>-0.25</v>
      </c>
    </row>
    <row r="4609" spans="1:2" x14ac:dyDescent="0.25">
      <c r="A4609" s="204">
        <v>44636</v>
      </c>
      <c r="B4609" s="201">
        <v>-0.22</v>
      </c>
    </row>
    <row r="4610" spans="1:2" x14ac:dyDescent="0.25">
      <c r="A4610" s="204">
        <v>44637</v>
      </c>
      <c r="B4610" s="201">
        <v>-0.28999999999999998</v>
      </c>
    </row>
    <row r="4611" spans="1:2" x14ac:dyDescent="0.25">
      <c r="A4611" s="204">
        <v>44638</v>
      </c>
      <c r="B4611" s="201">
        <v>-0.3</v>
      </c>
    </row>
    <row r="4612" spans="1:2" x14ac:dyDescent="0.25">
      <c r="A4612" s="204">
        <v>44641</v>
      </c>
      <c r="B4612" s="201">
        <v>-0.19</v>
      </c>
    </row>
    <row r="4613" spans="1:2" x14ac:dyDescent="0.25">
      <c r="A4613" s="204">
        <v>44642</v>
      </c>
      <c r="B4613" s="201">
        <v>-0.14000000000000001</v>
      </c>
    </row>
    <row r="4614" spans="1:2" x14ac:dyDescent="0.25">
      <c r="A4614" s="204">
        <v>44643</v>
      </c>
      <c r="B4614" s="201">
        <v>-0.24</v>
      </c>
    </row>
    <row r="4615" spans="1:2" x14ac:dyDescent="0.25">
      <c r="A4615" s="204">
        <v>44644</v>
      </c>
      <c r="B4615" s="201">
        <v>-0.2</v>
      </c>
    </row>
    <row r="4616" spans="1:2" x14ac:dyDescent="0.25">
      <c r="A4616" s="204">
        <v>44645</v>
      </c>
      <c r="B4616" s="201">
        <v>-0.11</v>
      </c>
    </row>
    <row r="4617" spans="1:2" x14ac:dyDescent="0.25">
      <c r="A4617" s="204">
        <v>44648</v>
      </c>
      <c r="B4617" s="201">
        <v>-0.15</v>
      </c>
    </row>
    <row r="4618" spans="1:2" x14ac:dyDescent="0.25">
      <c r="A4618" s="204">
        <v>44649</v>
      </c>
      <c r="B4618" s="201">
        <v>-0.12</v>
      </c>
    </row>
    <row r="4619" spans="1:2" x14ac:dyDescent="0.25">
      <c r="A4619" s="204">
        <v>44650</v>
      </c>
      <c r="B4619" s="201">
        <v>-0.18</v>
      </c>
    </row>
    <row r="4620" spans="1:2" x14ac:dyDescent="0.25">
      <c r="A4620" s="204">
        <v>44651</v>
      </c>
      <c r="B4620" s="201">
        <v>-0.2</v>
      </c>
    </row>
    <row r="4621" spans="1:2" x14ac:dyDescent="0.25">
      <c r="A4621" s="204">
        <v>44652</v>
      </c>
      <c r="B4621" s="201">
        <v>-0.15</v>
      </c>
    </row>
    <row r="4622" spans="1:2" x14ac:dyDescent="0.25">
      <c r="A4622" s="204">
        <v>44655</v>
      </c>
      <c r="B4622" s="201">
        <v>-0.12</v>
      </c>
    </row>
    <row r="4623" spans="1:2" x14ac:dyDescent="0.25">
      <c r="A4623" s="204">
        <v>44656</v>
      </c>
      <c r="B4623" s="201">
        <v>-0.05</v>
      </c>
    </row>
    <row r="4624" spans="1:2" x14ac:dyDescent="0.25">
      <c r="A4624" s="204">
        <v>44657</v>
      </c>
      <c r="B4624" s="201">
        <v>0.02</v>
      </c>
    </row>
    <row r="4625" spans="1:2" x14ac:dyDescent="0.25">
      <c r="A4625" s="204">
        <v>44658</v>
      </c>
      <c r="B4625" s="201">
        <v>0.09</v>
      </c>
    </row>
    <row r="4626" spans="1:2" x14ac:dyDescent="0.25">
      <c r="A4626" s="204">
        <v>44659</v>
      </c>
      <c r="B4626" s="201">
        <v>0.11</v>
      </c>
    </row>
    <row r="4627" spans="1:2" x14ac:dyDescent="0.25">
      <c r="A4627" s="204">
        <v>44662</v>
      </c>
      <c r="B4627" s="201">
        <v>0.15</v>
      </c>
    </row>
    <row r="4628" spans="1:2" x14ac:dyDescent="0.25">
      <c r="A4628" s="204">
        <v>44663</v>
      </c>
      <c r="B4628" s="201">
        <v>0.15</v>
      </c>
    </row>
    <row r="4629" spans="1:2" x14ac:dyDescent="0.25">
      <c r="A4629" s="204">
        <v>44664</v>
      </c>
      <c r="B4629" s="201">
        <v>0.18</v>
      </c>
    </row>
    <row r="4630" spans="1:2" x14ac:dyDescent="0.25">
      <c r="A4630" s="204">
        <v>44665</v>
      </c>
      <c r="B4630" s="201">
        <v>0.22</v>
      </c>
    </row>
    <row r="4631" spans="1:2" x14ac:dyDescent="0.25">
      <c r="A4631" s="204">
        <v>44666</v>
      </c>
      <c r="B4631" s="201" t="e">
        <f>NA()</f>
        <v>#N/A</v>
      </c>
    </row>
    <row r="4632" spans="1:2" x14ac:dyDescent="0.25">
      <c r="A4632" s="204">
        <v>44669</v>
      </c>
      <c r="B4632" s="201">
        <v>0.22</v>
      </c>
    </row>
    <row r="4633" spans="1:2" x14ac:dyDescent="0.25">
      <c r="A4633" s="204">
        <v>44670</v>
      </c>
      <c r="B4633" s="201">
        <v>0.27</v>
      </c>
    </row>
    <row r="4634" spans="1:2" x14ac:dyDescent="0.25">
      <c r="A4634" s="204">
        <v>44671</v>
      </c>
      <c r="B4634" s="201">
        <v>0.17</v>
      </c>
    </row>
    <row r="4635" spans="1:2" x14ac:dyDescent="0.25">
      <c r="A4635" s="204">
        <v>44672</v>
      </c>
      <c r="B4635" s="201">
        <v>0.12</v>
      </c>
    </row>
    <row r="4636" spans="1:2" x14ac:dyDescent="0.25">
      <c r="A4636" s="204">
        <v>44673</v>
      </c>
      <c r="B4636" s="201">
        <v>0.18</v>
      </c>
    </row>
    <row r="4637" spans="1:2" x14ac:dyDescent="0.25">
      <c r="A4637" s="204">
        <v>44676</v>
      </c>
      <c r="B4637" s="201">
        <v>0.16</v>
      </c>
    </row>
    <row r="4638" spans="1:2" x14ac:dyDescent="0.25">
      <c r="A4638" s="204">
        <v>44677</v>
      </c>
      <c r="B4638" s="201">
        <v>0.19</v>
      </c>
    </row>
    <row r="4639" spans="1:2" x14ac:dyDescent="0.25">
      <c r="A4639" s="204">
        <v>44678</v>
      </c>
      <c r="B4639" s="201">
        <v>0.22</v>
      </c>
    </row>
    <row r="4640" spans="1:2" x14ac:dyDescent="0.25">
      <c r="A4640" s="204">
        <v>44679</v>
      </c>
      <c r="B4640" s="201">
        <v>0.16</v>
      </c>
    </row>
    <row r="4641" spans="1:2" x14ac:dyDescent="0.25">
      <c r="A4641" s="204">
        <v>44680</v>
      </c>
      <c r="B4641" s="201">
        <v>0.27</v>
      </c>
    </row>
    <row r="4642" spans="1:2" x14ac:dyDescent="0.25">
      <c r="A4642" s="204">
        <v>44683</v>
      </c>
      <c r="B4642" s="201">
        <v>0.43</v>
      </c>
    </row>
    <row r="4643" spans="1:2" x14ac:dyDescent="0.25">
      <c r="A4643" s="204">
        <v>44684</v>
      </c>
      <c r="B4643" s="201">
        <v>0.37</v>
      </c>
    </row>
    <row r="4644" spans="1:2" x14ac:dyDescent="0.25">
      <c r="A4644" s="204">
        <v>44685</v>
      </c>
      <c r="B4644" s="201">
        <v>0.32</v>
      </c>
    </row>
    <row r="4645" spans="1:2" x14ac:dyDescent="0.25">
      <c r="A4645" s="204">
        <v>44686</v>
      </c>
      <c r="B4645" s="201">
        <v>0.44</v>
      </c>
    </row>
    <row r="4646" spans="1:2" x14ac:dyDescent="0.25">
      <c r="A4646" s="204">
        <v>44687</v>
      </c>
      <c r="B4646" s="201">
        <v>0.52</v>
      </c>
    </row>
    <row r="4647" spans="1:2" x14ac:dyDescent="0.25">
      <c r="A4647" s="204">
        <v>44690</v>
      </c>
      <c r="B4647" s="201">
        <v>0.55000000000000004</v>
      </c>
    </row>
    <row r="4648" spans="1:2" x14ac:dyDescent="0.25">
      <c r="A4648" s="204">
        <v>44691</v>
      </c>
      <c r="B4648" s="201">
        <v>0.56999999999999995</v>
      </c>
    </row>
    <row r="4649" spans="1:2" x14ac:dyDescent="0.25">
      <c r="A4649" s="204">
        <v>44692</v>
      </c>
      <c r="B4649" s="201">
        <v>0.42</v>
      </c>
    </row>
    <row r="4650" spans="1:2" x14ac:dyDescent="0.25">
      <c r="A4650" s="204">
        <v>44693</v>
      </c>
      <c r="B4650" s="201">
        <v>0.47</v>
      </c>
    </row>
    <row r="4651" spans="1:2" x14ac:dyDescent="0.25">
      <c r="A4651" s="204">
        <v>44694</v>
      </c>
      <c r="B4651" s="201">
        <v>0.47</v>
      </c>
    </row>
    <row r="4652" spans="1:2" x14ac:dyDescent="0.25">
      <c r="A4652" s="204">
        <v>44697</v>
      </c>
      <c r="B4652" s="201">
        <v>0.47</v>
      </c>
    </row>
    <row r="4653" spans="1:2" x14ac:dyDescent="0.25">
      <c r="A4653" s="204">
        <v>44698</v>
      </c>
      <c r="B4653" s="201">
        <v>0.53</v>
      </c>
    </row>
    <row r="4654" spans="1:2" x14ac:dyDescent="0.25">
      <c r="A4654" s="204">
        <v>44699</v>
      </c>
      <c r="B4654" s="201">
        <v>0.41</v>
      </c>
    </row>
    <row r="4655" spans="1:2" x14ac:dyDescent="0.25">
      <c r="A4655" s="204">
        <v>44700</v>
      </c>
      <c r="B4655" s="201">
        <v>0.51</v>
      </c>
    </row>
    <row r="4656" spans="1:2" x14ac:dyDescent="0.25">
      <c r="A4656" s="204">
        <v>44701</v>
      </c>
      <c r="B4656" s="201">
        <v>0.5</v>
      </c>
    </row>
    <row r="4657" spans="1:2" x14ac:dyDescent="0.25">
      <c r="A4657" s="204">
        <v>44704</v>
      </c>
      <c r="B4657" s="201">
        <v>0.53</v>
      </c>
    </row>
    <row r="4658" spans="1:2" x14ac:dyDescent="0.25">
      <c r="A4658" s="204">
        <v>44705</v>
      </c>
      <c r="B4658" s="201">
        <v>0.48</v>
      </c>
    </row>
    <row r="4659" spans="1:2" x14ac:dyDescent="0.25">
      <c r="A4659" s="204">
        <v>44706</v>
      </c>
      <c r="B4659" s="201">
        <v>0.48</v>
      </c>
    </row>
    <row r="4660" spans="1:2" x14ac:dyDescent="0.25">
      <c r="A4660" s="204">
        <v>44707</v>
      </c>
      <c r="B4660" s="201">
        <v>0.45</v>
      </c>
    </row>
    <row r="4661" spans="1:2" x14ac:dyDescent="0.25">
      <c r="A4661" s="204">
        <v>44708</v>
      </c>
      <c r="B4661" s="201">
        <v>0.42</v>
      </c>
    </row>
    <row r="4662" spans="1:2" x14ac:dyDescent="0.25">
      <c r="A4662" s="204">
        <v>44711</v>
      </c>
      <c r="B4662" s="201" t="e">
        <f>NA()</f>
        <v>#N/A</v>
      </c>
    </row>
    <row r="4663" spans="1:2" x14ac:dyDescent="0.25">
      <c r="A4663" s="204">
        <v>44712</v>
      </c>
      <c r="B4663" s="201">
        <v>0.51</v>
      </c>
    </row>
    <row r="4664" spans="1:2" x14ac:dyDescent="0.25">
      <c r="A4664" s="204">
        <v>44713</v>
      </c>
      <c r="B4664" s="201">
        <v>0.54</v>
      </c>
    </row>
    <row r="4665" spans="1:2" x14ac:dyDescent="0.25">
      <c r="A4665" s="204">
        <v>44714</v>
      </c>
      <c r="B4665" s="201">
        <v>0.5</v>
      </c>
    </row>
    <row r="4666" spans="1:2" x14ac:dyDescent="0.25">
      <c r="A4666" s="204">
        <v>44715</v>
      </c>
      <c r="B4666" s="201">
        <v>0.44</v>
      </c>
    </row>
    <row r="4667" spans="1:2" x14ac:dyDescent="0.25">
      <c r="A4667" s="204">
        <v>44718</v>
      </c>
      <c r="B4667" s="201">
        <v>0.5</v>
      </c>
    </row>
    <row r="4668" spans="1:2" x14ac:dyDescent="0.25">
      <c r="A4668" s="204">
        <v>44719</v>
      </c>
      <c r="B4668" s="201">
        <v>0.47</v>
      </c>
    </row>
    <row r="4669" spans="1:2" x14ac:dyDescent="0.25">
      <c r="A4669" s="204">
        <v>44720</v>
      </c>
      <c r="B4669" s="201">
        <v>0.51</v>
      </c>
    </row>
    <row r="4670" spans="1:2" x14ac:dyDescent="0.25">
      <c r="A4670" s="204">
        <v>44721</v>
      </c>
      <c r="B4670" s="201">
        <v>0.51</v>
      </c>
    </row>
    <row r="4671" spans="1:2" x14ac:dyDescent="0.25">
      <c r="A4671" s="204">
        <v>44722</v>
      </c>
      <c r="B4671" s="201">
        <v>0.57999999999999996</v>
      </c>
    </row>
    <row r="4672" spans="1:2" x14ac:dyDescent="0.25">
      <c r="A4672" s="204">
        <v>44725</v>
      </c>
      <c r="B4672" s="201">
        <v>0.84</v>
      </c>
    </row>
    <row r="4673" spans="1:2" x14ac:dyDescent="0.25">
      <c r="A4673" s="204">
        <v>44726</v>
      </c>
      <c r="B4673" s="201">
        <v>0.97</v>
      </c>
    </row>
    <row r="4674" spans="1:2" x14ac:dyDescent="0.25">
      <c r="A4674" s="204">
        <v>44727</v>
      </c>
      <c r="B4674" s="201">
        <v>0.79</v>
      </c>
    </row>
    <row r="4675" spans="1:2" x14ac:dyDescent="0.25">
      <c r="A4675" s="204">
        <v>44728</v>
      </c>
      <c r="B4675" s="201">
        <v>0.79</v>
      </c>
    </row>
    <row r="4676" spans="1:2" x14ac:dyDescent="0.25">
      <c r="A4676" s="204">
        <v>44729</v>
      </c>
      <c r="B4676" s="201">
        <v>0.79</v>
      </c>
    </row>
    <row r="4677" spans="1:2" x14ac:dyDescent="0.25">
      <c r="A4677" s="204">
        <v>44732</v>
      </c>
      <c r="B4677" s="201" t="e">
        <f>NA()</f>
        <v>#N/A</v>
      </c>
    </row>
    <row r="4678" spans="1:2" x14ac:dyDescent="0.25">
      <c r="A4678" s="204">
        <v>44733</v>
      </c>
      <c r="B4678" s="201">
        <v>0.83</v>
      </c>
    </row>
    <row r="4679" spans="1:2" x14ac:dyDescent="0.25">
      <c r="A4679" s="204">
        <v>44734</v>
      </c>
      <c r="B4679" s="201">
        <v>0.73</v>
      </c>
    </row>
    <row r="4680" spans="1:2" x14ac:dyDescent="0.25">
      <c r="A4680" s="204">
        <v>44735</v>
      </c>
      <c r="B4680" s="201">
        <v>0.73</v>
      </c>
    </row>
    <row r="4681" spans="1:2" x14ac:dyDescent="0.25">
      <c r="A4681" s="204">
        <v>44736</v>
      </c>
      <c r="B4681" s="201">
        <v>0.73</v>
      </c>
    </row>
    <row r="4682" spans="1:2" x14ac:dyDescent="0.25">
      <c r="A4682" s="204">
        <v>44739</v>
      </c>
      <c r="B4682" s="201">
        <v>0.8</v>
      </c>
    </row>
    <row r="4683" spans="1:2" x14ac:dyDescent="0.25">
      <c r="A4683" s="204">
        <v>44740</v>
      </c>
      <c r="B4683" s="201">
        <v>0.85</v>
      </c>
    </row>
    <row r="4684" spans="1:2" x14ac:dyDescent="0.25">
      <c r="A4684" s="204">
        <v>44741</v>
      </c>
      <c r="B4684" s="201">
        <v>0.89</v>
      </c>
    </row>
    <row r="4685" spans="1:2" x14ac:dyDescent="0.25">
      <c r="A4685" s="204">
        <v>44742</v>
      </c>
      <c r="B4685" s="201">
        <v>0.82</v>
      </c>
    </row>
    <row r="4686" spans="1:2" x14ac:dyDescent="0.25">
      <c r="A4686" s="204">
        <v>44743</v>
      </c>
      <c r="B4686" s="201">
        <v>0.76</v>
      </c>
    </row>
    <row r="4687" spans="1:2" x14ac:dyDescent="0.25">
      <c r="A4687" s="204">
        <v>44746</v>
      </c>
      <c r="B4687" s="201" t="e">
        <f>NA()</f>
        <v>#N/A</v>
      </c>
    </row>
    <row r="4688" spans="1:2" x14ac:dyDescent="0.25">
      <c r="A4688" s="204">
        <v>44747</v>
      </c>
      <c r="B4688" s="201">
        <v>0.72</v>
      </c>
    </row>
    <row r="4689" spans="1:2" x14ac:dyDescent="0.25">
      <c r="A4689" s="204">
        <v>44748</v>
      </c>
      <c r="B4689" s="201">
        <v>0.82</v>
      </c>
    </row>
    <row r="4690" spans="1:2" x14ac:dyDescent="0.25">
      <c r="A4690" s="204">
        <v>44749</v>
      </c>
      <c r="B4690" s="201">
        <v>0.87</v>
      </c>
    </row>
    <row r="4691" spans="1:2" x14ac:dyDescent="0.25">
      <c r="A4691" s="204">
        <v>44750</v>
      </c>
      <c r="B4691" s="201">
        <v>0.91</v>
      </c>
    </row>
    <row r="4692" spans="1:2" x14ac:dyDescent="0.25">
      <c r="A4692" s="204">
        <v>44753</v>
      </c>
      <c r="B4692" s="201">
        <v>0.87</v>
      </c>
    </row>
    <row r="4693" spans="1:2" x14ac:dyDescent="0.25">
      <c r="A4693" s="204">
        <v>44754</v>
      </c>
      <c r="B4693" s="201">
        <v>0.83</v>
      </c>
    </row>
    <row r="4694" spans="1:2" x14ac:dyDescent="0.25">
      <c r="A4694" s="204">
        <v>44755</v>
      </c>
      <c r="B4694" s="201">
        <v>0.77</v>
      </c>
    </row>
    <row r="4695" spans="1:2" x14ac:dyDescent="0.25">
      <c r="A4695" s="204">
        <v>44756</v>
      </c>
      <c r="B4695" s="201">
        <v>0.78</v>
      </c>
    </row>
    <row r="4696" spans="1:2" x14ac:dyDescent="0.25">
      <c r="A4696" s="204">
        <v>44757</v>
      </c>
      <c r="B4696" s="201">
        <v>0.74</v>
      </c>
    </row>
    <row r="4697" spans="1:2" x14ac:dyDescent="0.25">
      <c r="A4697" s="204">
        <v>44760</v>
      </c>
      <c r="B4697" s="201">
        <v>0.78</v>
      </c>
    </row>
    <row r="4698" spans="1:2" x14ac:dyDescent="0.25">
      <c r="A4698" s="204">
        <v>44761</v>
      </c>
      <c r="B4698" s="201">
        <v>0.81</v>
      </c>
    </row>
    <row r="4699" spans="1:2" x14ac:dyDescent="0.25">
      <c r="A4699" s="204">
        <v>44762</v>
      </c>
      <c r="B4699" s="201">
        <v>0.84</v>
      </c>
    </row>
    <row r="4700" spans="1:2" x14ac:dyDescent="0.25">
      <c r="A4700" s="204">
        <v>44763</v>
      </c>
      <c r="B4700" s="201">
        <v>0.79</v>
      </c>
    </row>
    <row r="4701" spans="1:2" x14ac:dyDescent="0.25">
      <c r="A4701" s="204">
        <v>44764</v>
      </c>
      <c r="B4701" s="201">
        <v>0.66</v>
      </c>
    </row>
    <row r="4702" spans="1:2" x14ac:dyDescent="0.25">
      <c r="A4702" s="204">
        <v>44767</v>
      </c>
      <c r="B4702" s="201">
        <v>0.69</v>
      </c>
    </row>
    <row r="4703" spans="1:2" x14ac:dyDescent="0.25">
      <c r="A4703" s="204">
        <v>44768</v>
      </c>
      <c r="B4703" s="201">
        <v>0.68</v>
      </c>
    </row>
    <row r="4704" spans="1:2" x14ac:dyDescent="0.25">
      <c r="A4704" s="204">
        <v>44769</v>
      </c>
      <c r="B4704" s="201">
        <v>0.62</v>
      </c>
    </row>
    <row r="4705" spans="1:2" x14ac:dyDescent="0.25">
      <c r="A4705" s="204">
        <v>44770</v>
      </c>
      <c r="B4705" s="201">
        <v>0.53</v>
      </c>
    </row>
    <row r="4706" spans="1:2" x14ac:dyDescent="0.25">
      <c r="A4706" s="204">
        <v>44771</v>
      </c>
      <c r="B4706" s="201">
        <v>0.47</v>
      </c>
    </row>
    <row r="4707" spans="1:2" x14ac:dyDescent="0.25">
      <c r="A4707" s="204">
        <v>44774</v>
      </c>
      <c r="B4707" s="201">
        <v>0.43</v>
      </c>
    </row>
    <row r="4708" spans="1:2" x14ac:dyDescent="0.25">
      <c r="A4708" s="204">
        <v>44775</v>
      </c>
      <c r="B4708" s="201">
        <v>0.56999999999999995</v>
      </c>
    </row>
    <row r="4709" spans="1:2" x14ac:dyDescent="0.25">
      <c r="A4709" s="204">
        <v>44776</v>
      </c>
      <c r="B4709" s="201">
        <v>0.51</v>
      </c>
    </row>
    <row r="4710" spans="1:2" x14ac:dyDescent="0.25">
      <c r="A4710" s="204">
        <v>44777</v>
      </c>
      <c r="B4710" s="201">
        <v>0.53</v>
      </c>
    </row>
    <row r="4711" spans="1:2" x14ac:dyDescent="0.25">
      <c r="A4711" s="204">
        <v>44778</v>
      </c>
      <c r="B4711" s="201">
        <v>0.62</v>
      </c>
    </row>
    <row r="4712" spans="1:2" x14ac:dyDescent="0.25">
      <c r="A4712" s="204">
        <v>44781</v>
      </c>
      <c r="B4712" s="201">
        <v>0.55000000000000004</v>
      </c>
    </row>
    <row r="4713" spans="1:2" x14ac:dyDescent="0.25">
      <c r="A4713" s="204">
        <v>44782</v>
      </c>
      <c r="B4713" s="201">
        <v>0.57999999999999996</v>
      </c>
    </row>
    <row r="4714" spans="1:2" x14ac:dyDescent="0.25">
      <c r="A4714" s="204">
        <v>44783</v>
      </c>
      <c r="B4714" s="201">
        <v>0.61</v>
      </c>
    </row>
    <row r="4715" spans="1:2" x14ac:dyDescent="0.25">
      <c r="A4715" s="204">
        <v>44784</v>
      </c>
      <c r="B4715" s="201">
        <v>0.69</v>
      </c>
    </row>
    <row r="4716" spans="1:2" x14ac:dyDescent="0.25">
      <c r="A4716" s="204">
        <v>44785</v>
      </c>
      <c r="B4716" s="201">
        <v>0.67</v>
      </c>
    </row>
    <row r="4717" spans="1:2" x14ac:dyDescent="0.25">
      <c r="A4717" s="204">
        <v>44788</v>
      </c>
      <c r="B4717" s="201">
        <v>0.66</v>
      </c>
    </row>
    <row r="4718" spans="1:2" x14ac:dyDescent="0.25">
      <c r="A4718" s="204">
        <v>44789</v>
      </c>
      <c r="B4718" s="201">
        <v>0.67</v>
      </c>
    </row>
    <row r="4719" spans="1:2" x14ac:dyDescent="0.25">
      <c r="A4719" s="204">
        <v>44790</v>
      </c>
      <c r="B4719" s="201">
        <v>0.71</v>
      </c>
    </row>
    <row r="4720" spans="1:2" x14ac:dyDescent="0.25">
      <c r="A4720" s="204">
        <v>44791</v>
      </c>
      <c r="B4720" s="201">
        <v>0.64</v>
      </c>
    </row>
    <row r="4721" spans="1:2" x14ac:dyDescent="0.25">
      <c r="A4721" s="204">
        <v>44792</v>
      </c>
      <c r="B4721" s="201">
        <v>0.68</v>
      </c>
    </row>
    <row r="4722" spans="1:2" x14ac:dyDescent="0.25">
      <c r="A4722" s="204">
        <v>44795</v>
      </c>
      <c r="B4722" s="201">
        <v>0.7</v>
      </c>
    </row>
    <row r="4723" spans="1:2" x14ac:dyDescent="0.25">
      <c r="A4723" s="204">
        <v>44796</v>
      </c>
      <c r="B4723" s="201">
        <v>0.71</v>
      </c>
    </row>
    <row r="4724" spans="1:2" x14ac:dyDescent="0.25">
      <c r="A4724" s="204">
        <v>44797</v>
      </c>
      <c r="B4724" s="201">
        <v>0.74</v>
      </c>
    </row>
    <row r="4725" spans="1:2" x14ac:dyDescent="0.25">
      <c r="A4725" s="204">
        <v>44798</v>
      </c>
      <c r="B4725" s="201">
        <v>0.68</v>
      </c>
    </row>
    <row r="4726" spans="1:2" x14ac:dyDescent="0.25">
      <c r="A4726" s="204">
        <v>44799</v>
      </c>
      <c r="B4726" s="201">
        <v>0.68</v>
      </c>
    </row>
    <row r="4727" spans="1:2" x14ac:dyDescent="0.25">
      <c r="A4727" s="204">
        <v>44802</v>
      </c>
      <c r="B4727" s="201">
        <v>0.74</v>
      </c>
    </row>
    <row r="4728" spans="1:2" x14ac:dyDescent="0.25">
      <c r="A4728" s="204">
        <v>44803</v>
      </c>
      <c r="B4728" s="201">
        <v>0.73</v>
      </c>
    </row>
    <row r="4729" spans="1:2" x14ac:dyDescent="0.25">
      <c r="A4729" s="204">
        <v>44804</v>
      </c>
      <c r="B4729" s="201">
        <v>0.82</v>
      </c>
    </row>
    <row r="4730" spans="1:2" x14ac:dyDescent="0.25">
      <c r="A4730" s="204">
        <v>44805</v>
      </c>
      <c r="B4730" s="201">
        <v>0.95</v>
      </c>
    </row>
    <row r="4731" spans="1:2" x14ac:dyDescent="0.25">
      <c r="A4731" s="204">
        <v>44806</v>
      </c>
      <c r="B4731" s="201">
        <v>0.89</v>
      </c>
    </row>
    <row r="4732" spans="1:2" x14ac:dyDescent="0.25">
      <c r="A4732" s="204">
        <v>44809</v>
      </c>
      <c r="B4732" s="201" t="e">
        <f>NA()</f>
        <v>#N/A</v>
      </c>
    </row>
    <row r="4733" spans="1:2" x14ac:dyDescent="0.25">
      <c r="A4733" s="204">
        <v>44810</v>
      </c>
      <c r="B4733" s="201">
        <v>0.99</v>
      </c>
    </row>
    <row r="4734" spans="1:2" x14ac:dyDescent="0.25">
      <c r="A4734" s="204">
        <v>44811</v>
      </c>
      <c r="B4734" s="201">
        <v>0.95</v>
      </c>
    </row>
    <row r="4735" spans="1:2" x14ac:dyDescent="0.25">
      <c r="A4735" s="204">
        <v>44812</v>
      </c>
      <c r="B4735" s="201">
        <v>1.01</v>
      </c>
    </row>
    <row r="4736" spans="1:2" x14ac:dyDescent="0.25">
      <c r="A4736" s="204">
        <v>44813</v>
      </c>
      <c r="B4736" s="201">
        <v>1.03</v>
      </c>
    </row>
    <row r="4737" spans="1:2" x14ac:dyDescent="0.25">
      <c r="A4737" s="204">
        <v>44816</v>
      </c>
      <c r="B4737" s="201">
        <v>1.0900000000000001</v>
      </c>
    </row>
    <row r="4738" spans="1:2" x14ac:dyDescent="0.25">
      <c r="A4738" s="204">
        <v>44817</v>
      </c>
      <c r="B4738" s="201">
        <v>1.0900000000000001</v>
      </c>
    </row>
    <row r="4739" spans="1:2" x14ac:dyDescent="0.25">
      <c r="A4739" s="204">
        <v>44818</v>
      </c>
      <c r="B4739" s="201">
        <v>1.06</v>
      </c>
    </row>
    <row r="4740" spans="1:2" x14ac:dyDescent="0.25">
      <c r="A4740" s="204">
        <v>44819</v>
      </c>
      <c r="B4740" s="201">
        <v>1.1000000000000001</v>
      </c>
    </row>
    <row r="4741" spans="1:2" x14ac:dyDescent="0.25">
      <c r="A4741" s="204">
        <v>44820</v>
      </c>
      <c r="B4741" s="201">
        <v>1.1599999999999999</v>
      </c>
    </row>
    <row r="4742" spans="1:2" x14ac:dyDescent="0.25">
      <c r="A4742" s="204">
        <v>44823</v>
      </c>
      <c r="B4742" s="201">
        <v>1.21</v>
      </c>
    </row>
    <row r="4743" spans="1:2" x14ac:dyDescent="0.25">
      <c r="A4743" s="204">
        <v>44824</v>
      </c>
      <c r="B4743" s="201">
        <v>1.23</v>
      </c>
    </row>
    <row r="4744" spans="1:2" x14ac:dyDescent="0.25">
      <c r="A4744" s="204">
        <v>44825</v>
      </c>
      <c r="B4744" s="201">
        <v>1.17</v>
      </c>
    </row>
    <row r="4745" spans="1:2" x14ac:dyDescent="0.25">
      <c r="A4745" s="204">
        <v>44826</v>
      </c>
      <c r="B4745" s="201">
        <v>1.32</v>
      </c>
    </row>
    <row r="4746" spans="1:2" x14ac:dyDescent="0.25">
      <c r="A4746" s="204">
        <v>44827</v>
      </c>
      <c r="B4746" s="201">
        <v>1.32</v>
      </c>
    </row>
    <row r="4747" spans="1:2" x14ac:dyDescent="0.25">
      <c r="A4747" s="204">
        <v>44830</v>
      </c>
      <c r="B4747" s="201">
        <v>1.51</v>
      </c>
    </row>
    <row r="4748" spans="1:2" x14ac:dyDescent="0.25">
      <c r="A4748" s="204">
        <v>44831</v>
      </c>
      <c r="B4748" s="201">
        <v>1.62</v>
      </c>
    </row>
    <row r="4749" spans="1:2" x14ac:dyDescent="0.25">
      <c r="A4749" s="204">
        <v>44832</v>
      </c>
      <c r="B4749" s="201">
        <v>1.43</v>
      </c>
    </row>
    <row r="4750" spans="1:2" x14ac:dyDescent="0.25">
      <c r="A4750" s="204">
        <v>44833</v>
      </c>
      <c r="B4750" s="201">
        <v>1.58</v>
      </c>
    </row>
    <row r="4751" spans="1:2" x14ac:dyDescent="0.25">
      <c r="A4751" s="204">
        <v>44834</v>
      </c>
      <c r="B4751" s="201">
        <v>1.68</v>
      </c>
    </row>
    <row r="4752" spans="1:2" x14ac:dyDescent="0.25">
      <c r="A4752" s="204">
        <v>44837</v>
      </c>
      <c r="B4752" s="201">
        <v>1.49</v>
      </c>
    </row>
    <row r="4753" spans="1:2" x14ac:dyDescent="0.25">
      <c r="A4753" s="204">
        <v>44838</v>
      </c>
      <c r="B4753" s="201">
        <v>1.47</v>
      </c>
    </row>
    <row r="4754" spans="1:2" x14ac:dyDescent="0.25">
      <c r="A4754" s="204">
        <v>44839</v>
      </c>
      <c r="B4754" s="201">
        <v>1.6</v>
      </c>
    </row>
    <row r="4755" spans="1:2" x14ac:dyDescent="0.25">
      <c r="A4755" s="204">
        <v>44840</v>
      </c>
      <c r="B4755" s="201">
        <v>1.66</v>
      </c>
    </row>
    <row r="4756" spans="1:2" x14ac:dyDescent="0.25">
      <c r="A4756" s="204">
        <v>44841</v>
      </c>
      <c r="B4756" s="201">
        <v>1.66</v>
      </c>
    </row>
    <row r="4757" spans="1:2" x14ac:dyDescent="0.25">
      <c r="A4757" s="204">
        <v>44844</v>
      </c>
      <c r="B4757" s="201" t="e">
        <f>NA()</f>
        <v>#N/A</v>
      </c>
    </row>
    <row r="4758" spans="1:2" x14ac:dyDescent="0.25">
      <c r="A4758" s="204">
        <v>44845</v>
      </c>
      <c r="B4758" s="201">
        <v>1.66</v>
      </c>
    </row>
    <row r="4759" spans="1:2" x14ac:dyDescent="0.25">
      <c r="A4759" s="204">
        <v>44846</v>
      </c>
      <c r="B4759" s="201">
        <v>1.65</v>
      </c>
    </row>
    <row r="4760" spans="1:2" x14ac:dyDescent="0.25">
      <c r="A4760" s="204">
        <v>44847</v>
      </c>
      <c r="B4760" s="201">
        <v>1.65</v>
      </c>
    </row>
    <row r="4761" spans="1:2" x14ac:dyDescent="0.25">
      <c r="A4761" s="204">
        <v>44848</v>
      </c>
      <c r="B4761" s="201">
        <v>1.6</v>
      </c>
    </row>
    <row r="4762" spans="1:2" x14ac:dyDescent="0.25">
      <c r="A4762" s="204">
        <v>44851</v>
      </c>
      <c r="B4762" s="201">
        <v>1.59</v>
      </c>
    </row>
    <row r="4763" spans="1:2" x14ac:dyDescent="0.25">
      <c r="A4763" s="204">
        <v>44852</v>
      </c>
      <c r="B4763" s="201">
        <v>1.64</v>
      </c>
    </row>
    <row r="4764" spans="1:2" x14ac:dyDescent="0.25">
      <c r="A4764" s="204">
        <v>44853</v>
      </c>
      <c r="B4764" s="201">
        <v>1.74</v>
      </c>
    </row>
    <row r="4765" spans="1:2" x14ac:dyDescent="0.25">
      <c r="A4765" s="204">
        <v>44854</v>
      </c>
      <c r="B4765" s="201">
        <v>1.74</v>
      </c>
    </row>
    <row r="4766" spans="1:2" x14ac:dyDescent="0.25">
      <c r="A4766" s="204">
        <v>44855</v>
      </c>
      <c r="B4766" s="201">
        <v>1.77</v>
      </c>
    </row>
    <row r="4767" spans="1:2" x14ac:dyDescent="0.25">
      <c r="A4767" s="204">
        <v>44858</v>
      </c>
      <c r="B4767" s="201">
        <v>1.73</v>
      </c>
    </row>
    <row r="4768" spans="1:2" x14ac:dyDescent="0.25">
      <c r="A4768" s="204">
        <v>44859</v>
      </c>
      <c r="B4768" s="201">
        <v>1.67</v>
      </c>
    </row>
    <row r="4769" spans="1:2" x14ac:dyDescent="0.25">
      <c r="A4769" s="204">
        <v>44860</v>
      </c>
      <c r="B4769" s="201">
        <v>1.68</v>
      </c>
    </row>
    <row r="4770" spans="1:2" x14ac:dyDescent="0.25">
      <c r="A4770" s="204">
        <v>44861</v>
      </c>
      <c r="B4770" s="201">
        <v>1.6</v>
      </c>
    </row>
    <row r="4771" spans="1:2" x14ac:dyDescent="0.25">
      <c r="A4771" s="204">
        <v>44862</v>
      </c>
      <c r="B4771" s="201">
        <v>1.58</v>
      </c>
    </row>
    <row r="4772" spans="1:2" x14ac:dyDescent="0.25">
      <c r="A4772" s="204">
        <v>44865</v>
      </c>
      <c r="B4772" s="201">
        <v>1.64</v>
      </c>
    </row>
    <row r="4773" spans="1:2" x14ac:dyDescent="0.25">
      <c r="A4773" s="204">
        <v>44866</v>
      </c>
      <c r="B4773" s="201">
        <v>1.59</v>
      </c>
    </row>
    <row r="4774" spans="1:2" x14ac:dyDescent="0.25">
      <c r="A4774" s="204">
        <v>44867</v>
      </c>
      <c r="B4774" s="201">
        <v>1.6</v>
      </c>
    </row>
    <row r="4775" spans="1:2" x14ac:dyDescent="0.25">
      <c r="A4775" s="204">
        <v>44868</v>
      </c>
      <c r="B4775" s="201">
        <v>1.74</v>
      </c>
    </row>
    <row r="4776" spans="1:2" x14ac:dyDescent="0.25">
      <c r="A4776" s="204">
        <v>44869</v>
      </c>
      <c r="B4776" s="201">
        <v>1.73</v>
      </c>
    </row>
    <row r="4777" spans="1:2" x14ac:dyDescent="0.25">
      <c r="A4777" s="204">
        <v>44872</v>
      </c>
      <c r="B4777" s="201">
        <v>1.73</v>
      </c>
    </row>
    <row r="4778" spans="1:2" x14ac:dyDescent="0.25">
      <c r="A4778" s="204">
        <v>44873</v>
      </c>
      <c r="B4778" s="201">
        <v>1.69</v>
      </c>
    </row>
    <row r="4779" spans="1:2" x14ac:dyDescent="0.25">
      <c r="A4779" s="204">
        <v>44874</v>
      </c>
      <c r="B4779" s="201">
        <v>1.75</v>
      </c>
    </row>
    <row r="4780" spans="1:2" x14ac:dyDescent="0.25">
      <c r="A4780" s="204">
        <v>44875</v>
      </c>
      <c r="B4780" s="201">
        <v>1.51</v>
      </c>
    </row>
    <row r="4781" spans="1:2" x14ac:dyDescent="0.25">
      <c r="A4781" s="204">
        <v>44876</v>
      </c>
      <c r="B4781" s="201" t="e">
        <f>NA()</f>
        <v>#N/A</v>
      </c>
    </row>
    <row r="4782" spans="1:2" x14ac:dyDescent="0.25">
      <c r="A4782" s="204">
        <v>44879</v>
      </c>
      <c r="B4782" s="201">
        <v>1.58</v>
      </c>
    </row>
    <row r="4783" spans="1:2" x14ac:dyDescent="0.25">
      <c r="A4783" s="204">
        <v>44880</v>
      </c>
      <c r="B4783" s="201">
        <v>1.5</v>
      </c>
    </row>
    <row r="4784" spans="1:2" x14ac:dyDescent="0.25">
      <c r="A4784" s="204">
        <v>44881</v>
      </c>
      <c r="B4784" s="201">
        <v>1.44</v>
      </c>
    </row>
    <row r="4785" spans="1:2" x14ac:dyDescent="0.25">
      <c r="A4785" s="204">
        <v>44882</v>
      </c>
      <c r="B4785" s="201">
        <v>1.52</v>
      </c>
    </row>
    <row r="4786" spans="1:2" x14ac:dyDescent="0.25">
      <c r="A4786" s="204">
        <v>44883</v>
      </c>
      <c r="B4786" s="201">
        <v>1.59</v>
      </c>
    </row>
    <row r="4787" spans="1:2" x14ac:dyDescent="0.25">
      <c r="A4787" s="204">
        <v>44886</v>
      </c>
      <c r="B4787" s="201">
        <v>1.53</v>
      </c>
    </row>
    <row r="4788" spans="1:2" x14ac:dyDescent="0.25">
      <c r="A4788" s="204">
        <v>44887</v>
      </c>
      <c r="B4788" s="201">
        <v>1.46</v>
      </c>
    </row>
    <row r="4789" spans="1:2" x14ac:dyDescent="0.25">
      <c r="A4789" s="204">
        <v>44888</v>
      </c>
      <c r="B4789" s="201">
        <v>1.4</v>
      </c>
    </row>
    <row r="4790" spans="1:2" x14ac:dyDescent="0.25">
      <c r="A4790" s="204">
        <v>44889</v>
      </c>
      <c r="B4790" s="201" t="e">
        <f>NA()</f>
        <v>#N/A</v>
      </c>
    </row>
    <row r="4791" spans="1:2" x14ac:dyDescent="0.25">
      <c r="A4791" s="204">
        <v>44890</v>
      </c>
      <c r="B4791" s="201">
        <v>1.38</v>
      </c>
    </row>
    <row r="4792" spans="1:2" x14ac:dyDescent="0.25">
      <c r="A4792" s="204">
        <v>44893</v>
      </c>
      <c r="B4792" s="201">
        <v>1.43</v>
      </c>
    </row>
    <row r="4793" spans="1:2" x14ac:dyDescent="0.25">
      <c r="A4793" s="204">
        <v>44894</v>
      </c>
      <c r="B4793" s="201">
        <v>1.51</v>
      </c>
    </row>
    <row r="4794" spans="1:2" x14ac:dyDescent="0.25">
      <c r="A4794" s="204">
        <v>44895</v>
      </c>
      <c r="B4794" s="201">
        <v>1.4</v>
      </c>
    </row>
    <row r="4795" spans="1:2" x14ac:dyDescent="0.25">
      <c r="A4795" s="204">
        <v>44896</v>
      </c>
      <c r="B4795" s="201">
        <v>1.23</v>
      </c>
    </row>
    <row r="4796" spans="1:2" x14ac:dyDescent="0.25">
      <c r="A4796" s="204">
        <v>44897</v>
      </c>
      <c r="B4796" s="201">
        <v>1.1100000000000001</v>
      </c>
    </row>
    <row r="4797" spans="1:2" x14ac:dyDescent="0.25">
      <c r="A4797" s="204">
        <v>44900</v>
      </c>
      <c r="B4797" s="201">
        <v>1.21</v>
      </c>
    </row>
    <row r="4798" spans="1:2" x14ac:dyDescent="0.25">
      <c r="A4798" s="204">
        <v>44901</v>
      </c>
      <c r="B4798" s="201">
        <v>1.19</v>
      </c>
    </row>
    <row r="4799" spans="1:2" x14ac:dyDescent="0.25">
      <c r="A4799" s="204">
        <v>44902</v>
      </c>
      <c r="B4799" s="201">
        <v>1.1399999999999999</v>
      </c>
    </row>
    <row r="4800" spans="1:2" x14ac:dyDescent="0.25">
      <c r="A4800" s="204">
        <v>44903</v>
      </c>
      <c r="B4800" s="201">
        <v>1.1499999999999999</v>
      </c>
    </row>
    <row r="4801" spans="1:2" x14ac:dyDescent="0.25">
      <c r="A4801" s="204">
        <v>44904</v>
      </c>
      <c r="B4801" s="201">
        <v>1.28</v>
      </c>
    </row>
    <row r="4802" spans="1:2" x14ac:dyDescent="0.25">
      <c r="A4802" s="204">
        <v>44907</v>
      </c>
      <c r="B4802" s="201">
        <v>1.29</v>
      </c>
    </row>
    <row r="4803" spans="1:2" x14ac:dyDescent="0.25">
      <c r="A4803" s="204">
        <v>44908</v>
      </c>
      <c r="B4803" s="201">
        <v>1.28</v>
      </c>
    </row>
    <row r="4804" spans="1:2" x14ac:dyDescent="0.25">
      <c r="A4804" s="204">
        <v>44909</v>
      </c>
      <c r="B4804" s="201">
        <v>1.32</v>
      </c>
    </row>
    <row r="4805" spans="1:2" x14ac:dyDescent="0.25">
      <c r="A4805" s="204">
        <v>44910</v>
      </c>
      <c r="B4805" s="201">
        <v>1.29</v>
      </c>
    </row>
    <row r="4806" spans="1:2" x14ac:dyDescent="0.25">
      <c r="A4806" s="204">
        <v>44911</v>
      </c>
      <c r="B4806" s="201">
        <v>1.36</v>
      </c>
    </row>
    <row r="4807" spans="1:2" x14ac:dyDescent="0.25">
      <c r="A4807" s="204">
        <v>44914</v>
      </c>
      <c r="B4807" s="201">
        <v>1.43</v>
      </c>
    </row>
    <row r="4808" spans="1:2" x14ac:dyDescent="0.25">
      <c r="A4808" s="204">
        <v>44915</v>
      </c>
      <c r="B4808" s="201">
        <v>1.47</v>
      </c>
    </row>
    <row r="4809" spans="1:2" x14ac:dyDescent="0.25">
      <c r="A4809" s="204">
        <v>44916</v>
      </c>
      <c r="B4809" s="201">
        <v>1.44</v>
      </c>
    </row>
    <row r="4810" spans="1:2" x14ac:dyDescent="0.25">
      <c r="A4810" s="204">
        <v>44917</v>
      </c>
      <c r="B4810" s="201">
        <v>1.5</v>
      </c>
    </row>
    <row r="4811" spans="1:2" x14ac:dyDescent="0.25">
      <c r="A4811" s="204">
        <v>44918</v>
      </c>
      <c r="B4811" s="201">
        <v>1.57</v>
      </c>
    </row>
    <row r="4812" spans="1:2" x14ac:dyDescent="0.25">
      <c r="A4812" s="204">
        <v>44921</v>
      </c>
      <c r="B4812" s="201" t="e">
        <f>NA()</f>
        <v>#N/A</v>
      </c>
    </row>
    <row r="4813" spans="1:2" x14ac:dyDescent="0.25">
      <c r="A4813" s="204">
        <v>44922</v>
      </c>
      <c r="B4813" s="201">
        <v>1.61</v>
      </c>
    </row>
    <row r="4814" spans="1:2" x14ac:dyDescent="0.25">
      <c r="A4814" s="204">
        <v>44923</v>
      </c>
      <c r="B4814" s="201">
        <v>1.63</v>
      </c>
    </row>
    <row r="4815" spans="1:2" x14ac:dyDescent="0.25">
      <c r="A4815" s="204">
        <v>44924</v>
      </c>
      <c r="B4815" s="201">
        <v>1.59</v>
      </c>
    </row>
    <row r="4816" spans="1:2" x14ac:dyDescent="0.25">
      <c r="A4816" s="204">
        <v>44925</v>
      </c>
      <c r="B4816" s="201">
        <v>1.62</v>
      </c>
    </row>
    <row r="4817" spans="1:2" x14ac:dyDescent="0.25">
      <c r="A4817" s="204">
        <v>44928</v>
      </c>
      <c r="B4817" s="201" t="e">
        <f>NA()</f>
        <v>#N/A</v>
      </c>
    </row>
    <row r="4818" spans="1:2" x14ac:dyDescent="0.25">
      <c r="A4818" s="204">
        <v>44929</v>
      </c>
      <c r="B4818" s="201">
        <v>1.56</v>
      </c>
    </row>
    <row r="4819" spans="1:2" x14ac:dyDescent="0.25">
      <c r="A4819" s="204">
        <v>44930</v>
      </c>
      <c r="B4819" s="201">
        <v>1.51</v>
      </c>
    </row>
    <row r="4820" spans="1:2" x14ac:dyDescent="0.25">
      <c r="A4820" s="204">
        <v>44931</v>
      </c>
      <c r="B4820" s="201">
        <v>1.5</v>
      </c>
    </row>
    <row r="4821" spans="1:2" x14ac:dyDescent="0.25">
      <c r="A4821" s="204">
        <v>44932</v>
      </c>
      <c r="B4821" s="201">
        <v>1.37</v>
      </c>
    </row>
    <row r="4822" spans="1:2" x14ac:dyDescent="0.25">
      <c r="A4822" s="204">
        <v>44935</v>
      </c>
      <c r="B4822" s="201">
        <v>1.35</v>
      </c>
    </row>
    <row r="4823" spans="1:2" x14ac:dyDescent="0.25">
      <c r="A4823" s="204">
        <v>44936</v>
      </c>
      <c r="B4823" s="201">
        <v>1.41</v>
      </c>
    </row>
    <row r="4824" spans="1:2" x14ac:dyDescent="0.25">
      <c r="A4824" s="204">
        <v>44937</v>
      </c>
      <c r="B4824" s="201">
        <v>1.35</v>
      </c>
    </row>
    <row r="4825" spans="1:2" x14ac:dyDescent="0.25">
      <c r="A4825" s="204">
        <v>44938</v>
      </c>
      <c r="B4825" s="201">
        <v>1.27</v>
      </c>
    </row>
    <row r="4826" spans="1:2" x14ac:dyDescent="0.25">
      <c r="A4826" s="204">
        <v>44939</v>
      </c>
      <c r="B4826" s="201">
        <v>1.37</v>
      </c>
    </row>
    <row r="4827" spans="1:2" x14ac:dyDescent="0.25">
      <c r="A4827" s="204">
        <v>44942</v>
      </c>
      <c r="B4827" s="201" t="e">
        <f>NA()</f>
        <v>#N/A</v>
      </c>
    </row>
    <row r="4828" spans="1:2" x14ac:dyDescent="0.25">
      <c r="A4828" s="204">
        <v>44943</v>
      </c>
      <c r="B4828" s="201">
        <v>1.42</v>
      </c>
    </row>
    <row r="4829" spans="1:2" x14ac:dyDescent="0.25">
      <c r="A4829" s="204">
        <v>44944</v>
      </c>
      <c r="B4829" s="201">
        <v>1.32</v>
      </c>
    </row>
    <row r="4830" spans="1:2" x14ac:dyDescent="0.25">
      <c r="A4830" s="204">
        <v>44945</v>
      </c>
      <c r="B4830" s="201">
        <v>1.27</v>
      </c>
    </row>
    <row r="4831" spans="1:2" x14ac:dyDescent="0.25">
      <c r="A4831" s="204">
        <v>44946</v>
      </c>
      <c r="B4831" s="201">
        <v>1.33</v>
      </c>
    </row>
    <row r="4832" spans="1:2" x14ac:dyDescent="0.25">
      <c r="A4832" s="204">
        <v>44949</v>
      </c>
      <c r="B4832" s="201">
        <v>1.32</v>
      </c>
    </row>
    <row r="4833" spans="1:2" x14ac:dyDescent="0.25">
      <c r="A4833" s="204">
        <v>44950</v>
      </c>
      <c r="B4833" s="201">
        <v>1.26</v>
      </c>
    </row>
    <row r="4834" spans="1:2" x14ac:dyDescent="0.25">
      <c r="A4834" s="204">
        <v>44951</v>
      </c>
      <c r="B4834" s="201">
        <v>1.25</v>
      </c>
    </row>
    <row r="4835" spans="1:2" x14ac:dyDescent="0.25">
      <c r="A4835" s="204">
        <v>44952</v>
      </c>
      <c r="B4835" s="201">
        <v>1.23</v>
      </c>
    </row>
    <row r="4836" spans="1:2" x14ac:dyDescent="0.25">
      <c r="A4836" s="204">
        <v>44953</v>
      </c>
      <c r="B4836" s="201">
        <v>1.26</v>
      </c>
    </row>
    <row r="4837" spans="1:2" x14ac:dyDescent="0.25">
      <c r="A4837" s="204">
        <v>44956</v>
      </c>
      <c r="B4837" s="201">
        <v>1.32</v>
      </c>
    </row>
    <row r="4838" spans="1:2" x14ac:dyDescent="0.25">
      <c r="A4838" s="204">
        <v>44957</v>
      </c>
      <c r="B4838" s="201">
        <v>1.36</v>
      </c>
    </row>
    <row r="4839" spans="1:2" x14ac:dyDescent="0.25">
      <c r="A4839" s="204">
        <v>44958</v>
      </c>
      <c r="B4839" s="201">
        <v>1.24</v>
      </c>
    </row>
    <row r="4840" spans="1:2" x14ac:dyDescent="0.25">
      <c r="A4840" s="204">
        <v>44959</v>
      </c>
      <c r="B4840" s="201">
        <v>1.28</v>
      </c>
    </row>
    <row r="4841" spans="1:2" x14ac:dyDescent="0.25">
      <c r="A4841" s="204">
        <v>44960</v>
      </c>
      <c r="B4841" s="201">
        <v>1.38</v>
      </c>
    </row>
    <row r="4842" spans="1:2" x14ac:dyDescent="0.25">
      <c r="A4842" s="204">
        <v>44963</v>
      </c>
      <c r="B4842" s="201">
        <v>1.42</v>
      </c>
    </row>
    <row r="4843" spans="1:2" x14ac:dyDescent="0.25">
      <c r="A4843" s="204">
        <v>44964</v>
      </c>
      <c r="B4843" s="201">
        <v>1.41</v>
      </c>
    </row>
    <row r="4844" spans="1:2" x14ac:dyDescent="0.25">
      <c r="A4844" s="204">
        <v>44965</v>
      </c>
      <c r="B4844" s="201">
        <v>1.35</v>
      </c>
    </row>
    <row r="4845" spans="1:2" x14ac:dyDescent="0.25">
      <c r="A4845" s="204">
        <v>44966</v>
      </c>
      <c r="B4845" s="201">
        <v>1.41</v>
      </c>
    </row>
    <row r="4846" spans="1:2" x14ac:dyDescent="0.25">
      <c r="A4846" s="204">
        <v>44967</v>
      </c>
      <c r="B4846" s="201">
        <v>1.47</v>
      </c>
    </row>
    <row r="4847" spans="1:2" x14ac:dyDescent="0.25">
      <c r="A4847" s="204">
        <v>44970</v>
      </c>
      <c r="B4847" s="201">
        <v>1.46</v>
      </c>
    </row>
    <row r="4848" spans="1:2" x14ac:dyDescent="0.25">
      <c r="A4848" s="204">
        <v>44971</v>
      </c>
      <c r="B4848" s="201">
        <v>1.49</v>
      </c>
    </row>
    <row r="4849" spans="1:2" x14ac:dyDescent="0.25">
      <c r="A4849" s="204">
        <v>44972</v>
      </c>
      <c r="B4849" s="201">
        <v>1.49</v>
      </c>
    </row>
    <row r="4850" spans="1:2" x14ac:dyDescent="0.25">
      <c r="A4850" s="204">
        <v>44973</v>
      </c>
      <c r="B4850" s="201">
        <v>1.52</v>
      </c>
    </row>
    <row r="4851" spans="1:2" x14ac:dyDescent="0.25">
      <c r="A4851" s="204">
        <v>44974</v>
      </c>
      <c r="B4851" s="201">
        <v>1.5</v>
      </c>
    </row>
    <row r="4852" spans="1:2" x14ac:dyDescent="0.25">
      <c r="A4852" s="204">
        <v>44977</v>
      </c>
      <c r="B4852" s="201" t="e">
        <f>NA()</f>
        <v>#N/A</v>
      </c>
    </row>
    <row r="4853" spans="1:2" x14ac:dyDescent="0.25">
      <c r="A4853" s="204">
        <v>44978</v>
      </c>
      <c r="B4853" s="201">
        <v>1.56</v>
      </c>
    </row>
    <row r="4854" spans="1:2" x14ac:dyDescent="0.25">
      <c r="A4854" s="204">
        <v>44979</v>
      </c>
      <c r="B4854" s="201">
        <v>1.54</v>
      </c>
    </row>
    <row r="4855" spans="1:2" x14ac:dyDescent="0.25">
      <c r="A4855" s="204">
        <v>44980</v>
      </c>
      <c r="B4855" s="201">
        <v>1.51</v>
      </c>
    </row>
    <row r="4856" spans="1:2" x14ac:dyDescent="0.25">
      <c r="A4856" s="204">
        <v>44981</v>
      </c>
      <c r="B4856" s="201">
        <v>1.57</v>
      </c>
    </row>
    <row r="4857" spans="1:2" x14ac:dyDescent="0.25">
      <c r="A4857" s="204">
        <v>44984</v>
      </c>
      <c r="B4857" s="201">
        <v>1.57</v>
      </c>
    </row>
    <row r="4858" spans="1:2" x14ac:dyDescent="0.25">
      <c r="A4858" s="204">
        <v>44985</v>
      </c>
      <c r="B4858" s="201">
        <v>1.52</v>
      </c>
    </row>
    <row r="4859" spans="1:2" x14ac:dyDescent="0.25">
      <c r="A4859" s="204">
        <v>44986</v>
      </c>
      <c r="B4859" s="201">
        <v>1.58</v>
      </c>
    </row>
    <row r="4860" spans="1:2" x14ac:dyDescent="0.25">
      <c r="A4860" s="204">
        <v>44987</v>
      </c>
      <c r="B4860" s="201">
        <v>1.61</v>
      </c>
    </row>
    <row r="4861" spans="1:2" x14ac:dyDescent="0.25">
      <c r="A4861" s="204">
        <v>44988</v>
      </c>
      <c r="B4861" s="201">
        <v>1.46</v>
      </c>
    </row>
    <row r="4862" spans="1:2" x14ac:dyDescent="0.25">
      <c r="A4862" s="204">
        <v>44991</v>
      </c>
      <c r="B4862" s="201">
        <v>1.5</v>
      </c>
    </row>
    <row r="4863" spans="1:2" x14ac:dyDescent="0.25">
      <c r="A4863" s="204">
        <v>44992</v>
      </c>
      <c r="B4863" s="201">
        <v>1.55</v>
      </c>
    </row>
    <row r="4864" spans="1:2" x14ac:dyDescent="0.25">
      <c r="A4864" s="204">
        <v>44993</v>
      </c>
      <c r="B4864" s="201">
        <v>1.61</v>
      </c>
    </row>
    <row r="4865" spans="1:2" x14ac:dyDescent="0.25">
      <c r="A4865" s="204">
        <v>44994</v>
      </c>
      <c r="B4865" s="201">
        <v>1.61</v>
      </c>
    </row>
    <row r="4866" spans="1:2" x14ac:dyDescent="0.25">
      <c r="A4866" s="204">
        <v>44995</v>
      </c>
      <c r="B4866" s="201">
        <v>1.42</v>
      </c>
    </row>
    <row r="4867" spans="1:2" x14ac:dyDescent="0.25">
      <c r="A4867" s="204">
        <v>44998</v>
      </c>
      <c r="B4867" s="201">
        <v>1.38</v>
      </c>
    </row>
    <row r="4868" spans="1:2" x14ac:dyDescent="0.25">
      <c r="A4868" s="204">
        <v>44999</v>
      </c>
      <c r="B4868" s="201">
        <v>1.41</v>
      </c>
    </row>
    <row r="4869" spans="1:2" x14ac:dyDescent="0.25">
      <c r="A4869" s="204">
        <v>45000</v>
      </c>
      <c r="B4869" s="201">
        <v>1.33</v>
      </c>
    </row>
    <row r="4870" spans="1:2" x14ac:dyDescent="0.25">
      <c r="A4870" s="204">
        <v>45001</v>
      </c>
      <c r="B4870" s="201">
        <v>1.4</v>
      </c>
    </row>
    <row r="4871" spans="1:2" x14ac:dyDescent="0.25">
      <c r="A4871" s="204">
        <v>45002</v>
      </c>
      <c r="B4871" s="201">
        <v>1.4</v>
      </c>
    </row>
    <row r="4872" spans="1:2" x14ac:dyDescent="0.25">
      <c r="A4872" s="204">
        <v>45005</v>
      </c>
      <c r="B4872" s="201">
        <v>1.42</v>
      </c>
    </row>
    <row r="4873" spans="1:2" x14ac:dyDescent="0.25">
      <c r="A4873" s="204">
        <v>45006</v>
      </c>
      <c r="B4873" s="201">
        <v>1.43</v>
      </c>
    </row>
    <row r="4874" spans="1:2" x14ac:dyDescent="0.25">
      <c r="A4874" s="204">
        <v>45007</v>
      </c>
      <c r="B4874" s="201">
        <v>1.32</v>
      </c>
    </row>
    <row r="4875" spans="1:2" x14ac:dyDescent="0.25">
      <c r="A4875" s="204">
        <v>45008</v>
      </c>
      <c r="B4875" s="201">
        <v>1.33</v>
      </c>
    </row>
    <row r="4876" spans="1:2" x14ac:dyDescent="0.25">
      <c r="A4876" s="204">
        <v>45009</v>
      </c>
      <c r="B4876" s="201">
        <v>1.31</v>
      </c>
    </row>
    <row r="4877" spans="1:2" x14ac:dyDescent="0.25">
      <c r="A4877" s="204">
        <v>45012</v>
      </c>
      <c r="B4877" s="201">
        <v>1.43</v>
      </c>
    </row>
    <row r="4878" spans="1:2" x14ac:dyDescent="0.25">
      <c r="A4878" s="204">
        <v>45013</v>
      </c>
      <c r="B4878" s="201">
        <v>1.38</v>
      </c>
    </row>
    <row r="4879" spans="1:2" x14ac:dyDescent="0.25">
      <c r="A4879" s="204">
        <v>45014</v>
      </c>
      <c r="B4879" s="201">
        <v>1.38</v>
      </c>
    </row>
    <row r="4880" spans="1:2" x14ac:dyDescent="0.25">
      <c r="A4880" s="204">
        <v>45015</v>
      </c>
      <c r="B4880" s="201">
        <v>1.35</v>
      </c>
    </row>
    <row r="4881" spans="1:2" x14ac:dyDescent="0.25">
      <c r="A4881" s="204">
        <v>45016</v>
      </c>
      <c r="B4881" s="201">
        <v>1.31</v>
      </c>
    </row>
    <row r="4882" spans="1:2" x14ac:dyDescent="0.25">
      <c r="A4882" s="204">
        <v>45019</v>
      </c>
      <c r="B4882" s="201">
        <v>1.3</v>
      </c>
    </row>
    <row r="4883" spans="1:2" x14ac:dyDescent="0.25">
      <c r="A4883" s="204">
        <v>45020</v>
      </c>
      <c r="B4883" s="201">
        <v>1.27</v>
      </c>
    </row>
    <row r="4884" spans="1:2" x14ac:dyDescent="0.25">
      <c r="A4884" s="204">
        <v>45021</v>
      </c>
      <c r="B4884" s="201">
        <v>1.25</v>
      </c>
    </row>
    <row r="4885" spans="1:2" x14ac:dyDescent="0.25">
      <c r="A4885" s="204">
        <v>45022</v>
      </c>
      <c r="B4885" s="201">
        <v>1.22</v>
      </c>
    </row>
    <row r="4886" spans="1:2" x14ac:dyDescent="0.25">
      <c r="A4886" s="204">
        <v>45023</v>
      </c>
      <c r="B4886" s="201">
        <v>1.28</v>
      </c>
    </row>
    <row r="4887" spans="1:2" x14ac:dyDescent="0.25">
      <c r="A4887" s="204">
        <v>45026</v>
      </c>
      <c r="B4887" s="201">
        <v>1.28</v>
      </c>
    </row>
    <row r="4888" spans="1:2" x14ac:dyDescent="0.25">
      <c r="A4888" s="204">
        <v>45027</v>
      </c>
      <c r="B4888" s="201">
        <v>1.27</v>
      </c>
    </row>
    <row r="4889" spans="1:2" x14ac:dyDescent="0.25">
      <c r="A4889" s="204">
        <v>45028</v>
      </c>
      <c r="B4889" s="201">
        <v>1.27</v>
      </c>
    </row>
    <row r="4890" spans="1:2" x14ac:dyDescent="0.25">
      <c r="A4890" s="204">
        <v>45029</v>
      </c>
      <c r="B4890" s="201">
        <v>1.29</v>
      </c>
    </row>
    <row r="4891" spans="1:2" x14ac:dyDescent="0.25">
      <c r="A4891" s="204">
        <v>45030</v>
      </c>
      <c r="B4891" s="201">
        <v>1.34</v>
      </c>
    </row>
    <row r="4892" spans="1:2" x14ac:dyDescent="0.25">
      <c r="A4892" s="204">
        <v>45033</v>
      </c>
      <c r="B4892" s="201">
        <v>1.41</v>
      </c>
    </row>
    <row r="4893" spans="1:2" x14ac:dyDescent="0.25">
      <c r="A4893" s="204">
        <v>45034</v>
      </c>
      <c r="B4893" s="201">
        <v>1.42</v>
      </c>
    </row>
    <row r="4894" spans="1:2" x14ac:dyDescent="0.25">
      <c r="A4894" s="204">
        <v>45035</v>
      </c>
      <c r="B4894" s="201">
        <v>1.43</v>
      </c>
    </row>
    <row r="4895" spans="1:2" x14ac:dyDescent="0.25">
      <c r="A4895" s="204">
        <v>45036</v>
      </c>
      <c r="B4895" s="201">
        <v>1.39</v>
      </c>
    </row>
    <row r="4896" spans="1:2" x14ac:dyDescent="0.25">
      <c r="A4896" s="204">
        <v>45037</v>
      </c>
      <c r="B4896" s="201">
        <v>1.41</v>
      </c>
    </row>
    <row r="4897" spans="1:2" x14ac:dyDescent="0.25">
      <c r="A4897" s="204">
        <v>45040</v>
      </c>
      <c r="B4897" s="201">
        <v>1.36</v>
      </c>
    </row>
    <row r="4898" spans="1:2" x14ac:dyDescent="0.25">
      <c r="A4898" s="204">
        <v>45041</v>
      </c>
      <c r="B4898" s="201">
        <v>1.3</v>
      </c>
    </row>
    <row r="4899" spans="1:2" x14ac:dyDescent="0.25">
      <c r="A4899" s="204">
        <v>45042</v>
      </c>
      <c r="B4899" s="201">
        <v>1.33</v>
      </c>
    </row>
    <row r="4900" spans="1:2" x14ac:dyDescent="0.25">
      <c r="A4900" s="204">
        <v>45043</v>
      </c>
      <c r="B4900" s="201">
        <v>1.38</v>
      </c>
    </row>
    <row r="4901" spans="1:2" x14ac:dyDescent="0.25">
      <c r="A4901" s="204">
        <v>45044</v>
      </c>
      <c r="B4901" s="201">
        <v>1.39</v>
      </c>
    </row>
    <row r="4902" spans="1:2" x14ac:dyDescent="0.25">
      <c r="A4902" s="204">
        <v>45047</v>
      </c>
      <c r="B4902" s="201">
        <v>1.49</v>
      </c>
    </row>
    <row r="4903" spans="1:2" x14ac:dyDescent="0.25">
      <c r="A4903" s="204">
        <v>45048</v>
      </c>
      <c r="B4903" s="201">
        <v>1.4</v>
      </c>
    </row>
    <row r="4904" spans="1:2" x14ac:dyDescent="0.25">
      <c r="A4904" s="204">
        <v>45049</v>
      </c>
      <c r="B4904" s="201">
        <v>1.35</v>
      </c>
    </row>
    <row r="4905" spans="1:2" x14ac:dyDescent="0.25">
      <c r="A4905" s="204">
        <v>45050</v>
      </c>
      <c r="B4905" s="201">
        <v>1.37</v>
      </c>
    </row>
    <row r="4906" spans="1:2" x14ac:dyDescent="0.25">
      <c r="A4906" s="204">
        <v>45051</v>
      </c>
      <c r="B4906" s="201">
        <v>1.4</v>
      </c>
    </row>
    <row r="4907" spans="1:2" x14ac:dyDescent="0.25">
      <c r="A4907" s="204">
        <v>45054</v>
      </c>
      <c r="B4907" s="201">
        <v>1.46</v>
      </c>
    </row>
    <row r="4908" spans="1:2" x14ac:dyDescent="0.25">
      <c r="A4908" s="204">
        <v>45055</v>
      </c>
      <c r="B4908" s="201">
        <v>1.47</v>
      </c>
    </row>
    <row r="4909" spans="1:2" x14ac:dyDescent="0.25">
      <c r="A4909" s="204">
        <v>45056</v>
      </c>
      <c r="B4909" s="201">
        <v>1.44</v>
      </c>
    </row>
    <row r="4910" spans="1:2" x14ac:dyDescent="0.25">
      <c r="A4910" s="204">
        <v>45057</v>
      </c>
      <c r="B4910" s="201">
        <v>1.4</v>
      </c>
    </row>
    <row r="4911" spans="1:2" x14ac:dyDescent="0.25">
      <c r="A4911" s="204">
        <v>45058</v>
      </c>
      <c r="B4911" s="201">
        <v>1.42</v>
      </c>
    </row>
    <row r="4912" spans="1:2" x14ac:dyDescent="0.25">
      <c r="A4912" s="204">
        <v>45061</v>
      </c>
      <c r="B4912" s="201">
        <v>1.46</v>
      </c>
    </row>
    <row r="4913" spans="1:2" x14ac:dyDescent="0.25">
      <c r="A4913" s="204">
        <v>45062</v>
      </c>
      <c r="B4913" s="201">
        <v>1.49</v>
      </c>
    </row>
    <row r="4914" spans="1:2" x14ac:dyDescent="0.25">
      <c r="A4914" s="204">
        <v>45063</v>
      </c>
      <c r="B4914" s="201">
        <v>1.48</v>
      </c>
    </row>
    <row r="4915" spans="1:2" x14ac:dyDescent="0.25">
      <c r="A4915" s="204">
        <v>45064</v>
      </c>
      <c r="B4915" s="201">
        <v>1.52</v>
      </c>
    </row>
    <row r="4916" spans="1:2" x14ac:dyDescent="0.25">
      <c r="A4916" s="204">
        <v>45065</v>
      </c>
      <c r="B4916" s="201">
        <v>1.55</v>
      </c>
    </row>
    <row r="4917" spans="1:2" x14ac:dyDescent="0.25">
      <c r="A4917" s="204">
        <v>45068</v>
      </c>
      <c r="B4917" s="201">
        <v>1.57</v>
      </c>
    </row>
    <row r="4918" spans="1:2" x14ac:dyDescent="0.25">
      <c r="A4918" s="204">
        <v>45069</v>
      </c>
      <c r="B4918" s="201">
        <v>1.54</v>
      </c>
    </row>
    <row r="4919" spans="1:2" x14ac:dyDescent="0.25">
      <c r="A4919" s="204">
        <v>45070</v>
      </c>
      <c r="B4919" s="201">
        <v>1.56</v>
      </c>
    </row>
    <row r="4920" spans="1:2" x14ac:dyDescent="0.25">
      <c r="A4920" s="204">
        <v>45071</v>
      </c>
      <c r="B4920" s="201">
        <v>1.61</v>
      </c>
    </row>
    <row r="4921" spans="1:2" x14ac:dyDescent="0.25">
      <c r="A4921" s="204">
        <v>45072</v>
      </c>
      <c r="B4921" s="201">
        <v>1.58</v>
      </c>
    </row>
    <row r="4922" spans="1:2" x14ac:dyDescent="0.25">
      <c r="A4922" s="204">
        <v>45075</v>
      </c>
      <c r="B4922" s="201" t="e">
        <f>NA()</f>
        <v>#N/A</v>
      </c>
    </row>
    <row r="4923" spans="1:2" x14ac:dyDescent="0.25">
      <c r="A4923" s="204">
        <v>45076</v>
      </c>
      <c r="B4923" s="201">
        <v>1.52</v>
      </c>
    </row>
    <row r="4924" spans="1:2" x14ac:dyDescent="0.25">
      <c r="A4924" s="204">
        <v>45077</v>
      </c>
      <c r="B4924" s="201">
        <v>1.52</v>
      </c>
    </row>
    <row r="4925" spans="1:2" x14ac:dyDescent="0.25">
      <c r="A4925" s="204">
        <v>45078</v>
      </c>
      <c r="B4925" s="201">
        <v>1.52</v>
      </c>
    </row>
    <row r="4926" spans="1:2" x14ac:dyDescent="0.25">
      <c r="A4926" s="204">
        <v>45079</v>
      </c>
      <c r="B4926" s="201">
        <v>1.57</v>
      </c>
    </row>
    <row r="4927" spans="1:2" x14ac:dyDescent="0.25">
      <c r="A4927" s="204">
        <v>45082</v>
      </c>
      <c r="B4927" s="201">
        <v>1.57</v>
      </c>
    </row>
    <row r="4928" spans="1:2" x14ac:dyDescent="0.25">
      <c r="A4928" s="204">
        <v>45083</v>
      </c>
      <c r="B4928" s="201">
        <v>1.55</v>
      </c>
    </row>
    <row r="4929" spans="1:2" x14ac:dyDescent="0.25">
      <c r="A4929" s="204">
        <v>45084</v>
      </c>
      <c r="B4929" s="201">
        <v>1.62</v>
      </c>
    </row>
    <row r="4930" spans="1:2" x14ac:dyDescent="0.25">
      <c r="A4930" s="204">
        <v>45085</v>
      </c>
      <c r="B4930" s="201">
        <v>1.57</v>
      </c>
    </row>
    <row r="4931" spans="1:2" x14ac:dyDescent="0.25">
      <c r="A4931" s="204">
        <v>45086</v>
      </c>
      <c r="B4931" s="201">
        <v>1.57</v>
      </c>
    </row>
    <row r="4932" spans="1:2" x14ac:dyDescent="0.25">
      <c r="A4932" s="204">
        <v>45089</v>
      </c>
      <c r="B4932" s="201">
        <v>1.58</v>
      </c>
    </row>
    <row r="4933" spans="1:2" x14ac:dyDescent="0.25">
      <c r="A4933" s="204">
        <v>45090</v>
      </c>
      <c r="B4933" s="201">
        <v>1.64</v>
      </c>
    </row>
    <row r="4934" spans="1:2" x14ac:dyDescent="0.25">
      <c r="A4934" s="204">
        <v>45091</v>
      </c>
      <c r="B4934" s="201">
        <v>1.61</v>
      </c>
    </row>
    <row r="4935" spans="1:2" x14ac:dyDescent="0.25">
      <c r="A4935" s="204">
        <v>45092</v>
      </c>
      <c r="B4935" s="201">
        <v>1.54</v>
      </c>
    </row>
    <row r="4936" spans="1:2" x14ac:dyDescent="0.25">
      <c r="A4936" s="204">
        <v>45093</v>
      </c>
      <c r="B4936" s="201">
        <v>1.56</v>
      </c>
    </row>
    <row r="4937" spans="1:2" x14ac:dyDescent="0.25">
      <c r="A4937" s="204">
        <v>45096</v>
      </c>
      <c r="B4937" s="201" t="e">
        <f>NA()</f>
        <v>#N/A</v>
      </c>
    </row>
    <row r="4938" spans="1:2" x14ac:dyDescent="0.25">
      <c r="A4938" s="204">
        <v>45097</v>
      </c>
      <c r="B4938" s="201">
        <v>1.52</v>
      </c>
    </row>
    <row r="4939" spans="1:2" x14ac:dyDescent="0.25">
      <c r="A4939" s="204">
        <v>45098</v>
      </c>
      <c r="B4939" s="201">
        <v>1.51</v>
      </c>
    </row>
    <row r="4940" spans="1:2" x14ac:dyDescent="0.25">
      <c r="A4940" s="204">
        <v>45099</v>
      </c>
      <c r="B4940" s="201">
        <v>1.56</v>
      </c>
    </row>
    <row r="4941" spans="1:2" x14ac:dyDescent="0.25">
      <c r="A4941" s="204">
        <v>45100</v>
      </c>
      <c r="B4941" s="201">
        <v>1.52</v>
      </c>
    </row>
    <row r="4942" spans="1:2" x14ac:dyDescent="0.25">
      <c r="A4942" s="204">
        <v>45103</v>
      </c>
      <c r="B4942" s="201">
        <v>1.54</v>
      </c>
    </row>
    <row r="4943" spans="1:2" x14ac:dyDescent="0.25">
      <c r="A4943" s="204">
        <v>45104</v>
      </c>
      <c r="B4943" s="201">
        <v>1.56</v>
      </c>
    </row>
    <row r="4944" spans="1:2" x14ac:dyDescent="0.25">
      <c r="A4944" s="204">
        <v>45105</v>
      </c>
      <c r="B4944" s="201">
        <v>1.53</v>
      </c>
    </row>
    <row r="4945" spans="1:2" x14ac:dyDescent="0.25">
      <c r="A4945" s="204">
        <v>45106</v>
      </c>
      <c r="B4945" s="201">
        <v>1.63</v>
      </c>
    </row>
    <row r="4946" spans="1:2" x14ac:dyDescent="0.25">
      <c r="A4946" s="204">
        <v>45107</v>
      </c>
      <c r="B4946" s="201">
        <v>1.56</v>
      </c>
    </row>
    <row r="4947" spans="1:2" x14ac:dyDescent="0.25">
      <c r="A4947" s="204">
        <v>45110</v>
      </c>
      <c r="B4947" s="201">
        <v>1.56</v>
      </c>
    </row>
    <row r="4948" spans="1:2" x14ac:dyDescent="0.25">
      <c r="A4948" s="204">
        <v>45111</v>
      </c>
      <c r="B4948" s="201" t="e">
        <f>NA()</f>
        <v>#N/A</v>
      </c>
    </row>
    <row r="4949" spans="1:2" x14ac:dyDescent="0.25">
      <c r="A4949" s="204">
        <v>45112</v>
      </c>
      <c r="B4949" s="201">
        <v>1.65</v>
      </c>
    </row>
    <row r="4950" spans="1:2" x14ac:dyDescent="0.25">
      <c r="A4950" s="204">
        <v>45113</v>
      </c>
      <c r="B4950" s="201">
        <v>1.71</v>
      </c>
    </row>
    <row r="4951" spans="1:2" x14ac:dyDescent="0.25">
      <c r="A4951" s="204">
        <v>45114</v>
      </c>
      <c r="B4951" s="201">
        <v>1.74</v>
      </c>
    </row>
    <row r="4952" spans="1:2" x14ac:dyDescent="0.25">
      <c r="A4952" s="204">
        <v>45117</v>
      </c>
      <c r="B4952" s="201">
        <v>1.74</v>
      </c>
    </row>
    <row r="4953" spans="1:2" x14ac:dyDescent="0.25">
      <c r="A4953" s="204">
        <v>45118</v>
      </c>
      <c r="B4953" s="201">
        <v>1.73</v>
      </c>
    </row>
    <row r="4954" spans="1:2" x14ac:dyDescent="0.25">
      <c r="A4954" s="204">
        <v>45119</v>
      </c>
      <c r="B4954" s="201">
        <v>1.6</v>
      </c>
    </row>
    <row r="4955" spans="1:2" x14ac:dyDescent="0.25">
      <c r="A4955" s="204">
        <v>45120</v>
      </c>
      <c r="B4955" s="201">
        <v>1.55</v>
      </c>
    </row>
    <row r="4956" spans="1:2" x14ac:dyDescent="0.25">
      <c r="A4956" s="204">
        <v>45121</v>
      </c>
      <c r="B4956" s="201">
        <v>1.6</v>
      </c>
    </row>
    <row r="4957" spans="1:2" x14ac:dyDescent="0.25">
      <c r="A4957" s="204">
        <v>45124</v>
      </c>
      <c r="B4957" s="201">
        <v>1.58</v>
      </c>
    </row>
    <row r="4958" spans="1:2" x14ac:dyDescent="0.25">
      <c r="A4958" s="204">
        <v>45125</v>
      </c>
      <c r="B4958" s="201">
        <v>1.58</v>
      </c>
    </row>
    <row r="4959" spans="1:2" x14ac:dyDescent="0.25">
      <c r="A4959" s="204">
        <v>45126</v>
      </c>
      <c r="B4959" s="201">
        <v>1.53</v>
      </c>
    </row>
    <row r="4960" spans="1:2" x14ac:dyDescent="0.25">
      <c r="A4960" s="204">
        <v>45127</v>
      </c>
      <c r="B4960" s="201">
        <v>1.52</v>
      </c>
    </row>
    <row r="4961" spans="1:2" x14ac:dyDescent="0.25">
      <c r="A4961" s="204">
        <v>45128</v>
      </c>
      <c r="B4961" s="201">
        <v>1.51</v>
      </c>
    </row>
    <row r="4962" spans="1:2" x14ac:dyDescent="0.25">
      <c r="A4962" s="204">
        <v>45131</v>
      </c>
      <c r="B4962" s="201">
        <v>1.5</v>
      </c>
    </row>
    <row r="4963" spans="1:2" x14ac:dyDescent="0.25">
      <c r="A4963" s="204">
        <v>45132</v>
      </c>
      <c r="B4963" s="201">
        <v>1.54</v>
      </c>
    </row>
    <row r="4964" spans="1:2" x14ac:dyDescent="0.25">
      <c r="A4964" s="204">
        <v>45133</v>
      </c>
      <c r="B4964" s="201">
        <v>1.53</v>
      </c>
    </row>
    <row r="4965" spans="1:2" x14ac:dyDescent="0.25">
      <c r="A4965" s="204">
        <v>45134</v>
      </c>
      <c r="B4965" s="201">
        <v>1.66</v>
      </c>
    </row>
    <row r="4966" spans="1:2" x14ac:dyDescent="0.25">
      <c r="A4966" s="204">
        <v>45135</v>
      </c>
      <c r="B4966" s="201">
        <v>1.61</v>
      </c>
    </row>
    <row r="4967" spans="1:2" x14ac:dyDescent="0.25">
      <c r="A4967" s="204">
        <v>45138</v>
      </c>
      <c r="B4967" s="201">
        <v>1.65</v>
      </c>
    </row>
    <row r="4968" spans="1:2" x14ac:dyDescent="0.25">
      <c r="A4968" s="204">
        <v>45139</v>
      </c>
      <c r="B4968" s="201">
        <v>1.72</v>
      </c>
    </row>
    <row r="4969" spans="1:2" x14ac:dyDescent="0.25">
      <c r="A4969" s="204">
        <v>45140</v>
      </c>
      <c r="B4969" s="201">
        <v>1.76</v>
      </c>
    </row>
    <row r="4970" spans="1:2" x14ac:dyDescent="0.25">
      <c r="A4970" s="204">
        <v>45141</v>
      </c>
      <c r="B4970" s="201">
        <v>1.89</v>
      </c>
    </row>
    <row r="4971" spans="1:2" x14ac:dyDescent="0.25">
      <c r="A4971" s="204">
        <v>45142</v>
      </c>
      <c r="B4971" s="201">
        <v>1.76</v>
      </c>
    </row>
    <row r="4972" spans="1:2" x14ac:dyDescent="0.25">
      <c r="A4972" s="204">
        <v>45145</v>
      </c>
      <c r="B4972" s="201">
        <v>1.77</v>
      </c>
    </row>
    <row r="4973" spans="1:2" x14ac:dyDescent="0.25">
      <c r="A4973" s="204">
        <v>45146</v>
      </c>
      <c r="B4973" s="201">
        <v>1.75</v>
      </c>
    </row>
    <row r="4974" spans="1:2" x14ac:dyDescent="0.25">
      <c r="A4974" s="204">
        <v>45147</v>
      </c>
      <c r="B4974" s="201">
        <v>1.75</v>
      </c>
    </row>
    <row r="4975" spans="1:2" x14ac:dyDescent="0.25">
      <c r="A4975" s="204">
        <v>45148</v>
      </c>
      <c r="B4975" s="201">
        <v>1.84</v>
      </c>
    </row>
    <row r="4976" spans="1:2" x14ac:dyDescent="0.25">
      <c r="A4976" s="204">
        <v>45149</v>
      </c>
      <c r="B4976" s="201">
        <v>1.86</v>
      </c>
    </row>
    <row r="4977" spans="1:2" x14ac:dyDescent="0.25">
      <c r="A4977" s="204">
        <v>45152</v>
      </c>
      <c r="B4977" s="201">
        <v>1.88</v>
      </c>
    </row>
    <row r="4978" spans="1:2" x14ac:dyDescent="0.25">
      <c r="A4978" s="204">
        <v>45153</v>
      </c>
      <c r="B4978" s="201">
        <v>1.93</v>
      </c>
    </row>
    <row r="4979" spans="1:2" x14ac:dyDescent="0.25">
      <c r="A4979" s="204">
        <v>45154</v>
      </c>
      <c r="B4979" s="201">
        <v>1.98</v>
      </c>
    </row>
    <row r="4980" spans="1:2" x14ac:dyDescent="0.25">
      <c r="A4980" s="204">
        <v>45155</v>
      </c>
      <c r="B4980" s="201">
        <v>2.0099999999999998</v>
      </c>
    </row>
    <row r="4981" spans="1:2" x14ac:dyDescent="0.25">
      <c r="A4981" s="204">
        <v>45156</v>
      </c>
      <c r="B4981" s="201">
        <v>1.99</v>
      </c>
    </row>
    <row r="4982" spans="1:2" x14ac:dyDescent="0.25">
      <c r="A4982" s="204">
        <v>45159</v>
      </c>
      <c r="B4982" s="201">
        <v>2.04</v>
      </c>
    </row>
    <row r="4983" spans="1:2" x14ac:dyDescent="0.25">
      <c r="A4983" s="204">
        <v>45160</v>
      </c>
      <c r="B4983" s="201">
        <v>2</v>
      </c>
    </row>
    <row r="4984" spans="1:2" x14ac:dyDescent="0.25">
      <c r="A4984" s="204">
        <v>45161</v>
      </c>
      <c r="B4984" s="201">
        <v>1.86</v>
      </c>
    </row>
    <row r="4985" spans="1:2" x14ac:dyDescent="0.25">
      <c r="A4985" s="204">
        <v>45162</v>
      </c>
      <c r="B4985" s="201">
        <v>1.91</v>
      </c>
    </row>
    <row r="4986" spans="1:2" x14ac:dyDescent="0.25">
      <c r="A4986" s="204">
        <v>45163</v>
      </c>
      <c r="B4986" s="201">
        <v>1.92</v>
      </c>
    </row>
    <row r="4987" spans="1:2" x14ac:dyDescent="0.25">
      <c r="A4987" s="204">
        <v>45166</v>
      </c>
      <c r="B4987" s="201">
        <v>1.92</v>
      </c>
    </row>
    <row r="4988" spans="1:2" x14ac:dyDescent="0.25">
      <c r="A4988" s="204">
        <v>45167</v>
      </c>
      <c r="B4988" s="201">
        <v>1.86</v>
      </c>
    </row>
    <row r="4989" spans="1:2" x14ac:dyDescent="0.25">
      <c r="A4989" s="204">
        <v>45168</v>
      </c>
      <c r="B4989" s="201">
        <v>1.89</v>
      </c>
    </row>
    <row r="4990" spans="1:2" x14ac:dyDescent="0.25">
      <c r="A4990" s="204">
        <v>45169</v>
      </c>
      <c r="B4990" s="201">
        <v>1.88</v>
      </c>
    </row>
    <row r="4991" spans="1:2" x14ac:dyDescent="0.25">
      <c r="A4991" s="204">
        <v>45170</v>
      </c>
      <c r="B4991" s="201">
        <v>1.96</v>
      </c>
    </row>
    <row r="4992" spans="1:2" x14ac:dyDescent="0.25">
      <c r="A4992" s="204">
        <v>45173</v>
      </c>
      <c r="B4992" s="201" t="e">
        <f>NA()</f>
        <v>#N/A</v>
      </c>
    </row>
    <row r="4993" spans="1:2" x14ac:dyDescent="0.25">
      <c r="A4993" s="204">
        <v>45174</v>
      </c>
      <c r="B4993" s="201">
        <v>2.02</v>
      </c>
    </row>
    <row r="4994" spans="1:2" x14ac:dyDescent="0.25">
      <c r="A4994" s="204">
        <v>45175</v>
      </c>
      <c r="B4994" s="201">
        <v>2.02</v>
      </c>
    </row>
    <row r="4995" spans="1:2" x14ac:dyDescent="0.25">
      <c r="A4995" s="204">
        <v>45176</v>
      </c>
      <c r="B4995" s="201">
        <v>1.99</v>
      </c>
    </row>
    <row r="4996" spans="1:2" x14ac:dyDescent="0.25">
      <c r="A4996" s="204">
        <v>45177</v>
      </c>
      <c r="B4996" s="201">
        <v>1.95</v>
      </c>
    </row>
    <row r="4997" spans="1:2" x14ac:dyDescent="0.25">
      <c r="A4997" s="204">
        <v>45180</v>
      </c>
      <c r="B4997" s="201">
        <v>1.97</v>
      </c>
    </row>
    <row r="4998" spans="1:2" x14ac:dyDescent="0.25">
      <c r="A4998" s="204">
        <v>45181</v>
      </c>
      <c r="B4998" s="201">
        <v>1.96</v>
      </c>
    </row>
    <row r="4999" spans="1:2" x14ac:dyDescent="0.25">
      <c r="A4999" s="204">
        <v>45182</v>
      </c>
      <c r="B4999" s="201">
        <v>1.93</v>
      </c>
    </row>
    <row r="5000" spans="1:2" x14ac:dyDescent="0.25">
      <c r="A5000" s="204">
        <v>45183</v>
      </c>
      <c r="B5000" s="201">
        <v>1.99</v>
      </c>
    </row>
    <row r="5001" spans="1:2" x14ac:dyDescent="0.25">
      <c r="A5001" s="204">
        <v>45184</v>
      </c>
      <c r="B5001" s="201">
        <v>2.0099999999999998</v>
      </c>
    </row>
    <row r="5002" spans="1:2" x14ac:dyDescent="0.25">
      <c r="A5002" s="204">
        <v>45187</v>
      </c>
      <c r="B5002" s="201">
        <v>1.99</v>
      </c>
    </row>
    <row r="5003" spans="1:2" x14ac:dyDescent="0.25">
      <c r="A5003" s="204">
        <v>45188</v>
      </c>
      <c r="B5003" s="201">
        <v>2.02</v>
      </c>
    </row>
    <row r="5004" spans="1:2" x14ac:dyDescent="0.25">
      <c r="A5004" s="204">
        <v>45189</v>
      </c>
      <c r="B5004" s="201">
        <v>2.0099999999999998</v>
      </c>
    </row>
    <row r="5005" spans="1:2" x14ac:dyDescent="0.25">
      <c r="A5005" s="204">
        <v>45190</v>
      </c>
      <c r="B5005" s="201">
        <v>2.13</v>
      </c>
    </row>
    <row r="5006" spans="1:2" x14ac:dyDescent="0.25">
      <c r="A5006" s="204">
        <v>45191</v>
      </c>
      <c r="B5006" s="201">
        <v>2.09</v>
      </c>
    </row>
    <row r="5007" spans="1:2" x14ac:dyDescent="0.25">
      <c r="A5007" s="204">
        <v>45194</v>
      </c>
      <c r="B5007" s="201">
        <v>2.2200000000000002</v>
      </c>
    </row>
    <row r="5008" spans="1:2" x14ac:dyDescent="0.25">
      <c r="A5008" s="204">
        <v>45195</v>
      </c>
      <c r="B5008" s="201">
        <v>2.2599999999999998</v>
      </c>
    </row>
    <row r="5009" spans="1:2" x14ac:dyDescent="0.25">
      <c r="A5009" s="204">
        <v>45196</v>
      </c>
      <c r="B5009" s="201">
        <v>2.29</v>
      </c>
    </row>
    <row r="5010" spans="1:2" x14ac:dyDescent="0.25">
      <c r="A5010" s="204">
        <v>45197</v>
      </c>
      <c r="B5010" s="201">
        <v>2.23</v>
      </c>
    </row>
    <row r="5011" spans="1:2" x14ac:dyDescent="0.25">
      <c r="A5011" s="204">
        <v>45198</v>
      </c>
      <c r="B5011" s="201">
        <v>2.27</v>
      </c>
    </row>
    <row r="5012" spans="1:2" x14ac:dyDescent="0.25">
      <c r="A5012" s="204">
        <v>45201</v>
      </c>
      <c r="B5012" s="201">
        <v>2.36</v>
      </c>
    </row>
    <row r="5013" spans="1:2" x14ac:dyDescent="0.25">
      <c r="A5013" s="204">
        <v>45202</v>
      </c>
      <c r="B5013" s="201">
        <v>2.4700000000000002</v>
      </c>
    </row>
    <row r="5014" spans="1:2" x14ac:dyDescent="0.25">
      <c r="A5014" s="204">
        <v>45203</v>
      </c>
      <c r="B5014" s="201">
        <v>2.41</v>
      </c>
    </row>
    <row r="5015" spans="1:2" x14ac:dyDescent="0.25">
      <c r="A5015" s="204">
        <v>45204</v>
      </c>
      <c r="B5015" s="201">
        <v>2.44</v>
      </c>
    </row>
    <row r="5016" spans="1:2" x14ac:dyDescent="0.25">
      <c r="A5016" s="204">
        <v>45205</v>
      </c>
      <c r="B5016" s="201">
        <v>2.4900000000000002</v>
      </c>
    </row>
    <row r="5017" spans="1:2" x14ac:dyDescent="0.25">
      <c r="A5017" s="204">
        <v>45208</v>
      </c>
      <c r="B5017" s="201" t="e">
        <f>NA()</f>
        <v>#N/A</v>
      </c>
    </row>
    <row r="5018" spans="1:2" x14ac:dyDescent="0.25">
      <c r="A5018" s="204">
        <v>45209</v>
      </c>
      <c r="B5018" s="201">
        <v>2.38</v>
      </c>
    </row>
    <row r="5019" spans="1:2" x14ac:dyDescent="0.25">
      <c r="A5019" s="204">
        <v>45210</v>
      </c>
      <c r="B5019" s="201">
        <v>2.29</v>
      </c>
    </row>
    <row r="5020" spans="1:2" x14ac:dyDescent="0.25">
      <c r="A5020" s="204">
        <v>45211</v>
      </c>
      <c r="B5020" s="201">
        <v>2.41</v>
      </c>
    </row>
    <row r="5021" spans="1:2" x14ac:dyDescent="0.25">
      <c r="A5021" s="204">
        <v>45212</v>
      </c>
      <c r="B5021" s="201">
        <v>2.33</v>
      </c>
    </row>
    <row r="5022" spans="1:2" x14ac:dyDescent="0.25">
      <c r="A5022" s="204">
        <v>45215</v>
      </c>
      <c r="B5022" s="201">
        <v>2.38</v>
      </c>
    </row>
    <row r="5023" spans="1:2" x14ac:dyDescent="0.25">
      <c r="A5023" s="204">
        <v>45216</v>
      </c>
      <c r="B5023" s="201">
        <v>2.4300000000000002</v>
      </c>
    </row>
    <row r="5024" spans="1:2" x14ac:dyDescent="0.25">
      <c r="A5024" s="204">
        <v>45217</v>
      </c>
      <c r="B5024" s="201">
        <v>2.48</v>
      </c>
    </row>
    <row r="5025" spans="1:2" x14ac:dyDescent="0.25">
      <c r="A5025" s="204">
        <v>45218</v>
      </c>
      <c r="B5025" s="201">
        <v>2.5299999999999998</v>
      </c>
    </row>
    <row r="5026" spans="1:2" x14ac:dyDescent="0.25">
      <c r="A5026" s="204">
        <v>45219</v>
      </c>
      <c r="B5026" s="201">
        <v>2.52</v>
      </c>
    </row>
    <row r="5027" spans="1:2" x14ac:dyDescent="0.25">
      <c r="A5027" s="204">
        <v>45222</v>
      </c>
      <c r="B5027" s="201">
        <v>2.4900000000000002</v>
      </c>
    </row>
    <row r="5028" spans="1:2" x14ac:dyDescent="0.25">
      <c r="A5028" s="204">
        <v>45223</v>
      </c>
      <c r="B5028" s="201">
        <v>2.46</v>
      </c>
    </row>
    <row r="5029" spans="1:2" x14ac:dyDescent="0.25">
      <c r="A5029" s="204">
        <v>45224</v>
      </c>
      <c r="B5029" s="201">
        <v>2.5499999999999998</v>
      </c>
    </row>
    <row r="5030" spans="1:2" x14ac:dyDescent="0.25">
      <c r="A5030" s="204">
        <v>45225</v>
      </c>
      <c r="B5030" s="201">
        <v>2.4700000000000002</v>
      </c>
    </row>
    <row r="5031" spans="1:2" x14ac:dyDescent="0.25">
      <c r="A5031" s="204">
        <v>45226</v>
      </c>
      <c r="B5031" s="201">
        <v>2.48</v>
      </c>
    </row>
    <row r="5032" spans="1:2" x14ac:dyDescent="0.25">
      <c r="A5032" s="204">
        <v>45229</v>
      </c>
      <c r="B5032" s="201">
        <v>2.4900000000000002</v>
      </c>
    </row>
    <row r="5033" spans="1:2" x14ac:dyDescent="0.25">
      <c r="A5033" s="204">
        <v>45230</v>
      </c>
      <c r="B5033" s="201">
        <v>2.4900000000000002</v>
      </c>
    </row>
    <row r="5034" spans="1:2" x14ac:dyDescent="0.25">
      <c r="A5034" s="204">
        <v>45231</v>
      </c>
      <c r="B5034" s="201">
        <v>2.41</v>
      </c>
    </row>
    <row r="5035" spans="1:2" x14ac:dyDescent="0.25">
      <c r="A5035" s="204">
        <v>45232</v>
      </c>
      <c r="B5035" s="201">
        <v>2.29</v>
      </c>
    </row>
    <row r="5036" spans="1:2" x14ac:dyDescent="0.25">
      <c r="A5036" s="204">
        <v>45233</v>
      </c>
      <c r="B5036" s="201">
        <v>2.2400000000000002</v>
      </c>
    </row>
    <row r="5037" spans="1:2" x14ac:dyDescent="0.25">
      <c r="A5037" s="204">
        <v>45236</v>
      </c>
      <c r="B5037" s="201">
        <v>2.29</v>
      </c>
    </row>
    <row r="5038" spans="1:2" x14ac:dyDescent="0.25">
      <c r="A5038" s="204">
        <v>45237</v>
      </c>
      <c r="B5038" s="201">
        <v>2.2200000000000002</v>
      </c>
    </row>
    <row r="5039" spans="1:2" x14ac:dyDescent="0.25">
      <c r="A5039" s="204">
        <v>45238</v>
      </c>
      <c r="B5039" s="201">
        <v>2.16</v>
      </c>
    </row>
    <row r="5040" spans="1:2" x14ac:dyDescent="0.25">
      <c r="A5040" s="204">
        <v>45239</v>
      </c>
      <c r="B5040" s="201">
        <v>2.29</v>
      </c>
    </row>
    <row r="5041" spans="1:2" x14ac:dyDescent="0.25">
      <c r="A5041" s="204">
        <v>45240</v>
      </c>
      <c r="B5041" s="201">
        <v>2.2799999999999998</v>
      </c>
    </row>
    <row r="5042" spans="1:2" x14ac:dyDescent="0.25">
      <c r="A5042" s="204">
        <v>45243</v>
      </c>
      <c r="B5042" s="201">
        <v>2.3199999999999998</v>
      </c>
    </row>
    <row r="5043" spans="1:2" x14ac:dyDescent="0.25">
      <c r="A5043" s="204">
        <v>45244</v>
      </c>
      <c r="B5043" s="201">
        <v>2.2000000000000002</v>
      </c>
    </row>
    <row r="5044" spans="1:2" x14ac:dyDescent="0.25">
      <c r="A5044" s="204">
        <v>45245</v>
      </c>
      <c r="B5044" s="201">
        <v>2.25</v>
      </c>
    </row>
    <row r="5045" spans="1:2" x14ac:dyDescent="0.25">
      <c r="A5045" s="204">
        <v>45246</v>
      </c>
      <c r="B5045" s="201">
        <v>2.2200000000000002</v>
      </c>
    </row>
    <row r="5046" spans="1:2" x14ac:dyDescent="0.25">
      <c r="A5046" s="204">
        <v>45247</v>
      </c>
      <c r="B5046" s="201">
        <v>2.2000000000000002</v>
      </c>
    </row>
    <row r="5047" spans="1:2" x14ac:dyDescent="0.25">
      <c r="A5047" s="204">
        <v>45250</v>
      </c>
      <c r="B5047" s="201">
        <v>2.16</v>
      </c>
    </row>
    <row r="5048" spans="1:2" x14ac:dyDescent="0.25">
      <c r="A5048" s="204">
        <v>45251</v>
      </c>
      <c r="B5048" s="201">
        <v>2.2000000000000002</v>
      </c>
    </row>
    <row r="5049" spans="1:2" x14ac:dyDescent="0.25">
      <c r="A5049" s="204">
        <v>45252</v>
      </c>
      <c r="B5049" s="201">
        <v>2.17</v>
      </c>
    </row>
    <row r="5050" spans="1:2" x14ac:dyDescent="0.25">
      <c r="A5050" s="204">
        <v>45253</v>
      </c>
      <c r="B5050" s="201" t="e">
        <f>NA()</f>
        <v>#N/A</v>
      </c>
    </row>
    <row r="5051" spans="1:2" x14ac:dyDescent="0.25">
      <c r="A5051" s="204">
        <v>45254</v>
      </c>
      <c r="B5051" s="201">
        <v>2.2200000000000002</v>
      </c>
    </row>
    <row r="5052" spans="1:2" x14ac:dyDescent="0.25">
      <c r="A5052" s="204">
        <v>45257</v>
      </c>
      <c r="B5052" s="201">
        <v>2.19</v>
      </c>
    </row>
    <row r="5053" spans="1:2" x14ac:dyDescent="0.25">
      <c r="A5053" s="204">
        <v>45258</v>
      </c>
      <c r="B5053" s="201">
        <v>2.17</v>
      </c>
    </row>
    <row r="5054" spans="1:2" x14ac:dyDescent="0.25">
      <c r="A5054" s="204">
        <v>45259</v>
      </c>
      <c r="B5054" s="201">
        <v>2.11</v>
      </c>
    </row>
    <row r="5055" spans="1:2" x14ac:dyDescent="0.25">
      <c r="A5055" s="204">
        <v>45260</v>
      </c>
      <c r="B5055" s="201">
        <v>2.1800000000000002</v>
      </c>
    </row>
    <row r="5056" spans="1:2" x14ac:dyDescent="0.25">
      <c r="A5056" s="204">
        <v>45261</v>
      </c>
      <c r="B5056" s="201">
        <v>2.0699999999999998</v>
      </c>
    </row>
    <row r="5057" spans="1:2" x14ac:dyDescent="0.25">
      <c r="A5057" s="204">
        <v>45264</v>
      </c>
      <c r="B5057" s="201">
        <v>2.13</v>
      </c>
    </row>
    <row r="5058" spans="1:2" x14ac:dyDescent="0.25">
      <c r="A5058" s="204">
        <v>45265</v>
      </c>
      <c r="B5058" s="201">
        <v>2.04</v>
      </c>
    </row>
    <row r="5059" spans="1:2" x14ac:dyDescent="0.25">
      <c r="A5059" s="204">
        <v>45266</v>
      </c>
      <c r="B5059" s="201">
        <v>1.99</v>
      </c>
    </row>
    <row r="5060" spans="1:2" x14ac:dyDescent="0.25">
      <c r="A5060" s="204">
        <v>45267</v>
      </c>
      <c r="B5060" s="201">
        <v>1.99</v>
      </c>
    </row>
    <row r="5061" spans="1:2" x14ac:dyDescent="0.25">
      <c r="A5061" s="204">
        <v>45268</v>
      </c>
      <c r="B5061" s="201">
        <v>2.0299999999999998</v>
      </c>
    </row>
    <row r="5062" spans="1:2" x14ac:dyDescent="0.25">
      <c r="A5062" s="204">
        <v>45271</v>
      </c>
      <c r="B5062" s="201">
        <v>2.0499999999999998</v>
      </c>
    </row>
    <row r="5063" spans="1:2" x14ac:dyDescent="0.25">
      <c r="A5063" s="204">
        <v>45272</v>
      </c>
      <c r="B5063" s="201">
        <v>2.0499999999999998</v>
      </c>
    </row>
    <row r="5064" spans="1:2" x14ac:dyDescent="0.25">
      <c r="A5064" s="204">
        <v>45273</v>
      </c>
      <c r="B5064" s="201">
        <v>1.94</v>
      </c>
    </row>
    <row r="5065" spans="1:2" x14ac:dyDescent="0.25">
      <c r="A5065" s="204">
        <v>45274</v>
      </c>
      <c r="B5065" s="201">
        <v>1.77</v>
      </c>
    </row>
    <row r="5066" spans="1:2" x14ac:dyDescent="0.25">
      <c r="A5066" s="204">
        <v>45275</v>
      </c>
      <c r="B5066" s="201">
        <v>1.76</v>
      </c>
    </row>
    <row r="5067" spans="1:2" x14ac:dyDescent="0.25">
      <c r="A5067" s="204">
        <v>45278</v>
      </c>
      <c r="B5067" s="201">
        <v>1.81</v>
      </c>
    </row>
    <row r="5068" spans="1:2" x14ac:dyDescent="0.25">
      <c r="A5068" s="204">
        <v>45279</v>
      </c>
      <c r="B5068" s="201">
        <v>1.81</v>
      </c>
    </row>
    <row r="5069" spans="1:2" x14ac:dyDescent="0.25">
      <c r="A5069" s="204">
        <v>45280</v>
      </c>
      <c r="B5069" s="201">
        <v>1.76</v>
      </c>
    </row>
    <row r="5070" spans="1:2" x14ac:dyDescent="0.25">
      <c r="A5070" s="204">
        <v>45281</v>
      </c>
      <c r="B5070" s="201">
        <v>1.79</v>
      </c>
    </row>
    <row r="5071" spans="1:2" x14ac:dyDescent="0.25">
      <c r="A5071" s="204">
        <v>45282</v>
      </c>
      <c r="B5071" s="201">
        <v>1.81</v>
      </c>
    </row>
    <row r="5072" spans="1:2" x14ac:dyDescent="0.25">
      <c r="A5072" s="204">
        <v>45285</v>
      </c>
      <c r="B5072" s="201" t="e">
        <f>NA()</f>
        <v>#N/A</v>
      </c>
    </row>
    <row r="5073" spans="1:2" x14ac:dyDescent="0.25">
      <c r="A5073" s="204">
        <v>45286</v>
      </c>
      <c r="B5073" s="201">
        <v>1.81</v>
      </c>
    </row>
    <row r="5074" spans="1:2" x14ac:dyDescent="0.25">
      <c r="A5074" s="204">
        <v>45287</v>
      </c>
      <c r="B5074" s="201">
        <v>1.74</v>
      </c>
    </row>
    <row r="5075" spans="1:2" x14ac:dyDescent="0.25">
      <c r="A5075" s="204">
        <v>45288</v>
      </c>
      <c r="B5075" s="201">
        <v>1.77</v>
      </c>
    </row>
    <row r="5076" spans="1:2" x14ac:dyDescent="0.25">
      <c r="A5076" s="204">
        <v>45289</v>
      </c>
      <c r="B5076" s="201">
        <v>1.82</v>
      </c>
    </row>
    <row r="5077" spans="1:2" x14ac:dyDescent="0.25">
      <c r="A5077" s="204">
        <v>45292</v>
      </c>
      <c r="B5077" s="201" t="e">
        <f>NA()</f>
        <v>#N/A</v>
      </c>
    </row>
    <row r="5078" spans="1:2" x14ac:dyDescent="0.25">
      <c r="A5078" s="204">
        <v>45293</v>
      </c>
      <c r="B5078" s="201">
        <v>1.84</v>
      </c>
    </row>
    <row r="5079" spans="1:2" x14ac:dyDescent="0.25">
      <c r="A5079" s="204">
        <v>45294</v>
      </c>
      <c r="B5079" s="201">
        <v>1.81</v>
      </c>
    </row>
    <row r="5080" spans="1:2" x14ac:dyDescent="0.25">
      <c r="A5080" s="204">
        <v>45295</v>
      </c>
      <c r="B5080" s="201">
        <v>1.88</v>
      </c>
    </row>
    <row r="5081" spans="1:2" x14ac:dyDescent="0.25">
      <c r="A5081" s="204">
        <v>45296</v>
      </c>
      <c r="B5081" s="201">
        <v>1.94</v>
      </c>
    </row>
    <row r="5082" spans="1:2" x14ac:dyDescent="0.25">
      <c r="A5082" s="204">
        <v>45299</v>
      </c>
      <c r="B5082" s="201">
        <v>1.9</v>
      </c>
    </row>
    <row r="5083" spans="1:2" x14ac:dyDescent="0.25">
      <c r="A5083" s="204">
        <v>45300</v>
      </c>
      <c r="B5083" s="201">
        <v>1.91</v>
      </c>
    </row>
    <row r="5084" spans="1:2" x14ac:dyDescent="0.25">
      <c r="A5084" s="204">
        <v>45301</v>
      </c>
      <c r="B5084" s="201">
        <v>1.93</v>
      </c>
    </row>
    <row r="5085" spans="1:2" x14ac:dyDescent="0.25">
      <c r="A5085" s="204">
        <v>45302</v>
      </c>
      <c r="B5085" s="201">
        <v>1.89</v>
      </c>
    </row>
    <row r="5086" spans="1:2" x14ac:dyDescent="0.25">
      <c r="A5086" s="204">
        <v>45303</v>
      </c>
      <c r="B5086" s="201">
        <v>1.85</v>
      </c>
    </row>
    <row r="5087" spans="1:2" x14ac:dyDescent="0.25">
      <c r="A5087" s="204">
        <v>45306</v>
      </c>
      <c r="B5087" s="201" t="e">
        <f>NA()</f>
        <v>#N/A</v>
      </c>
    </row>
    <row r="5088" spans="1:2" x14ac:dyDescent="0.25">
      <c r="A5088" s="204">
        <v>45307</v>
      </c>
      <c r="B5088" s="201">
        <v>1.93</v>
      </c>
    </row>
    <row r="5089" spans="1:2" x14ac:dyDescent="0.25">
      <c r="A5089" s="204">
        <v>45308</v>
      </c>
      <c r="B5089" s="201">
        <v>1.94</v>
      </c>
    </row>
    <row r="5090" spans="1:2" x14ac:dyDescent="0.25">
      <c r="A5090" s="204">
        <v>45309</v>
      </c>
      <c r="B5090" s="201">
        <v>1.95</v>
      </c>
    </row>
    <row r="5091" spans="1:2" x14ac:dyDescent="0.25">
      <c r="A5091" s="204">
        <v>45310</v>
      </c>
      <c r="B5091" s="201">
        <v>1.94</v>
      </c>
    </row>
    <row r="5092" spans="1:2" x14ac:dyDescent="0.25">
      <c r="A5092" s="204">
        <v>45313</v>
      </c>
      <c r="B5092" s="201">
        <v>1.93</v>
      </c>
    </row>
    <row r="5093" spans="1:2" x14ac:dyDescent="0.25">
      <c r="A5093" s="204">
        <v>45314</v>
      </c>
      <c r="B5093" s="201">
        <v>1.99</v>
      </c>
    </row>
    <row r="5094" spans="1:2" x14ac:dyDescent="0.25">
      <c r="A5094" s="204">
        <v>45315</v>
      </c>
      <c r="B5094" s="201">
        <v>2.02</v>
      </c>
    </row>
    <row r="5095" spans="1:2" x14ac:dyDescent="0.25">
      <c r="A5095" s="204">
        <v>45316</v>
      </c>
      <c r="B5095" s="201">
        <v>2</v>
      </c>
    </row>
    <row r="5096" spans="1:2" x14ac:dyDescent="0.25">
      <c r="A5096" s="204">
        <v>45317</v>
      </c>
      <c r="B5096" s="201">
        <v>2</v>
      </c>
    </row>
    <row r="5097" spans="1:2" x14ac:dyDescent="0.25">
      <c r="A5097" s="204">
        <v>45320</v>
      </c>
      <c r="B5097" s="201">
        <v>1.94</v>
      </c>
    </row>
    <row r="5098" spans="1:2" x14ac:dyDescent="0.25">
      <c r="A5098" s="204">
        <v>45321</v>
      </c>
      <c r="B5098" s="201">
        <v>1.94</v>
      </c>
    </row>
    <row r="5099" spans="1:2" x14ac:dyDescent="0.25">
      <c r="A5099" s="204">
        <v>45322</v>
      </c>
      <c r="B5099" s="201">
        <v>1.89</v>
      </c>
    </row>
    <row r="5100" spans="1:2" x14ac:dyDescent="0.25">
      <c r="A5100" s="204">
        <v>45323</v>
      </c>
      <c r="B5100" s="201">
        <v>1.82</v>
      </c>
    </row>
    <row r="5101" spans="1:2" x14ac:dyDescent="0.25">
      <c r="A5101" s="204">
        <v>45324</v>
      </c>
      <c r="B5101" s="201">
        <v>1.93</v>
      </c>
    </row>
    <row r="5102" spans="1:2" x14ac:dyDescent="0.25">
      <c r="A5102" s="204">
        <v>45327</v>
      </c>
      <c r="B5102" s="201">
        <v>2.0099999999999998</v>
      </c>
    </row>
    <row r="5103" spans="1:2" x14ac:dyDescent="0.25">
      <c r="A5103" s="204">
        <v>45328</v>
      </c>
      <c r="B5103" s="201">
        <v>1.98</v>
      </c>
    </row>
    <row r="5104" spans="1:2" x14ac:dyDescent="0.25">
      <c r="A5104" s="204">
        <v>45329</v>
      </c>
      <c r="B5104" s="201">
        <v>2</v>
      </c>
    </row>
    <row r="5105" spans="1:2" x14ac:dyDescent="0.25">
      <c r="A5105" s="204">
        <v>45330</v>
      </c>
      <c r="B5105" s="201">
        <v>2.04</v>
      </c>
    </row>
    <row r="5106" spans="1:2" x14ac:dyDescent="0.25">
      <c r="A5106" s="204">
        <v>45331</v>
      </c>
      <c r="B5106" s="201">
        <v>2.0499999999999998</v>
      </c>
    </row>
    <row r="5107" spans="1:2" x14ac:dyDescent="0.25">
      <c r="A5107" s="204">
        <v>45334</v>
      </c>
      <c r="B5107" s="201">
        <v>2.06</v>
      </c>
    </row>
    <row r="5108" spans="1:2" x14ac:dyDescent="0.25">
      <c r="A5108" s="204">
        <v>45335</v>
      </c>
      <c r="B5108" s="201">
        <v>2.13</v>
      </c>
    </row>
    <row r="5109" spans="1:2" x14ac:dyDescent="0.25">
      <c r="A5109" s="204">
        <v>45336</v>
      </c>
      <c r="B5109" s="201">
        <v>2.1</v>
      </c>
    </row>
    <row r="5110" spans="1:2" x14ac:dyDescent="0.25">
      <c r="A5110" s="204">
        <v>45337</v>
      </c>
      <c r="B5110" s="201">
        <v>2.0699999999999998</v>
      </c>
    </row>
    <row r="5111" spans="1:2" x14ac:dyDescent="0.25">
      <c r="A5111" s="204">
        <v>45338</v>
      </c>
      <c r="B5111" s="201">
        <v>2.09</v>
      </c>
    </row>
    <row r="5112" spans="1:2" x14ac:dyDescent="0.25">
      <c r="A5112" s="204">
        <v>45341</v>
      </c>
      <c r="B5112" s="201" t="e">
        <f>NA()</f>
        <v>#N/A</v>
      </c>
    </row>
    <row r="5113" spans="1:2" x14ac:dyDescent="0.25">
      <c r="A5113" s="204">
        <v>45342</v>
      </c>
      <c r="B5113" s="201">
        <v>2.08</v>
      </c>
    </row>
    <row r="5114" spans="1:2" x14ac:dyDescent="0.25">
      <c r="A5114" s="204">
        <v>45343</v>
      </c>
      <c r="B5114" s="201">
        <v>2.11</v>
      </c>
    </row>
    <row r="5115" spans="1:2" x14ac:dyDescent="0.25">
      <c r="A5115" s="204">
        <v>45344</v>
      </c>
      <c r="B5115" s="201">
        <v>2.12</v>
      </c>
    </row>
    <row r="5116" spans="1:2" x14ac:dyDescent="0.25">
      <c r="A5116" s="204">
        <v>45345</v>
      </c>
      <c r="B5116" s="201">
        <v>2.0499999999999998</v>
      </c>
    </row>
    <row r="5117" spans="1:2" x14ac:dyDescent="0.25">
      <c r="A5117" s="204">
        <v>45348</v>
      </c>
      <c r="B5117" s="201">
        <v>2.06</v>
      </c>
    </row>
    <row r="5118" spans="1:2" x14ac:dyDescent="0.25">
      <c r="A5118" s="204">
        <v>45349</v>
      </c>
      <c r="B5118" s="201">
        <v>2.09</v>
      </c>
    </row>
    <row r="5119" spans="1:2" x14ac:dyDescent="0.25">
      <c r="A5119" s="204">
        <v>45350</v>
      </c>
      <c r="B5119" s="201">
        <v>2.0499999999999998</v>
      </c>
    </row>
    <row r="5120" spans="1:2" x14ac:dyDescent="0.25">
      <c r="A5120" s="204">
        <v>45351</v>
      </c>
      <c r="B5120" s="201">
        <v>2.02</v>
      </c>
    </row>
    <row r="5121" spans="1:2" x14ac:dyDescent="0.25">
      <c r="A5121" s="204">
        <v>45352</v>
      </c>
      <c r="B5121" s="201">
        <v>1.98</v>
      </c>
    </row>
    <row r="5122" spans="1:2" x14ac:dyDescent="0.25">
      <c r="A5122" s="204">
        <v>45355</v>
      </c>
      <c r="B5122" s="201">
        <v>1.98</v>
      </c>
    </row>
    <row r="5123" spans="1:2" x14ac:dyDescent="0.25">
      <c r="A5123" s="204">
        <v>45356</v>
      </c>
      <c r="B5123" s="201">
        <v>1.91</v>
      </c>
    </row>
    <row r="5124" spans="1:2" x14ac:dyDescent="0.25">
      <c r="A5124" s="204">
        <v>45357</v>
      </c>
      <c r="B5124" s="201">
        <v>1.91</v>
      </c>
    </row>
    <row r="5125" spans="1:2" x14ac:dyDescent="0.25">
      <c r="A5125" s="204">
        <v>45358</v>
      </c>
      <c r="B5125" s="201">
        <v>1.93</v>
      </c>
    </row>
    <row r="5126" spans="1:2" x14ac:dyDescent="0.25">
      <c r="A5126" s="204">
        <v>45359</v>
      </c>
      <c r="B5126" s="201">
        <v>1.93</v>
      </c>
    </row>
    <row r="5127" spans="1:2" x14ac:dyDescent="0.25">
      <c r="A5127" s="204">
        <v>45362</v>
      </c>
      <c r="B5127" s="201">
        <v>1.94</v>
      </c>
    </row>
    <row r="5128" spans="1:2" x14ac:dyDescent="0.25">
      <c r="A5128" s="204">
        <v>45363</v>
      </c>
      <c r="B5128" s="201">
        <v>1.98</v>
      </c>
    </row>
    <row r="5129" spans="1:2" x14ac:dyDescent="0.25">
      <c r="A5129" s="204">
        <v>45364</v>
      </c>
      <c r="B5129" s="201">
        <v>2.0099999999999998</v>
      </c>
    </row>
    <row r="5130" spans="1:2" x14ac:dyDescent="0.25">
      <c r="A5130" s="204">
        <v>45365</v>
      </c>
      <c r="B5130" s="201">
        <v>2.1</v>
      </c>
    </row>
    <row r="5131" spans="1:2" x14ac:dyDescent="0.25">
      <c r="A5131" s="204">
        <v>45366</v>
      </c>
      <c r="B5131" s="201">
        <v>2.09</v>
      </c>
    </row>
    <row r="5132" spans="1:2" x14ac:dyDescent="0.25">
      <c r="A5132" s="204">
        <v>45369</v>
      </c>
      <c r="B5132" s="201">
        <v>2.12</v>
      </c>
    </row>
    <row r="5133" spans="1:2" x14ac:dyDescent="0.25">
      <c r="A5133" s="204">
        <v>45370</v>
      </c>
      <c r="B5133" s="201">
        <v>2.1</v>
      </c>
    </row>
    <row r="5134" spans="1:2" x14ac:dyDescent="0.25">
      <c r="A5134" s="204">
        <v>45371</v>
      </c>
      <c r="B5134" s="201">
        <v>2.08</v>
      </c>
    </row>
    <row r="5135" spans="1:2" x14ac:dyDescent="0.25">
      <c r="A5135" s="204">
        <v>45372</v>
      </c>
      <c r="B5135" s="201">
        <v>2.06</v>
      </c>
    </row>
    <row r="5136" spans="1:2" x14ac:dyDescent="0.25">
      <c r="A5136" s="204">
        <v>45373</v>
      </c>
      <c r="B5136" s="201">
        <v>2.0099999999999998</v>
      </c>
    </row>
    <row r="5137" spans="1:2" x14ac:dyDescent="0.25">
      <c r="A5137" s="204">
        <v>45376</v>
      </c>
      <c r="B5137" s="201">
        <v>2.0499999999999998</v>
      </c>
    </row>
    <row r="5138" spans="1:2" x14ac:dyDescent="0.25">
      <c r="A5138" s="204">
        <v>45377</v>
      </c>
      <c r="B5138" s="201">
        <v>2.0499999999999998</v>
      </c>
    </row>
    <row r="5139" spans="1:2" x14ac:dyDescent="0.25">
      <c r="A5139" s="204">
        <v>45378</v>
      </c>
      <c r="B5139" s="201">
        <v>2</v>
      </c>
    </row>
    <row r="5140" spans="1:2" x14ac:dyDescent="0.25">
      <c r="A5140" s="204">
        <v>45379</v>
      </c>
      <c r="B5140" s="201">
        <v>1.99</v>
      </c>
    </row>
    <row r="5141" spans="1:2" x14ac:dyDescent="0.25">
      <c r="A5141" s="204">
        <v>45380</v>
      </c>
      <c r="B5141" s="201" t="e">
        <f>NA()</f>
        <v>#N/A</v>
      </c>
    </row>
    <row r="5142" spans="1:2" x14ac:dyDescent="0.25">
      <c r="A5142" s="204">
        <v>45383</v>
      </c>
      <c r="B5142" s="201">
        <v>2.09</v>
      </c>
    </row>
    <row r="5143" spans="1:2" x14ac:dyDescent="0.25">
      <c r="A5143" s="204">
        <v>45384</v>
      </c>
      <c r="B5143" s="201">
        <v>2.11</v>
      </c>
    </row>
    <row r="5144" spans="1:2" x14ac:dyDescent="0.25">
      <c r="A5144" s="204">
        <v>45385</v>
      </c>
      <c r="B5144" s="201">
        <v>2.12</v>
      </c>
    </row>
    <row r="5145" spans="1:2" x14ac:dyDescent="0.25">
      <c r="A5145" s="204">
        <v>45386</v>
      </c>
      <c r="B5145" s="201">
        <v>2.09</v>
      </c>
    </row>
    <row r="5146" spans="1:2" x14ac:dyDescent="0.25">
      <c r="A5146" s="204">
        <v>45387</v>
      </c>
      <c r="B5146" s="201">
        <v>2.14</v>
      </c>
    </row>
    <row r="5147" spans="1:2" x14ac:dyDescent="0.25">
      <c r="A5147" s="204">
        <v>45390</v>
      </c>
      <c r="B5147" s="201">
        <v>2.15</v>
      </c>
    </row>
    <row r="5148" spans="1:2" x14ac:dyDescent="0.25">
      <c r="A5148" s="204">
        <v>45391</v>
      </c>
      <c r="B5148" s="201">
        <v>2.1</v>
      </c>
    </row>
    <row r="5149" spans="1:2" x14ac:dyDescent="0.25">
      <c r="A5149" s="204">
        <v>45392</v>
      </c>
      <c r="B5149" s="201">
        <v>2.23</v>
      </c>
    </row>
    <row r="5150" spans="1:2" x14ac:dyDescent="0.25">
      <c r="A5150" s="204">
        <v>45393</v>
      </c>
      <c r="B5150" s="201">
        <v>2.25</v>
      </c>
    </row>
    <row r="5151" spans="1:2" x14ac:dyDescent="0.25">
      <c r="A5151" s="204">
        <v>45394</v>
      </c>
      <c r="B5151" s="201">
        <v>2.21</v>
      </c>
    </row>
    <row r="5152" spans="1:2" x14ac:dyDescent="0.25">
      <c r="A5152" s="204">
        <v>45397</v>
      </c>
      <c r="B5152" s="201">
        <v>2.2999999999999998</v>
      </c>
    </row>
    <row r="5153" spans="1:2" x14ac:dyDescent="0.25">
      <c r="A5153" s="204">
        <v>45398</v>
      </c>
      <c r="B5153" s="201">
        <v>2.34</v>
      </c>
    </row>
    <row r="5154" spans="1:2" x14ac:dyDescent="0.25">
      <c r="A5154" s="204">
        <v>45399</v>
      </c>
      <c r="B5154" s="201">
        <v>2.2999999999999998</v>
      </c>
    </row>
    <row r="5155" spans="1:2" x14ac:dyDescent="0.25">
      <c r="A5155" s="204">
        <v>45400</v>
      </c>
      <c r="B5155" s="201">
        <v>2.3199999999999998</v>
      </c>
    </row>
    <row r="5156" spans="1:2" x14ac:dyDescent="0.25">
      <c r="A5156" s="204">
        <v>45401</v>
      </c>
      <c r="B5156" s="201">
        <v>2.29</v>
      </c>
    </row>
    <row r="5157" spans="1:2" x14ac:dyDescent="0.25">
      <c r="A5157" s="204">
        <v>45404</v>
      </c>
      <c r="B5157" s="201">
        <v>2.2999999999999998</v>
      </c>
    </row>
    <row r="5158" spans="1:2" x14ac:dyDescent="0.25">
      <c r="A5158" s="204">
        <v>45405</v>
      </c>
      <c r="B5158" s="201">
        <v>2.2999999999999998</v>
      </c>
    </row>
    <row r="5159" spans="1:2" x14ac:dyDescent="0.25">
      <c r="A5159" s="204">
        <v>45406</v>
      </c>
      <c r="B5159" s="201">
        <v>2.34</v>
      </c>
    </row>
    <row r="5160" spans="1:2" x14ac:dyDescent="0.25">
      <c r="A5160" s="204">
        <v>45407</v>
      </c>
      <c r="B5160" s="201">
        <v>2.36</v>
      </c>
    </row>
    <row r="5161" spans="1:2" x14ac:dyDescent="0.25">
      <c r="A5161" s="204">
        <v>45408</v>
      </c>
      <c r="B5161" s="201">
        <v>2.3199999999999998</v>
      </c>
    </row>
    <row r="5162" spans="1:2" x14ac:dyDescent="0.25">
      <c r="A5162" s="204">
        <v>45411</v>
      </c>
      <c r="B5162" s="201">
        <v>2.2999999999999998</v>
      </c>
    </row>
    <row r="5163" spans="1:2" x14ac:dyDescent="0.25">
      <c r="A5163" s="204">
        <v>45412</v>
      </c>
      <c r="B5163" s="201">
        <v>2.35</v>
      </c>
    </row>
    <row r="5164" spans="1:2" x14ac:dyDescent="0.25">
      <c r="A5164" s="204">
        <v>45413</v>
      </c>
      <c r="B5164" s="201">
        <v>2.33</v>
      </c>
    </row>
    <row r="5165" spans="1:2" x14ac:dyDescent="0.25">
      <c r="A5165" s="204">
        <v>45414</v>
      </c>
      <c r="B5165" s="201">
        <v>2.2999999999999998</v>
      </c>
    </row>
    <row r="5166" spans="1:2" x14ac:dyDescent="0.25">
      <c r="A5166" s="204">
        <v>45415</v>
      </c>
      <c r="B5166" s="201">
        <v>2.2400000000000002</v>
      </c>
    </row>
    <row r="5167" spans="1:2" x14ac:dyDescent="0.25">
      <c r="A5167" s="204">
        <v>45418</v>
      </c>
      <c r="B5167" s="201">
        <v>2.2200000000000002</v>
      </c>
    </row>
    <row r="5168" spans="1:2" x14ac:dyDescent="0.25">
      <c r="A5168" s="204">
        <v>45419</v>
      </c>
      <c r="B5168" s="201">
        <v>2.2200000000000002</v>
      </c>
    </row>
    <row r="5169" spans="1:2" x14ac:dyDescent="0.25">
      <c r="A5169" s="204">
        <v>45420</v>
      </c>
      <c r="B5169" s="201">
        <v>2.2400000000000002</v>
      </c>
    </row>
    <row r="5170" spans="1:2" x14ac:dyDescent="0.25">
      <c r="A5170" s="204">
        <v>45421</v>
      </c>
      <c r="B5170" s="201">
        <v>2.2000000000000002</v>
      </c>
    </row>
    <row r="5171" spans="1:2" x14ac:dyDescent="0.25">
      <c r="A5171" s="204">
        <v>45422</v>
      </c>
      <c r="B5171" s="201">
        <v>2.23</v>
      </c>
    </row>
  </sheetData>
  <hyperlinks>
    <hyperlink ref="A5" r:id="rId1"/>
    <hyperlink ref="F5" r:id="rId2"/>
    <hyperlink ref="K5" r:id="rId3"/>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B1:AF45"/>
  <sheetViews>
    <sheetView showGridLines="0" tabSelected="1" zoomScale="98" zoomScaleNormal="98" workbookViewId="0">
      <selection activeCell="P25" sqref="P25"/>
    </sheetView>
  </sheetViews>
  <sheetFormatPr defaultColWidth="8.69921875" defaultRowHeight="13.8" x14ac:dyDescent="0.25"/>
  <cols>
    <col min="1" max="1" width="2.19921875" customWidth="1"/>
    <col min="12" max="12" width="8.69921875" customWidth="1"/>
    <col min="14" max="14" width="5.59765625" customWidth="1"/>
    <col min="16" max="16" width="5.3984375" customWidth="1"/>
    <col min="17" max="17" width="1.8984375" customWidth="1"/>
    <col min="18" max="20" width="8.69921875" customWidth="1"/>
  </cols>
  <sheetData>
    <row r="1" spans="2:32" ht="14.4" thickBot="1" x14ac:dyDescent="0.3">
      <c r="P1" s="141" t="str">
        <f ca="1">CELL("address",'CCW-10'!A1:H1)</f>
        <v>'[Staff-154 - ATTACHMENT 3 - CCW Public WP 7.xlsx]CCW-10'!$A$1</v>
      </c>
      <c r="Q1" s="141"/>
      <c r="R1" s="141">
        <f ca="1">LEN(P1)</f>
        <v>62</v>
      </c>
      <c r="S1" s="141">
        <f ca="1">FIND("]",P1)</f>
        <v>50</v>
      </c>
      <c r="T1" s="141">
        <f ca="1">FIND("!",P1)-1</f>
        <v>57</v>
      </c>
      <c r="U1" s="141">
        <f ca="1">R1-S1-(R1-T1+1)</f>
        <v>6</v>
      </c>
      <c r="V1" s="141" t="str">
        <f ca="1">CELL("address",'Exhibit 1.10g'!G1:N1)</f>
        <v>'[Staff-154 - ATTACHMENT 3 - CCW Public WP 7.xlsx]Exhibit 1.10g'!$G$1</v>
      </c>
      <c r="W1" s="141"/>
      <c r="X1" s="141">
        <f ca="1">LEN(V1)</f>
        <v>69</v>
      </c>
      <c r="Y1" s="141">
        <f ca="1">FIND("]",V1)</f>
        <v>50</v>
      </c>
      <c r="Z1" s="141">
        <f ca="1">FIND("!",V1)-1</f>
        <v>64</v>
      </c>
      <c r="AA1" s="141">
        <f ca="1">X1-Y1-(X1-Z1+1)</f>
        <v>13</v>
      </c>
      <c r="AB1" s="141">
        <f ca="1">Y1-Z1-(Y1-AA1+1)</f>
        <v>-52</v>
      </c>
    </row>
    <row r="2" spans="2:32" ht="28.2" x14ac:dyDescent="0.5">
      <c r="B2" s="277" t="s">
        <v>420</v>
      </c>
      <c r="C2" s="278"/>
      <c r="D2" s="278"/>
      <c r="E2" s="278"/>
      <c r="F2" s="278"/>
      <c r="G2" s="278"/>
      <c r="H2" s="278"/>
      <c r="I2" s="278"/>
      <c r="J2" s="278"/>
      <c r="K2" s="278"/>
      <c r="L2" s="278"/>
      <c r="M2" s="278"/>
      <c r="N2" s="268"/>
      <c r="P2" t="str">
        <f ca="1">"Data from worksheet " &amp; MID(P1,S1+1,U1)</f>
        <v>Data from worksheet CCW-10</v>
      </c>
      <c r="V2" t="str">
        <f ca="1">"Data from worksheet " &amp; MID(V1,Y1+1,AA1)</f>
        <v>Data from worksheet Exhibit 1.10g</v>
      </c>
      <c r="Z2" t="s">
        <v>131</v>
      </c>
      <c r="AD2" t="s">
        <v>169</v>
      </c>
    </row>
    <row r="3" spans="2:32" x14ac:dyDescent="0.25">
      <c r="B3" s="269"/>
      <c r="C3" s="109"/>
      <c r="D3" s="109"/>
      <c r="E3" s="109"/>
      <c r="F3" s="109"/>
      <c r="G3" s="109"/>
      <c r="H3" s="109"/>
      <c r="I3" s="109"/>
      <c r="J3" s="109"/>
      <c r="K3" s="109"/>
      <c r="L3" s="109"/>
      <c r="M3" s="109"/>
      <c r="N3" s="270"/>
      <c r="AA3" t="s">
        <v>170</v>
      </c>
      <c r="AF3" t="s">
        <v>171</v>
      </c>
    </row>
    <row r="4" spans="2:32" x14ac:dyDescent="0.25">
      <c r="B4" s="269"/>
      <c r="C4" s="109"/>
      <c r="D4" s="109"/>
      <c r="E4" s="109"/>
      <c r="F4" s="109"/>
      <c r="G4" s="109"/>
      <c r="H4" s="109"/>
      <c r="I4" s="109"/>
      <c r="J4" s="109"/>
      <c r="K4" s="109"/>
      <c r="L4" s="109"/>
      <c r="M4" s="109"/>
      <c r="N4" s="270"/>
      <c r="P4" s="140">
        <v>2006</v>
      </c>
      <c r="Q4" s="140"/>
      <c r="R4" s="108">
        <f>INDEX('CCW-10'!$D$14:$D$54,MATCH(P4,'CCW-10'!$B$14:$B$54,0))</f>
        <v>0.10340000000000001</v>
      </c>
      <c r="S4" t="str">
        <f t="shared" ref="S4:S14" si="0">TRIM(P4)&amp;Q4</f>
        <v>2006</v>
      </c>
      <c r="T4" s="140"/>
      <c r="U4" s="140"/>
      <c r="V4" s="108">
        <f>INDEX('Exhibit 1.10g'!$D$14:$D$54,MATCH(P4,'Exhibit 1.10g'!$B$14:$B$54,0))</f>
        <v>0.104</v>
      </c>
      <c r="W4" t="str">
        <f t="shared" ref="W4:W14" si="1">TRIM(P4)&amp;Q4</f>
        <v>2006</v>
      </c>
      <c r="Z4" s="108">
        <v>0.104</v>
      </c>
      <c r="AA4" t="s">
        <v>132</v>
      </c>
      <c r="AD4" s="108"/>
      <c r="AE4" s="108"/>
      <c r="AF4" s="140" t="s">
        <v>132</v>
      </c>
    </row>
    <row r="5" spans="2:32" x14ac:dyDescent="0.25">
      <c r="B5" s="269"/>
      <c r="C5" s="109"/>
      <c r="D5" s="109"/>
      <c r="E5" s="109"/>
      <c r="F5" s="109"/>
      <c r="G5" s="109"/>
      <c r="H5" s="109"/>
      <c r="I5" s="109"/>
      <c r="J5" s="109"/>
      <c r="K5" s="109"/>
      <c r="L5" s="109"/>
      <c r="M5" s="109"/>
      <c r="N5" s="270"/>
      <c r="P5" s="140">
        <v>2007</v>
      </c>
      <c r="Q5" s="140"/>
      <c r="R5" s="108">
        <f>INDEX('CCW-10'!$D$14:$D$54,MATCH(P5,'CCW-10'!$B$14:$B$54,0))</f>
        <v>0.1031</v>
      </c>
      <c r="S5" t="str">
        <f t="shared" si="0"/>
        <v>2007</v>
      </c>
      <c r="T5" s="140"/>
      <c r="U5" s="140"/>
      <c r="V5" s="108">
        <f>INDEX('Exhibit 1.10g'!$D$14:$D$54,MATCH(P5,'Exhibit 1.10g'!$B$14:$B$54,0))</f>
        <v>0.1022</v>
      </c>
      <c r="W5" t="str">
        <f t="shared" si="1"/>
        <v>2007</v>
      </c>
      <c r="Z5" s="108">
        <v>0.1022</v>
      </c>
      <c r="AA5" t="s">
        <v>133</v>
      </c>
      <c r="AD5" s="175">
        <v>10.07</v>
      </c>
      <c r="AE5" s="108">
        <f>AD5/100</f>
        <v>0.1007</v>
      </c>
      <c r="AF5" s="140" t="s">
        <v>133</v>
      </c>
    </row>
    <row r="6" spans="2:32" x14ac:dyDescent="0.25">
      <c r="B6" s="269"/>
      <c r="C6" s="109"/>
      <c r="D6" s="109"/>
      <c r="E6" s="109"/>
      <c r="F6" s="109"/>
      <c r="G6" s="109"/>
      <c r="H6" s="109"/>
      <c r="I6" s="109"/>
      <c r="J6" s="109"/>
      <c r="K6" s="109"/>
      <c r="L6" s="109"/>
      <c r="M6" s="109"/>
      <c r="N6" s="270"/>
      <c r="P6" s="140">
        <v>2008</v>
      </c>
      <c r="Q6" s="140"/>
      <c r="R6" s="108">
        <f>INDEX('CCW-10'!$D$14:$D$54,MATCH(P6,'CCW-10'!$B$14:$B$54,0))</f>
        <v>0.1037</v>
      </c>
      <c r="S6" t="str">
        <f t="shared" si="0"/>
        <v>2008</v>
      </c>
      <c r="T6" s="140"/>
      <c r="U6" s="140"/>
      <c r="V6" s="108">
        <f>INDEX('Exhibit 1.10g'!$D$14:$D$54,MATCH(P6,'Exhibit 1.10g'!$B$14:$B$54,0))</f>
        <v>0.10390000000000001</v>
      </c>
      <c r="W6" t="str">
        <f t="shared" si="1"/>
        <v>2008</v>
      </c>
      <c r="Z6" s="108">
        <v>0.10390000000000001</v>
      </c>
      <c r="AA6" t="s">
        <v>134</v>
      </c>
      <c r="AD6" s="175">
        <v>10.24</v>
      </c>
      <c r="AE6" s="108">
        <f t="shared" ref="AE6:AE21" si="2">AD6/100</f>
        <v>0.1024</v>
      </c>
      <c r="AF6" s="140" t="s">
        <v>134</v>
      </c>
    </row>
    <row r="7" spans="2:32" x14ac:dyDescent="0.25">
      <c r="B7" s="269"/>
      <c r="C7" s="109"/>
      <c r="D7" s="109"/>
      <c r="E7" s="109"/>
      <c r="F7" s="109"/>
      <c r="G7" s="109"/>
      <c r="H7" s="109"/>
      <c r="I7" s="109"/>
      <c r="J7" s="109"/>
      <c r="K7" s="109"/>
      <c r="L7" s="109"/>
      <c r="M7" s="109"/>
      <c r="N7" s="270"/>
      <c r="P7" s="140">
        <v>2009</v>
      </c>
      <c r="Q7" s="140"/>
      <c r="R7" s="108">
        <f>INDEX('CCW-10'!$D$14:$D$54,MATCH(P7,'CCW-10'!$B$14:$B$54,0))</f>
        <v>0.1052</v>
      </c>
      <c r="S7" t="str">
        <f t="shared" si="0"/>
        <v>2009</v>
      </c>
      <c r="T7" s="140"/>
      <c r="U7" s="140"/>
      <c r="V7" s="108">
        <f>INDEX('Exhibit 1.10g'!$D$14:$D$54,MATCH(P7,'Exhibit 1.10g'!$B$14:$B$54,0))</f>
        <v>0.1022</v>
      </c>
      <c r="W7" t="str">
        <f t="shared" si="1"/>
        <v>2009</v>
      </c>
      <c r="Z7" s="108">
        <v>0.1022</v>
      </c>
      <c r="AA7" t="s">
        <v>135</v>
      </c>
      <c r="AD7" s="175">
        <v>10.18</v>
      </c>
      <c r="AE7" s="108">
        <f t="shared" si="2"/>
        <v>0.1018</v>
      </c>
      <c r="AF7" s="140" t="s">
        <v>135</v>
      </c>
    </row>
    <row r="8" spans="2:32" x14ac:dyDescent="0.25">
      <c r="B8" s="269"/>
      <c r="C8" s="109"/>
      <c r="D8" s="109"/>
      <c r="E8" s="109"/>
      <c r="F8" s="109"/>
      <c r="G8" s="109"/>
      <c r="H8" s="109"/>
      <c r="I8" s="109"/>
      <c r="J8" s="109"/>
      <c r="K8" s="109"/>
      <c r="L8" s="109"/>
      <c r="M8" s="109"/>
      <c r="N8" s="270"/>
      <c r="P8" s="140">
        <v>2010</v>
      </c>
      <c r="Q8" s="140"/>
      <c r="R8" s="108">
        <f>INDEX('CCW-10'!$D$14:$D$54,MATCH(P8,'CCW-10'!$B$14:$B$54,0))</f>
        <v>0.10290000000000001</v>
      </c>
      <c r="S8" t="str">
        <f t="shared" si="0"/>
        <v>2010</v>
      </c>
      <c r="T8" s="140"/>
      <c r="U8" s="140"/>
      <c r="V8" s="108">
        <f>INDEX('Exhibit 1.10g'!$D$14:$D$54,MATCH(P8,'Exhibit 1.10g'!$B$14:$B$54,0))</f>
        <v>0.10150000000000001</v>
      </c>
      <c r="W8" t="str">
        <f t="shared" si="1"/>
        <v>2010</v>
      </c>
      <c r="Z8" s="108">
        <v>0.10150000000000001</v>
      </c>
      <c r="AA8" t="s">
        <v>136</v>
      </c>
      <c r="AD8" s="265">
        <v>10.181249999999999</v>
      </c>
      <c r="AE8" s="108">
        <f t="shared" si="2"/>
        <v>0.10181249999999999</v>
      </c>
      <c r="AF8" s="140" t="s">
        <v>136</v>
      </c>
    </row>
    <row r="9" spans="2:32" x14ac:dyDescent="0.25">
      <c r="B9" s="269"/>
      <c r="C9" s="109"/>
      <c r="D9" s="109"/>
      <c r="E9" s="109"/>
      <c r="F9" s="109"/>
      <c r="G9" s="109"/>
      <c r="H9" s="109"/>
      <c r="I9" s="109"/>
      <c r="J9" s="109"/>
      <c r="K9" s="109"/>
      <c r="L9" s="109"/>
      <c r="M9" s="109"/>
      <c r="N9" s="270"/>
      <c r="P9" s="140">
        <v>2011</v>
      </c>
      <c r="Q9" s="140"/>
      <c r="R9" s="108">
        <f>INDEX('CCW-10'!$D$14:$D$54,MATCH(P9,'CCW-10'!$B$14:$B$54,0))</f>
        <v>0.1019</v>
      </c>
      <c r="S9" t="str">
        <f t="shared" si="0"/>
        <v>2011</v>
      </c>
      <c r="T9" s="140"/>
      <c r="U9" s="140"/>
      <c r="V9" s="108">
        <f>INDEX('Exhibit 1.10g'!$D$14:$D$54,MATCH(P9,'Exhibit 1.10g'!$B$14:$B$54,0))</f>
        <v>9.9199999999999997E-2</v>
      </c>
      <c r="W9" t="str">
        <f t="shared" si="1"/>
        <v>2011</v>
      </c>
      <c r="Z9" s="108">
        <v>9.9199999999999997E-2</v>
      </c>
      <c r="AA9" t="s">
        <v>137</v>
      </c>
      <c r="AD9" s="265">
        <v>10.014285714285714</v>
      </c>
      <c r="AE9" s="108">
        <f t="shared" si="2"/>
        <v>0.10014285714285714</v>
      </c>
      <c r="AF9" s="140" t="s">
        <v>137</v>
      </c>
    </row>
    <row r="10" spans="2:32" x14ac:dyDescent="0.25">
      <c r="B10" s="269"/>
      <c r="C10" s="109"/>
      <c r="D10" s="109"/>
      <c r="E10" s="109"/>
      <c r="F10" s="109"/>
      <c r="G10" s="109"/>
      <c r="H10" s="109"/>
      <c r="I10" s="109"/>
      <c r="J10" s="109"/>
      <c r="K10" s="109"/>
      <c r="L10" s="109"/>
      <c r="M10" s="109"/>
      <c r="N10" s="270"/>
      <c r="P10" s="140">
        <v>2012</v>
      </c>
      <c r="Q10" s="140"/>
      <c r="R10" s="108">
        <f>INDEX('CCW-10'!$D$14:$D$54,MATCH(P10,'CCW-10'!$B$14:$B$54,0))</f>
        <v>0.10009999999999999</v>
      </c>
      <c r="S10" t="str">
        <f t="shared" si="0"/>
        <v>2012</v>
      </c>
      <c r="T10" s="140"/>
      <c r="U10" s="140"/>
      <c r="V10" s="108">
        <f>INDEX('Exhibit 1.10g'!$D$14:$D$54,MATCH(P10,'Exhibit 1.10g'!$B$14:$B$54,0))</f>
        <v>9.9400000000000002E-2</v>
      </c>
      <c r="W10" t="str">
        <f t="shared" si="1"/>
        <v>2012</v>
      </c>
      <c r="Z10" s="108">
        <v>9.9400000000000002E-2</v>
      </c>
      <c r="AA10" t="s">
        <v>138</v>
      </c>
      <c r="AD10" s="265">
        <v>9.8971428571428604</v>
      </c>
      <c r="AE10" s="108">
        <f t="shared" si="2"/>
        <v>9.8971428571428599E-2</v>
      </c>
      <c r="AF10" s="140" t="s">
        <v>138</v>
      </c>
    </row>
    <row r="11" spans="2:32" x14ac:dyDescent="0.25">
      <c r="B11" s="269"/>
      <c r="C11" s="109"/>
      <c r="D11" s="109"/>
      <c r="E11" s="109"/>
      <c r="F11" s="109"/>
      <c r="G11" s="109"/>
      <c r="H11" s="109"/>
      <c r="I11" s="109"/>
      <c r="J11" s="109"/>
      <c r="K11" s="109"/>
      <c r="L11" s="109"/>
      <c r="M11" s="109"/>
      <c r="N11" s="270"/>
      <c r="P11" s="140">
        <v>2013</v>
      </c>
      <c r="Q11" s="140"/>
      <c r="R11" s="108">
        <f>INDEX('CCW-10'!$D$14:$D$54,MATCH(P11,'CCW-10'!$B$14:$B$54,0))</f>
        <v>9.8100000000000007E-2</v>
      </c>
      <c r="S11" t="str">
        <f t="shared" si="0"/>
        <v>2013</v>
      </c>
      <c r="T11" s="140"/>
      <c r="U11" s="140"/>
      <c r="V11" s="108">
        <f>INDEX('Exhibit 1.10g'!$D$14:$D$54,MATCH(P11,'Exhibit 1.10g'!$B$14:$B$54,0))</f>
        <v>9.6799999999999997E-2</v>
      </c>
      <c r="W11" t="str">
        <f t="shared" si="1"/>
        <v>2013</v>
      </c>
      <c r="Z11" s="108">
        <v>9.6799999999999997E-2</v>
      </c>
      <c r="AA11" t="s">
        <v>139</v>
      </c>
      <c r="AD11" s="265">
        <v>9.7210000000000001</v>
      </c>
      <c r="AE11" s="108">
        <f t="shared" si="2"/>
        <v>9.7210000000000005E-2</v>
      </c>
      <c r="AF11" s="140" t="s">
        <v>139</v>
      </c>
    </row>
    <row r="12" spans="2:32" x14ac:dyDescent="0.25">
      <c r="B12" s="269"/>
      <c r="C12" s="109"/>
      <c r="D12" s="109"/>
      <c r="E12" s="109"/>
      <c r="F12" s="109"/>
      <c r="G12" s="109"/>
      <c r="H12" s="109"/>
      <c r="I12" s="109"/>
      <c r="J12" s="109"/>
      <c r="K12" s="109"/>
      <c r="L12" s="109"/>
      <c r="M12" s="109"/>
      <c r="N12" s="270"/>
      <c r="P12" s="140">
        <v>2014</v>
      </c>
      <c r="Q12" s="140"/>
      <c r="R12" s="108">
        <f>INDEX('CCW-10'!$D$14:$D$54,MATCH(P12,'CCW-10'!$B$14:$B$54,0))</f>
        <v>9.7500000000000003E-2</v>
      </c>
      <c r="S12" t="str">
        <f t="shared" si="0"/>
        <v>2014</v>
      </c>
      <c r="T12" s="140"/>
      <c r="U12" s="140"/>
      <c r="V12" s="108">
        <f>INDEX('Exhibit 1.10g'!$D$14:$D$54,MATCH(P12,'Exhibit 1.10g'!$B$14:$B$54,0))</f>
        <v>9.7799999999999998E-2</v>
      </c>
      <c r="W12" t="str">
        <f t="shared" si="1"/>
        <v>2014</v>
      </c>
      <c r="Z12" s="108">
        <v>9.7799999999999998E-2</v>
      </c>
      <c r="AA12" t="s">
        <v>140</v>
      </c>
      <c r="AD12" s="265">
        <v>9.592307692307692</v>
      </c>
      <c r="AE12" s="108">
        <f t="shared" si="2"/>
        <v>9.5923076923076916E-2</v>
      </c>
      <c r="AF12" s="140" t="s">
        <v>140</v>
      </c>
    </row>
    <row r="13" spans="2:32" x14ac:dyDescent="0.25">
      <c r="B13" s="269"/>
      <c r="C13" s="109"/>
      <c r="D13" s="109"/>
      <c r="E13" s="109"/>
      <c r="F13" s="109"/>
      <c r="G13" s="109"/>
      <c r="H13" s="109"/>
      <c r="I13" s="109"/>
      <c r="J13" s="109"/>
      <c r="K13" s="109"/>
      <c r="L13" s="109"/>
      <c r="M13" s="109"/>
      <c r="N13" s="270"/>
      <c r="P13" s="140">
        <v>2015</v>
      </c>
      <c r="Q13" s="140"/>
      <c r="R13" s="108">
        <f>INDEX('CCW-10'!$D$14:$D$54,MATCH(P13,'CCW-10'!$B$14:$B$54,0))</f>
        <v>9.6000000000000002E-2</v>
      </c>
      <c r="S13" t="str">
        <f t="shared" si="0"/>
        <v>2015</v>
      </c>
      <c r="T13" s="140"/>
      <c r="U13" s="140"/>
      <c r="V13" s="108">
        <f>INDEX('Exhibit 1.10g'!$D$14:$D$54,MATCH(P13,'Exhibit 1.10g'!$B$14:$B$54,0))</f>
        <v>9.6000000000000002E-2</v>
      </c>
      <c r="W13" t="str">
        <f t="shared" si="1"/>
        <v>2015</v>
      </c>
      <c r="Z13" s="108">
        <v>9.6000000000000002E-2</v>
      </c>
      <c r="AA13" t="s">
        <v>141</v>
      </c>
      <c r="AD13" s="265">
        <v>9.7627272727272736</v>
      </c>
      <c r="AE13" s="108">
        <f t="shared" si="2"/>
        <v>9.7627272727272729E-2</v>
      </c>
      <c r="AF13" s="140" t="s">
        <v>141</v>
      </c>
    </row>
    <row r="14" spans="2:32" x14ac:dyDescent="0.25">
      <c r="B14" s="269"/>
      <c r="C14" s="109"/>
      <c r="D14" s="109"/>
      <c r="E14" s="109"/>
      <c r="F14" s="109"/>
      <c r="G14" s="109"/>
      <c r="H14" s="109"/>
      <c r="I14" s="109"/>
      <c r="J14" s="109"/>
      <c r="K14" s="109"/>
      <c r="L14" s="109"/>
      <c r="M14" s="109"/>
      <c r="N14" s="270"/>
      <c r="P14" s="140">
        <v>2016</v>
      </c>
      <c r="Q14" s="140"/>
      <c r="R14" s="108">
        <f>INDEX('CCW-10'!$D$14:$D$54,MATCH(P14,'CCW-10'!$B$14:$B$54,0))</f>
        <v>9.6000000000000002E-2</v>
      </c>
      <c r="S14" t="str">
        <f t="shared" si="0"/>
        <v>2016</v>
      </c>
      <c r="T14" s="140"/>
      <c r="U14" s="140"/>
      <c r="V14" s="108">
        <f>INDEX('Exhibit 1.10g'!$D$14:$D$54,MATCH(P14,'Exhibit 1.10g'!$B$14:$B$54,0))</f>
        <v>9.5399999999999999E-2</v>
      </c>
      <c r="W14" t="str">
        <f t="shared" si="1"/>
        <v>2016</v>
      </c>
      <c r="Z14" s="108">
        <v>9.5399999999999999E-2</v>
      </c>
      <c r="AA14" t="s">
        <v>142</v>
      </c>
      <c r="AD14" s="265">
        <v>9.7362499999999983</v>
      </c>
      <c r="AE14" s="108">
        <f t="shared" si="2"/>
        <v>9.7362499999999977E-2</v>
      </c>
      <c r="AF14" s="140" t="s">
        <v>142</v>
      </c>
    </row>
    <row r="15" spans="2:32" x14ac:dyDescent="0.25">
      <c r="B15" s="269"/>
      <c r="C15" s="109"/>
      <c r="D15" s="109"/>
      <c r="E15" s="109"/>
      <c r="F15" s="109"/>
      <c r="G15" s="109"/>
      <c r="H15" s="109"/>
      <c r="I15" s="109"/>
      <c r="J15" s="109"/>
      <c r="K15" s="109"/>
      <c r="L15" s="109"/>
      <c r="M15" s="109"/>
      <c r="N15" s="270"/>
      <c r="P15" s="140">
        <v>2017</v>
      </c>
      <c r="Q15" s="140"/>
      <c r="R15" s="108">
        <f>INDEX('CCW-10'!$D$14:$D$54,MATCH(P15,'CCW-10'!$B$14:$B$54,0))</f>
        <v>9.6799999999999997E-2</v>
      </c>
      <c r="S15" t="str">
        <f t="shared" ref="S15:S20" si="3">TRIM(P15)&amp;Q15</f>
        <v>2017</v>
      </c>
      <c r="T15" s="140"/>
      <c r="U15" s="140"/>
      <c r="V15" s="108">
        <f>INDEX('Exhibit 1.10g'!$D$14:$D$54,MATCH(P15,'Exhibit 1.10g'!$B$14:$B$54,0))</f>
        <v>9.7199999999999995E-2</v>
      </c>
      <c r="W15" t="str">
        <f>TRIM(P15)&amp;Q15</f>
        <v>2017</v>
      </c>
      <c r="Z15" s="108">
        <v>9.6299999999999997E-2</v>
      </c>
      <c r="AA15" t="s">
        <v>143</v>
      </c>
      <c r="AD15" s="265">
        <v>9.5633333333333326</v>
      </c>
      <c r="AE15" s="108">
        <f t="shared" si="2"/>
        <v>9.563333333333332E-2</v>
      </c>
      <c r="AF15" s="140" t="s">
        <v>143</v>
      </c>
    </row>
    <row r="16" spans="2:32" x14ac:dyDescent="0.25">
      <c r="B16" s="269"/>
      <c r="C16" s="109"/>
      <c r="D16" s="109"/>
      <c r="E16" s="109"/>
      <c r="F16" s="109"/>
      <c r="G16" s="109"/>
      <c r="H16" s="109"/>
      <c r="I16" s="109"/>
      <c r="J16" s="109"/>
      <c r="K16" s="109"/>
      <c r="L16" s="109"/>
      <c r="M16" s="109"/>
      <c r="N16" s="270"/>
      <c r="P16" s="140">
        <v>2018</v>
      </c>
      <c r="R16" s="108">
        <f>INDEX('CCW-10'!$D$14:$D$54,MATCH(P16,'CCW-10'!$B$14:$B$54,0))</f>
        <v>9.5500000000000002E-2</v>
      </c>
      <c r="S16" t="str">
        <f t="shared" si="3"/>
        <v>2018</v>
      </c>
      <c r="V16" s="108">
        <f>INDEX('Exhibit 1.10g'!$D$14:$D$54,MATCH(P16,'Exhibit 1.10g'!$B$14:$B$54,0))</f>
        <v>9.5899999999999999E-2</v>
      </c>
      <c r="W16" t="str">
        <f>TRIM(P16)&amp;Q16</f>
        <v>2018</v>
      </c>
      <c r="Z16" s="108">
        <f>V16</f>
        <v>9.5899999999999999E-2</v>
      </c>
      <c r="AA16" t="s">
        <v>164</v>
      </c>
      <c r="AD16" s="265">
        <v>9.456666666666667</v>
      </c>
      <c r="AE16" s="108">
        <f t="shared" si="2"/>
        <v>9.4566666666666674E-2</v>
      </c>
      <c r="AF16" s="140" t="s">
        <v>164</v>
      </c>
    </row>
    <row r="17" spans="2:32" x14ac:dyDescent="0.25">
      <c r="B17" s="269"/>
      <c r="C17" s="109"/>
      <c r="D17" s="109"/>
      <c r="E17" s="109"/>
      <c r="F17" s="109"/>
      <c r="G17" s="109"/>
      <c r="H17" s="109"/>
      <c r="I17" s="109"/>
      <c r="J17" s="109"/>
      <c r="K17" s="109"/>
      <c r="L17" s="109"/>
      <c r="M17" s="109"/>
      <c r="N17" s="270"/>
      <c r="P17" s="140">
        <v>2019</v>
      </c>
      <c r="Q17" s="140"/>
      <c r="R17" s="108">
        <f>INDEX('CCW-10'!$D$14:$D$54,MATCH(P17,'CCW-10'!$B$14:$B$54,0))</f>
        <v>9.64E-2</v>
      </c>
      <c r="S17" t="str">
        <f t="shared" si="3"/>
        <v>2019</v>
      </c>
      <c r="V17" s="108">
        <f>INDEX('Exhibit 1.10g'!$D$14:$D$54,MATCH(P17,'Exhibit 1.10g'!$B$14:$B$54,0))</f>
        <v>9.7100000000000006E-2</v>
      </c>
      <c r="W17" t="str">
        <f t="shared" ref="W17:W20" si="4">TRIM(P17)&amp;Q17</f>
        <v>2019</v>
      </c>
      <c r="Z17" s="112">
        <f>V17</f>
        <v>9.7100000000000006E-2</v>
      </c>
      <c r="AA17" t="s">
        <v>172</v>
      </c>
      <c r="AD17" s="266">
        <v>9.6333333333333329</v>
      </c>
      <c r="AE17" s="108">
        <f t="shared" si="2"/>
        <v>9.6333333333333326E-2</v>
      </c>
      <c r="AF17" s="140" t="s">
        <v>172</v>
      </c>
    </row>
    <row r="18" spans="2:32" x14ac:dyDescent="0.25">
      <c r="B18" s="269"/>
      <c r="C18" s="109"/>
      <c r="D18" s="109"/>
      <c r="E18" s="109"/>
      <c r="F18" s="109"/>
      <c r="G18" s="109"/>
      <c r="H18" s="109"/>
      <c r="I18" s="109"/>
      <c r="J18" s="109"/>
      <c r="K18" s="109"/>
      <c r="L18" s="109"/>
      <c r="M18" s="109"/>
      <c r="N18" s="270"/>
      <c r="P18" s="140">
        <v>2020</v>
      </c>
      <c r="Q18" s="140"/>
      <c r="R18" s="108">
        <f>INDEX('CCW-10'!$D$14:$D$55,MATCH(P18,'CCW-10'!$B$14:$B$55,0))</f>
        <v>9.3899999999999997E-2</v>
      </c>
      <c r="S18" t="str">
        <f t="shared" si="3"/>
        <v>2020</v>
      </c>
      <c r="V18" s="108">
        <f>INDEX('Exhibit 1.10g'!$D$14:$D$54,MATCH(P18,'Exhibit 1.10g'!$B$14:$B$54,0))</f>
        <v>9.4588235294117654E-2</v>
      </c>
      <c r="W18" t="str">
        <f t="shared" si="4"/>
        <v>2020</v>
      </c>
      <c r="Z18" s="112">
        <f>V18</f>
        <v>9.4588235294117654E-2</v>
      </c>
      <c r="AA18" t="s">
        <v>306</v>
      </c>
      <c r="AD18" s="266">
        <v>9.0433333333333348</v>
      </c>
      <c r="AE18" s="108">
        <f t="shared" si="2"/>
        <v>9.0433333333333352E-2</v>
      </c>
      <c r="AF18" s="140" t="s">
        <v>306</v>
      </c>
    </row>
    <row r="19" spans="2:32" x14ac:dyDescent="0.25">
      <c r="B19" s="269"/>
      <c r="C19" s="109"/>
      <c r="D19" s="109"/>
      <c r="E19" s="109"/>
      <c r="F19" s="109"/>
      <c r="G19" s="109"/>
      <c r="H19" s="109"/>
      <c r="I19" s="109"/>
      <c r="J19" s="109"/>
      <c r="K19" s="109"/>
      <c r="L19" s="109"/>
      <c r="M19" s="109"/>
      <c r="N19" s="270"/>
      <c r="P19" s="140">
        <v>2021</v>
      </c>
      <c r="Q19" s="140"/>
      <c r="R19" s="108">
        <f>INDEX('CCW-10'!$D$14:$D$55,MATCH(P19,'CCW-10'!$B$14:$B$55,0))</f>
        <v>9.3899999999999997E-2</v>
      </c>
      <c r="S19" t="str">
        <f t="shared" si="3"/>
        <v>2021</v>
      </c>
      <c r="V19" s="108">
        <f>INDEX('Exhibit 1.10g'!$D$14:$D$54,MATCH(P19,'Exhibit 1.10g'!$B$14:$B$54,0))</f>
        <v>9.5600000000000004E-2</v>
      </c>
      <c r="W19" t="str">
        <f t="shared" si="4"/>
        <v>2021</v>
      </c>
      <c r="AD19" s="266">
        <v>9.4640000000000004</v>
      </c>
      <c r="AE19" s="108">
        <f t="shared" si="2"/>
        <v>9.4640000000000002E-2</v>
      </c>
      <c r="AF19" s="140" t="s">
        <v>429</v>
      </c>
    </row>
    <row r="20" spans="2:32" x14ac:dyDescent="0.25">
      <c r="B20" s="269"/>
      <c r="C20" s="109"/>
      <c r="D20" s="109"/>
      <c r="E20" s="109"/>
      <c r="F20" s="109"/>
      <c r="G20" s="109"/>
      <c r="H20" s="109"/>
      <c r="I20" s="109"/>
      <c r="J20" s="109"/>
      <c r="K20" s="109"/>
      <c r="L20" s="109"/>
      <c r="M20" s="109"/>
      <c r="N20" s="270"/>
      <c r="P20" s="140">
        <v>2022</v>
      </c>
      <c r="Q20" s="140"/>
      <c r="R20" s="108">
        <v>9.5200000000000007E-2</v>
      </c>
      <c r="S20" t="str">
        <f t="shared" si="3"/>
        <v>2022</v>
      </c>
      <c r="V20" s="108">
        <v>9.5299999999999996E-2</v>
      </c>
      <c r="W20" t="str">
        <f t="shared" si="4"/>
        <v>2022</v>
      </c>
      <c r="AD20" s="266">
        <v>9.61</v>
      </c>
      <c r="AE20" s="108">
        <f t="shared" si="2"/>
        <v>9.6099999999999991E-2</v>
      </c>
      <c r="AF20" s="140" t="s">
        <v>430</v>
      </c>
    </row>
    <row r="21" spans="2:32" x14ac:dyDescent="0.25">
      <c r="B21" s="269"/>
      <c r="C21" s="109"/>
      <c r="D21" s="109"/>
      <c r="E21" s="109"/>
      <c r="F21" s="109"/>
      <c r="G21" s="109"/>
      <c r="H21" s="109"/>
      <c r="I21" s="109"/>
      <c r="J21" s="109"/>
      <c r="K21" s="109"/>
      <c r="L21" s="109"/>
      <c r="M21" s="109"/>
      <c r="N21" s="270"/>
      <c r="P21" s="140">
        <v>2023</v>
      </c>
      <c r="Q21" s="140"/>
      <c r="R21" s="108">
        <v>9.6600000000000005E-2</v>
      </c>
      <c r="S21" s="140">
        <v>2023</v>
      </c>
      <c r="V21" s="108">
        <v>9.6000000000000002E-2</v>
      </c>
      <c r="W21" s="140">
        <v>2023</v>
      </c>
      <c r="AD21" s="266">
        <v>9.6386666666666674</v>
      </c>
      <c r="AE21" s="108">
        <f t="shared" si="2"/>
        <v>9.6386666666666676E-2</v>
      </c>
      <c r="AF21" s="140">
        <v>2023</v>
      </c>
    </row>
    <row r="22" spans="2:32" x14ac:dyDescent="0.25">
      <c r="B22" s="269"/>
      <c r="C22" s="109"/>
      <c r="D22" s="109"/>
      <c r="E22" s="109"/>
      <c r="F22" s="109"/>
      <c r="G22" s="109"/>
      <c r="H22" s="109"/>
      <c r="I22" s="109"/>
      <c r="J22" s="109"/>
      <c r="K22" s="109"/>
      <c r="L22" s="109"/>
      <c r="M22" s="109"/>
      <c r="N22" s="270"/>
      <c r="P22" s="140">
        <v>2024</v>
      </c>
      <c r="Q22" s="140"/>
      <c r="R22" s="108">
        <v>9.6600000000000005E-2</v>
      </c>
      <c r="S22" s="140" t="s">
        <v>451</v>
      </c>
      <c r="V22" s="108">
        <v>9.7799999999999998E-2</v>
      </c>
      <c r="W22" s="140" t="s">
        <v>451</v>
      </c>
    </row>
    <row r="23" spans="2:32" x14ac:dyDescent="0.25">
      <c r="B23" s="269"/>
      <c r="C23" s="109"/>
      <c r="D23" s="109"/>
      <c r="E23" s="109"/>
      <c r="F23" s="109"/>
      <c r="G23" s="109"/>
      <c r="H23" s="109"/>
      <c r="I23" s="109"/>
      <c r="J23" s="109"/>
      <c r="K23" s="109"/>
      <c r="L23" s="109"/>
      <c r="M23" s="109"/>
      <c r="N23" s="270"/>
      <c r="P23" s="140"/>
      <c r="Q23" s="140"/>
      <c r="R23" s="108"/>
      <c r="V23" s="108"/>
    </row>
    <row r="24" spans="2:32" x14ac:dyDescent="0.25">
      <c r="B24" s="269"/>
      <c r="C24" s="109"/>
      <c r="D24" s="109"/>
      <c r="E24" s="109"/>
      <c r="F24" s="109"/>
      <c r="G24" s="109"/>
      <c r="H24" s="109"/>
      <c r="I24" s="109"/>
      <c r="J24" s="109"/>
      <c r="K24" s="109"/>
      <c r="L24" s="109"/>
      <c r="M24" s="109"/>
      <c r="N24" s="270"/>
      <c r="P24" s="140"/>
      <c r="Q24" s="140"/>
      <c r="R24" s="108"/>
    </row>
    <row r="25" spans="2:32" x14ac:dyDescent="0.25">
      <c r="B25" s="269"/>
      <c r="C25" s="109"/>
      <c r="D25" s="109"/>
      <c r="E25" s="109"/>
      <c r="F25" s="109"/>
      <c r="G25" s="109"/>
      <c r="H25" s="109"/>
      <c r="I25" s="109"/>
      <c r="J25" s="109"/>
      <c r="K25" s="109"/>
      <c r="L25" s="109"/>
      <c r="M25" s="109"/>
      <c r="N25" s="270"/>
      <c r="P25" s="140"/>
      <c r="Q25" s="140"/>
      <c r="R25" s="108"/>
    </row>
    <row r="26" spans="2:32" x14ac:dyDescent="0.25">
      <c r="B26" s="269"/>
      <c r="C26" s="109"/>
      <c r="D26" s="109"/>
      <c r="E26" s="109"/>
      <c r="F26" s="109"/>
      <c r="G26" s="109"/>
      <c r="H26" s="109"/>
      <c r="I26" s="109"/>
      <c r="J26" s="109"/>
      <c r="K26" s="109"/>
      <c r="L26" s="109"/>
      <c r="M26" s="109"/>
      <c r="N26" s="270"/>
      <c r="P26" s="140"/>
      <c r="Q26" s="140"/>
      <c r="R26" s="108"/>
    </row>
    <row r="27" spans="2:32" x14ac:dyDescent="0.25">
      <c r="B27" s="269"/>
      <c r="C27" s="109"/>
      <c r="D27" s="109"/>
      <c r="E27" s="109"/>
      <c r="F27" s="109"/>
      <c r="G27" s="109"/>
      <c r="H27" s="109"/>
      <c r="I27" s="109"/>
      <c r="J27" s="109"/>
      <c r="K27" s="109"/>
      <c r="L27" s="109"/>
      <c r="M27" s="109"/>
      <c r="N27" s="270"/>
      <c r="P27" s="140"/>
      <c r="Q27" s="140"/>
      <c r="R27" s="108"/>
    </row>
    <row r="28" spans="2:32" ht="15.6" customHeight="1" x14ac:dyDescent="0.25">
      <c r="B28" s="269"/>
      <c r="C28" s="109"/>
      <c r="D28" s="109"/>
      <c r="E28" s="109"/>
      <c r="F28" s="109"/>
      <c r="G28" s="109"/>
      <c r="H28" s="109"/>
      <c r="I28" s="109"/>
      <c r="J28" s="109"/>
      <c r="K28" s="109"/>
      <c r="L28" s="109"/>
      <c r="M28" s="109"/>
      <c r="N28" s="270"/>
      <c r="P28" s="140"/>
      <c r="Q28" s="140"/>
      <c r="R28" s="108"/>
    </row>
    <row r="29" spans="2:32" x14ac:dyDescent="0.25">
      <c r="B29" s="269"/>
      <c r="C29" s="109"/>
      <c r="D29" s="109"/>
      <c r="E29" s="109"/>
      <c r="F29" s="109"/>
      <c r="G29" s="109"/>
      <c r="H29" s="109"/>
      <c r="I29" s="109"/>
      <c r="J29" s="109"/>
      <c r="K29" s="109"/>
      <c r="L29" s="109"/>
      <c r="M29" s="109"/>
      <c r="N29" s="270"/>
      <c r="P29" s="140"/>
      <c r="Q29" s="140"/>
      <c r="R29" s="108"/>
    </row>
    <row r="30" spans="2:32" x14ac:dyDescent="0.25">
      <c r="B30" s="269"/>
      <c r="C30" s="109"/>
      <c r="D30" s="109"/>
      <c r="E30" s="109"/>
      <c r="F30" s="109"/>
      <c r="G30" s="109"/>
      <c r="H30" s="109"/>
      <c r="I30" s="109"/>
      <c r="J30" s="109"/>
      <c r="K30" s="109"/>
      <c r="L30" s="109"/>
      <c r="M30" s="109"/>
      <c r="N30" s="270"/>
      <c r="P30" s="140"/>
      <c r="Q30" s="140"/>
      <c r="R30" s="108"/>
    </row>
    <row r="31" spans="2:32" x14ac:dyDescent="0.25">
      <c r="B31" s="269"/>
      <c r="C31" s="109"/>
      <c r="D31" s="109"/>
      <c r="E31" s="109"/>
      <c r="F31" s="109"/>
      <c r="G31" s="109"/>
      <c r="H31" s="109"/>
      <c r="I31" s="109"/>
      <c r="J31" s="109"/>
      <c r="K31" s="109"/>
      <c r="L31" s="109"/>
      <c r="M31" s="109"/>
      <c r="N31" s="270"/>
      <c r="P31" s="140"/>
      <c r="Q31" s="140"/>
      <c r="R31" s="108"/>
    </row>
    <row r="32" spans="2:32" x14ac:dyDescent="0.25">
      <c r="B32" s="269" t="s">
        <v>61</v>
      </c>
      <c r="C32" s="109"/>
      <c r="D32" s="109"/>
      <c r="E32" s="109"/>
      <c r="F32" s="109"/>
      <c r="G32" s="109"/>
      <c r="H32" s="109"/>
      <c r="I32" s="109"/>
      <c r="J32" s="109"/>
      <c r="K32" s="109"/>
      <c r="L32" s="109"/>
      <c r="M32" s="109"/>
      <c r="N32" s="270"/>
      <c r="P32" s="140"/>
      <c r="Q32" s="140"/>
      <c r="R32" s="108"/>
    </row>
    <row r="33" spans="2:18" x14ac:dyDescent="0.25">
      <c r="B33" s="269" t="s">
        <v>173</v>
      </c>
      <c r="C33" s="109"/>
      <c r="D33" s="109"/>
      <c r="E33" s="109"/>
      <c r="F33" s="109"/>
      <c r="G33" s="109"/>
      <c r="H33" s="109"/>
      <c r="I33" s="109"/>
      <c r="J33" s="109"/>
      <c r="K33" s="109"/>
      <c r="L33" s="109"/>
      <c r="M33" s="109"/>
      <c r="N33" s="270"/>
      <c r="P33" s="140"/>
      <c r="Q33" s="140"/>
      <c r="R33" s="108"/>
    </row>
    <row r="34" spans="2:18" x14ac:dyDescent="0.25">
      <c r="B34" s="271" t="s">
        <v>126</v>
      </c>
      <c r="C34" s="109"/>
      <c r="D34" s="109"/>
      <c r="E34" s="109"/>
      <c r="F34" s="109"/>
      <c r="G34" s="109"/>
      <c r="H34" s="109"/>
      <c r="I34" s="109"/>
      <c r="J34" s="109"/>
      <c r="K34" s="109"/>
      <c r="L34" s="109"/>
      <c r="M34" s="109"/>
      <c r="N34" s="270"/>
    </row>
    <row r="35" spans="2:18" ht="15" x14ac:dyDescent="0.25">
      <c r="B35" s="271" t="s">
        <v>450</v>
      </c>
      <c r="C35" s="109"/>
      <c r="D35" s="109"/>
      <c r="E35" s="109"/>
      <c r="F35" s="109"/>
      <c r="G35" s="109"/>
      <c r="H35" s="109"/>
      <c r="I35" s="109"/>
      <c r="J35" s="109"/>
      <c r="K35" s="109"/>
      <c r="L35" s="109"/>
      <c r="M35" s="109"/>
      <c r="N35" s="270"/>
    </row>
    <row r="36" spans="2:18" x14ac:dyDescent="0.25">
      <c r="B36" s="272" t="s">
        <v>452</v>
      </c>
      <c r="C36" s="109"/>
      <c r="D36" s="109"/>
      <c r="E36" s="109"/>
      <c r="F36" s="109"/>
      <c r="G36" s="109"/>
      <c r="H36" s="109"/>
      <c r="I36" s="109"/>
      <c r="J36" s="109"/>
      <c r="K36" s="109"/>
      <c r="L36" s="109"/>
      <c r="M36" s="109"/>
      <c r="N36" s="270"/>
    </row>
    <row r="37" spans="2:18" ht="14.4" thickBot="1" x14ac:dyDescent="0.3">
      <c r="B37" s="273"/>
      <c r="C37" s="274"/>
      <c r="D37" s="274"/>
      <c r="E37" s="274"/>
      <c r="F37" s="274"/>
      <c r="G37" s="274"/>
      <c r="H37" s="274"/>
      <c r="I37" s="274"/>
      <c r="J37" s="274"/>
      <c r="K37" s="274"/>
      <c r="L37" s="274"/>
      <c r="M37" s="274"/>
      <c r="N37" s="275"/>
    </row>
    <row r="38" spans="2:18" x14ac:dyDescent="0.25">
      <c r="R38" s="108"/>
    </row>
    <row r="39" spans="2:18" x14ac:dyDescent="0.25">
      <c r="B39" s="139"/>
    </row>
    <row r="40" spans="2:18" x14ac:dyDescent="0.25">
      <c r="B40" s="8"/>
    </row>
    <row r="41" spans="2:18" x14ac:dyDescent="0.25">
      <c r="B41" s="8"/>
    </row>
    <row r="42" spans="2:18" x14ac:dyDescent="0.25">
      <c r="B42" s="8"/>
    </row>
    <row r="43" spans="2:18" x14ac:dyDescent="0.25">
      <c r="B43" s="8"/>
    </row>
    <row r="44" spans="2:18" x14ac:dyDescent="0.25">
      <c r="B44" s="8"/>
    </row>
    <row r="45" spans="2:18" x14ac:dyDescent="0.25">
      <c r="B45" s="139"/>
    </row>
  </sheetData>
  <mergeCells count="1">
    <mergeCell ref="B2:M2"/>
  </mergeCells>
  <printOptions horizontalCentered="1"/>
  <pageMargins left="0.7" right="0.7" top="1" bottom="1" header="0.55000000000000004" footer="0.55000000000000004"/>
  <pageSetup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K16276"/>
  <sheetViews>
    <sheetView workbookViewId="0">
      <pane ySplit="7" topLeftCell="A16245" activePane="bottomLeft" state="frozen"/>
      <selection activeCell="A11556" sqref="A11556:B11570"/>
      <selection pane="bottomLeft" activeCell="B16276" sqref="B16276"/>
    </sheetView>
  </sheetViews>
  <sheetFormatPr defaultColWidth="11.8984375" defaultRowHeight="13.2" x14ac:dyDescent="0.25"/>
  <cols>
    <col min="1" max="1" width="11.8984375" style="204"/>
    <col min="2" max="5" width="11.8984375" style="201"/>
    <col min="6" max="6" width="11.8984375" style="204"/>
    <col min="7" max="7" width="11.8984375" style="201"/>
    <col min="8" max="9" width="11.8984375" style="200"/>
    <col min="10" max="10" width="11.8984375" style="204"/>
    <col min="11" max="11" width="11.8984375" style="201"/>
    <col min="12" max="16384" width="11.8984375" style="200"/>
  </cols>
  <sheetData>
    <row r="1" spans="1:11" x14ac:dyDescent="0.25">
      <c r="A1" s="204" t="s">
        <v>146</v>
      </c>
      <c r="F1" s="207" t="s">
        <v>92</v>
      </c>
      <c r="J1" s="207" t="s">
        <v>151</v>
      </c>
    </row>
    <row r="2" spans="1:11" ht="13.8" x14ac:dyDescent="0.25">
      <c r="A2" s="204" t="s">
        <v>69</v>
      </c>
      <c r="B2" s="101" t="s">
        <v>68</v>
      </c>
      <c r="F2" s="204" t="s">
        <v>69</v>
      </c>
      <c r="G2" s="101" t="s">
        <v>68</v>
      </c>
      <c r="J2" s="204" t="s">
        <v>69</v>
      </c>
      <c r="K2" s="101" t="s">
        <v>68</v>
      </c>
    </row>
    <row r="3" spans="1:11" ht="13.8" x14ac:dyDescent="0.25">
      <c r="A3" s="204" t="s">
        <v>67</v>
      </c>
      <c r="B3" s="101" t="s">
        <v>66</v>
      </c>
      <c r="F3" s="204" t="s">
        <v>88</v>
      </c>
      <c r="G3" s="101" t="s">
        <v>87</v>
      </c>
      <c r="J3" s="204" t="s">
        <v>150</v>
      </c>
      <c r="K3" s="101" t="s">
        <v>149</v>
      </c>
    </row>
    <row r="4" spans="1:11" ht="13.8" x14ac:dyDescent="0.25">
      <c r="A4" s="204">
        <v>1</v>
      </c>
      <c r="B4" s="101" t="s">
        <v>437</v>
      </c>
      <c r="E4" s="200">
        <f>MATCH(9.99999999999999E+307,$A:$A)</f>
        <v>16276</v>
      </c>
      <c r="F4" s="204">
        <v>1</v>
      </c>
      <c r="G4" s="101" t="s">
        <v>436</v>
      </c>
      <c r="J4" s="204">
        <v>1</v>
      </c>
      <c r="K4" s="101" t="s">
        <v>438</v>
      </c>
    </row>
    <row r="5" spans="1:11" ht="13.8" x14ac:dyDescent="0.25">
      <c r="A5" s="107" t="s">
        <v>422</v>
      </c>
      <c r="F5" s="107" t="s">
        <v>422</v>
      </c>
      <c r="J5" s="107" t="s">
        <v>422</v>
      </c>
    </row>
    <row r="6" spans="1:11" x14ac:dyDescent="0.25">
      <c r="A6" s="204" t="s">
        <v>65</v>
      </c>
      <c r="F6" s="204" t="s">
        <v>65</v>
      </c>
      <c r="J6" s="204" t="s">
        <v>65</v>
      </c>
    </row>
    <row r="7" spans="1:11" x14ac:dyDescent="0.25">
      <c r="A7" s="204" t="s">
        <v>64</v>
      </c>
      <c r="B7" s="201" t="s">
        <v>63</v>
      </c>
      <c r="F7" s="204" t="s">
        <v>64</v>
      </c>
      <c r="G7" s="201" t="s">
        <v>63</v>
      </c>
      <c r="J7" s="204" t="s">
        <v>64</v>
      </c>
      <c r="K7" s="201" t="s">
        <v>63</v>
      </c>
    </row>
    <row r="8" spans="1:11" x14ac:dyDescent="0.25">
      <c r="A8" s="204">
        <v>22648</v>
      </c>
      <c r="B8" s="201">
        <v>4.07</v>
      </c>
      <c r="E8" s="209">
        <f>YEAR(F8)</f>
        <v>1953</v>
      </c>
      <c r="F8" s="204">
        <v>19450</v>
      </c>
      <c r="G8" s="201">
        <v>3.08</v>
      </c>
      <c r="J8" s="204">
        <v>22651</v>
      </c>
      <c r="K8" s="201">
        <v>4.07</v>
      </c>
    </row>
    <row r="9" spans="1:11" x14ac:dyDescent="0.25">
      <c r="A9" s="204">
        <v>22649</v>
      </c>
      <c r="B9" s="201">
        <v>4.07</v>
      </c>
      <c r="E9" s="209">
        <f t="shared" ref="E9:E72" si="0">YEAR(F9)</f>
        <v>1953</v>
      </c>
      <c r="F9" s="204">
        <v>19480</v>
      </c>
      <c r="G9" s="201">
        <v>3.18</v>
      </c>
      <c r="J9" s="204">
        <v>22658</v>
      </c>
      <c r="K9" s="201">
        <v>4.08</v>
      </c>
    </row>
    <row r="10" spans="1:11" x14ac:dyDescent="0.25">
      <c r="A10" s="204">
        <v>22650</v>
      </c>
      <c r="B10" s="201">
        <v>4.0599999999999996</v>
      </c>
      <c r="E10" s="209">
        <f t="shared" si="0"/>
        <v>1953</v>
      </c>
      <c r="F10" s="204">
        <v>19511</v>
      </c>
      <c r="G10" s="201">
        <v>3.21</v>
      </c>
      <c r="J10" s="204">
        <v>22665</v>
      </c>
      <c r="K10" s="201">
        <v>4.0999999999999996</v>
      </c>
    </row>
    <row r="11" spans="1:11" x14ac:dyDescent="0.25">
      <c r="A11" s="204">
        <v>22651</v>
      </c>
      <c r="B11" s="201">
        <v>4.07</v>
      </c>
      <c r="E11" s="209">
        <f t="shared" si="0"/>
        <v>1953</v>
      </c>
      <c r="F11" s="204">
        <v>19541</v>
      </c>
      <c r="G11" s="201">
        <v>3.12</v>
      </c>
      <c r="J11" s="204">
        <v>22672</v>
      </c>
      <c r="K11" s="201">
        <v>4.1100000000000003</v>
      </c>
    </row>
    <row r="12" spans="1:11" x14ac:dyDescent="0.25">
      <c r="A12" s="205">
        <v>22654</v>
      </c>
      <c r="B12" s="202">
        <v>4.08</v>
      </c>
      <c r="C12" s="202"/>
      <c r="D12" s="202"/>
      <c r="E12" s="209">
        <f t="shared" si="0"/>
        <v>1953</v>
      </c>
      <c r="F12" s="204">
        <v>19572</v>
      </c>
      <c r="G12" s="201">
        <v>3.1</v>
      </c>
      <c r="J12" s="204">
        <v>22679</v>
      </c>
      <c r="K12" s="201">
        <v>4.13</v>
      </c>
    </row>
    <row r="13" spans="1:11" x14ac:dyDescent="0.25">
      <c r="A13" s="205">
        <v>22655</v>
      </c>
      <c r="B13" s="202">
        <v>4.08</v>
      </c>
      <c r="C13" s="202"/>
      <c r="D13" s="202"/>
      <c r="E13" s="209">
        <f t="shared" si="0"/>
        <v>1953</v>
      </c>
      <c r="F13" s="204">
        <v>19603</v>
      </c>
      <c r="G13" s="201">
        <v>3.07</v>
      </c>
      <c r="J13" s="204">
        <v>22686</v>
      </c>
      <c r="K13" s="201">
        <v>4.12</v>
      </c>
    </row>
    <row r="14" spans="1:11" x14ac:dyDescent="0.25">
      <c r="A14" s="205">
        <v>22656</v>
      </c>
      <c r="B14" s="203">
        <v>4.09</v>
      </c>
      <c r="C14" s="203"/>
      <c r="D14" s="203"/>
      <c r="E14" s="209">
        <f t="shared" si="0"/>
        <v>1953</v>
      </c>
      <c r="F14" s="204">
        <v>19633</v>
      </c>
      <c r="G14" s="201">
        <v>2.95</v>
      </c>
      <c r="J14" s="204">
        <v>22693</v>
      </c>
      <c r="K14" s="201">
        <v>4.0999999999999996</v>
      </c>
    </row>
    <row r="15" spans="1:11" x14ac:dyDescent="0.25">
      <c r="A15" s="205">
        <v>22657</v>
      </c>
      <c r="B15" s="202">
        <v>4.08</v>
      </c>
      <c r="C15" s="202"/>
      <c r="D15" s="202"/>
      <c r="E15" s="209">
        <f t="shared" si="0"/>
        <v>1953</v>
      </c>
      <c r="F15" s="204">
        <v>19664</v>
      </c>
      <c r="G15" s="201">
        <v>2.95</v>
      </c>
      <c r="J15" s="204">
        <v>22700</v>
      </c>
      <c r="K15" s="201">
        <v>4.13</v>
      </c>
    </row>
    <row r="16" spans="1:11" x14ac:dyDescent="0.25">
      <c r="A16" s="205">
        <v>22658</v>
      </c>
      <c r="B16" s="202">
        <v>4.09</v>
      </c>
      <c r="C16" s="202"/>
      <c r="D16" s="202"/>
      <c r="E16" s="209">
        <f t="shared" si="0"/>
        <v>1953</v>
      </c>
      <c r="F16" s="204">
        <v>19694</v>
      </c>
      <c r="G16" s="201">
        <v>2.89</v>
      </c>
      <c r="J16" s="204">
        <v>22707</v>
      </c>
      <c r="K16" s="201">
        <v>4.0999999999999996</v>
      </c>
    </row>
    <row r="17" spans="1:11" x14ac:dyDescent="0.25">
      <c r="A17" s="205">
        <v>22661</v>
      </c>
      <c r="B17" s="202">
        <v>4.0999999999999996</v>
      </c>
      <c r="C17" s="202"/>
      <c r="D17" s="202"/>
      <c r="E17" s="209">
        <f t="shared" si="0"/>
        <v>1954</v>
      </c>
      <c r="F17" s="204">
        <v>19725</v>
      </c>
      <c r="G17" s="201">
        <v>2.8</v>
      </c>
      <c r="J17" s="204">
        <v>22714</v>
      </c>
      <c r="K17" s="201">
        <v>4.09</v>
      </c>
    </row>
    <row r="18" spans="1:11" x14ac:dyDescent="0.25">
      <c r="A18" s="205">
        <v>22662</v>
      </c>
      <c r="B18" s="202">
        <v>4.1100000000000003</v>
      </c>
      <c r="C18" s="202"/>
      <c r="D18" s="202"/>
      <c r="E18" s="209">
        <f t="shared" si="0"/>
        <v>1954</v>
      </c>
      <c r="F18" s="204">
        <v>19756</v>
      </c>
      <c r="G18" s="201">
        <v>2.72</v>
      </c>
      <c r="J18" s="204">
        <v>22721</v>
      </c>
      <c r="K18" s="201">
        <v>4.05</v>
      </c>
    </row>
    <row r="19" spans="1:11" x14ac:dyDescent="0.25">
      <c r="A19" s="205">
        <v>22663</v>
      </c>
      <c r="B19" s="202">
        <v>4.0999999999999996</v>
      </c>
      <c r="C19" s="202"/>
      <c r="D19" s="202"/>
      <c r="E19" s="209">
        <f t="shared" si="0"/>
        <v>1954</v>
      </c>
      <c r="F19" s="204">
        <v>19784</v>
      </c>
      <c r="G19" s="201">
        <v>2.61</v>
      </c>
      <c r="J19" s="204">
        <v>22728</v>
      </c>
      <c r="K19" s="201">
        <v>4.01</v>
      </c>
    </row>
    <row r="20" spans="1:11" x14ac:dyDescent="0.25">
      <c r="A20" s="205">
        <v>22664</v>
      </c>
      <c r="B20" s="202">
        <v>4.0999999999999996</v>
      </c>
      <c r="C20" s="202"/>
      <c r="D20" s="202"/>
      <c r="E20" s="209">
        <f t="shared" si="0"/>
        <v>1954</v>
      </c>
      <c r="F20" s="204">
        <v>19815</v>
      </c>
      <c r="G20" s="201">
        <v>2.6</v>
      </c>
      <c r="J20" s="204">
        <v>22735</v>
      </c>
      <c r="K20" s="201">
        <v>4</v>
      </c>
    </row>
    <row r="21" spans="1:11" x14ac:dyDescent="0.25">
      <c r="A21" s="205">
        <v>22665</v>
      </c>
      <c r="B21" s="202">
        <v>4.0999999999999996</v>
      </c>
      <c r="C21" s="202"/>
      <c r="D21" s="202"/>
      <c r="E21" s="209">
        <f t="shared" si="0"/>
        <v>1954</v>
      </c>
      <c r="F21" s="204">
        <v>19845</v>
      </c>
      <c r="G21" s="201">
        <v>2.66</v>
      </c>
      <c r="J21" s="204">
        <v>22742</v>
      </c>
      <c r="K21" s="201">
        <v>3.94</v>
      </c>
    </row>
    <row r="22" spans="1:11" x14ac:dyDescent="0.25">
      <c r="A22" s="205">
        <v>22668</v>
      </c>
      <c r="B22" s="202">
        <v>4.09</v>
      </c>
      <c r="C22" s="202"/>
      <c r="D22" s="202"/>
      <c r="E22" s="209">
        <f t="shared" si="0"/>
        <v>1954</v>
      </c>
      <c r="F22" s="204">
        <v>19876</v>
      </c>
      <c r="G22" s="201">
        <v>2.64</v>
      </c>
      <c r="J22" s="204">
        <v>22749</v>
      </c>
      <c r="K22" s="201">
        <v>3.93</v>
      </c>
    </row>
    <row r="23" spans="1:11" x14ac:dyDescent="0.25">
      <c r="A23" s="205">
        <v>22669</v>
      </c>
      <c r="B23" s="202">
        <v>4.0999999999999996</v>
      </c>
      <c r="C23" s="202"/>
      <c r="D23" s="202"/>
      <c r="E23" s="209">
        <f t="shared" si="0"/>
        <v>1954</v>
      </c>
      <c r="F23" s="204">
        <v>19906</v>
      </c>
      <c r="G23" s="201">
        <v>2.57</v>
      </c>
      <c r="J23" s="204">
        <v>22756</v>
      </c>
      <c r="K23" s="201">
        <v>3.91</v>
      </c>
    </row>
    <row r="24" spans="1:11" x14ac:dyDescent="0.25">
      <c r="A24" s="205">
        <v>22670</v>
      </c>
      <c r="B24" s="202">
        <v>4.0999999999999996</v>
      </c>
      <c r="C24" s="202"/>
      <c r="D24" s="202"/>
      <c r="E24" s="209">
        <f t="shared" si="0"/>
        <v>1954</v>
      </c>
      <c r="F24" s="204">
        <v>19937</v>
      </c>
      <c r="G24" s="201">
        <v>2.58</v>
      </c>
      <c r="J24" s="204">
        <v>22763</v>
      </c>
      <c r="K24" s="201">
        <v>3.93</v>
      </c>
    </row>
    <row r="25" spans="1:11" x14ac:dyDescent="0.25">
      <c r="A25" s="205">
        <v>22671</v>
      </c>
      <c r="B25" s="202">
        <v>4.12</v>
      </c>
      <c r="C25" s="202"/>
      <c r="D25" s="202"/>
      <c r="E25" s="209">
        <f t="shared" si="0"/>
        <v>1954</v>
      </c>
      <c r="F25" s="204">
        <v>19968</v>
      </c>
      <c r="G25" s="201">
        <v>2.6</v>
      </c>
      <c r="J25" s="204">
        <v>22770</v>
      </c>
      <c r="K25" s="201">
        <v>3.91</v>
      </c>
    </row>
    <row r="26" spans="1:11" x14ac:dyDescent="0.25">
      <c r="A26" s="205">
        <v>22672</v>
      </c>
      <c r="B26" s="202">
        <v>4.12</v>
      </c>
      <c r="C26" s="202"/>
      <c r="D26" s="202"/>
      <c r="E26" s="209">
        <f t="shared" si="0"/>
        <v>1954</v>
      </c>
      <c r="F26" s="204">
        <v>19998</v>
      </c>
      <c r="G26" s="201">
        <v>2.61</v>
      </c>
      <c r="J26" s="204">
        <v>22777</v>
      </c>
      <c r="K26" s="201">
        <v>3.89</v>
      </c>
    </row>
    <row r="27" spans="1:11" x14ac:dyDescent="0.25">
      <c r="A27" s="205">
        <v>22675</v>
      </c>
      <c r="B27" s="202">
        <v>4.13</v>
      </c>
      <c r="C27" s="202"/>
      <c r="D27" s="202"/>
      <c r="E27" s="209">
        <f t="shared" si="0"/>
        <v>1954</v>
      </c>
      <c r="F27" s="204">
        <v>20029</v>
      </c>
      <c r="G27" s="201">
        <v>2.65</v>
      </c>
      <c r="J27" s="204">
        <v>22784</v>
      </c>
      <c r="K27" s="201">
        <v>3.91</v>
      </c>
    </row>
    <row r="28" spans="1:11" x14ac:dyDescent="0.25">
      <c r="A28" s="205">
        <v>22676</v>
      </c>
      <c r="B28" s="202">
        <v>4.13</v>
      </c>
      <c r="C28" s="202"/>
      <c r="D28" s="202"/>
      <c r="E28" s="209">
        <f t="shared" si="0"/>
        <v>1954</v>
      </c>
      <c r="F28" s="204">
        <v>20059</v>
      </c>
      <c r="G28" s="201">
        <v>2.67</v>
      </c>
      <c r="J28" s="204">
        <v>22791</v>
      </c>
      <c r="K28" s="201">
        <v>3.95</v>
      </c>
    </row>
    <row r="29" spans="1:11" x14ac:dyDescent="0.25">
      <c r="A29" s="205">
        <v>22677</v>
      </c>
      <c r="B29" s="202">
        <v>4.13</v>
      </c>
      <c r="C29" s="202"/>
      <c r="D29" s="202"/>
      <c r="E29" s="209">
        <f t="shared" si="0"/>
        <v>1955</v>
      </c>
      <c r="F29" s="204">
        <v>20090</v>
      </c>
      <c r="G29" s="201">
        <v>2.75</v>
      </c>
      <c r="J29" s="204">
        <v>22798</v>
      </c>
      <c r="K29" s="201">
        <v>3.93</v>
      </c>
    </row>
    <row r="30" spans="1:11" x14ac:dyDescent="0.25">
      <c r="A30" s="205">
        <v>22678</v>
      </c>
      <c r="B30" s="202">
        <v>4.13</v>
      </c>
      <c r="C30" s="202"/>
      <c r="D30" s="202"/>
      <c r="E30" s="209">
        <f t="shared" si="0"/>
        <v>1955</v>
      </c>
      <c r="F30" s="204">
        <v>20121</v>
      </c>
      <c r="G30" s="201">
        <v>2.83</v>
      </c>
      <c r="J30" s="204">
        <v>22805</v>
      </c>
      <c r="K30" s="201">
        <v>3.93</v>
      </c>
    </row>
    <row r="31" spans="1:11" x14ac:dyDescent="0.25">
      <c r="A31" s="205">
        <v>22679</v>
      </c>
      <c r="B31" s="202">
        <v>4.13</v>
      </c>
      <c r="C31" s="202"/>
      <c r="D31" s="202"/>
      <c r="E31" s="209">
        <f t="shared" si="0"/>
        <v>1955</v>
      </c>
      <c r="F31" s="204">
        <v>20149</v>
      </c>
      <c r="G31" s="201">
        <v>2.84</v>
      </c>
      <c r="J31" s="204">
        <v>22812</v>
      </c>
      <c r="K31" s="201">
        <v>3.93</v>
      </c>
    </row>
    <row r="32" spans="1:11" x14ac:dyDescent="0.25">
      <c r="A32" s="205">
        <v>22682</v>
      </c>
      <c r="B32" s="202">
        <v>4.12</v>
      </c>
      <c r="C32" s="202"/>
      <c r="D32" s="202"/>
      <c r="E32" s="209">
        <f t="shared" si="0"/>
        <v>1955</v>
      </c>
      <c r="F32" s="204">
        <v>20180</v>
      </c>
      <c r="G32" s="201">
        <v>2.85</v>
      </c>
      <c r="J32" s="204">
        <v>22819</v>
      </c>
      <c r="K32" s="201">
        <v>3.96</v>
      </c>
    </row>
    <row r="33" spans="1:11" x14ac:dyDescent="0.25">
      <c r="A33" s="205">
        <v>22683</v>
      </c>
      <c r="B33" s="202">
        <v>4.13</v>
      </c>
      <c r="C33" s="202"/>
      <c r="D33" s="202"/>
      <c r="E33" s="209">
        <f t="shared" si="0"/>
        <v>1955</v>
      </c>
      <c r="F33" s="204">
        <v>20210</v>
      </c>
      <c r="G33" s="201">
        <v>2.87</v>
      </c>
      <c r="J33" s="204">
        <v>22826</v>
      </c>
      <c r="K33" s="201">
        <v>4.01</v>
      </c>
    </row>
    <row r="34" spans="1:11" x14ac:dyDescent="0.25">
      <c r="A34" s="205">
        <v>22684</v>
      </c>
      <c r="B34" s="202">
        <v>4.13</v>
      </c>
      <c r="C34" s="202"/>
      <c r="D34" s="202"/>
      <c r="E34" s="209">
        <f t="shared" si="0"/>
        <v>1955</v>
      </c>
      <c r="F34" s="204">
        <v>20241</v>
      </c>
      <c r="G34" s="201">
        <v>2.86</v>
      </c>
      <c r="J34" s="204">
        <v>22833</v>
      </c>
      <c r="K34" s="201">
        <v>4.03</v>
      </c>
    </row>
    <row r="35" spans="1:11" x14ac:dyDescent="0.25">
      <c r="A35" s="205">
        <v>22685</v>
      </c>
      <c r="B35" s="202">
        <v>4.12</v>
      </c>
      <c r="C35" s="202"/>
      <c r="D35" s="202"/>
      <c r="E35" s="209">
        <f t="shared" si="0"/>
        <v>1955</v>
      </c>
      <c r="F35" s="204">
        <v>20271</v>
      </c>
      <c r="G35" s="201">
        <v>2.94</v>
      </c>
      <c r="J35" s="204">
        <v>22840</v>
      </c>
      <c r="K35" s="201">
        <v>4.0599999999999996</v>
      </c>
    </row>
    <row r="36" spans="1:11" x14ac:dyDescent="0.25">
      <c r="A36" s="205">
        <v>22686</v>
      </c>
      <c r="B36" s="202">
        <v>4.1100000000000003</v>
      </c>
      <c r="C36" s="202"/>
      <c r="D36" s="202"/>
      <c r="E36" s="209">
        <f t="shared" si="0"/>
        <v>1955</v>
      </c>
      <c r="F36" s="204">
        <v>20302</v>
      </c>
      <c r="G36" s="201">
        <v>3.01</v>
      </c>
      <c r="J36" s="204">
        <v>22847</v>
      </c>
      <c r="K36" s="201">
        <v>4.0599999999999996</v>
      </c>
    </row>
    <row r="37" spans="1:11" x14ac:dyDescent="0.25">
      <c r="A37" s="205">
        <v>22689</v>
      </c>
      <c r="B37" s="202" t="e">
        <f>NA()</f>
        <v>#N/A</v>
      </c>
      <c r="C37" s="202"/>
      <c r="D37" s="202"/>
      <c r="E37" s="209">
        <f t="shared" si="0"/>
        <v>1955</v>
      </c>
      <c r="F37" s="204">
        <v>20333</v>
      </c>
      <c r="G37" s="201">
        <v>3</v>
      </c>
      <c r="J37" s="204">
        <v>22854</v>
      </c>
      <c r="K37" s="201">
        <v>4.05</v>
      </c>
    </row>
    <row r="38" spans="1:11" x14ac:dyDescent="0.25">
      <c r="A38" s="205">
        <v>22690</v>
      </c>
      <c r="B38" s="202">
        <v>4.0999999999999996</v>
      </c>
      <c r="C38" s="202"/>
      <c r="D38" s="202"/>
      <c r="E38" s="209">
        <f t="shared" si="0"/>
        <v>1955</v>
      </c>
      <c r="F38" s="204">
        <v>20363</v>
      </c>
      <c r="G38" s="201">
        <v>2.93</v>
      </c>
      <c r="J38" s="204">
        <v>22861</v>
      </c>
      <c r="K38" s="201">
        <v>4.05</v>
      </c>
    </row>
    <row r="39" spans="1:11" x14ac:dyDescent="0.25">
      <c r="A39" s="205">
        <v>22691</v>
      </c>
      <c r="B39" s="202">
        <v>4.09</v>
      </c>
      <c r="C39" s="202"/>
      <c r="D39" s="202"/>
      <c r="E39" s="209">
        <f t="shared" si="0"/>
        <v>1955</v>
      </c>
      <c r="F39" s="204">
        <v>20394</v>
      </c>
      <c r="G39" s="201">
        <v>2.93</v>
      </c>
      <c r="J39" s="204">
        <v>22868</v>
      </c>
      <c r="K39" s="201">
        <v>4.04</v>
      </c>
    </row>
    <row r="40" spans="1:11" x14ac:dyDescent="0.25">
      <c r="A40" s="205">
        <v>22692</v>
      </c>
      <c r="B40" s="202">
        <v>4.0999999999999996</v>
      </c>
      <c r="C40" s="202"/>
      <c r="D40" s="202"/>
      <c r="E40" s="209">
        <f t="shared" si="0"/>
        <v>1955</v>
      </c>
      <c r="F40" s="204">
        <v>20424</v>
      </c>
      <c r="G40" s="201">
        <v>2.98</v>
      </c>
      <c r="J40" s="204">
        <v>22875</v>
      </c>
      <c r="K40" s="201">
        <v>4.01</v>
      </c>
    </row>
    <row r="41" spans="1:11" x14ac:dyDescent="0.25">
      <c r="A41" s="205">
        <v>22693</v>
      </c>
      <c r="B41" s="202">
        <v>4.12</v>
      </c>
      <c r="C41" s="202"/>
      <c r="D41" s="202"/>
      <c r="E41" s="209">
        <f t="shared" si="0"/>
        <v>1956</v>
      </c>
      <c r="F41" s="204">
        <v>20455</v>
      </c>
      <c r="G41" s="201">
        <v>2.94</v>
      </c>
      <c r="J41" s="204">
        <v>22882</v>
      </c>
      <c r="K41" s="201">
        <v>3.97</v>
      </c>
    </row>
    <row r="42" spans="1:11" x14ac:dyDescent="0.25">
      <c r="A42" s="205">
        <v>22696</v>
      </c>
      <c r="B42" s="202">
        <v>4.1100000000000003</v>
      </c>
      <c r="C42" s="202"/>
      <c r="D42" s="202"/>
      <c r="E42" s="209">
        <f t="shared" si="0"/>
        <v>1956</v>
      </c>
      <c r="F42" s="204">
        <v>20486</v>
      </c>
      <c r="G42" s="201">
        <v>2.91</v>
      </c>
      <c r="J42" s="204">
        <v>22889</v>
      </c>
      <c r="K42" s="201">
        <v>3.98</v>
      </c>
    </row>
    <row r="43" spans="1:11" x14ac:dyDescent="0.25">
      <c r="A43" s="205">
        <v>22697</v>
      </c>
      <c r="B43" s="202">
        <v>4.1500000000000004</v>
      </c>
      <c r="C43" s="202"/>
      <c r="D43" s="202"/>
      <c r="E43" s="209">
        <f t="shared" si="0"/>
        <v>1956</v>
      </c>
      <c r="F43" s="204">
        <v>20515</v>
      </c>
      <c r="G43" s="201">
        <v>2.99</v>
      </c>
      <c r="J43" s="204">
        <v>22896</v>
      </c>
      <c r="K43" s="201">
        <v>4</v>
      </c>
    </row>
    <row r="44" spans="1:11" x14ac:dyDescent="0.25">
      <c r="A44" s="205">
        <v>22698</v>
      </c>
      <c r="B44" s="202">
        <v>4.13</v>
      </c>
      <c r="C44" s="202"/>
      <c r="D44" s="202"/>
      <c r="E44" s="209">
        <f t="shared" si="0"/>
        <v>1956</v>
      </c>
      <c r="F44" s="204">
        <v>20546</v>
      </c>
      <c r="G44" s="201">
        <v>3.14</v>
      </c>
      <c r="J44" s="204">
        <v>22903</v>
      </c>
      <c r="K44" s="201">
        <v>4</v>
      </c>
    </row>
    <row r="45" spans="1:11" x14ac:dyDescent="0.25">
      <c r="A45" s="205">
        <v>22699</v>
      </c>
      <c r="B45" s="202" t="e">
        <f>NA()</f>
        <v>#N/A</v>
      </c>
      <c r="C45" s="202"/>
      <c r="D45" s="202"/>
      <c r="E45" s="209">
        <f t="shared" si="0"/>
        <v>1956</v>
      </c>
      <c r="F45" s="204">
        <v>20576</v>
      </c>
      <c r="G45" s="201">
        <v>3.06</v>
      </c>
      <c r="J45" s="204">
        <v>22910</v>
      </c>
      <c r="K45" s="201">
        <v>4</v>
      </c>
    </row>
    <row r="46" spans="1:11" x14ac:dyDescent="0.25">
      <c r="A46" s="205">
        <v>22700</v>
      </c>
      <c r="B46" s="202">
        <v>4.12</v>
      </c>
      <c r="C46" s="202"/>
      <c r="D46" s="202"/>
      <c r="E46" s="209">
        <f t="shared" si="0"/>
        <v>1956</v>
      </c>
      <c r="F46" s="204">
        <v>20607</v>
      </c>
      <c r="G46" s="201">
        <v>3</v>
      </c>
      <c r="J46" s="204">
        <v>22917</v>
      </c>
      <c r="K46" s="201">
        <v>3.98</v>
      </c>
    </row>
    <row r="47" spans="1:11" x14ac:dyDescent="0.25">
      <c r="A47" s="205">
        <v>22703</v>
      </c>
      <c r="B47" s="202">
        <v>4.1100000000000003</v>
      </c>
      <c r="C47" s="202"/>
      <c r="D47" s="202"/>
      <c r="E47" s="209">
        <f t="shared" si="0"/>
        <v>1956</v>
      </c>
      <c r="F47" s="204">
        <v>20637</v>
      </c>
      <c r="G47" s="201">
        <v>3.08</v>
      </c>
      <c r="J47" s="204">
        <v>22924</v>
      </c>
      <c r="K47" s="201">
        <v>3.95</v>
      </c>
    </row>
    <row r="48" spans="1:11" x14ac:dyDescent="0.25">
      <c r="A48" s="205">
        <v>22704</v>
      </c>
      <c r="B48" s="202">
        <v>4.12</v>
      </c>
      <c r="C48" s="202"/>
      <c r="D48" s="202"/>
      <c r="E48" s="209">
        <f t="shared" si="0"/>
        <v>1956</v>
      </c>
      <c r="F48" s="204">
        <v>20668</v>
      </c>
      <c r="G48" s="201">
        <v>3.22</v>
      </c>
      <c r="J48" s="204">
        <v>22931</v>
      </c>
      <c r="K48" s="201">
        <v>3.95</v>
      </c>
    </row>
    <row r="49" spans="1:11" x14ac:dyDescent="0.25">
      <c r="A49" s="205">
        <v>22705</v>
      </c>
      <c r="B49" s="202">
        <v>4.0999999999999996</v>
      </c>
      <c r="C49" s="202"/>
      <c r="D49" s="202"/>
      <c r="E49" s="209">
        <f t="shared" si="0"/>
        <v>1956</v>
      </c>
      <c r="F49" s="204">
        <v>20699</v>
      </c>
      <c r="G49" s="201">
        <v>3.28</v>
      </c>
      <c r="J49" s="204">
        <v>22938</v>
      </c>
      <c r="K49" s="201">
        <v>3.93</v>
      </c>
    </row>
    <row r="50" spans="1:11" x14ac:dyDescent="0.25">
      <c r="A50" s="205">
        <v>22706</v>
      </c>
      <c r="B50" s="202">
        <v>4.09</v>
      </c>
      <c r="C50" s="202"/>
      <c r="D50" s="202"/>
      <c r="E50" s="209">
        <f t="shared" si="0"/>
        <v>1956</v>
      </c>
      <c r="F50" s="204">
        <v>20729</v>
      </c>
      <c r="G50" s="201">
        <v>3.26</v>
      </c>
      <c r="J50" s="204">
        <v>22945</v>
      </c>
      <c r="K50" s="201">
        <v>3.94</v>
      </c>
    </row>
    <row r="51" spans="1:11" x14ac:dyDescent="0.25">
      <c r="A51" s="205">
        <v>22707</v>
      </c>
      <c r="B51" s="202">
        <v>4.09</v>
      </c>
      <c r="C51" s="202"/>
      <c r="D51" s="202"/>
      <c r="E51" s="209">
        <f t="shared" si="0"/>
        <v>1956</v>
      </c>
      <c r="F51" s="204">
        <v>20760</v>
      </c>
      <c r="G51" s="201">
        <v>3.37</v>
      </c>
      <c r="J51" s="204">
        <v>22952</v>
      </c>
      <c r="K51" s="201">
        <v>3.94</v>
      </c>
    </row>
    <row r="52" spans="1:11" x14ac:dyDescent="0.25">
      <c r="A52" s="205">
        <v>22710</v>
      </c>
      <c r="B52" s="202">
        <v>4.0999999999999996</v>
      </c>
      <c r="C52" s="202"/>
      <c r="D52" s="202"/>
      <c r="E52" s="209">
        <f t="shared" si="0"/>
        <v>1956</v>
      </c>
      <c r="F52" s="204">
        <v>20790</v>
      </c>
      <c r="G52" s="201">
        <v>3.45</v>
      </c>
      <c r="J52" s="204">
        <v>22959</v>
      </c>
      <c r="K52" s="201">
        <v>3.92</v>
      </c>
    </row>
    <row r="53" spans="1:11" x14ac:dyDescent="0.25">
      <c r="A53" s="205">
        <v>22711</v>
      </c>
      <c r="B53" s="202">
        <v>4.0999999999999996</v>
      </c>
      <c r="C53" s="202"/>
      <c r="D53" s="202"/>
      <c r="E53" s="209">
        <f t="shared" si="0"/>
        <v>1957</v>
      </c>
      <c r="F53" s="204">
        <v>20821</v>
      </c>
      <c r="G53" s="201">
        <v>3.41</v>
      </c>
      <c r="J53" s="204">
        <v>22966</v>
      </c>
      <c r="K53" s="201">
        <v>3.93</v>
      </c>
    </row>
    <row r="54" spans="1:11" x14ac:dyDescent="0.25">
      <c r="A54" s="205">
        <v>22712</v>
      </c>
      <c r="B54" s="202">
        <v>4.09</v>
      </c>
      <c r="C54" s="202"/>
      <c r="D54" s="202"/>
      <c r="E54" s="209">
        <f t="shared" si="0"/>
        <v>1957</v>
      </c>
      <c r="F54" s="204">
        <v>20852</v>
      </c>
      <c r="G54" s="201">
        <v>3.3</v>
      </c>
      <c r="J54" s="204">
        <v>22973</v>
      </c>
      <c r="K54" s="201">
        <v>3.94</v>
      </c>
    </row>
    <row r="55" spans="1:11" x14ac:dyDescent="0.25">
      <c r="A55" s="205">
        <v>22713</v>
      </c>
      <c r="B55" s="202">
        <v>4.08</v>
      </c>
      <c r="C55" s="202"/>
      <c r="D55" s="202"/>
      <c r="E55" s="209">
        <f t="shared" si="0"/>
        <v>1957</v>
      </c>
      <c r="F55" s="204">
        <v>20880</v>
      </c>
      <c r="G55" s="201">
        <v>3.32</v>
      </c>
      <c r="J55" s="204">
        <v>22980</v>
      </c>
      <c r="K55" s="201">
        <v>3.94</v>
      </c>
    </row>
    <row r="56" spans="1:11" x14ac:dyDescent="0.25">
      <c r="A56" s="205">
        <v>22714</v>
      </c>
      <c r="B56" s="202">
        <v>4.07</v>
      </c>
      <c r="C56" s="202"/>
      <c r="D56" s="202"/>
      <c r="E56" s="209">
        <f t="shared" si="0"/>
        <v>1957</v>
      </c>
      <c r="F56" s="204">
        <v>20911</v>
      </c>
      <c r="G56" s="201">
        <v>3.4</v>
      </c>
      <c r="J56" s="204">
        <v>22987</v>
      </c>
      <c r="K56" s="201">
        <v>3.95</v>
      </c>
    </row>
    <row r="57" spans="1:11" x14ac:dyDescent="0.25">
      <c r="A57" s="205">
        <v>22717</v>
      </c>
      <c r="B57" s="202">
        <v>4.0599999999999996</v>
      </c>
      <c r="C57" s="202"/>
      <c r="D57" s="202"/>
      <c r="E57" s="209">
        <f t="shared" si="0"/>
        <v>1957</v>
      </c>
      <c r="F57" s="204">
        <v>20941</v>
      </c>
      <c r="G57" s="201">
        <v>3.49</v>
      </c>
      <c r="J57" s="204">
        <v>22994</v>
      </c>
      <c r="K57" s="201">
        <v>3.93</v>
      </c>
    </row>
    <row r="58" spans="1:11" x14ac:dyDescent="0.25">
      <c r="A58" s="205">
        <v>22718</v>
      </c>
      <c r="B58" s="202">
        <v>4.04</v>
      </c>
      <c r="C58" s="202"/>
      <c r="D58" s="202"/>
      <c r="E58" s="209">
        <f t="shared" si="0"/>
        <v>1957</v>
      </c>
      <c r="F58" s="204">
        <v>20972</v>
      </c>
      <c r="G58" s="201">
        <v>3.65</v>
      </c>
      <c r="J58" s="204">
        <v>23001</v>
      </c>
      <c r="K58" s="201">
        <v>3.9</v>
      </c>
    </row>
    <row r="59" spans="1:11" x14ac:dyDescent="0.25">
      <c r="A59" s="205">
        <v>22719</v>
      </c>
      <c r="B59" s="203">
        <v>4.04</v>
      </c>
      <c r="C59" s="203"/>
      <c r="D59" s="203"/>
      <c r="E59" s="209">
        <f t="shared" si="0"/>
        <v>1957</v>
      </c>
      <c r="F59" s="204">
        <v>21002</v>
      </c>
      <c r="G59" s="201">
        <v>3.72</v>
      </c>
      <c r="J59" s="204">
        <v>23008</v>
      </c>
      <c r="K59" s="201">
        <v>3.9</v>
      </c>
    </row>
    <row r="60" spans="1:11" x14ac:dyDescent="0.25">
      <c r="A60" s="205">
        <v>22720</v>
      </c>
      <c r="B60" s="202">
        <v>4.0599999999999996</v>
      </c>
      <c r="C60" s="202"/>
      <c r="D60" s="202"/>
      <c r="E60" s="209">
        <f t="shared" si="0"/>
        <v>1957</v>
      </c>
      <c r="F60" s="204">
        <v>21033</v>
      </c>
      <c r="G60" s="201">
        <v>3.75</v>
      </c>
      <c r="J60" s="204">
        <v>23015</v>
      </c>
      <c r="K60" s="201">
        <v>3.92</v>
      </c>
    </row>
    <row r="61" spans="1:11" x14ac:dyDescent="0.25">
      <c r="A61" s="205">
        <v>22721</v>
      </c>
      <c r="B61" s="202">
        <v>4.05</v>
      </c>
      <c r="C61" s="202"/>
      <c r="D61" s="202"/>
      <c r="E61" s="209">
        <f t="shared" si="0"/>
        <v>1957</v>
      </c>
      <c r="F61" s="204">
        <v>21064</v>
      </c>
      <c r="G61" s="201">
        <v>3.73</v>
      </c>
      <c r="J61" s="204">
        <v>23022</v>
      </c>
      <c r="K61" s="201">
        <v>3.92</v>
      </c>
    </row>
    <row r="62" spans="1:11" x14ac:dyDescent="0.25">
      <c r="A62" s="205">
        <v>22724</v>
      </c>
      <c r="B62" s="202">
        <v>4.04</v>
      </c>
      <c r="C62" s="202"/>
      <c r="D62" s="202"/>
      <c r="E62" s="209">
        <f t="shared" si="0"/>
        <v>1957</v>
      </c>
      <c r="F62" s="204">
        <v>21094</v>
      </c>
      <c r="G62" s="201">
        <v>3.76</v>
      </c>
      <c r="J62" s="204">
        <v>23029</v>
      </c>
      <c r="K62" s="201">
        <v>3.92</v>
      </c>
    </row>
    <row r="63" spans="1:11" x14ac:dyDescent="0.25">
      <c r="A63" s="205">
        <v>22725</v>
      </c>
      <c r="B63" s="202">
        <v>4.0199999999999996</v>
      </c>
      <c r="C63" s="202"/>
      <c r="D63" s="202"/>
      <c r="E63" s="209">
        <f t="shared" si="0"/>
        <v>1957</v>
      </c>
      <c r="F63" s="204">
        <v>21125</v>
      </c>
      <c r="G63" s="201">
        <v>3.61</v>
      </c>
      <c r="J63" s="204">
        <v>23036</v>
      </c>
      <c r="K63" s="201">
        <v>3.96</v>
      </c>
    </row>
    <row r="64" spans="1:11" x14ac:dyDescent="0.25">
      <c r="A64" s="205">
        <v>22726</v>
      </c>
      <c r="B64" s="202">
        <v>4.01</v>
      </c>
      <c r="C64" s="202"/>
      <c r="D64" s="202"/>
      <c r="E64" s="209">
        <f t="shared" si="0"/>
        <v>1957</v>
      </c>
      <c r="F64" s="204">
        <v>21155</v>
      </c>
      <c r="G64" s="201">
        <v>3.38</v>
      </c>
      <c r="J64" s="204">
        <v>23043</v>
      </c>
      <c r="K64" s="201">
        <v>3.96</v>
      </c>
    </row>
    <row r="65" spans="1:11" x14ac:dyDescent="0.25">
      <c r="A65" s="205">
        <v>22727</v>
      </c>
      <c r="B65" s="202">
        <v>3.97</v>
      </c>
      <c r="C65" s="202"/>
      <c r="D65" s="202"/>
      <c r="E65" s="209">
        <f t="shared" si="0"/>
        <v>1958</v>
      </c>
      <c r="F65" s="204">
        <v>21186</v>
      </c>
      <c r="G65" s="201">
        <v>3.27</v>
      </c>
      <c r="J65" s="204">
        <v>23050</v>
      </c>
      <c r="K65" s="201">
        <v>3.97</v>
      </c>
    </row>
    <row r="66" spans="1:11" x14ac:dyDescent="0.25">
      <c r="A66" s="205">
        <v>22728</v>
      </c>
      <c r="B66" s="202">
        <v>3.99</v>
      </c>
      <c r="C66" s="202"/>
      <c r="D66" s="202"/>
      <c r="E66" s="209">
        <f t="shared" si="0"/>
        <v>1958</v>
      </c>
      <c r="F66" s="204">
        <v>21217</v>
      </c>
      <c r="G66" s="201">
        <v>3.31</v>
      </c>
      <c r="J66" s="204">
        <v>23057</v>
      </c>
      <c r="K66" s="201">
        <v>3.97</v>
      </c>
    </row>
    <row r="67" spans="1:11" x14ac:dyDescent="0.25">
      <c r="A67" s="205">
        <v>22731</v>
      </c>
      <c r="B67" s="202">
        <v>4.01</v>
      </c>
      <c r="C67" s="202"/>
      <c r="D67" s="202"/>
      <c r="E67" s="209">
        <f t="shared" si="0"/>
        <v>1958</v>
      </c>
      <c r="F67" s="204">
        <v>21245</v>
      </c>
      <c r="G67" s="201">
        <v>3.29</v>
      </c>
      <c r="J67" s="204">
        <v>23064</v>
      </c>
      <c r="K67" s="201">
        <v>3.96</v>
      </c>
    </row>
    <row r="68" spans="1:11" x14ac:dyDescent="0.25">
      <c r="A68" s="205">
        <v>22732</v>
      </c>
      <c r="B68" s="202">
        <v>4</v>
      </c>
      <c r="C68" s="202"/>
      <c r="D68" s="202"/>
      <c r="E68" s="209">
        <f t="shared" si="0"/>
        <v>1958</v>
      </c>
      <c r="F68" s="204">
        <v>21276</v>
      </c>
      <c r="G68" s="201">
        <v>3.17</v>
      </c>
      <c r="J68" s="204">
        <v>23071</v>
      </c>
      <c r="K68" s="201">
        <v>3.98</v>
      </c>
    </row>
    <row r="69" spans="1:11" x14ac:dyDescent="0.25">
      <c r="A69" s="205">
        <v>22733</v>
      </c>
      <c r="B69" s="202">
        <v>4</v>
      </c>
      <c r="C69" s="202"/>
      <c r="D69" s="202"/>
      <c r="E69" s="209">
        <f t="shared" si="0"/>
        <v>1958</v>
      </c>
      <c r="F69" s="204">
        <v>21306</v>
      </c>
      <c r="G69" s="201">
        <v>3.17</v>
      </c>
      <c r="J69" s="204">
        <v>23078</v>
      </c>
      <c r="K69" s="201">
        <v>3.96</v>
      </c>
    </row>
    <row r="70" spans="1:11" x14ac:dyDescent="0.25">
      <c r="A70" s="205">
        <v>22734</v>
      </c>
      <c r="B70" s="202">
        <v>3.99</v>
      </c>
      <c r="C70" s="202"/>
      <c r="D70" s="202"/>
      <c r="E70" s="209">
        <f t="shared" si="0"/>
        <v>1958</v>
      </c>
      <c r="F70" s="204">
        <v>21337</v>
      </c>
      <c r="G70" s="201">
        <v>3.23</v>
      </c>
      <c r="J70" s="204">
        <v>23085</v>
      </c>
      <c r="K70" s="201">
        <v>3.98</v>
      </c>
    </row>
    <row r="71" spans="1:11" x14ac:dyDescent="0.25">
      <c r="A71" s="205">
        <v>22735</v>
      </c>
      <c r="B71" s="202">
        <v>3.98</v>
      </c>
      <c r="C71" s="202"/>
      <c r="D71" s="202"/>
      <c r="E71" s="209">
        <f t="shared" si="0"/>
        <v>1958</v>
      </c>
      <c r="F71" s="204">
        <v>21367</v>
      </c>
      <c r="G71" s="201">
        <v>3.39</v>
      </c>
      <c r="J71" s="204">
        <v>23092</v>
      </c>
      <c r="K71" s="201">
        <v>3.99</v>
      </c>
    </row>
    <row r="72" spans="1:11" x14ac:dyDescent="0.25">
      <c r="A72" s="205">
        <v>22738</v>
      </c>
      <c r="B72" s="202">
        <v>3.97</v>
      </c>
      <c r="C72" s="202"/>
      <c r="D72" s="202"/>
      <c r="E72" s="209">
        <f t="shared" si="0"/>
        <v>1958</v>
      </c>
      <c r="F72" s="204">
        <v>21398</v>
      </c>
      <c r="G72" s="201">
        <v>3.65</v>
      </c>
      <c r="J72" s="204">
        <v>23099</v>
      </c>
      <c r="K72" s="201">
        <v>4</v>
      </c>
    </row>
    <row r="73" spans="1:11" x14ac:dyDescent="0.25">
      <c r="A73" s="205">
        <v>22739</v>
      </c>
      <c r="B73" s="202">
        <v>3.95</v>
      </c>
      <c r="C73" s="202"/>
      <c r="D73" s="202"/>
      <c r="E73" s="209">
        <f t="shared" ref="E73:E136" si="1">YEAR(F73)</f>
        <v>1958</v>
      </c>
      <c r="F73" s="204">
        <v>21429</v>
      </c>
      <c r="G73" s="201">
        <v>3.8</v>
      </c>
      <c r="J73" s="204">
        <v>23106</v>
      </c>
      <c r="K73" s="201">
        <v>4</v>
      </c>
    </row>
    <row r="74" spans="1:11" x14ac:dyDescent="0.25">
      <c r="A74" s="205">
        <v>22740</v>
      </c>
      <c r="B74" s="202">
        <v>3.91</v>
      </c>
      <c r="C74" s="202"/>
      <c r="D74" s="202"/>
      <c r="E74" s="209">
        <f t="shared" si="1"/>
        <v>1958</v>
      </c>
      <c r="F74" s="204">
        <v>21459</v>
      </c>
      <c r="G74" s="201">
        <v>3.81</v>
      </c>
      <c r="J74" s="204">
        <v>23113</v>
      </c>
      <c r="K74" s="201">
        <v>4.03</v>
      </c>
    </row>
    <row r="75" spans="1:11" x14ac:dyDescent="0.25">
      <c r="A75" s="205">
        <v>22741</v>
      </c>
      <c r="B75" s="202">
        <v>3.94</v>
      </c>
      <c r="C75" s="202"/>
      <c r="D75" s="202"/>
      <c r="E75" s="209">
        <f t="shared" si="1"/>
        <v>1958</v>
      </c>
      <c r="F75" s="204">
        <v>21490</v>
      </c>
      <c r="G75" s="201">
        <v>3.76</v>
      </c>
      <c r="J75" s="204">
        <v>23120</v>
      </c>
      <c r="K75" s="201">
        <v>4.05</v>
      </c>
    </row>
    <row r="76" spans="1:11" x14ac:dyDescent="0.25">
      <c r="A76" s="205">
        <v>22742</v>
      </c>
      <c r="B76" s="202">
        <v>3.92</v>
      </c>
      <c r="C76" s="202"/>
      <c r="D76" s="202"/>
      <c r="E76" s="209">
        <f t="shared" si="1"/>
        <v>1958</v>
      </c>
      <c r="F76" s="204">
        <v>21520</v>
      </c>
      <c r="G76" s="201">
        <v>3.86</v>
      </c>
      <c r="J76" s="204">
        <v>23127</v>
      </c>
      <c r="K76" s="201">
        <v>4.04</v>
      </c>
    </row>
    <row r="77" spans="1:11" x14ac:dyDescent="0.25">
      <c r="A77" s="205">
        <v>22745</v>
      </c>
      <c r="B77" s="202">
        <v>3.92</v>
      </c>
      <c r="C77" s="202"/>
      <c r="D77" s="202"/>
      <c r="E77" s="209">
        <f t="shared" si="1"/>
        <v>1959</v>
      </c>
      <c r="F77" s="204">
        <v>21551</v>
      </c>
      <c r="G77" s="201">
        <v>3.95</v>
      </c>
      <c r="J77" s="204">
        <v>23134</v>
      </c>
      <c r="K77" s="201">
        <v>4.03</v>
      </c>
    </row>
    <row r="78" spans="1:11" x14ac:dyDescent="0.25">
      <c r="A78" s="205">
        <v>22746</v>
      </c>
      <c r="B78" s="202">
        <v>3.92</v>
      </c>
      <c r="C78" s="202"/>
      <c r="D78" s="202"/>
      <c r="E78" s="209">
        <f t="shared" si="1"/>
        <v>1959</v>
      </c>
      <c r="F78" s="204">
        <v>21582</v>
      </c>
      <c r="G78" s="201">
        <v>3.96</v>
      </c>
      <c r="J78" s="204">
        <v>23141</v>
      </c>
      <c r="K78" s="201">
        <v>4.0199999999999996</v>
      </c>
    </row>
    <row r="79" spans="1:11" x14ac:dyDescent="0.25">
      <c r="A79" s="205">
        <v>22747</v>
      </c>
      <c r="B79" s="202">
        <v>3.94</v>
      </c>
      <c r="C79" s="202"/>
      <c r="D79" s="202"/>
      <c r="E79" s="209">
        <f t="shared" si="1"/>
        <v>1959</v>
      </c>
      <c r="F79" s="204">
        <v>21610</v>
      </c>
      <c r="G79" s="201">
        <v>3.99</v>
      </c>
      <c r="J79" s="204">
        <v>23148</v>
      </c>
      <c r="K79" s="201">
        <v>4.01</v>
      </c>
    </row>
    <row r="80" spans="1:11" x14ac:dyDescent="0.25">
      <c r="A80" s="205">
        <v>22748</v>
      </c>
      <c r="B80" s="202">
        <v>3.93</v>
      </c>
      <c r="C80" s="202"/>
      <c r="D80" s="202"/>
      <c r="E80" s="209">
        <f t="shared" si="1"/>
        <v>1959</v>
      </c>
      <c r="F80" s="204">
        <v>21641</v>
      </c>
      <c r="G80" s="201">
        <v>4.0599999999999996</v>
      </c>
      <c r="J80" s="204">
        <v>23155</v>
      </c>
      <c r="K80" s="201">
        <v>4.0199999999999996</v>
      </c>
    </row>
    <row r="81" spans="1:11" x14ac:dyDescent="0.25">
      <c r="A81" s="205">
        <v>22749</v>
      </c>
      <c r="B81" s="202">
        <v>3.92</v>
      </c>
      <c r="C81" s="202"/>
      <c r="D81" s="202"/>
      <c r="E81" s="209">
        <f t="shared" si="1"/>
        <v>1959</v>
      </c>
      <c r="F81" s="204">
        <v>21671</v>
      </c>
      <c r="G81" s="201">
        <v>4.13</v>
      </c>
      <c r="J81" s="204">
        <v>23162</v>
      </c>
      <c r="K81" s="201">
        <v>4.03</v>
      </c>
    </row>
    <row r="82" spans="1:11" x14ac:dyDescent="0.25">
      <c r="A82" s="205">
        <v>22752</v>
      </c>
      <c r="B82" s="202">
        <v>3.92</v>
      </c>
      <c r="C82" s="202"/>
      <c r="D82" s="202"/>
      <c r="E82" s="209">
        <f t="shared" si="1"/>
        <v>1959</v>
      </c>
      <c r="F82" s="204">
        <v>21702</v>
      </c>
      <c r="G82" s="201">
        <v>4.1399999999999997</v>
      </c>
      <c r="J82" s="204">
        <v>23169</v>
      </c>
      <c r="K82" s="201">
        <v>4.03</v>
      </c>
    </row>
    <row r="83" spans="1:11" x14ac:dyDescent="0.25">
      <c r="A83" s="205">
        <v>22753</v>
      </c>
      <c r="B83" s="202">
        <v>3.92</v>
      </c>
      <c r="C83" s="202"/>
      <c r="D83" s="202"/>
      <c r="E83" s="209">
        <f t="shared" si="1"/>
        <v>1959</v>
      </c>
      <c r="F83" s="204">
        <v>21732</v>
      </c>
      <c r="G83" s="201">
        <v>4.16</v>
      </c>
      <c r="J83" s="204">
        <v>23176</v>
      </c>
      <c r="K83" s="201">
        <v>4.0199999999999996</v>
      </c>
    </row>
    <row r="84" spans="1:11" x14ac:dyDescent="0.25">
      <c r="A84" s="205">
        <v>22754</v>
      </c>
      <c r="B84" s="203">
        <v>3.9</v>
      </c>
      <c r="C84" s="203"/>
      <c r="D84" s="203"/>
      <c r="E84" s="209">
        <f t="shared" si="1"/>
        <v>1959</v>
      </c>
      <c r="F84" s="204">
        <v>21763</v>
      </c>
      <c r="G84" s="201">
        <v>4.1500000000000004</v>
      </c>
      <c r="J84" s="204">
        <v>23183</v>
      </c>
      <c r="K84" s="201">
        <v>4.0199999999999996</v>
      </c>
    </row>
    <row r="85" spans="1:11" x14ac:dyDescent="0.25">
      <c r="A85" s="205">
        <v>22755</v>
      </c>
      <c r="B85" s="202">
        <v>3.91</v>
      </c>
      <c r="C85" s="202"/>
      <c r="D85" s="202"/>
      <c r="E85" s="209">
        <f t="shared" si="1"/>
        <v>1959</v>
      </c>
      <c r="F85" s="204">
        <v>21794</v>
      </c>
      <c r="G85" s="201">
        <v>4.29</v>
      </c>
      <c r="J85" s="204">
        <v>23190</v>
      </c>
      <c r="K85" s="201">
        <v>4.03</v>
      </c>
    </row>
    <row r="86" spans="1:11" x14ac:dyDescent="0.25">
      <c r="A86" s="205">
        <v>22756</v>
      </c>
      <c r="B86" s="202" t="e">
        <f>NA()</f>
        <v>#N/A</v>
      </c>
      <c r="C86" s="202"/>
      <c r="D86" s="202"/>
      <c r="E86" s="209">
        <f t="shared" si="1"/>
        <v>1959</v>
      </c>
      <c r="F86" s="204">
        <v>21824</v>
      </c>
      <c r="G86" s="201">
        <v>4.1900000000000004</v>
      </c>
      <c r="J86" s="204">
        <v>23197</v>
      </c>
      <c r="K86" s="201">
        <v>4.0599999999999996</v>
      </c>
    </row>
    <row r="87" spans="1:11" x14ac:dyDescent="0.25">
      <c r="A87" s="205">
        <v>22759</v>
      </c>
      <c r="B87" s="202">
        <v>3.93</v>
      </c>
      <c r="C87" s="202"/>
      <c r="D87" s="202"/>
      <c r="E87" s="209">
        <f t="shared" si="1"/>
        <v>1959</v>
      </c>
      <c r="F87" s="204">
        <v>21855</v>
      </c>
      <c r="G87" s="201">
        <v>4.2</v>
      </c>
      <c r="J87" s="204">
        <v>23204</v>
      </c>
      <c r="K87" s="201">
        <v>4.08</v>
      </c>
    </row>
    <row r="88" spans="1:11" x14ac:dyDescent="0.25">
      <c r="A88" s="205">
        <v>22760</v>
      </c>
      <c r="B88" s="202">
        <v>3.94</v>
      </c>
      <c r="C88" s="202"/>
      <c r="D88" s="202"/>
      <c r="E88" s="209">
        <f t="shared" si="1"/>
        <v>1959</v>
      </c>
      <c r="F88" s="204">
        <v>21885</v>
      </c>
      <c r="G88" s="201">
        <v>4.33</v>
      </c>
      <c r="J88" s="204">
        <v>23211</v>
      </c>
      <c r="K88" s="201">
        <v>4.0599999999999996</v>
      </c>
    </row>
    <row r="89" spans="1:11" x14ac:dyDescent="0.25">
      <c r="A89" s="205">
        <v>22761</v>
      </c>
      <c r="B89" s="202">
        <v>3.94</v>
      </c>
      <c r="C89" s="202"/>
      <c r="D89" s="202"/>
      <c r="E89" s="209">
        <f t="shared" si="1"/>
        <v>1960</v>
      </c>
      <c r="F89" s="204">
        <v>21916</v>
      </c>
      <c r="G89" s="201">
        <v>4.42</v>
      </c>
      <c r="J89" s="204">
        <v>23218</v>
      </c>
      <c r="K89" s="201">
        <v>4.04</v>
      </c>
    </row>
    <row r="90" spans="1:11" x14ac:dyDescent="0.25">
      <c r="A90" s="205">
        <v>22762</v>
      </c>
      <c r="B90" s="202">
        <v>3.94</v>
      </c>
      <c r="C90" s="202"/>
      <c r="D90" s="202"/>
      <c r="E90" s="209">
        <f t="shared" si="1"/>
        <v>1960</v>
      </c>
      <c r="F90" s="204">
        <v>21947</v>
      </c>
      <c r="G90" s="201">
        <v>4.28</v>
      </c>
      <c r="J90" s="204">
        <v>23225</v>
      </c>
      <c r="K90" s="201">
        <v>4.03</v>
      </c>
    </row>
    <row r="91" spans="1:11" x14ac:dyDescent="0.25">
      <c r="A91" s="205">
        <v>22763</v>
      </c>
      <c r="B91" s="202">
        <v>3.91</v>
      </c>
      <c r="C91" s="202"/>
      <c r="D91" s="202"/>
      <c r="E91" s="209">
        <f t="shared" si="1"/>
        <v>1960</v>
      </c>
      <c r="F91" s="204">
        <v>21976</v>
      </c>
      <c r="G91" s="201">
        <v>4.1399999999999997</v>
      </c>
      <c r="J91" s="204">
        <v>23232</v>
      </c>
      <c r="K91" s="201">
        <v>4.03</v>
      </c>
    </row>
    <row r="92" spans="1:11" x14ac:dyDescent="0.25">
      <c r="A92" s="205">
        <v>22766</v>
      </c>
      <c r="B92" s="202">
        <v>3.91</v>
      </c>
      <c r="C92" s="202"/>
      <c r="D92" s="202"/>
      <c r="E92" s="209">
        <f t="shared" si="1"/>
        <v>1960</v>
      </c>
      <c r="F92" s="204">
        <v>22007</v>
      </c>
      <c r="G92" s="201">
        <v>4.2300000000000004</v>
      </c>
      <c r="J92" s="204">
        <v>23239</v>
      </c>
      <c r="K92" s="201">
        <v>4.03</v>
      </c>
    </row>
    <row r="93" spans="1:11" x14ac:dyDescent="0.25">
      <c r="A93" s="205">
        <v>22767</v>
      </c>
      <c r="B93" s="202">
        <v>3.91</v>
      </c>
      <c r="C93" s="202"/>
      <c r="D93" s="202"/>
      <c r="E93" s="209">
        <f t="shared" si="1"/>
        <v>1960</v>
      </c>
      <c r="F93" s="204">
        <v>22037</v>
      </c>
      <c r="G93" s="201">
        <v>4.2</v>
      </c>
      <c r="J93" s="204">
        <v>23246</v>
      </c>
      <c r="K93" s="201">
        <v>4.03</v>
      </c>
    </row>
    <row r="94" spans="1:11" x14ac:dyDescent="0.25">
      <c r="A94" s="205">
        <v>22768</v>
      </c>
      <c r="B94" s="202">
        <v>3.91</v>
      </c>
      <c r="C94" s="202"/>
      <c r="D94" s="202"/>
      <c r="E94" s="209">
        <f t="shared" si="1"/>
        <v>1960</v>
      </c>
      <c r="F94" s="204">
        <v>22068</v>
      </c>
      <c r="G94" s="201">
        <v>4.04</v>
      </c>
      <c r="J94" s="204">
        <v>23253</v>
      </c>
      <c r="K94" s="201">
        <v>4.03</v>
      </c>
    </row>
    <row r="95" spans="1:11" x14ac:dyDescent="0.25">
      <c r="A95" s="205">
        <v>22769</v>
      </c>
      <c r="B95" s="202">
        <v>3.9</v>
      </c>
      <c r="C95" s="202"/>
      <c r="D95" s="202"/>
      <c r="E95" s="209">
        <f t="shared" si="1"/>
        <v>1960</v>
      </c>
      <c r="F95" s="204">
        <v>22098</v>
      </c>
      <c r="G95" s="201">
        <v>3.91</v>
      </c>
      <c r="J95" s="204">
        <v>23260</v>
      </c>
      <c r="K95" s="201">
        <v>4.08</v>
      </c>
    </row>
    <row r="96" spans="1:11" x14ac:dyDescent="0.25">
      <c r="A96" s="205">
        <v>22770</v>
      </c>
      <c r="B96" s="202">
        <v>3.9</v>
      </c>
      <c r="C96" s="202"/>
      <c r="D96" s="202"/>
      <c r="E96" s="209">
        <f t="shared" si="1"/>
        <v>1960</v>
      </c>
      <c r="F96" s="204">
        <v>22129</v>
      </c>
      <c r="G96" s="201">
        <v>3.84</v>
      </c>
      <c r="J96" s="204">
        <v>23267</v>
      </c>
      <c r="K96" s="201">
        <v>4.0999999999999996</v>
      </c>
    </row>
    <row r="97" spans="1:11" x14ac:dyDescent="0.25">
      <c r="A97" s="205">
        <v>22773</v>
      </c>
      <c r="B97" s="202">
        <v>3.9</v>
      </c>
      <c r="C97" s="202"/>
      <c r="D97" s="202"/>
      <c r="E97" s="209">
        <f t="shared" si="1"/>
        <v>1960</v>
      </c>
      <c r="F97" s="204">
        <v>22160</v>
      </c>
      <c r="G97" s="201">
        <v>3.86</v>
      </c>
      <c r="J97" s="204">
        <v>23274</v>
      </c>
      <c r="K97" s="201">
        <v>4.0999999999999996</v>
      </c>
    </row>
    <row r="98" spans="1:11" x14ac:dyDescent="0.25">
      <c r="A98" s="205">
        <v>22774</v>
      </c>
      <c r="B98" s="202">
        <v>3.9</v>
      </c>
      <c r="C98" s="202"/>
      <c r="D98" s="202"/>
      <c r="E98" s="209">
        <f t="shared" si="1"/>
        <v>1960</v>
      </c>
      <c r="F98" s="204">
        <v>22190</v>
      </c>
      <c r="G98" s="201">
        <v>3.92</v>
      </c>
      <c r="J98" s="204">
        <v>23281</v>
      </c>
      <c r="K98" s="201">
        <v>4.09</v>
      </c>
    </row>
    <row r="99" spans="1:11" x14ac:dyDescent="0.25">
      <c r="A99" s="205">
        <v>22775</v>
      </c>
      <c r="B99" s="202">
        <v>3.89</v>
      </c>
      <c r="C99" s="202"/>
      <c r="D99" s="202"/>
      <c r="E99" s="209">
        <f t="shared" si="1"/>
        <v>1960</v>
      </c>
      <c r="F99" s="204">
        <v>22221</v>
      </c>
      <c r="G99" s="201">
        <v>3.96</v>
      </c>
      <c r="J99" s="204">
        <v>23288</v>
      </c>
      <c r="K99" s="201">
        <v>4.08</v>
      </c>
    </row>
    <row r="100" spans="1:11" x14ac:dyDescent="0.25">
      <c r="A100" s="205">
        <v>22776</v>
      </c>
      <c r="B100" s="202">
        <v>3.88</v>
      </c>
      <c r="C100" s="202"/>
      <c r="D100" s="202"/>
      <c r="E100" s="209">
        <f t="shared" si="1"/>
        <v>1960</v>
      </c>
      <c r="F100" s="204">
        <v>22251</v>
      </c>
      <c r="G100" s="201">
        <v>3.91</v>
      </c>
      <c r="J100" s="204">
        <v>23295</v>
      </c>
      <c r="K100" s="201">
        <v>4.1100000000000003</v>
      </c>
    </row>
    <row r="101" spans="1:11" x14ac:dyDescent="0.25">
      <c r="A101" s="205">
        <v>22777</v>
      </c>
      <c r="B101" s="202">
        <v>3.88</v>
      </c>
      <c r="C101" s="202"/>
      <c r="D101" s="202"/>
      <c r="E101" s="209">
        <f t="shared" si="1"/>
        <v>1961</v>
      </c>
      <c r="F101" s="204">
        <v>22282</v>
      </c>
      <c r="G101" s="201">
        <v>3.9</v>
      </c>
      <c r="J101" s="204">
        <v>23302</v>
      </c>
      <c r="K101" s="201">
        <v>4.12</v>
      </c>
    </row>
    <row r="102" spans="1:11" x14ac:dyDescent="0.25">
      <c r="A102" s="205">
        <v>22780</v>
      </c>
      <c r="B102" s="202">
        <v>3.89</v>
      </c>
      <c r="C102" s="202"/>
      <c r="D102" s="202"/>
      <c r="E102" s="209">
        <f t="shared" si="1"/>
        <v>1961</v>
      </c>
      <c r="F102" s="204">
        <v>22313</v>
      </c>
      <c r="G102" s="201">
        <v>3.84</v>
      </c>
      <c r="J102" s="204">
        <v>23309</v>
      </c>
      <c r="K102" s="201">
        <v>4.13</v>
      </c>
    </row>
    <row r="103" spans="1:11" x14ac:dyDescent="0.25">
      <c r="A103" s="205">
        <v>22781</v>
      </c>
      <c r="B103" s="202">
        <v>3.9</v>
      </c>
      <c r="C103" s="202"/>
      <c r="D103" s="202"/>
      <c r="E103" s="209">
        <f t="shared" si="1"/>
        <v>1961</v>
      </c>
      <c r="F103" s="204">
        <v>22341</v>
      </c>
      <c r="G103" s="201">
        <v>3.81</v>
      </c>
      <c r="J103" s="204">
        <v>23316</v>
      </c>
      <c r="K103" s="201">
        <v>4.1399999999999997</v>
      </c>
    </row>
    <row r="104" spans="1:11" x14ac:dyDescent="0.25">
      <c r="A104" s="205">
        <v>22782</v>
      </c>
      <c r="B104" s="202">
        <v>3.91</v>
      </c>
      <c r="C104" s="202"/>
      <c r="D104" s="202"/>
      <c r="E104" s="209">
        <f t="shared" si="1"/>
        <v>1961</v>
      </c>
      <c r="F104" s="204">
        <v>22372</v>
      </c>
      <c r="G104" s="201">
        <v>3.81</v>
      </c>
      <c r="J104" s="204">
        <v>23323</v>
      </c>
      <c r="K104" s="201">
        <v>4.17</v>
      </c>
    </row>
    <row r="105" spans="1:11" x14ac:dyDescent="0.25">
      <c r="A105" s="205">
        <v>22783</v>
      </c>
      <c r="B105" s="202">
        <v>3.91</v>
      </c>
      <c r="C105" s="202"/>
      <c r="D105" s="202"/>
      <c r="E105" s="209">
        <f t="shared" si="1"/>
        <v>1961</v>
      </c>
      <c r="F105" s="204">
        <v>22402</v>
      </c>
      <c r="G105" s="201">
        <v>3.74</v>
      </c>
      <c r="J105" s="204">
        <v>23330</v>
      </c>
      <c r="K105" s="201">
        <v>4.16</v>
      </c>
    </row>
    <row r="106" spans="1:11" x14ac:dyDescent="0.25">
      <c r="A106" s="205">
        <v>22784</v>
      </c>
      <c r="B106" s="202">
        <v>3.94</v>
      </c>
      <c r="C106" s="202"/>
      <c r="D106" s="202"/>
      <c r="E106" s="209">
        <f t="shared" si="1"/>
        <v>1961</v>
      </c>
      <c r="F106" s="204">
        <v>22433</v>
      </c>
      <c r="G106" s="201">
        <v>3.89</v>
      </c>
      <c r="J106" s="204">
        <v>23337</v>
      </c>
      <c r="K106" s="201">
        <v>4.1500000000000004</v>
      </c>
    </row>
    <row r="107" spans="1:11" x14ac:dyDescent="0.25">
      <c r="A107" s="205">
        <v>22787</v>
      </c>
      <c r="B107" s="203">
        <v>3.96</v>
      </c>
      <c r="C107" s="203"/>
      <c r="D107" s="203"/>
      <c r="E107" s="209">
        <f t="shared" si="1"/>
        <v>1961</v>
      </c>
      <c r="F107" s="204">
        <v>22463</v>
      </c>
      <c r="G107" s="201">
        <v>3.93</v>
      </c>
      <c r="J107" s="204">
        <v>23344</v>
      </c>
      <c r="K107" s="201">
        <v>4.1500000000000004</v>
      </c>
    </row>
    <row r="108" spans="1:11" x14ac:dyDescent="0.25">
      <c r="A108" s="205">
        <v>22788</v>
      </c>
      <c r="B108" s="202">
        <v>3.95</v>
      </c>
      <c r="C108" s="202"/>
      <c r="D108" s="202"/>
      <c r="E108" s="209">
        <f t="shared" si="1"/>
        <v>1961</v>
      </c>
      <c r="F108" s="204">
        <v>22494</v>
      </c>
      <c r="G108" s="201">
        <v>4.04</v>
      </c>
      <c r="J108" s="204">
        <v>23351</v>
      </c>
      <c r="K108" s="201">
        <v>4.17</v>
      </c>
    </row>
    <row r="109" spans="1:11" x14ac:dyDescent="0.25">
      <c r="A109" s="205">
        <v>22789</v>
      </c>
      <c r="B109" s="202">
        <v>3.95</v>
      </c>
      <c r="C109" s="202"/>
      <c r="D109" s="202"/>
      <c r="E109" s="209">
        <f t="shared" si="1"/>
        <v>1961</v>
      </c>
      <c r="F109" s="204">
        <v>22525</v>
      </c>
      <c r="G109" s="201">
        <v>4.04</v>
      </c>
      <c r="J109" s="204">
        <v>23358</v>
      </c>
      <c r="K109" s="201">
        <v>4.18</v>
      </c>
    </row>
    <row r="110" spans="1:11" x14ac:dyDescent="0.25">
      <c r="A110" s="205">
        <v>22790</v>
      </c>
      <c r="B110" s="202">
        <v>3.94</v>
      </c>
      <c r="C110" s="202"/>
      <c r="D110" s="202"/>
      <c r="E110" s="209">
        <f t="shared" si="1"/>
        <v>1961</v>
      </c>
      <c r="F110" s="204">
        <v>22555</v>
      </c>
      <c r="G110" s="201">
        <v>4.01</v>
      </c>
      <c r="J110" s="204">
        <v>23365</v>
      </c>
      <c r="K110" s="201">
        <v>4.21</v>
      </c>
    </row>
    <row r="111" spans="1:11" x14ac:dyDescent="0.25">
      <c r="A111" s="205">
        <v>22791</v>
      </c>
      <c r="B111" s="202">
        <v>3.93</v>
      </c>
      <c r="C111" s="202"/>
      <c r="D111" s="202"/>
      <c r="E111" s="209">
        <f t="shared" si="1"/>
        <v>1961</v>
      </c>
      <c r="F111" s="204">
        <v>22586</v>
      </c>
      <c r="G111" s="201">
        <v>4</v>
      </c>
      <c r="J111" s="204">
        <v>23372</v>
      </c>
      <c r="K111" s="201">
        <v>4.21</v>
      </c>
    </row>
    <row r="112" spans="1:11" x14ac:dyDescent="0.25">
      <c r="A112" s="205">
        <v>22794</v>
      </c>
      <c r="B112" s="202">
        <v>3.92</v>
      </c>
      <c r="C112" s="202"/>
      <c r="D112" s="202"/>
      <c r="E112" s="209">
        <f t="shared" si="1"/>
        <v>1961</v>
      </c>
      <c r="F112" s="204">
        <v>22616</v>
      </c>
      <c r="G112" s="201">
        <v>4.07</v>
      </c>
      <c r="J112" s="204">
        <v>23379</v>
      </c>
      <c r="K112" s="201">
        <v>4.1900000000000004</v>
      </c>
    </row>
    <row r="113" spans="1:11" x14ac:dyDescent="0.25">
      <c r="A113" s="205">
        <v>22795</v>
      </c>
      <c r="B113" s="202">
        <v>3.94</v>
      </c>
      <c r="C113" s="202"/>
      <c r="D113" s="202"/>
      <c r="E113" s="209">
        <f t="shared" si="1"/>
        <v>1962</v>
      </c>
      <c r="F113" s="204">
        <v>22647</v>
      </c>
      <c r="G113" s="201">
        <v>4.0999999999999996</v>
      </c>
      <c r="J113" s="204">
        <v>23386</v>
      </c>
      <c r="K113" s="201">
        <v>4.2</v>
      </c>
    </row>
    <row r="114" spans="1:11" x14ac:dyDescent="0.25">
      <c r="A114" s="205">
        <v>22796</v>
      </c>
      <c r="B114" s="202" t="e">
        <f>NA()</f>
        <v>#N/A</v>
      </c>
      <c r="C114" s="202"/>
      <c r="D114" s="202"/>
      <c r="E114" s="209">
        <f t="shared" si="1"/>
        <v>1962</v>
      </c>
      <c r="F114" s="204">
        <v>22678</v>
      </c>
      <c r="G114" s="201">
        <v>4.12</v>
      </c>
      <c r="J114" s="204">
        <v>23393</v>
      </c>
      <c r="K114" s="201">
        <v>4.2</v>
      </c>
    </row>
    <row r="115" spans="1:11" x14ac:dyDescent="0.25">
      <c r="A115" s="205">
        <v>22797</v>
      </c>
      <c r="B115" s="202">
        <v>3.94</v>
      </c>
      <c r="C115" s="202"/>
      <c r="D115" s="202"/>
      <c r="E115" s="209">
        <f t="shared" si="1"/>
        <v>1962</v>
      </c>
      <c r="F115" s="204">
        <v>22706</v>
      </c>
      <c r="G115" s="201">
        <v>4.04</v>
      </c>
      <c r="J115" s="204">
        <v>23400</v>
      </c>
      <c r="K115" s="201">
        <v>4.18</v>
      </c>
    </row>
    <row r="116" spans="1:11" x14ac:dyDescent="0.25">
      <c r="A116" s="205">
        <v>22798</v>
      </c>
      <c r="B116" s="202">
        <v>3.93</v>
      </c>
      <c r="C116" s="202"/>
      <c r="D116" s="202"/>
      <c r="E116" s="209">
        <f t="shared" si="1"/>
        <v>1962</v>
      </c>
      <c r="F116" s="204">
        <v>22737</v>
      </c>
      <c r="G116" s="201">
        <v>3.93</v>
      </c>
      <c r="J116" s="204">
        <v>23407</v>
      </c>
      <c r="K116" s="201">
        <v>4.18</v>
      </c>
    </row>
    <row r="117" spans="1:11" x14ac:dyDescent="0.25">
      <c r="A117" s="205">
        <v>22801</v>
      </c>
      <c r="B117" s="203">
        <v>3.93</v>
      </c>
      <c r="C117" s="203"/>
      <c r="D117" s="203"/>
      <c r="E117" s="209">
        <f t="shared" si="1"/>
        <v>1962</v>
      </c>
      <c r="F117" s="204">
        <v>22767</v>
      </c>
      <c r="G117" s="201">
        <v>3.92</v>
      </c>
      <c r="J117" s="204">
        <v>23414</v>
      </c>
      <c r="K117" s="201">
        <v>4.17</v>
      </c>
    </row>
    <row r="118" spans="1:11" x14ac:dyDescent="0.25">
      <c r="A118" s="205">
        <v>22802</v>
      </c>
      <c r="B118" s="202">
        <v>3.94</v>
      </c>
      <c r="C118" s="202"/>
      <c r="D118" s="202"/>
      <c r="E118" s="209">
        <f t="shared" si="1"/>
        <v>1962</v>
      </c>
      <c r="F118" s="204">
        <v>22798</v>
      </c>
      <c r="G118" s="201">
        <v>3.96</v>
      </c>
      <c r="J118" s="204">
        <v>23421</v>
      </c>
      <c r="K118" s="201">
        <v>4.17</v>
      </c>
    </row>
    <row r="119" spans="1:11" x14ac:dyDescent="0.25">
      <c r="A119" s="205">
        <v>22803</v>
      </c>
      <c r="B119" s="202">
        <v>3.93</v>
      </c>
      <c r="C119" s="202"/>
      <c r="D119" s="202"/>
      <c r="E119" s="209">
        <f t="shared" si="1"/>
        <v>1962</v>
      </c>
      <c r="F119" s="204">
        <v>22828</v>
      </c>
      <c r="G119" s="201">
        <v>4.05</v>
      </c>
      <c r="J119" s="204">
        <v>23428</v>
      </c>
      <c r="K119" s="201">
        <v>4.17</v>
      </c>
    </row>
    <row r="120" spans="1:11" x14ac:dyDescent="0.25">
      <c r="A120" s="205">
        <v>22804</v>
      </c>
      <c r="B120" s="202">
        <v>3.93</v>
      </c>
      <c r="C120" s="202"/>
      <c r="D120" s="202"/>
      <c r="E120" s="209">
        <f t="shared" si="1"/>
        <v>1962</v>
      </c>
      <c r="F120" s="204">
        <v>22859</v>
      </c>
      <c r="G120" s="201">
        <v>4.01</v>
      </c>
      <c r="J120" s="204">
        <v>23435</v>
      </c>
      <c r="K120" s="201">
        <v>4.18</v>
      </c>
    </row>
    <row r="121" spans="1:11" x14ac:dyDescent="0.25">
      <c r="A121" s="205">
        <v>22805</v>
      </c>
      <c r="B121" s="202">
        <v>3.92</v>
      </c>
      <c r="C121" s="202"/>
      <c r="D121" s="202"/>
      <c r="E121" s="209">
        <f t="shared" si="1"/>
        <v>1962</v>
      </c>
      <c r="F121" s="204">
        <v>22890</v>
      </c>
      <c r="G121" s="201">
        <v>4</v>
      </c>
      <c r="J121" s="204">
        <v>23442</v>
      </c>
      <c r="K121" s="201">
        <v>4.1900000000000004</v>
      </c>
    </row>
    <row r="122" spans="1:11" x14ac:dyDescent="0.25">
      <c r="A122" s="205">
        <v>22808</v>
      </c>
      <c r="B122" s="202">
        <v>3.92</v>
      </c>
      <c r="C122" s="202"/>
      <c r="D122" s="202"/>
      <c r="E122" s="209">
        <f t="shared" si="1"/>
        <v>1962</v>
      </c>
      <c r="F122" s="204">
        <v>22920</v>
      </c>
      <c r="G122" s="201">
        <v>3.94</v>
      </c>
      <c r="J122" s="204">
        <v>23449</v>
      </c>
      <c r="K122" s="201">
        <v>4.2</v>
      </c>
    </row>
    <row r="123" spans="1:11" x14ac:dyDescent="0.25">
      <c r="A123" s="205">
        <v>22809</v>
      </c>
      <c r="B123" s="202">
        <v>3.91</v>
      </c>
      <c r="C123" s="202"/>
      <c r="D123" s="202"/>
      <c r="E123" s="209">
        <f t="shared" si="1"/>
        <v>1962</v>
      </c>
      <c r="F123" s="204">
        <v>22951</v>
      </c>
      <c r="G123" s="201">
        <v>3.93</v>
      </c>
      <c r="J123" s="204">
        <v>23456</v>
      </c>
      <c r="K123" s="201">
        <v>4.22</v>
      </c>
    </row>
    <row r="124" spans="1:11" x14ac:dyDescent="0.25">
      <c r="A124" s="205">
        <v>22810</v>
      </c>
      <c r="B124" s="202">
        <v>3.92</v>
      </c>
      <c r="C124" s="202"/>
      <c r="D124" s="202"/>
      <c r="E124" s="209">
        <f t="shared" si="1"/>
        <v>1962</v>
      </c>
      <c r="F124" s="204">
        <v>22981</v>
      </c>
      <c r="G124" s="201">
        <v>3.92</v>
      </c>
      <c r="J124" s="204">
        <v>23463</v>
      </c>
      <c r="K124" s="201">
        <v>4.25</v>
      </c>
    </row>
    <row r="125" spans="1:11" x14ac:dyDescent="0.25">
      <c r="A125" s="205">
        <v>22811</v>
      </c>
      <c r="B125" s="202">
        <v>3.94</v>
      </c>
      <c r="C125" s="202"/>
      <c r="D125" s="202"/>
      <c r="E125" s="209">
        <f t="shared" si="1"/>
        <v>1963</v>
      </c>
      <c r="F125" s="204">
        <v>23012</v>
      </c>
      <c r="G125" s="201">
        <v>3.94</v>
      </c>
      <c r="J125" s="204">
        <v>23470</v>
      </c>
      <c r="K125" s="201">
        <v>4.25</v>
      </c>
    </row>
    <row r="126" spans="1:11" x14ac:dyDescent="0.25">
      <c r="A126" s="205">
        <v>22812</v>
      </c>
      <c r="B126" s="202">
        <v>3.94</v>
      </c>
      <c r="C126" s="202"/>
      <c r="D126" s="202"/>
      <c r="E126" s="209">
        <f t="shared" si="1"/>
        <v>1963</v>
      </c>
      <c r="F126" s="204">
        <v>23043</v>
      </c>
      <c r="G126" s="201">
        <v>3.97</v>
      </c>
      <c r="J126" s="204">
        <v>23477</v>
      </c>
      <c r="K126" s="201">
        <v>4.25</v>
      </c>
    </row>
    <row r="127" spans="1:11" x14ac:dyDescent="0.25">
      <c r="A127" s="205">
        <v>22815</v>
      </c>
      <c r="B127" s="202">
        <v>3.95</v>
      </c>
      <c r="C127" s="202"/>
      <c r="D127" s="202"/>
      <c r="E127" s="209">
        <f t="shared" si="1"/>
        <v>1963</v>
      </c>
      <c r="F127" s="204">
        <v>23071</v>
      </c>
      <c r="G127" s="201">
        <v>3.98</v>
      </c>
      <c r="J127" s="204">
        <v>23484</v>
      </c>
      <c r="K127" s="201">
        <v>4.24</v>
      </c>
    </row>
    <row r="128" spans="1:11" x14ac:dyDescent="0.25">
      <c r="A128" s="205">
        <v>22816</v>
      </c>
      <c r="B128" s="202">
        <v>3.97</v>
      </c>
      <c r="C128" s="202"/>
      <c r="D128" s="202"/>
      <c r="E128" s="209">
        <f t="shared" si="1"/>
        <v>1963</v>
      </c>
      <c r="F128" s="204">
        <v>23102</v>
      </c>
      <c r="G128" s="201">
        <v>4.03</v>
      </c>
      <c r="J128" s="204">
        <v>23491</v>
      </c>
      <c r="K128" s="201">
        <v>4.2300000000000004</v>
      </c>
    </row>
    <row r="129" spans="1:11" x14ac:dyDescent="0.25">
      <c r="A129" s="205">
        <v>22817</v>
      </c>
      <c r="B129" s="202">
        <v>3.97</v>
      </c>
      <c r="C129" s="202"/>
      <c r="D129" s="202"/>
      <c r="E129" s="209">
        <f t="shared" si="1"/>
        <v>1963</v>
      </c>
      <c r="F129" s="204">
        <v>23132</v>
      </c>
      <c r="G129" s="201">
        <v>4.0199999999999996</v>
      </c>
      <c r="J129" s="204">
        <v>23498</v>
      </c>
      <c r="K129" s="201">
        <v>4.24</v>
      </c>
    </row>
    <row r="130" spans="1:11" x14ac:dyDescent="0.25">
      <c r="A130" s="205">
        <v>22818</v>
      </c>
      <c r="B130" s="202">
        <v>3.96</v>
      </c>
      <c r="C130" s="202"/>
      <c r="D130" s="202"/>
      <c r="E130" s="209">
        <f t="shared" si="1"/>
        <v>1963</v>
      </c>
      <c r="F130" s="204">
        <v>23163</v>
      </c>
      <c r="G130" s="201">
        <v>4.0199999999999996</v>
      </c>
      <c r="J130" s="204">
        <v>23505</v>
      </c>
      <c r="K130" s="201">
        <v>4.2300000000000004</v>
      </c>
    </row>
    <row r="131" spans="1:11" x14ac:dyDescent="0.25">
      <c r="A131" s="205">
        <v>22819</v>
      </c>
      <c r="B131" s="202">
        <v>3.96</v>
      </c>
      <c r="C131" s="202"/>
      <c r="D131" s="202"/>
      <c r="E131" s="209">
        <f t="shared" si="1"/>
        <v>1963</v>
      </c>
      <c r="F131" s="204">
        <v>23193</v>
      </c>
      <c r="G131" s="201">
        <v>4.0599999999999996</v>
      </c>
      <c r="J131" s="204">
        <v>23512</v>
      </c>
      <c r="K131" s="201">
        <v>4.21</v>
      </c>
    </row>
    <row r="132" spans="1:11" x14ac:dyDescent="0.25">
      <c r="A132" s="205">
        <v>22822</v>
      </c>
      <c r="B132" s="202">
        <v>4</v>
      </c>
      <c r="C132" s="202"/>
      <c r="D132" s="202"/>
      <c r="E132" s="209">
        <f t="shared" si="1"/>
        <v>1963</v>
      </c>
      <c r="F132" s="204">
        <v>23224</v>
      </c>
      <c r="G132" s="201">
        <v>4.03</v>
      </c>
      <c r="J132" s="204">
        <v>23519</v>
      </c>
      <c r="K132" s="201">
        <v>4.1900000000000004</v>
      </c>
    </row>
    <row r="133" spans="1:11" x14ac:dyDescent="0.25">
      <c r="A133" s="205">
        <v>22823</v>
      </c>
      <c r="B133" s="202">
        <v>4.01</v>
      </c>
      <c r="C133" s="202"/>
      <c r="D133" s="202"/>
      <c r="E133" s="209">
        <f t="shared" si="1"/>
        <v>1963</v>
      </c>
      <c r="F133" s="204">
        <v>23255</v>
      </c>
      <c r="G133" s="201">
        <v>4.09</v>
      </c>
      <c r="J133" s="204">
        <v>23526</v>
      </c>
      <c r="K133" s="201">
        <v>4.18</v>
      </c>
    </row>
    <row r="134" spans="1:11" x14ac:dyDescent="0.25">
      <c r="A134" s="205">
        <v>22824</v>
      </c>
      <c r="B134" s="202">
        <v>4</v>
      </c>
      <c r="C134" s="202"/>
      <c r="D134" s="202"/>
      <c r="E134" s="209">
        <f t="shared" si="1"/>
        <v>1963</v>
      </c>
      <c r="F134" s="204">
        <v>23285</v>
      </c>
      <c r="G134" s="201">
        <v>4.12</v>
      </c>
      <c r="J134" s="204">
        <v>23533</v>
      </c>
      <c r="K134" s="201">
        <v>4.18</v>
      </c>
    </row>
    <row r="135" spans="1:11" x14ac:dyDescent="0.25">
      <c r="A135" s="205">
        <v>22825</v>
      </c>
      <c r="B135" s="202">
        <v>4.01</v>
      </c>
      <c r="C135" s="202"/>
      <c r="D135" s="202"/>
      <c r="E135" s="209">
        <f t="shared" si="1"/>
        <v>1963</v>
      </c>
      <c r="F135" s="204">
        <v>23316</v>
      </c>
      <c r="G135" s="201">
        <v>4.16</v>
      </c>
      <c r="J135" s="204">
        <v>23540</v>
      </c>
      <c r="K135" s="201">
        <v>4.17</v>
      </c>
    </row>
    <row r="136" spans="1:11" x14ac:dyDescent="0.25">
      <c r="A136" s="205">
        <v>22826</v>
      </c>
      <c r="B136" s="202">
        <v>4.0199999999999996</v>
      </c>
      <c r="C136" s="202"/>
      <c r="D136" s="202"/>
      <c r="E136" s="209">
        <f t="shared" si="1"/>
        <v>1963</v>
      </c>
      <c r="F136" s="204">
        <v>23346</v>
      </c>
      <c r="G136" s="201">
        <v>4.1900000000000004</v>
      </c>
      <c r="J136" s="204">
        <v>23547</v>
      </c>
      <c r="K136" s="201">
        <v>4.17</v>
      </c>
    </row>
    <row r="137" spans="1:11" x14ac:dyDescent="0.25">
      <c r="A137" s="205">
        <v>22829</v>
      </c>
      <c r="B137" s="202">
        <v>4.0199999999999996</v>
      </c>
      <c r="C137" s="202"/>
      <c r="D137" s="202"/>
      <c r="E137" s="209">
        <f t="shared" ref="E137:E200" si="2">YEAR(F137)</f>
        <v>1964</v>
      </c>
      <c r="F137" s="204">
        <v>23377</v>
      </c>
      <c r="G137" s="201">
        <v>4.1900000000000004</v>
      </c>
      <c r="J137" s="204">
        <v>23554</v>
      </c>
      <c r="K137" s="201">
        <v>4.16</v>
      </c>
    </row>
    <row r="138" spans="1:11" x14ac:dyDescent="0.25">
      <c r="A138" s="205">
        <v>22830</v>
      </c>
      <c r="B138" s="203">
        <v>4.0199999999999996</v>
      </c>
      <c r="C138" s="203"/>
      <c r="D138" s="203"/>
      <c r="E138" s="209">
        <f t="shared" si="2"/>
        <v>1964</v>
      </c>
      <c r="F138" s="204">
        <v>23408</v>
      </c>
      <c r="G138" s="201">
        <v>4.17</v>
      </c>
      <c r="J138" s="204">
        <v>23561</v>
      </c>
      <c r="K138" s="201">
        <v>4.1500000000000004</v>
      </c>
    </row>
    <row r="139" spans="1:11" x14ac:dyDescent="0.25">
      <c r="A139" s="205">
        <v>22831</v>
      </c>
      <c r="B139" s="202" t="e">
        <f>NA()</f>
        <v>#N/A</v>
      </c>
      <c r="C139" s="202"/>
      <c r="D139" s="202"/>
      <c r="E139" s="209">
        <f t="shared" si="2"/>
        <v>1964</v>
      </c>
      <c r="F139" s="204">
        <v>23437</v>
      </c>
      <c r="G139" s="201">
        <v>4.22</v>
      </c>
      <c r="J139" s="204">
        <v>23568</v>
      </c>
      <c r="K139" s="201">
        <v>4.1500000000000004</v>
      </c>
    </row>
    <row r="140" spans="1:11" x14ac:dyDescent="0.25">
      <c r="A140" s="205">
        <v>22832</v>
      </c>
      <c r="B140" s="202">
        <v>4.0199999999999996</v>
      </c>
      <c r="C140" s="202"/>
      <c r="D140" s="202"/>
      <c r="E140" s="209">
        <f t="shared" si="2"/>
        <v>1964</v>
      </c>
      <c r="F140" s="204">
        <v>23468</v>
      </c>
      <c r="G140" s="201">
        <v>4.24</v>
      </c>
      <c r="J140" s="204">
        <v>23575</v>
      </c>
      <c r="K140" s="201">
        <v>4.16</v>
      </c>
    </row>
    <row r="141" spans="1:11" x14ac:dyDescent="0.25">
      <c r="A141" s="205">
        <v>22833</v>
      </c>
      <c r="B141" s="202">
        <v>4.05</v>
      </c>
      <c r="C141" s="202"/>
      <c r="D141" s="202"/>
      <c r="E141" s="209">
        <f t="shared" si="2"/>
        <v>1964</v>
      </c>
      <c r="F141" s="204">
        <v>23498</v>
      </c>
      <c r="G141" s="201">
        <v>4.2</v>
      </c>
      <c r="J141" s="204">
        <v>23582</v>
      </c>
      <c r="K141" s="201">
        <v>4.18</v>
      </c>
    </row>
    <row r="142" spans="1:11" x14ac:dyDescent="0.25">
      <c r="A142" s="205">
        <v>22836</v>
      </c>
      <c r="B142" s="202">
        <v>4.07</v>
      </c>
      <c r="C142" s="202"/>
      <c r="D142" s="202"/>
      <c r="E142" s="209">
        <f t="shared" si="2"/>
        <v>1964</v>
      </c>
      <c r="F142" s="204">
        <v>23529</v>
      </c>
      <c r="G142" s="201">
        <v>4.17</v>
      </c>
      <c r="J142" s="204">
        <v>23589</v>
      </c>
      <c r="K142" s="201">
        <v>4.17</v>
      </c>
    </row>
    <row r="143" spans="1:11" x14ac:dyDescent="0.25">
      <c r="A143" s="205">
        <v>22837</v>
      </c>
      <c r="B143" s="202">
        <v>4.0599999999999996</v>
      </c>
      <c r="C143" s="202"/>
      <c r="D143" s="202"/>
      <c r="E143" s="209">
        <f t="shared" si="2"/>
        <v>1964</v>
      </c>
      <c r="F143" s="204">
        <v>23559</v>
      </c>
      <c r="G143" s="201">
        <v>4.16</v>
      </c>
      <c r="J143" s="204">
        <v>23596</v>
      </c>
      <c r="K143" s="201">
        <v>4.17</v>
      </c>
    </row>
    <row r="144" spans="1:11" x14ac:dyDescent="0.25">
      <c r="A144" s="205">
        <v>22838</v>
      </c>
      <c r="B144" s="202">
        <v>4.0599999999999996</v>
      </c>
      <c r="C144" s="202"/>
      <c r="D144" s="202"/>
      <c r="E144" s="209">
        <f t="shared" si="2"/>
        <v>1964</v>
      </c>
      <c r="F144" s="204">
        <v>23590</v>
      </c>
      <c r="G144" s="201">
        <v>4.18</v>
      </c>
      <c r="J144" s="204">
        <v>23603</v>
      </c>
      <c r="K144" s="201">
        <v>4.18</v>
      </c>
    </row>
    <row r="145" spans="1:11" x14ac:dyDescent="0.25">
      <c r="A145" s="205">
        <v>22839</v>
      </c>
      <c r="B145" s="202">
        <v>4.05</v>
      </c>
      <c r="C145" s="202"/>
      <c r="D145" s="202"/>
      <c r="E145" s="209">
        <f t="shared" si="2"/>
        <v>1964</v>
      </c>
      <c r="F145" s="204">
        <v>23621</v>
      </c>
      <c r="G145" s="201">
        <v>4.2</v>
      </c>
      <c r="J145" s="204">
        <v>23610</v>
      </c>
      <c r="K145" s="201">
        <v>4.18</v>
      </c>
    </row>
    <row r="146" spans="1:11" x14ac:dyDescent="0.25">
      <c r="A146" s="205">
        <v>22840</v>
      </c>
      <c r="B146" s="202">
        <v>4.05</v>
      </c>
      <c r="C146" s="202"/>
      <c r="D146" s="202"/>
      <c r="E146" s="209">
        <f t="shared" si="2"/>
        <v>1964</v>
      </c>
      <c r="F146" s="204">
        <v>23651</v>
      </c>
      <c r="G146" s="201">
        <v>4.2</v>
      </c>
      <c r="J146" s="204">
        <v>23617</v>
      </c>
      <c r="K146" s="201">
        <v>4.1900000000000004</v>
      </c>
    </row>
    <row r="147" spans="1:11" x14ac:dyDescent="0.25">
      <c r="A147" s="205">
        <v>22843</v>
      </c>
      <c r="B147" s="202">
        <v>4.0599999999999996</v>
      </c>
      <c r="C147" s="202"/>
      <c r="D147" s="202"/>
      <c r="E147" s="209">
        <f t="shared" si="2"/>
        <v>1964</v>
      </c>
      <c r="F147" s="204">
        <v>23682</v>
      </c>
      <c r="G147" s="201">
        <v>4.17</v>
      </c>
      <c r="J147" s="204">
        <v>23624</v>
      </c>
      <c r="K147" s="201">
        <v>4.21</v>
      </c>
    </row>
    <row r="148" spans="1:11" x14ac:dyDescent="0.25">
      <c r="A148" s="205">
        <v>22844</v>
      </c>
      <c r="B148" s="202">
        <v>4.0599999999999996</v>
      </c>
      <c r="C148" s="202"/>
      <c r="D148" s="202"/>
      <c r="E148" s="209">
        <f t="shared" si="2"/>
        <v>1964</v>
      </c>
      <c r="F148" s="204">
        <v>23712</v>
      </c>
      <c r="G148" s="201">
        <v>4.18</v>
      </c>
      <c r="J148" s="204">
        <v>23631</v>
      </c>
      <c r="K148" s="201">
        <v>4.22</v>
      </c>
    </row>
    <row r="149" spans="1:11" x14ac:dyDescent="0.25">
      <c r="A149" s="205">
        <v>22845</v>
      </c>
      <c r="B149" s="202">
        <v>4.0599999999999996</v>
      </c>
      <c r="C149" s="202"/>
      <c r="D149" s="202"/>
      <c r="E149" s="209">
        <f t="shared" si="2"/>
        <v>1965</v>
      </c>
      <c r="F149" s="204">
        <v>23743</v>
      </c>
      <c r="G149" s="201">
        <v>4.1900000000000004</v>
      </c>
      <c r="J149" s="204">
        <v>23638</v>
      </c>
      <c r="K149" s="201">
        <v>4.21</v>
      </c>
    </row>
    <row r="150" spans="1:11" x14ac:dyDescent="0.25">
      <c r="A150" s="205">
        <v>22846</v>
      </c>
      <c r="B150" s="202">
        <v>4.0599999999999996</v>
      </c>
      <c r="C150" s="202"/>
      <c r="D150" s="202"/>
      <c r="E150" s="209">
        <f t="shared" si="2"/>
        <v>1965</v>
      </c>
      <c r="F150" s="204">
        <v>23774</v>
      </c>
      <c r="G150" s="201">
        <v>4.21</v>
      </c>
      <c r="J150" s="204">
        <v>23645</v>
      </c>
      <c r="K150" s="201">
        <v>4.1900000000000004</v>
      </c>
    </row>
    <row r="151" spans="1:11" x14ac:dyDescent="0.25">
      <c r="A151" s="205">
        <v>22847</v>
      </c>
      <c r="B151" s="202">
        <v>4.05</v>
      </c>
      <c r="C151" s="202"/>
      <c r="D151" s="202"/>
      <c r="E151" s="209">
        <f t="shared" si="2"/>
        <v>1965</v>
      </c>
      <c r="F151" s="204">
        <v>23802</v>
      </c>
      <c r="G151" s="201">
        <v>4.2</v>
      </c>
      <c r="J151" s="204">
        <v>23652</v>
      </c>
      <c r="K151" s="201">
        <v>4.1900000000000004</v>
      </c>
    </row>
    <row r="152" spans="1:11" x14ac:dyDescent="0.25">
      <c r="A152" s="205">
        <v>22850</v>
      </c>
      <c r="B152" s="202">
        <v>4.05</v>
      </c>
      <c r="C152" s="202"/>
      <c r="D152" s="202"/>
      <c r="E152" s="209">
        <f t="shared" si="2"/>
        <v>1965</v>
      </c>
      <c r="F152" s="204">
        <v>23833</v>
      </c>
      <c r="G152" s="201">
        <v>4.2</v>
      </c>
      <c r="J152" s="204">
        <v>23659</v>
      </c>
      <c r="K152" s="201">
        <v>4.2</v>
      </c>
    </row>
    <row r="153" spans="1:11" x14ac:dyDescent="0.25">
      <c r="A153" s="205">
        <v>22851</v>
      </c>
      <c r="B153" s="202">
        <v>4.05</v>
      </c>
      <c r="C153" s="202"/>
      <c r="D153" s="202"/>
      <c r="E153" s="209">
        <f t="shared" si="2"/>
        <v>1965</v>
      </c>
      <c r="F153" s="204">
        <v>23863</v>
      </c>
      <c r="G153" s="201">
        <v>4.21</v>
      </c>
      <c r="J153" s="204">
        <v>23666</v>
      </c>
      <c r="K153" s="201">
        <v>4.21</v>
      </c>
    </row>
    <row r="154" spans="1:11" x14ac:dyDescent="0.25">
      <c r="A154" s="205">
        <v>22852</v>
      </c>
      <c r="B154" s="203">
        <v>4.05</v>
      </c>
      <c r="C154" s="203"/>
      <c r="D154" s="203"/>
      <c r="E154" s="209">
        <f t="shared" si="2"/>
        <v>1965</v>
      </c>
      <c r="F154" s="204">
        <v>23894</v>
      </c>
      <c r="G154" s="201">
        <v>4.21</v>
      </c>
      <c r="J154" s="204">
        <v>23673</v>
      </c>
      <c r="K154" s="201">
        <v>4.21</v>
      </c>
    </row>
    <row r="155" spans="1:11" x14ac:dyDescent="0.25">
      <c r="A155" s="205">
        <v>22853</v>
      </c>
      <c r="B155" s="202">
        <v>4.04</v>
      </c>
      <c r="C155" s="202"/>
      <c r="D155" s="202"/>
      <c r="E155" s="209">
        <f t="shared" si="2"/>
        <v>1965</v>
      </c>
      <c r="F155" s="204">
        <v>23924</v>
      </c>
      <c r="G155" s="201">
        <v>4.21</v>
      </c>
      <c r="J155" s="204">
        <v>23680</v>
      </c>
      <c r="K155" s="201">
        <v>4.1900000000000004</v>
      </c>
    </row>
    <row r="156" spans="1:11" x14ac:dyDescent="0.25">
      <c r="A156" s="205">
        <v>22854</v>
      </c>
      <c r="B156" s="202">
        <v>4.05</v>
      </c>
      <c r="C156" s="202"/>
      <c r="D156" s="202"/>
      <c r="E156" s="209">
        <f t="shared" si="2"/>
        <v>1965</v>
      </c>
      <c r="F156" s="204">
        <v>23955</v>
      </c>
      <c r="G156" s="201">
        <v>4.25</v>
      </c>
      <c r="J156" s="204">
        <v>23687</v>
      </c>
      <c r="K156" s="201">
        <v>4.16</v>
      </c>
    </row>
    <row r="157" spans="1:11" x14ac:dyDescent="0.25">
      <c r="A157" s="205">
        <v>22857</v>
      </c>
      <c r="B157" s="202">
        <v>4.0599999999999996</v>
      </c>
      <c r="C157" s="202"/>
      <c r="D157" s="202"/>
      <c r="E157" s="209">
        <f t="shared" si="2"/>
        <v>1965</v>
      </c>
      <c r="F157" s="204">
        <v>23986</v>
      </c>
      <c r="G157" s="201">
        <v>4.3</v>
      </c>
      <c r="J157" s="204">
        <v>23694</v>
      </c>
      <c r="K157" s="201">
        <v>4.1500000000000004</v>
      </c>
    </row>
    <row r="158" spans="1:11" x14ac:dyDescent="0.25">
      <c r="A158" s="205">
        <v>22858</v>
      </c>
      <c r="B158" s="202">
        <v>4.0599999999999996</v>
      </c>
      <c r="C158" s="202"/>
      <c r="D158" s="202"/>
      <c r="E158" s="209">
        <f t="shared" si="2"/>
        <v>1965</v>
      </c>
      <c r="F158" s="204">
        <v>24016</v>
      </c>
      <c r="G158" s="201">
        <v>4.32</v>
      </c>
      <c r="J158" s="204">
        <v>23701</v>
      </c>
      <c r="K158" s="201">
        <v>4.1500000000000004</v>
      </c>
    </row>
    <row r="159" spans="1:11" x14ac:dyDescent="0.25">
      <c r="A159" s="205">
        <v>22859</v>
      </c>
      <c r="B159" s="202">
        <v>4.0599999999999996</v>
      </c>
      <c r="C159" s="202"/>
      <c r="D159" s="202"/>
      <c r="E159" s="209">
        <f t="shared" si="2"/>
        <v>1965</v>
      </c>
      <c r="F159" s="204">
        <v>24047</v>
      </c>
      <c r="G159" s="201">
        <v>4.4000000000000004</v>
      </c>
      <c r="J159" s="204">
        <v>23708</v>
      </c>
      <c r="K159" s="201">
        <v>4.2</v>
      </c>
    </row>
    <row r="160" spans="1:11" x14ac:dyDescent="0.25">
      <c r="A160" s="205">
        <v>22860</v>
      </c>
      <c r="B160" s="202">
        <v>4.03</v>
      </c>
      <c r="C160" s="202"/>
      <c r="D160" s="202"/>
      <c r="E160" s="209">
        <f t="shared" si="2"/>
        <v>1965</v>
      </c>
      <c r="F160" s="204">
        <v>24077</v>
      </c>
      <c r="G160" s="201">
        <v>4.5</v>
      </c>
      <c r="J160" s="204">
        <v>23715</v>
      </c>
      <c r="K160" s="201">
        <v>4.1900000000000004</v>
      </c>
    </row>
    <row r="161" spans="1:11" x14ac:dyDescent="0.25">
      <c r="A161" s="205">
        <v>22861</v>
      </c>
      <c r="B161" s="202">
        <v>4.04</v>
      </c>
      <c r="C161" s="202"/>
      <c r="D161" s="202"/>
      <c r="E161" s="209">
        <f t="shared" si="2"/>
        <v>1966</v>
      </c>
      <c r="F161" s="204">
        <v>24108</v>
      </c>
      <c r="G161" s="201">
        <v>4.5199999999999996</v>
      </c>
      <c r="J161" s="204">
        <v>23722</v>
      </c>
      <c r="K161" s="201">
        <v>4.16</v>
      </c>
    </row>
    <row r="162" spans="1:11" x14ac:dyDescent="0.25">
      <c r="A162" s="205">
        <v>22864</v>
      </c>
      <c r="B162" s="202">
        <v>4.04</v>
      </c>
      <c r="C162" s="202"/>
      <c r="D162" s="202"/>
      <c r="E162" s="209">
        <f t="shared" si="2"/>
        <v>1966</v>
      </c>
      <c r="F162" s="204">
        <v>24139</v>
      </c>
      <c r="G162" s="201">
        <v>4.71</v>
      </c>
      <c r="J162" s="204">
        <v>23729</v>
      </c>
      <c r="K162" s="201">
        <v>4.17</v>
      </c>
    </row>
    <row r="163" spans="1:11" x14ac:dyDescent="0.25">
      <c r="A163" s="205">
        <v>22865</v>
      </c>
      <c r="B163" s="202">
        <v>4.04</v>
      </c>
      <c r="C163" s="202"/>
      <c r="D163" s="202"/>
      <c r="E163" s="209">
        <f t="shared" si="2"/>
        <v>1966</v>
      </c>
      <c r="F163" s="204">
        <v>24167</v>
      </c>
      <c r="G163" s="201">
        <v>4.72</v>
      </c>
      <c r="J163" s="204">
        <v>23736</v>
      </c>
      <c r="K163" s="201">
        <v>4.1900000000000004</v>
      </c>
    </row>
    <row r="164" spans="1:11" x14ac:dyDescent="0.25">
      <c r="A164" s="205">
        <v>22866</v>
      </c>
      <c r="B164" s="202">
        <v>4.04</v>
      </c>
      <c r="C164" s="202"/>
      <c r="D164" s="202"/>
      <c r="E164" s="209">
        <f t="shared" si="2"/>
        <v>1966</v>
      </c>
      <c r="F164" s="204">
        <v>24198</v>
      </c>
      <c r="G164" s="201">
        <v>4.6500000000000004</v>
      </c>
      <c r="J164" s="204">
        <v>23743</v>
      </c>
      <c r="K164" s="201">
        <v>4.2</v>
      </c>
    </row>
    <row r="165" spans="1:11" x14ac:dyDescent="0.25">
      <c r="A165" s="205">
        <v>22867</v>
      </c>
      <c r="B165" s="202">
        <v>4.03</v>
      </c>
      <c r="C165" s="202"/>
      <c r="D165" s="202"/>
      <c r="E165" s="209">
        <f t="shared" si="2"/>
        <v>1966</v>
      </c>
      <c r="F165" s="204">
        <v>24228</v>
      </c>
      <c r="G165" s="201">
        <v>4.6900000000000004</v>
      </c>
      <c r="J165" s="204">
        <v>23750</v>
      </c>
      <c r="K165" s="201">
        <v>4.2</v>
      </c>
    </row>
    <row r="166" spans="1:11" x14ac:dyDescent="0.25">
      <c r="A166" s="205">
        <v>22868</v>
      </c>
      <c r="B166" s="202">
        <v>4.03</v>
      </c>
      <c r="C166" s="202"/>
      <c r="D166" s="202"/>
      <c r="E166" s="209">
        <f t="shared" si="2"/>
        <v>1966</v>
      </c>
      <c r="F166" s="204">
        <v>24259</v>
      </c>
      <c r="G166" s="201">
        <v>4.7300000000000004</v>
      </c>
      <c r="J166" s="204">
        <v>23757</v>
      </c>
      <c r="K166" s="201">
        <v>4.1900000000000004</v>
      </c>
    </row>
    <row r="167" spans="1:11" x14ac:dyDescent="0.25">
      <c r="A167" s="205">
        <v>22871</v>
      </c>
      <c r="B167" s="202">
        <v>4.03</v>
      </c>
      <c r="C167" s="202"/>
      <c r="D167" s="202"/>
      <c r="E167" s="209">
        <f t="shared" si="2"/>
        <v>1966</v>
      </c>
      <c r="F167" s="204">
        <v>24289</v>
      </c>
      <c r="G167" s="201">
        <v>4.84</v>
      </c>
      <c r="J167" s="204">
        <v>23764</v>
      </c>
      <c r="K167" s="201">
        <v>4.18</v>
      </c>
    </row>
    <row r="168" spans="1:11" x14ac:dyDescent="0.25">
      <c r="A168" s="205">
        <v>22872</v>
      </c>
      <c r="B168" s="202">
        <v>4.01</v>
      </c>
      <c r="C168" s="202"/>
      <c r="D168" s="202"/>
      <c r="E168" s="209">
        <f t="shared" si="2"/>
        <v>1966</v>
      </c>
      <c r="F168" s="204">
        <v>24320</v>
      </c>
      <c r="G168" s="201">
        <v>4.95</v>
      </c>
      <c r="J168" s="204">
        <v>23771</v>
      </c>
      <c r="K168" s="201">
        <v>4.18</v>
      </c>
    </row>
    <row r="169" spans="1:11" x14ac:dyDescent="0.25">
      <c r="A169" s="205">
        <v>22873</v>
      </c>
      <c r="B169" s="202">
        <v>4.01</v>
      </c>
      <c r="C169" s="202"/>
      <c r="D169" s="202"/>
      <c r="E169" s="209">
        <f t="shared" si="2"/>
        <v>1966</v>
      </c>
      <c r="F169" s="204">
        <v>24351</v>
      </c>
      <c r="G169" s="201">
        <v>4.9400000000000004</v>
      </c>
      <c r="J169" s="204">
        <v>23778</v>
      </c>
      <c r="K169" s="201">
        <v>4.2</v>
      </c>
    </row>
    <row r="170" spans="1:11" x14ac:dyDescent="0.25">
      <c r="A170" s="205">
        <v>22874</v>
      </c>
      <c r="B170" s="202">
        <v>3.99</v>
      </c>
      <c r="C170" s="202"/>
      <c r="D170" s="202"/>
      <c r="E170" s="209">
        <f t="shared" si="2"/>
        <v>1966</v>
      </c>
      <c r="F170" s="204">
        <v>24381</v>
      </c>
      <c r="G170" s="201">
        <v>4.83</v>
      </c>
      <c r="J170" s="204">
        <v>23785</v>
      </c>
      <c r="K170" s="201">
        <v>4.21</v>
      </c>
    </row>
    <row r="171" spans="1:11" x14ac:dyDescent="0.25">
      <c r="A171" s="205">
        <v>22875</v>
      </c>
      <c r="B171" s="202">
        <v>3.99</v>
      </c>
      <c r="C171" s="202"/>
      <c r="D171" s="202"/>
      <c r="E171" s="209">
        <f t="shared" si="2"/>
        <v>1966</v>
      </c>
      <c r="F171" s="204">
        <v>24412</v>
      </c>
      <c r="G171" s="201">
        <v>4.87</v>
      </c>
      <c r="J171" s="204">
        <v>23792</v>
      </c>
      <c r="K171" s="201">
        <v>4.21</v>
      </c>
    </row>
    <row r="172" spans="1:11" x14ac:dyDescent="0.25">
      <c r="A172" s="205">
        <v>22878</v>
      </c>
      <c r="B172" s="202">
        <v>3.98</v>
      </c>
      <c r="C172" s="202"/>
      <c r="D172" s="202"/>
      <c r="E172" s="209">
        <f t="shared" si="2"/>
        <v>1966</v>
      </c>
      <c r="F172" s="204">
        <v>24442</v>
      </c>
      <c r="G172" s="201">
        <v>4.76</v>
      </c>
      <c r="J172" s="204">
        <v>23799</v>
      </c>
      <c r="K172" s="201">
        <v>4.21</v>
      </c>
    </row>
    <row r="173" spans="1:11" x14ac:dyDescent="0.25">
      <c r="A173" s="205">
        <v>22879</v>
      </c>
      <c r="B173" s="202">
        <v>3.97</v>
      </c>
      <c r="C173" s="202"/>
      <c r="D173" s="202"/>
      <c r="E173" s="209">
        <f t="shared" si="2"/>
        <v>1967</v>
      </c>
      <c r="F173" s="204">
        <v>24473</v>
      </c>
      <c r="G173" s="201">
        <v>4.51</v>
      </c>
      <c r="J173" s="204">
        <v>23806</v>
      </c>
      <c r="K173" s="201">
        <v>4.21</v>
      </c>
    </row>
    <row r="174" spans="1:11" x14ac:dyDescent="0.25">
      <c r="A174" s="205">
        <v>22880</v>
      </c>
      <c r="B174" s="202">
        <v>3.97</v>
      </c>
      <c r="C174" s="202"/>
      <c r="D174" s="202"/>
      <c r="E174" s="209">
        <f t="shared" si="2"/>
        <v>1967</v>
      </c>
      <c r="F174" s="204">
        <v>24504</v>
      </c>
      <c r="G174" s="201">
        <v>4.6100000000000003</v>
      </c>
      <c r="J174" s="204">
        <v>23813</v>
      </c>
      <c r="K174" s="201">
        <v>4.21</v>
      </c>
    </row>
    <row r="175" spans="1:11" x14ac:dyDescent="0.25">
      <c r="A175" s="205">
        <v>22881</v>
      </c>
      <c r="B175" s="202">
        <v>3.97</v>
      </c>
      <c r="C175" s="202"/>
      <c r="D175" s="202"/>
      <c r="E175" s="209">
        <f t="shared" si="2"/>
        <v>1967</v>
      </c>
      <c r="F175" s="204">
        <v>24532</v>
      </c>
      <c r="G175" s="201">
        <v>4.57</v>
      </c>
      <c r="J175" s="204">
        <v>23820</v>
      </c>
      <c r="K175" s="201">
        <v>4.2</v>
      </c>
    </row>
    <row r="176" spans="1:11" x14ac:dyDescent="0.25">
      <c r="A176" s="205">
        <v>22882</v>
      </c>
      <c r="B176" s="202">
        <v>3.97</v>
      </c>
      <c r="C176" s="202"/>
      <c r="D176" s="202"/>
      <c r="E176" s="209">
        <f t="shared" si="2"/>
        <v>1967</v>
      </c>
      <c r="F176" s="204">
        <v>24563</v>
      </c>
      <c r="G176" s="201">
        <v>4.6399999999999997</v>
      </c>
      <c r="J176" s="204">
        <v>23827</v>
      </c>
      <c r="K176" s="201">
        <v>4.1900000000000004</v>
      </c>
    </row>
    <row r="177" spans="1:11" x14ac:dyDescent="0.25">
      <c r="A177" s="205">
        <v>22885</v>
      </c>
      <c r="B177" s="202">
        <v>3.98</v>
      </c>
      <c r="C177" s="202"/>
      <c r="D177" s="202"/>
      <c r="E177" s="209">
        <f t="shared" si="2"/>
        <v>1967</v>
      </c>
      <c r="F177" s="204">
        <v>24593</v>
      </c>
      <c r="G177" s="201">
        <v>4.9000000000000004</v>
      </c>
      <c r="J177" s="204">
        <v>23834</v>
      </c>
      <c r="K177" s="201">
        <v>4.2</v>
      </c>
    </row>
    <row r="178" spans="1:11" x14ac:dyDescent="0.25">
      <c r="A178" s="205">
        <v>22886</v>
      </c>
      <c r="B178" s="202">
        <v>3.98</v>
      </c>
      <c r="C178" s="202"/>
      <c r="D178" s="202"/>
      <c r="E178" s="209">
        <f t="shared" si="2"/>
        <v>1967</v>
      </c>
      <c r="F178" s="204">
        <v>24624</v>
      </c>
      <c r="G178" s="201">
        <v>4.99</v>
      </c>
      <c r="J178" s="204">
        <v>23841</v>
      </c>
      <c r="K178" s="201">
        <v>4.2</v>
      </c>
    </row>
    <row r="179" spans="1:11" x14ac:dyDescent="0.25">
      <c r="A179" s="205">
        <v>22887</v>
      </c>
      <c r="B179" s="203">
        <v>3.98</v>
      </c>
      <c r="C179" s="203"/>
      <c r="D179" s="203"/>
      <c r="E179" s="209">
        <f t="shared" si="2"/>
        <v>1967</v>
      </c>
      <c r="F179" s="204">
        <v>24654</v>
      </c>
      <c r="G179" s="201">
        <v>5.01</v>
      </c>
      <c r="J179" s="204">
        <v>23848</v>
      </c>
      <c r="K179" s="201">
        <v>4.2</v>
      </c>
    </row>
    <row r="180" spans="1:11" x14ac:dyDescent="0.25">
      <c r="A180" s="205">
        <v>22888</v>
      </c>
      <c r="B180" s="202">
        <v>3.99</v>
      </c>
      <c r="C180" s="202"/>
      <c r="D180" s="202"/>
      <c r="E180" s="209">
        <f t="shared" si="2"/>
        <v>1967</v>
      </c>
      <c r="F180" s="204">
        <v>24685</v>
      </c>
      <c r="G180" s="201">
        <v>5.12</v>
      </c>
      <c r="J180" s="204">
        <v>23855</v>
      </c>
      <c r="K180" s="201">
        <v>4.21</v>
      </c>
    </row>
    <row r="181" spans="1:11" x14ac:dyDescent="0.25">
      <c r="A181" s="205">
        <v>22889</v>
      </c>
      <c r="B181" s="202">
        <v>3.99</v>
      </c>
      <c r="C181" s="202"/>
      <c r="D181" s="202"/>
      <c r="E181" s="209">
        <f t="shared" si="2"/>
        <v>1967</v>
      </c>
      <c r="F181" s="204">
        <v>24716</v>
      </c>
      <c r="G181" s="201">
        <v>5.16</v>
      </c>
      <c r="J181" s="204">
        <v>23862</v>
      </c>
      <c r="K181" s="201">
        <v>4.21</v>
      </c>
    </row>
    <row r="182" spans="1:11" x14ac:dyDescent="0.25">
      <c r="A182" s="205">
        <v>22892</v>
      </c>
      <c r="B182" s="202" t="e">
        <f>NA()</f>
        <v>#N/A</v>
      </c>
      <c r="C182" s="202"/>
      <c r="D182" s="202"/>
      <c r="E182" s="209">
        <f t="shared" si="2"/>
        <v>1967</v>
      </c>
      <c r="F182" s="204">
        <v>24746</v>
      </c>
      <c r="G182" s="201">
        <v>5.36</v>
      </c>
      <c r="J182" s="204">
        <v>23869</v>
      </c>
      <c r="K182" s="201">
        <v>4.2</v>
      </c>
    </row>
    <row r="183" spans="1:11" x14ac:dyDescent="0.25">
      <c r="A183" s="205">
        <v>22893</v>
      </c>
      <c r="B183" s="202">
        <v>3.99</v>
      </c>
      <c r="C183" s="202"/>
      <c r="D183" s="202"/>
      <c r="E183" s="209">
        <f t="shared" si="2"/>
        <v>1967</v>
      </c>
      <c r="F183" s="204">
        <v>24777</v>
      </c>
      <c r="G183" s="201">
        <v>5.66</v>
      </c>
      <c r="J183" s="204">
        <v>23876</v>
      </c>
      <c r="K183" s="201">
        <v>4.21</v>
      </c>
    </row>
    <row r="184" spans="1:11" x14ac:dyDescent="0.25">
      <c r="A184" s="205">
        <v>22894</v>
      </c>
      <c r="B184" s="202">
        <v>4</v>
      </c>
      <c r="C184" s="202"/>
      <c r="D184" s="202"/>
      <c r="E184" s="209">
        <f t="shared" si="2"/>
        <v>1967</v>
      </c>
      <c r="F184" s="204">
        <v>24807</v>
      </c>
      <c r="G184" s="201">
        <v>5.59</v>
      </c>
      <c r="J184" s="204">
        <v>23883</v>
      </c>
      <c r="K184" s="201">
        <v>4.21</v>
      </c>
    </row>
    <row r="185" spans="1:11" x14ac:dyDescent="0.25">
      <c r="A185" s="205">
        <v>22895</v>
      </c>
      <c r="B185" s="202">
        <v>4</v>
      </c>
      <c r="C185" s="202"/>
      <c r="D185" s="202"/>
      <c r="E185" s="209">
        <f t="shared" si="2"/>
        <v>1968</v>
      </c>
      <c r="F185" s="204">
        <v>24838</v>
      </c>
      <c r="G185" s="201">
        <v>5.39</v>
      </c>
      <c r="J185" s="204">
        <v>23890</v>
      </c>
      <c r="K185" s="201">
        <v>4.22</v>
      </c>
    </row>
    <row r="186" spans="1:11" x14ac:dyDescent="0.25">
      <c r="A186" s="205">
        <v>22896</v>
      </c>
      <c r="B186" s="202">
        <v>4.01</v>
      </c>
      <c r="C186" s="202"/>
      <c r="D186" s="202"/>
      <c r="E186" s="209">
        <f t="shared" si="2"/>
        <v>1968</v>
      </c>
      <c r="F186" s="204">
        <v>24869</v>
      </c>
      <c r="G186" s="201">
        <v>5.38</v>
      </c>
      <c r="J186" s="204">
        <v>23897</v>
      </c>
      <c r="K186" s="201">
        <v>4.22</v>
      </c>
    </row>
    <row r="187" spans="1:11" x14ac:dyDescent="0.25">
      <c r="A187" s="205">
        <v>22899</v>
      </c>
      <c r="B187" s="202">
        <v>4.01</v>
      </c>
      <c r="C187" s="202"/>
      <c r="D187" s="202"/>
      <c r="E187" s="209">
        <f t="shared" si="2"/>
        <v>1968</v>
      </c>
      <c r="F187" s="204">
        <v>24898</v>
      </c>
      <c r="G187" s="201">
        <v>5.59</v>
      </c>
      <c r="J187" s="204">
        <v>23904</v>
      </c>
      <c r="K187" s="201">
        <v>4.22</v>
      </c>
    </row>
    <row r="188" spans="1:11" x14ac:dyDescent="0.25">
      <c r="A188" s="205">
        <v>22900</v>
      </c>
      <c r="B188" s="202">
        <v>4.01</v>
      </c>
      <c r="C188" s="202"/>
      <c r="D188" s="202"/>
      <c r="E188" s="209">
        <f t="shared" si="2"/>
        <v>1968</v>
      </c>
      <c r="F188" s="204">
        <v>24929</v>
      </c>
      <c r="G188" s="201">
        <v>5.46</v>
      </c>
      <c r="J188" s="204">
        <v>23911</v>
      </c>
      <c r="K188" s="201">
        <v>4.21</v>
      </c>
    </row>
    <row r="189" spans="1:11" x14ac:dyDescent="0.25">
      <c r="A189" s="205">
        <v>22901</v>
      </c>
      <c r="B189" s="202">
        <v>4</v>
      </c>
      <c r="C189" s="202"/>
      <c r="D189" s="202"/>
      <c r="E189" s="209">
        <f t="shared" si="2"/>
        <v>1968</v>
      </c>
      <c r="F189" s="204">
        <v>24959</v>
      </c>
      <c r="G189" s="201">
        <v>5.55</v>
      </c>
      <c r="J189" s="204">
        <v>23918</v>
      </c>
      <c r="K189" s="201">
        <v>4.2</v>
      </c>
    </row>
    <row r="190" spans="1:11" x14ac:dyDescent="0.25">
      <c r="A190" s="205">
        <v>22902</v>
      </c>
      <c r="B190" s="202">
        <v>4</v>
      </c>
      <c r="C190" s="202"/>
      <c r="D190" s="202"/>
      <c r="E190" s="209">
        <f t="shared" si="2"/>
        <v>1968</v>
      </c>
      <c r="F190" s="204">
        <v>24990</v>
      </c>
      <c r="G190" s="201">
        <v>5.4</v>
      </c>
      <c r="J190" s="204">
        <v>23925</v>
      </c>
      <c r="K190" s="201">
        <v>4.2</v>
      </c>
    </row>
    <row r="191" spans="1:11" x14ac:dyDescent="0.25">
      <c r="A191" s="205">
        <v>22903</v>
      </c>
      <c r="B191" s="202">
        <v>4</v>
      </c>
      <c r="C191" s="202"/>
      <c r="D191" s="202"/>
      <c r="E191" s="209">
        <f t="shared" si="2"/>
        <v>1968</v>
      </c>
      <c r="F191" s="204">
        <v>25020</v>
      </c>
      <c r="G191" s="201">
        <v>5.29</v>
      </c>
      <c r="J191" s="204">
        <v>23932</v>
      </c>
      <c r="K191" s="201">
        <v>4.21</v>
      </c>
    </row>
    <row r="192" spans="1:11" x14ac:dyDescent="0.25">
      <c r="A192" s="205">
        <v>22906</v>
      </c>
      <c r="B192" s="202">
        <v>4</v>
      </c>
      <c r="C192" s="202"/>
      <c r="D192" s="202"/>
      <c r="E192" s="209">
        <f t="shared" si="2"/>
        <v>1968</v>
      </c>
      <c r="F192" s="204">
        <v>25051</v>
      </c>
      <c r="G192" s="201">
        <v>5.23</v>
      </c>
      <c r="J192" s="204">
        <v>23939</v>
      </c>
      <c r="K192" s="201">
        <v>4.21</v>
      </c>
    </row>
    <row r="193" spans="1:11" x14ac:dyDescent="0.25">
      <c r="A193" s="205">
        <v>22907</v>
      </c>
      <c r="B193" s="202">
        <v>4</v>
      </c>
      <c r="C193" s="202"/>
      <c r="D193" s="202"/>
      <c r="E193" s="209">
        <f t="shared" si="2"/>
        <v>1968</v>
      </c>
      <c r="F193" s="204">
        <v>25082</v>
      </c>
      <c r="G193" s="201">
        <v>5.28</v>
      </c>
      <c r="J193" s="204">
        <v>23946</v>
      </c>
      <c r="K193" s="201">
        <v>4.2</v>
      </c>
    </row>
    <row r="194" spans="1:11" x14ac:dyDescent="0.25">
      <c r="A194" s="205">
        <v>22908</v>
      </c>
      <c r="B194" s="202">
        <v>4</v>
      </c>
      <c r="C194" s="202"/>
      <c r="D194" s="202"/>
      <c r="E194" s="209">
        <f t="shared" si="2"/>
        <v>1968</v>
      </c>
      <c r="F194" s="204">
        <v>25112</v>
      </c>
      <c r="G194" s="201">
        <v>5.44</v>
      </c>
      <c r="J194" s="204">
        <v>23953</v>
      </c>
      <c r="K194" s="201">
        <v>4.21</v>
      </c>
    </row>
    <row r="195" spans="1:11" x14ac:dyDescent="0.25">
      <c r="A195" s="205">
        <v>22909</v>
      </c>
      <c r="B195" s="202">
        <v>4</v>
      </c>
      <c r="C195" s="202"/>
      <c r="D195" s="202"/>
      <c r="E195" s="209">
        <f t="shared" si="2"/>
        <v>1968</v>
      </c>
      <c r="F195" s="204">
        <v>25143</v>
      </c>
      <c r="G195" s="201">
        <v>5.56</v>
      </c>
      <c r="J195" s="204">
        <v>23960</v>
      </c>
      <c r="K195" s="201">
        <v>4.2300000000000004</v>
      </c>
    </row>
    <row r="196" spans="1:11" x14ac:dyDescent="0.25">
      <c r="A196" s="205">
        <v>22910</v>
      </c>
      <c r="B196" s="202">
        <v>4</v>
      </c>
      <c r="C196" s="202"/>
      <c r="D196" s="202"/>
      <c r="E196" s="209">
        <f t="shared" si="2"/>
        <v>1968</v>
      </c>
      <c r="F196" s="204">
        <v>25173</v>
      </c>
      <c r="G196" s="201">
        <v>5.88</v>
      </c>
      <c r="J196" s="204">
        <v>23967</v>
      </c>
      <c r="K196" s="201">
        <v>4.25</v>
      </c>
    </row>
    <row r="197" spans="1:11" x14ac:dyDescent="0.25">
      <c r="A197" s="205">
        <v>22913</v>
      </c>
      <c r="B197" s="202">
        <v>3.99</v>
      </c>
      <c r="C197" s="202"/>
      <c r="D197" s="202"/>
      <c r="E197" s="209">
        <f t="shared" si="2"/>
        <v>1969</v>
      </c>
      <c r="F197" s="204">
        <v>25204</v>
      </c>
      <c r="G197" s="201">
        <v>5.99</v>
      </c>
      <c r="J197" s="204">
        <v>23974</v>
      </c>
      <c r="K197" s="201">
        <v>4.26</v>
      </c>
    </row>
    <row r="198" spans="1:11" x14ac:dyDescent="0.25">
      <c r="A198" s="205">
        <v>22914</v>
      </c>
      <c r="B198" s="202">
        <v>3.99</v>
      </c>
      <c r="C198" s="202"/>
      <c r="D198" s="202"/>
      <c r="E198" s="209">
        <f t="shared" si="2"/>
        <v>1969</v>
      </c>
      <c r="F198" s="204">
        <v>25235</v>
      </c>
      <c r="G198" s="201">
        <v>6.11</v>
      </c>
      <c r="J198" s="204">
        <v>23981</v>
      </c>
      <c r="K198" s="201">
        <v>4.28</v>
      </c>
    </row>
    <row r="199" spans="1:11" x14ac:dyDescent="0.25">
      <c r="A199" s="205">
        <v>22915</v>
      </c>
      <c r="B199" s="202">
        <v>3.99</v>
      </c>
      <c r="C199" s="202"/>
      <c r="D199" s="202"/>
      <c r="E199" s="209">
        <f t="shared" si="2"/>
        <v>1969</v>
      </c>
      <c r="F199" s="204">
        <v>25263</v>
      </c>
      <c r="G199" s="201">
        <v>6.22</v>
      </c>
      <c r="J199" s="204">
        <v>23988</v>
      </c>
      <c r="K199" s="201">
        <v>4.28</v>
      </c>
    </row>
    <row r="200" spans="1:11" x14ac:dyDescent="0.25">
      <c r="A200" s="205">
        <v>22916</v>
      </c>
      <c r="B200" s="202">
        <v>3.98</v>
      </c>
      <c r="C200" s="202"/>
      <c r="D200" s="202"/>
      <c r="E200" s="209">
        <f t="shared" si="2"/>
        <v>1969</v>
      </c>
      <c r="F200" s="204">
        <v>25294</v>
      </c>
      <c r="G200" s="201">
        <v>6.03</v>
      </c>
      <c r="J200" s="204">
        <v>23995</v>
      </c>
      <c r="K200" s="201">
        <v>4.29</v>
      </c>
    </row>
    <row r="201" spans="1:11" x14ac:dyDescent="0.25">
      <c r="A201" s="205">
        <v>22917</v>
      </c>
      <c r="B201" s="202">
        <v>3.97</v>
      </c>
      <c r="C201" s="202"/>
      <c r="D201" s="202"/>
      <c r="E201" s="209">
        <f t="shared" ref="E201:E264" si="3">YEAR(F201)</f>
        <v>1969</v>
      </c>
      <c r="F201" s="204">
        <v>25324</v>
      </c>
      <c r="G201" s="201">
        <v>6.11</v>
      </c>
      <c r="J201" s="204">
        <v>24002</v>
      </c>
      <c r="K201" s="201">
        <v>4.3</v>
      </c>
    </row>
    <row r="202" spans="1:11" x14ac:dyDescent="0.25">
      <c r="A202" s="205">
        <v>22920</v>
      </c>
      <c r="B202" s="202">
        <v>3.96</v>
      </c>
      <c r="C202" s="202"/>
      <c r="D202" s="202"/>
      <c r="E202" s="209">
        <f t="shared" si="3"/>
        <v>1969</v>
      </c>
      <c r="F202" s="204">
        <v>25355</v>
      </c>
      <c r="G202" s="201">
        <v>6.28</v>
      </c>
      <c r="J202" s="204">
        <v>24009</v>
      </c>
      <c r="K202" s="201">
        <v>4.3</v>
      </c>
    </row>
    <row r="203" spans="1:11" x14ac:dyDescent="0.25">
      <c r="A203" s="205">
        <v>22921</v>
      </c>
      <c r="B203" s="203">
        <v>3.95</v>
      </c>
      <c r="C203" s="203"/>
      <c r="D203" s="203"/>
      <c r="E203" s="209">
        <f t="shared" si="3"/>
        <v>1969</v>
      </c>
      <c r="F203" s="204">
        <v>25385</v>
      </c>
      <c r="G203" s="201">
        <v>6.27</v>
      </c>
      <c r="J203" s="204">
        <v>24016</v>
      </c>
      <c r="K203" s="201">
        <v>4.33</v>
      </c>
    </row>
    <row r="204" spans="1:11" x14ac:dyDescent="0.25">
      <c r="A204" s="205">
        <v>22922</v>
      </c>
      <c r="B204" s="202">
        <v>3.94</v>
      </c>
      <c r="C204" s="202"/>
      <c r="D204" s="202"/>
      <c r="E204" s="209">
        <f t="shared" si="3"/>
        <v>1969</v>
      </c>
      <c r="F204" s="204">
        <v>25416</v>
      </c>
      <c r="G204" s="201">
        <v>6.22</v>
      </c>
      <c r="J204" s="204">
        <v>24023</v>
      </c>
      <c r="K204" s="201">
        <v>4.32</v>
      </c>
    </row>
    <row r="205" spans="1:11" x14ac:dyDescent="0.25">
      <c r="A205" s="205">
        <v>22923</v>
      </c>
      <c r="B205" s="202">
        <v>3.94</v>
      </c>
      <c r="C205" s="202"/>
      <c r="D205" s="202"/>
      <c r="E205" s="209">
        <f t="shared" si="3"/>
        <v>1969</v>
      </c>
      <c r="F205" s="204">
        <v>25447</v>
      </c>
      <c r="G205" s="201">
        <v>6.55</v>
      </c>
      <c r="J205" s="204">
        <v>24030</v>
      </c>
      <c r="K205" s="201">
        <v>4.3</v>
      </c>
    </row>
    <row r="206" spans="1:11" x14ac:dyDescent="0.25">
      <c r="A206" s="205">
        <v>22924</v>
      </c>
      <c r="B206" s="202">
        <v>3.95</v>
      </c>
      <c r="C206" s="202"/>
      <c r="D206" s="202"/>
      <c r="E206" s="209">
        <f t="shared" si="3"/>
        <v>1969</v>
      </c>
      <c r="F206" s="204">
        <v>25477</v>
      </c>
      <c r="G206" s="201">
        <v>6.49</v>
      </c>
      <c r="J206" s="204">
        <v>24037</v>
      </c>
      <c r="K206" s="201">
        <v>4.32</v>
      </c>
    </row>
    <row r="207" spans="1:11" x14ac:dyDescent="0.25">
      <c r="A207" s="205">
        <v>22927</v>
      </c>
      <c r="B207" s="202">
        <v>3.95</v>
      </c>
      <c r="C207" s="202"/>
      <c r="D207" s="202"/>
      <c r="E207" s="209">
        <f t="shared" si="3"/>
        <v>1969</v>
      </c>
      <c r="F207" s="204">
        <v>25508</v>
      </c>
      <c r="G207" s="201">
        <v>6.74</v>
      </c>
      <c r="J207" s="204">
        <v>24044</v>
      </c>
      <c r="K207" s="201">
        <v>4.34</v>
      </c>
    </row>
    <row r="208" spans="1:11" x14ac:dyDescent="0.25">
      <c r="A208" s="205">
        <v>22928</v>
      </c>
      <c r="B208" s="202">
        <v>3.95</v>
      </c>
      <c r="C208" s="202"/>
      <c r="D208" s="202"/>
      <c r="E208" s="209">
        <f t="shared" si="3"/>
        <v>1969</v>
      </c>
      <c r="F208" s="204">
        <v>25538</v>
      </c>
      <c r="G208" s="201">
        <v>6.91</v>
      </c>
      <c r="J208" s="204">
        <v>24051</v>
      </c>
      <c r="K208" s="201">
        <v>4.38</v>
      </c>
    </row>
    <row r="209" spans="1:11" x14ac:dyDescent="0.25">
      <c r="A209" s="205">
        <v>22929</v>
      </c>
      <c r="B209" s="202">
        <v>3.94</v>
      </c>
      <c r="C209" s="202"/>
      <c r="D209" s="202"/>
      <c r="E209" s="209">
        <f t="shared" si="3"/>
        <v>1970</v>
      </c>
      <c r="F209" s="204">
        <v>25569</v>
      </c>
      <c r="G209" s="201">
        <v>6.92</v>
      </c>
      <c r="J209" s="204">
        <v>24058</v>
      </c>
      <c r="K209" s="201">
        <v>4.41</v>
      </c>
    </row>
    <row r="210" spans="1:11" x14ac:dyDescent="0.25">
      <c r="A210" s="205">
        <v>22930</v>
      </c>
      <c r="B210" s="202">
        <v>3.94</v>
      </c>
      <c r="C210" s="202"/>
      <c r="D210" s="202"/>
      <c r="E210" s="209">
        <f t="shared" si="3"/>
        <v>1970</v>
      </c>
      <c r="F210" s="204">
        <v>25600</v>
      </c>
      <c r="G210" s="201">
        <v>6.67</v>
      </c>
      <c r="J210" s="204">
        <v>24065</v>
      </c>
      <c r="K210" s="201">
        <v>4.4000000000000004</v>
      </c>
    </row>
    <row r="211" spans="1:11" x14ac:dyDescent="0.25">
      <c r="A211" s="205">
        <v>22931</v>
      </c>
      <c r="B211" s="202" t="e">
        <f>NA()</f>
        <v>#N/A</v>
      </c>
      <c r="C211" s="202"/>
      <c r="D211" s="202"/>
      <c r="E211" s="209">
        <f t="shared" si="3"/>
        <v>1970</v>
      </c>
      <c r="F211" s="204">
        <v>25628</v>
      </c>
      <c r="G211" s="201">
        <v>6.72</v>
      </c>
      <c r="J211" s="204">
        <v>24072</v>
      </c>
      <c r="K211" s="201">
        <v>4.4000000000000004</v>
      </c>
    </row>
    <row r="212" spans="1:11" x14ac:dyDescent="0.25">
      <c r="A212" s="205">
        <v>22934</v>
      </c>
      <c r="B212" s="202">
        <v>3.94</v>
      </c>
      <c r="C212" s="202"/>
      <c r="D212" s="202"/>
      <c r="E212" s="209">
        <f t="shared" si="3"/>
        <v>1970</v>
      </c>
      <c r="F212" s="204">
        <v>25659</v>
      </c>
      <c r="G212" s="201">
        <v>6.85</v>
      </c>
      <c r="J212" s="204">
        <v>24079</v>
      </c>
      <c r="K212" s="201">
        <v>4.43</v>
      </c>
    </row>
    <row r="213" spans="1:11" x14ac:dyDescent="0.25">
      <c r="A213" s="205">
        <v>22935</v>
      </c>
      <c r="B213" s="202">
        <v>3.94</v>
      </c>
      <c r="C213" s="202"/>
      <c r="D213" s="202"/>
      <c r="E213" s="209">
        <f t="shared" si="3"/>
        <v>1970</v>
      </c>
      <c r="F213" s="204">
        <v>25689</v>
      </c>
      <c r="G213" s="201">
        <v>7.24</v>
      </c>
      <c r="J213" s="204">
        <v>24086</v>
      </c>
      <c r="K213" s="201">
        <v>4.5</v>
      </c>
    </row>
    <row r="214" spans="1:11" x14ac:dyDescent="0.25">
      <c r="A214" s="205">
        <v>22936</v>
      </c>
      <c r="B214" s="202">
        <v>3.95</v>
      </c>
      <c r="C214" s="202"/>
      <c r="D214" s="202"/>
      <c r="E214" s="209">
        <f t="shared" si="3"/>
        <v>1970</v>
      </c>
      <c r="F214" s="204">
        <v>25720</v>
      </c>
      <c r="G214" s="201">
        <v>7.34</v>
      </c>
      <c r="J214" s="204">
        <v>24093</v>
      </c>
      <c r="K214" s="201">
        <v>4.53</v>
      </c>
    </row>
    <row r="215" spans="1:11" x14ac:dyDescent="0.25">
      <c r="A215" s="205">
        <v>22937</v>
      </c>
      <c r="B215" s="202">
        <v>3.94</v>
      </c>
      <c r="C215" s="202"/>
      <c r="D215" s="202"/>
      <c r="E215" s="209">
        <f t="shared" si="3"/>
        <v>1970</v>
      </c>
      <c r="F215" s="204">
        <v>25750</v>
      </c>
      <c r="G215" s="201">
        <v>6.92</v>
      </c>
      <c r="J215" s="204">
        <v>24100</v>
      </c>
      <c r="K215" s="201">
        <v>4.51</v>
      </c>
    </row>
    <row r="216" spans="1:11" x14ac:dyDescent="0.25">
      <c r="A216" s="205">
        <v>22938</v>
      </c>
      <c r="B216" s="202">
        <v>3.9</v>
      </c>
      <c r="C216" s="202"/>
      <c r="D216" s="202"/>
      <c r="E216" s="209">
        <f t="shared" si="3"/>
        <v>1970</v>
      </c>
      <c r="F216" s="204">
        <v>25781</v>
      </c>
      <c r="G216" s="201">
        <v>7.07</v>
      </c>
      <c r="J216" s="204">
        <v>24107</v>
      </c>
      <c r="K216" s="201">
        <v>4.51</v>
      </c>
    </row>
    <row r="217" spans="1:11" x14ac:dyDescent="0.25">
      <c r="A217" s="205">
        <v>22941</v>
      </c>
      <c r="B217" s="202">
        <v>3.93</v>
      </c>
      <c r="C217" s="202"/>
      <c r="D217" s="202"/>
      <c r="E217" s="209">
        <f t="shared" si="3"/>
        <v>1970</v>
      </c>
      <c r="F217" s="204">
        <v>25812</v>
      </c>
      <c r="G217" s="201">
        <v>6.88</v>
      </c>
      <c r="J217" s="204">
        <v>24114</v>
      </c>
      <c r="K217" s="201">
        <v>4.51</v>
      </c>
    </row>
    <row r="218" spans="1:11" x14ac:dyDescent="0.25">
      <c r="A218" s="205">
        <v>22942</v>
      </c>
      <c r="B218" s="202">
        <v>3.94</v>
      </c>
      <c r="C218" s="202"/>
      <c r="D218" s="202"/>
      <c r="E218" s="209">
        <f t="shared" si="3"/>
        <v>1970</v>
      </c>
      <c r="F218" s="204">
        <v>25842</v>
      </c>
      <c r="G218" s="201">
        <v>6.88</v>
      </c>
      <c r="J218" s="204">
        <v>24121</v>
      </c>
      <c r="K218" s="201">
        <v>4.5</v>
      </c>
    </row>
    <row r="219" spans="1:11" x14ac:dyDescent="0.25">
      <c r="A219" s="205">
        <v>22943</v>
      </c>
      <c r="B219" s="202">
        <v>3.94</v>
      </c>
      <c r="C219" s="202"/>
      <c r="D219" s="202"/>
      <c r="E219" s="209">
        <f t="shared" si="3"/>
        <v>1970</v>
      </c>
      <c r="F219" s="204">
        <v>25873</v>
      </c>
      <c r="G219" s="201">
        <v>6.58</v>
      </c>
      <c r="J219" s="204">
        <v>24128</v>
      </c>
      <c r="K219" s="201">
        <v>4.5</v>
      </c>
    </row>
    <row r="220" spans="1:11" x14ac:dyDescent="0.25">
      <c r="A220" s="205">
        <v>22944</v>
      </c>
      <c r="B220" s="202">
        <v>3.95</v>
      </c>
      <c r="C220" s="202"/>
      <c r="D220" s="202"/>
      <c r="E220" s="209">
        <f t="shared" si="3"/>
        <v>1970</v>
      </c>
      <c r="F220" s="204">
        <v>25903</v>
      </c>
      <c r="G220" s="201">
        <v>6.28</v>
      </c>
      <c r="J220" s="204">
        <v>24135</v>
      </c>
      <c r="K220" s="201">
        <v>4.53</v>
      </c>
    </row>
    <row r="221" spans="1:11" x14ac:dyDescent="0.25">
      <c r="A221" s="205">
        <v>22945</v>
      </c>
      <c r="B221" s="202">
        <v>3.94</v>
      </c>
      <c r="C221" s="202"/>
      <c r="D221" s="202"/>
      <c r="E221" s="209">
        <f t="shared" si="3"/>
        <v>1971</v>
      </c>
      <c r="F221" s="204">
        <v>25934</v>
      </c>
      <c r="G221" s="201">
        <v>6.18</v>
      </c>
      <c r="J221" s="204">
        <v>24142</v>
      </c>
      <c r="K221" s="201">
        <v>4.6100000000000003</v>
      </c>
    </row>
    <row r="222" spans="1:11" x14ac:dyDescent="0.25">
      <c r="A222" s="205">
        <v>22948</v>
      </c>
      <c r="B222" s="202">
        <v>3.94</v>
      </c>
      <c r="C222" s="202"/>
      <c r="D222" s="202"/>
      <c r="E222" s="209">
        <f t="shared" si="3"/>
        <v>1971</v>
      </c>
      <c r="F222" s="204">
        <v>25965</v>
      </c>
      <c r="G222" s="201">
        <v>6.14</v>
      </c>
      <c r="J222" s="204">
        <v>24149</v>
      </c>
      <c r="K222" s="201">
        <v>4.68</v>
      </c>
    </row>
    <row r="223" spans="1:11" x14ac:dyDescent="0.25">
      <c r="A223" s="205">
        <v>22949</v>
      </c>
      <c r="B223" s="202">
        <v>3.94</v>
      </c>
      <c r="C223" s="202"/>
      <c r="D223" s="202"/>
      <c r="E223" s="209">
        <f t="shared" si="3"/>
        <v>1971</v>
      </c>
      <c r="F223" s="204">
        <v>25993</v>
      </c>
      <c r="G223" s="201">
        <v>5.94</v>
      </c>
      <c r="J223" s="204">
        <v>24156</v>
      </c>
      <c r="K223" s="201">
        <v>4.75</v>
      </c>
    </row>
    <row r="224" spans="1:11" x14ac:dyDescent="0.25">
      <c r="A224" s="205">
        <v>22950</v>
      </c>
      <c r="B224" s="202">
        <v>3.94</v>
      </c>
      <c r="C224" s="202"/>
      <c r="D224" s="202"/>
      <c r="E224" s="209">
        <f t="shared" si="3"/>
        <v>1971</v>
      </c>
      <c r="F224" s="204">
        <v>26024</v>
      </c>
      <c r="G224" s="201">
        <v>6</v>
      </c>
      <c r="J224" s="204">
        <v>24163</v>
      </c>
      <c r="K224" s="201">
        <v>4.7699999999999996</v>
      </c>
    </row>
    <row r="225" spans="1:11" x14ac:dyDescent="0.25">
      <c r="A225" s="205">
        <v>22951</v>
      </c>
      <c r="B225" s="202">
        <v>3.94</v>
      </c>
      <c r="C225" s="202"/>
      <c r="D225" s="202"/>
      <c r="E225" s="209">
        <f t="shared" si="3"/>
        <v>1971</v>
      </c>
      <c r="F225" s="204">
        <v>26054</v>
      </c>
      <c r="G225" s="201">
        <v>6.32</v>
      </c>
      <c r="J225" s="204">
        <v>24170</v>
      </c>
      <c r="K225" s="201">
        <v>4.8099999999999996</v>
      </c>
    </row>
    <row r="226" spans="1:11" x14ac:dyDescent="0.25">
      <c r="A226" s="205">
        <v>22952</v>
      </c>
      <c r="B226" s="202">
        <v>3.94</v>
      </c>
      <c r="C226" s="202"/>
      <c r="D226" s="202"/>
      <c r="E226" s="209">
        <f t="shared" si="3"/>
        <v>1971</v>
      </c>
      <c r="F226" s="204">
        <v>26085</v>
      </c>
      <c r="G226" s="201">
        <v>6.38</v>
      </c>
      <c r="J226" s="204">
        <v>24177</v>
      </c>
      <c r="K226" s="201">
        <v>4.7699999999999996</v>
      </c>
    </row>
    <row r="227" spans="1:11" x14ac:dyDescent="0.25">
      <c r="A227" s="205">
        <v>22955</v>
      </c>
      <c r="B227" s="202">
        <v>3.93</v>
      </c>
      <c r="C227" s="202"/>
      <c r="D227" s="202"/>
      <c r="E227" s="209">
        <f t="shared" si="3"/>
        <v>1971</v>
      </c>
      <c r="F227" s="204">
        <v>26115</v>
      </c>
      <c r="G227" s="201">
        <v>6.38</v>
      </c>
      <c r="J227" s="204">
        <v>24184</v>
      </c>
      <c r="K227" s="201">
        <v>4.72</v>
      </c>
    </row>
    <row r="228" spans="1:11" x14ac:dyDescent="0.25">
      <c r="A228" s="205">
        <v>22956</v>
      </c>
      <c r="B228" s="202" t="e">
        <f>NA()</f>
        <v>#N/A</v>
      </c>
      <c r="C228" s="202"/>
      <c r="D228" s="202"/>
      <c r="E228" s="209">
        <f t="shared" si="3"/>
        <v>1971</v>
      </c>
      <c r="F228" s="204">
        <v>26146</v>
      </c>
      <c r="G228" s="201">
        <v>6.27</v>
      </c>
      <c r="J228" s="204">
        <v>24191</v>
      </c>
      <c r="K228" s="201">
        <v>4.66</v>
      </c>
    </row>
    <row r="229" spans="1:11" x14ac:dyDescent="0.25">
      <c r="A229" s="205">
        <v>22957</v>
      </c>
      <c r="B229" s="202">
        <v>3.93</v>
      </c>
      <c r="C229" s="202"/>
      <c r="D229" s="202"/>
      <c r="E229" s="209">
        <f t="shared" si="3"/>
        <v>1971</v>
      </c>
      <c r="F229" s="204">
        <v>26177</v>
      </c>
      <c r="G229" s="201">
        <v>6.05</v>
      </c>
      <c r="J229" s="204">
        <v>24198</v>
      </c>
      <c r="K229" s="201">
        <v>4.63</v>
      </c>
    </row>
    <row r="230" spans="1:11" x14ac:dyDescent="0.25">
      <c r="A230" s="205">
        <v>22958</v>
      </c>
      <c r="B230" s="202">
        <v>3.92</v>
      </c>
      <c r="C230" s="202"/>
      <c r="D230" s="202"/>
      <c r="E230" s="209">
        <f t="shared" si="3"/>
        <v>1971</v>
      </c>
      <c r="F230" s="204">
        <v>26207</v>
      </c>
      <c r="G230" s="201">
        <v>5.92</v>
      </c>
      <c r="J230" s="204">
        <v>24205</v>
      </c>
      <c r="K230" s="201">
        <v>4.6100000000000003</v>
      </c>
    </row>
    <row r="231" spans="1:11" x14ac:dyDescent="0.25">
      <c r="A231" s="205">
        <v>22959</v>
      </c>
      <c r="B231" s="202">
        <v>3.91</v>
      </c>
      <c r="C231" s="202"/>
      <c r="D231" s="202"/>
      <c r="E231" s="209">
        <f t="shared" si="3"/>
        <v>1971</v>
      </c>
      <c r="F231" s="204">
        <v>26238</v>
      </c>
      <c r="G231" s="201">
        <v>5.86</v>
      </c>
      <c r="J231" s="204">
        <v>24212</v>
      </c>
      <c r="K231" s="201">
        <v>4.6500000000000004</v>
      </c>
    </row>
    <row r="232" spans="1:11" x14ac:dyDescent="0.25">
      <c r="A232" s="205">
        <v>22962</v>
      </c>
      <c r="B232" s="202" t="e">
        <f>NA()</f>
        <v>#N/A</v>
      </c>
      <c r="C232" s="202"/>
      <c r="D232" s="202"/>
      <c r="E232" s="209">
        <f t="shared" si="3"/>
        <v>1971</v>
      </c>
      <c r="F232" s="204">
        <v>26268</v>
      </c>
      <c r="G232" s="201">
        <v>6</v>
      </c>
      <c r="J232" s="204">
        <v>24219</v>
      </c>
      <c r="K232" s="201">
        <v>4.67</v>
      </c>
    </row>
    <row r="233" spans="1:11" x14ac:dyDescent="0.25">
      <c r="A233" s="205">
        <v>22963</v>
      </c>
      <c r="B233" s="202">
        <v>3.92</v>
      </c>
      <c r="C233" s="202"/>
      <c r="D233" s="202"/>
      <c r="E233" s="209">
        <f t="shared" si="3"/>
        <v>1972</v>
      </c>
      <c r="F233" s="204">
        <v>26299</v>
      </c>
      <c r="G233" s="201">
        <v>6.01</v>
      </c>
      <c r="J233" s="204">
        <v>24226</v>
      </c>
      <c r="K233" s="201">
        <v>4.6900000000000004</v>
      </c>
    </row>
    <row r="234" spans="1:11" x14ac:dyDescent="0.25">
      <c r="A234" s="205">
        <v>22964</v>
      </c>
      <c r="B234" s="202">
        <v>3.93</v>
      </c>
      <c r="C234" s="202"/>
      <c r="D234" s="202"/>
      <c r="E234" s="209">
        <f t="shared" si="3"/>
        <v>1972</v>
      </c>
      <c r="F234" s="204">
        <v>26330</v>
      </c>
      <c r="G234" s="201">
        <v>6.06</v>
      </c>
      <c r="J234" s="204">
        <v>24233</v>
      </c>
      <c r="K234" s="201">
        <v>4.71</v>
      </c>
    </row>
    <row r="235" spans="1:11" x14ac:dyDescent="0.25">
      <c r="A235" s="205">
        <v>22965</v>
      </c>
      <c r="B235" s="202">
        <v>3.93</v>
      </c>
      <c r="C235" s="202"/>
      <c r="D235" s="202"/>
      <c r="E235" s="209">
        <f t="shared" si="3"/>
        <v>1972</v>
      </c>
      <c r="F235" s="204">
        <v>26359</v>
      </c>
      <c r="G235" s="201">
        <v>6.06</v>
      </c>
      <c r="J235" s="204">
        <v>24240</v>
      </c>
      <c r="K235" s="201">
        <v>4.66</v>
      </c>
    </row>
    <row r="236" spans="1:11" x14ac:dyDescent="0.25">
      <c r="A236" s="205">
        <v>22966</v>
      </c>
      <c r="B236" s="202">
        <v>3.94</v>
      </c>
      <c r="C236" s="202"/>
      <c r="D236" s="202"/>
      <c r="E236" s="209">
        <f t="shared" si="3"/>
        <v>1972</v>
      </c>
      <c r="F236" s="204">
        <v>26390</v>
      </c>
      <c r="G236" s="201">
        <v>6.16</v>
      </c>
      <c r="J236" s="204">
        <v>24247</v>
      </c>
      <c r="K236" s="201">
        <v>4.66</v>
      </c>
    </row>
    <row r="237" spans="1:11" x14ac:dyDescent="0.25">
      <c r="A237" s="205">
        <v>22969</v>
      </c>
      <c r="B237" s="202">
        <v>3.95</v>
      </c>
      <c r="C237" s="202"/>
      <c r="D237" s="202"/>
      <c r="E237" s="209">
        <f t="shared" si="3"/>
        <v>1972</v>
      </c>
      <c r="F237" s="204">
        <v>26420</v>
      </c>
      <c r="G237" s="201">
        <v>6.07</v>
      </c>
      <c r="J237" s="204">
        <v>24254</v>
      </c>
      <c r="K237" s="201">
        <v>4.71</v>
      </c>
    </row>
    <row r="238" spans="1:11" x14ac:dyDescent="0.25">
      <c r="A238" s="205">
        <v>22970</v>
      </c>
      <c r="B238" s="202">
        <v>3.94</v>
      </c>
      <c r="C238" s="202"/>
      <c r="D238" s="202"/>
      <c r="E238" s="209">
        <f t="shared" si="3"/>
        <v>1972</v>
      </c>
      <c r="F238" s="204">
        <v>26451</v>
      </c>
      <c r="G238" s="201">
        <v>6.01</v>
      </c>
      <c r="J238" s="204">
        <v>24261</v>
      </c>
      <c r="K238" s="201">
        <v>4.71</v>
      </c>
    </row>
    <row r="239" spans="1:11" x14ac:dyDescent="0.25">
      <c r="A239" s="205">
        <v>22971</v>
      </c>
      <c r="B239" s="202">
        <v>3.94</v>
      </c>
      <c r="C239" s="202"/>
      <c r="D239" s="202"/>
      <c r="E239" s="209">
        <f t="shared" si="3"/>
        <v>1972</v>
      </c>
      <c r="F239" s="204">
        <v>26481</v>
      </c>
      <c r="G239" s="201">
        <v>6.01</v>
      </c>
      <c r="J239" s="204">
        <v>24268</v>
      </c>
      <c r="K239" s="201">
        <v>4.7300000000000004</v>
      </c>
    </row>
    <row r="240" spans="1:11" x14ac:dyDescent="0.25">
      <c r="A240" s="205">
        <v>22972</v>
      </c>
      <c r="B240" s="202" t="e">
        <f>NA()</f>
        <v>#N/A</v>
      </c>
      <c r="C240" s="202"/>
      <c r="D240" s="202"/>
      <c r="E240" s="209">
        <f t="shared" si="3"/>
        <v>1972</v>
      </c>
      <c r="F240" s="204">
        <v>26512</v>
      </c>
      <c r="G240" s="201">
        <v>5.94</v>
      </c>
      <c r="J240" s="204">
        <v>24275</v>
      </c>
      <c r="K240" s="201">
        <v>4.7300000000000004</v>
      </c>
    </row>
    <row r="241" spans="1:11" x14ac:dyDescent="0.25">
      <c r="A241" s="205">
        <v>22973</v>
      </c>
      <c r="B241" s="202">
        <v>3.94</v>
      </c>
      <c r="C241" s="202"/>
      <c r="D241" s="202"/>
      <c r="E241" s="209">
        <f t="shared" si="3"/>
        <v>1972</v>
      </c>
      <c r="F241" s="204">
        <v>26543</v>
      </c>
      <c r="G241" s="201">
        <v>6.05</v>
      </c>
      <c r="J241" s="204">
        <v>24282</v>
      </c>
      <c r="K241" s="201">
        <v>4.7</v>
      </c>
    </row>
    <row r="242" spans="1:11" x14ac:dyDescent="0.25">
      <c r="A242" s="205">
        <v>22976</v>
      </c>
      <c r="B242" s="202">
        <v>3.94</v>
      </c>
      <c r="C242" s="202"/>
      <c r="D242" s="202"/>
      <c r="E242" s="209">
        <f t="shared" si="3"/>
        <v>1972</v>
      </c>
      <c r="F242" s="204">
        <v>26573</v>
      </c>
      <c r="G242" s="201">
        <v>6</v>
      </c>
      <c r="J242" s="204">
        <v>24289</v>
      </c>
      <c r="K242" s="201">
        <v>4.79</v>
      </c>
    </row>
    <row r="243" spans="1:11" x14ac:dyDescent="0.25">
      <c r="A243" s="205">
        <v>22977</v>
      </c>
      <c r="B243" s="202">
        <v>3.94</v>
      </c>
      <c r="C243" s="202"/>
      <c r="D243" s="202"/>
      <c r="E243" s="209">
        <f t="shared" si="3"/>
        <v>1972</v>
      </c>
      <c r="F243" s="204">
        <v>26604</v>
      </c>
      <c r="G243" s="201">
        <v>5.79</v>
      </c>
      <c r="J243" s="204">
        <v>24296</v>
      </c>
      <c r="K243" s="201">
        <v>4.8099999999999996</v>
      </c>
    </row>
    <row r="244" spans="1:11" x14ac:dyDescent="0.25">
      <c r="A244" s="205">
        <v>22978</v>
      </c>
      <c r="B244" s="202">
        <v>3.94</v>
      </c>
      <c r="C244" s="202"/>
      <c r="D244" s="202"/>
      <c r="E244" s="209">
        <f t="shared" si="3"/>
        <v>1972</v>
      </c>
      <c r="F244" s="204">
        <v>26634</v>
      </c>
      <c r="G244" s="201">
        <v>5.96</v>
      </c>
      <c r="J244" s="204">
        <v>24303</v>
      </c>
      <c r="K244" s="201">
        <v>4.87</v>
      </c>
    </row>
    <row r="245" spans="1:11" x14ac:dyDescent="0.25">
      <c r="A245" s="205">
        <v>22979</v>
      </c>
      <c r="B245" s="202">
        <v>3.94</v>
      </c>
      <c r="C245" s="202"/>
      <c r="D245" s="202"/>
      <c r="E245" s="209">
        <f t="shared" si="3"/>
        <v>1973</v>
      </c>
      <c r="F245" s="204">
        <v>26665</v>
      </c>
      <c r="G245" s="201">
        <v>6.78</v>
      </c>
      <c r="J245" s="204">
        <v>24310</v>
      </c>
      <c r="K245" s="201">
        <v>4.8499999999999996</v>
      </c>
    </row>
    <row r="246" spans="1:11" x14ac:dyDescent="0.25">
      <c r="A246" s="205">
        <v>22980</v>
      </c>
      <c r="B246" s="202">
        <v>3.94</v>
      </c>
      <c r="C246" s="202"/>
      <c r="D246" s="202"/>
      <c r="E246" s="209">
        <f t="shared" si="3"/>
        <v>1973</v>
      </c>
      <c r="F246" s="204">
        <v>26696</v>
      </c>
      <c r="G246" s="201">
        <v>6.88</v>
      </c>
      <c r="J246" s="204">
        <v>24317</v>
      </c>
      <c r="K246" s="201">
        <v>4.83</v>
      </c>
    </row>
    <row r="247" spans="1:11" x14ac:dyDescent="0.25">
      <c r="A247" s="205">
        <v>22983</v>
      </c>
      <c r="B247" s="202">
        <v>3.95</v>
      </c>
      <c r="C247" s="202"/>
      <c r="D247" s="202"/>
      <c r="E247" s="209">
        <f t="shared" si="3"/>
        <v>1973</v>
      </c>
      <c r="F247" s="204">
        <v>26724</v>
      </c>
      <c r="G247" s="201">
        <v>6.91</v>
      </c>
      <c r="J247" s="204">
        <v>24324</v>
      </c>
      <c r="K247" s="201">
        <v>4.8600000000000003</v>
      </c>
    </row>
    <row r="248" spans="1:11" x14ac:dyDescent="0.25">
      <c r="A248" s="205">
        <v>22984</v>
      </c>
      <c r="B248" s="202">
        <v>3.96</v>
      </c>
      <c r="C248" s="202"/>
      <c r="D248" s="202"/>
      <c r="E248" s="209">
        <f t="shared" si="3"/>
        <v>1973</v>
      </c>
      <c r="F248" s="204">
        <v>26755</v>
      </c>
      <c r="G248" s="201">
        <v>6.86</v>
      </c>
      <c r="J248" s="204">
        <v>24331</v>
      </c>
      <c r="K248" s="201">
        <v>4.87</v>
      </c>
    </row>
    <row r="249" spans="1:11" x14ac:dyDescent="0.25">
      <c r="A249" s="205">
        <v>22985</v>
      </c>
      <c r="B249" s="203">
        <v>3.96</v>
      </c>
      <c r="C249" s="203"/>
      <c r="D249" s="203"/>
      <c r="E249" s="209">
        <f t="shared" si="3"/>
        <v>1973</v>
      </c>
      <c r="F249" s="204">
        <v>26785</v>
      </c>
      <c r="G249" s="201">
        <v>6.99</v>
      </c>
      <c r="J249" s="204">
        <v>24338</v>
      </c>
      <c r="K249" s="201">
        <v>4.95</v>
      </c>
    </row>
    <row r="250" spans="1:11" x14ac:dyDescent="0.25">
      <c r="A250" s="205">
        <v>22986</v>
      </c>
      <c r="B250" s="202">
        <v>3.95</v>
      </c>
      <c r="C250" s="202"/>
      <c r="D250" s="202"/>
      <c r="E250" s="209">
        <f t="shared" si="3"/>
        <v>1973</v>
      </c>
      <c r="F250" s="204">
        <v>26816</v>
      </c>
      <c r="G250" s="201">
        <v>7.06</v>
      </c>
      <c r="J250" s="204">
        <v>24345</v>
      </c>
      <c r="K250" s="201">
        <v>5.03</v>
      </c>
    </row>
    <row r="251" spans="1:11" x14ac:dyDescent="0.25">
      <c r="A251" s="205">
        <v>22987</v>
      </c>
      <c r="B251" s="202">
        <v>3.95</v>
      </c>
      <c r="C251" s="202"/>
      <c r="D251" s="202"/>
      <c r="E251" s="209">
        <f t="shared" si="3"/>
        <v>1973</v>
      </c>
      <c r="F251" s="204">
        <v>26846</v>
      </c>
      <c r="G251" s="201">
        <v>7.29</v>
      </c>
      <c r="J251" s="204">
        <v>24352</v>
      </c>
      <c r="K251" s="201">
        <v>5.04</v>
      </c>
    </row>
    <row r="252" spans="1:11" x14ac:dyDescent="0.25">
      <c r="A252" s="205">
        <v>22990</v>
      </c>
      <c r="B252" s="202">
        <v>3.94</v>
      </c>
      <c r="C252" s="202"/>
      <c r="D252" s="202"/>
      <c r="E252" s="209">
        <f t="shared" si="3"/>
        <v>1973</v>
      </c>
      <c r="F252" s="204">
        <v>26877</v>
      </c>
      <c r="G252" s="201">
        <v>7.61</v>
      </c>
      <c r="J252" s="204">
        <v>24359</v>
      </c>
      <c r="K252" s="201">
        <v>4.93</v>
      </c>
    </row>
    <row r="253" spans="1:11" x14ac:dyDescent="0.25">
      <c r="A253" s="205">
        <v>22991</v>
      </c>
      <c r="B253" s="202">
        <v>3.93</v>
      </c>
      <c r="C253" s="202"/>
      <c r="D253" s="202"/>
      <c r="E253" s="209">
        <f t="shared" si="3"/>
        <v>1973</v>
      </c>
      <c r="F253" s="204">
        <v>26908</v>
      </c>
      <c r="G253" s="201">
        <v>7.25</v>
      </c>
      <c r="J253" s="204">
        <v>24366</v>
      </c>
      <c r="K253" s="201">
        <v>4.9400000000000004</v>
      </c>
    </row>
    <row r="254" spans="1:11" x14ac:dyDescent="0.25">
      <c r="A254" s="205">
        <v>22992</v>
      </c>
      <c r="B254" s="202">
        <v>3.92</v>
      </c>
      <c r="C254" s="202"/>
      <c r="D254" s="202"/>
      <c r="E254" s="209">
        <f t="shared" si="3"/>
        <v>1973</v>
      </c>
      <c r="F254" s="204">
        <v>26938</v>
      </c>
      <c r="G254" s="201">
        <v>7.18</v>
      </c>
      <c r="J254" s="204">
        <v>24373</v>
      </c>
      <c r="K254" s="201">
        <v>4.9800000000000004</v>
      </c>
    </row>
    <row r="255" spans="1:11" x14ac:dyDescent="0.25">
      <c r="A255" s="205">
        <v>22993</v>
      </c>
      <c r="B255" s="202">
        <v>3.92</v>
      </c>
      <c r="C255" s="202"/>
      <c r="D255" s="202"/>
      <c r="E255" s="209">
        <f t="shared" si="3"/>
        <v>1973</v>
      </c>
      <c r="F255" s="204">
        <v>26969</v>
      </c>
      <c r="G255" s="201">
        <v>7.3</v>
      </c>
      <c r="J255" s="204">
        <v>24380</v>
      </c>
      <c r="K255" s="201">
        <v>4.91</v>
      </c>
    </row>
    <row r="256" spans="1:11" x14ac:dyDescent="0.25">
      <c r="A256" s="205">
        <v>22994</v>
      </c>
      <c r="B256" s="202">
        <v>3.92</v>
      </c>
      <c r="C256" s="202"/>
      <c r="D256" s="202"/>
      <c r="E256" s="209">
        <f t="shared" si="3"/>
        <v>1973</v>
      </c>
      <c r="F256" s="204">
        <v>26999</v>
      </c>
      <c r="G256" s="201">
        <v>7.29</v>
      </c>
      <c r="J256" s="204">
        <v>24387</v>
      </c>
      <c r="K256" s="201">
        <v>4.9000000000000004</v>
      </c>
    </row>
    <row r="257" spans="1:11" x14ac:dyDescent="0.25">
      <c r="A257" s="205">
        <v>22997</v>
      </c>
      <c r="B257" s="202">
        <v>3.91</v>
      </c>
      <c r="C257" s="202"/>
      <c r="D257" s="202"/>
      <c r="E257" s="209">
        <f t="shared" si="3"/>
        <v>1974</v>
      </c>
      <c r="F257" s="204">
        <v>27030</v>
      </c>
      <c r="G257" s="201">
        <v>7.48</v>
      </c>
      <c r="J257" s="204">
        <v>24394</v>
      </c>
      <c r="K257" s="201">
        <v>4.8899999999999997</v>
      </c>
    </row>
    <row r="258" spans="1:11" x14ac:dyDescent="0.25">
      <c r="A258" s="205">
        <v>22998</v>
      </c>
      <c r="B258" s="202">
        <v>3.9</v>
      </c>
      <c r="C258" s="202"/>
      <c r="D258" s="202"/>
      <c r="E258" s="209">
        <f t="shared" si="3"/>
        <v>1974</v>
      </c>
      <c r="F258" s="204">
        <v>27061</v>
      </c>
      <c r="G258" s="201">
        <v>7.46</v>
      </c>
      <c r="J258" s="204">
        <v>24401</v>
      </c>
      <c r="K258" s="201">
        <v>4.83</v>
      </c>
    </row>
    <row r="259" spans="1:11" x14ac:dyDescent="0.25">
      <c r="A259" s="205">
        <v>22999</v>
      </c>
      <c r="B259" s="202">
        <v>3.9</v>
      </c>
      <c r="C259" s="202"/>
      <c r="D259" s="202"/>
      <c r="E259" s="209">
        <f t="shared" si="3"/>
        <v>1974</v>
      </c>
      <c r="F259" s="204">
        <v>27089</v>
      </c>
      <c r="G259" s="201">
        <v>7.73</v>
      </c>
      <c r="J259" s="204">
        <v>24408</v>
      </c>
      <c r="K259" s="201">
        <v>4.75</v>
      </c>
    </row>
    <row r="260" spans="1:11" x14ac:dyDescent="0.25">
      <c r="A260" s="205">
        <v>23000</v>
      </c>
      <c r="B260" s="202">
        <v>3.9</v>
      </c>
      <c r="C260" s="202"/>
      <c r="D260" s="202"/>
      <c r="E260" s="209">
        <f t="shared" si="3"/>
        <v>1974</v>
      </c>
      <c r="F260" s="204">
        <v>27120</v>
      </c>
      <c r="G260" s="201">
        <v>8.01</v>
      </c>
      <c r="J260" s="204">
        <v>24415</v>
      </c>
      <c r="K260" s="201">
        <v>4.8099999999999996</v>
      </c>
    </row>
    <row r="261" spans="1:11" x14ac:dyDescent="0.25">
      <c r="A261" s="205">
        <v>23001</v>
      </c>
      <c r="B261" s="202">
        <v>3.9</v>
      </c>
      <c r="C261" s="202"/>
      <c r="D261" s="202"/>
      <c r="E261" s="209">
        <f t="shared" si="3"/>
        <v>1974</v>
      </c>
      <c r="F261" s="204">
        <v>27150</v>
      </c>
      <c r="G261" s="201">
        <v>8.14</v>
      </c>
      <c r="J261" s="204">
        <v>24422</v>
      </c>
      <c r="K261" s="201">
        <v>4.8600000000000003</v>
      </c>
    </row>
    <row r="262" spans="1:11" x14ac:dyDescent="0.25">
      <c r="A262" s="205">
        <v>23004</v>
      </c>
      <c r="B262" s="202">
        <v>3.89</v>
      </c>
      <c r="C262" s="202"/>
      <c r="D262" s="202"/>
      <c r="E262" s="209">
        <f t="shared" si="3"/>
        <v>1974</v>
      </c>
      <c r="F262" s="204">
        <v>27181</v>
      </c>
      <c r="G262" s="201">
        <v>8.1</v>
      </c>
      <c r="J262" s="204">
        <v>24429</v>
      </c>
      <c r="K262" s="201">
        <v>4.9000000000000004</v>
      </c>
    </row>
    <row r="263" spans="1:11" x14ac:dyDescent="0.25">
      <c r="A263" s="205">
        <v>23005</v>
      </c>
      <c r="B263" s="202" t="e">
        <f>NA()</f>
        <v>#N/A</v>
      </c>
      <c r="C263" s="202"/>
      <c r="D263" s="202"/>
      <c r="E263" s="209">
        <f t="shared" si="3"/>
        <v>1974</v>
      </c>
      <c r="F263" s="204">
        <v>27211</v>
      </c>
      <c r="G263" s="201">
        <v>8.26</v>
      </c>
      <c r="J263" s="204">
        <v>24436</v>
      </c>
      <c r="K263" s="201">
        <v>4.9000000000000004</v>
      </c>
    </row>
    <row r="264" spans="1:11" x14ac:dyDescent="0.25">
      <c r="A264" s="205">
        <v>23006</v>
      </c>
      <c r="B264" s="202">
        <v>3.89</v>
      </c>
      <c r="C264" s="202"/>
      <c r="D264" s="202"/>
      <c r="E264" s="209">
        <f t="shared" si="3"/>
        <v>1974</v>
      </c>
      <c r="F264" s="204">
        <v>27242</v>
      </c>
      <c r="G264" s="201">
        <v>8.6</v>
      </c>
      <c r="J264" s="204">
        <v>24443</v>
      </c>
      <c r="K264" s="201">
        <v>4.87</v>
      </c>
    </row>
    <row r="265" spans="1:11" x14ac:dyDescent="0.25">
      <c r="A265" s="205">
        <v>23007</v>
      </c>
      <c r="B265" s="202">
        <v>3.9</v>
      </c>
      <c r="C265" s="202"/>
      <c r="D265" s="202"/>
      <c r="E265" s="209">
        <f t="shared" ref="E265:E328" si="4">YEAR(F265)</f>
        <v>1974</v>
      </c>
      <c r="F265" s="204">
        <v>27273</v>
      </c>
      <c r="G265" s="201">
        <v>8.6</v>
      </c>
      <c r="J265" s="204">
        <v>24450</v>
      </c>
      <c r="K265" s="201">
        <v>4.8899999999999997</v>
      </c>
    </row>
    <row r="266" spans="1:11" x14ac:dyDescent="0.25">
      <c r="A266" s="205">
        <v>23008</v>
      </c>
      <c r="B266" s="202">
        <v>3.91</v>
      </c>
      <c r="C266" s="202"/>
      <c r="D266" s="202"/>
      <c r="E266" s="209">
        <f t="shared" si="4"/>
        <v>1974</v>
      </c>
      <c r="F266" s="204">
        <v>27303</v>
      </c>
      <c r="G266" s="201">
        <v>8.3699999999999992</v>
      </c>
      <c r="J266" s="204">
        <v>24457</v>
      </c>
      <c r="K266" s="201">
        <v>4.76</v>
      </c>
    </row>
    <row r="267" spans="1:11" x14ac:dyDescent="0.25">
      <c r="A267" s="205">
        <v>23011</v>
      </c>
      <c r="B267" s="202">
        <v>3.92</v>
      </c>
      <c r="C267" s="202"/>
      <c r="D267" s="202"/>
      <c r="E267" s="209">
        <f t="shared" si="4"/>
        <v>1974</v>
      </c>
      <c r="F267" s="204">
        <v>27334</v>
      </c>
      <c r="G267" s="201">
        <v>7.99</v>
      </c>
      <c r="J267" s="204">
        <v>24464</v>
      </c>
      <c r="K267" s="201">
        <v>4.6900000000000004</v>
      </c>
    </row>
    <row r="268" spans="1:11" x14ac:dyDescent="0.25">
      <c r="A268" s="205">
        <v>23012</v>
      </c>
      <c r="B268" s="202" t="e">
        <f>NA()</f>
        <v>#N/A</v>
      </c>
      <c r="C268" s="202"/>
      <c r="D268" s="202"/>
      <c r="E268" s="209">
        <f t="shared" si="4"/>
        <v>1974</v>
      </c>
      <c r="F268" s="204">
        <v>27364</v>
      </c>
      <c r="G268" s="201">
        <v>7.91</v>
      </c>
      <c r="J268" s="204">
        <v>24471</v>
      </c>
      <c r="K268" s="201">
        <v>4.6399999999999997</v>
      </c>
    </row>
    <row r="269" spans="1:11" x14ac:dyDescent="0.25">
      <c r="A269" s="205">
        <v>23013</v>
      </c>
      <c r="B269" s="202">
        <v>3.91</v>
      </c>
      <c r="C269" s="202"/>
      <c r="D269" s="202"/>
      <c r="E269" s="209">
        <f t="shared" si="4"/>
        <v>1975</v>
      </c>
      <c r="F269" s="204">
        <v>27395</v>
      </c>
      <c r="G269" s="201">
        <v>7.88</v>
      </c>
      <c r="J269" s="204">
        <v>24478</v>
      </c>
      <c r="K269" s="201">
        <v>4.5599999999999996</v>
      </c>
    </row>
    <row r="270" spans="1:11" x14ac:dyDescent="0.25">
      <c r="A270" s="205">
        <v>23014</v>
      </c>
      <c r="B270" s="202">
        <v>3.91</v>
      </c>
      <c r="C270" s="202"/>
      <c r="D270" s="202"/>
      <c r="E270" s="209">
        <f t="shared" si="4"/>
        <v>1975</v>
      </c>
      <c r="F270" s="204">
        <v>27426</v>
      </c>
      <c r="G270" s="201">
        <v>7.71</v>
      </c>
      <c r="J270" s="204">
        <v>24485</v>
      </c>
      <c r="K270" s="201">
        <v>4.5</v>
      </c>
    </row>
    <row r="271" spans="1:11" x14ac:dyDescent="0.25">
      <c r="A271" s="205">
        <v>23015</v>
      </c>
      <c r="B271" s="202">
        <v>3.93</v>
      </c>
      <c r="C271" s="202"/>
      <c r="D271" s="202"/>
      <c r="E271" s="209">
        <f t="shared" si="4"/>
        <v>1975</v>
      </c>
      <c r="F271" s="204">
        <v>27454</v>
      </c>
      <c r="G271" s="201">
        <v>7.99</v>
      </c>
      <c r="J271" s="204">
        <v>24492</v>
      </c>
      <c r="K271" s="201">
        <v>4.4800000000000004</v>
      </c>
    </row>
    <row r="272" spans="1:11" x14ac:dyDescent="0.25">
      <c r="A272" s="205">
        <v>23018</v>
      </c>
      <c r="B272" s="202">
        <v>3.92</v>
      </c>
      <c r="C272" s="202"/>
      <c r="D272" s="202"/>
      <c r="E272" s="209">
        <f t="shared" si="4"/>
        <v>1975</v>
      </c>
      <c r="F272" s="204">
        <v>27485</v>
      </c>
      <c r="G272" s="201">
        <v>8.36</v>
      </c>
      <c r="J272" s="204">
        <v>24499</v>
      </c>
      <c r="K272" s="201">
        <v>4.51</v>
      </c>
    </row>
    <row r="273" spans="1:11" x14ac:dyDescent="0.25">
      <c r="A273" s="205">
        <v>23019</v>
      </c>
      <c r="B273" s="202">
        <v>3.93</v>
      </c>
      <c r="C273" s="202"/>
      <c r="D273" s="202"/>
      <c r="E273" s="209">
        <f t="shared" si="4"/>
        <v>1975</v>
      </c>
      <c r="F273" s="204">
        <v>27515</v>
      </c>
      <c r="G273" s="201">
        <v>8.2200000000000006</v>
      </c>
      <c r="J273" s="204">
        <v>24506</v>
      </c>
      <c r="K273" s="201">
        <v>4.49</v>
      </c>
    </row>
    <row r="274" spans="1:11" x14ac:dyDescent="0.25">
      <c r="A274" s="205">
        <v>23020</v>
      </c>
      <c r="B274" s="203">
        <v>3.93</v>
      </c>
      <c r="C274" s="203"/>
      <c r="D274" s="203"/>
      <c r="E274" s="209">
        <f t="shared" si="4"/>
        <v>1975</v>
      </c>
      <c r="F274" s="204">
        <v>27546</v>
      </c>
      <c r="G274" s="201">
        <v>8.0399999999999991</v>
      </c>
      <c r="J274" s="204">
        <v>24513</v>
      </c>
      <c r="K274" s="201">
        <v>4.54</v>
      </c>
    </row>
    <row r="275" spans="1:11" x14ac:dyDescent="0.25">
      <c r="A275" s="205">
        <v>23021</v>
      </c>
      <c r="B275" s="202">
        <v>3.92</v>
      </c>
      <c r="C275" s="202"/>
      <c r="D275" s="202"/>
      <c r="E275" s="209">
        <f t="shared" si="4"/>
        <v>1975</v>
      </c>
      <c r="F275" s="204">
        <v>27576</v>
      </c>
      <c r="G275" s="201">
        <v>8.17</v>
      </c>
      <c r="J275" s="204">
        <v>24520</v>
      </c>
      <c r="K275" s="201">
        <v>4.6399999999999997</v>
      </c>
    </row>
    <row r="276" spans="1:11" x14ac:dyDescent="0.25">
      <c r="A276" s="205">
        <v>23022</v>
      </c>
      <c r="B276" s="202">
        <v>3.91</v>
      </c>
      <c r="C276" s="202"/>
      <c r="D276" s="202"/>
      <c r="E276" s="209">
        <f t="shared" si="4"/>
        <v>1975</v>
      </c>
      <c r="F276" s="204">
        <v>27607</v>
      </c>
      <c r="G276" s="201">
        <v>8.5</v>
      </c>
      <c r="J276" s="204">
        <v>24527</v>
      </c>
      <c r="K276" s="201">
        <v>4.71</v>
      </c>
    </row>
    <row r="277" spans="1:11" x14ac:dyDescent="0.25">
      <c r="A277" s="205">
        <v>23025</v>
      </c>
      <c r="B277" s="202">
        <v>3.91</v>
      </c>
      <c r="C277" s="202"/>
      <c r="D277" s="202"/>
      <c r="E277" s="209">
        <f t="shared" si="4"/>
        <v>1975</v>
      </c>
      <c r="F277" s="204">
        <v>27638</v>
      </c>
      <c r="G277" s="201">
        <v>8.57</v>
      </c>
      <c r="J277" s="204">
        <v>24534</v>
      </c>
      <c r="K277" s="201">
        <v>4.66</v>
      </c>
    </row>
    <row r="278" spans="1:11" x14ac:dyDescent="0.25">
      <c r="A278" s="205">
        <v>23026</v>
      </c>
      <c r="B278" s="202">
        <v>3.91</v>
      </c>
      <c r="C278" s="202"/>
      <c r="D278" s="202"/>
      <c r="E278" s="209">
        <f t="shared" si="4"/>
        <v>1975</v>
      </c>
      <c r="F278" s="204">
        <v>27668</v>
      </c>
      <c r="G278" s="201">
        <v>8.35</v>
      </c>
      <c r="J278" s="204">
        <v>24541</v>
      </c>
      <c r="K278" s="201">
        <v>4.58</v>
      </c>
    </row>
    <row r="279" spans="1:11" x14ac:dyDescent="0.25">
      <c r="A279" s="205">
        <v>23027</v>
      </c>
      <c r="B279" s="202">
        <v>3.91</v>
      </c>
      <c r="C279" s="202"/>
      <c r="D279" s="202"/>
      <c r="E279" s="209">
        <f t="shared" si="4"/>
        <v>1975</v>
      </c>
      <c r="F279" s="204">
        <v>27699</v>
      </c>
      <c r="G279" s="201">
        <v>8.2799999999999994</v>
      </c>
      <c r="J279" s="204">
        <v>24548</v>
      </c>
      <c r="K279" s="201">
        <v>4.53</v>
      </c>
    </row>
    <row r="280" spans="1:11" x14ac:dyDescent="0.25">
      <c r="A280" s="205">
        <v>23028</v>
      </c>
      <c r="B280" s="202">
        <v>3.93</v>
      </c>
      <c r="C280" s="202"/>
      <c r="D280" s="202"/>
      <c r="E280" s="209">
        <f t="shared" si="4"/>
        <v>1975</v>
      </c>
      <c r="F280" s="204">
        <v>27729</v>
      </c>
      <c r="G280" s="201">
        <v>8.23</v>
      </c>
      <c r="J280" s="204">
        <v>24555</v>
      </c>
      <c r="K280" s="201">
        <v>4.54</v>
      </c>
    </row>
    <row r="281" spans="1:11" x14ac:dyDescent="0.25">
      <c r="A281" s="205">
        <v>23029</v>
      </c>
      <c r="B281" s="202">
        <v>3.94</v>
      </c>
      <c r="C281" s="202"/>
      <c r="D281" s="202"/>
      <c r="E281" s="209">
        <f t="shared" si="4"/>
        <v>1976</v>
      </c>
      <c r="F281" s="204">
        <v>27760</v>
      </c>
      <c r="G281" s="201">
        <v>8.01</v>
      </c>
      <c r="J281" s="204">
        <v>24562</v>
      </c>
      <c r="K281" s="201">
        <v>4.57</v>
      </c>
    </row>
    <row r="282" spans="1:11" x14ac:dyDescent="0.25">
      <c r="A282" s="205">
        <v>23032</v>
      </c>
      <c r="B282" s="202">
        <v>3.95</v>
      </c>
      <c r="C282" s="202"/>
      <c r="D282" s="202"/>
      <c r="E282" s="209">
        <f t="shared" si="4"/>
        <v>1976</v>
      </c>
      <c r="F282" s="204">
        <v>27791</v>
      </c>
      <c r="G282" s="201">
        <v>8.0299999999999994</v>
      </c>
      <c r="J282" s="204">
        <v>24569</v>
      </c>
      <c r="K282" s="201">
        <v>4.5599999999999996</v>
      </c>
    </row>
    <row r="283" spans="1:11" x14ac:dyDescent="0.25">
      <c r="A283" s="205">
        <v>23033</v>
      </c>
      <c r="B283" s="202">
        <v>3.96</v>
      </c>
      <c r="C283" s="202"/>
      <c r="D283" s="202"/>
      <c r="E283" s="209">
        <f t="shared" si="4"/>
        <v>1976</v>
      </c>
      <c r="F283" s="204">
        <v>27820</v>
      </c>
      <c r="G283" s="201">
        <v>7.97</v>
      </c>
      <c r="J283" s="204">
        <v>24576</v>
      </c>
      <c r="K283" s="201">
        <v>4.57</v>
      </c>
    </row>
    <row r="284" spans="1:11" x14ac:dyDescent="0.25">
      <c r="A284" s="205">
        <v>23034</v>
      </c>
      <c r="B284" s="202">
        <v>3.96</v>
      </c>
      <c r="C284" s="202"/>
      <c r="D284" s="202"/>
      <c r="E284" s="209">
        <f t="shared" si="4"/>
        <v>1976</v>
      </c>
      <c r="F284" s="204">
        <v>27851</v>
      </c>
      <c r="G284" s="201">
        <v>7.86</v>
      </c>
      <c r="J284" s="204">
        <v>24583</v>
      </c>
      <c r="K284" s="201">
        <v>4.67</v>
      </c>
    </row>
    <row r="285" spans="1:11" x14ac:dyDescent="0.25">
      <c r="A285" s="205">
        <v>23035</v>
      </c>
      <c r="B285" s="202">
        <v>3.96</v>
      </c>
      <c r="C285" s="202"/>
      <c r="D285" s="202"/>
      <c r="E285" s="209">
        <f t="shared" si="4"/>
        <v>1976</v>
      </c>
      <c r="F285" s="204">
        <v>27881</v>
      </c>
      <c r="G285" s="201">
        <v>8.1300000000000008</v>
      </c>
      <c r="J285" s="204">
        <v>24590</v>
      </c>
      <c r="K285" s="201">
        <v>4.76</v>
      </c>
    </row>
    <row r="286" spans="1:11" x14ac:dyDescent="0.25">
      <c r="A286" s="205">
        <v>23036</v>
      </c>
      <c r="B286" s="202">
        <v>3.95</v>
      </c>
      <c r="C286" s="202"/>
      <c r="D286" s="202"/>
      <c r="E286" s="209">
        <f t="shared" si="4"/>
        <v>1976</v>
      </c>
      <c r="F286" s="204">
        <v>27912</v>
      </c>
      <c r="G286" s="201">
        <v>8.0299999999999994</v>
      </c>
      <c r="J286" s="204">
        <v>24597</v>
      </c>
      <c r="K286" s="201">
        <v>4.8099999999999996</v>
      </c>
    </row>
    <row r="287" spans="1:11" x14ac:dyDescent="0.25">
      <c r="A287" s="205">
        <v>23039</v>
      </c>
      <c r="B287" s="202">
        <v>3.96</v>
      </c>
      <c r="C287" s="202"/>
      <c r="D287" s="202"/>
      <c r="E287" s="209">
        <f t="shared" si="4"/>
        <v>1976</v>
      </c>
      <c r="F287" s="204">
        <v>27942</v>
      </c>
      <c r="G287" s="201">
        <v>8</v>
      </c>
      <c r="J287" s="204">
        <v>24604</v>
      </c>
      <c r="K287" s="201">
        <v>4.8899999999999997</v>
      </c>
    </row>
    <row r="288" spans="1:11" x14ac:dyDescent="0.25">
      <c r="A288" s="205">
        <v>23040</v>
      </c>
      <c r="B288" s="202">
        <v>3.96</v>
      </c>
      <c r="C288" s="202"/>
      <c r="D288" s="202"/>
      <c r="E288" s="209">
        <f t="shared" si="4"/>
        <v>1976</v>
      </c>
      <c r="F288" s="204">
        <v>27973</v>
      </c>
      <c r="G288" s="201">
        <v>7.91</v>
      </c>
      <c r="J288" s="204">
        <v>24611</v>
      </c>
      <c r="K288" s="201">
        <v>4.92</v>
      </c>
    </row>
    <row r="289" spans="1:11" x14ac:dyDescent="0.25">
      <c r="A289" s="205">
        <v>23041</v>
      </c>
      <c r="B289" s="202">
        <v>3.95</v>
      </c>
      <c r="C289" s="202"/>
      <c r="D289" s="202"/>
      <c r="E289" s="209">
        <f t="shared" si="4"/>
        <v>1976</v>
      </c>
      <c r="F289" s="204">
        <v>28004</v>
      </c>
      <c r="G289" s="201">
        <v>7.78</v>
      </c>
      <c r="J289" s="204">
        <v>24618</v>
      </c>
      <c r="K289" s="201">
        <v>4.96</v>
      </c>
    </row>
    <row r="290" spans="1:11" x14ac:dyDescent="0.25">
      <c r="A290" s="205">
        <v>23042</v>
      </c>
      <c r="B290" s="202">
        <v>3.96</v>
      </c>
      <c r="C290" s="202"/>
      <c r="D290" s="202"/>
      <c r="E290" s="209">
        <f t="shared" si="4"/>
        <v>1976</v>
      </c>
      <c r="F290" s="204">
        <v>28034</v>
      </c>
      <c r="G290" s="201">
        <v>7.7</v>
      </c>
      <c r="J290" s="204">
        <v>24625</v>
      </c>
      <c r="K290" s="201">
        <v>4.8499999999999996</v>
      </c>
    </row>
    <row r="291" spans="1:11" x14ac:dyDescent="0.25">
      <c r="A291" s="205">
        <v>23043</v>
      </c>
      <c r="B291" s="202">
        <v>3.96</v>
      </c>
      <c r="C291" s="202"/>
      <c r="D291" s="202"/>
      <c r="E291" s="209">
        <f t="shared" si="4"/>
        <v>1976</v>
      </c>
      <c r="F291" s="204">
        <v>28065</v>
      </c>
      <c r="G291" s="201">
        <v>7.64</v>
      </c>
      <c r="J291" s="204">
        <v>24632</v>
      </c>
      <c r="K291" s="201">
        <v>4.88</v>
      </c>
    </row>
    <row r="292" spans="1:11" x14ac:dyDescent="0.25">
      <c r="A292" s="205">
        <v>23046</v>
      </c>
      <c r="B292" s="202">
        <v>3.97</v>
      </c>
      <c r="C292" s="202"/>
      <c r="D292" s="202"/>
      <c r="E292" s="209">
        <f t="shared" si="4"/>
        <v>1976</v>
      </c>
      <c r="F292" s="204">
        <v>28095</v>
      </c>
      <c r="G292" s="201">
        <v>7.3</v>
      </c>
      <c r="J292" s="204">
        <v>24639</v>
      </c>
      <c r="K292" s="201">
        <v>4.9800000000000004</v>
      </c>
    </row>
    <row r="293" spans="1:11" x14ac:dyDescent="0.25">
      <c r="A293" s="205">
        <v>23047</v>
      </c>
      <c r="B293" s="202">
        <v>3.97</v>
      </c>
      <c r="C293" s="202"/>
      <c r="D293" s="202"/>
      <c r="E293" s="209">
        <f t="shared" si="4"/>
        <v>1977</v>
      </c>
      <c r="F293" s="204">
        <v>28126</v>
      </c>
      <c r="G293" s="201">
        <v>7.48</v>
      </c>
      <c r="J293" s="204">
        <v>24646</v>
      </c>
      <c r="K293" s="201">
        <v>5.07</v>
      </c>
    </row>
    <row r="294" spans="1:11" x14ac:dyDescent="0.25">
      <c r="A294" s="205">
        <v>23048</v>
      </c>
      <c r="B294" s="202">
        <v>3.97</v>
      </c>
      <c r="C294" s="202"/>
      <c r="D294" s="202"/>
      <c r="E294" s="209">
        <f t="shared" si="4"/>
        <v>1977</v>
      </c>
      <c r="F294" s="204">
        <v>28157</v>
      </c>
      <c r="G294" s="201">
        <v>7.64</v>
      </c>
      <c r="J294" s="204">
        <v>24653</v>
      </c>
      <c r="K294" s="201">
        <v>5.09</v>
      </c>
    </row>
    <row r="295" spans="1:11" x14ac:dyDescent="0.25">
      <c r="A295" s="205">
        <v>23049</v>
      </c>
      <c r="B295" s="202">
        <v>3.97</v>
      </c>
      <c r="C295" s="202"/>
      <c r="D295" s="202"/>
      <c r="E295" s="209">
        <f t="shared" si="4"/>
        <v>1977</v>
      </c>
      <c r="F295" s="204">
        <v>28185</v>
      </c>
      <c r="G295" s="201">
        <v>7.73</v>
      </c>
      <c r="J295" s="204">
        <v>24660</v>
      </c>
      <c r="K295" s="201">
        <v>5.0199999999999996</v>
      </c>
    </row>
    <row r="296" spans="1:11" x14ac:dyDescent="0.25">
      <c r="A296" s="205">
        <v>23050</v>
      </c>
      <c r="B296" s="202">
        <v>3.96</v>
      </c>
      <c r="C296" s="202"/>
      <c r="D296" s="202"/>
      <c r="E296" s="209">
        <f t="shared" si="4"/>
        <v>1977</v>
      </c>
      <c r="F296" s="204">
        <v>28216</v>
      </c>
      <c r="G296" s="201">
        <v>7.67</v>
      </c>
      <c r="J296" s="204">
        <v>24667</v>
      </c>
      <c r="K296" s="201">
        <v>4.95</v>
      </c>
    </row>
    <row r="297" spans="1:11" x14ac:dyDescent="0.25">
      <c r="A297" s="205">
        <v>23053</v>
      </c>
      <c r="B297" s="202">
        <v>3.96</v>
      </c>
      <c r="C297" s="202"/>
      <c r="D297" s="202"/>
      <c r="E297" s="209">
        <f t="shared" si="4"/>
        <v>1977</v>
      </c>
      <c r="F297" s="204">
        <v>28246</v>
      </c>
      <c r="G297" s="201">
        <v>7.74</v>
      </c>
      <c r="J297" s="204">
        <v>24674</v>
      </c>
      <c r="K297" s="201">
        <v>5</v>
      </c>
    </row>
    <row r="298" spans="1:11" x14ac:dyDescent="0.25">
      <c r="A298" s="205">
        <v>23054</v>
      </c>
      <c r="B298" s="202" t="e">
        <f>NA()</f>
        <v>#N/A</v>
      </c>
      <c r="C298" s="202"/>
      <c r="D298" s="202"/>
      <c r="E298" s="209">
        <f t="shared" si="4"/>
        <v>1977</v>
      </c>
      <c r="F298" s="204">
        <v>28277</v>
      </c>
      <c r="G298" s="201">
        <v>7.64</v>
      </c>
      <c r="J298" s="204">
        <v>24681</v>
      </c>
      <c r="K298" s="201">
        <v>5.07</v>
      </c>
    </row>
    <row r="299" spans="1:11" x14ac:dyDescent="0.25">
      <c r="A299" s="205">
        <v>23055</v>
      </c>
      <c r="B299" s="202">
        <v>3.97</v>
      </c>
      <c r="C299" s="202"/>
      <c r="D299" s="202"/>
      <c r="E299" s="209">
        <f t="shared" si="4"/>
        <v>1977</v>
      </c>
      <c r="F299" s="204">
        <v>28307</v>
      </c>
      <c r="G299" s="201">
        <v>7.6</v>
      </c>
      <c r="J299" s="204">
        <v>24688</v>
      </c>
      <c r="K299" s="201">
        <v>5.07</v>
      </c>
    </row>
    <row r="300" spans="1:11" x14ac:dyDescent="0.25">
      <c r="A300" s="205">
        <v>23056</v>
      </c>
      <c r="B300" s="202">
        <v>3.97</v>
      </c>
      <c r="C300" s="202"/>
      <c r="D300" s="202"/>
      <c r="E300" s="209">
        <f t="shared" si="4"/>
        <v>1977</v>
      </c>
      <c r="F300" s="204">
        <v>28338</v>
      </c>
      <c r="G300" s="201">
        <v>7.64</v>
      </c>
      <c r="J300" s="204">
        <v>24695</v>
      </c>
      <c r="K300" s="201">
        <v>5.1100000000000003</v>
      </c>
    </row>
    <row r="301" spans="1:11" x14ac:dyDescent="0.25">
      <c r="A301" s="205">
        <v>23057</v>
      </c>
      <c r="B301" s="202">
        <v>3.96</v>
      </c>
      <c r="C301" s="202"/>
      <c r="D301" s="202"/>
      <c r="E301" s="209">
        <f t="shared" si="4"/>
        <v>1977</v>
      </c>
      <c r="F301" s="204">
        <v>28369</v>
      </c>
      <c r="G301" s="201">
        <v>7.57</v>
      </c>
      <c r="J301" s="204">
        <v>24702</v>
      </c>
      <c r="K301" s="201">
        <v>5.12</v>
      </c>
    </row>
    <row r="302" spans="1:11" x14ac:dyDescent="0.25">
      <c r="A302" s="205">
        <v>23060</v>
      </c>
      <c r="B302" s="202">
        <v>3.96</v>
      </c>
      <c r="C302" s="202"/>
      <c r="D302" s="202"/>
      <c r="E302" s="209">
        <f t="shared" si="4"/>
        <v>1977</v>
      </c>
      <c r="F302" s="204">
        <v>28399</v>
      </c>
      <c r="G302" s="201">
        <v>7.71</v>
      </c>
      <c r="J302" s="204">
        <v>24709</v>
      </c>
      <c r="K302" s="201">
        <v>5.14</v>
      </c>
    </row>
    <row r="303" spans="1:11" x14ac:dyDescent="0.25">
      <c r="A303" s="205">
        <v>23061</v>
      </c>
      <c r="B303" s="202">
        <v>3.96</v>
      </c>
      <c r="C303" s="202"/>
      <c r="D303" s="202"/>
      <c r="E303" s="209">
        <f t="shared" si="4"/>
        <v>1977</v>
      </c>
      <c r="F303" s="204">
        <v>28430</v>
      </c>
      <c r="G303" s="201">
        <v>7.76</v>
      </c>
      <c r="J303" s="204">
        <v>24716</v>
      </c>
      <c r="K303" s="201">
        <v>5.14</v>
      </c>
    </row>
    <row r="304" spans="1:11" x14ac:dyDescent="0.25">
      <c r="A304" s="205">
        <v>23062</v>
      </c>
      <c r="B304" s="202">
        <v>3.96</v>
      </c>
      <c r="C304" s="202"/>
      <c r="D304" s="202"/>
      <c r="E304" s="209">
        <f t="shared" si="4"/>
        <v>1977</v>
      </c>
      <c r="F304" s="204">
        <v>28460</v>
      </c>
      <c r="G304" s="201">
        <v>7.87</v>
      </c>
      <c r="J304" s="204">
        <v>24723</v>
      </c>
      <c r="K304" s="201">
        <v>5.0999999999999996</v>
      </c>
    </row>
    <row r="305" spans="1:11" x14ac:dyDescent="0.25">
      <c r="A305" s="205">
        <v>23063</v>
      </c>
      <c r="B305" s="202">
        <v>3.97</v>
      </c>
      <c r="C305" s="202"/>
      <c r="D305" s="202"/>
      <c r="E305" s="209">
        <f t="shared" si="4"/>
        <v>1978</v>
      </c>
      <c r="F305" s="204">
        <v>28491</v>
      </c>
      <c r="G305" s="201">
        <v>8.14</v>
      </c>
      <c r="J305" s="204">
        <v>24730</v>
      </c>
      <c r="K305" s="201">
        <v>5.13</v>
      </c>
    </row>
    <row r="306" spans="1:11" x14ac:dyDescent="0.25">
      <c r="A306" s="205">
        <v>23064</v>
      </c>
      <c r="B306" s="202" t="e">
        <f>NA()</f>
        <v>#N/A</v>
      </c>
      <c r="C306" s="202"/>
      <c r="D306" s="202"/>
      <c r="E306" s="209">
        <f t="shared" si="4"/>
        <v>1978</v>
      </c>
      <c r="F306" s="204">
        <v>28522</v>
      </c>
      <c r="G306" s="201">
        <v>8.2200000000000006</v>
      </c>
      <c r="J306" s="204">
        <v>24737</v>
      </c>
      <c r="K306" s="201">
        <v>5.19</v>
      </c>
    </row>
    <row r="307" spans="1:11" x14ac:dyDescent="0.25">
      <c r="A307" s="205">
        <v>23067</v>
      </c>
      <c r="B307" s="202">
        <v>3.98</v>
      </c>
      <c r="C307" s="202"/>
      <c r="D307" s="202"/>
      <c r="E307" s="209">
        <f t="shared" si="4"/>
        <v>1978</v>
      </c>
      <c r="F307" s="204">
        <v>28550</v>
      </c>
      <c r="G307" s="201">
        <v>8.2100000000000009</v>
      </c>
      <c r="J307" s="204">
        <v>24744</v>
      </c>
      <c r="K307" s="201">
        <v>5.22</v>
      </c>
    </row>
    <row r="308" spans="1:11" x14ac:dyDescent="0.25">
      <c r="A308" s="205">
        <v>23068</v>
      </c>
      <c r="B308" s="202">
        <v>3.98</v>
      </c>
      <c r="C308" s="202"/>
      <c r="D308" s="202"/>
      <c r="E308" s="209">
        <f t="shared" si="4"/>
        <v>1978</v>
      </c>
      <c r="F308" s="204">
        <v>28581</v>
      </c>
      <c r="G308" s="201">
        <v>8.32</v>
      </c>
      <c r="J308" s="204">
        <v>24751</v>
      </c>
      <c r="K308" s="201">
        <v>5.22</v>
      </c>
    </row>
    <row r="309" spans="1:11" x14ac:dyDescent="0.25">
      <c r="A309" s="205">
        <v>23069</v>
      </c>
      <c r="B309" s="202">
        <v>3.98</v>
      </c>
      <c r="C309" s="202"/>
      <c r="D309" s="202"/>
      <c r="E309" s="209">
        <f t="shared" si="4"/>
        <v>1978</v>
      </c>
      <c r="F309" s="204">
        <v>28611</v>
      </c>
      <c r="G309" s="201">
        <v>8.44</v>
      </c>
      <c r="J309" s="204">
        <v>24758</v>
      </c>
      <c r="K309" s="201">
        <v>5.28</v>
      </c>
    </row>
    <row r="310" spans="1:11" x14ac:dyDescent="0.25">
      <c r="A310" s="205">
        <v>23070</v>
      </c>
      <c r="B310" s="202">
        <v>3.97</v>
      </c>
      <c r="C310" s="202"/>
      <c r="D310" s="202"/>
      <c r="E310" s="209">
        <f t="shared" si="4"/>
        <v>1978</v>
      </c>
      <c r="F310" s="204">
        <v>28642</v>
      </c>
      <c r="G310" s="201">
        <v>8.5299999999999994</v>
      </c>
      <c r="J310" s="204">
        <v>24765</v>
      </c>
      <c r="K310" s="201">
        <v>5.43</v>
      </c>
    </row>
    <row r="311" spans="1:11" x14ac:dyDescent="0.25">
      <c r="A311" s="205">
        <v>23071</v>
      </c>
      <c r="B311" s="202">
        <v>3.97</v>
      </c>
      <c r="C311" s="202"/>
      <c r="D311" s="202"/>
      <c r="E311" s="209">
        <f t="shared" si="4"/>
        <v>1978</v>
      </c>
      <c r="F311" s="204">
        <v>28672</v>
      </c>
      <c r="G311" s="201">
        <v>8.69</v>
      </c>
      <c r="J311" s="204">
        <v>24772</v>
      </c>
      <c r="K311" s="201">
        <v>5.46</v>
      </c>
    </row>
    <row r="312" spans="1:11" x14ac:dyDescent="0.25">
      <c r="A312" s="205">
        <v>23074</v>
      </c>
      <c r="B312" s="202">
        <v>3.97</v>
      </c>
      <c r="C312" s="202"/>
      <c r="D312" s="202"/>
      <c r="E312" s="209">
        <f t="shared" si="4"/>
        <v>1978</v>
      </c>
      <c r="F312" s="204">
        <v>28703</v>
      </c>
      <c r="G312" s="201">
        <v>8.4499999999999993</v>
      </c>
      <c r="J312" s="204">
        <v>24779</v>
      </c>
      <c r="K312" s="201">
        <v>5.54</v>
      </c>
    </row>
    <row r="313" spans="1:11" x14ac:dyDescent="0.25">
      <c r="A313" s="205">
        <v>23075</v>
      </c>
      <c r="B313" s="202">
        <v>3.96</v>
      </c>
      <c r="C313" s="202"/>
      <c r="D313" s="202"/>
      <c r="E313" s="209">
        <f t="shared" si="4"/>
        <v>1978</v>
      </c>
      <c r="F313" s="204">
        <v>28734</v>
      </c>
      <c r="G313" s="201">
        <v>8.4700000000000006</v>
      </c>
      <c r="J313" s="204">
        <v>24786</v>
      </c>
      <c r="K313" s="201">
        <v>5.67</v>
      </c>
    </row>
    <row r="314" spans="1:11" x14ac:dyDescent="0.25">
      <c r="A314" s="205">
        <v>23076</v>
      </c>
      <c r="B314" s="202">
        <v>3.96</v>
      </c>
      <c r="C314" s="202"/>
      <c r="D314" s="202"/>
      <c r="E314" s="209">
        <f t="shared" si="4"/>
        <v>1978</v>
      </c>
      <c r="F314" s="204">
        <v>28764</v>
      </c>
      <c r="G314" s="201">
        <v>8.69</v>
      </c>
      <c r="J314" s="204">
        <v>24793</v>
      </c>
      <c r="K314" s="201">
        <v>5.73</v>
      </c>
    </row>
    <row r="315" spans="1:11" x14ac:dyDescent="0.25">
      <c r="A315" s="205">
        <v>23077</v>
      </c>
      <c r="B315" s="202">
        <v>3.96</v>
      </c>
      <c r="C315" s="202"/>
      <c r="D315" s="202"/>
      <c r="E315" s="209">
        <f t="shared" si="4"/>
        <v>1978</v>
      </c>
      <c r="F315" s="204">
        <v>28795</v>
      </c>
      <c r="G315" s="201">
        <v>8.75</v>
      </c>
      <c r="J315" s="204">
        <v>24800</v>
      </c>
      <c r="K315" s="201">
        <v>5.69</v>
      </c>
    </row>
    <row r="316" spans="1:11" x14ac:dyDescent="0.25">
      <c r="A316" s="205">
        <v>23078</v>
      </c>
      <c r="B316" s="202">
        <v>3.97</v>
      </c>
      <c r="C316" s="202"/>
      <c r="D316" s="202"/>
      <c r="E316" s="209">
        <f t="shared" si="4"/>
        <v>1978</v>
      </c>
      <c r="F316" s="204">
        <v>28825</v>
      </c>
      <c r="G316" s="201">
        <v>8.9</v>
      </c>
      <c r="J316" s="204">
        <v>24807</v>
      </c>
      <c r="K316" s="201">
        <v>5.63</v>
      </c>
    </row>
    <row r="317" spans="1:11" x14ac:dyDescent="0.25">
      <c r="A317" s="205">
        <v>23081</v>
      </c>
      <c r="B317" s="202">
        <v>3.97</v>
      </c>
      <c r="C317" s="202"/>
      <c r="D317" s="202"/>
      <c r="E317" s="209">
        <f t="shared" si="4"/>
        <v>1979</v>
      </c>
      <c r="F317" s="204">
        <v>28856</v>
      </c>
      <c r="G317" s="201">
        <v>8.98</v>
      </c>
      <c r="J317" s="204">
        <v>24814</v>
      </c>
      <c r="K317" s="201">
        <v>5.62</v>
      </c>
    </row>
    <row r="318" spans="1:11" x14ac:dyDescent="0.25">
      <c r="A318" s="205">
        <v>23082</v>
      </c>
      <c r="B318" s="202">
        <v>3.97</v>
      </c>
      <c r="C318" s="202"/>
      <c r="D318" s="202"/>
      <c r="E318" s="209">
        <f t="shared" si="4"/>
        <v>1979</v>
      </c>
      <c r="F318" s="204">
        <v>28887</v>
      </c>
      <c r="G318" s="201">
        <v>9.0299999999999994</v>
      </c>
      <c r="J318" s="204">
        <v>24821</v>
      </c>
      <c r="K318" s="201">
        <v>5.61</v>
      </c>
    </row>
    <row r="319" spans="1:11" x14ac:dyDescent="0.25">
      <c r="A319" s="205">
        <v>23083</v>
      </c>
      <c r="B319" s="203">
        <v>3.98</v>
      </c>
      <c r="C319" s="203"/>
      <c r="D319" s="203"/>
      <c r="E319" s="209">
        <f t="shared" si="4"/>
        <v>1979</v>
      </c>
      <c r="F319" s="204">
        <v>28915</v>
      </c>
      <c r="G319" s="201">
        <v>9.08</v>
      </c>
      <c r="J319" s="204">
        <v>24828</v>
      </c>
      <c r="K319" s="201">
        <v>5.55</v>
      </c>
    </row>
    <row r="320" spans="1:11" x14ac:dyDescent="0.25">
      <c r="A320" s="205">
        <v>23084</v>
      </c>
      <c r="B320" s="202">
        <v>3.98</v>
      </c>
      <c r="C320" s="202"/>
      <c r="D320" s="202"/>
      <c r="E320" s="209">
        <f t="shared" si="4"/>
        <v>1979</v>
      </c>
      <c r="F320" s="204">
        <v>28946</v>
      </c>
      <c r="G320" s="201">
        <v>9.1199999999999992</v>
      </c>
      <c r="J320" s="204">
        <v>24835</v>
      </c>
      <c r="K320" s="201">
        <v>5.55</v>
      </c>
    </row>
    <row r="321" spans="1:11" x14ac:dyDescent="0.25">
      <c r="A321" s="205">
        <v>23085</v>
      </c>
      <c r="B321" s="202">
        <v>3.98</v>
      </c>
      <c r="C321" s="202"/>
      <c r="D321" s="202"/>
      <c r="E321" s="209">
        <f t="shared" si="4"/>
        <v>1979</v>
      </c>
      <c r="F321" s="204">
        <v>28976</v>
      </c>
      <c r="G321" s="201">
        <v>9.2100000000000009</v>
      </c>
      <c r="J321" s="204">
        <v>24842</v>
      </c>
      <c r="K321" s="201">
        <v>5.42</v>
      </c>
    </row>
    <row r="322" spans="1:11" x14ac:dyDescent="0.25">
      <c r="A322" s="205">
        <v>23088</v>
      </c>
      <c r="B322" s="202">
        <v>3.98</v>
      </c>
      <c r="C322" s="202"/>
      <c r="D322" s="202"/>
      <c r="E322" s="209">
        <f t="shared" si="4"/>
        <v>1979</v>
      </c>
      <c r="F322" s="204">
        <v>29007</v>
      </c>
      <c r="G322" s="201">
        <v>8.91</v>
      </c>
      <c r="J322" s="204">
        <v>24849</v>
      </c>
      <c r="K322" s="201">
        <v>5.32</v>
      </c>
    </row>
    <row r="323" spans="1:11" x14ac:dyDescent="0.25">
      <c r="A323" s="205">
        <v>23089</v>
      </c>
      <c r="B323" s="202">
        <v>3.99</v>
      </c>
      <c r="C323" s="202"/>
      <c r="D323" s="202"/>
      <c r="E323" s="209">
        <f t="shared" si="4"/>
        <v>1979</v>
      </c>
      <c r="F323" s="204">
        <v>29037</v>
      </c>
      <c r="G323" s="201">
        <v>8.92</v>
      </c>
      <c r="J323" s="204">
        <v>24856</v>
      </c>
      <c r="K323" s="201">
        <v>5.41</v>
      </c>
    </row>
    <row r="324" spans="1:11" x14ac:dyDescent="0.25">
      <c r="A324" s="205">
        <v>23090</v>
      </c>
      <c r="B324" s="202">
        <v>3.98</v>
      </c>
      <c r="C324" s="202"/>
      <c r="D324" s="202"/>
      <c r="E324" s="209">
        <f t="shared" si="4"/>
        <v>1979</v>
      </c>
      <c r="F324" s="204">
        <v>29068</v>
      </c>
      <c r="G324" s="201">
        <v>8.9700000000000006</v>
      </c>
      <c r="J324" s="204">
        <v>24863</v>
      </c>
      <c r="K324" s="201">
        <v>5.43</v>
      </c>
    </row>
    <row r="325" spans="1:11" x14ac:dyDescent="0.25">
      <c r="A325" s="205">
        <v>23091</v>
      </c>
      <c r="B325" s="202">
        <v>3.99</v>
      </c>
      <c r="C325" s="202"/>
      <c r="D325" s="202"/>
      <c r="E325" s="209">
        <f t="shared" si="4"/>
        <v>1979</v>
      </c>
      <c r="F325" s="204">
        <v>29099</v>
      </c>
      <c r="G325" s="201">
        <v>9.2100000000000009</v>
      </c>
      <c r="J325" s="204">
        <v>24870</v>
      </c>
      <c r="K325" s="201">
        <v>5.38</v>
      </c>
    </row>
    <row r="326" spans="1:11" x14ac:dyDescent="0.25">
      <c r="A326" s="205">
        <v>23092</v>
      </c>
      <c r="B326" s="202">
        <v>3.99</v>
      </c>
      <c r="C326" s="202"/>
      <c r="D326" s="202"/>
      <c r="E326" s="209">
        <f t="shared" si="4"/>
        <v>1979</v>
      </c>
      <c r="F326" s="204">
        <v>29129</v>
      </c>
      <c r="G326" s="201">
        <v>9.99</v>
      </c>
      <c r="J326" s="204">
        <v>24877</v>
      </c>
      <c r="K326" s="201">
        <v>5.39</v>
      </c>
    </row>
    <row r="327" spans="1:11" x14ac:dyDescent="0.25">
      <c r="A327" s="205">
        <v>23095</v>
      </c>
      <c r="B327" s="202">
        <v>4</v>
      </c>
      <c r="C327" s="202"/>
      <c r="D327" s="202"/>
      <c r="E327" s="209">
        <f t="shared" si="4"/>
        <v>1979</v>
      </c>
      <c r="F327" s="204">
        <v>29160</v>
      </c>
      <c r="G327" s="201">
        <v>10.37</v>
      </c>
      <c r="J327" s="204">
        <v>24884</v>
      </c>
      <c r="K327" s="201">
        <v>5.35</v>
      </c>
    </row>
    <row r="328" spans="1:11" x14ac:dyDescent="0.25">
      <c r="A328" s="205">
        <v>23096</v>
      </c>
      <c r="B328" s="202">
        <v>4</v>
      </c>
      <c r="C328" s="202"/>
      <c r="D328" s="202"/>
      <c r="E328" s="209">
        <f t="shared" si="4"/>
        <v>1979</v>
      </c>
      <c r="F328" s="204">
        <v>29190</v>
      </c>
      <c r="G328" s="201">
        <v>10.18</v>
      </c>
      <c r="J328" s="204">
        <v>24891</v>
      </c>
      <c r="K328" s="201">
        <v>5.36</v>
      </c>
    </row>
    <row r="329" spans="1:11" x14ac:dyDescent="0.25">
      <c r="A329" s="205">
        <v>23097</v>
      </c>
      <c r="B329" s="202">
        <v>4</v>
      </c>
      <c r="C329" s="202"/>
      <c r="D329" s="202"/>
      <c r="E329" s="209">
        <f t="shared" ref="E329:E392" si="5">YEAR(F329)</f>
        <v>1980</v>
      </c>
      <c r="F329" s="204">
        <v>29221</v>
      </c>
      <c r="G329" s="201">
        <v>10.65</v>
      </c>
      <c r="J329" s="204">
        <v>24898</v>
      </c>
      <c r="K329" s="201">
        <v>5.4</v>
      </c>
    </row>
    <row r="330" spans="1:11" x14ac:dyDescent="0.25">
      <c r="A330" s="205">
        <v>23098</v>
      </c>
      <c r="B330" s="202">
        <v>4</v>
      </c>
      <c r="C330" s="202"/>
      <c r="D330" s="202"/>
      <c r="E330" s="209">
        <f t="shared" si="5"/>
        <v>1980</v>
      </c>
      <c r="F330" s="204">
        <v>29252</v>
      </c>
      <c r="G330" s="201">
        <v>12.21</v>
      </c>
      <c r="J330" s="204">
        <v>24905</v>
      </c>
      <c r="K330" s="201">
        <v>5.49</v>
      </c>
    </row>
    <row r="331" spans="1:11" x14ac:dyDescent="0.25">
      <c r="A331" s="205">
        <v>23099</v>
      </c>
      <c r="B331" s="202">
        <v>4</v>
      </c>
      <c r="C331" s="202"/>
      <c r="D331" s="202"/>
      <c r="E331" s="209">
        <f t="shared" si="5"/>
        <v>1980</v>
      </c>
      <c r="F331" s="204">
        <v>29281</v>
      </c>
      <c r="G331" s="201">
        <v>12.49</v>
      </c>
      <c r="J331" s="204">
        <v>24912</v>
      </c>
      <c r="K331" s="201">
        <v>5.68</v>
      </c>
    </row>
    <row r="332" spans="1:11" x14ac:dyDescent="0.25">
      <c r="A332" s="205">
        <v>23102</v>
      </c>
      <c r="B332" s="202">
        <v>4</v>
      </c>
      <c r="C332" s="202"/>
      <c r="D332" s="202"/>
      <c r="E332" s="209">
        <f t="shared" si="5"/>
        <v>1980</v>
      </c>
      <c r="F332" s="204">
        <v>29312</v>
      </c>
      <c r="G332" s="201">
        <v>11.41</v>
      </c>
      <c r="J332" s="204">
        <v>24919</v>
      </c>
      <c r="K332" s="201">
        <v>5.62</v>
      </c>
    </row>
    <row r="333" spans="1:11" x14ac:dyDescent="0.25">
      <c r="A333" s="205">
        <v>23103</v>
      </c>
      <c r="B333" s="202">
        <v>4.01</v>
      </c>
      <c r="C333" s="202"/>
      <c r="D333" s="202"/>
      <c r="E333" s="209">
        <f t="shared" si="5"/>
        <v>1980</v>
      </c>
      <c r="F333" s="204">
        <v>29342</v>
      </c>
      <c r="G333" s="201">
        <v>10.44</v>
      </c>
      <c r="J333" s="204">
        <v>24926</v>
      </c>
      <c r="K333" s="201">
        <v>5.63</v>
      </c>
    </row>
    <row r="334" spans="1:11" x14ac:dyDescent="0.25">
      <c r="A334" s="205">
        <v>23104</v>
      </c>
      <c r="B334" s="202">
        <v>4.01</v>
      </c>
      <c r="C334" s="202"/>
      <c r="D334" s="202"/>
      <c r="E334" s="209">
        <f t="shared" si="5"/>
        <v>1980</v>
      </c>
      <c r="F334" s="204">
        <v>29373</v>
      </c>
      <c r="G334" s="201">
        <v>9.89</v>
      </c>
      <c r="J334" s="204">
        <v>24933</v>
      </c>
      <c r="K334" s="201">
        <v>5.46</v>
      </c>
    </row>
    <row r="335" spans="1:11" x14ac:dyDescent="0.25">
      <c r="A335" s="205">
        <v>23105</v>
      </c>
      <c r="B335" s="202">
        <v>4</v>
      </c>
      <c r="C335" s="202"/>
      <c r="D335" s="202"/>
      <c r="E335" s="209">
        <f t="shared" si="5"/>
        <v>1980</v>
      </c>
      <c r="F335" s="204">
        <v>29403</v>
      </c>
      <c r="G335" s="201">
        <v>10.32</v>
      </c>
      <c r="J335" s="204">
        <v>24940</v>
      </c>
      <c r="K335" s="201">
        <v>5.39</v>
      </c>
    </row>
    <row r="336" spans="1:11" x14ac:dyDescent="0.25">
      <c r="A336" s="205">
        <v>23106</v>
      </c>
      <c r="B336" s="202">
        <v>4</v>
      </c>
      <c r="C336" s="202"/>
      <c r="D336" s="202"/>
      <c r="E336" s="209">
        <f t="shared" si="5"/>
        <v>1980</v>
      </c>
      <c r="F336" s="204">
        <v>29434</v>
      </c>
      <c r="G336" s="201">
        <v>11.07</v>
      </c>
      <c r="J336" s="204">
        <v>24947</v>
      </c>
      <c r="K336" s="201">
        <v>5.45</v>
      </c>
    </row>
    <row r="337" spans="1:11" x14ac:dyDescent="0.25">
      <c r="A337" s="205">
        <v>23109</v>
      </c>
      <c r="B337" s="202">
        <v>4.0199999999999996</v>
      </c>
      <c r="C337" s="202"/>
      <c r="D337" s="202"/>
      <c r="E337" s="209">
        <f t="shared" si="5"/>
        <v>1980</v>
      </c>
      <c r="F337" s="204">
        <v>29465</v>
      </c>
      <c r="G337" s="201">
        <v>11.47</v>
      </c>
      <c r="J337" s="204">
        <v>24954</v>
      </c>
      <c r="K337" s="201">
        <v>5.52</v>
      </c>
    </row>
    <row r="338" spans="1:11" x14ac:dyDescent="0.25">
      <c r="A338" s="205">
        <v>23110</v>
      </c>
      <c r="B338" s="202">
        <v>4.0199999999999996</v>
      </c>
      <c r="C338" s="202"/>
      <c r="D338" s="202"/>
      <c r="E338" s="209">
        <f t="shared" si="5"/>
        <v>1980</v>
      </c>
      <c r="F338" s="204">
        <v>29495</v>
      </c>
      <c r="G338" s="201">
        <v>11.75</v>
      </c>
      <c r="J338" s="204">
        <v>24961</v>
      </c>
      <c r="K338" s="201">
        <v>5.49</v>
      </c>
    </row>
    <row r="339" spans="1:11" x14ac:dyDescent="0.25">
      <c r="A339" s="205">
        <v>23111</v>
      </c>
      <c r="B339" s="202">
        <v>4.04</v>
      </c>
      <c r="C339" s="202"/>
      <c r="D339" s="202"/>
      <c r="E339" s="209">
        <f t="shared" si="5"/>
        <v>1980</v>
      </c>
      <c r="F339" s="204">
        <v>29526</v>
      </c>
      <c r="G339" s="201">
        <v>12.44</v>
      </c>
      <c r="J339" s="204">
        <v>24968</v>
      </c>
      <c r="K339" s="201">
        <v>5.49</v>
      </c>
    </row>
    <row r="340" spans="1:11" x14ac:dyDescent="0.25">
      <c r="A340" s="205">
        <v>23112</v>
      </c>
      <c r="B340" s="202">
        <v>4.04</v>
      </c>
      <c r="C340" s="202"/>
      <c r="D340" s="202"/>
      <c r="E340" s="209">
        <f t="shared" si="5"/>
        <v>1980</v>
      </c>
      <c r="F340" s="204">
        <v>29556</v>
      </c>
      <c r="G340" s="201">
        <v>12.49</v>
      </c>
      <c r="J340" s="204">
        <v>24975</v>
      </c>
      <c r="K340" s="201">
        <v>5.54</v>
      </c>
    </row>
    <row r="341" spans="1:11" x14ac:dyDescent="0.25">
      <c r="A341" s="205">
        <v>23113</v>
      </c>
      <c r="B341" s="202" t="e">
        <f>NA()</f>
        <v>#N/A</v>
      </c>
      <c r="C341" s="202"/>
      <c r="D341" s="202"/>
      <c r="E341" s="209">
        <f t="shared" si="5"/>
        <v>1981</v>
      </c>
      <c r="F341" s="204">
        <v>29587</v>
      </c>
      <c r="G341" s="201">
        <v>12.29</v>
      </c>
      <c r="J341" s="204">
        <v>24982</v>
      </c>
      <c r="K341" s="201">
        <v>5.65</v>
      </c>
    </row>
    <row r="342" spans="1:11" x14ac:dyDescent="0.25">
      <c r="A342" s="205">
        <v>23116</v>
      </c>
      <c r="B342" s="202">
        <v>4.05</v>
      </c>
      <c r="C342" s="202"/>
      <c r="D342" s="202"/>
      <c r="E342" s="209">
        <f t="shared" si="5"/>
        <v>1981</v>
      </c>
      <c r="F342" s="204">
        <v>29618</v>
      </c>
      <c r="G342" s="201">
        <v>12.98</v>
      </c>
      <c r="J342" s="204">
        <v>24989</v>
      </c>
      <c r="K342" s="201">
        <v>5.56</v>
      </c>
    </row>
    <row r="343" spans="1:11" x14ac:dyDescent="0.25">
      <c r="A343" s="205">
        <v>23117</v>
      </c>
      <c r="B343" s="202">
        <v>4.05</v>
      </c>
      <c r="C343" s="202"/>
      <c r="D343" s="202"/>
      <c r="E343" s="209">
        <f t="shared" si="5"/>
        <v>1981</v>
      </c>
      <c r="F343" s="204">
        <v>29646</v>
      </c>
      <c r="G343" s="201">
        <v>12.94</v>
      </c>
      <c r="J343" s="204">
        <v>24996</v>
      </c>
      <c r="K343" s="201">
        <v>5.45</v>
      </c>
    </row>
    <row r="344" spans="1:11" x14ac:dyDescent="0.25">
      <c r="A344" s="205">
        <v>23118</v>
      </c>
      <c r="B344" s="203">
        <v>4.0599999999999996</v>
      </c>
      <c r="C344" s="203"/>
      <c r="D344" s="203"/>
      <c r="E344" s="209">
        <f t="shared" si="5"/>
        <v>1981</v>
      </c>
      <c r="F344" s="204">
        <v>29677</v>
      </c>
      <c r="G344" s="201">
        <v>13.46</v>
      </c>
      <c r="J344" s="204">
        <v>25003</v>
      </c>
      <c r="K344" s="201">
        <v>5.44</v>
      </c>
    </row>
    <row r="345" spans="1:11" x14ac:dyDescent="0.25">
      <c r="A345" s="205">
        <v>23119</v>
      </c>
      <c r="B345" s="202">
        <v>4.05</v>
      </c>
      <c r="C345" s="202"/>
      <c r="D345" s="202"/>
      <c r="E345" s="209">
        <f t="shared" si="5"/>
        <v>1981</v>
      </c>
      <c r="F345" s="204">
        <v>29707</v>
      </c>
      <c r="G345" s="201">
        <v>13.82</v>
      </c>
      <c r="J345" s="204">
        <v>25010</v>
      </c>
      <c r="K345" s="201">
        <v>5.37</v>
      </c>
    </row>
    <row r="346" spans="1:11" x14ac:dyDescent="0.25">
      <c r="A346" s="205">
        <v>23120</v>
      </c>
      <c r="B346" s="202">
        <v>4.04</v>
      </c>
      <c r="C346" s="202"/>
      <c r="D346" s="202"/>
      <c r="E346" s="209">
        <f t="shared" si="5"/>
        <v>1981</v>
      </c>
      <c r="F346" s="204">
        <v>29738</v>
      </c>
      <c r="G346" s="201">
        <v>13.2</v>
      </c>
      <c r="J346" s="204">
        <v>25017</v>
      </c>
      <c r="K346" s="201">
        <v>5.35</v>
      </c>
    </row>
    <row r="347" spans="1:11" x14ac:dyDescent="0.25">
      <c r="A347" s="205">
        <v>23123</v>
      </c>
      <c r="B347" s="202">
        <v>4.04</v>
      </c>
      <c r="C347" s="202"/>
      <c r="D347" s="202"/>
      <c r="E347" s="209">
        <f t="shared" si="5"/>
        <v>1981</v>
      </c>
      <c r="F347" s="204">
        <v>29768</v>
      </c>
      <c r="G347" s="201">
        <v>13.92</v>
      </c>
      <c r="J347" s="204">
        <v>25024</v>
      </c>
      <c r="K347" s="201">
        <v>5.34</v>
      </c>
    </row>
    <row r="348" spans="1:11" x14ac:dyDescent="0.25">
      <c r="A348" s="205">
        <v>23124</v>
      </c>
      <c r="B348" s="202">
        <v>4.04</v>
      </c>
      <c r="C348" s="202"/>
      <c r="D348" s="202"/>
      <c r="E348" s="209">
        <f t="shared" si="5"/>
        <v>1981</v>
      </c>
      <c r="F348" s="204">
        <v>29799</v>
      </c>
      <c r="G348" s="201">
        <v>14.52</v>
      </c>
      <c r="J348" s="204">
        <v>25031</v>
      </c>
      <c r="K348" s="201">
        <v>5.32</v>
      </c>
    </row>
    <row r="349" spans="1:11" x14ac:dyDescent="0.25">
      <c r="A349" s="205">
        <v>23125</v>
      </c>
      <c r="B349" s="202">
        <v>4.04</v>
      </c>
      <c r="C349" s="202"/>
      <c r="D349" s="202"/>
      <c r="E349" s="209">
        <f t="shared" si="5"/>
        <v>1981</v>
      </c>
      <c r="F349" s="204">
        <v>29830</v>
      </c>
      <c r="G349" s="201">
        <v>15.07</v>
      </c>
      <c r="J349" s="204">
        <v>25038</v>
      </c>
      <c r="K349" s="201">
        <v>5.35</v>
      </c>
    </row>
    <row r="350" spans="1:11" x14ac:dyDescent="0.25">
      <c r="A350" s="205">
        <v>23126</v>
      </c>
      <c r="B350" s="202">
        <v>4.04</v>
      </c>
      <c r="C350" s="202"/>
      <c r="D350" s="202"/>
      <c r="E350" s="209">
        <f t="shared" si="5"/>
        <v>1981</v>
      </c>
      <c r="F350" s="204">
        <v>29860</v>
      </c>
      <c r="G350" s="201">
        <v>15.13</v>
      </c>
      <c r="J350" s="204">
        <v>25045</v>
      </c>
      <c r="K350" s="201">
        <v>5.23</v>
      </c>
    </row>
    <row r="351" spans="1:11" x14ac:dyDescent="0.25">
      <c r="A351" s="205">
        <v>23127</v>
      </c>
      <c r="B351" s="202">
        <v>4.04</v>
      </c>
      <c r="C351" s="202"/>
      <c r="D351" s="202"/>
      <c r="E351" s="209">
        <f t="shared" si="5"/>
        <v>1981</v>
      </c>
      <c r="F351" s="204">
        <v>29891</v>
      </c>
      <c r="G351" s="201">
        <v>13.56</v>
      </c>
      <c r="J351" s="204">
        <v>25052</v>
      </c>
      <c r="K351" s="201">
        <v>5.18</v>
      </c>
    </row>
    <row r="352" spans="1:11" x14ac:dyDescent="0.25">
      <c r="A352" s="205">
        <v>23130</v>
      </c>
      <c r="B352" s="202">
        <v>4.04</v>
      </c>
      <c r="C352" s="202"/>
      <c r="D352" s="202"/>
      <c r="E352" s="209">
        <f t="shared" si="5"/>
        <v>1981</v>
      </c>
      <c r="F352" s="204">
        <v>29921</v>
      </c>
      <c r="G352" s="201">
        <v>13.73</v>
      </c>
      <c r="J352" s="204">
        <v>25059</v>
      </c>
      <c r="K352" s="201">
        <v>5.18</v>
      </c>
    </row>
    <row r="353" spans="1:11" x14ac:dyDescent="0.25">
      <c r="A353" s="205">
        <v>23131</v>
      </c>
      <c r="B353" s="202">
        <v>4.04</v>
      </c>
      <c r="C353" s="202"/>
      <c r="D353" s="202"/>
      <c r="E353" s="209">
        <f t="shared" si="5"/>
        <v>1982</v>
      </c>
      <c r="F353" s="204">
        <v>29952</v>
      </c>
      <c r="G353" s="201">
        <v>14.57</v>
      </c>
      <c r="J353" s="204">
        <v>25066</v>
      </c>
      <c r="K353" s="201">
        <v>5.24</v>
      </c>
    </row>
    <row r="354" spans="1:11" x14ac:dyDescent="0.25">
      <c r="A354" s="205">
        <v>23132</v>
      </c>
      <c r="B354" s="202">
        <v>4.03</v>
      </c>
      <c r="C354" s="202"/>
      <c r="D354" s="202"/>
      <c r="E354" s="209">
        <f t="shared" si="5"/>
        <v>1982</v>
      </c>
      <c r="F354" s="204">
        <v>29983</v>
      </c>
      <c r="G354" s="201">
        <v>14.48</v>
      </c>
      <c r="J354" s="204">
        <v>25073</v>
      </c>
      <c r="K354" s="201">
        <v>5.27</v>
      </c>
    </row>
    <row r="355" spans="1:11" x14ac:dyDescent="0.25">
      <c r="A355" s="205">
        <v>23133</v>
      </c>
      <c r="B355" s="202">
        <v>4.03</v>
      </c>
      <c r="C355" s="202"/>
      <c r="D355" s="202"/>
      <c r="E355" s="209">
        <f t="shared" si="5"/>
        <v>1982</v>
      </c>
      <c r="F355" s="204">
        <v>30011</v>
      </c>
      <c r="G355" s="201">
        <v>13.75</v>
      </c>
      <c r="J355" s="204">
        <v>25080</v>
      </c>
      <c r="K355" s="201">
        <v>5.24</v>
      </c>
    </row>
    <row r="356" spans="1:11" x14ac:dyDescent="0.25">
      <c r="A356" s="205">
        <v>23134</v>
      </c>
      <c r="B356" s="202">
        <v>4.03</v>
      </c>
      <c r="C356" s="202"/>
      <c r="D356" s="202"/>
      <c r="E356" s="209">
        <f t="shared" si="5"/>
        <v>1982</v>
      </c>
      <c r="F356" s="204">
        <v>30042</v>
      </c>
      <c r="G356" s="201">
        <v>13.57</v>
      </c>
      <c r="J356" s="204">
        <v>25087</v>
      </c>
      <c r="K356" s="201">
        <v>5.25</v>
      </c>
    </row>
    <row r="357" spans="1:11" x14ac:dyDescent="0.25">
      <c r="A357" s="205">
        <v>23137</v>
      </c>
      <c r="B357" s="202">
        <v>4.0199999999999996</v>
      </c>
      <c r="C357" s="202"/>
      <c r="D357" s="202"/>
      <c r="E357" s="209">
        <f t="shared" si="5"/>
        <v>1982</v>
      </c>
      <c r="F357" s="204">
        <v>30072</v>
      </c>
      <c r="G357" s="201">
        <v>13.46</v>
      </c>
      <c r="J357" s="204">
        <v>25094</v>
      </c>
      <c r="K357" s="201">
        <v>5.3</v>
      </c>
    </row>
    <row r="358" spans="1:11" x14ac:dyDescent="0.25">
      <c r="A358" s="205">
        <v>23138</v>
      </c>
      <c r="B358" s="202">
        <v>4.01</v>
      </c>
      <c r="C358" s="202"/>
      <c r="D358" s="202"/>
      <c r="E358" s="209">
        <f t="shared" si="5"/>
        <v>1982</v>
      </c>
      <c r="F358" s="204">
        <v>30103</v>
      </c>
      <c r="G358" s="201">
        <v>14.18</v>
      </c>
      <c r="J358" s="204">
        <v>25101</v>
      </c>
      <c r="K358" s="201">
        <v>5.27</v>
      </c>
    </row>
    <row r="359" spans="1:11" x14ac:dyDescent="0.25">
      <c r="A359" s="205">
        <v>23139</v>
      </c>
      <c r="B359" s="202">
        <v>4.01</v>
      </c>
      <c r="C359" s="202"/>
      <c r="D359" s="202"/>
      <c r="E359" s="209">
        <f t="shared" si="5"/>
        <v>1982</v>
      </c>
      <c r="F359" s="204">
        <v>30133</v>
      </c>
      <c r="G359" s="201">
        <v>13.76</v>
      </c>
      <c r="J359" s="204">
        <v>25108</v>
      </c>
      <c r="K359" s="201">
        <v>5.28</v>
      </c>
    </row>
    <row r="360" spans="1:11" x14ac:dyDescent="0.25">
      <c r="A360" s="205">
        <v>23140</v>
      </c>
      <c r="B360" s="202">
        <v>4.0199999999999996</v>
      </c>
      <c r="C360" s="202"/>
      <c r="D360" s="202"/>
      <c r="E360" s="209">
        <f t="shared" si="5"/>
        <v>1982</v>
      </c>
      <c r="F360" s="204">
        <v>30164</v>
      </c>
      <c r="G360" s="201">
        <v>12.91</v>
      </c>
      <c r="J360" s="204">
        <v>25115</v>
      </c>
      <c r="K360" s="201">
        <v>5.34</v>
      </c>
    </row>
    <row r="361" spans="1:11" x14ac:dyDescent="0.25">
      <c r="A361" s="205">
        <v>23141</v>
      </c>
      <c r="B361" s="202">
        <v>4.0199999999999996</v>
      </c>
      <c r="C361" s="202"/>
      <c r="D361" s="202"/>
      <c r="E361" s="209">
        <f t="shared" si="5"/>
        <v>1982</v>
      </c>
      <c r="F361" s="204">
        <v>30195</v>
      </c>
      <c r="G361" s="201">
        <v>12.16</v>
      </c>
      <c r="J361" s="204">
        <v>25122</v>
      </c>
      <c r="K361" s="201">
        <v>5.44</v>
      </c>
    </row>
    <row r="362" spans="1:11" x14ac:dyDescent="0.25">
      <c r="A362" s="205">
        <v>23144</v>
      </c>
      <c r="B362" s="202">
        <v>4.0199999999999996</v>
      </c>
      <c r="C362" s="202"/>
      <c r="D362" s="202"/>
      <c r="E362" s="209">
        <f t="shared" si="5"/>
        <v>1982</v>
      </c>
      <c r="F362" s="204">
        <v>30225</v>
      </c>
      <c r="G362" s="201">
        <v>10.97</v>
      </c>
      <c r="J362" s="204">
        <v>25129</v>
      </c>
      <c r="K362" s="201">
        <v>5.47</v>
      </c>
    </row>
    <row r="363" spans="1:11" x14ac:dyDescent="0.25">
      <c r="A363" s="205">
        <v>23145</v>
      </c>
      <c r="B363" s="202">
        <v>4.01</v>
      </c>
      <c r="C363" s="202"/>
      <c r="D363" s="202"/>
      <c r="E363" s="209">
        <f t="shared" si="5"/>
        <v>1982</v>
      </c>
      <c r="F363" s="204">
        <v>30256</v>
      </c>
      <c r="G363" s="201">
        <v>10.57</v>
      </c>
      <c r="J363" s="204">
        <v>25136</v>
      </c>
      <c r="K363" s="201">
        <v>5.44</v>
      </c>
    </row>
    <row r="364" spans="1:11" x14ac:dyDescent="0.25">
      <c r="A364" s="205">
        <v>23146</v>
      </c>
      <c r="B364" s="202">
        <v>4</v>
      </c>
      <c r="C364" s="202"/>
      <c r="D364" s="202"/>
      <c r="E364" s="209">
        <f t="shared" si="5"/>
        <v>1982</v>
      </c>
      <c r="F364" s="204">
        <v>30286</v>
      </c>
      <c r="G364" s="201">
        <v>10.62</v>
      </c>
      <c r="J364" s="204">
        <v>25143</v>
      </c>
      <c r="K364" s="201">
        <v>5.46</v>
      </c>
    </row>
    <row r="365" spans="1:11" x14ac:dyDescent="0.25">
      <c r="A365" s="205">
        <v>23147</v>
      </c>
      <c r="B365" s="202">
        <v>4</v>
      </c>
      <c r="C365" s="202"/>
      <c r="D365" s="202"/>
      <c r="E365" s="209">
        <f t="shared" si="5"/>
        <v>1983</v>
      </c>
      <c r="F365" s="204">
        <v>30317</v>
      </c>
      <c r="G365" s="201">
        <v>10.78</v>
      </c>
      <c r="J365" s="204">
        <v>25150</v>
      </c>
      <c r="K365" s="201">
        <v>5.48</v>
      </c>
    </row>
    <row r="366" spans="1:11" x14ac:dyDescent="0.25">
      <c r="A366" s="205">
        <v>23148</v>
      </c>
      <c r="B366" s="202">
        <v>4.01</v>
      </c>
      <c r="C366" s="202"/>
      <c r="D366" s="202"/>
      <c r="E366" s="209">
        <f t="shared" si="5"/>
        <v>1983</v>
      </c>
      <c r="F366" s="204">
        <v>30348</v>
      </c>
      <c r="G366" s="201">
        <v>11.03</v>
      </c>
      <c r="J366" s="204">
        <v>25157</v>
      </c>
      <c r="K366" s="201">
        <v>5.53</v>
      </c>
    </row>
    <row r="367" spans="1:11" x14ac:dyDescent="0.25">
      <c r="A367" s="205">
        <v>23151</v>
      </c>
      <c r="B367" s="202">
        <v>4.0199999999999996</v>
      </c>
      <c r="C367" s="202"/>
      <c r="D367" s="202"/>
      <c r="E367" s="209">
        <f t="shared" si="5"/>
        <v>1983</v>
      </c>
      <c r="F367" s="204">
        <v>30376</v>
      </c>
      <c r="G367" s="201">
        <v>10.8</v>
      </c>
      <c r="J367" s="204">
        <v>25164</v>
      </c>
      <c r="K367" s="201">
        <v>5.59</v>
      </c>
    </row>
    <row r="368" spans="1:11" x14ac:dyDescent="0.25">
      <c r="A368" s="205">
        <v>23152</v>
      </c>
      <c r="B368" s="203">
        <v>4.01</v>
      </c>
      <c r="C368" s="203"/>
      <c r="D368" s="203"/>
      <c r="E368" s="209">
        <f t="shared" si="5"/>
        <v>1983</v>
      </c>
      <c r="F368" s="204">
        <v>30407</v>
      </c>
      <c r="G368" s="201">
        <v>10.63</v>
      </c>
      <c r="J368" s="204">
        <v>25171</v>
      </c>
      <c r="K368" s="201">
        <v>5.64</v>
      </c>
    </row>
    <row r="369" spans="1:11" x14ac:dyDescent="0.25">
      <c r="A369" s="205">
        <v>23153</v>
      </c>
      <c r="B369" s="202">
        <v>4.0199999999999996</v>
      </c>
      <c r="C369" s="202"/>
      <c r="D369" s="202"/>
      <c r="E369" s="209">
        <f t="shared" si="5"/>
        <v>1983</v>
      </c>
      <c r="F369" s="204">
        <v>30437</v>
      </c>
      <c r="G369" s="201">
        <v>10.67</v>
      </c>
      <c r="J369" s="204">
        <v>25178</v>
      </c>
      <c r="K369" s="201">
        <v>5.76</v>
      </c>
    </row>
    <row r="370" spans="1:11" x14ac:dyDescent="0.25">
      <c r="A370" s="205">
        <v>23154</v>
      </c>
      <c r="B370" s="202">
        <v>4.0199999999999996</v>
      </c>
      <c r="C370" s="202"/>
      <c r="D370" s="202"/>
      <c r="E370" s="209">
        <f t="shared" si="5"/>
        <v>1983</v>
      </c>
      <c r="F370" s="204">
        <v>30468</v>
      </c>
      <c r="G370" s="201">
        <v>11.12</v>
      </c>
      <c r="J370" s="204">
        <v>25185</v>
      </c>
      <c r="K370" s="201">
        <v>5.79</v>
      </c>
    </row>
    <row r="371" spans="1:11" x14ac:dyDescent="0.25">
      <c r="A371" s="205">
        <v>23155</v>
      </c>
      <c r="B371" s="202">
        <v>4.03</v>
      </c>
      <c r="C371" s="202"/>
      <c r="D371" s="202"/>
      <c r="E371" s="209">
        <f t="shared" si="5"/>
        <v>1983</v>
      </c>
      <c r="F371" s="204">
        <v>30498</v>
      </c>
      <c r="G371" s="201">
        <v>11.59</v>
      </c>
      <c r="J371" s="204">
        <v>25192</v>
      </c>
      <c r="K371" s="201">
        <v>5.9</v>
      </c>
    </row>
    <row r="372" spans="1:11" x14ac:dyDescent="0.25">
      <c r="A372" s="205">
        <v>23158</v>
      </c>
      <c r="B372" s="202">
        <v>4.03</v>
      </c>
      <c r="C372" s="202"/>
      <c r="D372" s="202"/>
      <c r="E372" s="209">
        <f t="shared" si="5"/>
        <v>1983</v>
      </c>
      <c r="F372" s="204">
        <v>30529</v>
      </c>
      <c r="G372" s="201">
        <v>11.96</v>
      </c>
      <c r="J372" s="204">
        <v>25199</v>
      </c>
      <c r="K372" s="201">
        <v>6.06</v>
      </c>
    </row>
    <row r="373" spans="1:11" x14ac:dyDescent="0.25">
      <c r="A373" s="205">
        <v>23159</v>
      </c>
      <c r="B373" s="202">
        <v>4.03</v>
      </c>
      <c r="C373" s="202"/>
      <c r="D373" s="202"/>
      <c r="E373" s="209">
        <f t="shared" si="5"/>
        <v>1983</v>
      </c>
      <c r="F373" s="204">
        <v>30560</v>
      </c>
      <c r="G373" s="201">
        <v>11.82</v>
      </c>
      <c r="J373" s="204">
        <v>25206</v>
      </c>
      <c r="K373" s="201">
        <v>5.97</v>
      </c>
    </row>
    <row r="374" spans="1:11" x14ac:dyDescent="0.25">
      <c r="A374" s="205">
        <v>23160</v>
      </c>
      <c r="B374" s="202">
        <v>4.03</v>
      </c>
      <c r="C374" s="202"/>
      <c r="D374" s="202"/>
      <c r="E374" s="209">
        <f t="shared" si="5"/>
        <v>1983</v>
      </c>
      <c r="F374" s="204">
        <v>30590</v>
      </c>
      <c r="G374" s="201">
        <v>11.77</v>
      </c>
      <c r="J374" s="204">
        <v>25213</v>
      </c>
      <c r="K374" s="201">
        <v>6.01</v>
      </c>
    </row>
    <row r="375" spans="1:11" x14ac:dyDescent="0.25">
      <c r="A375" s="205">
        <v>23161</v>
      </c>
      <c r="B375" s="202" t="e">
        <f>NA()</f>
        <v>#N/A</v>
      </c>
      <c r="C375" s="202"/>
      <c r="D375" s="202"/>
      <c r="E375" s="209">
        <f t="shared" si="5"/>
        <v>1983</v>
      </c>
      <c r="F375" s="204">
        <v>30621</v>
      </c>
      <c r="G375" s="201">
        <v>11.92</v>
      </c>
      <c r="J375" s="204">
        <v>25220</v>
      </c>
      <c r="K375" s="201">
        <v>5.97</v>
      </c>
    </row>
    <row r="376" spans="1:11" x14ac:dyDescent="0.25">
      <c r="A376" s="205">
        <v>23162</v>
      </c>
      <c r="B376" s="202">
        <v>4.03</v>
      </c>
      <c r="C376" s="202"/>
      <c r="D376" s="202"/>
      <c r="E376" s="209">
        <f t="shared" si="5"/>
        <v>1983</v>
      </c>
      <c r="F376" s="204">
        <v>30651</v>
      </c>
      <c r="G376" s="201">
        <v>12.02</v>
      </c>
      <c r="J376" s="204">
        <v>25227</v>
      </c>
      <c r="K376" s="201">
        <v>5.96</v>
      </c>
    </row>
    <row r="377" spans="1:11" x14ac:dyDescent="0.25">
      <c r="A377" s="205">
        <v>23165</v>
      </c>
      <c r="B377" s="203">
        <v>4.04</v>
      </c>
      <c r="C377" s="203"/>
      <c r="D377" s="203"/>
      <c r="E377" s="209">
        <f t="shared" si="5"/>
        <v>1984</v>
      </c>
      <c r="F377" s="204">
        <v>30682</v>
      </c>
      <c r="G377" s="201">
        <v>11.82</v>
      </c>
      <c r="J377" s="204">
        <v>25234</v>
      </c>
      <c r="K377" s="201">
        <v>6.05</v>
      </c>
    </row>
    <row r="378" spans="1:11" x14ac:dyDescent="0.25">
      <c r="A378" s="205">
        <v>23166</v>
      </c>
      <c r="B378" s="202">
        <v>4.03</v>
      </c>
      <c r="C378" s="202"/>
      <c r="D378" s="202"/>
      <c r="E378" s="209">
        <f t="shared" si="5"/>
        <v>1984</v>
      </c>
      <c r="F378" s="204">
        <v>30713</v>
      </c>
      <c r="G378" s="201">
        <v>12</v>
      </c>
      <c r="J378" s="204">
        <v>25241</v>
      </c>
      <c r="K378" s="201">
        <v>6.13</v>
      </c>
    </row>
    <row r="379" spans="1:11" x14ac:dyDescent="0.25">
      <c r="A379" s="205">
        <v>23167</v>
      </c>
      <c r="B379" s="202">
        <v>4.03</v>
      </c>
      <c r="C379" s="202"/>
      <c r="D379" s="202"/>
      <c r="E379" s="209">
        <f t="shared" si="5"/>
        <v>1984</v>
      </c>
      <c r="F379" s="204">
        <v>30742</v>
      </c>
      <c r="G379" s="201">
        <v>12.45</v>
      </c>
      <c r="J379" s="204">
        <v>25248</v>
      </c>
      <c r="K379" s="201">
        <v>6.03</v>
      </c>
    </row>
    <row r="380" spans="1:11" x14ac:dyDescent="0.25">
      <c r="A380" s="205">
        <v>23168</v>
      </c>
      <c r="B380" s="202">
        <v>4.03</v>
      </c>
      <c r="C380" s="202"/>
      <c r="D380" s="202"/>
      <c r="E380" s="209">
        <f t="shared" si="5"/>
        <v>1984</v>
      </c>
      <c r="F380" s="204">
        <v>30773</v>
      </c>
      <c r="G380" s="201">
        <v>12.65</v>
      </c>
      <c r="J380" s="204">
        <v>25255</v>
      </c>
      <c r="K380" s="201">
        <v>6.11</v>
      </c>
    </row>
    <row r="381" spans="1:11" x14ac:dyDescent="0.25">
      <c r="A381" s="205">
        <v>23169</v>
      </c>
      <c r="B381" s="202">
        <v>4.0199999999999996</v>
      </c>
      <c r="C381" s="202"/>
      <c r="D381" s="202"/>
      <c r="E381" s="209">
        <f t="shared" si="5"/>
        <v>1984</v>
      </c>
      <c r="F381" s="204">
        <v>30803</v>
      </c>
      <c r="G381" s="201">
        <v>13.43</v>
      </c>
      <c r="J381" s="204">
        <v>25262</v>
      </c>
      <c r="K381" s="201">
        <v>6.15</v>
      </c>
    </row>
    <row r="382" spans="1:11" x14ac:dyDescent="0.25">
      <c r="A382" s="205">
        <v>23172</v>
      </c>
      <c r="B382" s="202">
        <v>4.0199999999999996</v>
      </c>
      <c r="C382" s="202"/>
      <c r="D382" s="202"/>
      <c r="E382" s="209">
        <f t="shared" si="5"/>
        <v>1984</v>
      </c>
      <c r="F382" s="204">
        <v>30834</v>
      </c>
      <c r="G382" s="201">
        <v>13.54</v>
      </c>
      <c r="J382" s="204">
        <v>25269</v>
      </c>
      <c r="K382" s="201">
        <v>6.16</v>
      </c>
    </row>
    <row r="383" spans="1:11" x14ac:dyDescent="0.25">
      <c r="A383" s="205">
        <v>23173</v>
      </c>
      <c r="B383" s="202">
        <v>4.01</v>
      </c>
      <c r="C383" s="202"/>
      <c r="D383" s="202"/>
      <c r="E383" s="209">
        <f t="shared" si="5"/>
        <v>1984</v>
      </c>
      <c r="F383" s="204">
        <v>30864</v>
      </c>
      <c r="G383" s="201">
        <v>13.36</v>
      </c>
      <c r="J383" s="204">
        <v>25276</v>
      </c>
      <c r="K383" s="201">
        <v>6.24</v>
      </c>
    </row>
    <row r="384" spans="1:11" x14ac:dyDescent="0.25">
      <c r="A384" s="205">
        <v>23174</v>
      </c>
      <c r="B384" s="202">
        <v>4.0199999999999996</v>
      </c>
      <c r="C384" s="202"/>
      <c r="D384" s="202"/>
      <c r="E384" s="209">
        <f t="shared" si="5"/>
        <v>1984</v>
      </c>
      <c r="F384" s="204">
        <v>30895</v>
      </c>
      <c r="G384" s="201">
        <v>12.71</v>
      </c>
      <c r="J384" s="204">
        <v>25283</v>
      </c>
      <c r="K384" s="201">
        <v>6.27</v>
      </c>
    </row>
    <row r="385" spans="1:11" x14ac:dyDescent="0.25">
      <c r="A385" s="205">
        <v>23175</v>
      </c>
      <c r="B385" s="202">
        <v>4.0199999999999996</v>
      </c>
      <c r="C385" s="202"/>
      <c r="D385" s="202"/>
      <c r="E385" s="209">
        <f t="shared" si="5"/>
        <v>1984</v>
      </c>
      <c r="F385" s="204">
        <v>30926</v>
      </c>
      <c r="G385" s="201">
        <v>12.42</v>
      </c>
      <c r="J385" s="204">
        <v>25290</v>
      </c>
      <c r="K385" s="201">
        <v>6.22</v>
      </c>
    </row>
    <row r="386" spans="1:11" x14ac:dyDescent="0.25">
      <c r="A386" s="205">
        <v>23176</v>
      </c>
      <c r="B386" s="202">
        <v>4.0199999999999996</v>
      </c>
      <c r="C386" s="202"/>
      <c r="D386" s="202"/>
      <c r="E386" s="209">
        <f t="shared" si="5"/>
        <v>1984</v>
      </c>
      <c r="F386" s="204">
        <v>30956</v>
      </c>
      <c r="G386" s="201">
        <v>12.04</v>
      </c>
      <c r="J386" s="204">
        <v>25297</v>
      </c>
      <c r="K386" s="201">
        <v>6.17</v>
      </c>
    </row>
    <row r="387" spans="1:11" x14ac:dyDescent="0.25">
      <c r="A387" s="205">
        <v>23179</v>
      </c>
      <c r="B387" s="202">
        <v>4.0199999999999996</v>
      </c>
      <c r="C387" s="202"/>
      <c r="D387" s="202"/>
      <c r="E387" s="209">
        <f t="shared" si="5"/>
        <v>1984</v>
      </c>
      <c r="F387" s="204">
        <v>30987</v>
      </c>
      <c r="G387" s="201">
        <v>11.66</v>
      </c>
      <c r="J387" s="204">
        <v>25304</v>
      </c>
      <c r="K387" s="201">
        <v>6.11</v>
      </c>
    </row>
    <row r="388" spans="1:11" x14ac:dyDescent="0.25">
      <c r="A388" s="205">
        <v>23180</v>
      </c>
      <c r="B388" s="202">
        <v>4.0199999999999996</v>
      </c>
      <c r="C388" s="202"/>
      <c r="D388" s="202"/>
      <c r="E388" s="209">
        <f t="shared" si="5"/>
        <v>1984</v>
      </c>
      <c r="F388" s="204">
        <v>31017</v>
      </c>
      <c r="G388" s="201">
        <v>11.64</v>
      </c>
      <c r="J388" s="204">
        <v>25311</v>
      </c>
      <c r="K388" s="201">
        <v>5.97</v>
      </c>
    </row>
    <row r="389" spans="1:11" x14ac:dyDescent="0.25">
      <c r="A389" s="205">
        <v>23181</v>
      </c>
      <c r="B389" s="202">
        <v>4.0199999999999996</v>
      </c>
      <c r="C389" s="202"/>
      <c r="D389" s="202"/>
      <c r="E389" s="209">
        <f t="shared" si="5"/>
        <v>1985</v>
      </c>
      <c r="F389" s="204">
        <v>31048</v>
      </c>
      <c r="G389" s="201">
        <v>11.58</v>
      </c>
      <c r="J389" s="204">
        <v>25318</v>
      </c>
      <c r="K389" s="201">
        <v>5.96</v>
      </c>
    </row>
    <row r="390" spans="1:11" x14ac:dyDescent="0.25">
      <c r="A390" s="205">
        <v>23182</v>
      </c>
      <c r="B390" s="202">
        <v>4.0199999999999996</v>
      </c>
      <c r="C390" s="202"/>
      <c r="D390" s="202"/>
      <c r="E390" s="209">
        <f t="shared" si="5"/>
        <v>1985</v>
      </c>
      <c r="F390" s="204">
        <v>31079</v>
      </c>
      <c r="G390" s="201">
        <v>11.7</v>
      </c>
      <c r="J390" s="204">
        <v>25325</v>
      </c>
      <c r="K390" s="201">
        <v>5.98</v>
      </c>
    </row>
    <row r="391" spans="1:11" x14ac:dyDescent="0.25">
      <c r="A391" s="205">
        <v>23183</v>
      </c>
      <c r="B391" s="202">
        <v>4.0199999999999996</v>
      </c>
      <c r="C391" s="202"/>
      <c r="D391" s="202"/>
      <c r="E391" s="209">
        <f t="shared" si="5"/>
        <v>1985</v>
      </c>
      <c r="F391" s="204">
        <v>31107</v>
      </c>
      <c r="G391" s="201">
        <v>12.06</v>
      </c>
      <c r="J391" s="204">
        <v>25332</v>
      </c>
      <c r="K391" s="201">
        <v>5.93</v>
      </c>
    </row>
    <row r="392" spans="1:11" x14ac:dyDescent="0.25">
      <c r="A392" s="205">
        <v>23186</v>
      </c>
      <c r="B392" s="202">
        <v>4.03</v>
      </c>
      <c r="C392" s="202"/>
      <c r="D392" s="202"/>
      <c r="E392" s="209">
        <f t="shared" si="5"/>
        <v>1985</v>
      </c>
      <c r="F392" s="204">
        <v>31138</v>
      </c>
      <c r="G392" s="201">
        <v>11.69</v>
      </c>
      <c r="J392" s="204">
        <v>25339</v>
      </c>
      <c r="K392" s="201">
        <v>6.01</v>
      </c>
    </row>
    <row r="393" spans="1:11" x14ac:dyDescent="0.25">
      <c r="A393" s="205">
        <v>23187</v>
      </c>
      <c r="B393" s="202">
        <v>4.03</v>
      </c>
      <c r="C393" s="202"/>
      <c r="D393" s="202"/>
      <c r="E393" s="209">
        <f t="shared" ref="E393:E456" si="6">YEAR(F393)</f>
        <v>1985</v>
      </c>
      <c r="F393" s="204">
        <v>31168</v>
      </c>
      <c r="G393" s="201">
        <v>11.19</v>
      </c>
      <c r="J393" s="204">
        <v>25346</v>
      </c>
      <c r="K393" s="201">
        <v>6.19</v>
      </c>
    </row>
    <row r="394" spans="1:11" x14ac:dyDescent="0.25">
      <c r="A394" s="205">
        <v>23188</v>
      </c>
      <c r="B394" s="202">
        <v>4.03</v>
      </c>
      <c r="C394" s="202"/>
      <c r="D394" s="202"/>
      <c r="E394" s="209">
        <f t="shared" si="6"/>
        <v>1985</v>
      </c>
      <c r="F394" s="204">
        <v>31199</v>
      </c>
      <c r="G394" s="201">
        <v>10.57</v>
      </c>
      <c r="J394" s="204">
        <v>25353</v>
      </c>
      <c r="K394" s="201">
        <v>6.41</v>
      </c>
    </row>
    <row r="395" spans="1:11" x14ac:dyDescent="0.25">
      <c r="A395" s="205">
        <v>23189</v>
      </c>
      <c r="B395" s="202">
        <v>4.03</v>
      </c>
      <c r="C395" s="202"/>
      <c r="D395" s="202"/>
      <c r="E395" s="209">
        <f t="shared" si="6"/>
        <v>1985</v>
      </c>
      <c r="F395" s="204">
        <v>31229</v>
      </c>
      <c r="G395" s="201">
        <v>10.68</v>
      </c>
      <c r="J395" s="204">
        <v>25360</v>
      </c>
      <c r="K395" s="201">
        <v>6.36</v>
      </c>
    </row>
    <row r="396" spans="1:11" x14ac:dyDescent="0.25">
      <c r="A396" s="205">
        <v>23190</v>
      </c>
      <c r="B396" s="202">
        <v>4.03</v>
      </c>
      <c r="C396" s="202"/>
      <c r="D396" s="202"/>
      <c r="E396" s="209">
        <f t="shared" si="6"/>
        <v>1985</v>
      </c>
      <c r="F396" s="204">
        <v>31260</v>
      </c>
      <c r="G396" s="201">
        <v>10.73</v>
      </c>
      <c r="J396" s="204">
        <v>25367</v>
      </c>
      <c r="K396" s="201">
        <v>6.27</v>
      </c>
    </row>
    <row r="397" spans="1:11" x14ac:dyDescent="0.25">
      <c r="A397" s="205">
        <v>23193</v>
      </c>
      <c r="B397" s="202">
        <v>4.04</v>
      </c>
      <c r="C397" s="202"/>
      <c r="D397" s="202"/>
      <c r="E397" s="209">
        <f t="shared" si="6"/>
        <v>1985</v>
      </c>
      <c r="F397" s="204">
        <v>31291</v>
      </c>
      <c r="G397" s="201">
        <v>10.8</v>
      </c>
      <c r="J397" s="204">
        <v>25374</v>
      </c>
      <c r="K397" s="201">
        <v>6.25</v>
      </c>
    </row>
    <row r="398" spans="1:11" x14ac:dyDescent="0.25">
      <c r="A398" s="205">
        <v>23194</v>
      </c>
      <c r="B398" s="202">
        <v>4.0599999999999996</v>
      </c>
      <c r="C398" s="202"/>
      <c r="D398" s="202"/>
      <c r="E398" s="209">
        <f t="shared" si="6"/>
        <v>1985</v>
      </c>
      <c r="F398" s="204">
        <v>31321</v>
      </c>
      <c r="G398" s="201">
        <v>10.67</v>
      </c>
      <c r="J398" s="204">
        <v>25381</v>
      </c>
      <c r="K398" s="201">
        <v>6.25</v>
      </c>
    </row>
    <row r="399" spans="1:11" x14ac:dyDescent="0.25">
      <c r="A399" s="205">
        <v>23195</v>
      </c>
      <c r="B399" s="203">
        <v>4.0599999999999996</v>
      </c>
      <c r="C399" s="203"/>
      <c r="D399" s="203"/>
      <c r="E399" s="209">
        <f t="shared" si="6"/>
        <v>1985</v>
      </c>
      <c r="F399" s="204">
        <v>31352</v>
      </c>
      <c r="G399" s="201">
        <v>10.24</v>
      </c>
      <c r="J399" s="204">
        <v>25388</v>
      </c>
      <c r="K399" s="201">
        <v>6.3</v>
      </c>
    </row>
    <row r="400" spans="1:11" x14ac:dyDescent="0.25">
      <c r="A400" s="205">
        <v>23196</v>
      </c>
      <c r="B400" s="202" t="e">
        <f>NA()</f>
        <v>#N/A</v>
      </c>
      <c r="C400" s="202"/>
      <c r="D400" s="202"/>
      <c r="E400" s="209">
        <f t="shared" si="6"/>
        <v>1985</v>
      </c>
      <c r="F400" s="204">
        <v>31382</v>
      </c>
      <c r="G400" s="201">
        <v>9.75</v>
      </c>
      <c r="J400" s="204">
        <v>25395</v>
      </c>
      <c r="K400" s="201">
        <v>6.31</v>
      </c>
    </row>
    <row r="401" spans="1:11" x14ac:dyDescent="0.25">
      <c r="A401" s="205">
        <v>23197</v>
      </c>
      <c r="B401" s="202">
        <v>4.07</v>
      </c>
      <c r="C401" s="202"/>
      <c r="D401" s="202"/>
      <c r="E401" s="209">
        <f t="shared" si="6"/>
        <v>1986</v>
      </c>
      <c r="F401" s="204">
        <v>31413</v>
      </c>
      <c r="G401" s="201">
        <v>9.59</v>
      </c>
      <c r="J401" s="204">
        <v>25402</v>
      </c>
      <c r="K401" s="201">
        <v>6.25</v>
      </c>
    </row>
    <row r="402" spans="1:11" x14ac:dyDescent="0.25">
      <c r="A402" s="205">
        <v>23200</v>
      </c>
      <c r="B402" s="202">
        <v>4.08</v>
      </c>
      <c r="C402" s="202"/>
      <c r="D402" s="202"/>
      <c r="E402" s="209">
        <f t="shared" si="6"/>
        <v>1986</v>
      </c>
      <c r="F402" s="204">
        <v>31444</v>
      </c>
      <c r="G402" s="201">
        <v>9.08</v>
      </c>
      <c r="J402" s="204">
        <v>25409</v>
      </c>
      <c r="K402" s="201">
        <v>6.24</v>
      </c>
    </row>
    <row r="403" spans="1:11" x14ac:dyDescent="0.25">
      <c r="A403" s="205">
        <v>23201</v>
      </c>
      <c r="B403" s="202">
        <v>4.08</v>
      </c>
      <c r="C403" s="202"/>
      <c r="D403" s="202"/>
      <c r="E403" s="209">
        <f t="shared" si="6"/>
        <v>1986</v>
      </c>
      <c r="F403" s="204">
        <v>31472</v>
      </c>
      <c r="G403" s="201">
        <v>8.09</v>
      </c>
      <c r="J403" s="204">
        <v>25416</v>
      </c>
      <c r="K403" s="201">
        <v>6.26</v>
      </c>
    </row>
    <row r="404" spans="1:11" x14ac:dyDescent="0.25">
      <c r="A404" s="205">
        <v>23202</v>
      </c>
      <c r="B404" s="203">
        <v>4.08</v>
      </c>
      <c r="C404" s="203"/>
      <c r="D404" s="203"/>
      <c r="E404" s="209">
        <f t="shared" si="6"/>
        <v>1986</v>
      </c>
      <c r="F404" s="204">
        <v>31503</v>
      </c>
      <c r="G404" s="201">
        <v>7.5</v>
      </c>
      <c r="J404" s="204">
        <v>25423</v>
      </c>
      <c r="K404" s="201">
        <v>6.18</v>
      </c>
    </row>
    <row r="405" spans="1:11" x14ac:dyDescent="0.25">
      <c r="A405" s="205">
        <v>23203</v>
      </c>
      <c r="B405" s="202">
        <v>4.08</v>
      </c>
      <c r="C405" s="202"/>
      <c r="D405" s="202"/>
      <c r="E405" s="209">
        <f t="shared" si="6"/>
        <v>1986</v>
      </c>
      <c r="F405" s="204">
        <v>31533</v>
      </c>
      <c r="G405" s="201">
        <v>7.81</v>
      </c>
      <c r="J405" s="204">
        <v>25430</v>
      </c>
      <c r="K405" s="201">
        <v>6.21</v>
      </c>
    </row>
    <row r="406" spans="1:11" x14ac:dyDescent="0.25">
      <c r="A406" s="205">
        <v>23204</v>
      </c>
      <c r="B406" s="202">
        <v>4.08</v>
      </c>
      <c r="C406" s="202"/>
      <c r="D406" s="202"/>
      <c r="E406" s="209">
        <f t="shared" si="6"/>
        <v>1986</v>
      </c>
      <c r="F406" s="204">
        <v>31564</v>
      </c>
      <c r="G406" s="201">
        <v>7.69</v>
      </c>
      <c r="J406" s="204">
        <v>25437</v>
      </c>
      <c r="K406" s="201">
        <v>6.2</v>
      </c>
    </row>
    <row r="407" spans="1:11" x14ac:dyDescent="0.25">
      <c r="A407" s="205">
        <v>23207</v>
      </c>
      <c r="B407" s="202">
        <v>4.07</v>
      </c>
      <c r="C407" s="202"/>
      <c r="D407" s="202"/>
      <c r="E407" s="209">
        <f t="shared" si="6"/>
        <v>1986</v>
      </c>
      <c r="F407" s="204">
        <v>31594</v>
      </c>
      <c r="G407" s="201">
        <v>7.29</v>
      </c>
      <c r="J407" s="204">
        <v>25444</v>
      </c>
      <c r="K407" s="201">
        <v>6.28</v>
      </c>
    </row>
    <row r="408" spans="1:11" x14ac:dyDescent="0.25">
      <c r="A408" s="205">
        <v>23208</v>
      </c>
      <c r="B408" s="202">
        <v>4.07</v>
      </c>
      <c r="C408" s="202"/>
      <c r="D408" s="202"/>
      <c r="E408" s="209">
        <f t="shared" si="6"/>
        <v>1986</v>
      </c>
      <c r="F408" s="204">
        <v>31625</v>
      </c>
      <c r="G408" s="201">
        <v>7.28</v>
      </c>
      <c r="J408" s="204">
        <v>25451</v>
      </c>
      <c r="K408" s="201">
        <v>6.41</v>
      </c>
    </row>
    <row r="409" spans="1:11" x14ac:dyDescent="0.25">
      <c r="A409" s="205">
        <v>23209</v>
      </c>
      <c r="B409" s="202">
        <v>4.07</v>
      </c>
      <c r="C409" s="202"/>
      <c r="D409" s="202"/>
      <c r="E409" s="209">
        <f t="shared" si="6"/>
        <v>1986</v>
      </c>
      <c r="F409" s="204">
        <v>31656</v>
      </c>
      <c r="G409" s="201">
        <v>7.56</v>
      </c>
      <c r="J409" s="204">
        <v>25458</v>
      </c>
      <c r="K409" s="201">
        <v>6.46</v>
      </c>
    </row>
    <row r="410" spans="1:11" x14ac:dyDescent="0.25">
      <c r="A410" s="205">
        <v>23210</v>
      </c>
      <c r="B410" s="202">
        <v>4.0599999999999996</v>
      </c>
      <c r="C410" s="202"/>
      <c r="D410" s="202"/>
      <c r="E410" s="209">
        <f t="shared" si="6"/>
        <v>1986</v>
      </c>
      <c r="F410" s="204">
        <v>31686</v>
      </c>
      <c r="G410" s="201">
        <v>7.61</v>
      </c>
      <c r="J410" s="204">
        <v>25465</v>
      </c>
      <c r="K410" s="201">
        <v>6.55</v>
      </c>
    </row>
    <row r="411" spans="1:11" x14ac:dyDescent="0.25">
      <c r="A411" s="205">
        <v>23211</v>
      </c>
      <c r="B411" s="202">
        <v>4.05</v>
      </c>
      <c r="C411" s="202"/>
      <c r="D411" s="202"/>
      <c r="E411" s="209">
        <f t="shared" si="6"/>
        <v>1986</v>
      </c>
      <c r="F411" s="204">
        <v>31717</v>
      </c>
      <c r="G411" s="201">
        <v>7.42</v>
      </c>
      <c r="J411" s="204">
        <v>25472</v>
      </c>
      <c r="K411" s="201">
        <v>6.64</v>
      </c>
    </row>
    <row r="412" spans="1:11" x14ac:dyDescent="0.25">
      <c r="A412" s="205">
        <v>23214</v>
      </c>
      <c r="B412" s="202">
        <v>4.05</v>
      </c>
      <c r="C412" s="202"/>
      <c r="D412" s="202"/>
      <c r="E412" s="209">
        <f t="shared" si="6"/>
        <v>1986</v>
      </c>
      <c r="F412" s="204">
        <v>31747</v>
      </c>
      <c r="G412" s="201">
        <v>7.28</v>
      </c>
      <c r="J412" s="204">
        <v>25479</v>
      </c>
      <c r="K412" s="201">
        <v>6.77</v>
      </c>
    </row>
    <row r="413" spans="1:11" x14ac:dyDescent="0.25">
      <c r="A413" s="205">
        <v>23215</v>
      </c>
      <c r="B413" s="202">
        <v>4.05</v>
      </c>
      <c r="C413" s="202"/>
      <c r="D413" s="202"/>
      <c r="E413" s="209">
        <f t="shared" si="6"/>
        <v>1987</v>
      </c>
      <c r="F413" s="204">
        <v>31778</v>
      </c>
      <c r="G413" s="201" t="e">
        <f>NA()</f>
        <v>#N/A</v>
      </c>
      <c r="J413" s="204">
        <v>25486</v>
      </c>
      <c r="K413" s="201">
        <v>6.54</v>
      </c>
    </row>
    <row r="414" spans="1:11" x14ac:dyDescent="0.25">
      <c r="A414" s="205">
        <v>23216</v>
      </c>
      <c r="B414" s="203">
        <v>4.04</v>
      </c>
      <c r="C414" s="203"/>
      <c r="D414" s="203"/>
      <c r="E414" s="209">
        <f t="shared" si="6"/>
        <v>1987</v>
      </c>
      <c r="F414" s="204">
        <v>31809</v>
      </c>
      <c r="G414" s="201" t="e">
        <f>NA()</f>
        <v>#N/A</v>
      </c>
      <c r="J414" s="204">
        <v>25493</v>
      </c>
      <c r="K414" s="201">
        <v>6.38</v>
      </c>
    </row>
    <row r="415" spans="1:11" x14ac:dyDescent="0.25">
      <c r="A415" s="205">
        <v>23217</v>
      </c>
      <c r="B415" s="202">
        <v>4.04</v>
      </c>
      <c r="C415" s="202"/>
      <c r="D415" s="202"/>
      <c r="E415" s="209">
        <f t="shared" si="6"/>
        <v>1987</v>
      </c>
      <c r="F415" s="204">
        <v>31837</v>
      </c>
      <c r="G415" s="201" t="e">
        <f>NA()</f>
        <v>#N/A</v>
      </c>
      <c r="J415" s="204">
        <v>25500</v>
      </c>
      <c r="K415" s="201">
        <v>6.3</v>
      </c>
    </row>
    <row r="416" spans="1:11" x14ac:dyDescent="0.25">
      <c r="A416" s="205">
        <v>23218</v>
      </c>
      <c r="B416" s="202">
        <v>4.03</v>
      </c>
      <c r="C416" s="202"/>
      <c r="D416" s="202"/>
      <c r="E416" s="209">
        <f t="shared" si="6"/>
        <v>1987</v>
      </c>
      <c r="F416" s="204">
        <v>31868</v>
      </c>
      <c r="G416" s="201" t="e">
        <f>NA()</f>
        <v>#N/A</v>
      </c>
      <c r="J416" s="204">
        <v>25507</v>
      </c>
      <c r="K416" s="201">
        <v>6.58</v>
      </c>
    </row>
    <row r="417" spans="1:11" x14ac:dyDescent="0.25">
      <c r="A417" s="205">
        <v>23221</v>
      </c>
      <c r="B417" s="202">
        <v>4.03</v>
      </c>
      <c r="C417" s="202"/>
      <c r="D417" s="202"/>
      <c r="E417" s="209">
        <f t="shared" si="6"/>
        <v>1987</v>
      </c>
      <c r="F417" s="204">
        <v>31898</v>
      </c>
      <c r="G417" s="201" t="e">
        <f>NA()</f>
        <v>#N/A</v>
      </c>
      <c r="J417" s="204">
        <v>25514</v>
      </c>
      <c r="K417" s="201">
        <v>6.61</v>
      </c>
    </row>
    <row r="418" spans="1:11" x14ac:dyDescent="0.25">
      <c r="A418" s="205">
        <v>23222</v>
      </c>
      <c r="B418" s="202">
        <v>4.03</v>
      </c>
      <c r="C418" s="202"/>
      <c r="D418" s="202"/>
      <c r="E418" s="209">
        <f t="shared" si="6"/>
        <v>1987</v>
      </c>
      <c r="F418" s="204">
        <v>31929</v>
      </c>
      <c r="G418" s="201" t="e">
        <f>NA()</f>
        <v>#N/A</v>
      </c>
      <c r="J418" s="204">
        <v>25521</v>
      </c>
      <c r="K418" s="201">
        <v>6.71</v>
      </c>
    </row>
    <row r="419" spans="1:11" x14ac:dyDescent="0.25">
      <c r="A419" s="205">
        <v>23223</v>
      </c>
      <c r="B419" s="202">
        <v>4.03</v>
      </c>
      <c r="C419" s="202"/>
      <c r="D419" s="202"/>
      <c r="E419" s="209">
        <f t="shared" si="6"/>
        <v>1987</v>
      </c>
      <c r="F419" s="204">
        <v>31959</v>
      </c>
      <c r="G419" s="201" t="e">
        <f>NA()</f>
        <v>#N/A</v>
      </c>
      <c r="J419" s="204">
        <v>25528</v>
      </c>
      <c r="K419" s="201">
        <v>6.84</v>
      </c>
    </row>
    <row r="420" spans="1:11" x14ac:dyDescent="0.25">
      <c r="A420" s="205">
        <v>23224</v>
      </c>
      <c r="B420" s="202">
        <v>4.03</v>
      </c>
      <c r="C420" s="202"/>
      <c r="D420" s="202"/>
      <c r="E420" s="209">
        <f t="shared" si="6"/>
        <v>1987</v>
      </c>
      <c r="F420" s="204">
        <v>31990</v>
      </c>
      <c r="G420" s="201" t="e">
        <f>NA()</f>
        <v>#N/A</v>
      </c>
      <c r="J420" s="204">
        <v>25535</v>
      </c>
      <c r="K420" s="201">
        <v>6.8</v>
      </c>
    </row>
    <row r="421" spans="1:11" x14ac:dyDescent="0.25">
      <c r="A421" s="205">
        <v>23225</v>
      </c>
      <c r="B421" s="202">
        <v>4.0199999999999996</v>
      </c>
      <c r="C421" s="202"/>
      <c r="D421" s="202"/>
      <c r="E421" s="209">
        <f t="shared" si="6"/>
        <v>1987</v>
      </c>
      <c r="F421" s="204">
        <v>32021</v>
      </c>
      <c r="G421" s="201" t="e">
        <f>NA()</f>
        <v>#N/A</v>
      </c>
      <c r="J421" s="204">
        <v>25542</v>
      </c>
      <c r="K421" s="201">
        <v>6.81</v>
      </c>
    </row>
    <row r="422" spans="1:11" x14ac:dyDescent="0.25">
      <c r="A422" s="205">
        <v>23228</v>
      </c>
      <c r="B422" s="202">
        <v>4.0199999999999996</v>
      </c>
      <c r="C422" s="202"/>
      <c r="D422" s="202"/>
      <c r="E422" s="209">
        <f t="shared" si="6"/>
        <v>1987</v>
      </c>
      <c r="F422" s="204">
        <v>32051</v>
      </c>
      <c r="G422" s="201" t="e">
        <f>NA()</f>
        <v>#N/A</v>
      </c>
      <c r="J422" s="204">
        <v>25549</v>
      </c>
      <c r="K422" s="201">
        <v>6.85</v>
      </c>
    </row>
    <row r="423" spans="1:11" x14ac:dyDescent="0.25">
      <c r="A423" s="205">
        <v>23229</v>
      </c>
      <c r="B423" s="202">
        <v>4.03</v>
      </c>
      <c r="C423" s="202"/>
      <c r="D423" s="202"/>
      <c r="E423" s="209">
        <f t="shared" si="6"/>
        <v>1987</v>
      </c>
      <c r="F423" s="204">
        <v>32082</v>
      </c>
      <c r="G423" s="201" t="e">
        <f>NA()</f>
        <v>#N/A</v>
      </c>
      <c r="J423" s="204">
        <v>25556</v>
      </c>
      <c r="K423" s="201">
        <v>6.93</v>
      </c>
    </row>
    <row r="424" spans="1:11" x14ac:dyDescent="0.25">
      <c r="A424" s="205">
        <v>23230</v>
      </c>
      <c r="B424" s="202">
        <v>4.03</v>
      </c>
      <c r="C424" s="202"/>
      <c r="D424" s="202"/>
      <c r="E424" s="209">
        <f t="shared" si="6"/>
        <v>1987</v>
      </c>
      <c r="F424" s="204">
        <v>32112</v>
      </c>
      <c r="G424" s="201" t="e">
        <f>NA()</f>
        <v>#N/A</v>
      </c>
      <c r="J424" s="204">
        <v>25563</v>
      </c>
      <c r="K424" s="201">
        <v>6.97</v>
      </c>
    </row>
    <row r="425" spans="1:11" x14ac:dyDescent="0.25">
      <c r="A425" s="205">
        <v>23231</v>
      </c>
      <c r="B425" s="202">
        <v>4.03</v>
      </c>
      <c r="C425" s="202"/>
      <c r="D425" s="202"/>
      <c r="E425" s="209">
        <f t="shared" si="6"/>
        <v>1988</v>
      </c>
      <c r="F425" s="204">
        <v>32143</v>
      </c>
      <c r="G425" s="201" t="e">
        <f>NA()</f>
        <v>#N/A</v>
      </c>
      <c r="J425" s="204">
        <v>25570</v>
      </c>
      <c r="K425" s="201">
        <v>7</v>
      </c>
    </row>
    <row r="426" spans="1:11" x14ac:dyDescent="0.25">
      <c r="A426" s="205">
        <v>23232</v>
      </c>
      <c r="B426" s="202">
        <v>4.03</v>
      </c>
      <c r="C426" s="202"/>
      <c r="D426" s="202"/>
      <c r="E426" s="209">
        <f t="shared" si="6"/>
        <v>1988</v>
      </c>
      <c r="F426" s="204">
        <v>32174</v>
      </c>
      <c r="G426" s="201" t="e">
        <f>NA()</f>
        <v>#N/A</v>
      </c>
      <c r="J426" s="204">
        <v>25577</v>
      </c>
      <c r="K426" s="201">
        <v>6.92</v>
      </c>
    </row>
    <row r="427" spans="1:11" x14ac:dyDescent="0.25">
      <c r="A427" s="205">
        <v>23235</v>
      </c>
      <c r="B427" s="202">
        <v>4.03</v>
      </c>
      <c r="C427" s="202"/>
      <c r="D427" s="202"/>
      <c r="E427" s="209">
        <f t="shared" si="6"/>
        <v>1988</v>
      </c>
      <c r="F427" s="204">
        <v>32203</v>
      </c>
      <c r="G427" s="201" t="e">
        <f>NA()</f>
        <v>#N/A</v>
      </c>
      <c r="J427" s="204">
        <v>25584</v>
      </c>
      <c r="K427" s="201">
        <v>6.91</v>
      </c>
    </row>
    <row r="428" spans="1:11" x14ac:dyDescent="0.25">
      <c r="A428" s="205">
        <v>23236</v>
      </c>
      <c r="B428" s="202">
        <v>4.03</v>
      </c>
      <c r="C428" s="202"/>
      <c r="D428" s="202"/>
      <c r="E428" s="209">
        <f t="shared" si="6"/>
        <v>1988</v>
      </c>
      <c r="F428" s="204">
        <v>32234</v>
      </c>
      <c r="G428" s="201" t="e">
        <f>NA()</f>
        <v>#N/A</v>
      </c>
      <c r="J428" s="204">
        <v>25591</v>
      </c>
      <c r="K428" s="201">
        <v>6.92</v>
      </c>
    </row>
    <row r="429" spans="1:11" x14ac:dyDescent="0.25">
      <c r="A429" s="205">
        <v>23237</v>
      </c>
      <c r="B429" s="202">
        <v>4.04</v>
      </c>
      <c r="C429" s="202"/>
      <c r="D429" s="202"/>
      <c r="E429" s="209">
        <f t="shared" si="6"/>
        <v>1988</v>
      </c>
      <c r="F429" s="204">
        <v>32264</v>
      </c>
      <c r="G429" s="201" t="e">
        <f>NA()</f>
        <v>#N/A</v>
      </c>
      <c r="J429" s="204">
        <v>25598</v>
      </c>
      <c r="K429" s="201">
        <v>6.94</v>
      </c>
    </row>
    <row r="430" spans="1:11" x14ac:dyDescent="0.25">
      <c r="A430" s="205">
        <v>23238</v>
      </c>
      <c r="B430" s="202">
        <v>4.03</v>
      </c>
      <c r="C430" s="202"/>
      <c r="D430" s="202"/>
      <c r="E430" s="209">
        <f t="shared" si="6"/>
        <v>1988</v>
      </c>
      <c r="F430" s="204">
        <v>32295</v>
      </c>
      <c r="G430" s="201" t="e">
        <f>NA()</f>
        <v>#N/A</v>
      </c>
      <c r="J430" s="204">
        <v>25605</v>
      </c>
      <c r="K430" s="201">
        <v>6.84</v>
      </c>
    </row>
    <row r="431" spans="1:11" x14ac:dyDescent="0.25">
      <c r="A431" s="205">
        <v>23239</v>
      </c>
      <c r="B431" s="202">
        <v>4.03</v>
      </c>
      <c r="C431" s="202"/>
      <c r="D431" s="202"/>
      <c r="E431" s="209">
        <f t="shared" si="6"/>
        <v>1988</v>
      </c>
      <c r="F431" s="204">
        <v>32325</v>
      </c>
      <c r="G431" s="201" t="e">
        <f>NA()</f>
        <v>#N/A</v>
      </c>
      <c r="J431" s="204">
        <v>25612</v>
      </c>
      <c r="K431" s="201">
        <v>6.65</v>
      </c>
    </row>
    <row r="432" spans="1:11" x14ac:dyDescent="0.25">
      <c r="A432" s="205">
        <v>23242</v>
      </c>
      <c r="B432" s="202">
        <v>4.0199999999999996</v>
      </c>
      <c r="C432" s="202"/>
      <c r="D432" s="202"/>
      <c r="E432" s="209">
        <f t="shared" si="6"/>
        <v>1988</v>
      </c>
      <c r="F432" s="204">
        <v>32356</v>
      </c>
      <c r="G432" s="201" t="e">
        <f>NA()</f>
        <v>#N/A</v>
      </c>
      <c r="J432" s="204">
        <v>25619</v>
      </c>
      <c r="K432" s="201">
        <v>6.6</v>
      </c>
    </row>
    <row r="433" spans="1:11" x14ac:dyDescent="0.25">
      <c r="A433" s="205">
        <v>23243</v>
      </c>
      <c r="B433" s="202">
        <v>4.03</v>
      </c>
      <c r="C433" s="202"/>
      <c r="D433" s="202"/>
      <c r="E433" s="209">
        <f t="shared" si="6"/>
        <v>1988</v>
      </c>
      <c r="F433" s="204">
        <v>32387</v>
      </c>
      <c r="G433" s="201" t="e">
        <f>NA()</f>
        <v>#N/A</v>
      </c>
      <c r="J433" s="204">
        <v>25626</v>
      </c>
      <c r="K433" s="201">
        <v>6.57</v>
      </c>
    </row>
    <row r="434" spans="1:11" x14ac:dyDescent="0.25">
      <c r="A434" s="205">
        <v>23244</v>
      </c>
      <c r="B434" s="202">
        <v>4.03</v>
      </c>
      <c r="C434" s="202"/>
      <c r="D434" s="202"/>
      <c r="E434" s="209">
        <f t="shared" si="6"/>
        <v>1988</v>
      </c>
      <c r="F434" s="204">
        <v>32417</v>
      </c>
      <c r="G434" s="201" t="e">
        <f>NA()</f>
        <v>#N/A</v>
      </c>
      <c r="J434" s="204">
        <v>25633</v>
      </c>
      <c r="K434" s="201">
        <v>6.6</v>
      </c>
    </row>
    <row r="435" spans="1:11" x14ac:dyDescent="0.25">
      <c r="A435" s="205">
        <v>23245</v>
      </c>
      <c r="B435" s="202">
        <v>4.03</v>
      </c>
      <c r="C435" s="202"/>
      <c r="D435" s="202"/>
      <c r="E435" s="209">
        <f t="shared" si="6"/>
        <v>1988</v>
      </c>
      <c r="F435" s="204">
        <v>32448</v>
      </c>
      <c r="G435" s="201" t="e">
        <f>NA()</f>
        <v>#N/A</v>
      </c>
      <c r="J435" s="204">
        <v>25640</v>
      </c>
      <c r="K435" s="201">
        <v>6.77</v>
      </c>
    </row>
    <row r="436" spans="1:11" x14ac:dyDescent="0.25">
      <c r="A436" s="205">
        <v>23246</v>
      </c>
      <c r="B436" s="202">
        <v>4.03</v>
      </c>
      <c r="C436" s="202"/>
      <c r="D436" s="202"/>
      <c r="E436" s="209">
        <f t="shared" si="6"/>
        <v>1988</v>
      </c>
      <c r="F436" s="204">
        <v>32478</v>
      </c>
      <c r="G436" s="201" t="e">
        <f>NA()</f>
        <v>#N/A</v>
      </c>
      <c r="J436" s="204">
        <v>25647</v>
      </c>
      <c r="K436" s="201">
        <v>6.85</v>
      </c>
    </row>
    <row r="437" spans="1:11" x14ac:dyDescent="0.25">
      <c r="A437" s="205">
        <v>23249</v>
      </c>
      <c r="B437" s="202">
        <v>4.03</v>
      </c>
      <c r="C437" s="202"/>
      <c r="D437" s="202"/>
      <c r="E437" s="209">
        <f t="shared" si="6"/>
        <v>1989</v>
      </c>
      <c r="F437" s="204">
        <v>32509</v>
      </c>
      <c r="G437" s="201" t="e">
        <f>NA()</f>
        <v>#N/A</v>
      </c>
      <c r="J437" s="204">
        <v>25654</v>
      </c>
      <c r="K437" s="201">
        <v>6.66</v>
      </c>
    </row>
    <row r="438" spans="1:11" x14ac:dyDescent="0.25">
      <c r="A438" s="205">
        <v>23250</v>
      </c>
      <c r="B438" s="202">
        <v>4.03</v>
      </c>
      <c r="C438" s="202"/>
      <c r="D438" s="202"/>
      <c r="E438" s="209">
        <f t="shared" si="6"/>
        <v>1989</v>
      </c>
      <c r="F438" s="204">
        <v>32540</v>
      </c>
      <c r="G438" s="201" t="e">
        <f>NA()</f>
        <v>#N/A</v>
      </c>
      <c r="J438" s="204">
        <v>25661</v>
      </c>
      <c r="K438" s="201">
        <v>6.65</v>
      </c>
    </row>
    <row r="439" spans="1:11" x14ac:dyDescent="0.25">
      <c r="A439" s="205">
        <v>23251</v>
      </c>
      <c r="B439" s="203">
        <v>4.03</v>
      </c>
      <c r="C439" s="203"/>
      <c r="D439" s="203"/>
      <c r="E439" s="209">
        <f t="shared" si="6"/>
        <v>1989</v>
      </c>
      <c r="F439" s="204">
        <v>32568</v>
      </c>
      <c r="G439" s="201" t="e">
        <f>NA()</f>
        <v>#N/A</v>
      </c>
      <c r="J439" s="204">
        <v>25668</v>
      </c>
      <c r="K439" s="201">
        <v>6.7</v>
      </c>
    </row>
    <row r="440" spans="1:11" x14ac:dyDescent="0.25">
      <c r="A440" s="205">
        <v>23252</v>
      </c>
      <c r="B440" s="202">
        <v>4.04</v>
      </c>
      <c r="C440" s="202"/>
      <c r="D440" s="202"/>
      <c r="E440" s="209">
        <f t="shared" si="6"/>
        <v>1989</v>
      </c>
      <c r="F440" s="204">
        <v>32599</v>
      </c>
      <c r="G440" s="201" t="e">
        <f>NA()</f>
        <v>#N/A</v>
      </c>
      <c r="J440" s="204">
        <v>25675</v>
      </c>
      <c r="K440" s="201">
        <v>6.79</v>
      </c>
    </row>
    <row r="441" spans="1:11" x14ac:dyDescent="0.25">
      <c r="A441" s="205">
        <v>23253</v>
      </c>
      <c r="B441" s="202">
        <v>4.04</v>
      </c>
      <c r="C441" s="202"/>
      <c r="D441" s="202"/>
      <c r="E441" s="209">
        <f t="shared" si="6"/>
        <v>1989</v>
      </c>
      <c r="F441" s="204">
        <v>32629</v>
      </c>
      <c r="G441" s="201" t="e">
        <f>NA()</f>
        <v>#N/A</v>
      </c>
      <c r="J441" s="204">
        <v>25682</v>
      </c>
      <c r="K441" s="201">
        <v>7.01</v>
      </c>
    </row>
    <row r="442" spans="1:11" x14ac:dyDescent="0.25">
      <c r="A442" s="205">
        <v>23256</v>
      </c>
      <c r="B442" s="202" t="e">
        <f>NA()</f>
        <v>#N/A</v>
      </c>
      <c r="C442" s="202"/>
      <c r="D442" s="202"/>
      <c r="E442" s="209">
        <f t="shared" si="6"/>
        <v>1989</v>
      </c>
      <c r="F442" s="204">
        <v>32660</v>
      </c>
      <c r="G442" s="201" t="e">
        <f>NA()</f>
        <v>#N/A</v>
      </c>
      <c r="J442" s="204">
        <v>25689</v>
      </c>
      <c r="K442" s="201">
        <v>7.08</v>
      </c>
    </row>
    <row r="443" spans="1:11" x14ac:dyDescent="0.25">
      <c r="A443" s="205">
        <v>23257</v>
      </c>
      <c r="B443" s="202">
        <v>4.05</v>
      </c>
      <c r="C443" s="202"/>
      <c r="D443" s="202"/>
      <c r="E443" s="209">
        <f t="shared" si="6"/>
        <v>1989</v>
      </c>
      <c r="F443" s="204">
        <v>32690</v>
      </c>
      <c r="G443" s="201" t="e">
        <f>NA()</f>
        <v>#N/A</v>
      </c>
      <c r="J443" s="204">
        <v>25696</v>
      </c>
      <c r="K443" s="201">
        <v>7.15</v>
      </c>
    </row>
    <row r="444" spans="1:11" x14ac:dyDescent="0.25">
      <c r="A444" s="205">
        <v>23258</v>
      </c>
      <c r="B444" s="202">
        <v>4.0599999999999996</v>
      </c>
      <c r="C444" s="202"/>
      <c r="D444" s="202"/>
      <c r="E444" s="209">
        <f t="shared" si="6"/>
        <v>1989</v>
      </c>
      <c r="F444" s="204">
        <v>32721</v>
      </c>
      <c r="G444" s="201" t="e">
        <f>NA()</f>
        <v>#N/A</v>
      </c>
      <c r="J444" s="204">
        <v>25703</v>
      </c>
      <c r="K444" s="201">
        <v>7.12</v>
      </c>
    </row>
    <row r="445" spans="1:11" x14ac:dyDescent="0.25">
      <c r="A445" s="205">
        <v>23259</v>
      </c>
      <c r="B445" s="202">
        <v>4.0999999999999996</v>
      </c>
      <c r="C445" s="202"/>
      <c r="D445" s="202"/>
      <c r="E445" s="209">
        <f t="shared" si="6"/>
        <v>1989</v>
      </c>
      <c r="F445" s="204">
        <v>32752</v>
      </c>
      <c r="G445" s="201" t="e">
        <f>NA()</f>
        <v>#N/A</v>
      </c>
      <c r="J445" s="204">
        <v>25710</v>
      </c>
      <c r="K445" s="201">
        <v>7.17</v>
      </c>
    </row>
    <row r="446" spans="1:11" x14ac:dyDescent="0.25">
      <c r="A446" s="205">
        <v>23260</v>
      </c>
      <c r="B446" s="202">
        <v>4.0999999999999996</v>
      </c>
      <c r="C446" s="202"/>
      <c r="D446" s="202"/>
      <c r="E446" s="209">
        <f t="shared" si="6"/>
        <v>1989</v>
      </c>
      <c r="F446" s="204">
        <v>32782</v>
      </c>
      <c r="G446" s="201" t="e">
        <f>NA()</f>
        <v>#N/A</v>
      </c>
      <c r="J446" s="204">
        <v>25717</v>
      </c>
      <c r="K446" s="201">
        <v>7.55</v>
      </c>
    </row>
    <row r="447" spans="1:11" x14ac:dyDescent="0.25">
      <c r="A447" s="205">
        <v>23263</v>
      </c>
      <c r="B447" s="202">
        <v>4.1100000000000003</v>
      </c>
      <c r="C447" s="202"/>
      <c r="D447" s="202"/>
      <c r="E447" s="209">
        <f t="shared" si="6"/>
        <v>1989</v>
      </c>
      <c r="F447" s="204">
        <v>32813</v>
      </c>
      <c r="G447" s="201" t="e">
        <f>NA()</f>
        <v>#N/A</v>
      </c>
      <c r="J447" s="204">
        <v>25724</v>
      </c>
      <c r="K447" s="201">
        <v>7.33</v>
      </c>
    </row>
    <row r="448" spans="1:11" x14ac:dyDescent="0.25">
      <c r="A448" s="205">
        <v>23264</v>
      </c>
      <c r="B448" s="202">
        <v>4.0999999999999996</v>
      </c>
      <c r="C448" s="202"/>
      <c r="D448" s="202"/>
      <c r="E448" s="209">
        <f t="shared" si="6"/>
        <v>1989</v>
      </c>
      <c r="F448" s="204">
        <v>32843</v>
      </c>
      <c r="G448" s="201" t="e">
        <f>NA()</f>
        <v>#N/A</v>
      </c>
      <c r="J448" s="204">
        <v>25731</v>
      </c>
      <c r="K448" s="201">
        <v>7.43</v>
      </c>
    </row>
    <row r="449" spans="1:11" x14ac:dyDescent="0.25">
      <c r="A449" s="205">
        <v>23265</v>
      </c>
      <c r="B449" s="202">
        <v>4.0999999999999996</v>
      </c>
      <c r="C449" s="202"/>
      <c r="D449" s="202"/>
      <c r="E449" s="209">
        <f t="shared" si="6"/>
        <v>1990</v>
      </c>
      <c r="F449" s="204">
        <v>32874</v>
      </c>
      <c r="G449" s="201" t="e">
        <f>NA()</f>
        <v>#N/A</v>
      </c>
      <c r="J449" s="204">
        <v>25738</v>
      </c>
      <c r="K449" s="201">
        <v>7.41</v>
      </c>
    </row>
    <row r="450" spans="1:11" x14ac:dyDescent="0.25">
      <c r="A450" s="205">
        <v>23266</v>
      </c>
      <c r="B450" s="202">
        <v>4.0999999999999996</v>
      </c>
      <c r="C450" s="202"/>
      <c r="D450" s="202"/>
      <c r="E450" s="209">
        <f t="shared" si="6"/>
        <v>1990</v>
      </c>
      <c r="F450" s="204">
        <v>32905</v>
      </c>
      <c r="G450" s="201" t="e">
        <f>NA()</f>
        <v>#N/A</v>
      </c>
      <c r="J450" s="204">
        <v>25745</v>
      </c>
      <c r="K450" s="201">
        <v>7.27</v>
      </c>
    </row>
    <row r="451" spans="1:11" x14ac:dyDescent="0.25">
      <c r="A451" s="205">
        <v>23267</v>
      </c>
      <c r="B451" s="202">
        <v>4.0999999999999996</v>
      </c>
      <c r="C451" s="202"/>
      <c r="D451" s="202"/>
      <c r="E451" s="209">
        <f t="shared" si="6"/>
        <v>1990</v>
      </c>
      <c r="F451" s="204">
        <v>32933</v>
      </c>
      <c r="G451" s="201" t="e">
        <f>NA()</f>
        <v>#N/A</v>
      </c>
      <c r="J451" s="204">
        <v>25752</v>
      </c>
      <c r="K451" s="201">
        <v>7.1</v>
      </c>
    </row>
    <row r="452" spans="1:11" x14ac:dyDescent="0.25">
      <c r="A452" s="205">
        <v>23270</v>
      </c>
      <c r="B452" s="202">
        <v>4.0999999999999996</v>
      </c>
      <c r="C452" s="202"/>
      <c r="D452" s="202"/>
      <c r="E452" s="209">
        <f t="shared" si="6"/>
        <v>1990</v>
      </c>
      <c r="F452" s="204">
        <v>32964</v>
      </c>
      <c r="G452" s="201" t="e">
        <f>NA()</f>
        <v>#N/A</v>
      </c>
      <c r="J452" s="204">
        <v>25759</v>
      </c>
      <c r="K452" s="201">
        <v>6.91</v>
      </c>
    </row>
    <row r="453" spans="1:11" x14ac:dyDescent="0.25">
      <c r="A453" s="205">
        <v>23271</v>
      </c>
      <c r="B453" s="202">
        <v>4.0999999999999996</v>
      </c>
      <c r="C453" s="202"/>
      <c r="D453" s="202"/>
      <c r="E453" s="209">
        <f t="shared" si="6"/>
        <v>1990</v>
      </c>
      <c r="F453" s="204">
        <v>32994</v>
      </c>
      <c r="G453" s="201" t="e">
        <f>NA()</f>
        <v>#N/A</v>
      </c>
      <c r="J453" s="204">
        <v>25766</v>
      </c>
      <c r="K453" s="201">
        <v>6.96</v>
      </c>
    </row>
    <row r="454" spans="1:11" x14ac:dyDescent="0.25">
      <c r="A454" s="205">
        <v>23272</v>
      </c>
      <c r="B454" s="202">
        <v>4.0999999999999996</v>
      </c>
      <c r="C454" s="202"/>
      <c r="D454" s="202"/>
      <c r="E454" s="209">
        <f t="shared" si="6"/>
        <v>1990</v>
      </c>
      <c r="F454" s="204">
        <v>33025</v>
      </c>
      <c r="G454" s="201" t="e">
        <f>NA()</f>
        <v>#N/A</v>
      </c>
      <c r="J454" s="204">
        <v>25773</v>
      </c>
      <c r="K454" s="201">
        <v>6.89</v>
      </c>
    </row>
    <row r="455" spans="1:11" x14ac:dyDescent="0.25">
      <c r="A455" s="205">
        <v>23273</v>
      </c>
      <c r="B455" s="202">
        <v>4.0999999999999996</v>
      </c>
      <c r="C455" s="202"/>
      <c r="D455" s="202"/>
      <c r="E455" s="209">
        <f t="shared" si="6"/>
        <v>1990</v>
      </c>
      <c r="F455" s="204">
        <v>33055</v>
      </c>
      <c r="G455" s="201" t="e">
        <f>NA()</f>
        <v>#N/A</v>
      </c>
      <c r="J455" s="204">
        <v>25780</v>
      </c>
      <c r="K455" s="201">
        <v>6.9</v>
      </c>
    </row>
    <row r="456" spans="1:11" x14ac:dyDescent="0.25">
      <c r="A456" s="205">
        <v>23274</v>
      </c>
      <c r="B456" s="202">
        <v>4.09</v>
      </c>
      <c r="C456" s="202"/>
      <c r="D456" s="202"/>
      <c r="E456" s="209">
        <f t="shared" si="6"/>
        <v>1990</v>
      </c>
      <c r="F456" s="204">
        <v>33086</v>
      </c>
      <c r="G456" s="201" t="e">
        <f>NA()</f>
        <v>#N/A</v>
      </c>
      <c r="J456" s="204">
        <v>25787</v>
      </c>
      <c r="K456" s="201">
        <v>6.96</v>
      </c>
    </row>
    <row r="457" spans="1:11" x14ac:dyDescent="0.25">
      <c r="A457" s="205">
        <v>23277</v>
      </c>
      <c r="B457" s="202">
        <v>4.09</v>
      </c>
      <c r="C457" s="202"/>
      <c r="D457" s="202"/>
      <c r="E457" s="209">
        <f t="shared" ref="E457:E520" si="7">YEAR(F457)</f>
        <v>1990</v>
      </c>
      <c r="F457" s="204">
        <v>33117</v>
      </c>
      <c r="G457" s="201" t="e">
        <f>NA()</f>
        <v>#N/A</v>
      </c>
      <c r="J457" s="204">
        <v>25794</v>
      </c>
      <c r="K457" s="201">
        <v>7.11</v>
      </c>
    </row>
    <row r="458" spans="1:11" x14ac:dyDescent="0.25">
      <c r="A458" s="205">
        <v>23278</v>
      </c>
      <c r="B458" s="202">
        <v>4.09</v>
      </c>
      <c r="C458" s="202"/>
      <c r="D458" s="202"/>
      <c r="E458" s="209">
        <f t="shared" si="7"/>
        <v>1990</v>
      </c>
      <c r="F458" s="204">
        <v>33147</v>
      </c>
      <c r="G458" s="201" t="e">
        <f>NA()</f>
        <v>#N/A</v>
      </c>
      <c r="J458" s="204">
        <v>25801</v>
      </c>
      <c r="K458" s="201">
        <v>7.23</v>
      </c>
    </row>
    <row r="459" spans="1:11" x14ac:dyDescent="0.25">
      <c r="A459" s="205">
        <v>23279</v>
      </c>
      <c r="B459" s="202">
        <v>4.09</v>
      </c>
      <c r="C459" s="202"/>
      <c r="D459" s="202"/>
      <c r="E459" s="209">
        <f t="shared" si="7"/>
        <v>1990</v>
      </c>
      <c r="F459" s="204">
        <v>33178</v>
      </c>
      <c r="G459" s="201" t="e">
        <f>NA()</f>
        <v>#N/A</v>
      </c>
      <c r="J459" s="204">
        <v>25808</v>
      </c>
      <c r="K459" s="201">
        <v>7.01</v>
      </c>
    </row>
    <row r="460" spans="1:11" x14ac:dyDescent="0.25">
      <c r="A460" s="205">
        <v>23280</v>
      </c>
      <c r="B460" s="202">
        <v>4.09</v>
      </c>
      <c r="C460" s="202"/>
      <c r="D460" s="202"/>
      <c r="E460" s="209">
        <f t="shared" si="7"/>
        <v>1990</v>
      </c>
      <c r="F460" s="204">
        <v>33208</v>
      </c>
      <c r="G460" s="201" t="e">
        <f>NA()</f>
        <v>#N/A</v>
      </c>
      <c r="J460" s="204">
        <v>25815</v>
      </c>
      <c r="K460" s="201">
        <v>6.98</v>
      </c>
    </row>
    <row r="461" spans="1:11" x14ac:dyDescent="0.25">
      <c r="A461" s="205">
        <v>23281</v>
      </c>
      <c r="B461" s="202">
        <v>4.08</v>
      </c>
      <c r="C461" s="202"/>
      <c r="D461" s="202"/>
      <c r="E461" s="209">
        <f t="shared" si="7"/>
        <v>1991</v>
      </c>
      <c r="F461" s="204">
        <v>33239</v>
      </c>
      <c r="G461" s="201" t="e">
        <f>NA()</f>
        <v>#N/A</v>
      </c>
      <c r="J461" s="204">
        <v>25822</v>
      </c>
      <c r="K461" s="201">
        <v>6.99</v>
      </c>
    </row>
    <row r="462" spans="1:11" x14ac:dyDescent="0.25">
      <c r="A462" s="205">
        <v>23284</v>
      </c>
      <c r="B462" s="202">
        <v>4.08</v>
      </c>
      <c r="C462" s="202"/>
      <c r="D462" s="202"/>
      <c r="E462" s="209">
        <f t="shared" si="7"/>
        <v>1991</v>
      </c>
      <c r="F462" s="204">
        <v>33270</v>
      </c>
      <c r="G462" s="201" t="e">
        <f>NA()</f>
        <v>#N/A</v>
      </c>
      <c r="J462" s="204">
        <v>25829</v>
      </c>
      <c r="K462" s="201">
        <v>6.88</v>
      </c>
    </row>
    <row r="463" spans="1:11" x14ac:dyDescent="0.25">
      <c r="A463" s="205">
        <v>23285</v>
      </c>
      <c r="B463" s="202">
        <v>4.08</v>
      </c>
      <c r="C463" s="202"/>
      <c r="D463" s="202"/>
      <c r="E463" s="209">
        <f t="shared" si="7"/>
        <v>1991</v>
      </c>
      <c r="F463" s="204">
        <v>33298</v>
      </c>
      <c r="G463" s="201" t="e">
        <f>NA()</f>
        <v>#N/A</v>
      </c>
      <c r="J463" s="204">
        <v>25836</v>
      </c>
      <c r="K463" s="201">
        <v>6.77</v>
      </c>
    </row>
    <row r="464" spans="1:11" x14ac:dyDescent="0.25">
      <c r="A464" s="205">
        <v>23286</v>
      </c>
      <c r="B464" s="202">
        <v>4.08</v>
      </c>
      <c r="C464" s="202"/>
      <c r="D464" s="202"/>
      <c r="E464" s="209">
        <f t="shared" si="7"/>
        <v>1991</v>
      </c>
      <c r="F464" s="204">
        <v>33329</v>
      </c>
      <c r="G464" s="201" t="e">
        <f>NA()</f>
        <v>#N/A</v>
      </c>
      <c r="J464" s="204">
        <v>25843</v>
      </c>
      <c r="K464" s="201">
        <v>6.81</v>
      </c>
    </row>
    <row r="465" spans="1:11" x14ac:dyDescent="0.25">
      <c r="A465" s="205">
        <v>23287</v>
      </c>
      <c r="B465" s="202">
        <v>4.08</v>
      </c>
      <c r="C465" s="202"/>
      <c r="D465" s="202"/>
      <c r="E465" s="209">
        <f t="shared" si="7"/>
        <v>1991</v>
      </c>
      <c r="F465" s="204">
        <v>33359</v>
      </c>
      <c r="G465" s="201" t="e">
        <f>NA()</f>
        <v>#N/A</v>
      </c>
      <c r="J465" s="204">
        <v>25850</v>
      </c>
      <c r="K465" s="201">
        <v>6.79</v>
      </c>
    </row>
    <row r="466" spans="1:11" x14ac:dyDescent="0.25">
      <c r="A466" s="205">
        <v>23288</v>
      </c>
      <c r="B466" s="202">
        <v>4.09</v>
      </c>
      <c r="C466" s="202"/>
      <c r="D466" s="202"/>
      <c r="E466" s="209">
        <f t="shared" si="7"/>
        <v>1991</v>
      </c>
      <c r="F466" s="204">
        <v>33390</v>
      </c>
      <c r="G466" s="201" t="e">
        <f>NA()</f>
        <v>#N/A</v>
      </c>
      <c r="J466" s="204">
        <v>25857</v>
      </c>
      <c r="K466" s="201">
        <v>6.85</v>
      </c>
    </row>
    <row r="467" spans="1:11" x14ac:dyDescent="0.25">
      <c r="A467" s="205">
        <v>23291</v>
      </c>
      <c r="B467" s="202">
        <v>4.0999999999999996</v>
      </c>
      <c r="C467" s="202"/>
      <c r="D467" s="202"/>
      <c r="E467" s="209">
        <f t="shared" si="7"/>
        <v>1991</v>
      </c>
      <c r="F467" s="204">
        <v>33420</v>
      </c>
      <c r="G467" s="201" t="e">
        <f>NA()</f>
        <v>#N/A</v>
      </c>
      <c r="J467" s="204">
        <v>25864</v>
      </c>
      <c r="K467" s="201">
        <v>6.94</v>
      </c>
    </row>
    <row r="468" spans="1:11" x14ac:dyDescent="0.25">
      <c r="A468" s="205">
        <v>23292</v>
      </c>
      <c r="B468" s="202">
        <v>4.0999999999999996</v>
      </c>
      <c r="C468" s="202"/>
      <c r="D468" s="202"/>
      <c r="E468" s="209">
        <f t="shared" si="7"/>
        <v>1991</v>
      </c>
      <c r="F468" s="204">
        <v>33451</v>
      </c>
      <c r="G468" s="201" t="e">
        <f>NA()</f>
        <v>#N/A</v>
      </c>
      <c r="J468" s="204">
        <v>25871</v>
      </c>
      <c r="K468" s="201">
        <v>6.95</v>
      </c>
    </row>
    <row r="469" spans="1:11" x14ac:dyDescent="0.25">
      <c r="A469" s="205">
        <v>23293</v>
      </c>
      <c r="B469" s="202">
        <v>4.1100000000000003</v>
      </c>
      <c r="C469" s="202"/>
      <c r="D469" s="202"/>
      <c r="E469" s="209">
        <f t="shared" si="7"/>
        <v>1991</v>
      </c>
      <c r="F469" s="204">
        <v>33482</v>
      </c>
      <c r="G469" s="201" t="e">
        <f>NA()</f>
        <v>#N/A</v>
      </c>
      <c r="J469" s="204">
        <v>25878</v>
      </c>
      <c r="K469" s="201">
        <v>6.79</v>
      </c>
    </row>
    <row r="470" spans="1:11" x14ac:dyDescent="0.25">
      <c r="A470" s="205">
        <v>23294</v>
      </c>
      <c r="B470" s="202">
        <v>4.1100000000000003</v>
      </c>
      <c r="C470" s="202"/>
      <c r="D470" s="202"/>
      <c r="E470" s="209">
        <f t="shared" si="7"/>
        <v>1991</v>
      </c>
      <c r="F470" s="204">
        <v>33512</v>
      </c>
      <c r="G470" s="201" t="e">
        <f>NA()</f>
        <v>#N/A</v>
      </c>
      <c r="J470" s="204">
        <v>25885</v>
      </c>
      <c r="K470" s="201">
        <v>6.68</v>
      </c>
    </row>
    <row r="471" spans="1:11" x14ac:dyDescent="0.25">
      <c r="A471" s="205">
        <v>23295</v>
      </c>
      <c r="B471" s="202">
        <v>4.1100000000000003</v>
      </c>
      <c r="C471" s="202"/>
      <c r="D471" s="202"/>
      <c r="E471" s="209">
        <f t="shared" si="7"/>
        <v>1991</v>
      </c>
      <c r="F471" s="204">
        <v>33543</v>
      </c>
      <c r="G471" s="201" t="e">
        <f>NA()</f>
        <v>#N/A</v>
      </c>
      <c r="J471" s="204">
        <v>25892</v>
      </c>
      <c r="K471" s="201">
        <v>6.58</v>
      </c>
    </row>
    <row r="472" spans="1:11" x14ac:dyDescent="0.25">
      <c r="A472" s="205">
        <v>23298</v>
      </c>
      <c r="B472" s="202">
        <v>4.1100000000000003</v>
      </c>
      <c r="C472" s="202"/>
      <c r="D472" s="202"/>
      <c r="E472" s="209">
        <f t="shared" si="7"/>
        <v>1991</v>
      </c>
      <c r="F472" s="204">
        <v>33573</v>
      </c>
      <c r="G472" s="201" t="e">
        <f>NA()</f>
        <v>#N/A</v>
      </c>
      <c r="J472" s="204">
        <v>25899</v>
      </c>
      <c r="K472" s="201">
        <v>6.32</v>
      </c>
    </row>
    <row r="473" spans="1:11" x14ac:dyDescent="0.25">
      <c r="A473" s="205">
        <v>23299</v>
      </c>
      <c r="B473" s="202">
        <v>4.12</v>
      </c>
      <c r="C473" s="202"/>
      <c r="D473" s="202"/>
      <c r="E473" s="209">
        <f t="shared" si="7"/>
        <v>1992</v>
      </c>
      <c r="F473" s="204">
        <v>33604</v>
      </c>
      <c r="G473" s="201" t="e">
        <f>NA()</f>
        <v>#N/A</v>
      </c>
      <c r="J473" s="204">
        <v>25906</v>
      </c>
      <c r="K473" s="201">
        <v>6.28</v>
      </c>
    </row>
    <row r="474" spans="1:11" x14ac:dyDescent="0.25">
      <c r="A474" s="205">
        <v>23300</v>
      </c>
      <c r="B474" s="202">
        <v>4.12</v>
      </c>
      <c r="C474" s="202"/>
      <c r="D474" s="202"/>
      <c r="E474" s="209">
        <f t="shared" si="7"/>
        <v>1992</v>
      </c>
      <c r="F474" s="204">
        <v>33635</v>
      </c>
      <c r="G474" s="201" t="e">
        <f>NA()</f>
        <v>#N/A</v>
      </c>
      <c r="J474" s="204">
        <v>25913</v>
      </c>
      <c r="K474" s="201">
        <v>6.23</v>
      </c>
    </row>
    <row r="475" spans="1:11" x14ac:dyDescent="0.25">
      <c r="A475" s="205">
        <v>23301</v>
      </c>
      <c r="B475" s="202">
        <v>4.13</v>
      </c>
      <c r="C475" s="202"/>
      <c r="D475" s="202"/>
      <c r="E475" s="209">
        <f t="shared" si="7"/>
        <v>1992</v>
      </c>
      <c r="F475" s="204">
        <v>33664</v>
      </c>
      <c r="G475" s="201" t="e">
        <f>NA()</f>
        <v>#N/A</v>
      </c>
      <c r="J475" s="204">
        <v>25920</v>
      </c>
      <c r="K475" s="201">
        <v>6.17</v>
      </c>
    </row>
    <row r="476" spans="1:11" x14ac:dyDescent="0.25">
      <c r="A476" s="205">
        <v>23302</v>
      </c>
      <c r="B476" s="202">
        <v>4.13</v>
      </c>
      <c r="C476" s="202"/>
      <c r="D476" s="202"/>
      <c r="E476" s="209">
        <f t="shared" si="7"/>
        <v>1992</v>
      </c>
      <c r="F476" s="204">
        <v>33695</v>
      </c>
      <c r="G476" s="201" t="e">
        <f>NA()</f>
        <v>#N/A</v>
      </c>
      <c r="J476" s="204">
        <v>25927</v>
      </c>
      <c r="K476" s="201">
        <v>6.34</v>
      </c>
    </row>
    <row r="477" spans="1:11" x14ac:dyDescent="0.25">
      <c r="A477" s="205">
        <v>23305</v>
      </c>
      <c r="B477" s="202">
        <v>4.13</v>
      </c>
      <c r="C477" s="202"/>
      <c r="D477" s="202"/>
      <c r="E477" s="209">
        <f t="shared" si="7"/>
        <v>1992</v>
      </c>
      <c r="F477" s="204">
        <v>33725</v>
      </c>
      <c r="G477" s="201" t="e">
        <f>NA()</f>
        <v>#N/A</v>
      </c>
      <c r="J477" s="204">
        <v>25934</v>
      </c>
      <c r="K477" s="201">
        <v>6.44</v>
      </c>
    </row>
    <row r="478" spans="1:11" x14ac:dyDescent="0.25">
      <c r="A478" s="205">
        <v>23306</v>
      </c>
      <c r="B478" s="203">
        <v>4.13</v>
      </c>
      <c r="C478" s="203"/>
      <c r="D478" s="203"/>
      <c r="E478" s="209">
        <f t="shared" si="7"/>
        <v>1992</v>
      </c>
      <c r="F478" s="204">
        <v>33756</v>
      </c>
      <c r="G478" s="201" t="e">
        <f>NA()</f>
        <v>#N/A</v>
      </c>
      <c r="J478" s="204">
        <v>25941</v>
      </c>
      <c r="K478" s="201">
        <v>6.36</v>
      </c>
    </row>
    <row r="479" spans="1:11" x14ac:dyDescent="0.25">
      <c r="A479" s="205">
        <v>23307</v>
      </c>
      <c r="B479" s="202">
        <v>4.13</v>
      </c>
      <c r="C479" s="202"/>
      <c r="D479" s="202"/>
      <c r="E479" s="209">
        <f t="shared" si="7"/>
        <v>1992</v>
      </c>
      <c r="F479" s="204">
        <v>33786</v>
      </c>
      <c r="G479" s="201" t="e">
        <f>NA()</f>
        <v>#N/A</v>
      </c>
      <c r="J479" s="204">
        <v>25948</v>
      </c>
      <c r="K479" s="201">
        <v>6.21</v>
      </c>
    </row>
    <row r="480" spans="1:11" x14ac:dyDescent="0.25">
      <c r="A480" s="205">
        <v>23308</v>
      </c>
      <c r="B480" s="202">
        <v>4.13</v>
      </c>
      <c r="C480" s="202"/>
      <c r="D480" s="202"/>
      <c r="E480" s="209">
        <f t="shared" si="7"/>
        <v>1992</v>
      </c>
      <c r="F480" s="204">
        <v>33817</v>
      </c>
      <c r="G480" s="201" t="e">
        <f>NA()</f>
        <v>#N/A</v>
      </c>
      <c r="J480" s="204">
        <v>25955</v>
      </c>
      <c r="K480" s="201">
        <v>6.09</v>
      </c>
    </row>
    <row r="481" spans="1:11" x14ac:dyDescent="0.25">
      <c r="A481" s="205">
        <v>23309</v>
      </c>
      <c r="B481" s="202">
        <v>4.13</v>
      </c>
      <c r="C481" s="202"/>
      <c r="D481" s="202"/>
      <c r="E481" s="209">
        <f t="shared" si="7"/>
        <v>1992</v>
      </c>
      <c r="F481" s="204">
        <v>33848</v>
      </c>
      <c r="G481" s="201" t="e">
        <f>NA()</f>
        <v>#N/A</v>
      </c>
      <c r="J481" s="204">
        <v>25962</v>
      </c>
      <c r="K481" s="201">
        <v>6.05</v>
      </c>
    </row>
    <row r="482" spans="1:11" x14ac:dyDescent="0.25">
      <c r="A482" s="205">
        <v>23312</v>
      </c>
      <c r="B482" s="202">
        <v>4.13</v>
      </c>
      <c r="C482" s="202"/>
      <c r="D482" s="202"/>
      <c r="E482" s="209">
        <f t="shared" si="7"/>
        <v>1992</v>
      </c>
      <c r="F482" s="204">
        <v>33878</v>
      </c>
      <c r="G482" s="201" t="e">
        <f>NA()</f>
        <v>#N/A</v>
      </c>
      <c r="J482" s="204">
        <v>25969</v>
      </c>
      <c r="K482" s="201">
        <v>6.1</v>
      </c>
    </row>
    <row r="483" spans="1:11" x14ac:dyDescent="0.25">
      <c r="A483" s="205">
        <v>23313</v>
      </c>
      <c r="B483" s="202">
        <v>4.1399999999999997</v>
      </c>
      <c r="C483" s="202"/>
      <c r="D483" s="202"/>
      <c r="E483" s="209">
        <f t="shared" si="7"/>
        <v>1992</v>
      </c>
      <c r="F483" s="204">
        <v>33909</v>
      </c>
      <c r="G483" s="201" t="e">
        <f>NA()</f>
        <v>#N/A</v>
      </c>
      <c r="J483" s="204">
        <v>25976</v>
      </c>
      <c r="K483" s="201">
        <v>6.08</v>
      </c>
    </row>
    <row r="484" spans="1:11" x14ac:dyDescent="0.25">
      <c r="A484" s="205">
        <v>23314</v>
      </c>
      <c r="B484" s="202">
        <v>4.1399999999999997</v>
      </c>
      <c r="C484" s="202"/>
      <c r="D484" s="202"/>
      <c r="E484" s="209">
        <f t="shared" si="7"/>
        <v>1992</v>
      </c>
      <c r="F484" s="204">
        <v>33939</v>
      </c>
      <c r="G484" s="201" t="e">
        <f>NA()</f>
        <v>#N/A</v>
      </c>
      <c r="J484" s="204">
        <v>25983</v>
      </c>
      <c r="K484" s="201">
        <v>6.14</v>
      </c>
    </row>
    <row r="485" spans="1:11" x14ac:dyDescent="0.25">
      <c r="A485" s="205">
        <v>23315</v>
      </c>
      <c r="B485" s="202">
        <v>4.1500000000000004</v>
      </c>
      <c r="C485" s="202"/>
      <c r="D485" s="202"/>
      <c r="E485" s="209">
        <f t="shared" si="7"/>
        <v>1993</v>
      </c>
      <c r="F485" s="204">
        <v>33970</v>
      </c>
      <c r="G485" s="201" t="e">
        <f>NA()</f>
        <v>#N/A</v>
      </c>
      <c r="J485" s="204">
        <v>25990</v>
      </c>
      <c r="K485" s="201">
        <v>6.22</v>
      </c>
    </row>
    <row r="486" spans="1:11" x14ac:dyDescent="0.25">
      <c r="A486" s="205">
        <v>23316</v>
      </c>
      <c r="B486" s="202">
        <v>4.16</v>
      </c>
      <c r="C486" s="202"/>
      <c r="D486" s="202"/>
      <c r="E486" s="209">
        <f t="shared" si="7"/>
        <v>1993</v>
      </c>
      <c r="F486" s="204">
        <v>34001</v>
      </c>
      <c r="G486" s="201" t="e">
        <f>NA()</f>
        <v>#N/A</v>
      </c>
      <c r="J486" s="204">
        <v>25997</v>
      </c>
      <c r="K486" s="201">
        <v>6.2</v>
      </c>
    </row>
    <row r="487" spans="1:11" x14ac:dyDescent="0.25">
      <c r="A487" s="205">
        <v>23319</v>
      </c>
      <c r="B487" s="202">
        <v>4.16</v>
      </c>
      <c r="C487" s="202"/>
      <c r="D487" s="202"/>
      <c r="E487" s="209">
        <f t="shared" si="7"/>
        <v>1993</v>
      </c>
      <c r="F487" s="204">
        <v>34029</v>
      </c>
      <c r="G487" s="201" t="e">
        <f>NA()</f>
        <v>#N/A</v>
      </c>
      <c r="J487" s="204">
        <v>26004</v>
      </c>
      <c r="K487" s="201">
        <v>6.02</v>
      </c>
    </row>
    <row r="488" spans="1:11" x14ac:dyDescent="0.25">
      <c r="A488" s="205">
        <v>23320</v>
      </c>
      <c r="B488" s="202" t="e">
        <f>NA()</f>
        <v>#N/A</v>
      </c>
      <c r="C488" s="202"/>
      <c r="D488" s="202"/>
      <c r="E488" s="209">
        <f t="shared" si="7"/>
        <v>1993</v>
      </c>
      <c r="F488" s="204">
        <v>34060</v>
      </c>
      <c r="G488" s="201" t="e">
        <f>NA()</f>
        <v>#N/A</v>
      </c>
      <c r="J488" s="204">
        <v>26011</v>
      </c>
      <c r="K488" s="201">
        <v>5.87</v>
      </c>
    </row>
    <row r="489" spans="1:11" x14ac:dyDescent="0.25">
      <c r="A489" s="205">
        <v>23321</v>
      </c>
      <c r="B489" s="202">
        <v>4.18</v>
      </c>
      <c r="C489" s="202"/>
      <c r="D489" s="202"/>
      <c r="E489" s="209">
        <f t="shared" si="7"/>
        <v>1993</v>
      </c>
      <c r="F489" s="204">
        <v>34090</v>
      </c>
      <c r="G489" s="201" t="e">
        <f>NA()</f>
        <v>#N/A</v>
      </c>
      <c r="J489" s="204">
        <v>26018</v>
      </c>
      <c r="K489" s="201">
        <v>5.73</v>
      </c>
    </row>
    <row r="490" spans="1:11" x14ac:dyDescent="0.25">
      <c r="A490" s="205">
        <v>23322</v>
      </c>
      <c r="B490" s="202">
        <v>4.18</v>
      </c>
      <c r="C490" s="202"/>
      <c r="D490" s="202"/>
      <c r="E490" s="209">
        <f t="shared" si="7"/>
        <v>1993</v>
      </c>
      <c r="F490" s="204">
        <v>34121</v>
      </c>
      <c r="G490" s="201" t="e">
        <f>NA()</f>
        <v>#N/A</v>
      </c>
      <c r="J490" s="204">
        <v>26025</v>
      </c>
      <c r="K490" s="201">
        <v>5.84</v>
      </c>
    </row>
    <row r="491" spans="1:11" x14ac:dyDescent="0.25">
      <c r="A491" s="205">
        <v>23323</v>
      </c>
      <c r="B491" s="202">
        <v>4.17</v>
      </c>
      <c r="C491" s="202"/>
      <c r="D491" s="202"/>
      <c r="E491" s="209">
        <f t="shared" si="7"/>
        <v>1993</v>
      </c>
      <c r="F491" s="204">
        <v>34151</v>
      </c>
      <c r="G491" s="201" t="e">
        <f>NA()</f>
        <v>#N/A</v>
      </c>
      <c r="J491" s="204">
        <v>26032</v>
      </c>
      <c r="K491" s="201">
        <v>5.87</v>
      </c>
    </row>
    <row r="492" spans="1:11" x14ac:dyDescent="0.25">
      <c r="A492" s="205">
        <v>23326</v>
      </c>
      <c r="B492" s="202" t="e">
        <f>NA()</f>
        <v>#N/A</v>
      </c>
      <c r="C492" s="202"/>
      <c r="D492" s="202"/>
      <c r="E492" s="209">
        <f t="shared" si="7"/>
        <v>1993</v>
      </c>
      <c r="F492" s="204">
        <v>34182</v>
      </c>
      <c r="G492" s="201" t="e">
        <f>NA()</f>
        <v>#N/A</v>
      </c>
      <c r="J492" s="204">
        <v>26039</v>
      </c>
      <c r="K492" s="201">
        <v>5.96</v>
      </c>
    </row>
    <row r="493" spans="1:11" x14ac:dyDescent="0.25">
      <c r="A493" s="205">
        <v>23327</v>
      </c>
      <c r="B493" s="202">
        <v>4.17</v>
      </c>
      <c r="C493" s="202"/>
      <c r="D493" s="202"/>
      <c r="E493" s="209">
        <f t="shared" si="7"/>
        <v>1993</v>
      </c>
      <c r="F493" s="204">
        <v>34213</v>
      </c>
      <c r="G493" s="201" t="e">
        <f>NA()</f>
        <v>#N/A</v>
      </c>
      <c r="J493" s="204">
        <v>26046</v>
      </c>
      <c r="K493" s="201">
        <v>6.1</v>
      </c>
    </row>
    <row r="494" spans="1:11" x14ac:dyDescent="0.25">
      <c r="A494" s="205">
        <v>23328</v>
      </c>
      <c r="B494" s="202">
        <v>4.17</v>
      </c>
      <c r="C494" s="202"/>
      <c r="D494" s="202"/>
      <c r="E494" s="209">
        <f t="shared" si="7"/>
        <v>1993</v>
      </c>
      <c r="F494" s="204">
        <v>34243</v>
      </c>
      <c r="G494" s="201">
        <v>6.07</v>
      </c>
      <c r="J494" s="204">
        <v>26053</v>
      </c>
      <c r="K494" s="201">
        <v>6.11</v>
      </c>
    </row>
    <row r="495" spans="1:11" x14ac:dyDescent="0.25">
      <c r="A495" s="205">
        <v>23329</v>
      </c>
      <c r="B495" s="202">
        <v>4.1500000000000004</v>
      </c>
      <c r="C495" s="202"/>
      <c r="D495" s="202"/>
      <c r="E495" s="209">
        <f t="shared" si="7"/>
        <v>1993</v>
      </c>
      <c r="F495" s="204">
        <v>34274</v>
      </c>
      <c r="G495" s="201">
        <v>6.38</v>
      </c>
      <c r="J495" s="204">
        <v>26060</v>
      </c>
      <c r="K495" s="201">
        <v>6.25</v>
      </c>
    </row>
    <row r="496" spans="1:11" x14ac:dyDescent="0.25">
      <c r="A496" s="205">
        <v>23330</v>
      </c>
      <c r="B496" s="202">
        <v>4.1500000000000004</v>
      </c>
      <c r="C496" s="202"/>
      <c r="D496" s="202"/>
      <c r="E496" s="209">
        <f t="shared" si="7"/>
        <v>1993</v>
      </c>
      <c r="F496" s="204">
        <v>34304</v>
      </c>
      <c r="G496" s="201">
        <v>6.4</v>
      </c>
      <c r="J496" s="204">
        <v>26067</v>
      </c>
      <c r="K496" s="201">
        <v>6.33</v>
      </c>
    </row>
    <row r="497" spans="1:11" x14ac:dyDescent="0.25">
      <c r="A497" s="205">
        <v>23333</v>
      </c>
      <c r="B497" s="202">
        <v>4.1500000000000004</v>
      </c>
      <c r="C497" s="202"/>
      <c r="D497" s="202"/>
      <c r="E497" s="209">
        <f t="shared" si="7"/>
        <v>1994</v>
      </c>
      <c r="F497" s="204">
        <v>34335</v>
      </c>
      <c r="G497" s="201">
        <v>6.39</v>
      </c>
      <c r="J497" s="204">
        <v>26074</v>
      </c>
      <c r="K497" s="201">
        <v>6.42</v>
      </c>
    </row>
    <row r="498" spans="1:11" x14ac:dyDescent="0.25">
      <c r="A498" s="205">
        <v>23334</v>
      </c>
      <c r="B498" s="202">
        <v>4.1500000000000004</v>
      </c>
      <c r="C498" s="202"/>
      <c r="D498" s="202"/>
      <c r="E498" s="209">
        <f t="shared" si="7"/>
        <v>1994</v>
      </c>
      <c r="F498" s="204">
        <v>34366</v>
      </c>
      <c r="G498" s="201">
        <v>6.57</v>
      </c>
      <c r="J498" s="204">
        <v>26081</v>
      </c>
      <c r="K498" s="201">
        <v>6.29</v>
      </c>
    </row>
    <row r="499" spans="1:11" x14ac:dyDescent="0.25">
      <c r="A499" s="205">
        <v>23335</v>
      </c>
      <c r="B499" s="202">
        <v>4.1500000000000004</v>
      </c>
      <c r="C499" s="202"/>
      <c r="D499" s="202"/>
      <c r="E499" s="209">
        <f t="shared" si="7"/>
        <v>1994</v>
      </c>
      <c r="F499" s="204">
        <v>34394</v>
      </c>
      <c r="G499" s="201">
        <v>7</v>
      </c>
      <c r="J499" s="204">
        <v>26088</v>
      </c>
      <c r="K499" s="201">
        <v>6.19</v>
      </c>
    </row>
    <row r="500" spans="1:11" x14ac:dyDescent="0.25">
      <c r="A500" s="205">
        <v>23336</v>
      </c>
      <c r="B500" s="202">
        <v>4.1500000000000004</v>
      </c>
      <c r="C500" s="202"/>
      <c r="D500" s="202"/>
      <c r="E500" s="209">
        <f t="shared" si="7"/>
        <v>1994</v>
      </c>
      <c r="F500" s="204">
        <v>34425</v>
      </c>
      <c r="G500" s="201">
        <v>7.4</v>
      </c>
      <c r="J500" s="204">
        <v>26095</v>
      </c>
      <c r="K500" s="201">
        <v>6.32</v>
      </c>
    </row>
    <row r="501" spans="1:11" x14ac:dyDescent="0.25">
      <c r="A501" s="205">
        <v>23337</v>
      </c>
      <c r="B501" s="202">
        <v>4.1500000000000004</v>
      </c>
      <c r="C501" s="202"/>
      <c r="D501" s="202"/>
      <c r="E501" s="209">
        <f t="shared" si="7"/>
        <v>1994</v>
      </c>
      <c r="F501" s="204">
        <v>34455</v>
      </c>
      <c r="G501" s="201">
        <v>7.54</v>
      </c>
      <c r="J501" s="204">
        <v>26102</v>
      </c>
      <c r="K501" s="201">
        <v>6.51</v>
      </c>
    </row>
    <row r="502" spans="1:11" x14ac:dyDescent="0.25">
      <c r="A502" s="205">
        <v>23340</v>
      </c>
      <c r="B502" s="202" t="e">
        <f>NA()</f>
        <v>#N/A</v>
      </c>
      <c r="C502" s="202"/>
      <c r="D502" s="202"/>
      <c r="E502" s="209">
        <f t="shared" si="7"/>
        <v>1994</v>
      </c>
      <c r="F502" s="204">
        <v>34486</v>
      </c>
      <c r="G502" s="201">
        <v>7.51</v>
      </c>
      <c r="J502" s="204">
        <v>26109</v>
      </c>
      <c r="K502" s="201">
        <v>6.44</v>
      </c>
    </row>
    <row r="503" spans="1:11" x14ac:dyDescent="0.25">
      <c r="A503" s="205">
        <v>23341</v>
      </c>
      <c r="B503" s="202">
        <v>4.1500000000000004</v>
      </c>
      <c r="C503" s="202"/>
      <c r="D503" s="202"/>
      <c r="E503" s="209">
        <f t="shared" si="7"/>
        <v>1994</v>
      </c>
      <c r="F503" s="204">
        <v>34516</v>
      </c>
      <c r="G503" s="201">
        <v>7.67</v>
      </c>
      <c r="J503" s="204">
        <v>26116</v>
      </c>
      <c r="K503" s="201">
        <v>6.44</v>
      </c>
    </row>
    <row r="504" spans="1:11" x14ac:dyDescent="0.25">
      <c r="A504" s="205">
        <v>23342</v>
      </c>
      <c r="B504" s="202">
        <v>4.1500000000000004</v>
      </c>
      <c r="C504" s="202"/>
      <c r="D504" s="202"/>
      <c r="E504" s="209">
        <f t="shared" si="7"/>
        <v>1994</v>
      </c>
      <c r="F504" s="204">
        <v>34547</v>
      </c>
      <c r="G504" s="201">
        <v>7.62</v>
      </c>
      <c r="J504" s="204">
        <v>26123</v>
      </c>
      <c r="K504" s="201">
        <v>6.38</v>
      </c>
    </row>
    <row r="505" spans="1:11" x14ac:dyDescent="0.25">
      <c r="A505" s="205">
        <v>23343</v>
      </c>
      <c r="B505" s="202" t="e">
        <f>NA()</f>
        <v>#N/A</v>
      </c>
      <c r="C505" s="202"/>
      <c r="D505" s="202"/>
      <c r="E505" s="209">
        <f t="shared" si="7"/>
        <v>1994</v>
      </c>
      <c r="F505" s="204">
        <v>34578</v>
      </c>
      <c r="G505" s="201">
        <v>7.87</v>
      </c>
      <c r="J505" s="204">
        <v>26130</v>
      </c>
      <c r="K505" s="201">
        <v>6.3</v>
      </c>
    </row>
    <row r="506" spans="1:11" x14ac:dyDescent="0.25">
      <c r="A506" s="205">
        <v>23344</v>
      </c>
      <c r="B506" s="202">
        <v>4.1500000000000004</v>
      </c>
      <c r="C506" s="202"/>
      <c r="D506" s="202"/>
      <c r="E506" s="209">
        <f t="shared" si="7"/>
        <v>1994</v>
      </c>
      <c r="F506" s="204">
        <v>34608</v>
      </c>
      <c r="G506" s="201">
        <v>8.08</v>
      </c>
      <c r="J506" s="204">
        <v>26137</v>
      </c>
      <c r="K506" s="201">
        <v>6.39</v>
      </c>
    </row>
    <row r="507" spans="1:11" x14ac:dyDescent="0.25">
      <c r="A507" s="205">
        <v>23347</v>
      </c>
      <c r="B507" s="202">
        <v>4.17</v>
      </c>
      <c r="C507" s="202"/>
      <c r="D507" s="202"/>
      <c r="E507" s="209">
        <f t="shared" si="7"/>
        <v>1994</v>
      </c>
      <c r="F507" s="204">
        <v>34639</v>
      </c>
      <c r="G507" s="201">
        <v>8.1999999999999993</v>
      </c>
      <c r="J507" s="204">
        <v>26144</v>
      </c>
      <c r="K507" s="201">
        <v>6.45</v>
      </c>
    </row>
    <row r="508" spans="1:11" x14ac:dyDescent="0.25">
      <c r="A508" s="205">
        <v>23348</v>
      </c>
      <c r="B508" s="202">
        <v>4.17</v>
      </c>
      <c r="C508" s="202"/>
      <c r="D508" s="202"/>
      <c r="E508" s="209">
        <f t="shared" si="7"/>
        <v>1994</v>
      </c>
      <c r="F508" s="204">
        <v>34669</v>
      </c>
      <c r="G508" s="201">
        <v>7.99</v>
      </c>
      <c r="J508" s="204">
        <v>26151</v>
      </c>
      <c r="K508" s="201">
        <v>6.44</v>
      </c>
    </row>
    <row r="509" spans="1:11" x14ac:dyDescent="0.25">
      <c r="A509" s="205">
        <v>23349</v>
      </c>
      <c r="B509" s="203">
        <v>4.17</v>
      </c>
      <c r="C509" s="203"/>
      <c r="D509" s="203"/>
      <c r="E509" s="209">
        <f t="shared" si="7"/>
        <v>1995</v>
      </c>
      <c r="F509" s="204">
        <v>34700</v>
      </c>
      <c r="G509" s="201">
        <v>7.97</v>
      </c>
      <c r="J509" s="204">
        <v>26158</v>
      </c>
      <c r="K509" s="201">
        <v>6.41</v>
      </c>
    </row>
    <row r="510" spans="1:11" x14ac:dyDescent="0.25">
      <c r="A510" s="205">
        <v>23350</v>
      </c>
      <c r="B510" s="202">
        <v>4.17</v>
      </c>
      <c r="C510" s="202"/>
      <c r="D510" s="202"/>
      <c r="E510" s="209">
        <f t="shared" si="7"/>
        <v>1995</v>
      </c>
      <c r="F510" s="204">
        <v>34731</v>
      </c>
      <c r="G510" s="201">
        <v>7.73</v>
      </c>
      <c r="J510" s="204">
        <v>26165</v>
      </c>
      <c r="K510" s="201">
        <v>6.12</v>
      </c>
    </row>
    <row r="511" spans="1:11" x14ac:dyDescent="0.25">
      <c r="A511" s="205">
        <v>23351</v>
      </c>
      <c r="B511" s="202">
        <v>4.17</v>
      </c>
      <c r="C511" s="202"/>
      <c r="D511" s="202"/>
      <c r="E511" s="209">
        <f t="shared" si="7"/>
        <v>1995</v>
      </c>
      <c r="F511" s="204">
        <v>34759</v>
      </c>
      <c r="G511" s="201">
        <v>7.57</v>
      </c>
      <c r="J511" s="204">
        <v>26172</v>
      </c>
      <c r="K511" s="201">
        <v>6.19</v>
      </c>
    </row>
    <row r="512" spans="1:11" x14ac:dyDescent="0.25">
      <c r="A512" s="205">
        <v>23354</v>
      </c>
      <c r="B512" s="202">
        <v>4.17</v>
      </c>
      <c r="C512" s="202"/>
      <c r="D512" s="202"/>
      <c r="E512" s="209">
        <f t="shared" si="7"/>
        <v>1995</v>
      </c>
      <c r="F512" s="204">
        <v>34790</v>
      </c>
      <c r="G512" s="201">
        <v>7.45</v>
      </c>
      <c r="J512" s="204">
        <v>26179</v>
      </c>
      <c r="K512" s="201">
        <v>6.06</v>
      </c>
    </row>
    <row r="513" spans="1:11" x14ac:dyDescent="0.25">
      <c r="A513" s="205">
        <v>23355</v>
      </c>
      <c r="B513" s="202">
        <v>4.17</v>
      </c>
      <c r="C513" s="202"/>
      <c r="D513" s="202"/>
      <c r="E513" s="209">
        <f t="shared" si="7"/>
        <v>1995</v>
      </c>
      <c r="F513" s="204">
        <v>34820</v>
      </c>
      <c r="G513" s="201">
        <v>7.01</v>
      </c>
      <c r="J513" s="204">
        <v>26186</v>
      </c>
      <c r="K513" s="201">
        <v>5.99</v>
      </c>
    </row>
    <row r="514" spans="1:11" x14ac:dyDescent="0.25">
      <c r="A514" s="205">
        <v>23356</v>
      </c>
      <c r="B514" s="202">
        <v>4.18</v>
      </c>
      <c r="C514" s="202"/>
      <c r="D514" s="202"/>
      <c r="E514" s="209">
        <f t="shared" si="7"/>
        <v>1995</v>
      </c>
      <c r="F514" s="204">
        <v>34851</v>
      </c>
      <c r="G514" s="201">
        <v>6.59</v>
      </c>
      <c r="J514" s="204">
        <v>26193</v>
      </c>
      <c r="K514" s="201">
        <v>6.08</v>
      </c>
    </row>
    <row r="515" spans="1:11" x14ac:dyDescent="0.25">
      <c r="A515" s="205">
        <v>23357</v>
      </c>
      <c r="B515" s="202">
        <v>4.1900000000000004</v>
      </c>
      <c r="C515" s="202"/>
      <c r="D515" s="202"/>
      <c r="E515" s="209">
        <f t="shared" si="7"/>
        <v>1995</v>
      </c>
      <c r="F515" s="204">
        <v>34881</v>
      </c>
      <c r="G515" s="201">
        <v>6.74</v>
      </c>
      <c r="J515" s="204">
        <v>26200</v>
      </c>
      <c r="K515" s="201">
        <v>6.09</v>
      </c>
    </row>
    <row r="516" spans="1:11" x14ac:dyDescent="0.25">
      <c r="A516" s="205">
        <v>23358</v>
      </c>
      <c r="B516" s="202">
        <v>4.1900000000000004</v>
      </c>
      <c r="C516" s="202"/>
      <c r="D516" s="202"/>
      <c r="E516" s="209">
        <f t="shared" si="7"/>
        <v>1995</v>
      </c>
      <c r="F516" s="204">
        <v>34912</v>
      </c>
      <c r="G516" s="201">
        <v>6.92</v>
      </c>
      <c r="J516" s="204">
        <v>26207</v>
      </c>
      <c r="K516" s="201">
        <v>6.01</v>
      </c>
    </row>
    <row r="517" spans="1:11" x14ac:dyDescent="0.25">
      <c r="A517" s="205">
        <v>23361</v>
      </c>
      <c r="B517" s="202">
        <v>4.2</v>
      </c>
      <c r="C517" s="202"/>
      <c r="D517" s="202"/>
      <c r="E517" s="209">
        <f t="shared" si="7"/>
        <v>1995</v>
      </c>
      <c r="F517" s="204">
        <v>34943</v>
      </c>
      <c r="G517" s="201">
        <v>6.65</v>
      </c>
      <c r="J517" s="204">
        <v>26214</v>
      </c>
      <c r="K517" s="201">
        <v>5.95</v>
      </c>
    </row>
    <row r="518" spans="1:11" x14ac:dyDescent="0.25">
      <c r="A518" s="205">
        <v>23362</v>
      </c>
      <c r="B518" s="202">
        <v>4.21</v>
      </c>
      <c r="C518" s="202"/>
      <c r="D518" s="202"/>
      <c r="E518" s="209">
        <f t="shared" si="7"/>
        <v>1995</v>
      </c>
      <c r="F518" s="204">
        <v>34973</v>
      </c>
      <c r="G518" s="201">
        <v>6.45</v>
      </c>
      <c r="J518" s="204">
        <v>26221</v>
      </c>
      <c r="K518" s="201">
        <v>5.9</v>
      </c>
    </row>
    <row r="519" spans="1:11" x14ac:dyDescent="0.25">
      <c r="A519" s="205">
        <v>23363</v>
      </c>
      <c r="B519" s="202">
        <v>4.21</v>
      </c>
      <c r="C519" s="202"/>
      <c r="D519" s="202"/>
      <c r="E519" s="209">
        <f t="shared" si="7"/>
        <v>1995</v>
      </c>
      <c r="F519" s="204">
        <v>35004</v>
      </c>
      <c r="G519" s="201">
        <v>6.33</v>
      </c>
      <c r="J519" s="204">
        <v>26228</v>
      </c>
      <c r="K519" s="201">
        <v>5.93</v>
      </c>
    </row>
    <row r="520" spans="1:11" x14ac:dyDescent="0.25">
      <c r="A520" s="205">
        <v>23364</v>
      </c>
      <c r="B520" s="202">
        <v>4.21</v>
      </c>
      <c r="C520" s="202"/>
      <c r="D520" s="202"/>
      <c r="E520" s="209">
        <f t="shared" si="7"/>
        <v>1995</v>
      </c>
      <c r="F520" s="204">
        <v>35034</v>
      </c>
      <c r="G520" s="201">
        <v>6.12</v>
      </c>
      <c r="J520" s="204">
        <v>26235</v>
      </c>
      <c r="K520" s="201">
        <v>5.89</v>
      </c>
    </row>
    <row r="521" spans="1:11" x14ac:dyDescent="0.25">
      <c r="A521" s="205">
        <v>23365</v>
      </c>
      <c r="B521" s="202">
        <v>4.22</v>
      </c>
      <c r="C521" s="202"/>
      <c r="D521" s="202"/>
      <c r="E521" s="209">
        <f t="shared" ref="E521:E584" si="8">YEAR(F521)</f>
        <v>1996</v>
      </c>
      <c r="F521" s="204">
        <v>35065</v>
      </c>
      <c r="G521" s="201">
        <v>6.11</v>
      </c>
      <c r="J521" s="204">
        <v>26242</v>
      </c>
      <c r="K521" s="201">
        <v>5.79</v>
      </c>
    </row>
    <row r="522" spans="1:11" x14ac:dyDescent="0.25">
      <c r="A522" s="205">
        <v>23368</v>
      </c>
      <c r="B522" s="202">
        <v>4.22</v>
      </c>
      <c r="C522" s="202"/>
      <c r="D522" s="202"/>
      <c r="E522" s="209">
        <f t="shared" si="8"/>
        <v>1996</v>
      </c>
      <c r="F522" s="204">
        <v>35096</v>
      </c>
      <c r="G522" s="201">
        <v>6.3</v>
      </c>
      <c r="J522" s="204">
        <v>26249</v>
      </c>
      <c r="K522" s="201">
        <v>5.84</v>
      </c>
    </row>
    <row r="523" spans="1:11" x14ac:dyDescent="0.25">
      <c r="A523" s="205">
        <v>23369</v>
      </c>
      <c r="B523" s="202">
        <v>4.22</v>
      </c>
      <c r="C523" s="202"/>
      <c r="D523" s="202"/>
      <c r="E523" s="209">
        <f t="shared" si="8"/>
        <v>1996</v>
      </c>
      <c r="F523" s="204">
        <v>35125</v>
      </c>
      <c r="G523" s="201">
        <v>6.74</v>
      </c>
      <c r="J523" s="204">
        <v>26256</v>
      </c>
      <c r="K523" s="201">
        <v>5.83</v>
      </c>
    </row>
    <row r="524" spans="1:11" x14ac:dyDescent="0.25">
      <c r="A524" s="205">
        <v>23370</v>
      </c>
      <c r="B524" s="202" t="e">
        <f>NA()</f>
        <v>#N/A</v>
      </c>
      <c r="C524" s="202"/>
      <c r="D524" s="202"/>
      <c r="E524" s="209">
        <f t="shared" si="8"/>
        <v>1996</v>
      </c>
      <c r="F524" s="204">
        <v>35156</v>
      </c>
      <c r="G524" s="201">
        <v>6.98</v>
      </c>
      <c r="J524" s="204">
        <v>26263</v>
      </c>
      <c r="K524" s="201">
        <v>5.93</v>
      </c>
    </row>
    <row r="525" spans="1:11" x14ac:dyDescent="0.25">
      <c r="A525" s="205">
        <v>23371</v>
      </c>
      <c r="B525" s="202">
        <v>4.21</v>
      </c>
      <c r="C525" s="202"/>
      <c r="D525" s="202"/>
      <c r="E525" s="209">
        <f t="shared" si="8"/>
        <v>1996</v>
      </c>
      <c r="F525" s="204">
        <v>35186</v>
      </c>
      <c r="G525" s="201">
        <v>7.11</v>
      </c>
      <c r="J525" s="204">
        <v>26270</v>
      </c>
      <c r="K525" s="201">
        <v>5.96</v>
      </c>
    </row>
    <row r="526" spans="1:11" x14ac:dyDescent="0.25">
      <c r="A526" s="205">
        <v>23372</v>
      </c>
      <c r="B526" s="202">
        <v>4.2</v>
      </c>
      <c r="C526" s="202"/>
      <c r="D526" s="202"/>
      <c r="E526" s="209">
        <f t="shared" si="8"/>
        <v>1996</v>
      </c>
      <c r="F526" s="204">
        <v>35217</v>
      </c>
      <c r="G526" s="201">
        <v>7.22</v>
      </c>
      <c r="J526" s="204">
        <v>26277</v>
      </c>
      <c r="K526" s="201">
        <v>5.98</v>
      </c>
    </row>
    <row r="527" spans="1:11" x14ac:dyDescent="0.25">
      <c r="A527" s="205">
        <v>23375</v>
      </c>
      <c r="B527" s="202">
        <v>4.1900000000000004</v>
      </c>
      <c r="C527" s="202"/>
      <c r="D527" s="202"/>
      <c r="E527" s="209">
        <f t="shared" si="8"/>
        <v>1996</v>
      </c>
      <c r="F527" s="204">
        <v>35247</v>
      </c>
      <c r="G527" s="201">
        <v>7.14</v>
      </c>
      <c r="J527" s="204">
        <v>26284</v>
      </c>
      <c r="K527" s="201">
        <v>6.01</v>
      </c>
    </row>
    <row r="528" spans="1:11" x14ac:dyDescent="0.25">
      <c r="A528" s="205">
        <v>23376</v>
      </c>
      <c r="B528" s="202">
        <v>4.1900000000000004</v>
      </c>
      <c r="C528" s="202"/>
      <c r="D528" s="202"/>
      <c r="E528" s="209">
        <f t="shared" si="8"/>
        <v>1996</v>
      </c>
      <c r="F528" s="204">
        <v>35278</v>
      </c>
      <c r="G528" s="201">
        <v>6.97</v>
      </c>
      <c r="J528" s="204">
        <v>26291</v>
      </c>
      <c r="K528" s="201">
        <v>6.07</v>
      </c>
    </row>
    <row r="529" spans="1:11" x14ac:dyDescent="0.25">
      <c r="A529" s="205">
        <v>23377</v>
      </c>
      <c r="B529" s="202" t="e">
        <f>NA()</f>
        <v>#N/A</v>
      </c>
      <c r="C529" s="202"/>
      <c r="D529" s="202"/>
      <c r="E529" s="209">
        <f t="shared" si="8"/>
        <v>1996</v>
      </c>
      <c r="F529" s="204">
        <v>35309</v>
      </c>
      <c r="G529" s="201">
        <v>7.17</v>
      </c>
      <c r="J529" s="204">
        <v>26298</v>
      </c>
      <c r="K529" s="201">
        <v>6</v>
      </c>
    </row>
    <row r="530" spans="1:11" x14ac:dyDescent="0.25">
      <c r="A530" s="205">
        <v>23378</v>
      </c>
      <c r="B530" s="202">
        <v>4.1900000000000004</v>
      </c>
      <c r="C530" s="202"/>
      <c r="D530" s="202"/>
      <c r="E530" s="209">
        <f t="shared" si="8"/>
        <v>1996</v>
      </c>
      <c r="F530" s="204">
        <v>35339</v>
      </c>
      <c r="G530" s="201">
        <v>6.9</v>
      </c>
      <c r="J530" s="204">
        <v>26305</v>
      </c>
      <c r="K530" s="201">
        <v>6.01</v>
      </c>
    </row>
    <row r="531" spans="1:11" x14ac:dyDescent="0.25">
      <c r="A531" s="205">
        <v>23379</v>
      </c>
      <c r="B531" s="202">
        <v>4.1900000000000004</v>
      </c>
      <c r="C531" s="202"/>
      <c r="D531" s="202"/>
      <c r="E531" s="209">
        <f t="shared" si="8"/>
        <v>1996</v>
      </c>
      <c r="F531" s="204">
        <v>35370</v>
      </c>
      <c r="G531" s="201">
        <v>6.58</v>
      </c>
      <c r="J531" s="204">
        <v>26312</v>
      </c>
      <c r="K531" s="201">
        <v>5.96</v>
      </c>
    </row>
    <row r="532" spans="1:11" x14ac:dyDescent="0.25">
      <c r="A532" s="205">
        <v>23382</v>
      </c>
      <c r="B532" s="202">
        <v>4.1900000000000004</v>
      </c>
      <c r="C532" s="202"/>
      <c r="D532" s="202"/>
      <c r="E532" s="209">
        <f t="shared" si="8"/>
        <v>1996</v>
      </c>
      <c r="F532" s="204">
        <v>35400</v>
      </c>
      <c r="G532" s="201">
        <v>6.65</v>
      </c>
      <c r="J532" s="204">
        <v>26319</v>
      </c>
      <c r="K532" s="201">
        <v>6</v>
      </c>
    </row>
    <row r="533" spans="1:11" x14ac:dyDescent="0.25">
      <c r="A533" s="205">
        <v>23383</v>
      </c>
      <c r="B533" s="202">
        <v>4.18</v>
      </c>
      <c r="C533" s="202"/>
      <c r="D533" s="202"/>
      <c r="E533" s="209">
        <f t="shared" si="8"/>
        <v>1997</v>
      </c>
      <c r="F533" s="204">
        <v>35431</v>
      </c>
      <c r="G533" s="201">
        <v>6.91</v>
      </c>
      <c r="J533" s="204">
        <v>26326</v>
      </c>
      <c r="K533" s="201">
        <v>6.04</v>
      </c>
    </row>
    <row r="534" spans="1:11" x14ac:dyDescent="0.25">
      <c r="A534" s="205">
        <v>23384</v>
      </c>
      <c r="B534" s="202">
        <v>4.2</v>
      </c>
      <c r="C534" s="202"/>
      <c r="D534" s="202"/>
      <c r="E534" s="209">
        <f t="shared" si="8"/>
        <v>1997</v>
      </c>
      <c r="F534" s="204">
        <v>35462</v>
      </c>
      <c r="G534" s="201">
        <v>6.77</v>
      </c>
      <c r="J534" s="204">
        <v>26333</v>
      </c>
      <c r="K534" s="201">
        <v>6.09</v>
      </c>
    </row>
    <row r="535" spans="1:11" x14ac:dyDescent="0.25">
      <c r="A535" s="205">
        <v>23385</v>
      </c>
      <c r="B535" s="203">
        <v>4.2</v>
      </c>
      <c r="C535" s="203"/>
      <c r="D535" s="203"/>
      <c r="E535" s="209">
        <f t="shared" si="8"/>
        <v>1997</v>
      </c>
      <c r="F535" s="204">
        <v>35490</v>
      </c>
      <c r="G535" s="201">
        <v>7.05</v>
      </c>
      <c r="J535" s="204">
        <v>26340</v>
      </c>
      <c r="K535" s="201">
        <v>6.1</v>
      </c>
    </row>
    <row r="536" spans="1:11" x14ac:dyDescent="0.25">
      <c r="A536" s="205">
        <v>23386</v>
      </c>
      <c r="B536" s="202">
        <v>4.21</v>
      </c>
      <c r="C536" s="202"/>
      <c r="D536" s="202"/>
      <c r="E536" s="209">
        <f t="shared" si="8"/>
        <v>1997</v>
      </c>
      <c r="F536" s="204">
        <v>35521</v>
      </c>
      <c r="G536" s="201">
        <v>7.2</v>
      </c>
      <c r="J536" s="204">
        <v>26347</v>
      </c>
      <c r="K536" s="201">
        <v>6.05</v>
      </c>
    </row>
    <row r="537" spans="1:11" x14ac:dyDescent="0.25">
      <c r="A537" s="205">
        <v>23389</v>
      </c>
      <c r="B537" s="202">
        <v>4.21</v>
      </c>
      <c r="C537" s="202"/>
      <c r="D537" s="202"/>
      <c r="E537" s="209">
        <f t="shared" si="8"/>
        <v>1997</v>
      </c>
      <c r="F537" s="204">
        <v>35551</v>
      </c>
      <c r="G537" s="201">
        <v>7.02</v>
      </c>
      <c r="J537" s="204">
        <v>26354</v>
      </c>
      <c r="K537" s="201">
        <v>6.02</v>
      </c>
    </row>
    <row r="538" spans="1:11" x14ac:dyDescent="0.25">
      <c r="A538" s="205">
        <v>23390</v>
      </c>
      <c r="B538" s="202">
        <v>4.2</v>
      </c>
      <c r="C538" s="202"/>
      <c r="D538" s="202"/>
      <c r="E538" s="209">
        <f t="shared" si="8"/>
        <v>1997</v>
      </c>
      <c r="F538" s="204">
        <v>35582</v>
      </c>
      <c r="G538" s="201">
        <v>6.84</v>
      </c>
      <c r="J538" s="204">
        <v>26361</v>
      </c>
      <c r="K538" s="201">
        <v>6.02</v>
      </c>
    </row>
    <row r="539" spans="1:11" x14ac:dyDescent="0.25">
      <c r="A539" s="205">
        <v>23391</v>
      </c>
      <c r="B539" s="202">
        <v>4.2</v>
      </c>
      <c r="C539" s="202"/>
      <c r="D539" s="202"/>
      <c r="E539" s="209">
        <f t="shared" si="8"/>
        <v>1997</v>
      </c>
      <c r="F539" s="204">
        <v>35612</v>
      </c>
      <c r="G539" s="201">
        <v>6.56</v>
      </c>
      <c r="J539" s="204">
        <v>26368</v>
      </c>
      <c r="K539" s="201">
        <v>6.02</v>
      </c>
    </row>
    <row r="540" spans="1:11" x14ac:dyDescent="0.25">
      <c r="A540" s="205">
        <v>23392</v>
      </c>
      <c r="B540" s="202">
        <v>4.1900000000000004</v>
      </c>
      <c r="C540" s="202"/>
      <c r="D540" s="202"/>
      <c r="E540" s="209">
        <f t="shared" si="8"/>
        <v>1997</v>
      </c>
      <c r="F540" s="204">
        <v>35643</v>
      </c>
      <c r="G540" s="201">
        <v>6.65</v>
      </c>
      <c r="J540" s="204">
        <v>26375</v>
      </c>
      <c r="K540" s="201">
        <v>6.07</v>
      </c>
    </row>
    <row r="541" spans="1:11" x14ac:dyDescent="0.25">
      <c r="A541" s="205">
        <v>23393</v>
      </c>
      <c r="B541" s="202">
        <v>4.18</v>
      </c>
      <c r="C541" s="202"/>
      <c r="D541" s="202"/>
      <c r="E541" s="209">
        <f t="shared" si="8"/>
        <v>1997</v>
      </c>
      <c r="F541" s="204">
        <v>35674</v>
      </c>
      <c r="G541" s="201">
        <v>6.56</v>
      </c>
      <c r="J541" s="204">
        <v>26382</v>
      </c>
      <c r="K541" s="201">
        <v>6.08</v>
      </c>
    </row>
    <row r="542" spans="1:11" x14ac:dyDescent="0.25">
      <c r="A542" s="205">
        <v>23396</v>
      </c>
      <c r="B542" s="202">
        <v>4.18</v>
      </c>
      <c r="C542" s="202"/>
      <c r="D542" s="202"/>
      <c r="E542" s="209">
        <f t="shared" si="8"/>
        <v>1997</v>
      </c>
      <c r="F542" s="204">
        <v>35704</v>
      </c>
      <c r="G542" s="201">
        <v>6.38</v>
      </c>
      <c r="J542" s="204">
        <v>26389</v>
      </c>
      <c r="K542" s="201">
        <v>6.1</v>
      </c>
    </row>
    <row r="543" spans="1:11" x14ac:dyDescent="0.25">
      <c r="A543" s="205">
        <v>23397</v>
      </c>
      <c r="B543" s="202">
        <v>4.17</v>
      </c>
      <c r="C543" s="202"/>
      <c r="D543" s="202"/>
      <c r="E543" s="209">
        <f t="shared" si="8"/>
        <v>1997</v>
      </c>
      <c r="F543" s="204">
        <v>35735</v>
      </c>
      <c r="G543" s="201">
        <v>6.2</v>
      </c>
      <c r="J543" s="204">
        <v>26396</v>
      </c>
      <c r="K543" s="201">
        <v>6.13</v>
      </c>
    </row>
    <row r="544" spans="1:11" x14ac:dyDescent="0.25">
      <c r="A544" s="205">
        <v>23398</v>
      </c>
      <c r="B544" s="202">
        <v>4.17</v>
      </c>
      <c r="C544" s="202"/>
      <c r="D544" s="202"/>
      <c r="E544" s="209">
        <f t="shared" si="8"/>
        <v>1997</v>
      </c>
      <c r="F544" s="204">
        <v>35765</v>
      </c>
      <c r="G544" s="201">
        <v>6.07</v>
      </c>
      <c r="J544" s="204">
        <v>26403</v>
      </c>
      <c r="K544" s="201">
        <v>6.19</v>
      </c>
    </row>
    <row r="545" spans="1:11" x14ac:dyDescent="0.25">
      <c r="A545" s="205">
        <v>23399</v>
      </c>
      <c r="B545" s="202">
        <v>4.18</v>
      </c>
      <c r="C545" s="202"/>
      <c r="D545" s="202"/>
      <c r="E545" s="209">
        <f t="shared" si="8"/>
        <v>1998</v>
      </c>
      <c r="F545" s="204">
        <v>35796</v>
      </c>
      <c r="G545" s="201">
        <v>5.88</v>
      </c>
      <c r="J545" s="204">
        <v>26410</v>
      </c>
      <c r="K545" s="201">
        <v>6.19</v>
      </c>
    </row>
    <row r="546" spans="1:11" x14ac:dyDescent="0.25">
      <c r="A546" s="205">
        <v>23400</v>
      </c>
      <c r="B546" s="202">
        <v>4.18</v>
      </c>
      <c r="C546" s="202"/>
      <c r="D546" s="202"/>
      <c r="E546" s="209">
        <f t="shared" si="8"/>
        <v>1998</v>
      </c>
      <c r="F546" s="204">
        <v>35827</v>
      </c>
      <c r="G546" s="201">
        <v>5.96</v>
      </c>
      <c r="J546" s="204">
        <v>26417</v>
      </c>
      <c r="K546" s="201">
        <v>6.15</v>
      </c>
    </row>
    <row r="547" spans="1:11" x14ac:dyDescent="0.25">
      <c r="A547" s="205">
        <v>23403</v>
      </c>
      <c r="B547" s="202">
        <v>4.18</v>
      </c>
      <c r="C547" s="202"/>
      <c r="D547" s="202"/>
      <c r="E547" s="209">
        <f t="shared" si="8"/>
        <v>1998</v>
      </c>
      <c r="F547" s="204">
        <v>35855</v>
      </c>
      <c r="G547" s="201">
        <v>6.01</v>
      </c>
      <c r="J547" s="204">
        <v>26424</v>
      </c>
      <c r="K547" s="201">
        <v>6.13</v>
      </c>
    </row>
    <row r="548" spans="1:11" x14ac:dyDescent="0.25">
      <c r="A548" s="205">
        <v>23404</v>
      </c>
      <c r="B548" s="202">
        <v>4.18</v>
      </c>
      <c r="C548" s="202"/>
      <c r="D548" s="202"/>
      <c r="E548" s="209">
        <f t="shared" si="8"/>
        <v>1998</v>
      </c>
      <c r="F548" s="204">
        <v>35886</v>
      </c>
      <c r="G548" s="201">
        <v>6</v>
      </c>
      <c r="J548" s="204">
        <v>26431</v>
      </c>
      <c r="K548" s="201">
        <v>6.13</v>
      </c>
    </row>
    <row r="549" spans="1:11" x14ac:dyDescent="0.25">
      <c r="A549" s="205">
        <v>23405</v>
      </c>
      <c r="B549" s="202">
        <v>4.18</v>
      </c>
      <c r="C549" s="202"/>
      <c r="D549" s="202"/>
      <c r="E549" s="209">
        <f t="shared" si="8"/>
        <v>1998</v>
      </c>
      <c r="F549" s="204">
        <v>35916</v>
      </c>
      <c r="G549" s="201">
        <v>6.01</v>
      </c>
      <c r="J549" s="204">
        <v>26438</v>
      </c>
      <c r="K549" s="201">
        <v>6.06</v>
      </c>
    </row>
    <row r="550" spans="1:11" x14ac:dyDescent="0.25">
      <c r="A550" s="205">
        <v>23406</v>
      </c>
      <c r="B550" s="202">
        <v>4.18</v>
      </c>
      <c r="C550" s="202"/>
      <c r="D550" s="202"/>
      <c r="E550" s="209">
        <f t="shared" si="8"/>
        <v>1998</v>
      </c>
      <c r="F550" s="204">
        <v>35947</v>
      </c>
      <c r="G550" s="201">
        <v>5.8</v>
      </c>
      <c r="J550" s="204">
        <v>26445</v>
      </c>
      <c r="K550" s="201">
        <v>5.99</v>
      </c>
    </row>
    <row r="551" spans="1:11" x14ac:dyDescent="0.25">
      <c r="A551" s="205">
        <v>23407</v>
      </c>
      <c r="B551" s="202">
        <v>4.18</v>
      </c>
      <c r="C551" s="202"/>
      <c r="D551" s="202"/>
      <c r="E551" s="209">
        <f t="shared" si="8"/>
        <v>1998</v>
      </c>
      <c r="F551" s="204">
        <v>35977</v>
      </c>
      <c r="G551" s="201">
        <v>5.78</v>
      </c>
      <c r="J551" s="204">
        <v>26452</v>
      </c>
      <c r="K551" s="201">
        <v>5.97</v>
      </c>
    </row>
    <row r="552" spans="1:11" x14ac:dyDescent="0.25">
      <c r="A552" s="205">
        <v>23410</v>
      </c>
      <c r="B552" s="202">
        <v>4.17</v>
      </c>
      <c r="C552" s="202"/>
      <c r="D552" s="202"/>
      <c r="E552" s="209">
        <f t="shared" si="8"/>
        <v>1998</v>
      </c>
      <c r="F552" s="204">
        <v>36008</v>
      </c>
      <c r="G552" s="201">
        <v>5.66</v>
      </c>
      <c r="J552" s="204">
        <v>26459</v>
      </c>
      <c r="K552" s="201">
        <v>6.01</v>
      </c>
    </row>
    <row r="553" spans="1:11" x14ac:dyDescent="0.25">
      <c r="A553" s="205">
        <v>23411</v>
      </c>
      <c r="B553" s="202">
        <v>4.17</v>
      </c>
      <c r="C553" s="202"/>
      <c r="D553" s="202"/>
      <c r="E553" s="209">
        <f t="shared" si="8"/>
        <v>1998</v>
      </c>
      <c r="F553" s="204">
        <v>36039</v>
      </c>
      <c r="G553" s="201">
        <v>5.38</v>
      </c>
      <c r="J553" s="204">
        <v>26466</v>
      </c>
      <c r="K553" s="201">
        <v>6.01</v>
      </c>
    </row>
    <row r="554" spans="1:11" x14ac:dyDescent="0.25">
      <c r="A554" s="205">
        <v>23412</v>
      </c>
      <c r="B554" s="202">
        <v>4.17</v>
      </c>
      <c r="C554" s="202"/>
      <c r="D554" s="202"/>
      <c r="E554" s="209">
        <f t="shared" si="8"/>
        <v>1998</v>
      </c>
      <c r="F554" s="204">
        <v>36069</v>
      </c>
      <c r="G554" s="201">
        <v>5.3</v>
      </c>
      <c r="J554" s="204">
        <v>26473</v>
      </c>
      <c r="K554" s="201">
        <v>6</v>
      </c>
    </row>
    <row r="555" spans="1:11" x14ac:dyDescent="0.25">
      <c r="A555" s="205">
        <v>23413</v>
      </c>
      <c r="B555" s="202">
        <v>4.16</v>
      </c>
      <c r="C555" s="202"/>
      <c r="D555" s="202"/>
      <c r="E555" s="209">
        <f t="shared" si="8"/>
        <v>1998</v>
      </c>
      <c r="F555" s="204">
        <v>36100</v>
      </c>
      <c r="G555" s="201">
        <v>5.48</v>
      </c>
      <c r="J555" s="204">
        <v>26480</v>
      </c>
      <c r="K555" s="201">
        <v>6.03</v>
      </c>
    </row>
    <row r="556" spans="1:11" x14ac:dyDescent="0.25">
      <c r="A556" s="205">
        <v>23414</v>
      </c>
      <c r="B556" s="202">
        <v>4.16</v>
      </c>
      <c r="C556" s="202"/>
      <c r="D556" s="202"/>
      <c r="E556" s="209">
        <f t="shared" si="8"/>
        <v>1998</v>
      </c>
      <c r="F556" s="204">
        <v>36130</v>
      </c>
      <c r="G556" s="201">
        <v>5.36</v>
      </c>
      <c r="J556" s="204">
        <v>26487</v>
      </c>
      <c r="K556" s="201">
        <v>6.04</v>
      </c>
    </row>
    <row r="557" spans="1:11" x14ac:dyDescent="0.25">
      <c r="A557" s="205">
        <v>23417</v>
      </c>
      <c r="B557" s="202">
        <v>4.17</v>
      </c>
      <c r="C557" s="202"/>
      <c r="D557" s="202"/>
      <c r="E557" s="209">
        <f t="shared" si="8"/>
        <v>1999</v>
      </c>
      <c r="F557" s="204">
        <v>36161</v>
      </c>
      <c r="G557" s="201">
        <v>5.45</v>
      </c>
      <c r="J557" s="204">
        <v>26494</v>
      </c>
      <c r="K557" s="201">
        <v>6.02</v>
      </c>
    </row>
    <row r="558" spans="1:11" x14ac:dyDescent="0.25">
      <c r="A558" s="205">
        <v>23418</v>
      </c>
      <c r="B558" s="202">
        <v>4.17</v>
      </c>
      <c r="C558" s="202"/>
      <c r="D558" s="202"/>
      <c r="E558" s="209">
        <f t="shared" si="8"/>
        <v>1999</v>
      </c>
      <c r="F558" s="204">
        <v>36192</v>
      </c>
      <c r="G558" s="201">
        <v>5.66</v>
      </c>
      <c r="J558" s="204">
        <v>26501</v>
      </c>
      <c r="K558" s="201">
        <v>6</v>
      </c>
    </row>
    <row r="559" spans="1:11" x14ac:dyDescent="0.25">
      <c r="A559" s="205">
        <v>23419</v>
      </c>
      <c r="B559" s="202" t="e">
        <f>NA()</f>
        <v>#N/A</v>
      </c>
      <c r="C559" s="202"/>
      <c r="D559" s="202"/>
      <c r="E559" s="209">
        <f t="shared" si="8"/>
        <v>1999</v>
      </c>
      <c r="F559" s="204">
        <v>36220</v>
      </c>
      <c r="G559" s="201">
        <v>5.87</v>
      </c>
      <c r="J559" s="204">
        <v>26508</v>
      </c>
      <c r="K559" s="201">
        <v>5.99</v>
      </c>
    </row>
    <row r="560" spans="1:11" x14ac:dyDescent="0.25">
      <c r="A560" s="205">
        <v>23420</v>
      </c>
      <c r="B560" s="202">
        <v>4.16</v>
      </c>
      <c r="C560" s="202"/>
      <c r="D560" s="202"/>
      <c r="E560" s="209">
        <f t="shared" si="8"/>
        <v>1999</v>
      </c>
      <c r="F560" s="204">
        <v>36251</v>
      </c>
      <c r="G560" s="201">
        <v>5.82</v>
      </c>
      <c r="J560" s="204">
        <v>26515</v>
      </c>
      <c r="K560" s="201">
        <v>5.97</v>
      </c>
    </row>
    <row r="561" spans="1:11" x14ac:dyDescent="0.25">
      <c r="A561" s="205">
        <v>23421</v>
      </c>
      <c r="B561" s="202">
        <v>4.16</v>
      </c>
      <c r="C561" s="202"/>
      <c r="D561" s="202"/>
      <c r="E561" s="209">
        <f t="shared" si="8"/>
        <v>1999</v>
      </c>
      <c r="F561" s="204">
        <v>36281</v>
      </c>
      <c r="G561" s="201">
        <v>6.08</v>
      </c>
      <c r="J561" s="204">
        <v>26522</v>
      </c>
      <c r="K561" s="201">
        <v>5.93</v>
      </c>
    </row>
    <row r="562" spans="1:11" x14ac:dyDescent="0.25">
      <c r="A562" s="205">
        <v>23424</v>
      </c>
      <c r="B562" s="202">
        <v>4.16</v>
      </c>
      <c r="C562" s="202"/>
      <c r="D562" s="202"/>
      <c r="E562" s="209">
        <f t="shared" si="8"/>
        <v>1999</v>
      </c>
      <c r="F562" s="204">
        <v>36312</v>
      </c>
      <c r="G562" s="201">
        <v>6.36</v>
      </c>
      <c r="J562" s="204">
        <v>26529</v>
      </c>
      <c r="K562" s="201">
        <v>5.92</v>
      </c>
    </row>
    <row r="563" spans="1:11" x14ac:dyDescent="0.25">
      <c r="A563" s="205">
        <v>23425</v>
      </c>
      <c r="B563" s="202">
        <v>4.16</v>
      </c>
      <c r="C563" s="202"/>
      <c r="D563" s="202"/>
      <c r="E563" s="209">
        <f t="shared" si="8"/>
        <v>1999</v>
      </c>
      <c r="F563" s="204">
        <v>36342</v>
      </c>
      <c r="G563" s="201">
        <v>6.28</v>
      </c>
      <c r="J563" s="204">
        <v>26536</v>
      </c>
      <c r="K563" s="201">
        <v>5.92</v>
      </c>
    </row>
    <row r="564" spans="1:11" x14ac:dyDescent="0.25">
      <c r="A564" s="205">
        <v>23426</v>
      </c>
      <c r="B564" s="202">
        <v>4.17</v>
      </c>
      <c r="C564" s="202"/>
      <c r="D564" s="202"/>
      <c r="E564" s="209">
        <f t="shared" si="8"/>
        <v>1999</v>
      </c>
      <c r="F564" s="204">
        <v>36373</v>
      </c>
      <c r="G564" s="201">
        <v>6.43</v>
      </c>
      <c r="J564" s="204">
        <v>26543</v>
      </c>
      <c r="K564" s="201">
        <v>5.97</v>
      </c>
    </row>
    <row r="565" spans="1:11" x14ac:dyDescent="0.25">
      <c r="A565" s="205">
        <v>23427</v>
      </c>
      <c r="B565" s="202">
        <v>4.17</v>
      </c>
      <c r="C565" s="202"/>
      <c r="D565" s="202"/>
      <c r="E565" s="209">
        <f t="shared" si="8"/>
        <v>1999</v>
      </c>
      <c r="F565" s="204">
        <v>36404</v>
      </c>
      <c r="G565" s="201">
        <v>6.5</v>
      </c>
      <c r="J565" s="204">
        <v>26550</v>
      </c>
      <c r="K565" s="201">
        <v>6.01</v>
      </c>
    </row>
    <row r="566" spans="1:11" x14ac:dyDescent="0.25">
      <c r="A566" s="205">
        <v>23428</v>
      </c>
      <c r="B566" s="202" t="e">
        <f>NA()</f>
        <v>#N/A</v>
      </c>
      <c r="C566" s="202"/>
      <c r="D566" s="202"/>
      <c r="E566" s="209">
        <f t="shared" si="8"/>
        <v>1999</v>
      </c>
      <c r="F566" s="204">
        <v>36434</v>
      </c>
      <c r="G566" s="201">
        <v>6.66</v>
      </c>
      <c r="J566" s="204">
        <v>26557</v>
      </c>
      <c r="K566" s="201">
        <v>6.03</v>
      </c>
    </row>
    <row r="567" spans="1:11" x14ac:dyDescent="0.25">
      <c r="A567" s="205">
        <v>23431</v>
      </c>
      <c r="B567" s="202">
        <v>4.18</v>
      </c>
      <c r="C567" s="202"/>
      <c r="D567" s="202"/>
      <c r="E567" s="209">
        <f t="shared" si="8"/>
        <v>1999</v>
      </c>
      <c r="F567" s="204">
        <v>36465</v>
      </c>
      <c r="G567" s="201">
        <v>6.48</v>
      </c>
      <c r="J567" s="204">
        <v>26564</v>
      </c>
      <c r="K567" s="201">
        <v>6.07</v>
      </c>
    </row>
    <row r="568" spans="1:11" x14ac:dyDescent="0.25">
      <c r="A568" s="205">
        <v>23432</v>
      </c>
      <c r="B568" s="202">
        <v>4.18</v>
      </c>
      <c r="C568" s="202"/>
      <c r="D568" s="202"/>
      <c r="E568" s="209">
        <f t="shared" si="8"/>
        <v>1999</v>
      </c>
      <c r="F568" s="204">
        <v>36495</v>
      </c>
      <c r="G568" s="201">
        <v>6.69</v>
      </c>
      <c r="J568" s="204">
        <v>26571</v>
      </c>
      <c r="K568" s="201">
        <v>6.12</v>
      </c>
    </row>
    <row r="569" spans="1:11" x14ac:dyDescent="0.25">
      <c r="A569" s="205">
        <v>23433</v>
      </c>
      <c r="B569" s="202">
        <v>4.18</v>
      </c>
      <c r="C569" s="202"/>
      <c r="D569" s="202"/>
      <c r="E569" s="209">
        <f t="shared" si="8"/>
        <v>2000</v>
      </c>
      <c r="F569" s="204">
        <v>36526</v>
      </c>
      <c r="G569" s="201">
        <v>6.86</v>
      </c>
      <c r="J569" s="204">
        <v>26578</v>
      </c>
      <c r="K569" s="201">
        <v>6.07</v>
      </c>
    </row>
    <row r="570" spans="1:11" x14ac:dyDescent="0.25">
      <c r="A570" s="205">
        <v>23434</v>
      </c>
      <c r="B570" s="202">
        <v>4.1900000000000004</v>
      </c>
      <c r="C570" s="202"/>
      <c r="D570" s="202"/>
      <c r="E570" s="209">
        <f t="shared" si="8"/>
        <v>2000</v>
      </c>
      <c r="F570" s="204">
        <v>36557</v>
      </c>
      <c r="G570" s="201">
        <v>6.54</v>
      </c>
      <c r="J570" s="204">
        <v>26585</v>
      </c>
      <c r="K570" s="201">
        <v>6.01</v>
      </c>
    </row>
    <row r="571" spans="1:11" x14ac:dyDescent="0.25">
      <c r="A571" s="205">
        <v>23435</v>
      </c>
      <c r="B571" s="202">
        <v>4.1900000000000004</v>
      </c>
      <c r="C571" s="202"/>
      <c r="D571" s="202"/>
      <c r="E571" s="209">
        <f t="shared" si="8"/>
        <v>2000</v>
      </c>
      <c r="F571" s="204">
        <v>36586</v>
      </c>
      <c r="G571" s="201">
        <v>6.38</v>
      </c>
      <c r="J571" s="204">
        <v>26592</v>
      </c>
      <c r="K571" s="201">
        <v>6</v>
      </c>
    </row>
    <row r="572" spans="1:11" x14ac:dyDescent="0.25">
      <c r="A572" s="205">
        <v>23438</v>
      </c>
      <c r="B572" s="202">
        <v>4.1900000000000004</v>
      </c>
      <c r="C572" s="202"/>
      <c r="D572" s="202"/>
      <c r="E572" s="209">
        <f t="shared" si="8"/>
        <v>2000</v>
      </c>
      <c r="F572" s="204">
        <v>36617</v>
      </c>
      <c r="G572" s="201">
        <v>6.18</v>
      </c>
      <c r="J572" s="204">
        <v>26599</v>
      </c>
      <c r="K572" s="201">
        <v>5.95</v>
      </c>
    </row>
    <row r="573" spans="1:11" x14ac:dyDescent="0.25">
      <c r="A573" s="205">
        <v>23439</v>
      </c>
      <c r="B573" s="202">
        <v>4.1900000000000004</v>
      </c>
      <c r="C573" s="202"/>
      <c r="D573" s="202"/>
      <c r="E573" s="209">
        <f t="shared" si="8"/>
        <v>2000</v>
      </c>
      <c r="F573" s="204">
        <v>36647</v>
      </c>
      <c r="G573" s="201">
        <v>6.55</v>
      </c>
      <c r="J573" s="204">
        <v>26606</v>
      </c>
      <c r="K573" s="201">
        <v>5.89</v>
      </c>
    </row>
    <row r="574" spans="1:11" x14ac:dyDescent="0.25">
      <c r="A574" s="205">
        <v>23440</v>
      </c>
      <c r="B574" s="202">
        <v>4.1900000000000004</v>
      </c>
      <c r="C574" s="202"/>
      <c r="D574" s="202"/>
      <c r="E574" s="209">
        <f t="shared" si="8"/>
        <v>2000</v>
      </c>
      <c r="F574" s="204">
        <v>36678</v>
      </c>
      <c r="G574" s="201">
        <v>6.28</v>
      </c>
      <c r="J574" s="204">
        <v>26613</v>
      </c>
      <c r="K574" s="201">
        <v>5.8</v>
      </c>
    </row>
    <row r="575" spans="1:11" x14ac:dyDescent="0.25">
      <c r="A575" s="205">
        <v>23441</v>
      </c>
      <c r="B575" s="202">
        <v>4.1900000000000004</v>
      </c>
      <c r="C575" s="202"/>
      <c r="D575" s="202"/>
      <c r="E575" s="209">
        <f t="shared" si="8"/>
        <v>2000</v>
      </c>
      <c r="F575" s="204">
        <v>36708</v>
      </c>
      <c r="G575" s="201">
        <v>6.2</v>
      </c>
      <c r="J575" s="204">
        <v>26620</v>
      </c>
      <c r="K575" s="201">
        <v>5.74</v>
      </c>
    </row>
    <row r="576" spans="1:11" x14ac:dyDescent="0.25">
      <c r="A576" s="205">
        <v>23442</v>
      </c>
      <c r="B576" s="202">
        <v>4.1900000000000004</v>
      </c>
      <c r="C576" s="202"/>
      <c r="D576" s="202"/>
      <c r="E576" s="209">
        <f t="shared" si="8"/>
        <v>2000</v>
      </c>
      <c r="F576" s="204">
        <v>36739</v>
      </c>
      <c r="G576" s="201">
        <v>6.02</v>
      </c>
      <c r="J576" s="204">
        <v>26627</v>
      </c>
      <c r="K576" s="201">
        <v>5.76</v>
      </c>
    </row>
    <row r="577" spans="1:11" x14ac:dyDescent="0.25">
      <c r="A577" s="205">
        <v>23445</v>
      </c>
      <c r="B577" s="202">
        <v>4.1900000000000004</v>
      </c>
      <c r="C577" s="202"/>
      <c r="D577" s="202"/>
      <c r="E577" s="209">
        <f t="shared" si="8"/>
        <v>2000</v>
      </c>
      <c r="F577" s="204">
        <v>36770</v>
      </c>
      <c r="G577" s="201">
        <v>6.09</v>
      </c>
      <c r="J577" s="204">
        <v>26634</v>
      </c>
      <c r="K577" s="201">
        <v>5.82</v>
      </c>
    </row>
    <row r="578" spans="1:11" x14ac:dyDescent="0.25">
      <c r="A578" s="205">
        <v>23446</v>
      </c>
      <c r="B578" s="202">
        <v>4.2</v>
      </c>
      <c r="C578" s="202"/>
      <c r="D578" s="202"/>
      <c r="E578" s="209">
        <f t="shared" si="8"/>
        <v>2000</v>
      </c>
      <c r="F578" s="204">
        <v>36800</v>
      </c>
      <c r="G578" s="201">
        <v>6.04</v>
      </c>
      <c r="J578" s="204">
        <v>26641</v>
      </c>
      <c r="K578" s="201">
        <v>5.87</v>
      </c>
    </row>
    <row r="579" spans="1:11" x14ac:dyDescent="0.25">
      <c r="A579" s="205">
        <v>23447</v>
      </c>
      <c r="B579" s="203">
        <v>4.2</v>
      </c>
      <c r="C579" s="203"/>
      <c r="D579" s="203"/>
      <c r="E579" s="209">
        <f t="shared" si="8"/>
        <v>2000</v>
      </c>
      <c r="F579" s="204">
        <v>36831</v>
      </c>
      <c r="G579" s="201">
        <v>5.98</v>
      </c>
      <c r="J579" s="204">
        <v>26648</v>
      </c>
      <c r="K579" s="201">
        <v>5.93</v>
      </c>
    </row>
    <row r="580" spans="1:11" x14ac:dyDescent="0.25">
      <c r="A580" s="205">
        <v>23448</v>
      </c>
      <c r="B580" s="202">
        <v>4.21</v>
      </c>
      <c r="C580" s="202"/>
      <c r="D580" s="202"/>
      <c r="E580" s="209">
        <f t="shared" si="8"/>
        <v>2000</v>
      </c>
      <c r="F580" s="204">
        <v>36861</v>
      </c>
      <c r="G580" s="201">
        <v>5.64</v>
      </c>
      <c r="J580" s="204">
        <v>26655</v>
      </c>
      <c r="K580" s="201">
        <v>6.03</v>
      </c>
    </row>
    <row r="581" spans="1:11" x14ac:dyDescent="0.25">
      <c r="A581" s="205">
        <v>23449</v>
      </c>
      <c r="B581" s="202">
        <v>4.21</v>
      </c>
      <c r="C581" s="202"/>
      <c r="D581" s="202"/>
      <c r="E581" s="209">
        <f t="shared" si="8"/>
        <v>2001</v>
      </c>
      <c r="F581" s="204">
        <v>36892</v>
      </c>
      <c r="G581" s="201">
        <v>5.65</v>
      </c>
      <c r="J581" s="204">
        <v>26662</v>
      </c>
      <c r="K581" s="201">
        <v>6.03</v>
      </c>
    </row>
    <row r="582" spans="1:11" x14ac:dyDescent="0.25">
      <c r="A582" s="205">
        <v>23452</v>
      </c>
      <c r="B582" s="202">
        <v>4.21</v>
      </c>
      <c r="C582" s="202"/>
      <c r="D582" s="202"/>
      <c r="E582" s="209">
        <f t="shared" si="8"/>
        <v>2001</v>
      </c>
      <c r="F582" s="204">
        <v>36923</v>
      </c>
      <c r="G582" s="201">
        <v>5.62</v>
      </c>
      <c r="J582" s="204">
        <v>26669</v>
      </c>
      <c r="K582" s="201">
        <v>6.42</v>
      </c>
    </row>
    <row r="583" spans="1:11" x14ac:dyDescent="0.25">
      <c r="A583" s="205">
        <v>23453</v>
      </c>
      <c r="B583" s="202">
        <v>4.21</v>
      </c>
      <c r="C583" s="202"/>
      <c r="D583" s="202"/>
      <c r="E583" s="209">
        <f t="shared" si="8"/>
        <v>2001</v>
      </c>
      <c r="F583" s="204">
        <v>36951</v>
      </c>
      <c r="G583" s="201">
        <v>5.49</v>
      </c>
      <c r="J583" s="204">
        <v>26676</v>
      </c>
      <c r="K583" s="201">
        <v>6.85</v>
      </c>
    </row>
    <row r="584" spans="1:11" x14ac:dyDescent="0.25">
      <c r="A584" s="205">
        <v>23454</v>
      </c>
      <c r="B584" s="202">
        <v>4.2300000000000004</v>
      </c>
      <c r="C584" s="202"/>
      <c r="D584" s="202"/>
      <c r="E584" s="209">
        <f t="shared" si="8"/>
        <v>2001</v>
      </c>
      <c r="F584" s="204">
        <v>36982</v>
      </c>
      <c r="G584" s="201">
        <v>5.78</v>
      </c>
      <c r="J584" s="204">
        <v>26683</v>
      </c>
      <c r="K584" s="201">
        <v>6.86</v>
      </c>
    </row>
    <row r="585" spans="1:11" x14ac:dyDescent="0.25">
      <c r="A585" s="205">
        <v>23455</v>
      </c>
      <c r="B585" s="202">
        <v>4.2300000000000004</v>
      </c>
      <c r="C585" s="202"/>
      <c r="D585" s="202"/>
      <c r="E585" s="209">
        <f t="shared" ref="E585:E648" si="9">YEAR(F585)</f>
        <v>2001</v>
      </c>
      <c r="F585" s="204">
        <v>37012</v>
      </c>
      <c r="G585" s="201">
        <v>5.92</v>
      </c>
      <c r="J585" s="204">
        <v>26690</v>
      </c>
      <c r="K585" s="201">
        <v>6.87</v>
      </c>
    </row>
    <row r="586" spans="1:11" x14ac:dyDescent="0.25">
      <c r="A586" s="205">
        <v>23456</v>
      </c>
      <c r="B586" s="202">
        <v>4.24</v>
      </c>
      <c r="C586" s="202"/>
      <c r="D586" s="202"/>
      <c r="E586" s="209">
        <f t="shared" si="9"/>
        <v>2001</v>
      </c>
      <c r="F586" s="204">
        <v>37043</v>
      </c>
      <c r="G586" s="201">
        <v>5.82</v>
      </c>
      <c r="J586" s="204">
        <v>26697</v>
      </c>
      <c r="K586" s="201">
        <v>6.88</v>
      </c>
    </row>
    <row r="587" spans="1:11" x14ac:dyDescent="0.25">
      <c r="A587" s="205">
        <v>23459</v>
      </c>
      <c r="B587" s="202">
        <v>4.24</v>
      </c>
      <c r="C587" s="202"/>
      <c r="D587" s="202"/>
      <c r="E587" s="209">
        <f t="shared" si="9"/>
        <v>2001</v>
      </c>
      <c r="F587" s="204">
        <v>37073</v>
      </c>
      <c r="G587" s="201">
        <v>5.75</v>
      </c>
      <c r="J587" s="204">
        <v>26704</v>
      </c>
      <c r="K587" s="201">
        <v>6.89</v>
      </c>
    </row>
    <row r="588" spans="1:11" x14ac:dyDescent="0.25">
      <c r="A588" s="205">
        <v>23460</v>
      </c>
      <c r="B588" s="202">
        <v>4.25</v>
      </c>
      <c r="C588" s="202"/>
      <c r="D588" s="202"/>
      <c r="E588" s="209">
        <f t="shared" si="9"/>
        <v>2001</v>
      </c>
      <c r="F588" s="204">
        <v>37104</v>
      </c>
      <c r="G588" s="201">
        <v>5.58</v>
      </c>
      <c r="J588" s="204">
        <v>26711</v>
      </c>
      <c r="K588" s="201">
        <v>6.85</v>
      </c>
    </row>
    <row r="589" spans="1:11" x14ac:dyDescent="0.25">
      <c r="A589" s="205">
        <v>23461</v>
      </c>
      <c r="B589" s="202">
        <v>4.25</v>
      </c>
      <c r="C589" s="202"/>
      <c r="D589" s="202"/>
      <c r="E589" s="209">
        <f t="shared" si="9"/>
        <v>2001</v>
      </c>
      <c r="F589" s="204">
        <v>37135</v>
      </c>
      <c r="G589" s="201">
        <v>5.53</v>
      </c>
      <c r="J589" s="204">
        <v>26718</v>
      </c>
      <c r="K589" s="201">
        <v>6.89</v>
      </c>
    </row>
    <row r="590" spans="1:11" x14ac:dyDescent="0.25">
      <c r="A590" s="205">
        <v>23462</v>
      </c>
      <c r="B590" s="202">
        <v>4.25</v>
      </c>
      <c r="C590" s="202"/>
      <c r="D590" s="202"/>
      <c r="E590" s="209">
        <f t="shared" si="9"/>
        <v>2001</v>
      </c>
      <c r="F590" s="204">
        <v>37165</v>
      </c>
      <c r="G590" s="201">
        <v>5.34</v>
      </c>
      <c r="J590" s="204">
        <v>26725</v>
      </c>
      <c r="K590" s="201">
        <v>6.9</v>
      </c>
    </row>
    <row r="591" spans="1:11" x14ac:dyDescent="0.25">
      <c r="A591" s="205">
        <v>23463</v>
      </c>
      <c r="B591" s="202" t="e">
        <f>NA()</f>
        <v>#N/A</v>
      </c>
      <c r="C591" s="202"/>
      <c r="D591" s="202"/>
      <c r="E591" s="209">
        <f t="shared" si="9"/>
        <v>2001</v>
      </c>
      <c r="F591" s="204">
        <v>37196</v>
      </c>
      <c r="G591" s="201">
        <v>5.33</v>
      </c>
      <c r="J591" s="204">
        <v>26732</v>
      </c>
      <c r="K591" s="201">
        <v>6.91</v>
      </c>
    </row>
    <row r="592" spans="1:11" x14ac:dyDescent="0.25">
      <c r="A592" s="205">
        <v>23466</v>
      </c>
      <c r="B592" s="202">
        <v>4.25</v>
      </c>
      <c r="C592" s="202"/>
      <c r="D592" s="202"/>
      <c r="E592" s="209">
        <f t="shared" si="9"/>
        <v>2001</v>
      </c>
      <c r="F592" s="204">
        <v>37226</v>
      </c>
      <c r="G592" s="201">
        <v>5.76</v>
      </c>
      <c r="J592" s="204">
        <v>26739</v>
      </c>
      <c r="K592" s="201">
        <v>6.93</v>
      </c>
    </row>
    <row r="593" spans="1:11" x14ac:dyDescent="0.25">
      <c r="A593" s="205">
        <v>23467</v>
      </c>
      <c r="B593" s="202">
        <v>4.24</v>
      </c>
      <c r="C593" s="202"/>
      <c r="D593" s="202"/>
      <c r="E593" s="209">
        <f t="shared" si="9"/>
        <v>2002</v>
      </c>
      <c r="F593" s="204">
        <v>37257</v>
      </c>
      <c r="G593" s="201">
        <v>5.69</v>
      </c>
      <c r="J593" s="204">
        <v>26746</v>
      </c>
      <c r="K593" s="201">
        <v>6.92</v>
      </c>
    </row>
    <row r="594" spans="1:11" x14ac:dyDescent="0.25">
      <c r="A594" s="205">
        <v>23468</v>
      </c>
      <c r="B594" s="202">
        <v>4.24</v>
      </c>
      <c r="C594" s="202"/>
      <c r="D594" s="202"/>
      <c r="E594" s="209">
        <f t="shared" si="9"/>
        <v>2002</v>
      </c>
      <c r="F594" s="204">
        <v>37288</v>
      </c>
      <c r="G594" s="201">
        <v>5.61</v>
      </c>
      <c r="J594" s="204">
        <v>26753</v>
      </c>
      <c r="K594" s="201">
        <v>6.88</v>
      </c>
    </row>
    <row r="595" spans="1:11" x14ac:dyDescent="0.25">
      <c r="A595" s="205">
        <v>23469</v>
      </c>
      <c r="B595" s="202">
        <v>4.24</v>
      </c>
      <c r="C595" s="202"/>
      <c r="D595" s="202"/>
      <c r="E595" s="209">
        <f t="shared" si="9"/>
        <v>2002</v>
      </c>
      <c r="F595" s="204">
        <v>37316</v>
      </c>
      <c r="G595" s="201">
        <v>5.93</v>
      </c>
      <c r="J595" s="204">
        <v>26760</v>
      </c>
      <c r="K595" s="201">
        <v>6.87</v>
      </c>
    </row>
    <row r="596" spans="1:11" x14ac:dyDescent="0.25">
      <c r="A596" s="205">
        <v>23470</v>
      </c>
      <c r="B596" s="202">
        <v>4.26</v>
      </c>
      <c r="C596" s="202"/>
      <c r="D596" s="202"/>
      <c r="E596" s="209">
        <f t="shared" si="9"/>
        <v>2002</v>
      </c>
      <c r="F596" s="204">
        <v>37347</v>
      </c>
      <c r="G596" s="201">
        <v>5.85</v>
      </c>
      <c r="J596" s="204">
        <v>26767</v>
      </c>
      <c r="K596" s="201">
        <v>6.84</v>
      </c>
    </row>
    <row r="597" spans="1:11" x14ac:dyDescent="0.25">
      <c r="A597" s="205">
        <v>23473</v>
      </c>
      <c r="B597" s="202">
        <v>4.26</v>
      </c>
      <c r="C597" s="202"/>
      <c r="D597" s="202"/>
      <c r="E597" s="209">
        <f t="shared" si="9"/>
        <v>2002</v>
      </c>
      <c r="F597" s="204">
        <v>37377</v>
      </c>
      <c r="G597" s="201">
        <v>5.81</v>
      </c>
      <c r="J597" s="204">
        <v>26774</v>
      </c>
      <c r="K597" s="201">
        <v>6.84</v>
      </c>
    </row>
    <row r="598" spans="1:11" x14ac:dyDescent="0.25">
      <c r="A598" s="205">
        <v>23474</v>
      </c>
      <c r="B598" s="202">
        <v>4.25</v>
      </c>
      <c r="C598" s="202"/>
      <c r="D598" s="202"/>
      <c r="E598" s="209">
        <f t="shared" si="9"/>
        <v>2002</v>
      </c>
      <c r="F598" s="204">
        <v>37408</v>
      </c>
      <c r="G598" s="201">
        <v>5.65</v>
      </c>
      <c r="J598" s="204">
        <v>26781</v>
      </c>
      <c r="K598" s="201">
        <v>6.88</v>
      </c>
    </row>
    <row r="599" spans="1:11" x14ac:dyDescent="0.25">
      <c r="A599" s="205">
        <v>23475</v>
      </c>
      <c r="B599" s="202">
        <v>4.24</v>
      </c>
      <c r="C599" s="202"/>
      <c r="D599" s="202"/>
      <c r="E599" s="209">
        <f t="shared" si="9"/>
        <v>2002</v>
      </c>
      <c r="F599" s="204">
        <v>37438</v>
      </c>
      <c r="G599" s="201">
        <v>5.51</v>
      </c>
      <c r="J599" s="204">
        <v>26788</v>
      </c>
      <c r="K599" s="201">
        <v>6.94</v>
      </c>
    </row>
    <row r="600" spans="1:11" x14ac:dyDescent="0.25">
      <c r="A600" s="205">
        <v>23476</v>
      </c>
      <c r="B600" s="202">
        <v>4.24</v>
      </c>
      <c r="C600" s="202"/>
      <c r="D600" s="202"/>
      <c r="E600" s="209">
        <f t="shared" si="9"/>
        <v>2002</v>
      </c>
      <c r="F600" s="204">
        <v>37469</v>
      </c>
      <c r="G600" s="201">
        <v>5.19</v>
      </c>
      <c r="J600" s="204">
        <v>26795</v>
      </c>
      <c r="K600" s="201">
        <v>6.98</v>
      </c>
    </row>
    <row r="601" spans="1:11" x14ac:dyDescent="0.25">
      <c r="A601" s="205">
        <v>23477</v>
      </c>
      <c r="B601" s="202">
        <v>4.24</v>
      </c>
      <c r="C601" s="202"/>
      <c r="D601" s="202"/>
      <c r="E601" s="209">
        <f t="shared" si="9"/>
        <v>2002</v>
      </c>
      <c r="F601" s="204">
        <v>37500</v>
      </c>
      <c r="G601" s="201">
        <v>4.87</v>
      </c>
      <c r="J601" s="204">
        <v>26802</v>
      </c>
      <c r="K601" s="201">
        <v>6.98</v>
      </c>
    </row>
    <row r="602" spans="1:11" x14ac:dyDescent="0.25">
      <c r="A602" s="205">
        <v>23480</v>
      </c>
      <c r="B602" s="202">
        <v>4.25</v>
      </c>
      <c r="C602" s="202"/>
      <c r="D602" s="202"/>
      <c r="E602" s="209">
        <f t="shared" si="9"/>
        <v>2002</v>
      </c>
      <c r="F602" s="204">
        <v>37530</v>
      </c>
      <c r="G602" s="201">
        <v>5</v>
      </c>
      <c r="J602" s="204">
        <v>26809</v>
      </c>
      <c r="K602" s="201">
        <v>7.03</v>
      </c>
    </row>
    <row r="603" spans="1:11" x14ac:dyDescent="0.25">
      <c r="A603" s="205">
        <v>23481</v>
      </c>
      <c r="B603" s="202">
        <v>4.24</v>
      </c>
      <c r="C603" s="202"/>
      <c r="D603" s="202"/>
      <c r="E603" s="209">
        <f t="shared" si="9"/>
        <v>2002</v>
      </c>
      <c r="F603" s="204">
        <v>37561</v>
      </c>
      <c r="G603" s="201">
        <v>5.04</v>
      </c>
      <c r="J603" s="204">
        <v>26816</v>
      </c>
      <c r="K603" s="201">
        <v>7.05</v>
      </c>
    </row>
    <row r="604" spans="1:11" x14ac:dyDescent="0.25">
      <c r="A604" s="205">
        <v>23482</v>
      </c>
      <c r="B604" s="203">
        <v>4.24</v>
      </c>
      <c r="C604" s="203"/>
      <c r="D604" s="203"/>
      <c r="E604" s="209">
        <f t="shared" si="9"/>
        <v>2002</v>
      </c>
      <c r="F604" s="204">
        <v>37591</v>
      </c>
      <c r="G604" s="201">
        <v>5.01</v>
      </c>
      <c r="J604" s="204">
        <v>26823</v>
      </c>
      <c r="K604" s="201">
        <v>7.05</v>
      </c>
    </row>
    <row r="605" spans="1:11" x14ac:dyDescent="0.25">
      <c r="A605" s="205">
        <v>23483</v>
      </c>
      <c r="B605" s="202">
        <v>4.2300000000000004</v>
      </c>
      <c r="C605" s="202"/>
      <c r="D605" s="202"/>
      <c r="E605" s="209">
        <f t="shared" si="9"/>
        <v>2003</v>
      </c>
      <c r="F605" s="204">
        <v>37622</v>
      </c>
      <c r="G605" s="201">
        <v>5.0199999999999996</v>
      </c>
      <c r="J605" s="204">
        <v>26830</v>
      </c>
      <c r="K605" s="201">
        <v>7.02</v>
      </c>
    </row>
    <row r="606" spans="1:11" x14ac:dyDescent="0.25">
      <c r="A606" s="205">
        <v>23484</v>
      </c>
      <c r="B606" s="202">
        <v>4.2300000000000004</v>
      </c>
      <c r="C606" s="202"/>
      <c r="D606" s="202"/>
      <c r="E606" s="209">
        <f t="shared" si="9"/>
        <v>2003</v>
      </c>
      <c r="F606" s="204">
        <v>37653</v>
      </c>
      <c r="G606" s="201">
        <v>4.87</v>
      </c>
      <c r="J606" s="204">
        <v>26837</v>
      </c>
      <c r="K606" s="201">
        <v>7.06</v>
      </c>
    </row>
    <row r="607" spans="1:11" x14ac:dyDescent="0.25">
      <c r="A607" s="205">
        <v>23487</v>
      </c>
      <c r="B607" s="202">
        <v>4.2300000000000004</v>
      </c>
      <c r="C607" s="202"/>
      <c r="D607" s="202"/>
      <c r="E607" s="209">
        <f t="shared" si="9"/>
        <v>2003</v>
      </c>
      <c r="F607" s="204">
        <v>37681</v>
      </c>
      <c r="G607" s="201">
        <v>4.82</v>
      </c>
      <c r="J607" s="204">
        <v>26844</v>
      </c>
      <c r="K607" s="201">
        <v>7.11</v>
      </c>
    </row>
    <row r="608" spans="1:11" x14ac:dyDescent="0.25">
      <c r="A608" s="205">
        <v>23488</v>
      </c>
      <c r="B608" s="202">
        <v>4.2300000000000004</v>
      </c>
      <c r="C608" s="202"/>
      <c r="D608" s="202"/>
      <c r="E608" s="209">
        <f t="shared" si="9"/>
        <v>2003</v>
      </c>
      <c r="F608" s="204">
        <v>37712</v>
      </c>
      <c r="G608" s="201">
        <v>4.91</v>
      </c>
      <c r="J608" s="204">
        <v>26851</v>
      </c>
      <c r="K608" s="201">
        <v>7.16</v>
      </c>
    </row>
    <row r="609" spans="1:11" x14ac:dyDescent="0.25">
      <c r="A609" s="205">
        <v>23489</v>
      </c>
      <c r="B609" s="202">
        <v>4.2300000000000004</v>
      </c>
      <c r="C609" s="202"/>
      <c r="D609" s="202"/>
      <c r="E609" s="209">
        <f t="shared" si="9"/>
        <v>2003</v>
      </c>
      <c r="F609" s="204">
        <v>37742</v>
      </c>
      <c r="G609" s="201">
        <v>4.5199999999999996</v>
      </c>
      <c r="J609" s="204">
        <v>26858</v>
      </c>
      <c r="K609" s="201">
        <v>7.2</v>
      </c>
    </row>
    <row r="610" spans="1:11" x14ac:dyDescent="0.25">
      <c r="A610" s="205">
        <v>23490</v>
      </c>
      <c r="B610" s="202">
        <v>4.2300000000000004</v>
      </c>
      <c r="C610" s="202"/>
      <c r="D610" s="202"/>
      <c r="E610" s="209">
        <f t="shared" si="9"/>
        <v>2003</v>
      </c>
      <c r="F610" s="204">
        <v>37773</v>
      </c>
      <c r="G610" s="201">
        <v>4.34</v>
      </c>
      <c r="J610" s="204">
        <v>26865</v>
      </c>
      <c r="K610" s="201">
        <v>7.25</v>
      </c>
    </row>
    <row r="611" spans="1:11" x14ac:dyDescent="0.25">
      <c r="A611" s="205">
        <v>23491</v>
      </c>
      <c r="B611" s="202">
        <v>4.24</v>
      </c>
      <c r="C611" s="202"/>
      <c r="D611" s="202"/>
      <c r="E611" s="209">
        <f t="shared" si="9"/>
        <v>2003</v>
      </c>
      <c r="F611" s="204">
        <v>37803</v>
      </c>
      <c r="G611" s="201">
        <v>4.92</v>
      </c>
      <c r="J611" s="204">
        <v>26872</v>
      </c>
      <c r="K611" s="201">
        <v>7.39</v>
      </c>
    </row>
    <row r="612" spans="1:11" x14ac:dyDescent="0.25">
      <c r="A612" s="205">
        <v>23494</v>
      </c>
      <c r="B612" s="202">
        <v>4.24</v>
      </c>
      <c r="C612" s="202"/>
      <c r="D612" s="202"/>
      <c r="E612" s="209">
        <f t="shared" si="9"/>
        <v>2003</v>
      </c>
      <c r="F612" s="204">
        <v>37834</v>
      </c>
      <c r="G612" s="201">
        <v>5.39</v>
      </c>
      <c r="J612" s="204">
        <v>26879</v>
      </c>
      <c r="K612" s="201">
        <v>7.71</v>
      </c>
    </row>
    <row r="613" spans="1:11" x14ac:dyDescent="0.25">
      <c r="A613" s="205">
        <v>23495</v>
      </c>
      <c r="B613" s="202">
        <v>4.24</v>
      </c>
      <c r="C613" s="202"/>
      <c r="D613" s="202"/>
      <c r="E613" s="209">
        <f t="shared" si="9"/>
        <v>2003</v>
      </c>
      <c r="F613" s="204">
        <v>37865</v>
      </c>
      <c r="G613" s="201">
        <v>5.21</v>
      </c>
      <c r="J613" s="204">
        <v>26886</v>
      </c>
      <c r="K613" s="201">
        <v>7.79</v>
      </c>
    </row>
    <row r="614" spans="1:11" x14ac:dyDescent="0.25">
      <c r="A614" s="205">
        <v>23496</v>
      </c>
      <c r="B614" s="202">
        <v>4.24</v>
      </c>
      <c r="C614" s="202"/>
      <c r="D614" s="202"/>
      <c r="E614" s="209">
        <f t="shared" si="9"/>
        <v>2003</v>
      </c>
      <c r="F614" s="204">
        <v>37895</v>
      </c>
      <c r="G614" s="201">
        <v>5.21</v>
      </c>
      <c r="J614" s="204">
        <v>26893</v>
      </c>
      <c r="K614" s="201">
        <v>7.65</v>
      </c>
    </row>
    <row r="615" spans="1:11" x14ac:dyDescent="0.25">
      <c r="A615" s="205">
        <v>23497</v>
      </c>
      <c r="B615" s="202">
        <v>4.24</v>
      </c>
      <c r="C615" s="202"/>
      <c r="D615" s="202"/>
      <c r="E615" s="209">
        <f t="shared" si="9"/>
        <v>2003</v>
      </c>
      <c r="F615" s="204">
        <v>37926</v>
      </c>
      <c r="G615" s="201">
        <v>5.17</v>
      </c>
      <c r="J615" s="204">
        <v>26900</v>
      </c>
      <c r="K615" s="201">
        <v>7.52</v>
      </c>
    </row>
    <row r="616" spans="1:11" x14ac:dyDescent="0.25">
      <c r="A616" s="205">
        <v>23498</v>
      </c>
      <c r="B616" s="202">
        <v>4.24</v>
      </c>
      <c r="C616" s="202"/>
      <c r="D616" s="202"/>
      <c r="E616" s="209">
        <f t="shared" si="9"/>
        <v>2003</v>
      </c>
      <c r="F616" s="204">
        <v>37956</v>
      </c>
      <c r="G616" s="201">
        <v>5.1100000000000003</v>
      </c>
      <c r="J616" s="204">
        <v>26907</v>
      </c>
      <c r="K616" s="201">
        <v>7.4</v>
      </c>
    </row>
    <row r="617" spans="1:11" x14ac:dyDescent="0.25">
      <c r="A617" s="205">
        <v>23501</v>
      </c>
      <c r="B617" s="202">
        <v>4.2300000000000004</v>
      </c>
      <c r="C617" s="202"/>
      <c r="D617" s="202"/>
      <c r="E617" s="209">
        <f t="shared" si="9"/>
        <v>2004</v>
      </c>
      <c r="F617" s="204">
        <v>37987</v>
      </c>
      <c r="G617" s="201">
        <v>5.01</v>
      </c>
      <c r="J617" s="204">
        <v>26914</v>
      </c>
      <c r="K617" s="201">
        <v>7.25</v>
      </c>
    </row>
    <row r="618" spans="1:11" x14ac:dyDescent="0.25">
      <c r="A618" s="205">
        <v>23502</v>
      </c>
      <c r="B618" s="202">
        <v>4.2300000000000004</v>
      </c>
      <c r="C618" s="202"/>
      <c r="D618" s="202"/>
      <c r="E618" s="209">
        <f t="shared" si="9"/>
        <v>2004</v>
      </c>
      <c r="F618" s="204">
        <v>38018</v>
      </c>
      <c r="G618" s="201">
        <v>4.9400000000000004</v>
      </c>
      <c r="J618" s="204">
        <v>26921</v>
      </c>
      <c r="K618" s="201">
        <v>7.34</v>
      </c>
    </row>
    <row r="619" spans="1:11" x14ac:dyDescent="0.25">
      <c r="A619" s="205">
        <v>23503</v>
      </c>
      <c r="B619" s="202">
        <v>4.2300000000000004</v>
      </c>
      <c r="C619" s="202"/>
      <c r="D619" s="202"/>
      <c r="E619" s="209">
        <f t="shared" si="9"/>
        <v>2004</v>
      </c>
      <c r="F619" s="204">
        <v>38047</v>
      </c>
      <c r="G619" s="201">
        <v>4.72</v>
      </c>
      <c r="J619" s="204">
        <v>26928</v>
      </c>
      <c r="K619" s="201">
        <v>7.31</v>
      </c>
    </row>
    <row r="620" spans="1:11" x14ac:dyDescent="0.25">
      <c r="A620" s="205">
        <v>23504</v>
      </c>
      <c r="B620" s="202">
        <v>4.2300000000000004</v>
      </c>
      <c r="C620" s="202"/>
      <c r="D620" s="202"/>
      <c r="E620" s="209">
        <f t="shared" si="9"/>
        <v>2004</v>
      </c>
      <c r="F620" s="204">
        <v>38078</v>
      </c>
      <c r="G620" s="201">
        <v>5.16</v>
      </c>
      <c r="J620" s="204">
        <v>26935</v>
      </c>
      <c r="K620" s="201">
        <v>7.12</v>
      </c>
    </row>
    <row r="621" spans="1:11" x14ac:dyDescent="0.25">
      <c r="A621" s="205">
        <v>23505</v>
      </c>
      <c r="B621" s="202">
        <v>4.22</v>
      </c>
      <c r="C621" s="202"/>
      <c r="D621" s="202"/>
      <c r="E621" s="209">
        <f t="shared" si="9"/>
        <v>2004</v>
      </c>
      <c r="F621" s="204">
        <v>38108</v>
      </c>
      <c r="G621" s="201">
        <v>5.46</v>
      </c>
      <c r="J621" s="204">
        <v>26942</v>
      </c>
      <c r="K621" s="201">
        <v>7.13</v>
      </c>
    </row>
    <row r="622" spans="1:11" x14ac:dyDescent="0.25">
      <c r="A622" s="205">
        <v>23508</v>
      </c>
      <c r="B622" s="202">
        <v>4.22</v>
      </c>
      <c r="C622" s="202"/>
      <c r="D622" s="202"/>
      <c r="E622" s="209">
        <f t="shared" si="9"/>
        <v>2004</v>
      </c>
      <c r="F622" s="204">
        <v>38139</v>
      </c>
      <c r="G622" s="201">
        <v>5.45</v>
      </c>
      <c r="J622" s="204">
        <v>26949</v>
      </c>
      <c r="K622" s="201">
        <v>7.08</v>
      </c>
    </row>
    <row r="623" spans="1:11" x14ac:dyDescent="0.25">
      <c r="A623" s="205">
        <v>23509</v>
      </c>
      <c r="B623" s="202">
        <v>4.21</v>
      </c>
      <c r="C623" s="202"/>
      <c r="D623" s="202"/>
      <c r="E623" s="209">
        <f t="shared" si="9"/>
        <v>2004</v>
      </c>
      <c r="F623" s="204">
        <v>38169</v>
      </c>
      <c r="G623" s="201">
        <v>5.24</v>
      </c>
      <c r="J623" s="204">
        <v>26956</v>
      </c>
      <c r="K623" s="201">
        <v>7.21</v>
      </c>
    </row>
    <row r="624" spans="1:11" x14ac:dyDescent="0.25">
      <c r="A624" s="205">
        <v>23510</v>
      </c>
      <c r="B624" s="202">
        <v>4.21</v>
      </c>
      <c r="C624" s="202"/>
      <c r="D624" s="202"/>
      <c r="E624" s="209">
        <f t="shared" si="9"/>
        <v>2004</v>
      </c>
      <c r="F624" s="204">
        <v>38200</v>
      </c>
      <c r="G624" s="201">
        <v>5.07</v>
      </c>
      <c r="J624" s="204">
        <v>26963</v>
      </c>
      <c r="K624" s="201">
        <v>7.26</v>
      </c>
    </row>
    <row r="625" spans="1:11" x14ac:dyDescent="0.25">
      <c r="A625" s="205">
        <v>23511</v>
      </c>
      <c r="B625" s="202">
        <v>4.2</v>
      </c>
      <c r="C625" s="202"/>
      <c r="D625" s="202"/>
      <c r="E625" s="209">
        <f t="shared" si="9"/>
        <v>2004</v>
      </c>
      <c r="F625" s="204">
        <v>38231</v>
      </c>
      <c r="G625" s="201">
        <v>4.8899999999999997</v>
      </c>
      <c r="J625" s="204">
        <v>26970</v>
      </c>
      <c r="K625" s="201">
        <v>7.28</v>
      </c>
    </row>
    <row r="626" spans="1:11" x14ac:dyDescent="0.25">
      <c r="A626" s="205">
        <v>23512</v>
      </c>
      <c r="B626" s="202">
        <v>4.2</v>
      </c>
      <c r="C626" s="202"/>
      <c r="D626" s="202"/>
      <c r="E626" s="209">
        <f t="shared" si="9"/>
        <v>2004</v>
      </c>
      <c r="F626" s="204">
        <v>38261</v>
      </c>
      <c r="G626" s="201">
        <v>4.8499999999999996</v>
      </c>
      <c r="J626" s="204">
        <v>26977</v>
      </c>
      <c r="K626" s="201">
        <v>7.33</v>
      </c>
    </row>
    <row r="627" spans="1:11" x14ac:dyDescent="0.25">
      <c r="A627" s="205">
        <v>23515</v>
      </c>
      <c r="B627" s="202">
        <v>4.1900000000000004</v>
      </c>
      <c r="C627" s="202"/>
      <c r="D627" s="202"/>
      <c r="E627" s="209">
        <f t="shared" si="9"/>
        <v>2004</v>
      </c>
      <c r="F627" s="204">
        <v>38292</v>
      </c>
      <c r="G627" s="201">
        <v>4.8899999999999997</v>
      </c>
      <c r="J627" s="204">
        <v>26984</v>
      </c>
      <c r="K627" s="201">
        <v>7.36</v>
      </c>
    </row>
    <row r="628" spans="1:11" x14ac:dyDescent="0.25">
      <c r="A628" s="205">
        <v>23516</v>
      </c>
      <c r="B628" s="202">
        <v>4.18</v>
      </c>
      <c r="C628" s="202"/>
      <c r="D628" s="202"/>
      <c r="E628" s="209">
        <f t="shared" si="9"/>
        <v>2004</v>
      </c>
      <c r="F628" s="204">
        <v>38322</v>
      </c>
      <c r="G628" s="201">
        <v>4.88</v>
      </c>
      <c r="J628" s="204">
        <v>26991</v>
      </c>
      <c r="K628" s="201">
        <v>7.27</v>
      </c>
    </row>
    <row r="629" spans="1:11" x14ac:dyDescent="0.25">
      <c r="A629" s="205">
        <v>23517</v>
      </c>
      <c r="B629" s="202">
        <v>4.1900000000000004</v>
      </c>
      <c r="C629" s="202"/>
      <c r="D629" s="202"/>
      <c r="E629" s="209">
        <f t="shared" si="9"/>
        <v>2005</v>
      </c>
      <c r="F629" s="204">
        <v>38353</v>
      </c>
      <c r="G629" s="201">
        <v>4.7699999999999996</v>
      </c>
      <c r="J629" s="204">
        <v>26998</v>
      </c>
      <c r="K629" s="201">
        <v>7.23</v>
      </c>
    </row>
    <row r="630" spans="1:11" x14ac:dyDescent="0.25">
      <c r="A630" s="205">
        <v>23518</v>
      </c>
      <c r="B630" s="202">
        <v>4.1900000000000004</v>
      </c>
      <c r="C630" s="202"/>
      <c r="D630" s="202"/>
      <c r="E630" s="209">
        <f t="shared" si="9"/>
        <v>2005</v>
      </c>
      <c r="F630" s="204">
        <v>38384</v>
      </c>
      <c r="G630" s="201">
        <v>4.6100000000000003</v>
      </c>
      <c r="J630" s="204">
        <v>27005</v>
      </c>
      <c r="K630" s="201">
        <v>7.28</v>
      </c>
    </row>
    <row r="631" spans="1:11" x14ac:dyDescent="0.25">
      <c r="A631" s="205">
        <v>23519</v>
      </c>
      <c r="B631" s="202">
        <v>4.18</v>
      </c>
      <c r="C631" s="202"/>
      <c r="D631" s="202"/>
      <c r="E631" s="209">
        <f t="shared" si="9"/>
        <v>2005</v>
      </c>
      <c r="F631" s="204">
        <v>38412</v>
      </c>
      <c r="G631" s="201">
        <v>4.8899999999999997</v>
      </c>
      <c r="J631" s="204">
        <v>27012</v>
      </c>
      <c r="K631" s="201">
        <v>7.25</v>
      </c>
    </row>
    <row r="632" spans="1:11" x14ac:dyDescent="0.25">
      <c r="A632" s="205">
        <v>23522</v>
      </c>
      <c r="B632" s="202">
        <v>4.18</v>
      </c>
      <c r="C632" s="202"/>
      <c r="D632" s="202"/>
      <c r="E632" s="209">
        <f t="shared" si="9"/>
        <v>2005</v>
      </c>
      <c r="F632" s="204">
        <v>38443</v>
      </c>
      <c r="G632" s="201">
        <v>4.75</v>
      </c>
      <c r="J632" s="204">
        <v>27019</v>
      </c>
      <c r="K632" s="201">
        <v>7.27</v>
      </c>
    </row>
    <row r="633" spans="1:11" x14ac:dyDescent="0.25">
      <c r="A633" s="205">
        <v>23523</v>
      </c>
      <c r="B633" s="202">
        <v>4.18</v>
      </c>
      <c r="C633" s="202"/>
      <c r="D633" s="202"/>
      <c r="E633" s="209">
        <f t="shared" si="9"/>
        <v>2005</v>
      </c>
      <c r="F633" s="204">
        <v>38473</v>
      </c>
      <c r="G633" s="201">
        <v>4.5599999999999996</v>
      </c>
      <c r="J633" s="204">
        <v>27026</v>
      </c>
      <c r="K633" s="201">
        <v>7.38</v>
      </c>
    </row>
    <row r="634" spans="1:11" x14ac:dyDescent="0.25">
      <c r="A634" s="205">
        <v>23524</v>
      </c>
      <c r="B634" s="202">
        <v>4.18</v>
      </c>
      <c r="C634" s="202"/>
      <c r="D634" s="202"/>
      <c r="E634" s="209">
        <f t="shared" si="9"/>
        <v>2005</v>
      </c>
      <c r="F634" s="204">
        <v>38504</v>
      </c>
      <c r="G634" s="201">
        <v>4.3499999999999996</v>
      </c>
      <c r="J634" s="204">
        <v>27033</v>
      </c>
      <c r="K634" s="201">
        <v>7.4</v>
      </c>
    </row>
    <row r="635" spans="1:11" x14ac:dyDescent="0.25">
      <c r="A635" s="205">
        <v>23525</v>
      </c>
      <c r="B635" s="202">
        <v>4.18</v>
      </c>
      <c r="C635" s="202"/>
      <c r="D635" s="202"/>
      <c r="E635" s="209">
        <f t="shared" si="9"/>
        <v>2005</v>
      </c>
      <c r="F635" s="204">
        <v>38534</v>
      </c>
      <c r="G635" s="201">
        <v>4.4800000000000004</v>
      </c>
      <c r="J635" s="204">
        <v>27040</v>
      </c>
      <c r="K635" s="201">
        <v>7.47</v>
      </c>
    </row>
    <row r="636" spans="1:11" x14ac:dyDescent="0.25">
      <c r="A636" s="205">
        <v>23526</v>
      </c>
      <c r="B636" s="202" t="e">
        <f>NA()</f>
        <v>#N/A</v>
      </c>
      <c r="C636" s="202"/>
      <c r="D636" s="202"/>
      <c r="E636" s="209">
        <f t="shared" si="9"/>
        <v>2005</v>
      </c>
      <c r="F636" s="204">
        <v>38565</v>
      </c>
      <c r="G636" s="201">
        <v>4.53</v>
      </c>
      <c r="J636" s="204">
        <v>27047</v>
      </c>
      <c r="K636" s="201">
        <v>7.49</v>
      </c>
    </row>
    <row r="637" spans="1:11" x14ac:dyDescent="0.25">
      <c r="A637" s="205">
        <v>23529</v>
      </c>
      <c r="B637" s="203">
        <v>4.18</v>
      </c>
      <c r="C637" s="203"/>
      <c r="D637" s="203"/>
      <c r="E637" s="209">
        <f t="shared" si="9"/>
        <v>2005</v>
      </c>
      <c r="F637" s="204">
        <v>38596</v>
      </c>
      <c r="G637" s="201">
        <v>4.51</v>
      </c>
      <c r="J637" s="204">
        <v>27054</v>
      </c>
      <c r="K637" s="201">
        <v>7.5</v>
      </c>
    </row>
    <row r="638" spans="1:11" x14ac:dyDescent="0.25">
      <c r="A638" s="205">
        <v>23530</v>
      </c>
      <c r="B638" s="202">
        <v>4.18</v>
      </c>
      <c r="C638" s="202"/>
      <c r="D638" s="202"/>
      <c r="E638" s="209">
        <f t="shared" si="9"/>
        <v>2005</v>
      </c>
      <c r="F638" s="204">
        <v>38626</v>
      </c>
      <c r="G638" s="201">
        <v>4.74</v>
      </c>
      <c r="J638" s="204">
        <v>27061</v>
      </c>
      <c r="K638" s="201">
        <v>7.49</v>
      </c>
    </row>
    <row r="639" spans="1:11" x14ac:dyDescent="0.25">
      <c r="A639" s="205">
        <v>23531</v>
      </c>
      <c r="B639" s="202">
        <v>4.18</v>
      </c>
      <c r="C639" s="202"/>
      <c r="D639" s="202"/>
      <c r="E639" s="209">
        <f t="shared" si="9"/>
        <v>2005</v>
      </c>
      <c r="F639" s="204">
        <v>38657</v>
      </c>
      <c r="G639" s="201">
        <v>4.83</v>
      </c>
      <c r="J639" s="204">
        <v>27068</v>
      </c>
      <c r="K639" s="201">
        <v>7.43</v>
      </c>
    </row>
    <row r="640" spans="1:11" x14ac:dyDescent="0.25">
      <c r="A640" s="205">
        <v>23532</v>
      </c>
      <c r="B640" s="202">
        <v>4.18</v>
      </c>
      <c r="C640" s="202"/>
      <c r="D640" s="202"/>
      <c r="E640" s="209">
        <f t="shared" si="9"/>
        <v>2005</v>
      </c>
      <c r="F640" s="204">
        <v>38687</v>
      </c>
      <c r="G640" s="201">
        <v>4.7300000000000004</v>
      </c>
      <c r="J640" s="204">
        <v>27075</v>
      </c>
      <c r="K640" s="201">
        <v>7.42</v>
      </c>
    </row>
    <row r="641" spans="1:11" x14ac:dyDescent="0.25">
      <c r="A641" s="205">
        <v>23533</v>
      </c>
      <c r="B641" s="202">
        <v>4.18</v>
      </c>
      <c r="C641" s="202"/>
      <c r="D641" s="202"/>
      <c r="E641" s="209">
        <f t="shared" si="9"/>
        <v>2006</v>
      </c>
      <c r="F641" s="204">
        <v>38718</v>
      </c>
      <c r="G641" s="201">
        <v>4.6500000000000004</v>
      </c>
      <c r="J641" s="204">
        <v>27082</v>
      </c>
      <c r="K641" s="201">
        <v>7.47</v>
      </c>
    </row>
    <row r="642" spans="1:11" x14ac:dyDescent="0.25">
      <c r="A642" s="205">
        <v>23536</v>
      </c>
      <c r="B642" s="202">
        <v>4.17</v>
      </c>
      <c r="C642" s="202"/>
      <c r="D642" s="202"/>
      <c r="E642" s="209">
        <f t="shared" si="9"/>
        <v>2006</v>
      </c>
      <c r="F642" s="204">
        <v>38749</v>
      </c>
      <c r="G642" s="201">
        <v>4.7300000000000004</v>
      </c>
      <c r="J642" s="204">
        <v>27089</v>
      </c>
      <c r="K642" s="201">
        <v>7.54</v>
      </c>
    </row>
    <row r="643" spans="1:11" x14ac:dyDescent="0.25">
      <c r="A643" s="205">
        <v>23537</v>
      </c>
      <c r="B643" s="202">
        <v>4.17</v>
      </c>
      <c r="C643" s="202"/>
      <c r="D643" s="202"/>
      <c r="E643" s="209">
        <f t="shared" si="9"/>
        <v>2006</v>
      </c>
      <c r="F643" s="204">
        <v>38777</v>
      </c>
      <c r="G643" s="201">
        <v>4.91</v>
      </c>
      <c r="J643" s="204">
        <v>27096</v>
      </c>
      <c r="K643" s="201">
        <v>7.61</v>
      </c>
    </row>
    <row r="644" spans="1:11" x14ac:dyDescent="0.25">
      <c r="A644" s="205">
        <v>23538</v>
      </c>
      <c r="B644" s="202">
        <v>4.17</v>
      </c>
      <c r="C644" s="202"/>
      <c r="D644" s="202"/>
      <c r="E644" s="209">
        <f t="shared" si="9"/>
        <v>2006</v>
      </c>
      <c r="F644" s="204">
        <v>38808</v>
      </c>
      <c r="G644" s="201">
        <v>5.22</v>
      </c>
      <c r="J644" s="204">
        <v>27103</v>
      </c>
      <c r="K644" s="201">
        <v>7.66</v>
      </c>
    </row>
    <row r="645" spans="1:11" x14ac:dyDescent="0.25">
      <c r="A645" s="205">
        <v>23539</v>
      </c>
      <c r="B645" s="202">
        <v>4.18</v>
      </c>
      <c r="C645" s="202"/>
      <c r="D645" s="202"/>
      <c r="E645" s="209">
        <f t="shared" si="9"/>
        <v>2006</v>
      </c>
      <c r="F645" s="204">
        <v>38838</v>
      </c>
      <c r="G645" s="201">
        <v>5.35</v>
      </c>
      <c r="J645" s="204">
        <v>27110</v>
      </c>
      <c r="K645" s="201">
        <v>7.8</v>
      </c>
    </row>
    <row r="646" spans="1:11" x14ac:dyDescent="0.25">
      <c r="A646" s="205">
        <v>23540</v>
      </c>
      <c r="B646" s="202">
        <v>4.18</v>
      </c>
      <c r="C646" s="202"/>
      <c r="D646" s="202"/>
      <c r="E646" s="209">
        <f t="shared" si="9"/>
        <v>2006</v>
      </c>
      <c r="F646" s="204">
        <v>38869</v>
      </c>
      <c r="G646" s="201">
        <v>5.29</v>
      </c>
      <c r="J646" s="204">
        <v>27117</v>
      </c>
      <c r="K646" s="201">
        <v>7.86</v>
      </c>
    </row>
    <row r="647" spans="1:11" x14ac:dyDescent="0.25">
      <c r="A647" s="205">
        <v>23543</v>
      </c>
      <c r="B647" s="202">
        <v>4.18</v>
      </c>
      <c r="C647" s="202"/>
      <c r="D647" s="202"/>
      <c r="E647" s="209">
        <f t="shared" si="9"/>
        <v>2006</v>
      </c>
      <c r="F647" s="204">
        <v>38899</v>
      </c>
      <c r="G647" s="201">
        <v>5.25</v>
      </c>
      <c r="J647" s="204">
        <v>27124</v>
      </c>
      <c r="K647" s="201">
        <v>7.96</v>
      </c>
    </row>
    <row r="648" spans="1:11" x14ac:dyDescent="0.25">
      <c r="A648" s="205">
        <v>23544</v>
      </c>
      <c r="B648" s="202">
        <v>4.18</v>
      </c>
      <c r="C648" s="202"/>
      <c r="D648" s="202"/>
      <c r="E648" s="209">
        <f t="shared" si="9"/>
        <v>2006</v>
      </c>
      <c r="F648" s="204">
        <v>38930</v>
      </c>
      <c r="G648" s="201">
        <v>5.08</v>
      </c>
      <c r="J648" s="204">
        <v>27131</v>
      </c>
      <c r="K648" s="201">
        <v>7.99</v>
      </c>
    </row>
    <row r="649" spans="1:11" x14ac:dyDescent="0.25">
      <c r="A649" s="205">
        <v>23545</v>
      </c>
      <c r="B649" s="202">
        <v>4.17</v>
      </c>
      <c r="C649" s="202"/>
      <c r="D649" s="202"/>
      <c r="E649" s="209">
        <f t="shared" ref="E649:E712" si="10">YEAR(F649)</f>
        <v>2006</v>
      </c>
      <c r="F649" s="204">
        <v>38961</v>
      </c>
      <c r="G649" s="201">
        <v>4.93</v>
      </c>
      <c r="J649" s="204">
        <v>27138</v>
      </c>
      <c r="K649" s="201">
        <v>7.93</v>
      </c>
    </row>
    <row r="650" spans="1:11" x14ac:dyDescent="0.25">
      <c r="A650" s="205">
        <v>23546</v>
      </c>
      <c r="B650" s="202">
        <v>4.17</v>
      </c>
      <c r="C650" s="202"/>
      <c r="D650" s="202"/>
      <c r="E650" s="209">
        <f t="shared" si="10"/>
        <v>2006</v>
      </c>
      <c r="F650" s="204">
        <v>38991</v>
      </c>
      <c r="G650" s="201">
        <v>4.9400000000000004</v>
      </c>
      <c r="J650" s="204">
        <v>27145</v>
      </c>
      <c r="K650" s="201">
        <v>8.07</v>
      </c>
    </row>
    <row r="651" spans="1:11" x14ac:dyDescent="0.25">
      <c r="A651" s="205">
        <v>23547</v>
      </c>
      <c r="B651" s="202">
        <v>4.16</v>
      </c>
      <c r="C651" s="202"/>
      <c r="D651" s="202"/>
      <c r="E651" s="209">
        <f t="shared" si="10"/>
        <v>2006</v>
      </c>
      <c r="F651" s="204">
        <v>39022</v>
      </c>
      <c r="G651" s="201">
        <v>4.78</v>
      </c>
      <c r="J651" s="204">
        <v>27152</v>
      </c>
      <c r="K651" s="201">
        <v>8.18</v>
      </c>
    </row>
    <row r="652" spans="1:11" x14ac:dyDescent="0.25">
      <c r="A652" s="205">
        <v>23550</v>
      </c>
      <c r="B652" s="202">
        <v>4.16</v>
      </c>
      <c r="C652" s="202"/>
      <c r="D652" s="202"/>
      <c r="E652" s="209">
        <f t="shared" si="10"/>
        <v>2006</v>
      </c>
      <c r="F652" s="204">
        <v>39052</v>
      </c>
      <c r="G652" s="201">
        <v>4.78</v>
      </c>
      <c r="J652" s="204">
        <v>27159</v>
      </c>
      <c r="K652" s="201">
        <v>8.18</v>
      </c>
    </row>
    <row r="653" spans="1:11" x14ac:dyDescent="0.25">
      <c r="A653" s="205">
        <v>23551</v>
      </c>
      <c r="B653" s="202">
        <v>4.16</v>
      </c>
      <c r="C653" s="202"/>
      <c r="D653" s="202"/>
      <c r="E653" s="209">
        <f t="shared" si="10"/>
        <v>2007</v>
      </c>
      <c r="F653" s="204">
        <v>39083</v>
      </c>
      <c r="G653" s="201">
        <v>4.95</v>
      </c>
      <c r="J653" s="204">
        <v>27166</v>
      </c>
      <c r="K653" s="201">
        <v>8.1199999999999992</v>
      </c>
    </row>
    <row r="654" spans="1:11" x14ac:dyDescent="0.25">
      <c r="A654" s="205">
        <v>23552</v>
      </c>
      <c r="B654" s="202">
        <v>4.16</v>
      </c>
      <c r="C654" s="202"/>
      <c r="D654" s="202"/>
      <c r="E654" s="209">
        <f t="shared" si="10"/>
        <v>2007</v>
      </c>
      <c r="F654" s="204">
        <v>39114</v>
      </c>
      <c r="G654" s="201">
        <v>4.93</v>
      </c>
      <c r="J654" s="204">
        <v>27173</v>
      </c>
      <c r="K654" s="201">
        <v>8.14</v>
      </c>
    </row>
    <row r="655" spans="1:11" x14ac:dyDescent="0.25">
      <c r="A655" s="205">
        <v>23553</v>
      </c>
      <c r="B655" s="202">
        <v>4.16</v>
      </c>
      <c r="C655" s="202"/>
      <c r="D655" s="202"/>
      <c r="E655" s="209">
        <f t="shared" si="10"/>
        <v>2007</v>
      </c>
      <c r="F655" s="204">
        <v>39142</v>
      </c>
      <c r="G655" s="201">
        <v>4.8099999999999996</v>
      </c>
      <c r="J655" s="204">
        <v>27180</v>
      </c>
      <c r="K655" s="201">
        <v>8.1300000000000008</v>
      </c>
    </row>
    <row r="656" spans="1:11" x14ac:dyDescent="0.25">
      <c r="A656" s="205">
        <v>23554</v>
      </c>
      <c r="B656" s="202">
        <v>4.16</v>
      </c>
      <c r="C656" s="202"/>
      <c r="D656" s="202"/>
      <c r="E656" s="209">
        <f t="shared" si="10"/>
        <v>2007</v>
      </c>
      <c r="F656" s="204">
        <v>39173</v>
      </c>
      <c r="G656" s="201">
        <v>4.95</v>
      </c>
      <c r="J656" s="204">
        <v>27187</v>
      </c>
      <c r="K656" s="201">
        <v>8.11</v>
      </c>
    </row>
    <row r="657" spans="1:11" x14ac:dyDescent="0.25">
      <c r="A657" s="205">
        <v>23557</v>
      </c>
      <c r="B657" s="202">
        <v>4.1500000000000004</v>
      </c>
      <c r="C657" s="202"/>
      <c r="D657" s="202"/>
      <c r="E657" s="209">
        <f t="shared" si="10"/>
        <v>2007</v>
      </c>
      <c r="F657" s="204">
        <v>39203</v>
      </c>
      <c r="G657" s="201">
        <v>4.9800000000000004</v>
      </c>
      <c r="J657" s="204">
        <v>27194</v>
      </c>
      <c r="K657" s="201">
        <v>8.06</v>
      </c>
    </row>
    <row r="658" spans="1:11" x14ac:dyDescent="0.25">
      <c r="A658" s="205">
        <v>23558</v>
      </c>
      <c r="B658" s="202">
        <v>4.1500000000000004</v>
      </c>
      <c r="C658" s="202"/>
      <c r="D658" s="202"/>
      <c r="E658" s="209">
        <f t="shared" si="10"/>
        <v>2007</v>
      </c>
      <c r="F658" s="204">
        <v>39234</v>
      </c>
      <c r="G658" s="201">
        <v>5.29</v>
      </c>
      <c r="J658" s="204">
        <v>27201</v>
      </c>
      <c r="K658" s="201">
        <v>8.1</v>
      </c>
    </row>
    <row r="659" spans="1:11" x14ac:dyDescent="0.25">
      <c r="A659" s="205">
        <v>23559</v>
      </c>
      <c r="B659" s="203">
        <v>4.1500000000000004</v>
      </c>
      <c r="C659" s="203"/>
      <c r="D659" s="203"/>
      <c r="E659" s="209">
        <f t="shared" si="10"/>
        <v>2007</v>
      </c>
      <c r="F659" s="204">
        <v>39264</v>
      </c>
      <c r="G659" s="201">
        <v>5.19</v>
      </c>
      <c r="J659" s="204">
        <v>27208</v>
      </c>
      <c r="K659" s="201">
        <v>8.16</v>
      </c>
    </row>
    <row r="660" spans="1:11" x14ac:dyDescent="0.25">
      <c r="A660" s="205">
        <v>23560</v>
      </c>
      <c r="B660" s="202">
        <v>4.1500000000000004</v>
      </c>
      <c r="C660" s="202"/>
      <c r="D660" s="202"/>
      <c r="E660" s="209">
        <f t="shared" si="10"/>
        <v>2007</v>
      </c>
      <c r="F660" s="204">
        <v>39295</v>
      </c>
      <c r="G660" s="201">
        <v>5</v>
      </c>
      <c r="J660" s="204">
        <v>27215</v>
      </c>
      <c r="K660" s="201">
        <v>8.1999999999999993</v>
      </c>
    </row>
    <row r="661" spans="1:11" x14ac:dyDescent="0.25">
      <c r="A661" s="205">
        <v>23561</v>
      </c>
      <c r="B661" s="202" t="e">
        <f>NA()</f>
        <v>#N/A</v>
      </c>
      <c r="C661" s="202"/>
      <c r="D661" s="202"/>
      <c r="E661" s="209">
        <f t="shared" si="10"/>
        <v>2007</v>
      </c>
      <c r="F661" s="204">
        <v>39326</v>
      </c>
      <c r="G661" s="201">
        <v>4.84</v>
      </c>
      <c r="J661" s="204">
        <v>27222</v>
      </c>
      <c r="K661" s="201">
        <v>8.3000000000000007</v>
      </c>
    </row>
    <row r="662" spans="1:11" x14ac:dyDescent="0.25">
      <c r="A662" s="205">
        <v>23564</v>
      </c>
      <c r="B662" s="202">
        <v>4.1500000000000004</v>
      </c>
      <c r="C662" s="202"/>
      <c r="D662" s="202"/>
      <c r="E662" s="209">
        <f t="shared" si="10"/>
        <v>2007</v>
      </c>
      <c r="F662" s="204">
        <v>39356</v>
      </c>
      <c r="G662" s="201">
        <v>4.83</v>
      </c>
      <c r="J662" s="204">
        <v>27229</v>
      </c>
      <c r="K662" s="201">
        <v>8.31</v>
      </c>
    </row>
    <row r="663" spans="1:11" x14ac:dyDescent="0.25">
      <c r="A663" s="205">
        <v>23565</v>
      </c>
      <c r="B663" s="202">
        <v>4.1500000000000004</v>
      </c>
      <c r="C663" s="202"/>
      <c r="D663" s="202"/>
      <c r="E663" s="209">
        <f t="shared" si="10"/>
        <v>2007</v>
      </c>
      <c r="F663" s="204">
        <v>39387</v>
      </c>
      <c r="G663" s="201">
        <v>4.5599999999999996</v>
      </c>
      <c r="J663" s="204">
        <v>27236</v>
      </c>
      <c r="K663" s="201">
        <v>8.1999999999999993</v>
      </c>
    </row>
    <row r="664" spans="1:11" x14ac:dyDescent="0.25">
      <c r="A664" s="205">
        <v>23566</v>
      </c>
      <c r="B664" s="203">
        <v>4.1500000000000004</v>
      </c>
      <c r="C664" s="203"/>
      <c r="D664" s="203"/>
      <c r="E664" s="209">
        <f t="shared" si="10"/>
        <v>2007</v>
      </c>
      <c r="F664" s="204">
        <v>39417</v>
      </c>
      <c r="G664" s="201">
        <v>4.57</v>
      </c>
      <c r="J664" s="204">
        <v>27243</v>
      </c>
      <c r="K664" s="201">
        <v>8.3800000000000008</v>
      </c>
    </row>
    <row r="665" spans="1:11" x14ac:dyDescent="0.25">
      <c r="A665" s="205">
        <v>23567</v>
      </c>
      <c r="B665" s="202">
        <v>4.16</v>
      </c>
      <c r="C665" s="202"/>
      <c r="D665" s="202"/>
      <c r="E665" s="209">
        <f t="shared" si="10"/>
        <v>2008</v>
      </c>
      <c r="F665" s="204">
        <v>39448</v>
      </c>
      <c r="G665" s="201">
        <v>4.3499999999999996</v>
      </c>
      <c r="J665" s="204">
        <v>27250</v>
      </c>
      <c r="K665" s="201">
        <v>8.5399999999999991</v>
      </c>
    </row>
    <row r="666" spans="1:11" x14ac:dyDescent="0.25">
      <c r="A666" s="205">
        <v>23568</v>
      </c>
      <c r="B666" s="202">
        <v>4.16</v>
      </c>
      <c r="C666" s="202"/>
      <c r="D666" s="202"/>
      <c r="E666" s="209">
        <f t="shared" si="10"/>
        <v>2008</v>
      </c>
      <c r="F666" s="204">
        <v>39479</v>
      </c>
      <c r="G666" s="201">
        <v>4.49</v>
      </c>
      <c r="J666" s="204">
        <v>27257</v>
      </c>
      <c r="K666" s="201">
        <v>8.6</v>
      </c>
    </row>
    <row r="667" spans="1:11" x14ac:dyDescent="0.25">
      <c r="A667" s="205">
        <v>23571</v>
      </c>
      <c r="B667" s="202">
        <v>4.17</v>
      </c>
      <c r="C667" s="202"/>
      <c r="D667" s="202"/>
      <c r="E667" s="209">
        <f t="shared" si="10"/>
        <v>2008</v>
      </c>
      <c r="F667" s="204">
        <v>39508</v>
      </c>
      <c r="G667" s="201">
        <v>4.3600000000000003</v>
      </c>
      <c r="J667" s="204">
        <v>27264</v>
      </c>
      <c r="K667" s="201">
        <v>8.6199999999999992</v>
      </c>
    </row>
    <row r="668" spans="1:11" x14ac:dyDescent="0.25">
      <c r="A668" s="205">
        <v>23572</v>
      </c>
      <c r="B668" s="202">
        <v>4.16</v>
      </c>
      <c r="C668" s="202"/>
      <c r="D668" s="202"/>
      <c r="E668" s="209">
        <f t="shared" si="10"/>
        <v>2008</v>
      </c>
      <c r="F668" s="204">
        <v>39539</v>
      </c>
      <c r="G668" s="201">
        <v>4.4400000000000004</v>
      </c>
      <c r="J668" s="204">
        <v>27271</v>
      </c>
      <c r="K668" s="201">
        <v>8.68</v>
      </c>
    </row>
    <row r="669" spans="1:11" x14ac:dyDescent="0.25">
      <c r="A669" s="205">
        <v>23573</v>
      </c>
      <c r="B669" s="202">
        <v>4.16</v>
      </c>
      <c r="C669" s="202"/>
      <c r="D669" s="202"/>
      <c r="E669" s="209">
        <f t="shared" si="10"/>
        <v>2008</v>
      </c>
      <c r="F669" s="204">
        <v>39569</v>
      </c>
      <c r="G669" s="201">
        <v>4.5999999999999996</v>
      </c>
      <c r="J669" s="204">
        <v>27278</v>
      </c>
      <c r="K669" s="201">
        <v>8.65</v>
      </c>
    </row>
    <row r="670" spans="1:11" x14ac:dyDescent="0.25">
      <c r="A670" s="205">
        <v>23574</v>
      </c>
      <c r="B670" s="202">
        <v>4.16</v>
      </c>
      <c r="C670" s="202"/>
      <c r="D670" s="202"/>
      <c r="E670" s="209">
        <f t="shared" si="10"/>
        <v>2008</v>
      </c>
      <c r="F670" s="204">
        <v>39600</v>
      </c>
      <c r="G670" s="201">
        <v>4.74</v>
      </c>
      <c r="J670" s="204">
        <v>27285</v>
      </c>
      <c r="K670" s="201">
        <v>8.6</v>
      </c>
    </row>
    <row r="671" spans="1:11" x14ac:dyDescent="0.25">
      <c r="A671" s="205">
        <v>23575</v>
      </c>
      <c r="B671" s="202">
        <v>4.17</v>
      </c>
      <c r="C671" s="202"/>
      <c r="D671" s="202"/>
      <c r="E671" s="209">
        <f t="shared" si="10"/>
        <v>2008</v>
      </c>
      <c r="F671" s="204">
        <v>39630</v>
      </c>
      <c r="G671" s="201">
        <v>4.62</v>
      </c>
      <c r="J671" s="204">
        <v>27292</v>
      </c>
      <c r="K671" s="201">
        <v>8.6300000000000008</v>
      </c>
    </row>
    <row r="672" spans="1:11" x14ac:dyDescent="0.25">
      <c r="A672" s="205">
        <v>23578</v>
      </c>
      <c r="B672" s="202">
        <v>4.18</v>
      </c>
      <c r="C672" s="202"/>
      <c r="D672" s="202"/>
      <c r="E672" s="209">
        <f t="shared" si="10"/>
        <v>2008</v>
      </c>
      <c r="F672" s="204">
        <v>39661</v>
      </c>
      <c r="G672" s="201">
        <v>4.53</v>
      </c>
      <c r="J672" s="204">
        <v>27299</v>
      </c>
      <c r="K672" s="201">
        <v>8.5299999999999994</v>
      </c>
    </row>
    <row r="673" spans="1:11" x14ac:dyDescent="0.25">
      <c r="A673" s="205">
        <v>23579</v>
      </c>
      <c r="B673" s="202">
        <v>4.18</v>
      </c>
      <c r="C673" s="202"/>
      <c r="D673" s="202"/>
      <c r="E673" s="209">
        <f t="shared" si="10"/>
        <v>2008</v>
      </c>
      <c r="F673" s="204">
        <v>39692</v>
      </c>
      <c r="G673" s="201">
        <v>4.32</v>
      </c>
      <c r="J673" s="204">
        <v>27306</v>
      </c>
      <c r="K673" s="201">
        <v>8.5399999999999991</v>
      </c>
    </row>
    <row r="674" spans="1:11" x14ac:dyDescent="0.25">
      <c r="A674" s="205">
        <v>23580</v>
      </c>
      <c r="B674" s="203">
        <v>4.18</v>
      </c>
      <c r="C674" s="203"/>
      <c r="D674" s="203"/>
      <c r="E674" s="209">
        <f t="shared" si="10"/>
        <v>2008</v>
      </c>
      <c r="F674" s="204">
        <v>39722</v>
      </c>
      <c r="G674" s="201">
        <v>4.45</v>
      </c>
      <c r="J674" s="204">
        <v>27313</v>
      </c>
      <c r="K674" s="201">
        <v>8.44</v>
      </c>
    </row>
    <row r="675" spans="1:11" x14ac:dyDescent="0.25">
      <c r="A675" s="205">
        <v>23581</v>
      </c>
      <c r="B675" s="202">
        <v>4.17</v>
      </c>
      <c r="C675" s="202"/>
      <c r="D675" s="202"/>
      <c r="E675" s="209">
        <f t="shared" si="10"/>
        <v>2008</v>
      </c>
      <c r="F675" s="204">
        <v>39753</v>
      </c>
      <c r="G675" s="201">
        <v>4.2699999999999996</v>
      </c>
      <c r="J675" s="204">
        <v>27320</v>
      </c>
      <c r="K675" s="201">
        <v>8.34</v>
      </c>
    </row>
    <row r="676" spans="1:11" x14ac:dyDescent="0.25">
      <c r="A676" s="205">
        <v>23582</v>
      </c>
      <c r="B676" s="202">
        <v>4.17</v>
      </c>
      <c r="C676" s="202"/>
      <c r="D676" s="202"/>
      <c r="E676" s="209">
        <f t="shared" si="10"/>
        <v>2008</v>
      </c>
      <c r="F676" s="204">
        <v>39783</v>
      </c>
      <c r="G676" s="201">
        <v>3.18</v>
      </c>
      <c r="J676" s="204">
        <v>27327</v>
      </c>
      <c r="K676" s="201">
        <v>8.3000000000000007</v>
      </c>
    </row>
    <row r="677" spans="1:11" x14ac:dyDescent="0.25">
      <c r="A677" s="205">
        <v>23585</v>
      </c>
      <c r="B677" s="202">
        <v>4.17</v>
      </c>
      <c r="C677" s="202"/>
      <c r="D677" s="202"/>
      <c r="E677" s="209">
        <f t="shared" si="10"/>
        <v>2009</v>
      </c>
      <c r="F677" s="204">
        <v>39814</v>
      </c>
      <c r="G677" s="201">
        <v>3.46</v>
      </c>
      <c r="J677" s="204">
        <v>27334</v>
      </c>
      <c r="K677" s="201">
        <v>8.19</v>
      </c>
    </row>
    <row r="678" spans="1:11" x14ac:dyDescent="0.25">
      <c r="A678" s="205">
        <v>23586</v>
      </c>
      <c r="B678" s="202">
        <v>4.17</v>
      </c>
      <c r="C678" s="202"/>
      <c r="D678" s="202"/>
      <c r="E678" s="209">
        <f t="shared" si="10"/>
        <v>2009</v>
      </c>
      <c r="F678" s="204">
        <v>39845</v>
      </c>
      <c r="G678" s="201">
        <v>3.83</v>
      </c>
      <c r="J678" s="204">
        <v>27341</v>
      </c>
      <c r="K678" s="201">
        <v>8.07</v>
      </c>
    </row>
    <row r="679" spans="1:11" x14ac:dyDescent="0.25">
      <c r="A679" s="205">
        <v>23587</v>
      </c>
      <c r="B679" s="202">
        <v>4.17</v>
      </c>
      <c r="C679" s="202"/>
      <c r="D679" s="202"/>
      <c r="E679" s="209">
        <f t="shared" si="10"/>
        <v>2009</v>
      </c>
      <c r="F679" s="204">
        <v>39873</v>
      </c>
      <c r="G679" s="201">
        <v>3.78</v>
      </c>
      <c r="J679" s="204">
        <v>27348</v>
      </c>
      <c r="K679" s="201">
        <v>7.96</v>
      </c>
    </row>
    <row r="680" spans="1:11" x14ac:dyDescent="0.25">
      <c r="A680" s="205">
        <v>23588</v>
      </c>
      <c r="B680" s="202">
        <v>4.17</v>
      </c>
      <c r="C680" s="202"/>
      <c r="D680" s="202"/>
      <c r="E680" s="209">
        <f t="shared" si="10"/>
        <v>2009</v>
      </c>
      <c r="F680" s="204">
        <v>39904</v>
      </c>
      <c r="G680" s="201">
        <v>3.84</v>
      </c>
      <c r="J680" s="204">
        <v>27355</v>
      </c>
      <c r="K680" s="201">
        <v>7.94</v>
      </c>
    </row>
    <row r="681" spans="1:11" x14ac:dyDescent="0.25">
      <c r="A681" s="205">
        <v>23589</v>
      </c>
      <c r="B681" s="202">
        <v>4.17</v>
      </c>
      <c r="C681" s="202"/>
      <c r="D681" s="202"/>
      <c r="E681" s="209">
        <f t="shared" si="10"/>
        <v>2009</v>
      </c>
      <c r="F681" s="204">
        <v>39934</v>
      </c>
      <c r="G681" s="201">
        <v>4.22</v>
      </c>
      <c r="J681" s="204">
        <v>27362</v>
      </c>
      <c r="K681" s="201">
        <v>7.95</v>
      </c>
    </row>
    <row r="682" spans="1:11" x14ac:dyDescent="0.25">
      <c r="A682" s="205">
        <v>23592</v>
      </c>
      <c r="B682" s="202">
        <v>4.17</v>
      </c>
      <c r="C682" s="202"/>
      <c r="D682" s="202"/>
      <c r="E682" s="209">
        <f t="shared" si="10"/>
        <v>2009</v>
      </c>
      <c r="F682" s="204">
        <v>39965</v>
      </c>
      <c r="G682" s="201">
        <v>4.51</v>
      </c>
      <c r="J682" s="204">
        <v>27369</v>
      </c>
      <c r="K682" s="201">
        <v>8.01</v>
      </c>
    </row>
    <row r="683" spans="1:11" x14ac:dyDescent="0.25">
      <c r="A683" s="205">
        <v>23593</v>
      </c>
      <c r="B683" s="202">
        <v>4.17</v>
      </c>
      <c r="C683" s="202"/>
      <c r="D683" s="202"/>
      <c r="E683" s="209">
        <f t="shared" si="10"/>
        <v>2009</v>
      </c>
      <c r="F683" s="204">
        <v>39995</v>
      </c>
      <c r="G683" s="201">
        <v>4.38</v>
      </c>
      <c r="J683" s="204">
        <v>27376</v>
      </c>
      <c r="K683" s="201">
        <v>7.87</v>
      </c>
    </row>
    <row r="684" spans="1:11" x14ac:dyDescent="0.25">
      <c r="A684" s="205">
        <v>23594</v>
      </c>
      <c r="B684" s="202">
        <v>4.17</v>
      </c>
      <c r="C684" s="202"/>
      <c r="D684" s="202"/>
      <c r="E684" s="209">
        <f t="shared" si="10"/>
        <v>2009</v>
      </c>
      <c r="F684" s="204">
        <v>40026</v>
      </c>
      <c r="G684" s="201">
        <v>4.33</v>
      </c>
      <c r="J684" s="204">
        <v>27383</v>
      </c>
      <c r="K684" s="201">
        <v>7.84</v>
      </c>
    </row>
    <row r="685" spans="1:11" x14ac:dyDescent="0.25">
      <c r="A685" s="205">
        <v>23595</v>
      </c>
      <c r="B685" s="202">
        <v>4.17</v>
      </c>
      <c r="C685" s="202"/>
      <c r="D685" s="202"/>
      <c r="E685" s="209">
        <f t="shared" si="10"/>
        <v>2009</v>
      </c>
      <c r="F685" s="204">
        <v>40057</v>
      </c>
      <c r="G685" s="201">
        <v>4.1399999999999997</v>
      </c>
      <c r="J685" s="204">
        <v>27390</v>
      </c>
      <c r="K685" s="201">
        <v>7.92</v>
      </c>
    </row>
    <row r="686" spans="1:11" x14ac:dyDescent="0.25">
      <c r="A686" s="205">
        <v>23596</v>
      </c>
      <c r="B686" s="202">
        <v>4.17</v>
      </c>
      <c r="C686" s="202"/>
      <c r="D686" s="202"/>
      <c r="E686" s="209">
        <f t="shared" si="10"/>
        <v>2009</v>
      </c>
      <c r="F686" s="204">
        <v>40087</v>
      </c>
      <c r="G686" s="201">
        <v>4.16</v>
      </c>
      <c r="J686" s="204">
        <v>27397</v>
      </c>
      <c r="K686" s="201">
        <v>7.93</v>
      </c>
    </row>
    <row r="687" spans="1:11" x14ac:dyDescent="0.25">
      <c r="A687" s="205">
        <v>23599</v>
      </c>
      <c r="B687" s="202">
        <v>4.17</v>
      </c>
      <c r="C687" s="202"/>
      <c r="D687" s="202"/>
      <c r="E687" s="209">
        <f t="shared" si="10"/>
        <v>2009</v>
      </c>
      <c r="F687" s="204">
        <v>40118</v>
      </c>
      <c r="G687" s="201">
        <v>4.24</v>
      </c>
      <c r="J687" s="204">
        <v>27404</v>
      </c>
      <c r="K687" s="201">
        <v>7.84</v>
      </c>
    </row>
    <row r="688" spans="1:11" x14ac:dyDescent="0.25">
      <c r="A688" s="205">
        <v>23600</v>
      </c>
      <c r="B688" s="202">
        <v>4.18</v>
      </c>
      <c r="C688" s="202"/>
      <c r="D688" s="202"/>
      <c r="E688" s="209">
        <f t="shared" si="10"/>
        <v>2009</v>
      </c>
      <c r="F688" s="204">
        <v>40148</v>
      </c>
      <c r="G688" s="201">
        <v>4.4000000000000004</v>
      </c>
      <c r="J688" s="204">
        <v>27411</v>
      </c>
      <c r="K688" s="201">
        <v>7.85</v>
      </c>
    </row>
    <row r="689" spans="1:11" x14ac:dyDescent="0.25">
      <c r="A689" s="205">
        <v>23601</v>
      </c>
      <c r="B689" s="202">
        <v>4.18</v>
      </c>
      <c r="C689" s="202"/>
      <c r="D689" s="202"/>
      <c r="E689" s="209">
        <f t="shared" si="10"/>
        <v>2010</v>
      </c>
      <c r="F689" s="204">
        <v>40179</v>
      </c>
      <c r="G689" s="201">
        <v>4.5</v>
      </c>
      <c r="J689" s="204">
        <v>27418</v>
      </c>
      <c r="K689" s="201">
        <v>7.9</v>
      </c>
    </row>
    <row r="690" spans="1:11" x14ac:dyDescent="0.25">
      <c r="A690" s="205">
        <v>23602</v>
      </c>
      <c r="B690" s="202">
        <v>4.1900000000000004</v>
      </c>
      <c r="C690" s="202"/>
      <c r="D690" s="202"/>
      <c r="E690" s="209">
        <f t="shared" si="10"/>
        <v>2010</v>
      </c>
      <c r="F690" s="204">
        <v>40210</v>
      </c>
      <c r="G690" s="201">
        <v>4.4800000000000004</v>
      </c>
      <c r="J690" s="204">
        <v>27425</v>
      </c>
      <c r="K690" s="201">
        <v>7.89</v>
      </c>
    </row>
    <row r="691" spans="1:11" x14ac:dyDescent="0.25">
      <c r="A691" s="205">
        <v>23603</v>
      </c>
      <c r="B691" s="202">
        <v>4.18</v>
      </c>
      <c r="C691" s="202"/>
      <c r="D691" s="202"/>
      <c r="E691" s="209">
        <f t="shared" si="10"/>
        <v>2010</v>
      </c>
      <c r="F691" s="204">
        <v>40238</v>
      </c>
      <c r="G691" s="201">
        <v>4.49</v>
      </c>
      <c r="J691" s="204">
        <v>27432</v>
      </c>
      <c r="K691" s="201">
        <v>7.75</v>
      </c>
    </row>
    <row r="692" spans="1:11" x14ac:dyDescent="0.25">
      <c r="A692" s="205">
        <v>23606</v>
      </c>
      <c r="B692" s="202">
        <v>4.18</v>
      </c>
      <c r="C692" s="202"/>
      <c r="D692" s="202"/>
      <c r="E692" s="209">
        <f t="shared" si="10"/>
        <v>2010</v>
      </c>
      <c r="F692" s="204">
        <v>40269</v>
      </c>
      <c r="G692" s="201">
        <v>4.53</v>
      </c>
      <c r="J692" s="204">
        <v>27439</v>
      </c>
      <c r="K692" s="201">
        <v>7.74</v>
      </c>
    </row>
    <row r="693" spans="1:11" x14ac:dyDescent="0.25">
      <c r="A693" s="205">
        <v>23607</v>
      </c>
      <c r="B693" s="202">
        <v>4.18</v>
      </c>
      <c r="C693" s="202"/>
      <c r="D693" s="202"/>
      <c r="E693" s="209">
        <f t="shared" si="10"/>
        <v>2010</v>
      </c>
      <c r="F693" s="204">
        <v>40299</v>
      </c>
      <c r="G693" s="201">
        <v>4.1100000000000003</v>
      </c>
      <c r="J693" s="204">
        <v>27446</v>
      </c>
      <c r="K693" s="201">
        <v>7.63</v>
      </c>
    </row>
    <row r="694" spans="1:11" x14ac:dyDescent="0.25">
      <c r="A694" s="205">
        <v>23608</v>
      </c>
      <c r="B694" s="202">
        <v>4.18</v>
      </c>
      <c r="C694" s="202"/>
      <c r="D694" s="202"/>
      <c r="E694" s="209">
        <f t="shared" si="10"/>
        <v>2010</v>
      </c>
      <c r="F694" s="204">
        <v>40330</v>
      </c>
      <c r="G694" s="201">
        <v>3.95</v>
      </c>
      <c r="J694" s="204">
        <v>27453</v>
      </c>
      <c r="K694" s="201">
        <v>7.71</v>
      </c>
    </row>
    <row r="695" spans="1:11" x14ac:dyDescent="0.25">
      <c r="A695" s="205">
        <v>23609</v>
      </c>
      <c r="B695" s="202">
        <v>4.18</v>
      </c>
      <c r="C695" s="202"/>
      <c r="D695" s="202"/>
      <c r="E695" s="209">
        <f t="shared" si="10"/>
        <v>2010</v>
      </c>
      <c r="F695" s="204">
        <v>40360</v>
      </c>
      <c r="G695" s="201">
        <v>3.8</v>
      </c>
      <c r="J695" s="204">
        <v>27460</v>
      </c>
      <c r="K695" s="201">
        <v>7.75</v>
      </c>
    </row>
    <row r="696" spans="1:11" x14ac:dyDescent="0.25">
      <c r="A696" s="205">
        <v>23610</v>
      </c>
      <c r="B696" s="202">
        <v>4.18</v>
      </c>
      <c r="C696" s="202"/>
      <c r="D696" s="202"/>
      <c r="E696" s="209">
        <f t="shared" si="10"/>
        <v>2010</v>
      </c>
      <c r="F696" s="204">
        <v>40391</v>
      </c>
      <c r="G696" s="201">
        <v>3.52</v>
      </c>
      <c r="J696" s="204">
        <v>27467</v>
      </c>
      <c r="K696" s="201">
        <v>7.83</v>
      </c>
    </row>
    <row r="697" spans="1:11" x14ac:dyDescent="0.25">
      <c r="A697" s="205">
        <v>23613</v>
      </c>
      <c r="B697" s="202">
        <v>4.1900000000000004</v>
      </c>
      <c r="C697" s="202"/>
      <c r="D697" s="202"/>
      <c r="E697" s="209">
        <f t="shared" si="10"/>
        <v>2010</v>
      </c>
      <c r="F697" s="204">
        <v>40422</v>
      </c>
      <c r="G697" s="201">
        <v>3.47</v>
      </c>
      <c r="J697" s="204">
        <v>27474</v>
      </c>
      <c r="K697" s="201">
        <v>8.09</v>
      </c>
    </row>
    <row r="698" spans="1:11" x14ac:dyDescent="0.25">
      <c r="A698" s="205">
        <v>23614</v>
      </c>
      <c r="B698" s="202">
        <v>4.1900000000000004</v>
      </c>
      <c r="C698" s="202"/>
      <c r="D698" s="202"/>
      <c r="E698" s="209">
        <f t="shared" si="10"/>
        <v>2010</v>
      </c>
      <c r="F698" s="204">
        <v>40452</v>
      </c>
      <c r="G698" s="201">
        <v>3.52</v>
      </c>
      <c r="J698" s="204">
        <v>27481</v>
      </c>
      <c r="K698" s="201">
        <v>8.2899999999999991</v>
      </c>
    </row>
    <row r="699" spans="1:11" x14ac:dyDescent="0.25">
      <c r="A699" s="205">
        <v>23615</v>
      </c>
      <c r="B699" s="203">
        <v>4.17</v>
      </c>
      <c r="C699" s="203"/>
      <c r="D699" s="203"/>
      <c r="E699" s="209">
        <f t="shared" si="10"/>
        <v>2010</v>
      </c>
      <c r="F699" s="204">
        <v>40483</v>
      </c>
      <c r="G699" s="201">
        <v>3.82</v>
      </c>
      <c r="J699" s="204">
        <v>27488</v>
      </c>
      <c r="K699" s="201">
        <v>8.32</v>
      </c>
    </row>
    <row r="700" spans="1:11" x14ac:dyDescent="0.25">
      <c r="A700" s="205">
        <v>23616</v>
      </c>
      <c r="B700" s="202">
        <v>4.1900000000000004</v>
      </c>
      <c r="C700" s="202"/>
      <c r="D700" s="202"/>
      <c r="E700" s="209">
        <f t="shared" si="10"/>
        <v>2010</v>
      </c>
      <c r="F700" s="204">
        <v>40513</v>
      </c>
      <c r="G700" s="201">
        <v>4.17</v>
      </c>
      <c r="J700" s="204">
        <v>27495</v>
      </c>
      <c r="K700" s="201">
        <v>8.36</v>
      </c>
    </row>
    <row r="701" spans="1:11" x14ac:dyDescent="0.25">
      <c r="A701" s="205">
        <v>23617</v>
      </c>
      <c r="B701" s="202">
        <v>4.1900000000000004</v>
      </c>
      <c r="C701" s="202"/>
      <c r="D701" s="202"/>
      <c r="E701" s="209">
        <f t="shared" si="10"/>
        <v>2011</v>
      </c>
      <c r="F701" s="204">
        <v>40544</v>
      </c>
      <c r="G701" s="201">
        <v>4.28</v>
      </c>
      <c r="J701" s="204">
        <v>27502</v>
      </c>
      <c r="K701" s="201">
        <v>8.31</v>
      </c>
    </row>
    <row r="702" spans="1:11" x14ac:dyDescent="0.25">
      <c r="A702" s="205">
        <v>23620</v>
      </c>
      <c r="B702" s="202">
        <v>4.2</v>
      </c>
      <c r="C702" s="202"/>
      <c r="D702" s="202"/>
      <c r="E702" s="209">
        <f t="shared" si="10"/>
        <v>2011</v>
      </c>
      <c r="F702" s="204">
        <v>40575</v>
      </c>
      <c r="G702" s="201">
        <v>4.42</v>
      </c>
      <c r="J702" s="204">
        <v>27509</v>
      </c>
      <c r="K702" s="201">
        <v>8.3800000000000008</v>
      </c>
    </row>
    <row r="703" spans="1:11" x14ac:dyDescent="0.25">
      <c r="A703" s="205">
        <v>23621</v>
      </c>
      <c r="B703" s="202">
        <v>4.2</v>
      </c>
      <c r="C703" s="202"/>
      <c r="D703" s="202"/>
      <c r="E703" s="209">
        <f t="shared" si="10"/>
        <v>2011</v>
      </c>
      <c r="F703" s="204">
        <v>40603</v>
      </c>
      <c r="G703" s="201">
        <v>4.2699999999999996</v>
      </c>
      <c r="J703" s="204">
        <v>27516</v>
      </c>
      <c r="K703" s="201">
        <v>8.41</v>
      </c>
    </row>
    <row r="704" spans="1:11" x14ac:dyDescent="0.25">
      <c r="A704" s="205">
        <v>23622</v>
      </c>
      <c r="B704" s="202">
        <v>4.21</v>
      </c>
      <c r="C704" s="202"/>
      <c r="D704" s="202"/>
      <c r="E704" s="209">
        <f t="shared" si="10"/>
        <v>2011</v>
      </c>
      <c r="F704" s="204">
        <v>40634</v>
      </c>
      <c r="G704" s="201">
        <v>4.28</v>
      </c>
      <c r="J704" s="204">
        <v>27523</v>
      </c>
      <c r="K704" s="201">
        <v>8.25</v>
      </c>
    </row>
    <row r="705" spans="1:11" x14ac:dyDescent="0.25">
      <c r="A705" s="205">
        <v>23623</v>
      </c>
      <c r="B705" s="202">
        <v>4.21</v>
      </c>
      <c r="C705" s="202"/>
      <c r="D705" s="202"/>
      <c r="E705" s="209">
        <f t="shared" si="10"/>
        <v>2011</v>
      </c>
      <c r="F705" s="204">
        <v>40664</v>
      </c>
      <c r="G705" s="201">
        <v>4.01</v>
      </c>
      <c r="J705" s="204">
        <v>27530</v>
      </c>
      <c r="K705" s="201">
        <v>8.18</v>
      </c>
    </row>
    <row r="706" spans="1:11" x14ac:dyDescent="0.25">
      <c r="A706" s="205">
        <v>23624</v>
      </c>
      <c r="B706" s="202">
        <v>4.21</v>
      </c>
      <c r="C706" s="202"/>
      <c r="D706" s="202"/>
      <c r="E706" s="209">
        <f t="shared" si="10"/>
        <v>2011</v>
      </c>
      <c r="F706" s="204">
        <v>40695</v>
      </c>
      <c r="G706" s="201">
        <v>3.91</v>
      </c>
      <c r="J706" s="204">
        <v>27537</v>
      </c>
      <c r="K706" s="201">
        <v>8.16</v>
      </c>
    </row>
    <row r="707" spans="1:11" x14ac:dyDescent="0.25">
      <c r="A707" s="205">
        <v>23627</v>
      </c>
      <c r="B707" s="202" t="e">
        <f>NA()</f>
        <v>#N/A</v>
      </c>
      <c r="C707" s="202"/>
      <c r="D707" s="202"/>
      <c r="E707" s="209">
        <f t="shared" si="10"/>
        <v>2011</v>
      </c>
      <c r="F707" s="204">
        <v>40725</v>
      </c>
      <c r="G707" s="201">
        <v>3.95</v>
      </c>
      <c r="J707" s="204">
        <v>27544</v>
      </c>
      <c r="K707" s="201">
        <v>8.24</v>
      </c>
    </row>
    <row r="708" spans="1:11" x14ac:dyDescent="0.25">
      <c r="A708" s="205">
        <v>23628</v>
      </c>
      <c r="B708" s="202">
        <v>4.21</v>
      </c>
      <c r="C708" s="202"/>
      <c r="D708" s="202"/>
      <c r="E708" s="209">
        <f t="shared" si="10"/>
        <v>2011</v>
      </c>
      <c r="F708" s="204">
        <v>40756</v>
      </c>
      <c r="G708" s="201">
        <v>3.24</v>
      </c>
      <c r="J708" s="204">
        <v>27551</v>
      </c>
      <c r="K708" s="201">
        <v>8.16</v>
      </c>
    </row>
    <row r="709" spans="1:11" x14ac:dyDescent="0.25">
      <c r="A709" s="205">
        <v>23629</v>
      </c>
      <c r="B709" s="202">
        <v>4.21</v>
      </c>
      <c r="C709" s="202"/>
      <c r="D709" s="202"/>
      <c r="E709" s="209">
        <f t="shared" si="10"/>
        <v>2011</v>
      </c>
      <c r="F709" s="204">
        <v>40787</v>
      </c>
      <c r="G709" s="201">
        <v>2.83</v>
      </c>
      <c r="J709" s="204">
        <v>27558</v>
      </c>
      <c r="K709" s="201">
        <v>7.95</v>
      </c>
    </row>
    <row r="710" spans="1:11" x14ac:dyDescent="0.25">
      <c r="A710" s="205">
        <v>23630</v>
      </c>
      <c r="B710" s="202">
        <v>4.22</v>
      </c>
      <c r="C710" s="202"/>
      <c r="D710" s="202"/>
      <c r="E710" s="209">
        <f t="shared" si="10"/>
        <v>2011</v>
      </c>
      <c r="F710" s="204">
        <v>40817</v>
      </c>
      <c r="G710" s="201">
        <v>2.87</v>
      </c>
      <c r="J710" s="204">
        <v>27565</v>
      </c>
      <c r="K710" s="201">
        <v>7.99</v>
      </c>
    </row>
    <row r="711" spans="1:11" x14ac:dyDescent="0.25">
      <c r="A711" s="205">
        <v>23631</v>
      </c>
      <c r="B711" s="202">
        <v>4.22</v>
      </c>
      <c r="C711" s="202"/>
      <c r="D711" s="202"/>
      <c r="E711" s="209">
        <f t="shared" si="10"/>
        <v>2011</v>
      </c>
      <c r="F711" s="204">
        <v>40848</v>
      </c>
      <c r="G711" s="201">
        <v>2.72</v>
      </c>
      <c r="J711" s="204">
        <v>27572</v>
      </c>
      <c r="K711" s="201">
        <v>8.07</v>
      </c>
    </row>
    <row r="712" spans="1:11" x14ac:dyDescent="0.25">
      <c r="A712" s="205">
        <v>23634</v>
      </c>
      <c r="B712" s="202">
        <v>4.22</v>
      </c>
      <c r="C712" s="202"/>
      <c r="D712" s="202"/>
      <c r="E712" s="209">
        <f t="shared" si="10"/>
        <v>2011</v>
      </c>
      <c r="F712" s="204">
        <v>40878</v>
      </c>
      <c r="G712" s="201">
        <v>2.67</v>
      </c>
      <c r="J712" s="204">
        <v>27579</v>
      </c>
      <c r="K712" s="201">
        <v>8.1300000000000008</v>
      </c>
    </row>
    <row r="713" spans="1:11" x14ac:dyDescent="0.25">
      <c r="A713" s="205">
        <v>23635</v>
      </c>
      <c r="B713" s="202">
        <v>4.22</v>
      </c>
      <c r="C713" s="202"/>
      <c r="D713" s="202"/>
      <c r="E713" s="209">
        <f t="shared" ref="E713:E776" si="11">YEAR(F713)</f>
        <v>2012</v>
      </c>
      <c r="F713" s="204">
        <v>40909</v>
      </c>
      <c r="G713" s="201">
        <v>2.7</v>
      </c>
      <c r="J713" s="204">
        <v>27586</v>
      </c>
      <c r="K713" s="201">
        <v>8.16</v>
      </c>
    </row>
    <row r="714" spans="1:11" x14ac:dyDescent="0.25">
      <c r="A714" s="205">
        <v>23636</v>
      </c>
      <c r="B714" s="202">
        <v>4.22</v>
      </c>
      <c r="C714" s="202"/>
      <c r="D714" s="202"/>
      <c r="E714" s="209">
        <f t="shared" si="11"/>
        <v>2012</v>
      </c>
      <c r="F714" s="204">
        <v>40940</v>
      </c>
      <c r="G714" s="201">
        <v>2.75</v>
      </c>
      <c r="J714" s="204">
        <v>27593</v>
      </c>
      <c r="K714" s="201">
        <v>8.1300000000000008</v>
      </c>
    </row>
    <row r="715" spans="1:11" x14ac:dyDescent="0.25">
      <c r="A715" s="205">
        <v>23637</v>
      </c>
      <c r="B715" s="202">
        <v>4.21</v>
      </c>
      <c r="C715" s="202"/>
      <c r="D715" s="202"/>
      <c r="E715" s="209">
        <f t="shared" si="11"/>
        <v>2012</v>
      </c>
      <c r="F715" s="204">
        <v>40969</v>
      </c>
      <c r="G715" s="201">
        <v>2.94</v>
      </c>
      <c r="J715" s="204">
        <v>27600</v>
      </c>
      <c r="K715" s="201">
        <v>8.18</v>
      </c>
    </row>
    <row r="716" spans="1:11" x14ac:dyDescent="0.25">
      <c r="A716" s="205">
        <v>23638</v>
      </c>
      <c r="B716" s="202">
        <v>4.2</v>
      </c>
      <c r="C716" s="202"/>
      <c r="D716" s="202"/>
      <c r="E716" s="209">
        <f t="shared" si="11"/>
        <v>2012</v>
      </c>
      <c r="F716" s="204">
        <v>41000</v>
      </c>
      <c r="G716" s="201">
        <v>2.82</v>
      </c>
      <c r="J716" s="204">
        <v>27607</v>
      </c>
      <c r="K716" s="201">
        <v>8.27</v>
      </c>
    </row>
    <row r="717" spans="1:11" x14ac:dyDescent="0.25">
      <c r="A717" s="205">
        <v>23641</v>
      </c>
      <c r="B717" s="202">
        <v>4.1900000000000004</v>
      </c>
      <c r="C717" s="202"/>
      <c r="D717" s="202"/>
      <c r="E717" s="209">
        <f t="shared" si="11"/>
        <v>2012</v>
      </c>
      <c r="F717" s="204">
        <v>41030</v>
      </c>
      <c r="G717" s="201">
        <v>2.5299999999999998</v>
      </c>
      <c r="J717" s="204">
        <v>27614</v>
      </c>
      <c r="K717" s="201">
        <v>8.49</v>
      </c>
    </row>
    <row r="718" spans="1:11" x14ac:dyDescent="0.25">
      <c r="A718" s="205">
        <v>23642</v>
      </c>
      <c r="B718" s="202">
        <v>4.1900000000000004</v>
      </c>
      <c r="C718" s="202"/>
      <c r="D718" s="202"/>
      <c r="E718" s="209">
        <f t="shared" si="11"/>
        <v>2012</v>
      </c>
      <c r="F718" s="204">
        <v>41061</v>
      </c>
      <c r="G718" s="201">
        <v>2.31</v>
      </c>
      <c r="J718" s="204">
        <v>27621</v>
      </c>
      <c r="K718" s="201">
        <v>8.5</v>
      </c>
    </row>
    <row r="719" spans="1:11" x14ac:dyDescent="0.25">
      <c r="A719" s="205">
        <v>23643</v>
      </c>
      <c r="B719" s="202">
        <v>4.1900000000000004</v>
      </c>
      <c r="C719" s="202"/>
      <c r="D719" s="202"/>
      <c r="E719" s="209">
        <f t="shared" si="11"/>
        <v>2012</v>
      </c>
      <c r="F719" s="204">
        <v>41091</v>
      </c>
      <c r="G719" s="201">
        <v>2.2200000000000002</v>
      </c>
      <c r="J719" s="204">
        <v>27628</v>
      </c>
      <c r="K719" s="201">
        <v>8.5299999999999994</v>
      </c>
    </row>
    <row r="720" spans="1:11" x14ac:dyDescent="0.25">
      <c r="A720" s="205">
        <v>23644</v>
      </c>
      <c r="B720" s="202">
        <v>4.1900000000000004</v>
      </c>
      <c r="C720" s="202"/>
      <c r="D720" s="202"/>
      <c r="E720" s="209">
        <f t="shared" si="11"/>
        <v>2012</v>
      </c>
      <c r="F720" s="204">
        <v>41122</v>
      </c>
      <c r="G720" s="201">
        <v>2.4</v>
      </c>
      <c r="J720" s="204">
        <v>27635</v>
      </c>
      <c r="K720" s="201">
        <v>8.48</v>
      </c>
    </row>
    <row r="721" spans="1:11" x14ac:dyDescent="0.25">
      <c r="A721" s="205">
        <v>23645</v>
      </c>
      <c r="B721" s="202">
        <v>4.1900000000000004</v>
      </c>
      <c r="C721" s="202"/>
      <c r="D721" s="202"/>
      <c r="E721" s="209">
        <f t="shared" si="11"/>
        <v>2012</v>
      </c>
      <c r="F721" s="204">
        <v>41153</v>
      </c>
      <c r="G721" s="201">
        <v>2.4900000000000002</v>
      </c>
      <c r="J721" s="204">
        <v>27642</v>
      </c>
      <c r="K721" s="201">
        <v>8.4700000000000006</v>
      </c>
    </row>
    <row r="722" spans="1:11" x14ac:dyDescent="0.25">
      <c r="A722" s="205">
        <v>23648</v>
      </c>
      <c r="B722" s="202">
        <v>4.1900000000000004</v>
      </c>
      <c r="C722" s="202"/>
      <c r="D722" s="202"/>
      <c r="E722" s="209">
        <f t="shared" si="11"/>
        <v>2012</v>
      </c>
      <c r="F722" s="204">
        <v>41183</v>
      </c>
      <c r="G722" s="201">
        <v>2.5099999999999998</v>
      </c>
      <c r="J722" s="204">
        <v>27649</v>
      </c>
      <c r="K722" s="201">
        <v>8.61</v>
      </c>
    </row>
    <row r="723" spans="1:11" x14ac:dyDescent="0.25">
      <c r="A723" s="205">
        <v>23649</v>
      </c>
      <c r="B723" s="202">
        <v>4.1900000000000004</v>
      </c>
      <c r="C723" s="202"/>
      <c r="D723" s="202"/>
      <c r="E723" s="209">
        <f t="shared" si="11"/>
        <v>2012</v>
      </c>
      <c r="F723" s="204">
        <v>41214</v>
      </c>
      <c r="G723" s="201">
        <v>2.39</v>
      </c>
      <c r="J723" s="204">
        <v>27656</v>
      </c>
      <c r="K723" s="201">
        <v>8.6300000000000008</v>
      </c>
    </row>
    <row r="724" spans="1:11" x14ac:dyDescent="0.25">
      <c r="A724" s="205">
        <v>23650</v>
      </c>
      <c r="B724" s="202">
        <v>4.1900000000000004</v>
      </c>
      <c r="C724" s="202"/>
      <c r="D724" s="202"/>
      <c r="E724" s="209">
        <f t="shared" si="11"/>
        <v>2012</v>
      </c>
      <c r="F724" s="204">
        <v>41244</v>
      </c>
      <c r="G724" s="201">
        <v>2.4700000000000002</v>
      </c>
      <c r="J724" s="204">
        <v>27663</v>
      </c>
      <c r="K724" s="201">
        <v>8.52</v>
      </c>
    </row>
    <row r="725" spans="1:11" x14ac:dyDescent="0.25">
      <c r="A725" s="205">
        <v>23651</v>
      </c>
      <c r="B725" s="202">
        <v>4.1900000000000004</v>
      </c>
      <c r="C725" s="202"/>
      <c r="D725" s="202"/>
      <c r="E725" s="209">
        <f t="shared" si="11"/>
        <v>2013</v>
      </c>
      <c r="F725" s="204">
        <v>41275</v>
      </c>
      <c r="G725" s="201">
        <v>2.68</v>
      </c>
      <c r="J725" s="204">
        <v>27670</v>
      </c>
      <c r="K725" s="201">
        <v>8.59</v>
      </c>
    </row>
    <row r="726" spans="1:11" x14ac:dyDescent="0.25">
      <c r="A726" s="205">
        <v>23652</v>
      </c>
      <c r="B726" s="202">
        <v>4.1900000000000004</v>
      </c>
      <c r="C726" s="202"/>
      <c r="D726" s="202"/>
      <c r="E726" s="209">
        <f t="shared" si="11"/>
        <v>2013</v>
      </c>
      <c r="F726" s="204">
        <v>41306</v>
      </c>
      <c r="G726" s="201">
        <v>2.78</v>
      </c>
      <c r="J726" s="204">
        <v>27677</v>
      </c>
      <c r="K726" s="201">
        <v>8.43</v>
      </c>
    </row>
    <row r="727" spans="1:11" x14ac:dyDescent="0.25">
      <c r="A727" s="205">
        <v>23655</v>
      </c>
      <c r="B727" s="202">
        <v>4.2</v>
      </c>
      <c r="C727" s="202"/>
      <c r="D727" s="202"/>
      <c r="E727" s="209">
        <f t="shared" si="11"/>
        <v>2013</v>
      </c>
      <c r="F727" s="204">
        <v>41334</v>
      </c>
      <c r="G727" s="201">
        <v>2.78</v>
      </c>
      <c r="J727" s="204">
        <v>27684</v>
      </c>
      <c r="K727" s="201">
        <v>8.34</v>
      </c>
    </row>
    <row r="728" spans="1:11" x14ac:dyDescent="0.25">
      <c r="A728" s="205">
        <v>23656</v>
      </c>
      <c r="B728" s="202">
        <v>4.2</v>
      </c>
      <c r="C728" s="202"/>
      <c r="D728" s="202"/>
      <c r="E728" s="209">
        <f t="shared" si="11"/>
        <v>2013</v>
      </c>
      <c r="F728" s="204">
        <v>41365</v>
      </c>
      <c r="G728" s="201">
        <v>2.5499999999999998</v>
      </c>
      <c r="J728" s="204">
        <v>27691</v>
      </c>
      <c r="K728" s="201">
        <v>8.26</v>
      </c>
    </row>
    <row r="729" spans="1:11" x14ac:dyDescent="0.25">
      <c r="A729" s="205">
        <v>23657</v>
      </c>
      <c r="B729" s="202">
        <v>4.2</v>
      </c>
      <c r="C729" s="202"/>
      <c r="D729" s="202"/>
      <c r="E729" s="209">
        <f t="shared" si="11"/>
        <v>2013</v>
      </c>
      <c r="F729" s="204">
        <v>41395</v>
      </c>
      <c r="G729" s="201">
        <v>2.73</v>
      </c>
      <c r="J729" s="204">
        <v>27698</v>
      </c>
      <c r="K729" s="201">
        <v>8.2200000000000006</v>
      </c>
    </row>
    <row r="730" spans="1:11" x14ac:dyDescent="0.25">
      <c r="A730" s="205">
        <v>23658</v>
      </c>
      <c r="B730" s="202">
        <v>4.2</v>
      </c>
      <c r="C730" s="202"/>
      <c r="D730" s="202"/>
      <c r="E730" s="209">
        <f t="shared" si="11"/>
        <v>2013</v>
      </c>
      <c r="F730" s="204">
        <v>41426</v>
      </c>
      <c r="G730" s="201">
        <v>3.07</v>
      </c>
      <c r="J730" s="204">
        <v>27705</v>
      </c>
      <c r="K730" s="201">
        <v>8.19</v>
      </c>
    </row>
    <row r="731" spans="1:11" x14ac:dyDescent="0.25">
      <c r="A731" s="205">
        <v>23659</v>
      </c>
      <c r="B731" s="202">
        <v>4.2</v>
      </c>
      <c r="C731" s="202"/>
      <c r="D731" s="202"/>
      <c r="E731" s="209">
        <f t="shared" si="11"/>
        <v>2013</v>
      </c>
      <c r="F731" s="204">
        <v>41456</v>
      </c>
      <c r="G731" s="201">
        <v>3.31</v>
      </c>
      <c r="J731" s="204">
        <v>27712</v>
      </c>
      <c r="K731" s="201">
        <v>8.2200000000000006</v>
      </c>
    </row>
    <row r="732" spans="1:11" x14ac:dyDescent="0.25">
      <c r="A732" s="205">
        <v>23662</v>
      </c>
      <c r="B732" s="202" t="e">
        <f>NA()</f>
        <v>#N/A</v>
      </c>
      <c r="C732" s="202"/>
      <c r="D732" s="202"/>
      <c r="E732" s="209">
        <f t="shared" si="11"/>
        <v>2013</v>
      </c>
      <c r="F732" s="204">
        <v>41487</v>
      </c>
      <c r="G732" s="201">
        <v>3.49</v>
      </c>
      <c r="J732" s="204">
        <v>27719</v>
      </c>
      <c r="K732" s="201">
        <v>8.34</v>
      </c>
    </row>
    <row r="733" spans="1:11" x14ac:dyDescent="0.25">
      <c r="A733" s="205">
        <v>23663</v>
      </c>
      <c r="B733" s="202">
        <v>4.2</v>
      </c>
      <c r="C733" s="202"/>
      <c r="D733" s="202"/>
      <c r="E733" s="209">
        <f t="shared" si="11"/>
        <v>2013</v>
      </c>
      <c r="F733" s="204">
        <v>41518</v>
      </c>
      <c r="G733" s="201">
        <v>3.53</v>
      </c>
      <c r="J733" s="204">
        <v>27726</v>
      </c>
      <c r="K733" s="201">
        <v>8.35</v>
      </c>
    </row>
    <row r="734" spans="1:11" x14ac:dyDescent="0.25">
      <c r="A734" s="205">
        <v>23664</v>
      </c>
      <c r="B734" s="202">
        <v>4.2</v>
      </c>
      <c r="C734" s="202"/>
      <c r="D734" s="202"/>
      <c r="E734" s="209">
        <f t="shared" si="11"/>
        <v>2013</v>
      </c>
      <c r="F734" s="204">
        <v>41548</v>
      </c>
      <c r="G734" s="201">
        <v>3.38</v>
      </c>
      <c r="J734" s="204">
        <v>27733</v>
      </c>
      <c r="K734" s="201">
        <v>8.34</v>
      </c>
    </row>
    <row r="735" spans="1:11" x14ac:dyDescent="0.25">
      <c r="A735" s="205">
        <v>23665</v>
      </c>
      <c r="B735" s="202">
        <v>4.21</v>
      </c>
      <c r="C735" s="202"/>
      <c r="D735" s="202"/>
      <c r="E735" s="209">
        <f t="shared" si="11"/>
        <v>2013</v>
      </c>
      <c r="F735" s="204">
        <v>41579</v>
      </c>
      <c r="G735" s="201">
        <v>3.5</v>
      </c>
      <c r="J735" s="204">
        <v>27740</v>
      </c>
      <c r="K735" s="201">
        <v>8.3699999999999992</v>
      </c>
    </row>
    <row r="736" spans="1:11" x14ac:dyDescent="0.25">
      <c r="A736" s="205">
        <v>23666</v>
      </c>
      <c r="B736" s="202">
        <v>4.22</v>
      </c>
      <c r="C736" s="202"/>
      <c r="D736" s="202"/>
      <c r="E736" s="209">
        <f t="shared" si="11"/>
        <v>2013</v>
      </c>
      <c r="F736" s="204">
        <v>41609</v>
      </c>
      <c r="G736" s="201">
        <v>3.63</v>
      </c>
      <c r="J736" s="204">
        <v>27747</v>
      </c>
      <c r="K736" s="201">
        <v>8.1999999999999993</v>
      </c>
    </row>
    <row r="737" spans="1:11" x14ac:dyDescent="0.25">
      <c r="A737" s="205">
        <v>23669</v>
      </c>
      <c r="B737" s="202">
        <v>4.22</v>
      </c>
      <c r="C737" s="202"/>
      <c r="D737" s="202"/>
      <c r="E737" s="209">
        <f t="shared" si="11"/>
        <v>2014</v>
      </c>
      <c r="F737" s="204">
        <v>41640</v>
      </c>
      <c r="G737" s="201">
        <v>3.52</v>
      </c>
      <c r="J737" s="204">
        <v>27754</v>
      </c>
      <c r="K737" s="201">
        <v>8.08</v>
      </c>
    </row>
    <row r="738" spans="1:11" x14ac:dyDescent="0.25">
      <c r="A738" s="205">
        <v>23670</v>
      </c>
      <c r="B738" s="202">
        <v>4.21</v>
      </c>
      <c r="C738" s="202"/>
      <c r="D738" s="202"/>
      <c r="E738" s="209">
        <f t="shared" si="11"/>
        <v>2014</v>
      </c>
      <c r="F738" s="204">
        <v>41671</v>
      </c>
      <c r="G738" s="201">
        <v>3.38</v>
      </c>
      <c r="J738" s="204">
        <v>27761</v>
      </c>
      <c r="K738" s="201">
        <v>8.0399999999999991</v>
      </c>
    </row>
    <row r="739" spans="1:11" x14ac:dyDescent="0.25">
      <c r="A739" s="205">
        <v>23671</v>
      </c>
      <c r="B739" s="202">
        <v>4.2</v>
      </c>
      <c r="C739" s="202"/>
      <c r="D739" s="202"/>
      <c r="E739" s="209">
        <f t="shared" si="11"/>
        <v>2014</v>
      </c>
      <c r="F739" s="204">
        <v>41699</v>
      </c>
      <c r="G739" s="201">
        <v>3.35</v>
      </c>
      <c r="J739" s="204">
        <v>27768</v>
      </c>
      <c r="K739" s="201">
        <v>7.99</v>
      </c>
    </row>
    <row r="740" spans="1:11" x14ac:dyDescent="0.25">
      <c r="A740" s="205">
        <v>23672</v>
      </c>
      <c r="B740" s="202">
        <v>4.2</v>
      </c>
      <c r="C740" s="202"/>
      <c r="D740" s="202"/>
      <c r="E740" s="209">
        <f t="shared" si="11"/>
        <v>2014</v>
      </c>
      <c r="F740" s="204">
        <v>41730</v>
      </c>
      <c r="G740" s="201">
        <v>3.27</v>
      </c>
      <c r="J740" s="204">
        <v>27775</v>
      </c>
      <c r="K740" s="201">
        <v>7.97</v>
      </c>
    </row>
    <row r="741" spans="1:11" x14ac:dyDescent="0.25">
      <c r="A741" s="205">
        <v>23673</v>
      </c>
      <c r="B741" s="202">
        <v>4.2</v>
      </c>
      <c r="C741" s="202"/>
      <c r="D741" s="202"/>
      <c r="E741" s="209">
        <f t="shared" si="11"/>
        <v>2014</v>
      </c>
      <c r="F741" s="204">
        <v>41760</v>
      </c>
      <c r="G741" s="201">
        <v>3.12</v>
      </c>
      <c r="J741" s="204">
        <v>27782</v>
      </c>
      <c r="K741" s="201">
        <v>8.0299999999999994</v>
      </c>
    </row>
    <row r="742" spans="1:11" x14ac:dyDescent="0.25">
      <c r="A742" s="205">
        <v>23676</v>
      </c>
      <c r="B742" s="202">
        <v>4.2</v>
      </c>
      <c r="C742" s="202"/>
      <c r="D742" s="202"/>
      <c r="E742" s="209">
        <f t="shared" si="11"/>
        <v>2014</v>
      </c>
      <c r="F742" s="204">
        <v>41791</v>
      </c>
      <c r="G742" s="201">
        <v>3.15</v>
      </c>
      <c r="J742" s="204">
        <v>27789</v>
      </c>
      <c r="K742" s="201">
        <v>8.02</v>
      </c>
    </row>
    <row r="743" spans="1:11" x14ac:dyDescent="0.25">
      <c r="A743" s="205">
        <v>23677</v>
      </c>
      <c r="B743" s="202">
        <v>4.2</v>
      </c>
      <c r="C743" s="202"/>
      <c r="D743" s="202"/>
      <c r="E743" s="209">
        <f t="shared" si="11"/>
        <v>2014</v>
      </c>
      <c r="F743" s="204">
        <v>41821</v>
      </c>
      <c r="G743" s="201">
        <v>3.07</v>
      </c>
      <c r="J743" s="204">
        <v>27796</v>
      </c>
      <c r="K743" s="201">
        <v>8.0399999999999991</v>
      </c>
    </row>
    <row r="744" spans="1:11" x14ac:dyDescent="0.25">
      <c r="A744" s="205">
        <v>23678</v>
      </c>
      <c r="B744" s="202">
        <v>4.18</v>
      </c>
      <c r="C744" s="202"/>
      <c r="D744" s="202"/>
      <c r="E744" s="209">
        <f t="shared" si="11"/>
        <v>2014</v>
      </c>
      <c r="F744" s="204">
        <v>41852</v>
      </c>
      <c r="G744" s="201">
        <v>2.94</v>
      </c>
      <c r="J744" s="204">
        <v>27803</v>
      </c>
      <c r="K744" s="201">
        <v>8.1</v>
      </c>
    </row>
    <row r="745" spans="1:11" x14ac:dyDescent="0.25">
      <c r="A745" s="205">
        <v>23679</v>
      </c>
      <c r="B745" s="202">
        <v>4.18</v>
      </c>
      <c r="C745" s="202"/>
      <c r="D745" s="202"/>
      <c r="E745" s="209">
        <f t="shared" si="11"/>
        <v>2014</v>
      </c>
      <c r="F745" s="204">
        <v>41883</v>
      </c>
      <c r="G745" s="201">
        <v>3.01</v>
      </c>
      <c r="J745" s="204">
        <v>27810</v>
      </c>
      <c r="K745" s="201">
        <v>8.06</v>
      </c>
    </row>
    <row r="746" spans="1:11" x14ac:dyDescent="0.25">
      <c r="A746" s="205">
        <v>23680</v>
      </c>
      <c r="B746" s="202">
        <v>4.17</v>
      </c>
      <c r="C746" s="202"/>
      <c r="D746" s="202"/>
      <c r="E746" s="209">
        <f t="shared" si="11"/>
        <v>2014</v>
      </c>
      <c r="F746" s="204">
        <v>41913</v>
      </c>
      <c r="G746" s="201">
        <v>2.77</v>
      </c>
      <c r="J746" s="204">
        <v>27817</v>
      </c>
      <c r="K746" s="201">
        <v>7.96</v>
      </c>
    </row>
    <row r="747" spans="1:11" x14ac:dyDescent="0.25">
      <c r="A747" s="205">
        <v>23683</v>
      </c>
      <c r="B747" s="202">
        <v>4.16</v>
      </c>
      <c r="C747" s="202"/>
      <c r="D747" s="202"/>
      <c r="E747" s="209">
        <f t="shared" si="11"/>
        <v>2014</v>
      </c>
      <c r="F747" s="204">
        <v>41944</v>
      </c>
      <c r="G747" s="201">
        <v>2.76</v>
      </c>
      <c r="J747" s="204">
        <v>27824</v>
      </c>
      <c r="K747" s="201">
        <v>8.07</v>
      </c>
    </row>
    <row r="748" spans="1:11" x14ac:dyDescent="0.25">
      <c r="A748" s="205">
        <v>23684</v>
      </c>
      <c r="B748" s="202" t="e">
        <f>NA()</f>
        <v>#N/A</v>
      </c>
      <c r="C748" s="202"/>
      <c r="D748" s="202"/>
      <c r="E748" s="209">
        <f t="shared" si="11"/>
        <v>2014</v>
      </c>
      <c r="F748" s="204">
        <v>41974</v>
      </c>
      <c r="G748" s="201">
        <v>2.5499999999999998</v>
      </c>
      <c r="J748" s="204">
        <v>27831</v>
      </c>
      <c r="K748" s="201">
        <v>7.99</v>
      </c>
    </row>
    <row r="749" spans="1:11" x14ac:dyDescent="0.25">
      <c r="A749" s="205">
        <v>23685</v>
      </c>
      <c r="B749" s="202">
        <v>4.16</v>
      </c>
      <c r="C749" s="202"/>
      <c r="D749" s="202"/>
      <c r="E749" s="209">
        <f t="shared" si="11"/>
        <v>2015</v>
      </c>
      <c r="F749" s="204">
        <v>42005</v>
      </c>
      <c r="G749" s="201">
        <v>2.2000000000000002</v>
      </c>
      <c r="J749" s="204">
        <v>27838</v>
      </c>
      <c r="K749" s="201">
        <v>7.97</v>
      </c>
    </row>
    <row r="750" spans="1:11" x14ac:dyDescent="0.25">
      <c r="A750" s="205">
        <v>23686</v>
      </c>
      <c r="B750" s="202">
        <v>4.16</v>
      </c>
      <c r="C750" s="202"/>
      <c r="D750" s="202"/>
      <c r="E750" s="209">
        <f t="shared" si="11"/>
        <v>2015</v>
      </c>
      <c r="F750" s="204">
        <v>42036</v>
      </c>
      <c r="G750" s="201">
        <v>2.34</v>
      </c>
      <c r="J750" s="204">
        <v>27845</v>
      </c>
      <c r="K750" s="201">
        <v>7.89</v>
      </c>
    </row>
    <row r="751" spans="1:11" x14ac:dyDescent="0.25">
      <c r="A751" s="205">
        <v>23687</v>
      </c>
      <c r="B751" s="202">
        <v>4.16</v>
      </c>
      <c r="C751" s="202"/>
      <c r="D751" s="202"/>
      <c r="E751" s="209">
        <f t="shared" si="11"/>
        <v>2015</v>
      </c>
      <c r="F751" s="204">
        <v>42064</v>
      </c>
      <c r="G751" s="201">
        <v>2.41</v>
      </c>
      <c r="J751" s="204">
        <v>27852</v>
      </c>
      <c r="K751" s="201">
        <v>7.9</v>
      </c>
    </row>
    <row r="752" spans="1:11" x14ac:dyDescent="0.25">
      <c r="A752" s="205">
        <v>23690</v>
      </c>
      <c r="B752" s="202">
        <v>4.16</v>
      </c>
      <c r="C752" s="202"/>
      <c r="D752" s="202"/>
      <c r="E752" s="209">
        <f t="shared" si="11"/>
        <v>2015</v>
      </c>
      <c r="F752" s="204">
        <v>42095</v>
      </c>
      <c r="G752" s="201">
        <v>2.33</v>
      </c>
      <c r="J752" s="204">
        <v>27859</v>
      </c>
      <c r="K752" s="201">
        <v>7.84</v>
      </c>
    </row>
    <row r="753" spans="1:11" x14ac:dyDescent="0.25">
      <c r="A753" s="205">
        <v>23691</v>
      </c>
      <c r="B753" s="202">
        <v>4.1500000000000004</v>
      </c>
      <c r="C753" s="202"/>
      <c r="D753" s="202"/>
      <c r="E753" s="209">
        <f t="shared" si="11"/>
        <v>2015</v>
      </c>
      <c r="F753" s="204">
        <v>42125</v>
      </c>
      <c r="G753" s="201">
        <v>2.69</v>
      </c>
      <c r="J753" s="204">
        <v>27866</v>
      </c>
      <c r="K753" s="201">
        <v>7.8</v>
      </c>
    </row>
    <row r="754" spans="1:11" x14ac:dyDescent="0.25">
      <c r="A754" s="205">
        <v>23692</v>
      </c>
      <c r="B754" s="202" t="e">
        <f>NA()</f>
        <v>#N/A</v>
      </c>
      <c r="C754" s="202"/>
      <c r="D754" s="202"/>
      <c r="E754" s="209">
        <f t="shared" si="11"/>
        <v>2015</v>
      </c>
      <c r="F754" s="204">
        <v>42156</v>
      </c>
      <c r="G754" s="201">
        <v>2.85</v>
      </c>
      <c r="J754" s="204">
        <v>27873</v>
      </c>
      <c r="K754" s="201">
        <v>7.84</v>
      </c>
    </row>
    <row r="755" spans="1:11" x14ac:dyDescent="0.25">
      <c r="A755" s="205">
        <v>23693</v>
      </c>
      <c r="B755" s="202">
        <v>4.1399999999999997</v>
      </c>
      <c r="C755" s="202"/>
      <c r="D755" s="202"/>
      <c r="E755" s="209">
        <f t="shared" si="11"/>
        <v>2015</v>
      </c>
      <c r="F755" s="204">
        <v>42186</v>
      </c>
      <c r="G755" s="201">
        <v>2.77</v>
      </c>
      <c r="J755" s="204">
        <v>27880</v>
      </c>
      <c r="K755" s="201">
        <v>7.94</v>
      </c>
    </row>
    <row r="756" spans="1:11" x14ac:dyDescent="0.25">
      <c r="A756" s="205">
        <v>23694</v>
      </c>
      <c r="B756" s="202">
        <v>4.1399999999999997</v>
      </c>
      <c r="C756" s="202"/>
      <c r="D756" s="202"/>
      <c r="E756" s="209">
        <f t="shared" si="11"/>
        <v>2015</v>
      </c>
      <c r="F756" s="204">
        <v>42217</v>
      </c>
      <c r="G756" s="201">
        <v>2.5499999999999998</v>
      </c>
      <c r="J756" s="204">
        <v>27887</v>
      </c>
      <c r="K756" s="201">
        <v>8.0299999999999994</v>
      </c>
    </row>
    <row r="757" spans="1:11" x14ac:dyDescent="0.25">
      <c r="A757" s="205">
        <v>23697</v>
      </c>
      <c r="B757" s="202">
        <v>4.1500000000000004</v>
      </c>
      <c r="C757" s="202"/>
      <c r="D757" s="202"/>
      <c r="E757" s="209">
        <f t="shared" si="11"/>
        <v>2015</v>
      </c>
      <c r="F757" s="204">
        <v>42248</v>
      </c>
      <c r="G757" s="201">
        <v>2.62</v>
      </c>
      <c r="J757" s="204">
        <v>27894</v>
      </c>
      <c r="K757" s="201">
        <v>8.15</v>
      </c>
    </row>
    <row r="758" spans="1:11" x14ac:dyDescent="0.25">
      <c r="A758" s="205">
        <v>23698</v>
      </c>
      <c r="B758" s="202">
        <v>4.16</v>
      </c>
      <c r="C758" s="202"/>
      <c r="D758" s="202"/>
      <c r="E758" s="209">
        <f t="shared" si="11"/>
        <v>2015</v>
      </c>
      <c r="F758" s="204">
        <v>42278</v>
      </c>
      <c r="G758" s="201">
        <v>2.5</v>
      </c>
      <c r="J758" s="204">
        <v>27901</v>
      </c>
      <c r="K758" s="201">
        <v>8.16</v>
      </c>
    </row>
    <row r="759" spans="1:11" x14ac:dyDescent="0.25">
      <c r="A759" s="205">
        <v>23699</v>
      </c>
      <c r="B759" s="202">
        <v>4.16</v>
      </c>
      <c r="C759" s="202"/>
      <c r="D759" s="202"/>
      <c r="E759" s="209">
        <f t="shared" si="11"/>
        <v>2015</v>
      </c>
      <c r="F759" s="204">
        <v>42309</v>
      </c>
      <c r="G759" s="201">
        <v>2.69</v>
      </c>
      <c r="J759" s="204">
        <v>27908</v>
      </c>
      <c r="K759" s="201">
        <v>8.17</v>
      </c>
    </row>
    <row r="760" spans="1:11" x14ac:dyDescent="0.25">
      <c r="A760" s="205">
        <v>23700</v>
      </c>
      <c r="B760" s="202">
        <v>4.1500000000000004</v>
      </c>
      <c r="C760" s="202"/>
      <c r="D760" s="202"/>
      <c r="E760" s="209">
        <f t="shared" si="11"/>
        <v>2015</v>
      </c>
      <c r="F760" s="204">
        <v>42339</v>
      </c>
      <c r="G760" s="201">
        <v>2.61</v>
      </c>
      <c r="J760" s="204">
        <v>27915</v>
      </c>
      <c r="K760" s="201">
        <v>8.08</v>
      </c>
    </row>
    <row r="761" spans="1:11" x14ac:dyDescent="0.25">
      <c r="A761" s="205">
        <v>23701</v>
      </c>
      <c r="B761" s="202">
        <v>4.1500000000000004</v>
      </c>
      <c r="C761" s="202"/>
      <c r="D761" s="202"/>
      <c r="E761" s="209">
        <f t="shared" si="11"/>
        <v>2016</v>
      </c>
      <c r="F761" s="204">
        <v>42370</v>
      </c>
      <c r="G761" s="201">
        <v>2.4900000000000002</v>
      </c>
      <c r="J761" s="204">
        <v>27922</v>
      </c>
      <c r="K761" s="201">
        <v>8.0399999999999991</v>
      </c>
    </row>
    <row r="762" spans="1:11" x14ac:dyDescent="0.25">
      <c r="A762" s="205">
        <v>23704</v>
      </c>
      <c r="B762" s="202">
        <v>4.18</v>
      </c>
      <c r="C762" s="202"/>
      <c r="D762" s="202"/>
      <c r="E762" s="209">
        <f t="shared" si="11"/>
        <v>2016</v>
      </c>
      <c r="F762" s="204">
        <v>42401</v>
      </c>
      <c r="G762" s="201">
        <v>2.2000000000000002</v>
      </c>
      <c r="J762" s="204">
        <v>27929</v>
      </c>
      <c r="K762" s="201">
        <v>8.02</v>
      </c>
    </row>
    <row r="763" spans="1:11" x14ac:dyDescent="0.25">
      <c r="A763" s="205">
        <v>23705</v>
      </c>
      <c r="B763" s="202">
        <v>4.2</v>
      </c>
      <c r="C763" s="202"/>
      <c r="D763" s="202"/>
      <c r="E763" s="209">
        <f t="shared" si="11"/>
        <v>2016</v>
      </c>
      <c r="F763" s="204">
        <v>42430</v>
      </c>
      <c r="G763" s="201">
        <v>2.2799999999999998</v>
      </c>
      <c r="J763" s="204">
        <v>27936</v>
      </c>
      <c r="K763" s="201">
        <v>7.99</v>
      </c>
    </row>
    <row r="764" spans="1:11" x14ac:dyDescent="0.25">
      <c r="A764" s="205">
        <v>23706</v>
      </c>
      <c r="B764" s="202">
        <v>4.2</v>
      </c>
      <c r="C764" s="202"/>
      <c r="D764" s="202"/>
      <c r="E764" s="209">
        <f t="shared" si="11"/>
        <v>2016</v>
      </c>
      <c r="F764" s="204">
        <v>42461</v>
      </c>
      <c r="G764" s="201">
        <v>2.21</v>
      </c>
      <c r="J764" s="204">
        <v>27943</v>
      </c>
      <c r="K764" s="201">
        <v>8.02</v>
      </c>
    </row>
    <row r="765" spans="1:11" x14ac:dyDescent="0.25">
      <c r="A765" s="205">
        <v>23707</v>
      </c>
      <c r="B765" s="202" t="e">
        <f>NA()</f>
        <v>#N/A</v>
      </c>
      <c r="C765" s="202"/>
      <c r="D765" s="202"/>
      <c r="E765" s="209">
        <f t="shared" si="11"/>
        <v>2016</v>
      </c>
      <c r="F765" s="204">
        <v>42491</v>
      </c>
      <c r="G765" s="201">
        <v>2.2200000000000002</v>
      </c>
      <c r="J765" s="204">
        <v>27950</v>
      </c>
      <c r="K765" s="201">
        <v>7.98</v>
      </c>
    </row>
    <row r="766" spans="1:11" x14ac:dyDescent="0.25">
      <c r="A766" s="205">
        <v>23708</v>
      </c>
      <c r="B766" s="202">
        <v>4.2</v>
      </c>
      <c r="C766" s="202"/>
      <c r="D766" s="202"/>
      <c r="E766" s="209">
        <f t="shared" si="11"/>
        <v>2016</v>
      </c>
      <c r="F766" s="204">
        <v>42522</v>
      </c>
      <c r="G766" s="201">
        <v>2.02</v>
      </c>
      <c r="J766" s="204">
        <v>27957</v>
      </c>
      <c r="K766" s="201">
        <v>7.96</v>
      </c>
    </row>
    <row r="767" spans="1:11" x14ac:dyDescent="0.25">
      <c r="A767" s="205">
        <v>23711</v>
      </c>
      <c r="B767" s="202">
        <v>4.2</v>
      </c>
      <c r="C767" s="202"/>
      <c r="D767" s="202"/>
      <c r="E767" s="209">
        <f t="shared" si="11"/>
        <v>2016</v>
      </c>
      <c r="F767" s="204">
        <v>42552</v>
      </c>
      <c r="G767" s="201">
        <v>1.82</v>
      </c>
      <c r="J767" s="204">
        <v>27964</v>
      </c>
      <c r="K767" s="201">
        <v>8.0299999999999994</v>
      </c>
    </row>
    <row r="768" spans="1:11" x14ac:dyDescent="0.25">
      <c r="A768" s="205">
        <v>23712</v>
      </c>
      <c r="B768" s="202">
        <v>4.2</v>
      </c>
      <c r="C768" s="202"/>
      <c r="D768" s="202"/>
      <c r="E768" s="209">
        <f t="shared" si="11"/>
        <v>2016</v>
      </c>
      <c r="F768" s="204">
        <v>42583</v>
      </c>
      <c r="G768" s="201">
        <v>1.89</v>
      </c>
      <c r="J768" s="204">
        <v>27971</v>
      </c>
      <c r="K768" s="201">
        <v>8.0299999999999994</v>
      </c>
    </row>
    <row r="769" spans="1:11" x14ac:dyDescent="0.25">
      <c r="A769" s="205">
        <v>23713</v>
      </c>
      <c r="B769" s="203">
        <v>4.2</v>
      </c>
      <c r="C769" s="203"/>
      <c r="D769" s="203"/>
      <c r="E769" s="209">
        <f t="shared" si="11"/>
        <v>2016</v>
      </c>
      <c r="F769" s="204">
        <v>42614</v>
      </c>
      <c r="G769" s="201">
        <v>2.02</v>
      </c>
      <c r="J769" s="204">
        <v>27978</v>
      </c>
      <c r="K769" s="201">
        <v>7.99</v>
      </c>
    </row>
    <row r="770" spans="1:11" x14ac:dyDescent="0.25">
      <c r="A770" s="205">
        <v>23714</v>
      </c>
      <c r="B770" s="202">
        <v>4.18</v>
      </c>
      <c r="C770" s="202"/>
      <c r="D770" s="202"/>
      <c r="E770" s="209">
        <f t="shared" si="11"/>
        <v>2016</v>
      </c>
      <c r="F770" s="204">
        <v>42644</v>
      </c>
      <c r="G770" s="201">
        <v>2.17</v>
      </c>
      <c r="J770" s="204">
        <v>27985</v>
      </c>
      <c r="K770" s="201">
        <v>7.93</v>
      </c>
    </row>
    <row r="771" spans="1:11" x14ac:dyDescent="0.25">
      <c r="A771" s="205">
        <v>23715</v>
      </c>
      <c r="B771" s="202">
        <v>4.18</v>
      </c>
      <c r="C771" s="202"/>
      <c r="D771" s="202"/>
      <c r="E771" s="209">
        <f t="shared" si="11"/>
        <v>2016</v>
      </c>
      <c r="F771" s="204">
        <v>42675</v>
      </c>
      <c r="G771" s="201">
        <v>2.54</v>
      </c>
      <c r="J771" s="204">
        <v>27992</v>
      </c>
      <c r="K771" s="201">
        <v>7.89</v>
      </c>
    </row>
    <row r="772" spans="1:11" x14ac:dyDescent="0.25">
      <c r="A772" s="205">
        <v>23718</v>
      </c>
      <c r="B772" s="202">
        <v>4.17</v>
      </c>
      <c r="C772" s="202"/>
      <c r="D772" s="202"/>
      <c r="E772" s="209">
        <f t="shared" si="11"/>
        <v>2016</v>
      </c>
      <c r="F772" s="204">
        <v>42705</v>
      </c>
      <c r="G772" s="201">
        <v>2.84</v>
      </c>
      <c r="J772" s="204">
        <v>27999</v>
      </c>
      <c r="K772" s="201">
        <v>7.86</v>
      </c>
    </row>
    <row r="773" spans="1:11" x14ac:dyDescent="0.25">
      <c r="A773" s="205">
        <v>23719</v>
      </c>
      <c r="B773" s="202">
        <v>4.17</v>
      </c>
      <c r="C773" s="202"/>
      <c r="D773" s="202"/>
      <c r="E773" s="209">
        <f t="shared" si="11"/>
        <v>2017</v>
      </c>
      <c r="F773" s="204">
        <v>42736</v>
      </c>
      <c r="G773" s="201">
        <v>2.75</v>
      </c>
      <c r="J773" s="204">
        <v>28006</v>
      </c>
      <c r="K773" s="201">
        <v>7.82</v>
      </c>
    </row>
    <row r="774" spans="1:11" x14ac:dyDescent="0.25">
      <c r="A774" s="205">
        <v>23720</v>
      </c>
      <c r="B774" s="202">
        <v>4.16</v>
      </c>
      <c r="C774" s="202"/>
      <c r="D774" s="202"/>
      <c r="E774" s="209">
        <f t="shared" si="11"/>
        <v>2017</v>
      </c>
      <c r="F774" s="204">
        <v>42767</v>
      </c>
      <c r="G774" s="201">
        <v>2.76</v>
      </c>
      <c r="J774" s="204">
        <v>28013</v>
      </c>
      <c r="K774" s="201">
        <v>7.81</v>
      </c>
    </row>
    <row r="775" spans="1:11" x14ac:dyDescent="0.25">
      <c r="A775" s="205">
        <v>23721</v>
      </c>
      <c r="B775" s="202">
        <v>4.16</v>
      </c>
      <c r="C775" s="202"/>
      <c r="D775" s="202"/>
      <c r="E775" s="209">
        <f t="shared" si="11"/>
        <v>2017</v>
      </c>
      <c r="F775" s="204">
        <v>42795</v>
      </c>
      <c r="G775" s="201">
        <v>2.83</v>
      </c>
      <c r="J775" s="204">
        <v>28020</v>
      </c>
      <c r="K775" s="201">
        <v>7.79</v>
      </c>
    </row>
    <row r="776" spans="1:11" x14ac:dyDescent="0.25">
      <c r="A776" s="205">
        <v>23722</v>
      </c>
      <c r="B776" s="202">
        <v>4.1500000000000004</v>
      </c>
      <c r="C776" s="202"/>
      <c r="D776" s="202"/>
      <c r="E776" s="209">
        <f t="shared" si="11"/>
        <v>2017</v>
      </c>
      <c r="F776" s="204">
        <v>42826</v>
      </c>
      <c r="G776" s="201">
        <v>2.67</v>
      </c>
      <c r="J776" s="204">
        <v>28027</v>
      </c>
      <c r="K776" s="201">
        <v>7.74</v>
      </c>
    </row>
    <row r="777" spans="1:11" x14ac:dyDescent="0.25">
      <c r="A777" s="205">
        <v>23725</v>
      </c>
      <c r="B777" s="202">
        <v>4.16</v>
      </c>
      <c r="C777" s="202"/>
      <c r="D777" s="202"/>
      <c r="E777" s="209">
        <f t="shared" ref="E777:E840" si="12">YEAR(F777)</f>
        <v>2017</v>
      </c>
      <c r="F777" s="204">
        <v>42856</v>
      </c>
      <c r="G777" s="201">
        <v>2.7</v>
      </c>
      <c r="J777" s="204">
        <v>28034</v>
      </c>
      <c r="K777" s="201">
        <v>7.76</v>
      </c>
    </row>
    <row r="778" spans="1:11" x14ac:dyDescent="0.25">
      <c r="A778" s="205">
        <v>23726</v>
      </c>
      <c r="B778" s="202">
        <v>4.16</v>
      </c>
      <c r="C778" s="202"/>
      <c r="D778" s="202"/>
      <c r="E778" s="209">
        <f t="shared" si="12"/>
        <v>2017</v>
      </c>
      <c r="F778" s="204">
        <v>42887</v>
      </c>
      <c r="G778" s="201">
        <v>2.54</v>
      </c>
      <c r="J778" s="204">
        <v>28041</v>
      </c>
      <c r="K778" s="201">
        <v>7.69</v>
      </c>
    </row>
    <row r="779" spans="1:11" x14ac:dyDescent="0.25">
      <c r="A779" s="205">
        <v>23727</v>
      </c>
      <c r="B779" s="202">
        <v>4.17</v>
      </c>
      <c r="C779" s="202"/>
      <c r="D779" s="202"/>
      <c r="E779" s="209">
        <f t="shared" si="12"/>
        <v>2017</v>
      </c>
      <c r="F779" s="204">
        <v>42917</v>
      </c>
      <c r="G779" s="201">
        <v>2.65</v>
      </c>
      <c r="J779" s="204">
        <v>28048</v>
      </c>
      <c r="K779" s="201">
        <v>7.63</v>
      </c>
    </row>
    <row r="780" spans="1:11" x14ac:dyDescent="0.25">
      <c r="A780" s="205">
        <v>23728</v>
      </c>
      <c r="B780" s="202">
        <v>4.17</v>
      </c>
      <c r="C780" s="202"/>
      <c r="D780" s="202"/>
      <c r="E780" s="209">
        <f t="shared" si="12"/>
        <v>2017</v>
      </c>
      <c r="F780" s="204">
        <v>42948</v>
      </c>
      <c r="G780" s="201">
        <v>2.5499999999999998</v>
      </c>
      <c r="J780" s="204">
        <v>28055</v>
      </c>
      <c r="K780" s="201">
        <v>7.7</v>
      </c>
    </row>
    <row r="781" spans="1:11" x14ac:dyDescent="0.25">
      <c r="A781" s="205">
        <v>23729</v>
      </c>
      <c r="B781" s="202">
        <v>4.18</v>
      </c>
      <c r="C781" s="202"/>
      <c r="D781" s="202"/>
      <c r="E781" s="209">
        <f t="shared" si="12"/>
        <v>2017</v>
      </c>
      <c r="F781" s="204">
        <v>42979</v>
      </c>
      <c r="G781" s="201">
        <v>2.5299999999999998</v>
      </c>
      <c r="J781" s="204">
        <v>28062</v>
      </c>
      <c r="K781" s="201">
        <v>7.74</v>
      </c>
    </row>
    <row r="782" spans="1:11" x14ac:dyDescent="0.25">
      <c r="A782" s="205">
        <v>23732</v>
      </c>
      <c r="B782" s="202">
        <v>4.18</v>
      </c>
      <c r="C782" s="202"/>
      <c r="D782" s="202"/>
      <c r="E782" s="209">
        <f t="shared" si="12"/>
        <v>2017</v>
      </c>
      <c r="F782" s="204">
        <v>43009</v>
      </c>
      <c r="G782" s="201">
        <v>2.65</v>
      </c>
      <c r="J782" s="204">
        <v>28069</v>
      </c>
      <c r="K782" s="201">
        <v>7.7</v>
      </c>
    </row>
    <row r="783" spans="1:11" x14ac:dyDescent="0.25">
      <c r="A783" s="205">
        <v>23733</v>
      </c>
      <c r="B783" s="202">
        <v>4.1900000000000004</v>
      </c>
      <c r="C783" s="202"/>
      <c r="D783" s="202"/>
      <c r="E783" s="209">
        <f t="shared" si="12"/>
        <v>2017</v>
      </c>
      <c r="F783" s="204">
        <v>43040</v>
      </c>
      <c r="G783" s="201">
        <v>2.6</v>
      </c>
      <c r="J783" s="204">
        <v>28076</v>
      </c>
      <c r="K783" s="201">
        <v>7.76</v>
      </c>
    </row>
    <row r="784" spans="1:11" x14ac:dyDescent="0.25">
      <c r="A784" s="205">
        <v>23734</v>
      </c>
      <c r="B784" s="202">
        <v>4.1900000000000004</v>
      </c>
      <c r="C784" s="202"/>
      <c r="D784" s="202"/>
      <c r="E784" s="209">
        <f t="shared" si="12"/>
        <v>2017</v>
      </c>
      <c r="F784" s="204">
        <v>43070</v>
      </c>
      <c r="G784" s="201">
        <v>2.6</v>
      </c>
      <c r="J784" s="204">
        <v>28083</v>
      </c>
      <c r="K784" s="201">
        <v>7.66</v>
      </c>
    </row>
    <row r="785" spans="1:11" x14ac:dyDescent="0.25">
      <c r="A785" s="205">
        <v>23735</v>
      </c>
      <c r="B785" s="202">
        <v>4.1900000000000004</v>
      </c>
      <c r="C785" s="202"/>
      <c r="D785" s="202"/>
      <c r="E785" s="209">
        <f t="shared" si="12"/>
        <v>2018</v>
      </c>
      <c r="F785" s="204">
        <v>43101</v>
      </c>
      <c r="G785" s="201">
        <v>2.73</v>
      </c>
      <c r="J785" s="204">
        <v>28090</v>
      </c>
      <c r="K785" s="201">
        <v>7.51</v>
      </c>
    </row>
    <row r="786" spans="1:11" x14ac:dyDescent="0.25">
      <c r="A786" s="205">
        <v>23736</v>
      </c>
      <c r="B786" s="202" t="e">
        <f>NA()</f>
        <v>#N/A</v>
      </c>
      <c r="C786" s="202"/>
      <c r="D786" s="202"/>
      <c r="E786" s="209">
        <f t="shared" si="12"/>
        <v>2018</v>
      </c>
      <c r="F786" s="204">
        <v>43132</v>
      </c>
      <c r="G786" s="201">
        <v>3.02</v>
      </c>
      <c r="J786" s="204">
        <v>28097</v>
      </c>
      <c r="K786" s="201">
        <v>7.39</v>
      </c>
    </row>
    <row r="787" spans="1:11" x14ac:dyDescent="0.25">
      <c r="A787" s="205">
        <v>23739</v>
      </c>
      <c r="B787" s="202">
        <v>4.1900000000000004</v>
      </c>
      <c r="C787" s="202"/>
      <c r="D787" s="202"/>
      <c r="E787" s="209">
        <f t="shared" si="12"/>
        <v>2018</v>
      </c>
      <c r="F787" s="204">
        <v>43160</v>
      </c>
      <c r="G787" s="201">
        <v>2.97</v>
      </c>
      <c r="J787" s="204">
        <v>28104</v>
      </c>
      <c r="K787" s="201">
        <v>7.32</v>
      </c>
    </row>
    <row r="788" spans="1:11" x14ac:dyDescent="0.25">
      <c r="A788" s="205">
        <v>23740</v>
      </c>
      <c r="B788" s="202">
        <v>4.2</v>
      </c>
      <c r="C788" s="202"/>
      <c r="D788" s="202"/>
      <c r="E788" s="209">
        <f t="shared" si="12"/>
        <v>2018</v>
      </c>
      <c r="F788" s="204">
        <v>43191</v>
      </c>
      <c r="G788" s="201">
        <v>2.96</v>
      </c>
      <c r="J788" s="204">
        <v>28111</v>
      </c>
      <c r="K788" s="201">
        <v>7.34</v>
      </c>
    </row>
    <row r="789" spans="1:11" x14ac:dyDescent="0.25">
      <c r="A789" s="205">
        <v>23741</v>
      </c>
      <c r="B789" s="202">
        <v>4.21</v>
      </c>
      <c r="C789" s="202"/>
      <c r="D789" s="202"/>
      <c r="E789" s="209">
        <f t="shared" si="12"/>
        <v>2018</v>
      </c>
      <c r="F789" s="204">
        <v>43221</v>
      </c>
      <c r="G789" s="201">
        <v>3.05</v>
      </c>
      <c r="J789" s="204">
        <v>28118</v>
      </c>
      <c r="K789" s="201">
        <v>7.28</v>
      </c>
    </row>
    <row r="790" spans="1:11" x14ac:dyDescent="0.25">
      <c r="A790" s="205">
        <v>23742</v>
      </c>
      <c r="B790" s="202">
        <v>4.21</v>
      </c>
      <c r="C790" s="202"/>
      <c r="D790" s="202"/>
      <c r="E790" s="209">
        <f t="shared" si="12"/>
        <v>2018</v>
      </c>
      <c r="F790" s="204">
        <v>43252</v>
      </c>
      <c r="G790" s="201">
        <v>2.98</v>
      </c>
      <c r="J790" s="204">
        <v>28125</v>
      </c>
      <c r="K790" s="201">
        <v>7.23</v>
      </c>
    </row>
    <row r="791" spans="1:11" x14ac:dyDescent="0.25">
      <c r="A791" s="205">
        <v>23743</v>
      </c>
      <c r="B791" s="202" t="e">
        <f>NA()</f>
        <v>#N/A</v>
      </c>
      <c r="C791" s="202"/>
      <c r="D791" s="202"/>
      <c r="E791" s="209">
        <f t="shared" si="12"/>
        <v>2018</v>
      </c>
      <c r="F791" s="204">
        <v>43282</v>
      </c>
      <c r="G791" s="201">
        <v>2.94</v>
      </c>
      <c r="J791" s="204">
        <v>28132</v>
      </c>
      <c r="K791" s="201">
        <v>7.26</v>
      </c>
    </row>
    <row r="792" spans="1:11" x14ac:dyDescent="0.25">
      <c r="A792" s="205">
        <v>23746</v>
      </c>
      <c r="B792" s="202">
        <v>4.2</v>
      </c>
      <c r="C792" s="202"/>
      <c r="D792" s="202"/>
      <c r="E792" s="209">
        <f t="shared" si="12"/>
        <v>2018</v>
      </c>
      <c r="F792" s="204">
        <v>43313</v>
      </c>
      <c r="G792" s="201">
        <v>2.97</v>
      </c>
      <c r="J792" s="204">
        <v>28139</v>
      </c>
      <c r="K792" s="201">
        <v>7.5</v>
      </c>
    </row>
    <row r="793" spans="1:11" x14ac:dyDescent="0.25">
      <c r="A793" s="205">
        <v>23747</v>
      </c>
      <c r="B793" s="202">
        <v>4.2</v>
      </c>
      <c r="C793" s="202"/>
      <c r="D793" s="202"/>
      <c r="E793" s="209">
        <f t="shared" si="12"/>
        <v>2018</v>
      </c>
      <c r="F793" s="204">
        <v>43344</v>
      </c>
      <c r="G793" s="201">
        <v>3.08</v>
      </c>
      <c r="J793" s="204">
        <v>28146</v>
      </c>
      <c r="K793" s="201">
        <v>7.54</v>
      </c>
    </row>
    <row r="794" spans="1:11" x14ac:dyDescent="0.25">
      <c r="A794" s="205">
        <v>23748</v>
      </c>
      <c r="B794" s="202">
        <v>4.1900000000000004</v>
      </c>
      <c r="C794" s="202"/>
      <c r="D794" s="202"/>
      <c r="E794" s="209">
        <f t="shared" si="12"/>
        <v>2018</v>
      </c>
      <c r="F794" s="204">
        <v>43374</v>
      </c>
      <c r="G794" s="201">
        <v>3.27</v>
      </c>
      <c r="J794" s="204">
        <v>28153</v>
      </c>
      <c r="K794" s="201">
        <v>7.59</v>
      </c>
    </row>
    <row r="795" spans="1:11" x14ac:dyDescent="0.25">
      <c r="A795" s="205">
        <v>23749</v>
      </c>
      <c r="B795" s="202">
        <v>4.1900000000000004</v>
      </c>
      <c r="C795" s="202"/>
      <c r="D795" s="202"/>
      <c r="E795" s="209">
        <f t="shared" si="12"/>
        <v>2018</v>
      </c>
      <c r="F795" s="204">
        <v>43405</v>
      </c>
      <c r="G795" s="201">
        <v>3.27</v>
      </c>
      <c r="J795" s="204">
        <v>28160</v>
      </c>
      <c r="K795" s="201">
        <v>7.63</v>
      </c>
    </row>
    <row r="796" spans="1:11" x14ac:dyDescent="0.25">
      <c r="A796" s="205">
        <v>23750</v>
      </c>
      <c r="B796" s="203">
        <v>4.2</v>
      </c>
      <c r="C796" s="203"/>
      <c r="D796" s="203"/>
      <c r="E796" s="209">
        <f t="shared" si="12"/>
        <v>2018</v>
      </c>
      <c r="F796" s="204">
        <v>43435</v>
      </c>
      <c r="G796" s="201">
        <v>2.98</v>
      </c>
      <c r="J796" s="204">
        <v>28167</v>
      </c>
      <c r="K796" s="201">
        <v>7.6</v>
      </c>
    </row>
    <row r="797" spans="1:11" x14ac:dyDescent="0.25">
      <c r="A797" s="205">
        <v>23753</v>
      </c>
      <c r="B797" s="202">
        <v>4.1900000000000004</v>
      </c>
      <c r="C797" s="202"/>
      <c r="D797" s="202"/>
      <c r="E797" s="209">
        <f t="shared" si="12"/>
        <v>2019</v>
      </c>
      <c r="F797" s="204">
        <v>43466</v>
      </c>
      <c r="G797" s="201">
        <v>2.89</v>
      </c>
      <c r="J797" s="204">
        <v>28174</v>
      </c>
      <c r="K797" s="201">
        <v>7.61</v>
      </c>
    </row>
    <row r="798" spans="1:11" x14ac:dyDescent="0.25">
      <c r="A798" s="205">
        <v>23754</v>
      </c>
      <c r="B798" s="202">
        <v>4.1900000000000004</v>
      </c>
      <c r="C798" s="202"/>
      <c r="D798" s="202"/>
      <c r="E798" s="209">
        <f t="shared" si="12"/>
        <v>2019</v>
      </c>
      <c r="F798" s="204">
        <v>43497</v>
      </c>
      <c r="G798" s="201">
        <v>2.87</v>
      </c>
      <c r="J798" s="204">
        <v>28181</v>
      </c>
      <c r="K798" s="201">
        <v>7.71</v>
      </c>
    </row>
    <row r="799" spans="1:11" x14ac:dyDescent="0.25">
      <c r="A799" s="205">
        <v>23755</v>
      </c>
      <c r="B799" s="202">
        <v>4.1900000000000004</v>
      </c>
      <c r="C799" s="202"/>
      <c r="D799" s="202"/>
      <c r="E799" s="209">
        <f t="shared" si="12"/>
        <v>2019</v>
      </c>
      <c r="F799" s="204">
        <v>43525</v>
      </c>
      <c r="G799" s="201">
        <v>2.8</v>
      </c>
      <c r="J799" s="204">
        <v>28188</v>
      </c>
      <c r="K799" s="201">
        <v>7.75</v>
      </c>
    </row>
    <row r="800" spans="1:11" x14ac:dyDescent="0.25">
      <c r="A800" s="205">
        <v>23756</v>
      </c>
      <c r="B800" s="202">
        <v>4.1900000000000004</v>
      </c>
      <c r="C800" s="202"/>
      <c r="D800" s="202"/>
      <c r="E800" s="209">
        <f t="shared" si="12"/>
        <v>2019</v>
      </c>
      <c r="F800" s="204">
        <v>43556</v>
      </c>
      <c r="G800" s="201">
        <v>2.76</v>
      </c>
      <c r="J800" s="204">
        <v>28195</v>
      </c>
      <c r="K800" s="201">
        <v>7.76</v>
      </c>
    </row>
    <row r="801" spans="1:11" x14ac:dyDescent="0.25">
      <c r="A801" s="205">
        <v>23757</v>
      </c>
      <c r="B801" s="202">
        <v>4.1900000000000004</v>
      </c>
      <c r="C801" s="202"/>
      <c r="D801" s="202"/>
      <c r="E801" s="209">
        <f t="shared" si="12"/>
        <v>2019</v>
      </c>
      <c r="F801" s="204">
        <v>43586</v>
      </c>
      <c r="G801" s="201">
        <v>2.63</v>
      </c>
      <c r="J801" s="204">
        <v>28202</v>
      </c>
      <c r="K801" s="201">
        <v>7.72</v>
      </c>
    </row>
    <row r="802" spans="1:11" x14ac:dyDescent="0.25">
      <c r="A802" s="205">
        <v>23760</v>
      </c>
      <c r="B802" s="202">
        <v>4.1900000000000004</v>
      </c>
      <c r="C802" s="202"/>
      <c r="D802" s="202"/>
      <c r="E802" s="209">
        <f t="shared" si="12"/>
        <v>2019</v>
      </c>
      <c r="F802" s="204">
        <v>43617</v>
      </c>
      <c r="G802" s="201">
        <v>2.36</v>
      </c>
      <c r="J802" s="204">
        <v>28209</v>
      </c>
      <c r="K802" s="201">
        <v>7.71</v>
      </c>
    </row>
    <row r="803" spans="1:11" x14ac:dyDescent="0.25">
      <c r="A803" s="205">
        <v>23761</v>
      </c>
      <c r="B803" s="202">
        <v>4.18</v>
      </c>
      <c r="C803" s="202"/>
      <c r="D803" s="202"/>
      <c r="E803" s="209">
        <f t="shared" si="12"/>
        <v>2019</v>
      </c>
      <c r="F803" s="204">
        <v>43647</v>
      </c>
      <c r="G803" s="201">
        <v>2.36</v>
      </c>
      <c r="J803" s="204">
        <v>28216</v>
      </c>
      <c r="K803" s="201">
        <v>7.73</v>
      </c>
    </row>
    <row r="804" spans="1:11" x14ac:dyDescent="0.25">
      <c r="A804" s="205">
        <v>23762</v>
      </c>
      <c r="B804" s="202">
        <v>4.18</v>
      </c>
      <c r="C804" s="202"/>
      <c r="D804" s="202"/>
      <c r="E804" s="209">
        <f t="shared" si="12"/>
        <v>2019</v>
      </c>
      <c r="F804" s="204">
        <v>43678</v>
      </c>
      <c r="G804" s="201">
        <v>1.91</v>
      </c>
      <c r="J804" s="204">
        <v>28223</v>
      </c>
      <c r="K804" s="201">
        <v>7.72</v>
      </c>
    </row>
    <row r="805" spans="1:11" x14ac:dyDescent="0.25">
      <c r="A805" s="205">
        <v>23763</v>
      </c>
      <c r="B805" s="202">
        <v>4.18</v>
      </c>
      <c r="C805" s="202"/>
      <c r="D805" s="202"/>
      <c r="E805" s="209">
        <f t="shared" si="12"/>
        <v>2019</v>
      </c>
      <c r="F805" s="204">
        <v>43709</v>
      </c>
      <c r="G805" s="201">
        <v>1.97</v>
      </c>
      <c r="J805" s="204">
        <v>28230</v>
      </c>
      <c r="K805" s="201">
        <v>7.65</v>
      </c>
    </row>
    <row r="806" spans="1:11" x14ac:dyDescent="0.25">
      <c r="A806" s="205">
        <v>23764</v>
      </c>
      <c r="B806" s="202">
        <v>4.17</v>
      </c>
      <c r="C806" s="202"/>
      <c r="D806" s="202"/>
      <c r="E806" s="209">
        <f t="shared" si="12"/>
        <v>2019</v>
      </c>
      <c r="F806" s="204">
        <v>43739</v>
      </c>
      <c r="G806" s="201">
        <v>2</v>
      </c>
      <c r="J806" s="204">
        <v>28237</v>
      </c>
      <c r="K806" s="201">
        <v>7.62</v>
      </c>
    </row>
    <row r="807" spans="1:11" x14ac:dyDescent="0.25">
      <c r="A807" s="205">
        <v>23767</v>
      </c>
      <c r="B807" s="202">
        <v>4.17</v>
      </c>
      <c r="C807" s="202"/>
      <c r="D807" s="202"/>
      <c r="E807" s="209">
        <f t="shared" si="12"/>
        <v>2019</v>
      </c>
      <c r="F807" s="204">
        <v>43770</v>
      </c>
      <c r="G807" s="201">
        <v>2.13</v>
      </c>
      <c r="J807" s="204">
        <v>28244</v>
      </c>
      <c r="K807" s="201">
        <v>7.69</v>
      </c>
    </row>
    <row r="808" spans="1:11" x14ac:dyDescent="0.25">
      <c r="A808" s="205">
        <v>23768</v>
      </c>
      <c r="B808" s="202">
        <v>4.18</v>
      </c>
      <c r="C808" s="202"/>
      <c r="D808" s="202"/>
      <c r="E808" s="209">
        <f t="shared" si="12"/>
        <v>2019</v>
      </c>
      <c r="F808" s="204">
        <v>43800</v>
      </c>
      <c r="G808" s="201">
        <v>2.16</v>
      </c>
      <c r="J808" s="204">
        <v>28251</v>
      </c>
      <c r="K808" s="201">
        <v>7.74</v>
      </c>
    </row>
    <row r="809" spans="1:11" x14ac:dyDescent="0.25">
      <c r="A809" s="205">
        <v>23769</v>
      </c>
      <c r="B809" s="202">
        <v>4.18</v>
      </c>
      <c r="C809" s="202"/>
      <c r="D809" s="202"/>
      <c r="E809" s="209">
        <f t="shared" si="12"/>
        <v>2020</v>
      </c>
      <c r="F809" s="204">
        <v>43831</v>
      </c>
      <c r="G809" s="201">
        <v>2.0699999999999998</v>
      </c>
      <c r="J809" s="204">
        <v>28258</v>
      </c>
      <c r="K809" s="201">
        <v>7.78</v>
      </c>
    </row>
    <row r="810" spans="1:11" x14ac:dyDescent="0.25">
      <c r="A810" s="205">
        <v>23770</v>
      </c>
      <c r="B810" s="202">
        <v>4.18</v>
      </c>
      <c r="C810" s="202"/>
      <c r="D810" s="202"/>
      <c r="E810" s="209">
        <f t="shared" si="12"/>
        <v>2020</v>
      </c>
      <c r="F810" s="204">
        <v>43862</v>
      </c>
      <c r="G810" s="201">
        <v>1.81</v>
      </c>
      <c r="J810" s="204">
        <v>28265</v>
      </c>
      <c r="K810" s="201">
        <v>7.74</v>
      </c>
    </row>
    <row r="811" spans="1:11" x14ac:dyDescent="0.25">
      <c r="A811" s="205">
        <v>23771</v>
      </c>
      <c r="B811" s="202">
        <v>4.1900000000000004</v>
      </c>
      <c r="C811" s="202"/>
      <c r="D811" s="202"/>
      <c r="E811" s="209">
        <f t="shared" si="12"/>
        <v>2020</v>
      </c>
      <c r="F811" s="204">
        <v>43891</v>
      </c>
      <c r="G811" s="201">
        <v>1.26</v>
      </c>
      <c r="J811" s="204">
        <v>28272</v>
      </c>
      <c r="K811" s="201">
        <v>7.7</v>
      </c>
    </row>
    <row r="812" spans="1:11" x14ac:dyDescent="0.25">
      <c r="A812" s="205">
        <v>23774</v>
      </c>
      <c r="B812" s="202">
        <v>4.1900000000000004</v>
      </c>
      <c r="C812" s="202"/>
      <c r="D812" s="202"/>
      <c r="E812" s="209">
        <f t="shared" si="12"/>
        <v>2020</v>
      </c>
      <c r="F812" s="204">
        <v>43922</v>
      </c>
      <c r="G812" s="201">
        <v>1.06</v>
      </c>
      <c r="J812" s="204">
        <v>28279</v>
      </c>
      <c r="K812" s="201">
        <v>7.68</v>
      </c>
    </row>
    <row r="813" spans="1:11" x14ac:dyDescent="0.25">
      <c r="A813" s="205">
        <v>23775</v>
      </c>
      <c r="B813" s="202">
        <v>4.1900000000000004</v>
      </c>
      <c r="C813" s="202"/>
      <c r="D813" s="202"/>
      <c r="E813" s="209">
        <f t="shared" si="12"/>
        <v>2020</v>
      </c>
      <c r="F813" s="204">
        <v>43952</v>
      </c>
      <c r="G813" s="201">
        <v>1.1200000000000001</v>
      </c>
      <c r="J813" s="204">
        <v>28286</v>
      </c>
      <c r="K813" s="201">
        <v>7.68</v>
      </c>
    </row>
    <row r="814" spans="1:11" x14ac:dyDescent="0.25">
      <c r="A814" s="205">
        <v>23776</v>
      </c>
      <c r="B814" s="202">
        <v>4.2</v>
      </c>
      <c r="C814" s="202"/>
      <c r="D814" s="202"/>
      <c r="E814" s="209">
        <f t="shared" si="12"/>
        <v>2020</v>
      </c>
      <c r="F814" s="204">
        <v>43983</v>
      </c>
      <c r="G814" s="201">
        <v>1.27</v>
      </c>
      <c r="J814" s="204">
        <v>28293</v>
      </c>
      <c r="K814" s="201">
        <v>7.63</v>
      </c>
    </row>
    <row r="815" spans="1:11" x14ac:dyDescent="0.25">
      <c r="A815" s="205">
        <v>23777</v>
      </c>
      <c r="B815" s="202">
        <v>4.2</v>
      </c>
      <c r="C815" s="202"/>
      <c r="D815" s="202"/>
      <c r="E815" s="209">
        <f t="shared" si="12"/>
        <v>2020</v>
      </c>
      <c r="F815" s="204">
        <v>44013</v>
      </c>
      <c r="G815" s="201">
        <v>1.0900000000000001</v>
      </c>
      <c r="J815" s="204">
        <v>28300</v>
      </c>
      <c r="K815" s="201">
        <v>7.63</v>
      </c>
    </row>
    <row r="816" spans="1:11" x14ac:dyDescent="0.25">
      <c r="A816" s="205">
        <v>23778</v>
      </c>
      <c r="B816" s="202">
        <v>4.21</v>
      </c>
      <c r="C816" s="202"/>
      <c r="D816" s="202"/>
      <c r="E816" s="209">
        <f t="shared" si="12"/>
        <v>2020</v>
      </c>
      <c r="F816" s="204">
        <v>44044</v>
      </c>
      <c r="G816" s="201">
        <v>1.1399999999999999</v>
      </c>
      <c r="J816" s="204">
        <v>28307</v>
      </c>
      <c r="K816" s="201">
        <v>7.57</v>
      </c>
    </row>
    <row r="817" spans="1:11" x14ac:dyDescent="0.25">
      <c r="A817" s="205">
        <v>23781</v>
      </c>
      <c r="B817" s="202">
        <v>4.2</v>
      </c>
      <c r="C817" s="202"/>
      <c r="D817" s="202"/>
      <c r="E817" s="209">
        <f t="shared" si="12"/>
        <v>2020</v>
      </c>
      <c r="F817" s="204">
        <v>44075</v>
      </c>
      <c r="G817" s="201">
        <v>1.21</v>
      </c>
      <c r="J817" s="204">
        <v>28314</v>
      </c>
      <c r="K817" s="201">
        <v>7.58</v>
      </c>
    </row>
    <row r="818" spans="1:11" x14ac:dyDescent="0.25">
      <c r="A818" s="205">
        <v>23782</v>
      </c>
      <c r="B818" s="202">
        <v>4.2</v>
      </c>
      <c r="C818" s="202"/>
      <c r="D818" s="202"/>
      <c r="E818" s="209">
        <f t="shared" si="12"/>
        <v>2020</v>
      </c>
      <c r="F818" s="204">
        <v>44105</v>
      </c>
      <c r="G818" s="201">
        <v>1.34</v>
      </c>
      <c r="J818" s="204">
        <v>28321</v>
      </c>
      <c r="K818" s="201">
        <v>7.6</v>
      </c>
    </row>
    <row r="819" spans="1:11" x14ac:dyDescent="0.25">
      <c r="A819" s="205">
        <v>23783</v>
      </c>
      <c r="B819" s="202">
        <v>4.21</v>
      </c>
      <c r="C819" s="202"/>
      <c r="D819" s="202"/>
      <c r="E819" s="209">
        <f t="shared" si="12"/>
        <v>2020</v>
      </c>
      <c r="F819" s="204">
        <v>44136</v>
      </c>
      <c r="G819" s="201">
        <v>1.4</v>
      </c>
      <c r="J819" s="204">
        <v>28328</v>
      </c>
      <c r="K819" s="201">
        <v>7.62</v>
      </c>
    </row>
    <row r="820" spans="1:11" x14ac:dyDescent="0.25">
      <c r="A820" s="205">
        <v>23784</v>
      </c>
      <c r="B820" s="202">
        <v>4.21</v>
      </c>
      <c r="C820" s="202"/>
      <c r="D820" s="202"/>
      <c r="E820" s="209">
        <f t="shared" si="12"/>
        <v>2020</v>
      </c>
      <c r="F820" s="204">
        <v>44166</v>
      </c>
      <c r="G820" s="201">
        <v>1.47</v>
      </c>
      <c r="J820" s="204">
        <v>28335</v>
      </c>
      <c r="K820" s="201">
        <v>7.61</v>
      </c>
    </row>
    <row r="821" spans="1:11" x14ac:dyDescent="0.25">
      <c r="A821" s="205">
        <v>23785</v>
      </c>
      <c r="B821" s="202" t="e">
        <f>NA()</f>
        <v>#N/A</v>
      </c>
      <c r="C821" s="202"/>
      <c r="D821" s="202"/>
      <c r="E821" s="209">
        <f t="shared" si="12"/>
        <v>2021</v>
      </c>
      <c r="F821" s="204">
        <v>44197</v>
      </c>
      <c r="G821" s="201">
        <v>1.63</v>
      </c>
      <c r="J821" s="204">
        <v>28342</v>
      </c>
      <c r="K821" s="201">
        <v>7.66</v>
      </c>
    </row>
    <row r="822" spans="1:11" x14ac:dyDescent="0.25">
      <c r="A822" s="205">
        <v>23788</v>
      </c>
      <c r="B822" s="202">
        <v>4.21</v>
      </c>
      <c r="C822" s="202"/>
      <c r="D822" s="202"/>
      <c r="E822" s="209">
        <f t="shared" si="12"/>
        <v>2021</v>
      </c>
      <c r="F822" s="204">
        <v>44228</v>
      </c>
      <c r="G822" s="201">
        <v>1.88</v>
      </c>
      <c r="J822" s="204">
        <v>28349</v>
      </c>
      <c r="K822" s="201">
        <v>7.69</v>
      </c>
    </row>
    <row r="823" spans="1:11" x14ac:dyDescent="0.25">
      <c r="A823" s="205">
        <v>23789</v>
      </c>
      <c r="B823" s="202">
        <v>4.21</v>
      </c>
      <c r="C823" s="202"/>
      <c r="D823" s="202"/>
      <c r="E823" s="209">
        <f t="shared" si="12"/>
        <v>2021</v>
      </c>
      <c r="F823" s="204">
        <v>44256</v>
      </c>
      <c r="G823" s="201">
        <v>2.2400000000000002</v>
      </c>
      <c r="J823" s="204">
        <v>28356</v>
      </c>
      <c r="K823" s="201">
        <v>7.68</v>
      </c>
    </row>
    <row r="824" spans="1:11" x14ac:dyDescent="0.25">
      <c r="A824" s="205">
        <v>23790</v>
      </c>
      <c r="B824" s="202">
        <v>4.21</v>
      </c>
      <c r="C824" s="202"/>
      <c r="D824" s="202"/>
      <c r="E824" s="209">
        <f t="shared" si="12"/>
        <v>2021</v>
      </c>
      <c r="F824" s="204">
        <v>44287</v>
      </c>
      <c r="G824" s="201">
        <v>2.2000000000000002</v>
      </c>
      <c r="J824" s="204">
        <v>28363</v>
      </c>
      <c r="K824" s="201">
        <v>7.58</v>
      </c>
    </row>
    <row r="825" spans="1:11" x14ac:dyDescent="0.25">
      <c r="A825" s="205">
        <v>23791</v>
      </c>
      <c r="B825" s="202">
        <v>4.21</v>
      </c>
      <c r="C825" s="202"/>
      <c r="D825" s="202"/>
      <c r="E825" s="209">
        <f t="shared" si="12"/>
        <v>2021</v>
      </c>
      <c r="F825" s="204">
        <v>44317</v>
      </c>
      <c r="G825" s="201">
        <v>2.2200000000000002</v>
      </c>
      <c r="J825" s="204">
        <v>28370</v>
      </c>
      <c r="K825" s="201">
        <v>7.52</v>
      </c>
    </row>
    <row r="826" spans="1:11" x14ac:dyDescent="0.25">
      <c r="A826" s="205">
        <v>23792</v>
      </c>
      <c r="B826" s="202">
        <v>4.21</v>
      </c>
      <c r="C826" s="202"/>
      <c r="D826" s="202"/>
      <c r="E826" s="209">
        <f t="shared" si="12"/>
        <v>2021</v>
      </c>
      <c r="F826" s="204">
        <v>44348</v>
      </c>
      <c r="G826" s="201">
        <v>2.09</v>
      </c>
      <c r="J826" s="204">
        <v>28377</v>
      </c>
      <c r="K826" s="201">
        <v>7.52</v>
      </c>
    </row>
    <row r="827" spans="1:11" x14ac:dyDescent="0.25">
      <c r="A827" s="205">
        <v>23795</v>
      </c>
      <c r="B827" s="202" t="e">
        <f>NA()</f>
        <v>#N/A</v>
      </c>
      <c r="C827" s="202"/>
      <c r="D827" s="202"/>
      <c r="E827" s="209">
        <f t="shared" si="12"/>
        <v>2021</v>
      </c>
      <c r="F827" s="204">
        <v>44378</v>
      </c>
      <c r="G827" s="201">
        <v>1.87</v>
      </c>
      <c r="J827" s="204">
        <v>28384</v>
      </c>
      <c r="K827" s="201">
        <v>7.57</v>
      </c>
    </row>
    <row r="828" spans="1:11" x14ac:dyDescent="0.25">
      <c r="A828" s="205">
        <v>23796</v>
      </c>
      <c r="B828" s="202">
        <v>4.21</v>
      </c>
      <c r="C828" s="202"/>
      <c r="D828" s="202"/>
      <c r="E828" s="209">
        <f t="shared" si="12"/>
        <v>2021</v>
      </c>
      <c r="F828" s="204">
        <v>44409</v>
      </c>
      <c r="G828" s="201">
        <v>1.83</v>
      </c>
      <c r="J828" s="204">
        <v>28391</v>
      </c>
      <c r="K828" s="201">
        <v>7.59</v>
      </c>
    </row>
    <row r="829" spans="1:11" x14ac:dyDescent="0.25">
      <c r="A829" s="205">
        <v>23797</v>
      </c>
      <c r="B829" s="202">
        <v>4.21</v>
      </c>
      <c r="C829" s="202"/>
      <c r="D829" s="202"/>
      <c r="E829" s="209">
        <f t="shared" si="12"/>
        <v>2021</v>
      </c>
      <c r="F829" s="204">
        <v>44440</v>
      </c>
      <c r="G829" s="201">
        <v>1.87</v>
      </c>
      <c r="J829" s="204">
        <v>28398</v>
      </c>
      <c r="K829" s="201">
        <v>7.61</v>
      </c>
    </row>
    <row r="830" spans="1:11" x14ac:dyDescent="0.25">
      <c r="A830" s="205">
        <v>23798</v>
      </c>
      <c r="B830" s="202">
        <v>4.21</v>
      </c>
      <c r="C830" s="202"/>
      <c r="D830" s="202"/>
      <c r="E830" s="209">
        <f t="shared" si="12"/>
        <v>2021</v>
      </c>
      <c r="F830" s="204">
        <v>44470</v>
      </c>
      <c r="G830" s="201">
        <v>2.0299999999999998</v>
      </c>
      <c r="J830" s="204">
        <v>28405</v>
      </c>
      <c r="K830" s="201">
        <v>7.63</v>
      </c>
    </row>
    <row r="831" spans="1:11" x14ac:dyDescent="0.25">
      <c r="A831" s="205">
        <v>23799</v>
      </c>
      <c r="B831" s="202">
        <v>4.21</v>
      </c>
      <c r="C831" s="202"/>
      <c r="D831" s="202"/>
      <c r="E831" s="209">
        <f t="shared" si="12"/>
        <v>2021</v>
      </c>
      <c r="F831" s="204">
        <v>44501</v>
      </c>
      <c r="G831" s="201">
        <v>1.97</v>
      </c>
      <c r="J831" s="204">
        <v>28412</v>
      </c>
      <c r="K831" s="201">
        <v>7.71</v>
      </c>
    </row>
    <row r="832" spans="1:11" x14ac:dyDescent="0.25">
      <c r="A832" s="205">
        <v>23802</v>
      </c>
      <c r="B832" s="202">
        <v>4.21</v>
      </c>
      <c r="C832" s="202"/>
      <c r="D832" s="202"/>
      <c r="E832" s="209">
        <f t="shared" si="12"/>
        <v>2021</v>
      </c>
      <c r="F832" s="204">
        <v>44531</v>
      </c>
      <c r="G832" s="201">
        <v>1.9</v>
      </c>
      <c r="J832" s="204">
        <v>28419</v>
      </c>
      <c r="K832" s="201">
        <v>7.73</v>
      </c>
    </row>
    <row r="833" spans="1:11" x14ac:dyDescent="0.25">
      <c r="A833" s="205">
        <v>23803</v>
      </c>
      <c r="B833" s="202">
        <v>4.21</v>
      </c>
      <c r="C833" s="202"/>
      <c r="D833" s="202"/>
      <c r="E833" s="209">
        <f t="shared" si="12"/>
        <v>2022</v>
      </c>
      <c r="F833" s="204">
        <v>44562</v>
      </c>
      <c r="G833" s="201">
        <v>2.15</v>
      </c>
      <c r="J833" s="204">
        <v>28426</v>
      </c>
      <c r="K833" s="201">
        <v>7.74</v>
      </c>
    </row>
    <row r="834" spans="1:11" x14ac:dyDescent="0.25">
      <c r="A834" s="205">
        <v>23804</v>
      </c>
      <c r="B834" s="202">
        <v>4.21</v>
      </c>
      <c r="C834" s="202"/>
      <c r="D834" s="202"/>
      <c r="E834" s="209">
        <f t="shared" si="12"/>
        <v>2022</v>
      </c>
      <c r="F834" s="204">
        <v>44593</v>
      </c>
      <c r="G834" s="201">
        <v>2.31</v>
      </c>
      <c r="J834" s="204">
        <v>28433</v>
      </c>
      <c r="K834" s="201">
        <v>7.81</v>
      </c>
    </row>
    <row r="835" spans="1:11" x14ac:dyDescent="0.25">
      <c r="A835" s="205">
        <v>23805</v>
      </c>
      <c r="B835" s="202">
        <v>4.21</v>
      </c>
      <c r="C835" s="202"/>
      <c r="D835" s="202"/>
      <c r="E835" s="209">
        <f t="shared" si="12"/>
        <v>2022</v>
      </c>
      <c r="F835" s="204">
        <v>44621</v>
      </c>
      <c r="G835" s="201">
        <v>2.5099999999999998</v>
      </c>
      <c r="J835" s="204">
        <v>28440</v>
      </c>
      <c r="K835" s="201">
        <v>7.8</v>
      </c>
    </row>
    <row r="836" spans="1:11" x14ac:dyDescent="0.25">
      <c r="A836" s="205">
        <v>23806</v>
      </c>
      <c r="B836" s="202">
        <v>4.21</v>
      </c>
      <c r="C836" s="202"/>
      <c r="D836" s="202"/>
      <c r="E836" s="209">
        <f t="shared" si="12"/>
        <v>2022</v>
      </c>
      <c r="F836" s="204">
        <v>44652</v>
      </c>
      <c r="G836" s="201">
        <v>2.99</v>
      </c>
      <c r="J836" s="204">
        <v>28447</v>
      </c>
      <c r="K836" s="201">
        <v>7.74</v>
      </c>
    </row>
    <row r="837" spans="1:11" x14ac:dyDescent="0.25">
      <c r="A837" s="205">
        <v>23809</v>
      </c>
      <c r="B837" s="202">
        <v>4.21</v>
      </c>
      <c r="C837" s="202"/>
      <c r="D837" s="202"/>
      <c r="E837" s="209">
        <f t="shared" si="12"/>
        <v>2022</v>
      </c>
      <c r="F837" s="204">
        <v>44682</v>
      </c>
      <c r="G837" s="201">
        <v>3.26</v>
      </c>
      <c r="J837" s="204">
        <v>28454</v>
      </c>
      <c r="K837" s="201">
        <v>7.73</v>
      </c>
    </row>
    <row r="838" spans="1:11" x14ac:dyDescent="0.25">
      <c r="A838" s="205">
        <v>23810</v>
      </c>
      <c r="B838" s="202">
        <v>4.21</v>
      </c>
      <c r="C838" s="202"/>
      <c r="D838" s="202"/>
      <c r="E838" s="209">
        <f t="shared" si="12"/>
        <v>2022</v>
      </c>
      <c r="F838" s="204">
        <v>44713</v>
      </c>
      <c r="G838" s="201">
        <v>3.48</v>
      </c>
      <c r="J838" s="204">
        <v>28461</v>
      </c>
      <c r="K838" s="201">
        <v>7.75</v>
      </c>
    </row>
    <row r="839" spans="1:11" x14ac:dyDescent="0.25">
      <c r="A839" s="205">
        <v>23811</v>
      </c>
      <c r="B839" s="203">
        <v>4.21</v>
      </c>
      <c r="C839" s="203"/>
      <c r="D839" s="203"/>
      <c r="E839" s="209">
        <f t="shared" si="12"/>
        <v>2022</v>
      </c>
      <c r="F839" s="204">
        <v>44743</v>
      </c>
      <c r="G839" s="201">
        <v>3.35</v>
      </c>
      <c r="J839" s="204">
        <v>28468</v>
      </c>
      <c r="K839" s="201">
        <v>7.81</v>
      </c>
    </row>
    <row r="840" spans="1:11" x14ac:dyDescent="0.25">
      <c r="A840" s="205">
        <v>23812</v>
      </c>
      <c r="B840" s="202">
        <v>4.21</v>
      </c>
      <c r="C840" s="202"/>
      <c r="D840" s="202"/>
      <c r="E840" s="209">
        <f t="shared" si="12"/>
        <v>2022</v>
      </c>
      <c r="F840" s="204">
        <v>44774</v>
      </c>
      <c r="G840" s="201">
        <v>3.35</v>
      </c>
      <c r="J840" s="204">
        <v>28475</v>
      </c>
      <c r="K840" s="201">
        <v>7.84</v>
      </c>
    </row>
    <row r="841" spans="1:11" x14ac:dyDescent="0.25">
      <c r="A841" s="205">
        <v>23813</v>
      </c>
      <c r="B841" s="202">
        <v>4.21</v>
      </c>
      <c r="C841" s="202"/>
      <c r="D841" s="202"/>
      <c r="E841" s="209">
        <f t="shared" ref="E841:E859" si="13">YEAR(F841)</f>
        <v>2022</v>
      </c>
      <c r="F841" s="204">
        <v>44805</v>
      </c>
      <c r="G841" s="201">
        <v>3.82</v>
      </c>
      <c r="J841" s="204">
        <v>28482</v>
      </c>
      <c r="K841" s="201">
        <v>7.92</v>
      </c>
    </row>
    <row r="842" spans="1:11" x14ac:dyDescent="0.25">
      <c r="A842" s="205">
        <v>23816</v>
      </c>
      <c r="B842" s="202">
        <v>4.2</v>
      </c>
      <c r="C842" s="202"/>
      <c r="D842" s="202"/>
      <c r="E842" s="209">
        <f t="shared" si="13"/>
        <v>2022</v>
      </c>
      <c r="F842" s="204">
        <v>44835</v>
      </c>
      <c r="G842" s="201">
        <v>4.28</v>
      </c>
      <c r="J842" s="204">
        <v>28489</v>
      </c>
      <c r="K842" s="201">
        <v>7.99</v>
      </c>
    </row>
    <row r="843" spans="1:11" x14ac:dyDescent="0.25">
      <c r="A843" s="205">
        <v>23817</v>
      </c>
      <c r="B843" s="202">
        <v>4.1900000000000004</v>
      </c>
      <c r="C843" s="202"/>
      <c r="D843" s="202"/>
      <c r="E843" s="209">
        <f t="shared" si="13"/>
        <v>2022</v>
      </c>
      <c r="F843" s="204">
        <v>44866</v>
      </c>
      <c r="G843" s="201">
        <v>4.22</v>
      </c>
      <c r="J843" s="204">
        <v>28496</v>
      </c>
      <c r="K843" s="201">
        <v>8.01</v>
      </c>
    </row>
    <row r="844" spans="1:11" x14ac:dyDescent="0.25">
      <c r="A844" s="205">
        <v>23818</v>
      </c>
      <c r="B844" s="202">
        <v>4.1900000000000004</v>
      </c>
      <c r="C844" s="202"/>
      <c r="D844" s="202"/>
      <c r="E844" s="209">
        <f t="shared" si="13"/>
        <v>2022</v>
      </c>
      <c r="F844" s="204">
        <v>44896</v>
      </c>
      <c r="G844" s="201">
        <v>3.87</v>
      </c>
      <c r="J844" s="204">
        <v>28503</v>
      </c>
      <c r="K844" s="201">
        <v>8.18</v>
      </c>
    </row>
    <row r="845" spans="1:11" x14ac:dyDescent="0.25">
      <c r="A845" s="205">
        <v>23819</v>
      </c>
      <c r="B845" s="202">
        <v>4.2</v>
      </c>
      <c r="C845" s="202"/>
      <c r="D845" s="202"/>
      <c r="E845" s="209">
        <f t="shared" si="13"/>
        <v>2023</v>
      </c>
      <c r="F845" s="204">
        <v>44927</v>
      </c>
      <c r="G845" s="201">
        <v>3.81</v>
      </c>
      <c r="J845" s="204">
        <v>28510</v>
      </c>
      <c r="K845" s="201">
        <v>8.16</v>
      </c>
    </row>
    <row r="846" spans="1:11" x14ac:dyDescent="0.25">
      <c r="A846" s="205">
        <v>23820</v>
      </c>
      <c r="B846" s="202">
        <v>4.2</v>
      </c>
      <c r="C846" s="202"/>
      <c r="D846" s="202"/>
      <c r="E846" s="209">
        <f t="shared" si="13"/>
        <v>2023</v>
      </c>
      <c r="F846" s="204">
        <v>44958</v>
      </c>
      <c r="G846" s="201">
        <v>3.95</v>
      </c>
      <c r="J846" s="204">
        <v>28517</v>
      </c>
      <c r="K846" s="201">
        <v>8.17</v>
      </c>
    </row>
    <row r="847" spans="1:11" x14ac:dyDescent="0.25">
      <c r="A847" s="205">
        <v>23823</v>
      </c>
      <c r="B847" s="202">
        <v>4.1900000000000004</v>
      </c>
      <c r="C847" s="202"/>
      <c r="D847" s="202"/>
      <c r="E847" s="209">
        <f t="shared" si="13"/>
        <v>2023</v>
      </c>
      <c r="F847" s="204">
        <v>44986</v>
      </c>
      <c r="G847" s="201">
        <v>3.94</v>
      </c>
      <c r="J847" s="204">
        <v>28524</v>
      </c>
      <c r="K847" s="201">
        <v>8.17</v>
      </c>
    </row>
    <row r="848" spans="1:11" x14ac:dyDescent="0.25">
      <c r="A848" s="205">
        <v>23824</v>
      </c>
      <c r="B848" s="202">
        <v>4.1900000000000004</v>
      </c>
      <c r="C848" s="202"/>
      <c r="D848" s="202"/>
      <c r="E848" s="209">
        <f t="shared" si="13"/>
        <v>2023</v>
      </c>
      <c r="F848" s="204">
        <v>45017</v>
      </c>
      <c r="G848" s="201">
        <v>3.8</v>
      </c>
      <c r="J848" s="204">
        <v>28531</v>
      </c>
      <c r="K848" s="201">
        <v>8.1999999999999993</v>
      </c>
    </row>
    <row r="849" spans="1:11" x14ac:dyDescent="0.25">
      <c r="A849" s="205">
        <v>23825</v>
      </c>
      <c r="B849" s="202">
        <v>4.1900000000000004</v>
      </c>
      <c r="C849" s="202"/>
      <c r="D849" s="202"/>
      <c r="E849" s="209">
        <f t="shared" si="13"/>
        <v>2023</v>
      </c>
      <c r="F849" s="204">
        <v>45047</v>
      </c>
      <c r="G849" s="201">
        <v>3.96</v>
      </c>
      <c r="J849" s="204">
        <v>28538</v>
      </c>
      <c r="K849" s="201">
        <v>8.25</v>
      </c>
    </row>
    <row r="850" spans="1:11" x14ac:dyDescent="0.25">
      <c r="A850" s="205">
        <v>23826</v>
      </c>
      <c r="B850" s="202">
        <v>4.1900000000000004</v>
      </c>
      <c r="C850" s="202"/>
      <c r="D850" s="202"/>
      <c r="E850" s="209">
        <f t="shared" si="13"/>
        <v>2023</v>
      </c>
      <c r="F850" s="204">
        <v>45078</v>
      </c>
      <c r="G850" s="201">
        <v>4.04</v>
      </c>
      <c r="J850" s="204">
        <v>28545</v>
      </c>
      <c r="K850" s="201">
        <v>8.25</v>
      </c>
    </row>
    <row r="851" spans="1:11" x14ac:dyDescent="0.25">
      <c r="A851" s="205">
        <v>23827</v>
      </c>
      <c r="B851" s="202">
        <v>4.2</v>
      </c>
      <c r="C851" s="202"/>
      <c r="D851" s="202"/>
      <c r="E851" s="209">
        <f t="shared" si="13"/>
        <v>2023</v>
      </c>
      <c r="F851" s="204">
        <v>45108</v>
      </c>
      <c r="G851" s="201">
        <v>4.1500000000000004</v>
      </c>
      <c r="J851" s="204">
        <v>28552</v>
      </c>
      <c r="K851" s="201">
        <v>8.2100000000000009</v>
      </c>
    </row>
    <row r="852" spans="1:11" x14ac:dyDescent="0.25">
      <c r="A852" s="205">
        <v>23830</v>
      </c>
      <c r="B852" s="202">
        <v>4.2</v>
      </c>
      <c r="C852" s="202"/>
      <c r="D852" s="202"/>
      <c r="E852" s="209">
        <f t="shared" si="13"/>
        <v>2023</v>
      </c>
      <c r="F852" s="204">
        <v>45139</v>
      </c>
      <c r="G852" s="201">
        <v>4.46</v>
      </c>
      <c r="J852" s="204">
        <v>28559</v>
      </c>
      <c r="K852" s="201">
        <v>8.2100000000000009</v>
      </c>
    </row>
    <row r="853" spans="1:11" x14ac:dyDescent="0.25">
      <c r="A853" s="205">
        <v>23831</v>
      </c>
      <c r="B853" s="202">
        <v>4.2</v>
      </c>
      <c r="C853" s="202"/>
      <c r="D853" s="202"/>
      <c r="E853" s="209">
        <f t="shared" si="13"/>
        <v>2023</v>
      </c>
      <c r="F853" s="204">
        <v>45170</v>
      </c>
      <c r="G853" s="201">
        <v>4.6500000000000004</v>
      </c>
      <c r="J853" s="204">
        <v>28566</v>
      </c>
      <c r="K853" s="201">
        <v>8.17</v>
      </c>
    </row>
    <row r="854" spans="1:11" x14ac:dyDescent="0.25">
      <c r="A854" s="205">
        <v>23832</v>
      </c>
      <c r="B854" s="202">
        <v>4.2</v>
      </c>
      <c r="C854" s="202"/>
      <c r="D854" s="202"/>
      <c r="E854" s="209">
        <f t="shared" si="13"/>
        <v>2023</v>
      </c>
      <c r="F854" s="204">
        <v>45200</v>
      </c>
      <c r="G854" s="201">
        <v>5.13</v>
      </c>
      <c r="J854" s="204">
        <v>28573</v>
      </c>
      <c r="K854" s="201">
        <v>8.17</v>
      </c>
    </row>
    <row r="855" spans="1:11" x14ac:dyDescent="0.25">
      <c r="A855" s="205">
        <v>23833</v>
      </c>
      <c r="B855" s="202">
        <v>4.2</v>
      </c>
      <c r="C855" s="202"/>
      <c r="D855" s="202"/>
      <c r="E855" s="209">
        <f t="shared" si="13"/>
        <v>2023</v>
      </c>
      <c r="F855" s="204">
        <v>45231</v>
      </c>
      <c r="G855" s="201">
        <v>4.84</v>
      </c>
      <c r="J855" s="204">
        <v>28580</v>
      </c>
      <c r="K855" s="201">
        <v>8.27</v>
      </c>
    </row>
    <row r="856" spans="1:11" x14ac:dyDescent="0.25">
      <c r="A856" s="205">
        <v>23834</v>
      </c>
      <c r="B856" s="202">
        <v>4.2</v>
      </c>
      <c r="C856" s="202"/>
      <c r="D856" s="202"/>
      <c r="E856" s="209">
        <f t="shared" si="13"/>
        <v>2023</v>
      </c>
      <c r="F856" s="204">
        <v>45261</v>
      </c>
      <c r="G856" s="201">
        <v>4.32</v>
      </c>
      <c r="J856" s="204">
        <v>28587</v>
      </c>
      <c r="K856" s="201">
        <v>8.31</v>
      </c>
    </row>
    <row r="857" spans="1:11" x14ac:dyDescent="0.25">
      <c r="A857" s="205">
        <v>23837</v>
      </c>
      <c r="B857" s="202">
        <v>4.2</v>
      </c>
      <c r="C857" s="202"/>
      <c r="D857" s="202"/>
      <c r="E857" s="209">
        <f t="shared" si="13"/>
        <v>2024</v>
      </c>
      <c r="F857" s="204">
        <v>45292</v>
      </c>
      <c r="G857" s="201">
        <v>4.3899999999999997</v>
      </c>
      <c r="J857" s="204">
        <v>28594</v>
      </c>
      <c r="K857" s="201">
        <v>8.33</v>
      </c>
    </row>
    <row r="858" spans="1:11" x14ac:dyDescent="0.25">
      <c r="A858" s="205">
        <v>23838</v>
      </c>
      <c r="B858" s="202">
        <v>4.2</v>
      </c>
      <c r="C858" s="202"/>
      <c r="D858" s="202"/>
      <c r="E858" s="209">
        <f t="shared" si="13"/>
        <v>2024</v>
      </c>
      <c r="F858" s="204">
        <v>45323</v>
      </c>
      <c r="G858" s="201">
        <v>4.49</v>
      </c>
      <c r="J858" s="204">
        <v>28601</v>
      </c>
      <c r="K858" s="201">
        <v>8.3000000000000007</v>
      </c>
    </row>
    <row r="859" spans="1:11" x14ac:dyDescent="0.25">
      <c r="A859" s="205">
        <v>23839</v>
      </c>
      <c r="B859" s="202">
        <v>4.2</v>
      </c>
      <c r="C859" s="202"/>
      <c r="D859" s="202"/>
      <c r="E859" s="209">
        <f t="shared" si="13"/>
        <v>2024</v>
      </c>
      <c r="F859" s="204">
        <v>45352</v>
      </c>
      <c r="G859" s="201">
        <v>4.46</v>
      </c>
      <c r="J859" s="204">
        <v>28608</v>
      </c>
      <c r="K859" s="201">
        <v>8.36</v>
      </c>
    </row>
    <row r="860" spans="1:11" x14ac:dyDescent="0.25">
      <c r="A860" s="205">
        <v>23840</v>
      </c>
      <c r="B860" s="202">
        <v>4.1900000000000004</v>
      </c>
      <c r="C860" s="202"/>
      <c r="D860" s="202"/>
      <c r="E860" s="209">
        <f t="shared" ref="E860" si="14">YEAR(F860)</f>
        <v>2024</v>
      </c>
      <c r="F860" s="204">
        <v>45383</v>
      </c>
      <c r="G860" s="201">
        <v>4.7699999999999996</v>
      </c>
      <c r="J860" s="204">
        <v>28615</v>
      </c>
      <c r="K860" s="201">
        <v>8.4</v>
      </c>
    </row>
    <row r="861" spans="1:11" x14ac:dyDescent="0.25">
      <c r="A861" s="205">
        <v>23841</v>
      </c>
      <c r="B861" s="202">
        <v>4.2</v>
      </c>
      <c r="C861" s="202"/>
      <c r="D861" s="202"/>
      <c r="E861" s="202"/>
      <c r="J861" s="204">
        <v>28622</v>
      </c>
      <c r="K861" s="201">
        <v>8.44</v>
      </c>
    </row>
    <row r="862" spans="1:11" x14ac:dyDescent="0.25">
      <c r="A862" s="205">
        <v>23844</v>
      </c>
      <c r="B862" s="202">
        <v>4.2</v>
      </c>
      <c r="C862" s="202"/>
      <c r="D862" s="202"/>
      <c r="E862" s="202"/>
      <c r="J862" s="204">
        <v>28629</v>
      </c>
      <c r="K862" s="201">
        <v>8.44</v>
      </c>
    </row>
    <row r="863" spans="1:11" x14ac:dyDescent="0.25">
      <c r="A863" s="205">
        <v>23845</v>
      </c>
      <c r="B863" s="202">
        <v>4.2</v>
      </c>
      <c r="C863" s="202"/>
      <c r="D863" s="202"/>
      <c r="E863" s="202"/>
      <c r="J863" s="204">
        <v>28636</v>
      </c>
      <c r="K863" s="201">
        <v>8.4700000000000006</v>
      </c>
    </row>
    <row r="864" spans="1:11" x14ac:dyDescent="0.25">
      <c r="A864" s="205">
        <v>23846</v>
      </c>
      <c r="B864" s="203">
        <v>4.2</v>
      </c>
      <c r="C864" s="203"/>
      <c r="D864" s="203"/>
      <c r="E864" s="203"/>
      <c r="J864" s="204">
        <v>28643</v>
      </c>
      <c r="K864" s="201">
        <v>8.49</v>
      </c>
    </row>
    <row r="865" spans="1:11" x14ac:dyDescent="0.25">
      <c r="A865" s="205">
        <v>23847</v>
      </c>
      <c r="B865" s="202">
        <v>4.2</v>
      </c>
      <c r="C865" s="202"/>
      <c r="D865" s="202"/>
      <c r="E865" s="202"/>
      <c r="J865" s="204">
        <v>28650</v>
      </c>
      <c r="K865" s="201">
        <v>8.4700000000000006</v>
      </c>
    </row>
    <row r="866" spans="1:11" x14ac:dyDescent="0.25">
      <c r="A866" s="205">
        <v>23848</v>
      </c>
      <c r="B866" s="202" t="e">
        <f>NA()</f>
        <v>#N/A</v>
      </c>
      <c r="C866" s="202"/>
      <c r="D866" s="202"/>
      <c r="E866" s="202"/>
      <c r="J866" s="204">
        <v>28657</v>
      </c>
      <c r="K866" s="201">
        <v>8.4700000000000006</v>
      </c>
    </row>
    <row r="867" spans="1:11" x14ac:dyDescent="0.25">
      <c r="A867" s="205">
        <v>23851</v>
      </c>
      <c r="B867" s="202">
        <v>4.21</v>
      </c>
      <c r="C867" s="202"/>
      <c r="D867" s="202"/>
      <c r="E867" s="202"/>
      <c r="J867" s="204">
        <v>28664</v>
      </c>
      <c r="K867" s="201">
        <v>8.5500000000000007</v>
      </c>
    </row>
    <row r="868" spans="1:11" x14ac:dyDescent="0.25">
      <c r="A868" s="205">
        <v>23852</v>
      </c>
      <c r="B868" s="202">
        <v>4.21</v>
      </c>
      <c r="C868" s="202"/>
      <c r="D868" s="202"/>
      <c r="E868" s="202"/>
      <c r="J868" s="204">
        <v>28671</v>
      </c>
      <c r="K868" s="201">
        <v>8.6300000000000008</v>
      </c>
    </row>
    <row r="869" spans="1:11" x14ac:dyDescent="0.25">
      <c r="A869" s="205">
        <v>23853</v>
      </c>
      <c r="B869" s="202">
        <v>4.21</v>
      </c>
      <c r="C869" s="202"/>
      <c r="D869" s="202"/>
      <c r="E869" s="202"/>
      <c r="J869" s="204">
        <v>28678</v>
      </c>
      <c r="K869" s="201">
        <v>8.68</v>
      </c>
    </row>
    <row r="870" spans="1:11" x14ac:dyDescent="0.25">
      <c r="A870" s="205">
        <v>23854</v>
      </c>
      <c r="B870" s="202">
        <v>4.21</v>
      </c>
      <c r="C870" s="202"/>
      <c r="D870" s="202"/>
      <c r="E870" s="202"/>
      <c r="J870" s="204">
        <v>28685</v>
      </c>
      <c r="K870" s="201">
        <v>8.7200000000000006</v>
      </c>
    </row>
    <row r="871" spans="1:11" x14ac:dyDescent="0.25">
      <c r="A871" s="205">
        <v>23855</v>
      </c>
      <c r="B871" s="202">
        <v>4.21</v>
      </c>
      <c r="C871" s="202"/>
      <c r="D871" s="202"/>
      <c r="E871" s="202"/>
      <c r="J871" s="204">
        <v>28692</v>
      </c>
      <c r="K871" s="201">
        <v>8.69</v>
      </c>
    </row>
    <row r="872" spans="1:11" x14ac:dyDescent="0.25">
      <c r="A872" s="205">
        <v>23858</v>
      </c>
      <c r="B872" s="202">
        <v>4.21</v>
      </c>
      <c r="C872" s="202"/>
      <c r="D872" s="202"/>
      <c r="E872" s="202"/>
      <c r="J872" s="204">
        <v>28699</v>
      </c>
      <c r="K872" s="201">
        <v>8.67</v>
      </c>
    </row>
    <row r="873" spans="1:11" x14ac:dyDescent="0.25">
      <c r="A873" s="205">
        <v>23859</v>
      </c>
      <c r="B873" s="202">
        <v>4.21</v>
      </c>
      <c r="C873" s="202"/>
      <c r="D873" s="202"/>
      <c r="E873" s="202"/>
      <c r="J873" s="204">
        <v>28706</v>
      </c>
      <c r="K873" s="201">
        <v>8.49</v>
      </c>
    </row>
    <row r="874" spans="1:11" x14ac:dyDescent="0.25">
      <c r="A874" s="205">
        <v>23860</v>
      </c>
      <c r="B874" s="202">
        <v>4.21</v>
      </c>
      <c r="C874" s="202"/>
      <c r="D874" s="202"/>
      <c r="E874" s="202"/>
      <c r="J874" s="204">
        <v>28713</v>
      </c>
      <c r="K874" s="201">
        <v>8.41</v>
      </c>
    </row>
    <row r="875" spans="1:11" x14ac:dyDescent="0.25">
      <c r="A875" s="205">
        <v>23861</v>
      </c>
      <c r="B875" s="202">
        <v>4.21</v>
      </c>
      <c r="C875" s="202"/>
      <c r="D875" s="202"/>
      <c r="E875" s="202"/>
      <c r="J875" s="204">
        <v>28720</v>
      </c>
      <c r="K875" s="201">
        <v>8.52</v>
      </c>
    </row>
    <row r="876" spans="1:11" x14ac:dyDescent="0.25">
      <c r="A876" s="205">
        <v>23862</v>
      </c>
      <c r="B876" s="202">
        <v>4.21</v>
      </c>
      <c r="C876" s="202"/>
      <c r="D876" s="202"/>
      <c r="E876" s="202"/>
      <c r="J876" s="204">
        <v>28727</v>
      </c>
      <c r="K876" s="201">
        <v>8.42</v>
      </c>
    </row>
    <row r="877" spans="1:11" x14ac:dyDescent="0.25">
      <c r="A877" s="205">
        <v>23865</v>
      </c>
      <c r="B877" s="202">
        <v>4.21</v>
      </c>
      <c r="C877" s="202"/>
      <c r="D877" s="202"/>
      <c r="E877" s="202"/>
      <c r="J877" s="204">
        <v>28734</v>
      </c>
      <c r="K877" s="201">
        <v>8.43</v>
      </c>
    </row>
    <row r="878" spans="1:11" x14ac:dyDescent="0.25">
      <c r="A878" s="205">
        <v>23866</v>
      </c>
      <c r="B878" s="202">
        <v>4.21</v>
      </c>
      <c r="C878" s="202"/>
      <c r="D878" s="202"/>
      <c r="E878" s="202"/>
      <c r="J878" s="204">
        <v>28741</v>
      </c>
      <c r="K878" s="201">
        <v>8.39</v>
      </c>
    </row>
    <row r="879" spans="1:11" x14ac:dyDescent="0.25">
      <c r="A879" s="205">
        <v>23867</v>
      </c>
      <c r="B879" s="202">
        <v>4.2</v>
      </c>
      <c r="C879" s="202"/>
      <c r="D879" s="202"/>
      <c r="E879" s="202"/>
      <c r="J879" s="204">
        <v>28748</v>
      </c>
      <c r="K879" s="201">
        <v>8.36</v>
      </c>
    </row>
    <row r="880" spans="1:11" x14ac:dyDescent="0.25">
      <c r="A880" s="205">
        <v>23868</v>
      </c>
      <c r="B880" s="202">
        <v>4.2</v>
      </c>
      <c r="C880" s="202"/>
      <c r="D880" s="202"/>
      <c r="E880" s="202"/>
      <c r="J880" s="204">
        <v>28755</v>
      </c>
      <c r="K880" s="201">
        <v>8.49</v>
      </c>
    </row>
    <row r="881" spans="1:11" x14ac:dyDescent="0.25">
      <c r="A881" s="205">
        <v>23869</v>
      </c>
      <c r="B881" s="202">
        <v>4.2</v>
      </c>
      <c r="C881" s="202"/>
      <c r="D881" s="202"/>
      <c r="E881" s="202"/>
      <c r="J881" s="204">
        <v>28762</v>
      </c>
      <c r="K881" s="201">
        <v>8.61</v>
      </c>
    </row>
    <row r="882" spans="1:11" x14ac:dyDescent="0.25">
      <c r="A882" s="205">
        <v>23872</v>
      </c>
      <c r="B882" s="202">
        <v>4.21</v>
      </c>
      <c r="C882" s="202"/>
      <c r="D882" s="202"/>
      <c r="E882" s="202"/>
      <c r="J882" s="204">
        <v>28769</v>
      </c>
      <c r="K882" s="201">
        <v>8.64</v>
      </c>
    </row>
    <row r="883" spans="1:11" x14ac:dyDescent="0.25">
      <c r="A883" s="205">
        <v>23873</v>
      </c>
      <c r="B883" s="202">
        <v>4.21</v>
      </c>
      <c r="C883" s="202"/>
      <c r="D883" s="202"/>
      <c r="E883" s="202"/>
      <c r="J883" s="204">
        <v>28776</v>
      </c>
      <c r="K883" s="201">
        <v>8.61</v>
      </c>
    </row>
    <row r="884" spans="1:11" x14ac:dyDescent="0.25">
      <c r="A884" s="205">
        <v>23874</v>
      </c>
      <c r="B884" s="202">
        <v>4.21</v>
      </c>
      <c r="C884" s="202"/>
      <c r="D884" s="202"/>
      <c r="E884" s="202"/>
      <c r="J884" s="204">
        <v>28783</v>
      </c>
      <c r="K884" s="201">
        <v>8.67</v>
      </c>
    </row>
    <row r="885" spans="1:11" x14ac:dyDescent="0.25">
      <c r="A885" s="205">
        <v>23875</v>
      </c>
      <c r="B885" s="202">
        <v>4.21</v>
      </c>
      <c r="C885" s="202"/>
      <c r="D885" s="202"/>
      <c r="E885" s="202"/>
      <c r="J885" s="204">
        <v>28790</v>
      </c>
      <c r="K885" s="201">
        <v>8.73</v>
      </c>
    </row>
    <row r="886" spans="1:11" x14ac:dyDescent="0.25">
      <c r="A886" s="205">
        <v>23876</v>
      </c>
      <c r="B886" s="202">
        <v>4.21</v>
      </c>
      <c r="C886" s="202"/>
      <c r="D886" s="202"/>
      <c r="E886" s="202"/>
      <c r="J886" s="204">
        <v>28797</v>
      </c>
      <c r="K886" s="201">
        <v>8.8000000000000007</v>
      </c>
    </row>
    <row r="887" spans="1:11" x14ac:dyDescent="0.25">
      <c r="A887" s="205">
        <v>23879</v>
      </c>
      <c r="B887" s="202">
        <v>4.21</v>
      </c>
      <c r="C887" s="202"/>
      <c r="D887" s="202"/>
      <c r="E887" s="202"/>
      <c r="J887" s="204">
        <v>28804</v>
      </c>
      <c r="K887" s="201">
        <v>8.8000000000000007</v>
      </c>
    </row>
    <row r="888" spans="1:11" x14ac:dyDescent="0.25">
      <c r="A888" s="205">
        <v>23880</v>
      </c>
      <c r="B888" s="202">
        <v>4.21</v>
      </c>
      <c r="C888" s="202"/>
      <c r="D888" s="202"/>
      <c r="E888" s="202"/>
      <c r="J888" s="204">
        <v>28811</v>
      </c>
      <c r="K888" s="201">
        <v>8.7200000000000006</v>
      </c>
    </row>
    <row r="889" spans="1:11" x14ac:dyDescent="0.25">
      <c r="A889" s="205">
        <v>23881</v>
      </c>
      <c r="B889" s="203">
        <v>4.21</v>
      </c>
      <c r="C889" s="203"/>
      <c r="D889" s="203"/>
      <c r="E889" s="203"/>
      <c r="J889" s="204">
        <v>28818</v>
      </c>
      <c r="K889" s="201">
        <v>8.7200000000000006</v>
      </c>
    </row>
    <row r="890" spans="1:11" x14ac:dyDescent="0.25">
      <c r="A890" s="205">
        <v>23882</v>
      </c>
      <c r="B890" s="202">
        <v>4.22</v>
      </c>
      <c r="C890" s="202"/>
      <c r="D890" s="202"/>
      <c r="E890" s="202"/>
      <c r="J890" s="204">
        <v>28825</v>
      </c>
      <c r="K890" s="201">
        <v>8.7799999999999994</v>
      </c>
    </row>
    <row r="891" spans="1:11" x14ac:dyDescent="0.25">
      <c r="A891" s="205">
        <v>23883</v>
      </c>
      <c r="B891" s="202">
        <v>4.22</v>
      </c>
      <c r="C891" s="202"/>
      <c r="D891" s="202"/>
      <c r="E891" s="202"/>
      <c r="J891" s="204">
        <v>28832</v>
      </c>
      <c r="K891" s="201">
        <v>8.7899999999999991</v>
      </c>
    </row>
    <row r="892" spans="1:11" x14ac:dyDescent="0.25">
      <c r="A892" s="205">
        <v>23886</v>
      </c>
      <c r="B892" s="202">
        <v>4.22</v>
      </c>
      <c r="C892" s="202"/>
      <c r="D892" s="202"/>
      <c r="E892" s="202"/>
      <c r="J892" s="204">
        <v>28839</v>
      </c>
      <c r="K892" s="201">
        <v>8.85</v>
      </c>
    </row>
    <row r="893" spans="1:11" x14ac:dyDescent="0.25">
      <c r="A893" s="205">
        <v>23887</v>
      </c>
      <c r="B893" s="202">
        <v>4.22</v>
      </c>
      <c r="C893" s="202"/>
      <c r="D893" s="202"/>
      <c r="E893" s="202"/>
      <c r="J893" s="204">
        <v>28846</v>
      </c>
      <c r="K893" s="201">
        <v>9</v>
      </c>
    </row>
    <row r="894" spans="1:11" x14ac:dyDescent="0.25">
      <c r="A894" s="205">
        <v>23888</v>
      </c>
      <c r="B894" s="202">
        <v>4.21</v>
      </c>
      <c r="C894" s="202"/>
      <c r="D894" s="202"/>
      <c r="E894" s="202"/>
      <c r="J894" s="204">
        <v>28853</v>
      </c>
      <c r="K894" s="201">
        <v>8.99</v>
      </c>
    </row>
    <row r="895" spans="1:11" x14ac:dyDescent="0.25">
      <c r="A895" s="205">
        <v>23889</v>
      </c>
      <c r="B895" s="202">
        <v>4.22</v>
      </c>
      <c r="C895" s="202"/>
      <c r="D895" s="202"/>
      <c r="E895" s="202"/>
      <c r="J895" s="204">
        <v>28860</v>
      </c>
      <c r="K895" s="201">
        <v>8.99</v>
      </c>
    </row>
    <row r="896" spans="1:11" x14ac:dyDescent="0.25">
      <c r="A896" s="205">
        <v>23890</v>
      </c>
      <c r="B896" s="202">
        <v>4.22</v>
      </c>
      <c r="C896" s="202"/>
      <c r="D896" s="202"/>
      <c r="E896" s="202"/>
      <c r="J896" s="204">
        <v>28867</v>
      </c>
      <c r="K896" s="201">
        <v>9.01</v>
      </c>
    </row>
    <row r="897" spans="1:11" x14ac:dyDescent="0.25">
      <c r="A897" s="205">
        <v>23893</v>
      </c>
      <c r="B897" s="203" t="e">
        <f>NA()</f>
        <v>#N/A</v>
      </c>
      <c r="C897" s="203"/>
      <c r="D897" s="203"/>
      <c r="E897" s="203"/>
      <c r="J897" s="204">
        <v>28874</v>
      </c>
      <c r="K897" s="201">
        <v>9.0299999999999994</v>
      </c>
    </row>
    <row r="898" spans="1:11" x14ac:dyDescent="0.25">
      <c r="A898" s="205">
        <v>23894</v>
      </c>
      <c r="B898" s="202">
        <v>4.22</v>
      </c>
      <c r="C898" s="202"/>
      <c r="D898" s="202"/>
      <c r="E898" s="202"/>
      <c r="J898" s="204">
        <v>28881</v>
      </c>
      <c r="K898" s="201">
        <v>8.9499999999999993</v>
      </c>
    </row>
    <row r="899" spans="1:11" x14ac:dyDescent="0.25">
      <c r="A899" s="205">
        <v>23895</v>
      </c>
      <c r="B899" s="202">
        <v>4.22</v>
      </c>
      <c r="C899" s="202"/>
      <c r="D899" s="202"/>
      <c r="E899" s="202"/>
      <c r="J899" s="204">
        <v>28888</v>
      </c>
      <c r="K899" s="201">
        <v>8.89</v>
      </c>
    </row>
    <row r="900" spans="1:11" x14ac:dyDescent="0.25">
      <c r="A900" s="205">
        <v>23896</v>
      </c>
      <c r="B900" s="202">
        <v>4.22</v>
      </c>
      <c r="C900" s="202"/>
      <c r="D900" s="202"/>
      <c r="E900" s="202"/>
      <c r="J900" s="204">
        <v>28895</v>
      </c>
      <c r="K900" s="201">
        <v>9</v>
      </c>
    </row>
    <row r="901" spans="1:11" x14ac:dyDescent="0.25">
      <c r="A901" s="205">
        <v>23897</v>
      </c>
      <c r="B901" s="202">
        <v>4.22</v>
      </c>
      <c r="C901" s="202"/>
      <c r="D901" s="202"/>
      <c r="E901" s="202"/>
      <c r="J901" s="204">
        <v>28902</v>
      </c>
      <c r="K901" s="201">
        <v>9.0399999999999991</v>
      </c>
    </row>
    <row r="902" spans="1:11" x14ac:dyDescent="0.25">
      <c r="A902" s="205">
        <v>23900</v>
      </c>
      <c r="B902" s="202">
        <v>4.22</v>
      </c>
      <c r="C902" s="202"/>
      <c r="D902" s="202"/>
      <c r="E902" s="202"/>
      <c r="J902" s="204">
        <v>28909</v>
      </c>
      <c r="K902" s="201">
        <v>9.09</v>
      </c>
    </row>
    <row r="903" spans="1:11" x14ac:dyDescent="0.25">
      <c r="A903" s="205">
        <v>23901</v>
      </c>
      <c r="B903" s="202">
        <v>4.22</v>
      </c>
      <c r="C903" s="202"/>
      <c r="D903" s="202"/>
      <c r="E903" s="202"/>
      <c r="J903" s="204">
        <v>28916</v>
      </c>
      <c r="K903" s="201">
        <v>9.1199999999999992</v>
      </c>
    </row>
    <row r="904" spans="1:11" x14ac:dyDescent="0.25">
      <c r="A904" s="205">
        <v>23902</v>
      </c>
      <c r="B904" s="202">
        <v>4.22</v>
      </c>
      <c r="C904" s="202"/>
      <c r="D904" s="202"/>
      <c r="E904" s="202"/>
      <c r="J904" s="204">
        <v>28923</v>
      </c>
      <c r="K904" s="201">
        <v>9.08</v>
      </c>
    </row>
    <row r="905" spans="1:11" x14ac:dyDescent="0.25">
      <c r="A905" s="205">
        <v>23903</v>
      </c>
      <c r="B905" s="202">
        <v>4.22</v>
      </c>
      <c r="C905" s="202"/>
      <c r="D905" s="202"/>
      <c r="E905" s="202"/>
      <c r="J905" s="204">
        <v>28930</v>
      </c>
      <c r="K905" s="201">
        <v>9.07</v>
      </c>
    </row>
    <row r="906" spans="1:11" x14ac:dyDescent="0.25">
      <c r="A906" s="205">
        <v>23904</v>
      </c>
      <c r="B906" s="202">
        <v>4.22</v>
      </c>
      <c r="C906" s="202"/>
      <c r="D906" s="202"/>
      <c r="E906" s="202"/>
      <c r="J906" s="204">
        <v>28937</v>
      </c>
      <c r="K906" s="201">
        <v>9.08</v>
      </c>
    </row>
    <row r="907" spans="1:11" x14ac:dyDescent="0.25">
      <c r="A907" s="205">
        <v>23907</v>
      </c>
      <c r="B907" s="202">
        <v>4.21</v>
      </c>
      <c r="C907" s="202"/>
      <c r="D907" s="202"/>
      <c r="E907" s="202"/>
      <c r="J907" s="204">
        <v>28944</v>
      </c>
      <c r="K907" s="201">
        <v>9.0500000000000007</v>
      </c>
    </row>
    <row r="908" spans="1:11" x14ac:dyDescent="0.25">
      <c r="A908" s="205">
        <v>23908</v>
      </c>
      <c r="B908" s="202">
        <v>4.21</v>
      </c>
      <c r="C908" s="202"/>
      <c r="D908" s="202"/>
      <c r="E908" s="202"/>
      <c r="J908" s="204">
        <v>28951</v>
      </c>
      <c r="K908" s="201">
        <v>9.0500000000000007</v>
      </c>
    </row>
    <row r="909" spans="1:11" x14ac:dyDescent="0.25">
      <c r="A909" s="205">
        <v>23909</v>
      </c>
      <c r="B909" s="202">
        <v>4.21</v>
      </c>
      <c r="C909" s="202"/>
      <c r="D909" s="202"/>
      <c r="E909" s="202"/>
      <c r="J909" s="204">
        <v>28958</v>
      </c>
      <c r="K909" s="201">
        <v>9.11</v>
      </c>
    </row>
    <row r="910" spans="1:11" x14ac:dyDescent="0.25">
      <c r="A910" s="205">
        <v>23910</v>
      </c>
      <c r="B910" s="202">
        <v>4.21</v>
      </c>
      <c r="C910" s="202"/>
      <c r="D910" s="202"/>
      <c r="E910" s="202"/>
      <c r="J910" s="204">
        <v>28965</v>
      </c>
      <c r="K910" s="201">
        <v>9.1199999999999992</v>
      </c>
    </row>
    <row r="911" spans="1:11" x14ac:dyDescent="0.25">
      <c r="A911" s="205">
        <v>23911</v>
      </c>
      <c r="B911" s="202">
        <v>4.21</v>
      </c>
      <c r="C911" s="202"/>
      <c r="D911" s="202"/>
      <c r="E911" s="202"/>
      <c r="J911" s="204">
        <v>28972</v>
      </c>
      <c r="K911" s="201">
        <v>9.1999999999999993</v>
      </c>
    </row>
    <row r="912" spans="1:11" x14ac:dyDescent="0.25">
      <c r="A912" s="205">
        <v>23914</v>
      </c>
      <c r="B912" s="202">
        <v>4.2</v>
      </c>
      <c r="C912" s="202"/>
      <c r="D912" s="202"/>
      <c r="E912" s="202"/>
      <c r="J912" s="204">
        <v>28979</v>
      </c>
      <c r="K912" s="201">
        <v>9.2799999999999994</v>
      </c>
    </row>
    <row r="913" spans="1:11" x14ac:dyDescent="0.25">
      <c r="A913" s="205">
        <v>23915</v>
      </c>
      <c r="B913" s="202">
        <v>4.2</v>
      </c>
      <c r="C913" s="202"/>
      <c r="D913" s="202"/>
      <c r="E913" s="202"/>
      <c r="J913" s="204">
        <v>28986</v>
      </c>
      <c r="K913" s="201">
        <v>9.3000000000000007</v>
      </c>
    </row>
    <row r="914" spans="1:11" x14ac:dyDescent="0.25">
      <c r="A914" s="205">
        <v>23916</v>
      </c>
      <c r="B914" s="202">
        <v>4.2</v>
      </c>
      <c r="C914" s="202"/>
      <c r="D914" s="202"/>
      <c r="E914" s="202"/>
      <c r="J914" s="204">
        <v>28993</v>
      </c>
      <c r="K914" s="201">
        <v>9.23</v>
      </c>
    </row>
    <row r="915" spans="1:11" x14ac:dyDescent="0.25">
      <c r="A915" s="205">
        <v>23917</v>
      </c>
      <c r="B915" s="202">
        <v>4.2</v>
      </c>
      <c r="C915" s="202"/>
      <c r="D915" s="202"/>
      <c r="E915" s="202"/>
      <c r="J915" s="204">
        <v>29000</v>
      </c>
      <c r="K915" s="201">
        <v>9.11</v>
      </c>
    </row>
    <row r="916" spans="1:11" x14ac:dyDescent="0.25">
      <c r="A916" s="205">
        <v>23918</v>
      </c>
      <c r="B916" s="202">
        <v>4.2</v>
      </c>
      <c r="C916" s="202"/>
      <c r="D916" s="202"/>
      <c r="E916" s="202"/>
      <c r="J916" s="204">
        <v>29007</v>
      </c>
      <c r="K916" s="201">
        <v>9.06</v>
      </c>
    </row>
    <row r="917" spans="1:11" x14ac:dyDescent="0.25">
      <c r="A917" s="205">
        <v>23921</v>
      </c>
      <c r="B917" s="202">
        <v>4.2</v>
      </c>
      <c r="C917" s="202"/>
      <c r="D917" s="202"/>
      <c r="E917" s="202"/>
      <c r="J917" s="204">
        <v>29014</v>
      </c>
      <c r="K917" s="201">
        <v>8.98</v>
      </c>
    </row>
    <row r="918" spans="1:11" x14ac:dyDescent="0.25">
      <c r="A918" s="205">
        <v>23922</v>
      </c>
      <c r="B918" s="202">
        <v>4.2</v>
      </c>
      <c r="C918" s="202"/>
      <c r="D918" s="202"/>
      <c r="E918" s="202"/>
      <c r="J918" s="204">
        <v>29021</v>
      </c>
      <c r="K918" s="201">
        <v>8.89</v>
      </c>
    </row>
    <row r="919" spans="1:11" x14ac:dyDescent="0.25">
      <c r="A919" s="205">
        <v>23923</v>
      </c>
      <c r="B919" s="202">
        <v>4.2</v>
      </c>
      <c r="C919" s="202"/>
      <c r="D919" s="202"/>
      <c r="E919" s="202"/>
      <c r="J919" s="204">
        <v>29028</v>
      </c>
      <c r="K919" s="201">
        <v>8.93</v>
      </c>
    </row>
    <row r="920" spans="1:11" x14ac:dyDescent="0.25">
      <c r="A920" s="205">
        <v>23924</v>
      </c>
      <c r="B920" s="203">
        <v>4.21</v>
      </c>
      <c r="C920" s="203"/>
      <c r="D920" s="203"/>
      <c r="E920" s="203"/>
      <c r="J920" s="204">
        <v>29035</v>
      </c>
      <c r="K920" s="201">
        <v>8.82</v>
      </c>
    </row>
    <row r="921" spans="1:11" x14ac:dyDescent="0.25">
      <c r="A921" s="205">
        <v>23925</v>
      </c>
      <c r="B921" s="202">
        <v>4.21</v>
      </c>
      <c r="C921" s="202"/>
      <c r="D921" s="202"/>
      <c r="E921" s="202"/>
      <c r="J921" s="204">
        <v>29042</v>
      </c>
      <c r="K921" s="201">
        <v>8.7899999999999991</v>
      </c>
    </row>
    <row r="922" spans="1:11" x14ac:dyDescent="0.25">
      <c r="A922" s="205">
        <v>23928</v>
      </c>
      <c r="B922" s="202" t="e">
        <f>NA()</f>
        <v>#N/A</v>
      </c>
      <c r="C922" s="202"/>
      <c r="D922" s="202"/>
      <c r="E922" s="202"/>
      <c r="J922" s="204">
        <v>29049</v>
      </c>
      <c r="K922" s="201">
        <v>8.8800000000000008</v>
      </c>
    </row>
    <row r="923" spans="1:11" x14ac:dyDescent="0.25">
      <c r="A923" s="205">
        <v>23929</v>
      </c>
      <c r="B923" s="202">
        <v>4.21</v>
      </c>
      <c r="C923" s="202"/>
      <c r="D923" s="202"/>
      <c r="E923" s="202"/>
      <c r="J923" s="204">
        <v>29056</v>
      </c>
      <c r="K923" s="201">
        <v>8.9700000000000006</v>
      </c>
    </row>
    <row r="924" spans="1:11" x14ac:dyDescent="0.25">
      <c r="A924" s="205">
        <v>23930</v>
      </c>
      <c r="B924" s="202">
        <v>4.21</v>
      </c>
      <c r="C924" s="202"/>
      <c r="D924" s="202"/>
      <c r="E924" s="202"/>
      <c r="J924" s="204">
        <v>29063</v>
      </c>
      <c r="K924" s="201">
        <v>8.98</v>
      </c>
    </row>
    <row r="925" spans="1:11" x14ac:dyDescent="0.25">
      <c r="A925" s="205">
        <v>23931</v>
      </c>
      <c r="B925" s="203">
        <v>4.2</v>
      </c>
      <c r="C925" s="203"/>
      <c r="D925" s="203"/>
      <c r="E925" s="203"/>
      <c r="J925" s="204">
        <v>29070</v>
      </c>
      <c r="K925" s="201">
        <v>8.9600000000000009</v>
      </c>
    </row>
    <row r="926" spans="1:11" x14ac:dyDescent="0.25">
      <c r="A926" s="205">
        <v>23932</v>
      </c>
      <c r="B926" s="202">
        <v>4.21</v>
      </c>
      <c r="C926" s="202"/>
      <c r="D926" s="202"/>
      <c r="E926" s="202"/>
      <c r="J926" s="204">
        <v>29077</v>
      </c>
      <c r="K926" s="201">
        <v>8.92</v>
      </c>
    </row>
    <row r="927" spans="1:11" x14ac:dyDescent="0.25">
      <c r="A927" s="205">
        <v>23935</v>
      </c>
      <c r="B927" s="202">
        <v>4.21</v>
      </c>
      <c r="C927" s="202"/>
      <c r="D927" s="202"/>
      <c r="E927" s="202"/>
      <c r="J927" s="204">
        <v>29084</v>
      </c>
      <c r="K927" s="201">
        <v>8.9499999999999993</v>
      </c>
    </row>
    <row r="928" spans="1:11" x14ac:dyDescent="0.25">
      <c r="A928" s="205">
        <v>23936</v>
      </c>
      <c r="B928" s="202">
        <v>4.21</v>
      </c>
      <c r="C928" s="202"/>
      <c r="D928" s="202"/>
      <c r="E928" s="202"/>
      <c r="J928" s="204">
        <v>29091</v>
      </c>
      <c r="K928" s="201">
        <v>8.9700000000000006</v>
      </c>
    </row>
    <row r="929" spans="1:11" x14ac:dyDescent="0.25">
      <c r="A929" s="205">
        <v>23937</v>
      </c>
      <c r="B929" s="202">
        <v>4.21</v>
      </c>
      <c r="C929" s="202"/>
      <c r="D929" s="202"/>
      <c r="E929" s="202"/>
      <c r="J929" s="204">
        <v>29098</v>
      </c>
      <c r="K929" s="201">
        <v>9.0399999999999991</v>
      </c>
    </row>
    <row r="930" spans="1:11" x14ac:dyDescent="0.25">
      <c r="A930" s="205">
        <v>23938</v>
      </c>
      <c r="B930" s="202">
        <v>4.21</v>
      </c>
      <c r="C930" s="202"/>
      <c r="D930" s="202"/>
      <c r="E930" s="202"/>
      <c r="J930" s="204">
        <v>29105</v>
      </c>
      <c r="K930" s="201">
        <v>9.18</v>
      </c>
    </row>
    <row r="931" spans="1:11" x14ac:dyDescent="0.25">
      <c r="A931" s="205">
        <v>23939</v>
      </c>
      <c r="B931" s="202">
        <v>4.21</v>
      </c>
      <c r="C931" s="202"/>
      <c r="D931" s="202"/>
      <c r="E931" s="202"/>
      <c r="J931" s="204">
        <v>29112</v>
      </c>
      <c r="K931" s="201">
        <v>9.19</v>
      </c>
    </row>
    <row r="932" spans="1:11" x14ac:dyDescent="0.25">
      <c r="A932" s="205">
        <v>23942</v>
      </c>
      <c r="B932" s="202">
        <v>4.2</v>
      </c>
      <c r="C932" s="202"/>
      <c r="D932" s="202"/>
      <c r="E932" s="202"/>
      <c r="J932" s="204">
        <v>29119</v>
      </c>
      <c r="K932" s="201">
        <v>9.19</v>
      </c>
    </row>
    <row r="933" spans="1:11" x14ac:dyDescent="0.25">
      <c r="A933" s="205">
        <v>23943</v>
      </c>
      <c r="B933" s="202">
        <v>4.2</v>
      </c>
      <c r="C933" s="202"/>
      <c r="D933" s="202"/>
      <c r="E933" s="202"/>
      <c r="J933" s="204">
        <v>29126</v>
      </c>
      <c r="K933" s="201">
        <v>9.26</v>
      </c>
    </row>
    <row r="934" spans="1:11" x14ac:dyDescent="0.25">
      <c r="A934" s="205">
        <v>23944</v>
      </c>
      <c r="B934" s="202">
        <v>4.2</v>
      </c>
      <c r="C934" s="202"/>
      <c r="D934" s="202"/>
      <c r="E934" s="202"/>
      <c r="J934" s="204">
        <v>29133</v>
      </c>
      <c r="K934" s="201">
        <v>9.3800000000000008</v>
      </c>
    </row>
    <row r="935" spans="1:11" x14ac:dyDescent="0.25">
      <c r="A935" s="205">
        <v>23945</v>
      </c>
      <c r="B935" s="202">
        <v>4.21</v>
      </c>
      <c r="C935" s="202"/>
      <c r="D935" s="202"/>
      <c r="E935" s="202"/>
      <c r="J935" s="204">
        <v>29140</v>
      </c>
      <c r="K935" s="201">
        <v>9.85</v>
      </c>
    </row>
    <row r="936" spans="1:11" x14ac:dyDescent="0.25">
      <c r="A936" s="205">
        <v>23946</v>
      </c>
      <c r="B936" s="202">
        <v>4.21</v>
      </c>
      <c r="C936" s="202"/>
      <c r="D936" s="202"/>
      <c r="E936" s="202"/>
      <c r="J936" s="204">
        <v>29147</v>
      </c>
      <c r="K936" s="201">
        <v>10.039999999999999</v>
      </c>
    </row>
    <row r="937" spans="1:11" x14ac:dyDescent="0.25">
      <c r="A937" s="205">
        <v>23949</v>
      </c>
      <c r="B937" s="202">
        <v>4.21</v>
      </c>
      <c r="C937" s="202"/>
      <c r="D937" s="202"/>
      <c r="E937" s="202"/>
      <c r="J937" s="204">
        <v>29154</v>
      </c>
      <c r="K937" s="201">
        <v>10.42</v>
      </c>
    </row>
    <row r="938" spans="1:11" x14ac:dyDescent="0.25">
      <c r="A938" s="205">
        <v>23950</v>
      </c>
      <c r="B938" s="202">
        <v>4.21</v>
      </c>
      <c r="C938" s="202"/>
      <c r="D938" s="202"/>
      <c r="E938" s="202"/>
      <c r="J938" s="204">
        <v>29161</v>
      </c>
      <c r="K938" s="201">
        <v>10.44</v>
      </c>
    </row>
    <row r="939" spans="1:11" x14ac:dyDescent="0.25">
      <c r="A939" s="205">
        <v>23951</v>
      </c>
      <c r="B939" s="203">
        <v>4.21</v>
      </c>
      <c r="C939" s="203"/>
      <c r="D939" s="203"/>
      <c r="E939" s="203"/>
      <c r="J939" s="204">
        <v>29168</v>
      </c>
      <c r="K939" s="201">
        <v>10.56</v>
      </c>
    </row>
    <row r="940" spans="1:11" x14ac:dyDescent="0.25">
      <c r="A940" s="205">
        <v>23952</v>
      </c>
      <c r="B940" s="202">
        <v>4.21</v>
      </c>
      <c r="C940" s="202"/>
      <c r="D940" s="202"/>
      <c r="E940" s="202"/>
      <c r="J940" s="204">
        <v>29175</v>
      </c>
      <c r="K940" s="201">
        <v>10.42</v>
      </c>
    </row>
    <row r="941" spans="1:11" x14ac:dyDescent="0.25">
      <c r="A941" s="205">
        <v>23953</v>
      </c>
      <c r="B941" s="202">
        <v>4.22</v>
      </c>
      <c r="C941" s="202"/>
      <c r="D941" s="202"/>
      <c r="E941" s="202"/>
      <c r="J941" s="204">
        <v>29182</v>
      </c>
      <c r="K941" s="201">
        <v>10.42</v>
      </c>
    </row>
    <row r="942" spans="1:11" x14ac:dyDescent="0.25">
      <c r="A942" s="205">
        <v>23956</v>
      </c>
      <c r="B942" s="202">
        <v>4.22</v>
      </c>
      <c r="C942" s="202"/>
      <c r="D942" s="202"/>
      <c r="E942" s="202"/>
      <c r="J942" s="204">
        <v>29189</v>
      </c>
      <c r="K942" s="201">
        <v>10.09</v>
      </c>
    </row>
    <row r="943" spans="1:11" x14ac:dyDescent="0.25">
      <c r="A943" s="205">
        <v>23957</v>
      </c>
      <c r="B943" s="202">
        <v>4.22</v>
      </c>
      <c r="C943" s="202"/>
      <c r="D943" s="202"/>
      <c r="E943" s="202"/>
      <c r="J943" s="204">
        <v>29196</v>
      </c>
      <c r="K943" s="201">
        <v>10.07</v>
      </c>
    </row>
    <row r="944" spans="1:11" x14ac:dyDescent="0.25">
      <c r="A944" s="205">
        <v>23958</v>
      </c>
      <c r="B944" s="202">
        <v>4.2300000000000004</v>
      </c>
      <c r="C944" s="202"/>
      <c r="D944" s="202"/>
      <c r="E944" s="202"/>
      <c r="J944" s="204">
        <v>29203</v>
      </c>
      <c r="K944" s="201">
        <v>10.23</v>
      </c>
    </row>
    <row r="945" spans="1:11" x14ac:dyDescent="0.25">
      <c r="A945" s="205">
        <v>23959</v>
      </c>
      <c r="B945" s="202">
        <v>4.2300000000000004</v>
      </c>
      <c r="C945" s="202"/>
      <c r="D945" s="202"/>
      <c r="E945" s="202"/>
      <c r="J945" s="204">
        <v>29210</v>
      </c>
      <c r="K945" s="201">
        <v>10.210000000000001</v>
      </c>
    </row>
    <row r="946" spans="1:11" x14ac:dyDescent="0.25">
      <c r="A946" s="205">
        <v>23960</v>
      </c>
      <c r="B946" s="202">
        <v>4.2300000000000004</v>
      </c>
      <c r="C946" s="202"/>
      <c r="D946" s="202"/>
      <c r="E946" s="202"/>
      <c r="J946" s="204">
        <v>29217</v>
      </c>
      <c r="K946" s="201">
        <v>10.24</v>
      </c>
    </row>
    <row r="947" spans="1:11" x14ac:dyDescent="0.25">
      <c r="A947" s="205">
        <v>23963</v>
      </c>
      <c r="B947" s="202">
        <v>4.24</v>
      </c>
      <c r="C947" s="202"/>
      <c r="D947" s="202"/>
      <c r="E947" s="202"/>
      <c r="J947" s="204">
        <v>29224</v>
      </c>
      <c r="K947" s="201">
        <v>10.3</v>
      </c>
    </row>
    <row r="948" spans="1:11" x14ac:dyDescent="0.25">
      <c r="A948" s="205">
        <v>23964</v>
      </c>
      <c r="B948" s="202">
        <v>4.24</v>
      </c>
      <c r="C948" s="202"/>
      <c r="D948" s="202"/>
      <c r="E948" s="202"/>
      <c r="J948" s="204">
        <v>29231</v>
      </c>
      <c r="K948" s="201">
        <v>10.35</v>
      </c>
    </row>
    <row r="949" spans="1:11" x14ac:dyDescent="0.25">
      <c r="A949" s="205">
        <v>23965</v>
      </c>
      <c r="B949" s="202">
        <v>4.25</v>
      </c>
      <c r="C949" s="202"/>
      <c r="D949" s="202"/>
      <c r="E949" s="202"/>
      <c r="J949" s="204">
        <v>29238</v>
      </c>
      <c r="K949" s="201">
        <v>10.52</v>
      </c>
    </row>
    <row r="950" spans="1:11" x14ac:dyDescent="0.25">
      <c r="A950" s="205">
        <v>23966</v>
      </c>
      <c r="B950" s="202">
        <v>4.25</v>
      </c>
      <c r="C950" s="202"/>
      <c r="D950" s="202"/>
      <c r="E950" s="202"/>
      <c r="J950" s="204">
        <v>29245</v>
      </c>
      <c r="K950" s="201">
        <v>10.86</v>
      </c>
    </row>
    <row r="951" spans="1:11" x14ac:dyDescent="0.25">
      <c r="A951" s="205">
        <v>23967</v>
      </c>
      <c r="B951" s="202">
        <v>4.25</v>
      </c>
      <c r="C951" s="202"/>
      <c r="D951" s="202"/>
      <c r="E951" s="202"/>
      <c r="J951" s="204">
        <v>29252</v>
      </c>
      <c r="K951" s="201">
        <v>11.19</v>
      </c>
    </row>
    <row r="952" spans="1:11" x14ac:dyDescent="0.25">
      <c r="A952" s="205">
        <v>23970</v>
      </c>
      <c r="B952" s="202">
        <v>4.25</v>
      </c>
      <c r="C952" s="202"/>
      <c r="D952" s="202"/>
      <c r="E952" s="202"/>
      <c r="J952" s="204">
        <v>29259</v>
      </c>
      <c r="K952" s="201">
        <v>11.72</v>
      </c>
    </row>
    <row r="953" spans="1:11" x14ac:dyDescent="0.25">
      <c r="A953" s="205">
        <v>23971</v>
      </c>
      <c r="B953" s="202">
        <v>4.26</v>
      </c>
      <c r="C953" s="202"/>
      <c r="D953" s="202"/>
      <c r="E953" s="202"/>
      <c r="J953" s="204">
        <v>29266</v>
      </c>
      <c r="K953" s="201">
        <v>12</v>
      </c>
    </row>
    <row r="954" spans="1:11" x14ac:dyDescent="0.25">
      <c r="A954" s="205">
        <v>23972</v>
      </c>
      <c r="B954" s="202">
        <v>4.26</v>
      </c>
      <c r="C954" s="202"/>
      <c r="D954" s="202"/>
      <c r="E954" s="202"/>
      <c r="J954" s="204">
        <v>29273</v>
      </c>
      <c r="K954" s="201">
        <v>12.79</v>
      </c>
    </row>
    <row r="955" spans="1:11" x14ac:dyDescent="0.25">
      <c r="A955" s="205">
        <v>23973</v>
      </c>
      <c r="B955" s="202">
        <v>4.26</v>
      </c>
      <c r="C955" s="202"/>
      <c r="D955" s="202"/>
      <c r="E955" s="202"/>
      <c r="J955" s="204">
        <v>29280</v>
      </c>
      <c r="K955" s="201">
        <v>12.59</v>
      </c>
    </row>
    <row r="956" spans="1:11" x14ac:dyDescent="0.25">
      <c r="A956" s="205">
        <v>23974</v>
      </c>
      <c r="B956" s="202">
        <v>4.26</v>
      </c>
      <c r="C956" s="202"/>
      <c r="D956" s="202"/>
      <c r="E956" s="202"/>
      <c r="J956" s="204">
        <v>29287</v>
      </c>
      <c r="K956" s="201">
        <v>12.61</v>
      </c>
    </row>
    <row r="957" spans="1:11" x14ac:dyDescent="0.25">
      <c r="A957" s="205">
        <v>23977</v>
      </c>
      <c r="B957" s="202">
        <v>4.2699999999999996</v>
      </c>
      <c r="C957" s="202"/>
      <c r="D957" s="202"/>
      <c r="E957" s="202"/>
      <c r="J957" s="204">
        <v>29294</v>
      </c>
      <c r="K957" s="201">
        <v>12.36</v>
      </c>
    </row>
    <row r="958" spans="1:11" x14ac:dyDescent="0.25">
      <c r="A958" s="205">
        <v>23978</v>
      </c>
      <c r="B958" s="202">
        <v>4.28</v>
      </c>
      <c r="C958" s="202"/>
      <c r="D958" s="202"/>
      <c r="E958" s="202"/>
      <c r="J958" s="204">
        <v>29301</v>
      </c>
      <c r="K958" s="201">
        <v>12.29</v>
      </c>
    </row>
    <row r="959" spans="1:11" x14ac:dyDescent="0.25">
      <c r="A959" s="205">
        <v>23979</v>
      </c>
      <c r="B959" s="203">
        <v>4.28</v>
      </c>
      <c r="C959" s="203"/>
      <c r="D959" s="203"/>
      <c r="E959" s="203"/>
      <c r="J959" s="204">
        <v>29308</v>
      </c>
      <c r="K959" s="201">
        <v>12.71</v>
      </c>
    </row>
    <row r="960" spans="1:11" x14ac:dyDescent="0.25">
      <c r="A960" s="205">
        <v>23980</v>
      </c>
      <c r="B960" s="202">
        <v>4.28</v>
      </c>
      <c r="C960" s="202"/>
      <c r="D960" s="202"/>
      <c r="E960" s="202"/>
      <c r="J960" s="204">
        <v>29315</v>
      </c>
      <c r="K960" s="201">
        <v>12.43</v>
      </c>
    </row>
    <row r="961" spans="1:11" x14ac:dyDescent="0.25">
      <c r="A961" s="205">
        <v>23981</v>
      </c>
      <c r="B961" s="202">
        <v>4.28</v>
      </c>
      <c r="C961" s="202"/>
      <c r="D961" s="202"/>
      <c r="E961" s="202"/>
      <c r="J961" s="204">
        <v>29322</v>
      </c>
      <c r="K961" s="201">
        <v>11.77</v>
      </c>
    </row>
    <row r="962" spans="1:11" x14ac:dyDescent="0.25">
      <c r="A962" s="205">
        <v>23984</v>
      </c>
      <c r="B962" s="202">
        <v>4.28</v>
      </c>
      <c r="C962" s="202"/>
      <c r="D962" s="202"/>
      <c r="E962" s="202"/>
      <c r="J962" s="204">
        <v>29329</v>
      </c>
      <c r="K962" s="201">
        <v>11.13</v>
      </c>
    </row>
    <row r="963" spans="1:11" x14ac:dyDescent="0.25">
      <c r="A963" s="205">
        <v>23985</v>
      </c>
      <c r="B963" s="202">
        <v>4.28</v>
      </c>
      <c r="C963" s="202"/>
      <c r="D963" s="202"/>
      <c r="E963" s="202"/>
      <c r="J963" s="204">
        <v>29336</v>
      </c>
      <c r="K963" s="201">
        <v>11.04</v>
      </c>
    </row>
    <row r="964" spans="1:11" x14ac:dyDescent="0.25">
      <c r="A964" s="205">
        <v>23986</v>
      </c>
      <c r="B964" s="202">
        <v>4.28</v>
      </c>
      <c r="C964" s="202"/>
      <c r="D964" s="202"/>
      <c r="E964" s="202"/>
      <c r="J964" s="204">
        <v>29343</v>
      </c>
      <c r="K964" s="201">
        <v>10.78</v>
      </c>
    </row>
    <row r="965" spans="1:11" x14ac:dyDescent="0.25">
      <c r="A965" s="205">
        <v>23987</v>
      </c>
      <c r="B965" s="202">
        <v>4.29</v>
      </c>
      <c r="C965" s="202"/>
      <c r="D965" s="202"/>
      <c r="E965" s="202"/>
      <c r="J965" s="204">
        <v>29350</v>
      </c>
      <c r="K965" s="201">
        <v>10.32</v>
      </c>
    </row>
    <row r="966" spans="1:11" x14ac:dyDescent="0.25">
      <c r="A966" s="205">
        <v>23988</v>
      </c>
      <c r="B966" s="202">
        <v>4.28</v>
      </c>
      <c r="C966" s="202"/>
      <c r="D966" s="202"/>
      <c r="E966" s="202"/>
      <c r="J966" s="204">
        <v>29357</v>
      </c>
      <c r="K966" s="201">
        <v>10.49</v>
      </c>
    </row>
    <row r="967" spans="1:11" x14ac:dyDescent="0.25">
      <c r="A967" s="205">
        <v>23991</v>
      </c>
      <c r="B967" s="202" t="e">
        <f>NA()</f>
        <v>#N/A</v>
      </c>
      <c r="C967" s="202"/>
      <c r="D967" s="202"/>
      <c r="E967" s="202"/>
      <c r="J967" s="204">
        <v>29364</v>
      </c>
      <c r="K967" s="201">
        <v>10.5</v>
      </c>
    </row>
    <row r="968" spans="1:11" x14ac:dyDescent="0.25">
      <c r="A968" s="205">
        <v>23992</v>
      </c>
      <c r="B968" s="202">
        <v>4.28</v>
      </c>
      <c r="C968" s="202"/>
      <c r="D968" s="202"/>
      <c r="E968" s="202"/>
      <c r="J968" s="204">
        <v>29371</v>
      </c>
      <c r="K968" s="201">
        <v>10.37</v>
      </c>
    </row>
    <row r="969" spans="1:11" x14ac:dyDescent="0.25">
      <c r="A969" s="205">
        <v>23993</v>
      </c>
      <c r="B969" s="202">
        <v>4.28</v>
      </c>
      <c r="C969" s="202"/>
      <c r="D969" s="202"/>
      <c r="E969" s="202"/>
      <c r="J969" s="204">
        <v>29378</v>
      </c>
      <c r="K969" s="201">
        <v>10.29</v>
      </c>
    </row>
    <row r="970" spans="1:11" x14ac:dyDescent="0.25">
      <c r="A970" s="205">
        <v>23994</v>
      </c>
      <c r="B970" s="202">
        <v>4.29</v>
      </c>
      <c r="C970" s="202"/>
      <c r="D970" s="202"/>
      <c r="E970" s="202"/>
      <c r="J970" s="204">
        <v>29385</v>
      </c>
      <c r="K970" s="201">
        <v>9.7799999999999994</v>
      </c>
    </row>
    <row r="971" spans="1:11" x14ac:dyDescent="0.25">
      <c r="A971" s="205">
        <v>23995</v>
      </c>
      <c r="B971" s="202">
        <v>4.3</v>
      </c>
      <c r="C971" s="202"/>
      <c r="D971" s="202"/>
      <c r="E971" s="202"/>
      <c r="J971" s="204">
        <v>29392</v>
      </c>
      <c r="K971" s="201">
        <v>9.59</v>
      </c>
    </row>
    <row r="972" spans="1:11" x14ac:dyDescent="0.25">
      <c r="A972" s="205">
        <v>23998</v>
      </c>
      <c r="B972" s="202">
        <v>4.3</v>
      </c>
      <c r="C972" s="202"/>
      <c r="D972" s="202"/>
      <c r="E972" s="202"/>
      <c r="J972" s="204">
        <v>29399</v>
      </c>
      <c r="K972" s="201">
        <v>9.86</v>
      </c>
    </row>
    <row r="973" spans="1:11" x14ac:dyDescent="0.25">
      <c r="A973" s="205">
        <v>23999</v>
      </c>
      <c r="B973" s="202">
        <v>4.3</v>
      </c>
      <c r="C973" s="202"/>
      <c r="D973" s="202"/>
      <c r="E973" s="202"/>
      <c r="J973" s="204">
        <v>29406</v>
      </c>
      <c r="K973" s="201">
        <v>10.15</v>
      </c>
    </row>
    <row r="974" spans="1:11" x14ac:dyDescent="0.25">
      <c r="A974" s="205">
        <v>24000</v>
      </c>
      <c r="B974" s="202">
        <v>4.3</v>
      </c>
      <c r="C974" s="202"/>
      <c r="D974" s="202"/>
      <c r="E974" s="202"/>
      <c r="J974" s="204">
        <v>29413</v>
      </c>
      <c r="K974" s="201">
        <v>10.26</v>
      </c>
    </row>
    <row r="975" spans="1:11" x14ac:dyDescent="0.25">
      <c r="A975" s="205">
        <v>24001</v>
      </c>
      <c r="B975" s="202">
        <v>4.3</v>
      </c>
      <c r="C975" s="202"/>
      <c r="D975" s="202"/>
      <c r="E975" s="202"/>
      <c r="J975" s="204">
        <v>29420</v>
      </c>
      <c r="K975" s="201">
        <v>10.29</v>
      </c>
    </row>
    <row r="976" spans="1:11" x14ac:dyDescent="0.25">
      <c r="A976" s="205">
        <v>24002</v>
      </c>
      <c r="B976" s="202">
        <v>4.3</v>
      </c>
      <c r="C976" s="202"/>
      <c r="D976" s="202"/>
      <c r="E976" s="202"/>
      <c r="J976" s="204">
        <v>29427</v>
      </c>
      <c r="K976" s="201">
        <v>10.29</v>
      </c>
    </row>
    <row r="977" spans="1:11" x14ac:dyDescent="0.25">
      <c r="A977" s="205">
        <v>24005</v>
      </c>
      <c r="B977" s="202">
        <v>4.3</v>
      </c>
      <c r="C977" s="202"/>
      <c r="D977" s="202"/>
      <c r="E977" s="202"/>
      <c r="J977" s="204">
        <v>29434</v>
      </c>
      <c r="K977" s="201">
        <v>10.64</v>
      </c>
    </row>
    <row r="978" spans="1:11" x14ac:dyDescent="0.25">
      <c r="A978" s="205">
        <v>24006</v>
      </c>
      <c r="B978" s="202">
        <v>4.3</v>
      </c>
      <c r="C978" s="202"/>
      <c r="D978" s="202"/>
      <c r="E978" s="202"/>
      <c r="J978" s="204">
        <v>29441</v>
      </c>
      <c r="K978" s="201">
        <v>10.78</v>
      </c>
    </row>
    <row r="979" spans="1:11" x14ac:dyDescent="0.25">
      <c r="A979" s="205">
        <v>24007</v>
      </c>
      <c r="B979" s="202">
        <v>4.3</v>
      </c>
      <c r="C979" s="202"/>
      <c r="D979" s="202"/>
      <c r="E979" s="202"/>
      <c r="J979" s="204">
        <v>29448</v>
      </c>
      <c r="K979" s="201">
        <v>10.97</v>
      </c>
    </row>
    <row r="980" spans="1:11" x14ac:dyDescent="0.25">
      <c r="A980" s="205">
        <v>24008</v>
      </c>
      <c r="B980" s="202">
        <v>4.3099999999999996</v>
      </c>
      <c r="C980" s="202"/>
      <c r="D980" s="202"/>
      <c r="E980" s="202"/>
      <c r="J980" s="204">
        <v>29455</v>
      </c>
      <c r="K980" s="201">
        <v>11.15</v>
      </c>
    </row>
    <row r="981" spans="1:11" x14ac:dyDescent="0.25">
      <c r="A981" s="205">
        <v>24009</v>
      </c>
      <c r="B981" s="202">
        <v>4.3099999999999996</v>
      </c>
      <c r="C981" s="202"/>
      <c r="D981" s="202"/>
      <c r="E981" s="202"/>
      <c r="J981" s="204">
        <v>29462</v>
      </c>
      <c r="K981" s="201">
        <v>11.41</v>
      </c>
    </row>
    <row r="982" spans="1:11" x14ac:dyDescent="0.25">
      <c r="A982" s="205">
        <v>24012</v>
      </c>
      <c r="B982" s="202">
        <v>4.3099999999999996</v>
      </c>
      <c r="C982" s="202"/>
      <c r="D982" s="202"/>
      <c r="E982" s="202"/>
      <c r="J982" s="204">
        <v>29469</v>
      </c>
      <c r="K982" s="201">
        <v>11.14</v>
      </c>
    </row>
    <row r="983" spans="1:11" x14ac:dyDescent="0.25">
      <c r="A983" s="205">
        <v>24013</v>
      </c>
      <c r="B983" s="203">
        <v>4.32</v>
      </c>
      <c r="C983" s="203"/>
      <c r="D983" s="203"/>
      <c r="E983" s="203"/>
      <c r="J983" s="204">
        <v>29476</v>
      </c>
      <c r="K983" s="201">
        <v>11.24</v>
      </c>
    </row>
    <row r="984" spans="1:11" x14ac:dyDescent="0.25">
      <c r="A984" s="205">
        <v>24014</v>
      </c>
      <c r="B984" s="202">
        <v>4.34</v>
      </c>
      <c r="C984" s="202"/>
      <c r="D984" s="202"/>
      <c r="E984" s="202"/>
      <c r="J984" s="204">
        <v>29483</v>
      </c>
      <c r="K984" s="201">
        <v>11.48</v>
      </c>
    </row>
    <row r="985" spans="1:11" x14ac:dyDescent="0.25">
      <c r="A985" s="205">
        <v>24015</v>
      </c>
      <c r="B985" s="202">
        <v>4.34</v>
      </c>
      <c r="C985" s="202"/>
      <c r="D985" s="202"/>
      <c r="E985" s="202"/>
      <c r="J985" s="204">
        <v>29490</v>
      </c>
      <c r="K985" s="201">
        <v>11.75</v>
      </c>
    </row>
    <row r="986" spans="1:11" x14ac:dyDescent="0.25">
      <c r="A986" s="205">
        <v>24016</v>
      </c>
      <c r="B986" s="202">
        <v>4.34</v>
      </c>
      <c r="C986" s="202"/>
      <c r="D986" s="202"/>
      <c r="E986" s="202"/>
      <c r="J986" s="204">
        <v>29497</v>
      </c>
      <c r="K986" s="201">
        <v>11.81</v>
      </c>
    </row>
    <row r="987" spans="1:11" x14ac:dyDescent="0.25">
      <c r="A987" s="205">
        <v>24019</v>
      </c>
      <c r="B987" s="202">
        <v>4.34</v>
      </c>
      <c r="C987" s="202"/>
      <c r="D987" s="202"/>
      <c r="E987" s="202"/>
      <c r="J987" s="204">
        <v>29504</v>
      </c>
      <c r="K987" s="201">
        <v>11.46</v>
      </c>
    </row>
    <row r="988" spans="1:11" x14ac:dyDescent="0.25">
      <c r="A988" s="205">
        <v>24020</v>
      </c>
      <c r="B988" s="202">
        <v>4.32</v>
      </c>
      <c r="C988" s="202"/>
      <c r="D988" s="202"/>
      <c r="E988" s="202"/>
      <c r="J988" s="204">
        <v>29511</v>
      </c>
      <c r="K988" s="201">
        <v>11.4</v>
      </c>
    </row>
    <row r="989" spans="1:11" x14ac:dyDescent="0.25">
      <c r="A989" s="205">
        <v>24021</v>
      </c>
      <c r="B989" s="202">
        <v>4.32</v>
      </c>
      <c r="C989" s="202"/>
      <c r="D989" s="202"/>
      <c r="E989" s="202"/>
      <c r="J989" s="204">
        <v>29518</v>
      </c>
      <c r="K989" s="201">
        <v>11.78</v>
      </c>
    </row>
    <row r="990" spans="1:11" x14ac:dyDescent="0.25">
      <c r="A990" s="205">
        <v>24022</v>
      </c>
      <c r="B990" s="202">
        <v>4.3099999999999996</v>
      </c>
      <c r="C990" s="202"/>
      <c r="D990" s="202"/>
      <c r="E990" s="202"/>
      <c r="J990" s="204">
        <v>29525</v>
      </c>
      <c r="K990" s="201">
        <v>12.33</v>
      </c>
    </row>
    <row r="991" spans="1:11" x14ac:dyDescent="0.25">
      <c r="A991" s="205">
        <v>24023</v>
      </c>
      <c r="B991" s="202">
        <v>4.3099999999999996</v>
      </c>
      <c r="C991" s="202"/>
      <c r="D991" s="202"/>
      <c r="E991" s="202"/>
      <c r="J991" s="204">
        <v>29532</v>
      </c>
      <c r="K991" s="201">
        <v>12.56</v>
      </c>
    </row>
    <row r="992" spans="1:11" x14ac:dyDescent="0.25">
      <c r="A992" s="205">
        <v>24026</v>
      </c>
      <c r="B992" s="202">
        <v>4.3</v>
      </c>
      <c r="C992" s="202"/>
      <c r="D992" s="202"/>
      <c r="E992" s="202"/>
      <c r="J992" s="204">
        <v>29539</v>
      </c>
      <c r="K992" s="201">
        <v>12.45</v>
      </c>
    </row>
    <row r="993" spans="1:11" x14ac:dyDescent="0.25">
      <c r="A993" s="205">
        <v>24027</v>
      </c>
      <c r="B993" s="202" t="e">
        <f>NA()</f>
        <v>#N/A</v>
      </c>
      <c r="C993" s="202"/>
      <c r="D993" s="202"/>
      <c r="E993" s="202"/>
      <c r="J993" s="204">
        <v>29546</v>
      </c>
      <c r="K993" s="201">
        <v>12.38</v>
      </c>
    </row>
    <row r="994" spans="1:11" x14ac:dyDescent="0.25">
      <c r="A994" s="205">
        <v>24028</v>
      </c>
      <c r="B994" s="202">
        <v>4.3</v>
      </c>
      <c r="C994" s="202"/>
      <c r="D994" s="202"/>
      <c r="E994" s="202"/>
      <c r="J994" s="204">
        <v>29553</v>
      </c>
      <c r="K994" s="201">
        <v>12.37</v>
      </c>
    </row>
    <row r="995" spans="1:11" x14ac:dyDescent="0.25">
      <c r="A995" s="205">
        <v>24029</v>
      </c>
      <c r="B995" s="202">
        <v>4.3</v>
      </c>
      <c r="C995" s="202"/>
      <c r="D995" s="202"/>
      <c r="E995" s="202"/>
      <c r="J995" s="204">
        <v>29560</v>
      </c>
      <c r="K995" s="201">
        <v>12.48</v>
      </c>
    </row>
    <row r="996" spans="1:11" x14ac:dyDescent="0.25">
      <c r="A996" s="205">
        <v>24030</v>
      </c>
      <c r="B996" s="202">
        <v>4.3099999999999996</v>
      </c>
      <c r="C996" s="202"/>
      <c r="D996" s="202"/>
      <c r="E996" s="202"/>
      <c r="J996" s="204">
        <v>29567</v>
      </c>
      <c r="K996" s="201">
        <v>12.86</v>
      </c>
    </row>
    <row r="997" spans="1:11" x14ac:dyDescent="0.25">
      <c r="A997" s="205">
        <v>24033</v>
      </c>
      <c r="B997" s="202">
        <v>4.3099999999999996</v>
      </c>
      <c r="C997" s="202"/>
      <c r="D997" s="202"/>
      <c r="E997" s="202"/>
      <c r="J997" s="204">
        <v>29574</v>
      </c>
      <c r="K997" s="201">
        <v>12.81</v>
      </c>
    </row>
    <row r="998" spans="1:11" x14ac:dyDescent="0.25">
      <c r="A998" s="205">
        <v>24034</v>
      </c>
      <c r="B998" s="202">
        <v>4.32</v>
      </c>
      <c r="C998" s="202"/>
      <c r="D998" s="202"/>
      <c r="E998" s="202"/>
      <c r="J998" s="204">
        <v>29581</v>
      </c>
      <c r="K998" s="201">
        <v>11.99</v>
      </c>
    </row>
    <row r="999" spans="1:11" x14ac:dyDescent="0.25">
      <c r="A999" s="205">
        <v>24035</v>
      </c>
      <c r="B999" s="202">
        <v>4.32</v>
      </c>
      <c r="C999" s="202"/>
      <c r="D999" s="202"/>
      <c r="E999" s="202"/>
      <c r="J999" s="204">
        <v>29588</v>
      </c>
      <c r="K999" s="201">
        <v>12.05</v>
      </c>
    </row>
    <row r="1000" spans="1:11" x14ac:dyDescent="0.25">
      <c r="A1000" s="205">
        <v>24036</v>
      </c>
      <c r="B1000" s="202">
        <v>4.33</v>
      </c>
      <c r="C1000" s="202"/>
      <c r="D1000" s="202"/>
      <c r="E1000" s="202"/>
      <c r="J1000" s="204">
        <v>29595</v>
      </c>
      <c r="K1000" s="201">
        <v>11.98</v>
      </c>
    </row>
    <row r="1001" spans="1:11" x14ac:dyDescent="0.25">
      <c r="A1001" s="205">
        <v>24037</v>
      </c>
      <c r="B1001" s="202">
        <v>4.32</v>
      </c>
      <c r="C1001" s="202"/>
      <c r="D1001" s="202"/>
      <c r="E1001" s="202"/>
      <c r="J1001" s="204">
        <v>29602</v>
      </c>
      <c r="K1001" s="201">
        <v>12.27</v>
      </c>
    </row>
    <row r="1002" spans="1:11" x14ac:dyDescent="0.25">
      <c r="A1002" s="205">
        <v>24040</v>
      </c>
      <c r="B1002" s="202">
        <v>4.33</v>
      </c>
      <c r="C1002" s="202"/>
      <c r="D1002" s="202"/>
      <c r="E1002" s="202"/>
      <c r="J1002" s="204">
        <v>29609</v>
      </c>
      <c r="K1002" s="201">
        <v>12.48</v>
      </c>
    </row>
    <row r="1003" spans="1:11" x14ac:dyDescent="0.25">
      <c r="A1003" s="205">
        <v>24041</v>
      </c>
      <c r="B1003" s="202">
        <v>4.33</v>
      </c>
      <c r="C1003" s="202"/>
      <c r="D1003" s="202"/>
      <c r="E1003" s="202"/>
      <c r="J1003" s="204">
        <v>29616</v>
      </c>
      <c r="K1003" s="201">
        <v>12.48</v>
      </c>
    </row>
    <row r="1004" spans="1:11" x14ac:dyDescent="0.25">
      <c r="A1004" s="205">
        <v>24042</v>
      </c>
      <c r="B1004" s="202">
        <v>4.34</v>
      </c>
      <c r="C1004" s="202"/>
      <c r="D1004" s="202"/>
      <c r="E1004" s="202"/>
      <c r="J1004" s="204">
        <v>29623</v>
      </c>
      <c r="K1004" s="201">
        <v>12.72</v>
      </c>
    </row>
    <row r="1005" spans="1:11" x14ac:dyDescent="0.25">
      <c r="A1005" s="205">
        <v>24043</v>
      </c>
      <c r="B1005" s="202">
        <v>4.3499999999999996</v>
      </c>
      <c r="C1005" s="202"/>
      <c r="D1005" s="202"/>
      <c r="E1005" s="202"/>
      <c r="J1005" s="204">
        <v>29630</v>
      </c>
      <c r="K1005" s="201">
        <v>13.15</v>
      </c>
    </row>
    <row r="1006" spans="1:11" x14ac:dyDescent="0.25">
      <c r="A1006" s="205">
        <v>24044</v>
      </c>
      <c r="B1006" s="202">
        <v>4.3600000000000003</v>
      </c>
      <c r="C1006" s="202"/>
      <c r="D1006" s="202"/>
      <c r="E1006" s="202"/>
      <c r="J1006" s="204">
        <v>29637</v>
      </c>
      <c r="K1006" s="201">
        <v>12.97</v>
      </c>
    </row>
    <row r="1007" spans="1:11" x14ac:dyDescent="0.25">
      <c r="A1007" s="205">
        <v>24047</v>
      </c>
      <c r="B1007" s="202">
        <v>4.38</v>
      </c>
      <c r="C1007" s="202"/>
      <c r="D1007" s="202"/>
      <c r="E1007" s="202"/>
      <c r="J1007" s="204">
        <v>29644</v>
      </c>
      <c r="K1007" s="201">
        <v>13.1</v>
      </c>
    </row>
    <row r="1008" spans="1:11" x14ac:dyDescent="0.25">
      <c r="A1008" s="205">
        <v>24048</v>
      </c>
      <c r="B1008" s="202" t="e">
        <f>NA()</f>
        <v>#N/A</v>
      </c>
      <c r="C1008" s="202"/>
      <c r="D1008" s="202"/>
      <c r="E1008" s="202"/>
      <c r="J1008" s="204">
        <v>29651</v>
      </c>
      <c r="K1008" s="201">
        <v>13.21</v>
      </c>
    </row>
    <row r="1009" spans="1:11" x14ac:dyDescent="0.25">
      <c r="A1009" s="205">
        <v>24049</v>
      </c>
      <c r="B1009" s="202">
        <v>4.38</v>
      </c>
      <c r="C1009" s="202"/>
      <c r="D1009" s="202"/>
      <c r="E1009" s="202"/>
      <c r="J1009" s="204">
        <v>29658</v>
      </c>
      <c r="K1009" s="201">
        <v>12.87</v>
      </c>
    </row>
    <row r="1010" spans="1:11" x14ac:dyDescent="0.25">
      <c r="A1010" s="205">
        <v>24050</v>
      </c>
      <c r="B1010" s="202">
        <v>4.38</v>
      </c>
      <c r="C1010" s="202"/>
      <c r="D1010" s="202"/>
      <c r="E1010" s="202"/>
      <c r="J1010" s="204">
        <v>29665</v>
      </c>
      <c r="K1010" s="201">
        <v>12.54</v>
      </c>
    </row>
    <row r="1011" spans="1:11" x14ac:dyDescent="0.25">
      <c r="A1011" s="205">
        <v>24051</v>
      </c>
      <c r="B1011" s="202">
        <v>4.3899999999999997</v>
      </c>
      <c r="C1011" s="202"/>
      <c r="D1011" s="202"/>
      <c r="E1011" s="202"/>
      <c r="J1011" s="204">
        <v>29672</v>
      </c>
      <c r="K1011" s="201">
        <v>13.11</v>
      </c>
    </row>
    <row r="1012" spans="1:11" x14ac:dyDescent="0.25">
      <c r="A1012" s="205">
        <v>24054</v>
      </c>
      <c r="B1012" s="202">
        <v>4.4000000000000004</v>
      </c>
      <c r="C1012" s="202"/>
      <c r="D1012" s="202"/>
      <c r="E1012" s="202"/>
      <c r="J1012" s="204">
        <v>29679</v>
      </c>
      <c r="K1012" s="201">
        <v>13.05</v>
      </c>
    </row>
    <row r="1013" spans="1:11" x14ac:dyDescent="0.25">
      <c r="A1013" s="205">
        <v>24055</v>
      </c>
      <c r="B1013" s="202">
        <v>4.41</v>
      </c>
      <c r="C1013" s="202"/>
      <c r="D1013" s="202"/>
      <c r="E1013" s="202"/>
      <c r="J1013" s="204">
        <v>29686</v>
      </c>
      <c r="K1013" s="201">
        <v>13.38</v>
      </c>
    </row>
    <row r="1014" spans="1:11" x14ac:dyDescent="0.25">
      <c r="A1014" s="205">
        <v>24056</v>
      </c>
      <c r="B1014" s="202">
        <v>4.41</v>
      </c>
      <c r="C1014" s="202"/>
      <c r="D1014" s="202"/>
      <c r="E1014" s="202"/>
      <c r="J1014" s="204">
        <v>29693</v>
      </c>
      <c r="K1014" s="201">
        <v>13.52</v>
      </c>
    </row>
    <row r="1015" spans="1:11" x14ac:dyDescent="0.25">
      <c r="A1015" s="205">
        <v>24057</v>
      </c>
      <c r="B1015" s="202" t="e">
        <f>NA()</f>
        <v>#N/A</v>
      </c>
      <c r="C1015" s="202"/>
      <c r="D1015" s="202"/>
      <c r="E1015" s="202"/>
      <c r="J1015" s="204">
        <v>29700</v>
      </c>
      <c r="K1015" s="201">
        <v>13.51</v>
      </c>
    </row>
    <row r="1016" spans="1:11" x14ac:dyDescent="0.25">
      <c r="A1016" s="205">
        <v>24058</v>
      </c>
      <c r="B1016" s="202">
        <v>4.4000000000000004</v>
      </c>
      <c r="C1016" s="202"/>
      <c r="D1016" s="202"/>
      <c r="E1016" s="202"/>
      <c r="J1016" s="204">
        <v>29707</v>
      </c>
      <c r="K1016" s="201">
        <v>13.75</v>
      </c>
    </row>
    <row r="1017" spans="1:11" x14ac:dyDescent="0.25">
      <c r="A1017" s="205">
        <v>24061</v>
      </c>
      <c r="B1017" s="202">
        <v>4.4000000000000004</v>
      </c>
      <c r="C1017" s="202"/>
      <c r="D1017" s="202"/>
      <c r="E1017" s="202"/>
      <c r="J1017" s="204">
        <v>29714</v>
      </c>
      <c r="K1017" s="201">
        <v>14.15</v>
      </c>
    </row>
    <row r="1018" spans="1:11" x14ac:dyDescent="0.25">
      <c r="A1018" s="205">
        <v>24062</v>
      </c>
      <c r="B1018" s="202">
        <v>4.4000000000000004</v>
      </c>
      <c r="C1018" s="202"/>
      <c r="D1018" s="202"/>
      <c r="E1018" s="202"/>
      <c r="J1018" s="204">
        <v>29721</v>
      </c>
      <c r="K1018" s="201">
        <v>14.01</v>
      </c>
    </row>
    <row r="1019" spans="1:11" x14ac:dyDescent="0.25">
      <c r="A1019" s="205">
        <v>24063</v>
      </c>
      <c r="B1019" s="202">
        <v>4.3899999999999997</v>
      </c>
      <c r="C1019" s="202"/>
      <c r="D1019" s="202"/>
      <c r="E1019" s="202"/>
      <c r="J1019" s="204">
        <v>29728</v>
      </c>
      <c r="K1019" s="201">
        <v>13.64</v>
      </c>
    </row>
    <row r="1020" spans="1:11" x14ac:dyDescent="0.25">
      <c r="A1020" s="205">
        <v>24064</v>
      </c>
      <c r="B1020" s="202">
        <v>4.4000000000000004</v>
      </c>
      <c r="C1020" s="202"/>
      <c r="D1020" s="202"/>
      <c r="E1020" s="202"/>
      <c r="J1020" s="204">
        <v>29735</v>
      </c>
      <c r="K1020" s="201">
        <v>13.39</v>
      </c>
    </row>
    <row r="1021" spans="1:11" x14ac:dyDescent="0.25">
      <c r="A1021" s="205">
        <v>24065</v>
      </c>
      <c r="B1021" s="202">
        <v>4.4000000000000004</v>
      </c>
      <c r="C1021" s="202"/>
      <c r="D1021" s="202"/>
      <c r="E1021" s="202"/>
      <c r="J1021" s="204">
        <v>29742</v>
      </c>
      <c r="K1021" s="201">
        <v>13.28</v>
      </c>
    </row>
    <row r="1022" spans="1:11" x14ac:dyDescent="0.25">
      <c r="A1022" s="205">
        <v>24068</v>
      </c>
      <c r="B1022" s="202">
        <v>4.4000000000000004</v>
      </c>
      <c r="C1022" s="202"/>
      <c r="D1022" s="202"/>
      <c r="E1022" s="202"/>
      <c r="J1022" s="204">
        <v>29749</v>
      </c>
      <c r="K1022" s="201">
        <v>13.06</v>
      </c>
    </row>
    <row r="1023" spans="1:11" x14ac:dyDescent="0.25">
      <c r="A1023" s="205">
        <v>24069</v>
      </c>
      <c r="B1023" s="202">
        <v>4.4000000000000004</v>
      </c>
      <c r="C1023" s="202"/>
      <c r="D1023" s="202"/>
      <c r="E1023" s="202"/>
      <c r="J1023" s="204">
        <v>29756</v>
      </c>
      <c r="K1023" s="201">
        <v>13.01</v>
      </c>
    </row>
    <row r="1024" spans="1:11" x14ac:dyDescent="0.25">
      <c r="A1024" s="205">
        <v>24070</v>
      </c>
      <c r="B1024" s="202">
        <v>4.3899999999999997</v>
      </c>
      <c r="C1024" s="202"/>
      <c r="D1024" s="202"/>
      <c r="E1024" s="202"/>
      <c r="J1024" s="204">
        <v>29763</v>
      </c>
      <c r="K1024" s="201">
        <v>13.32</v>
      </c>
    </row>
    <row r="1025" spans="1:11" x14ac:dyDescent="0.25">
      <c r="A1025" s="205">
        <v>24071</v>
      </c>
      <c r="B1025" s="202" t="e">
        <f>NA()</f>
        <v>#N/A</v>
      </c>
      <c r="C1025" s="202"/>
      <c r="D1025" s="202"/>
      <c r="E1025" s="202"/>
      <c r="J1025" s="204">
        <v>29770</v>
      </c>
      <c r="K1025" s="201">
        <v>13.61</v>
      </c>
    </row>
    <row r="1026" spans="1:11" x14ac:dyDescent="0.25">
      <c r="A1026" s="205">
        <v>24072</v>
      </c>
      <c r="B1026" s="202">
        <v>4.3899999999999997</v>
      </c>
      <c r="C1026" s="202"/>
      <c r="D1026" s="202"/>
      <c r="E1026" s="202"/>
      <c r="J1026" s="204">
        <v>29777</v>
      </c>
      <c r="K1026" s="201">
        <v>13.66</v>
      </c>
    </row>
    <row r="1027" spans="1:11" x14ac:dyDescent="0.25">
      <c r="A1027" s="205">
        <v>24075</v>
      </c>
      <c r="B1027" s="202">
        <v>4.4000000000000004</v>
      </c>
      <c r="C1027" s="202"/>
      <c r="D1027" s="202"/>
      <c r="E1027" s="202"/>
      <c r="J1027" s="204">
        <v>29784</v>
      </c>
      <c r="K1027" s="201">
        <v>13.73</v>
      </c>
    </row>
    <row r="1028" spans="1:11" x14ac:dyDescent="0.25">
      <c r="A1028" s="205">
        <v>24076</v>
      </c>
      <c r="B1028" s="202">
        <v>4.41</v>
      </c>
      <c r="C1028" s="202"/>
      <c r="D1028" s="202"/>
      <c r="E1028" s="202"/>
      <c r="J1028" s="204">
        <v>29791</v>
      </c>
      <c r="K1028" s="201">
        <v>14.16</v>
      </c>
    </row>
    <row r="1029" spans="1:11" x14ac:dyDescent="0.25">
      <c r="A1029" s="205">
        <v>24077</v>
      </c>
      <c r="B1029" s="203">
        <v>4.4400000000000004</v>
      </c>
      <c r="C1029" s="203"/>
      <c r="D1029" s="203"/>
      <c r="E1029" s="203"/>
      <c r="J1029" s="204">
        <v>29798</v>
      </c>
      <c r="K1029" s="201">
        <v>14.23</v>
      </c>
    </row>
    <row r="1030" spans="1:11" x14ac:dyDescent="0.25">
      <c r="A1030" s="205">
        <v>24078</v>
      </c>
      <c r="B1030" s="202">
        <v>4.4400000000000004</v>
      </c>
      <c r="C1030" s="202"/>
      <c r="D1030" s="202"/>
      <c r="E1030" s="202"/>
      <c r="J1030" s="204">
        <v>29805</v>
      </c>
      <c r="K1030" s="201">
        <v>14.51</v>
      </c>
    </row>
    <row r="1031" spans="1:11" x14ac:dyDescent="0.25">
      <c r="A1031" s="205">
        <v>24079</v>
      </c>
      <c r="B1031" s="202">
        <v>4.4400000000000004</v>
      </c>
      <c r="C1031" s="202"/>
      <c r="D1031" s="202"/>
      <c r="E1031" s="202"/>
      <c r="J1031" s="204">
        <v>29812</v>
      </c>
      <c r="K1031" s="201">
        <v>14.14</v>
      </c>
    </row>
    <row r="1032" spans="1:11" x14ac:dyDescent="0.25">
      <c r="A1032" s="205">
        <v>24082</v>
      </c>
      <c r="B1032" s="202">
        <v>4.5</v>
      </c>
      <c r="C1032" s="202"/>
      <c r="D1032" s="202"/>
      <c r="E1032" s="202"/>
      <c r="J1032" s="204">
        <v>29819</v>
      </c>
      <c r="K1032" s="201">
        <v>14.34</v>
      </c>
    </row>
    <row r="1033" spans="1:11" x14ac:dyDescent="0.25">
      <c r="A1033" s="205">
        <v>24083</v>
      </c>
      <c r="B1033" s="202">
        <v>4.5</v>
      </c>
      <c r="C1033" s="202"/>
      <c r="D1033" s="202"/>
      <c r="E1033" s="202"/>
      <c r="J1033" s="204">
        <v>29826</v>
      </c>
      <c r="K1033" s="201">
        <v>14.99</v>
      </c>
    </row>
    <row r="1034" spans="1:11" x14ac:dyDescent="0.25">
      <c r="A1034" s="205">
        <v>24084</v>
      </c>
      <c r="B1034" s="202">
        <v>4.5</v>
      </c>
      <c r="C1034" s="202"/>
      <c r="D1034" s="202"/>
      <c r="E1034" s="202"/>
      <c r="J1034" s="204">
        <v>29833</v>
      </c>
      <c r="K1034" s="201">
        <v>15.16</v>
      </c>
    </row>
    <row r="1035" spans="1:11" x14ac:dyDescent="0.25">
      <c r="A1035" s="205">
        <v>24085</v>
      </c>
      <c r="B1035" s="202">
        <v>4.51</v>
      </c>
      <c r="C1035" s="202"/>
      <c r="D1035" s="202"/>
      <c r="E1035" s="202"/>
      <c r="J1035" s="204">
        <v>29840</v>
      </c>
      <c r="K1035" s="201">
        <v>15.12</v>
      </c>
    </row>
    <row r="1036" spans="1:11" x14ac:dyDescent="0.25">
      <c r="A1036" s="205">
        <v>24086</v>
      </c>
      <c r="B1036" s="202">
        <v>4.5</v>
      </c>
      <c r="C1036" s="202"/>
      <c r="D1036" s="202"/>
      <c r="E1036" s="202"/>
      <c r="J1036" s="204">
        <v>29847</v>
      </c>
      <c r="K1036" s="201">
        <v>14.76</v>
      </c>
    </row>
    <row r="1037" spans="1:11" x14ac:dyDescent="0.25">
      <c r="A1037" s="205">
        <v>24089</v>
      </c>
      <c r="B1037" s="202">
        <v>4.5199999999999996</v>
      </c>
      <c r="C1037" s="202"/>
      <c r="D1037" s="202"/>
      <c r="E1037" s="202"/>
      <c r="J1037" s="204">
        <v>29854</v>
      </c>
      <c r="K1037" s="201">
        <v>14.93</v>
      </c>
    </row>
    <row r="1038" spans="1:11" x14ac:dyDescent="0.25">
      <c r="A1038" s="205">
        <v>24090</v>
      </c>
      <c r="B1038" s="202">
        <v>4.53</v>
      </c>
      <c r="C1038" s="202"/>
      <c r="D1038" s="202"/>
      <c r="E1038" s="202"/>
      <c r="J1038" s="204">
        <v>29861</v>
      </c>
      <c r="K1038" s="201">
        <v>15.55</v>
      </c>
    </row>
    <row r="1039" spans="1:11" x14ac:dyDescent="0.25">
      <c r="A1039" s="205">
        <v>24091</v>
      </c>
      <c r="B1039" s="202">
        <v>4.53</v>
      </c>
      <c r="C1039" s="202"/>
      <c r="D1039" s="202"/>
      <c r="E1039" s="202"/>
      <c r="J1039" s="204">
        <v>29868</v>
      </c>
      <c r="K1039" s="201">
        <v>14.98</v>
      </c>
    </row>
    <row r="1040" spans="1:11" x14ac:dyDescent="0.25">
      <c r="A1040" s="205">
        <v>24092</v>
      </c>
      <c r="B1040" s="202">
        <v>4.53</v>
      </c>
      <c r="C1040" s="202"/>
      <c r="D1040" s="202"/>
      <c r="E1040" s="202"/>
      <c r="J1040" s="204">
        <v>29875</v>
      </c>
      <c r="K1040" s="201">
        <v>14.92</v>
      </c>
    </row>
    <row r="1041" spans="1:11" x14ac:dyDescent="0.25">
      <c r="A1041" s="205">
        <v>24093</v>
      </c>
      <c r="B1041" s="202">
        <v>4.53</v>
      </c>
      <c r="C1041" s="202"/>
      <c r="D1041" s="202"/>
      <c r="E1041" s="202"/>
      <c r="J1041" s="204">
        <v>29882</v>
      </c>
      <c r="K1041" s="201">
        <v>15.18</v>
      </c>
    </row>
    <row r="1042" spans="1:11" x14ac:dyDescent="0.25">
      <c r="A1042" s="205">
        <v>24096</v>
      </c>
      <c r="B1042" s="202">
        <v>4.49</v>
      </c>
      <c r="C1042" s="202"/>
      <c r="D1042" s="202"/>
      <c r="E1042" s="202"/>
      <c r="J1042" s="204">
        <v>29889</v>
      </c>
      <c r="K1042" s="201">
        <v>15.27</v>
      </c>
    </row>
    <row r="1043" spans="1:11" x14ac:dyDescent="0.25">
      <c r="A1043" s="205">
        <v>24097</v>
      </c>
      <c r="B1043" s="202">
        <v>4.51</v>
      </c>
      <c r="C1043" s="202"/>
      <c r="D1043" s="202"/>
      <c r="E1043" s="202"/>
      <c r="J1043" s="204">
        <v>29896</v>
      </c>
      <c r="K1043" s="201">
        <v>14.41</v>
      </c>
    </row>
    <row r="1044" spans="1:11" x14ac:dyDescent="0.25">
      <c r="A1044" s="205">
        <v>24098</v>
      </c>
      <c r="B1044" s="202">
        <v>4.5199999999999996</v>
      </c>
      <c r="C1044" s="202"/>
      <c r="D1044" s="202"/>
      <c r="E1044" s="202"/>
      <c r="J1044" s="204">
        <v>29903</v>
      </c>
      <c r="K1044" s="201">
        <v>13.61</v>
      </c>
    </row>
    <row r="1045" spans="1:11" x14ac:dyDescent="0.25">
      <c r="A1045" s="205">
        <v>24099</v>
      </c>
      <c r="B1045" s="202">
        <v>4.5199999999999996</v>
      </c>
      <c r="C1045" s="202"/>
      <c r="D1045" s="202"/>
      <c r="E1045" s="202"/>
      <c r="J1045" s="204">
        <v>29910</v>
      </c>
      <c r="K1045" s="201">
        <v>13.29</v>
      </c>
    </row>
    <row r="1046" spans="1:11" x14ac:dyDescent="0.25">
      <c r="A1046" s="205">
        <v>24100</v>
      </c>
      <c r="B1046" s="202" t="e">
        <f>NA()</f>
        <v>#N/A</v>
      </c>
      <c r="C1046" s="202"/>
      <c r="D1046" s="202"/>
      <c r="E1046" s="202"/>
      <c r="J1046" s="204">
        <v>29917</v>
      </c>
      <c r="K1046" s="201">
        <v>13.12</v>
      </c>
    </row>
    <row r="1047" spans="1:11" x14ac:dyDescent="0.25">
      <c r="A1047" s="205">
        <v>24103</v>
      </c>
      <c r="B1047" s="202">
        <v>4.51</v>
      </c>
      <c r="C1047" s="202"/>
      <c r="D1047" s="202"/>
      <c r="E1047" s="202"/>
      <c r="J1047" s="204">
        <v>29924</v>
      </c>
      <c r="K1047" s="201">
        <v>13.32</v>
      </c>
    </row>
    <row r="1048" spans="1:11" x14ac:dyDescent="0.25">
      <c r="A1048" s="205">
        <v>24104</v>
      </c>
      <c r="B1048" s="202">
        <v>4.5</v>
      </c>
      <c r="C1048" s="202"/>
      <c r="D1048" s="202"/>
      <c r="E1048" s="202"/>
      <c r="J1048" s="204">
        <v>29931</v>
      </c>
      <c r="K1048" s="201">
        <v>13.66</v>
      </c>
    </row>
    <row r="1049" spans="1:11" x14ac:dyDescent="0.25">
      <c r="A1049" s="205">
        <v>24105</v>
      </c>
      <c r="B1049" s="202">
        <v>4.51</v>
      </c>
      <c r="C1049" s="202"/>
      <c r="D1049" s="202"/>
      <c r="E1049" s="202"/>
      <c r="J1049" s="204">
        <v>29938</v>
      </c>
      <c r="K1049" s="201">
        <v>13.58</v>
      </c>
    </row>
    <row r="1050" spans="1:11" x14ac:dyDescent="0.25">
      <c r="A1050" s="205">
        <v>24106</v>
      </c>
      <c r="B1050" s="202">
        <v>4.51</v>
      </c>
      <c r="C1050" s="202"/>
      <c r="D1050" s="202"/>
      <c r="E1050" s="202"/>
      <c r="J1050" s="204">
        <v>29945</v>
      </c>
      <c r="K1050" s="201">
        <v>14</v>
      </c>
    </row>
    <row r="1051" spans="1:11" x14ac:dyDescent="0.25">
      <c r="A1051" s="205">
        <v>24107</v>
      </c>
      <c r="B1051" s="202">
        <v>4.5199999999999996</v>
      </c>
      <c r="C1051" s="202"/>
      <c r="D1051" s="202"/>
      <c r="E1051" s="202"/>
      <c r="J1051" s="204">
        <v>29952</v>
      </c>
      <c r="K1051" s="201">
        <v>14.11</v>
      </c>
    </row>
    <row r="1052" spans="1:11" x14ac:dyDescent="0.25">
      <c r="A1052" s="205">
        <v>24110</v>
      </c>
      <c r="B1052" s="202">
        <v>4.5199999999999996</v>
      </c>
      <c r="C1052" s="202"/>
      <c r="D1052" s="202"/>
      <c r="E1052" s="202"/>
      <c r="J1052" s="204">
        <v>29959</v>
      </c>
      <c r="K1052" s="201">
        <v>14.53</v>
      </c>
    </row>
    <row r="1053" spans="1:11" x14ac:dyDescent="0.25">
      <c r="A1053" s="205">
        <v>24111</v>
      </c>
      <c r="B1053" s="202">
        <v>4.5199999999999996</v>
      </c>
      <c r="C1053" s="202"/>
      <c r="D1053" s="202"/>
      <c r="E1053" s="202"/>
      <c r="J1053" s="204">
        <v>29966</v>
      </c>
      <c r="K1053" s="201">
        <v>14.74</v>
      </c>
    </row>
    <row r="1054" spans="1:11" x14ac:dyDescent="0.25">
      <c r="A1054" s="205">
        <v>24112</v>
      </c>
      <c r="B1054" s="202">
        <v>4.51</v>
      </c>
      <c r="C1054" s="202"/>
      <c r="D1054" s="202"/>
      <c r="E1054" s="202"/>
      <c r="J1054" s="204">
        <v>29973</v>
      </c>
      <c r="K1054" s="201">
        <v>14.62</v>
      </c>
    </row>
    <row r="1055" spans="1:11" x14ac:dyDescent="0.25">
      <c r="A1055" s="205">
        <v>24113</v>
      </c>
      <c r="B1055" s="202">
        <v>4.5</v>
      </c>
      <c r="C1055" s="202"/>
      <c r="D1055" s="202"/>
      <c r="E1055" s="202"/>
      <c r="J1055" s="204">
        <v>29980</v>
      </c>
      <c r="K1055" s="201">
        <v>14.37</v>
      </c>
    </row>
    <row r="1056" spans="1:11" x14ac:dyDescent="0.25">
      <c r="A1056" s="205">
        <v>24114</v>
      </c>
      <c r="B1056" s="202">
        <v>4.5</v>
      </c>
      <c r="C1056" s="202"/>
      <c r="D1056" s="202"/>
      <c r="E1056" s="202"/>
      <c r="J1056" s="204">
        <v>29987</v>
      </c>
      <c r="K1056" s="201">
        <v>14.67</v>
      </c>
    </row>
    <row r="1057" spans="1:11" x14ac:dyDescent="0.25">
      <c r="A1057" s="205">
        <v>24117</v>
      </c>
      <c r="B1057" s="202">
        <v>4.51</v>
      </c>
      <c r="C1057" s="202"/>
      <c r="D1057" s="202"/>
      <c r="E1057" s="202"/>
      <c r="J1057" s="204">
        <v>29994</v>
      </c>
      <c r="K1057" s="201">
        <v>14.95</v>
      </c>
    </row>
    <row r="1058" spans="1:11" x14ac:dyDescent="0.25">
      <c r="A1058" s="205">
        <v>24118</v>
      </c>
      <c r="B1058" s="203">
        <v>4.5</v>
      </c>
      <c r="C1058" s="203"/>
      <c r="D1058" s="203"/>
      <c r="E1058" s="203"/>
      <c r="J1058" s="204">
        <v>30001</v>
      </c>
      <c r="K1058" s="201">
        <v>14.44</v>
      </c>
    </row>
    <row r="1059" spans="1:11" x14ac:dyDescent="0.25">
      <c r="A1059" s="205">
        <v>24119</v>
      </c>
      <c r="B1059" s="202">
        <v>4.49</v>
      </c>
      <c r="C1059" s="202"/>
      <c r="D1059" s="202"/>
      <c r="E1059" s="202"/>
      <c r="J1059" s="204">
        <v>30008</v>
      </c>
      <c r="K1059" s="201">
        <v>13.96</v>
      </c>
    </row>
    <row r="1060" spans="1:11" x14ac:dyDescent="0.25">
      <c r="A1060" s="205">
        <v>24120</v>
      </c>
      <c r="B1060" s="202">
        <v>4.5</v>
      </c>
      <c r="C1060" s="202"/>
      <c r="D1060" s="202"/>
      <c r="E1060" s="202"/>
      <c r="J1060" s="204">
        <v>30015</v>
      </c>
      <c r="K1060" s="201">
        <v>13.66</v>
      </c>
    </row>
    <row r="1061" spans="1:11" x14ac:dyDescent="0.25">
      <c r="A1061" s="205">
        <v>24121</v>
      </c>
      <c r="B1061" s="202">
        <v>4.5</v>
      </c>
      <c r="C1061" s="202"/>
      <c r="D1061" s="202"/>
      <c r="E1061" s="202"/>
      <c r="J1061" s="204">
        <v>30022</v>
      </c>
      <c r="K1061" s="201">
        <v>13.77</v>
      </c>
    </row>
    <row r="1062" spans="1:11" x14ac:dyDescent="0.25">
      <c r="A1062" s="205">
        <v>24124</v>
      </c>
      <c r="B1062" s="202">
        <v>4.5</v>
      </c>
      <c r="C1062" s="202"/>
      <c r="D1062" s="202"/>
      <c r="E1062" s="202"/>
      <c r="J1062" s="204">
        <v>30029</v>
      </c>
      <c r="K1062" s="201">
        <v>13.76</v>
      </c>
    </row>
    <row r="1063" spans="1:11" x14ac:dyDescent="0.25">
      <c r="A1063" s="205">
        <v>24125</v>
      </c>
      <c r="B1063" s="202">
        <v>4.5</v>
      </c>
      <c r="C1063" s="202"/>
      <c r="D1063" s="202"/>
      <c r="E1063" s="202"/>
      <c r="J1063" s="204">
        <v>30036</v>
      </c>
      <c r="K1063" s="201">
        <v>13.69</v>
      </c>
    </row>
    <row r="1064" spans="1:11" x14ac:dyDescent="0.25">
      <c r="A1064" s="205">
        <v>24126</v>
      </c>
      <c r="B1064" s="202">
        <v>4.5</v>
      </c>
      <c r="C1064" s="202"/>
      <c r="D1064" s="202"/>
      <c r="E1064" s="202"/>
      <c r="J1064" s="204">
        <v>30043</v>
      </c>
      <c r="K1064" s="201">
        <v>13.92</v>
      </c>
    </row>
    <row r="1065" spans="1:11" x14ac:dyDescent="0.25">
      <c r="A1065" s="205">
        <v>24127</v>
      </c>
      <c r="B1065" s="202">
        <v>4.51</v>
      </c>
      <c r="C1065" s="202"/>
      <c r="D1065" s="202"/>
      <c r="E1065" s="202"/>
      <c r="J1065" s="204">
        <v>30050</v>
      </c>
      <c r="K1065" s="201">
        <v>13.88</v>
      </c>
    </row>
    <row r="1066" spans="1:11" x14ac:dyDescent="0.25">
      <c r="A1066" s="205">
        <v>24128</v>
      </c>
      <c r="B1066" s="202">
        <v>4.51</v>
      </c>
      <c r="C1066" s="202"/>
      <c r="D1066" s="202"/>
      <c r="E1066" s="202"/>
      <c r="J1066" s="204">
        <v>30057</v>
      </c>
      <c r="K1066" s="201">
        <v>13.51</v>
      </c>
    </row>
    <row r="1067" spans="1:11" x14ac:dyDescent="0.25">
      <c r="A1067" s="205">
        <v>24131</v>
      </c>
      <c r="B1067" s="202">
        <v>4.5199999999999996</v>
      </c>
      <c r="C1067" s="202"/>
      <c r="D1067" s="202"/>
      <c r="E1067" s="202"/>
      <c r="J1067" s="204">
        <v>30064</v>
      </c>
      <c r="K1067" s="201">
        <v>13.39</v>
      </c>
    </row>
    <row r="1068" spans="1:11" x14ac:dyDescent="0.25">
      <c r="A1068" s="205">
        <v>24132</v>
      </c>
      <c r="B1068" s="202">
        <v>4.5199999999999996</v>
      </c>
      <c r="C1068" s="202"/>
      <c r="D1068" s="202"/>
      <c r="E1068" s="202"/>
      <c r="J1068" s="204">
        <v>30071</v>
      </c>
      <c r="K1068" s="201">
        <v>13.47</v>
      </c>
    </row>
    <row r="1069" spans="1:11" x14ac:dyDescent="0.25">
      <c r="A1069" s="205">
        <v>24133</v>
      </c>
      <c r="B1069" s="202">
        <v>4.53</v>
      </c>
      <c r="C1069" s="202"/>
      <c r="D1069" s="202"/>
      <c r="E1069" s="202"/>
      <c r="J1069" s="204">
        <v>30078</v>
      </c>
      <c r="K1069" s="201">
        <v>13.46</v>
      </c>
    </row>
    <row r="1070" spans="1:11" x14ac:dyDescent="0.25">
      <c r="A1070" s="205">
        <v>24134</v>
      </c>
      <c r="B1070" s="202">
        <v>4.54</v>
      </c>
      <c r="C1070" s="202"/>
      <c r="D1070" s="202"/>
      <c r="E1070" s="202"/>
      <c r="J1070" s="204">
        <v>30085</v>
      </c>
      <c r="K1070" s="201">
        <v>13.37</v>
      </c>
    </row>
    <row r="1071" spans="1:11" x14ac:dyDescent="0.25">
      <c r="A1071" s="205">
        <v>24135</v>
      </c>
      <c r="B1071" s="202">
        <v>4.5599999999999996</v>
      </c>
      <c r="C1071" s="202"/>
      <c r="D1071" s="202"/>
      <c r="E1071" s="202"/>
      <c r="J1071" s="204">
        <v>30092</v>
      </c>
      <c r="K1071" s="201">
        <v>13.48</v>
      </c>
    </row>
    <row r="1072" spans="1:11" x14ac:dyDescent="0.25">
      <c r="A1072" s="205">
        <v>24138</v>
      </c>
      <c r="B1072" s="202">
        <v>4.59</v>
      </c>
      <c r="C1072" s="202"/>
      <c r="D1072" s="202"/>
      <c r="E1072" s="202"/>
      <c r="J1072" s="204">
        <v>30099</v>
      </c>
      <c r="K1072" s="201">
        <v>13.53</v>
      </c>
    </row>
    <row r="1073" spans="1:11" x14ac:dyDescent="0.25">
      <c r="A1073" s="205">
        <v>24139</v>
      </c>
      <c r="B1073" s="202">
        <v>4.5999999999999996</v>
      </c>
      <c r="C1073" s="202"/>
      <c r="D1073" s="202"/>
      <c r="E1073" s="202"/>
      <c r="J1073" s="204">
        <v>30106</v>
      </c>
      <c r="K1073" s="201">
        <v>13.92</v>
      </c>
    </row>
    <row r="1074" spans="1:11" x14ac:dyDescent="0.25">
      <c r="A1074" s="205">
        <v>24140</v>
      </c>
      <c r="B1074" s="202">
        <v>4.62</v>
      </c>
      <c r="C1074" s="202"/>
      <c r="D1074" s="202"/>
      <c r="E1074" s="202"/>
      <c r="J1074" s="204">
        <v>30113</v>
      </c>
      <c r="K1074" s="201">
        <v>13.93</v>
      </c>
    </row>
    <row r="1075" spans="1:11" x14ac:dyDescent="0.25">
      <c r="A1075" s="205">
        <v>24141</v>
      </c>
      <c r="B1075" s="202">
        <v>4.62</v>
      </c>
      <c r="C1075" s="202"/>
      <c r="D1075" s="202"/>
      <c r="E1075" s="202"/>
      <c r="J1075" s="204">
        <v>30120</v>
      </c>
      <c r="K1075" s="201">
        <v>14.26</v>
      </c>
    </row>
    <row r="1076" spans="1:11" x14ac:dyDescent="0.25">
      <c r="A1076" s="205">
        <v>24142</v>
      </c>
      <c r="B1076" s="202">
        <v>4.63</v>
      </c>
      <c r="C1076" s="202"/>
      <c r="D1076" s="202"/>
      <c r="E1076" s="202"/>
      <c r="J1076" s="204">
        <v>30127</v>
      </c>
      <c r="K1076" s="201">
        <v>14.48</v>
      </c>
    </row>
    <row r="1077" spans="1:11" x14ac:dyDescent="0.25">
      <c r="A1077" s="205">
        <v>24145</v>
      </c>
      <c r="B1077" s="202">
        <v>4.66</v>
      </c>
      <c r="C1077" s="202"/>
      <c r="D1077" s="202"/>
      <c r="E1077" s="202"/>
      <c r="J1077" s="204">
        <v>30134</v>
      </c>
      <c r="K1077" s="201">
        <v>14.28</v>
      </c>
    </row>
    <row r="1078" spans="1:11" x14ac:dyDescent="0.25">
      <c r="A1078" s="205">
        <v>24146</v>
      </c>
      <c r="B1078" s="202">
        <v>4.6500000000000004</v>
      </c>
      <c r="C1078" s="202"/>
      <c r="D1078" s="202"/>
      <c r="E1078" s="202"/>
      <c r="J1078" s="204">
        <v>30141</v>
      </c>
      <c r="K1078" s="201">
        <v>14.06</v>
      </c>
    </row>
    <row r="1079" spans="1:11" x14ac:dyDescent="0.25">
      <c r="A1079" s="205">
        <v>24147</v>
      </c>
      <c r="B1079" s="202">
        <v>4.66</v>
      </c>
      <c r="C1079" s="202"/>
      <c r="D1079" s="202"/>
      <c r="E1079" s="202"/>
      <c r="J1079" s="204">
        <v>30148</v>
      </c>
      <c r="K1079" s="201">
        <v>13.73</v>
      </c>
    </row>
    <row r="1080" spans="1:11" x14ac:dyDescent="0.25">
      <c r="A1080" s="205">
        <v>24148</v>
      </c>
      <c r="B1080" s="202">
        <v>4.68</v>
      </c>
      <c r="C1080" s="202"/>
      <c r="D1080" s="202"/>
      <c r="E1080" s="202"/>
      <c r="J1080" s="204">
        <v>30155</v>
      </c>
      <c r="K1080" s="201">
        <v>13.44</v>
      </c>
    </row>
    <row r="1081" spans="1:11" x14ac:dyDescent="0.25">
      <c r="A1081" s="205">
        <v>24149</v>
      </c>
      <c r="B1081" s="202">
        <v>4.75</v>
      </c>
      <c r="C1081" s="202"/>
      <c r="D1081" s="202"/>
      <c r="E1081" s="202"/>
      <c r="J1081" s="204">
        <v>30162</v>
      </c>
      <c r="K1081" s="201">
        <v>13.69</v>
      </c>
    </row>
    <row r="1082" spans="1:11" x14ac:dyDescent="0.25">
      <c r="A1082" s="205">
        <v>24152</v>
      </c>
      <c r="B1082" s="202">
        <v>4.75</v>
      </c>
      <c r="C1082" s="202"/>
      <c r="D1082" s="202"/>
      <c r="E1082" s="202"/>
      <c r="J1082" s="204">
        <v>30169</v>
      </c>
      <c r="K1082" s="201">
        <v>13.48</v>
      </c>
    </row>
    <row r="1083" spans="1:11" x14ac:dyDescent="0.25">
      <c r="A1083" s="205">
        <v>24153</v>
      </c>
      <c r="B1083" s="202">
        <v>4.75</v>
      </c>
      <c r="C1083" s="202"/>
      <c r="D1083" s="202"/>
      <c r="E1083" s="202"/>
      <c r="J1083" s="204">
        <v>30176</v>
      </c>
      <c r="K1083" s="201">
        <v>13.38</v>
      </c>
    </row>
    <row r="1084" spans="1:11" x14ac:dyDescent="0.25">
      <c r="A1084" s="205">
        <v>24154</v>
      </c>
      <c r="B1084" s="202">
        <v>4.75</v>
      </c>
      <c r="C1084" s="202"/>
      <c r="D1084" s="202"/>
      <c r="E1084" s="202"/>
      <c r="J1084" s="204">
        <v>30183</v>
      </c>
      <c r="K1084" s="201">
        <v>12.5</v>
      </c>
    </row>
    <row r="1085" spans="1:11" x14ac:dyDescent="0.25">
      <c r="A1085" s="205">
        <v>24155</v>
      </c>
      <c r="B1085" s="202">
        <v>4.74</v>
      </c>
      <c r="C1085" s="202"/>
      <c r="D1085" s="202"/>
      <c r="E1085" s="202"/>
      <c r="J1085" s="204">
        <v>30190</v>
      </c>
      <c r="K1085" s="201">
        <v>12.4</v>
      </c>
    </row>
    <row r="1086" spans="1:11" x14ac:dyDescent="0.25">
      <c r="A1086" s="205">
        <v>24156</v>
      </c>
      <c r="B1086" s="202">
        <v>4.75</v>
      </c>
      <c r="C1086" s="202"/>
      <c r="D1086" s="202"/>
      <c r="E1086" s="202"/>
      <c r="J1086" s="204">
        <v>30197</v>
      </c>
      <c r="K1086" s="201">
        <v>12.48</v>
      </c>
    </row>
    <row r="1087" spans="1:11" x14ac:dyDescent="0.25">
      <c r="A1087" s="205">
        <v>24159</v>
      </c>
      <c r="B1087" s="202">
        <v>4.76</v>
      </c>
      <c r="C1087" s="202"/>
      <c r="D1087" s="202"/>
      <c r="E1087" s="202"/>
      <c r="J1087" s="204">
        <v>30204</v>
      </c>
      <c r="K1087" s="201">
        <v>12.39</v>
      </c>
    </row>
    <row r="1088" spans="1:11" x14ac:dyDescent="0.25">
      <c r="A1088" s="205">
        <v>24160</v>
      </c>
      <c r="B1088" s="202" t="e">
        <f>NA()</f>
        <v>#N/A</v>
      </c>
      <c r="C1088" s="202"/>
      <c r="D1088" s="202"/>
      <c r="E1088" s="202"/>
      <c r="J1088" s="204">
        <v>30211</v>
      </c>
      <c r="K1088" s="201">
        <v>12.42</v>
      </c>
    </row>
    <row r="1089" spans="1:11" x14ac:dyDescent="0.25">
      <c r="A1089" s="205">
        <v>24161</v>
      </c>
      <c r="B1089" s="202">
        <v>4.76</v>
      </c>
      <c r="C1089" s="202"/>
      <c r="D1089" s="202"/>
      <c r="E1089" s="202"/>
      <c r="J1089" s="204">
        <v>30218</v>
      </c>
      <c r="K1089" s="201">
        <v>11.95</v>
      </c>
    </row>
    <row r="1090" spans="1:11" x14ac:dyDescent="0.25">
      <c r="A1090" s="205">
        <v>24162</v>
      </c>
      <c r="B1090" s="202">
        <v>4.7699999999999996</v>
      </c>
      <c r="C1090" s="202"/>
      <c r="D1090" s="202"/>
      <c r="E1090" s="202"/>
      <c r="J1090" s="204">
        <v>30225</v>
      </c>
      <c r="K1090" s="201">
        <v>11.65</v>
      </c>
    </row>
    <row r="1091" spans="1:11" x14ac:dyDescent="0.25">
      <c r="A1091" s="205">
        <v>24163</v>
      </c>
      <c r="B1091" s="202">
        <v>4.78</v>
      </c>
      <c r="C1091" s="202"/>
      <c r="D1091" s="202"/>
      <c r="E1091" s="202"/>
      <c r="J1091" s="204">
        <v>30232</v>
      </c>
      <c r="K1091" s="201">
        <v>11.35</v>
      </c>
    </row>
    <row r="1092" spans="1:11" x14ac:dyDescent="0.25">
      <c r="A1092" s="205">
        <v>24166</v>
      </c>
      <c r="B1092" s="202">
        <v>4.8099999999999996</v>
      </c>
      <c r="C1092" s="202"/>
      <c r="D1092" s="202"/>
      <c r="E1092" s="202"/>
      <c r="J1092" s="204">
        <v>30239</v>
      </c>
      <c r="K1092" s="201">
        <v>10.62</v>
      </c>
    </row>
    <row r="1093" spans="1:11" x14ac:dyDescent="0.25">
      <c r="A1093" s="205">
        <v>24167</v>
      </c>
      <c r="B1093" s="202">
        <v>4.8099999999999996</v>
      </c>
      <c r="C1093" s="202"/>
      <c r="D1093" s="202"/>
      <c r="E1093" s="202"/>
      <c r="J1093" s="204">
        <v>30246</v>
      </c>
      <c r="K1093" s="201">
        <v>10.77</v>
      </c>
    </row>
    <row r="1094" spans="1:11" x14ac:dyDescent="0.25">
      <c r="A1094" s="205">
        <v>24168</v>
      </c>
      <c r="B1094" s="202">
        <v>4.8099999999999996</v>
      </c>
      <c r="C1094" s="202"/>
      <c r="D1094" s="202"/>
      <c r="E1094" s="202"/>
      <c r="J1094" s="204">
        <v>30253</v>
      </c>
      <c r="K1094" s="201">
        <v>10.97</v>
      </c>
    </row>
    <row r="1095" spans="1:11" x14ac:dyDescent="0.25">
      <c r="A1095" s="205">
        <v>24169</v>
      </c>
      <c r="B1095" s="202">
        <v>4.8099999999999996</v>
      </c>
      <c r="C1095" s="202"/>
      <c r="D1095" s="202"/>
      <c r="E1095" s="202"/>
      <c r="J1095" s="204">
        <v>30260</v>
      </c>
      <c r="K1095" s="201">
        <v>10.55</v>
      </c>
    </row>
    <row r="1096" spans="1:11" x14ac:dyDescent="0.25">
      <c r="A1096" s="205">
        <v>24170</v>
      </c>
      <c r="B1096" s="202">
        <v>4.8</v>
      </c>
      <c r="C1096" s="202"/>
      <c r="D1096" s="202"/>
      <c r="E1096" s="202"/>
      <c r="J1096" s="204">
        <v>30267</v>
      </c>
      <c r="K1096" s="201">
        <v>10.56</v>
      </c>
    </row>
    <row r="1097" spans="1:11" x14ac:dyDescent="0.25">
      <c r="A1097" s="205">
        <v>24173</v>
      </c>
      <c r="B1097" s="202">
        <v>4.79</v>
      </c>
      <c r="C1097" s="202"/>
      <c r="D1097" s="202"/>
      <c r="E1097" s="202"/>
      <c r="J1097" s="204">
        <v>30274</v>
      </c>
      <c r="K1097" s="201">
        <v>10.56</v>
      </c>
    </row>
    <row r="1098" spans="1:11" x14ac:dyDescent="0.25">
      <c r="A1098" s="205">
        <v>24174</v>
      </c>
      <c r="B1098" s="202">
        <v>4.7699999999999996</v>
      </c>
      <c r="C1098" s="202"/>
      <c r="D1098" s="202"/>
      <c r="E1098" s="202"/>
      <c r="J1098" s="204">
        <v>30281</v>
      </c>
      <c r="K1098" s="201">
        <v>10.52</v>
      </c>
    </row>
    <row r="1099" spans="1:11" x14ac:dyDescent="0.25">
      <c r="A1099" s="205">
        <v>24175</v>
      </c>
      <c r="B1099" s="203">
        <v>4.76</v>
      </c>
      <c r="C1099" s="203"/>
      <c r="D1099" s="203"/>
      <c r="E1099" s="203"/>
      <c r="J1099" s="204">
        <v>30288</v>
      </c>
      <c r="K1099" s="201">
        <v>10.69</v>
      </c>
    </row>
    <row r="1100" spans="1:11" x14ac:dyDescent="0.25">
      <c r="A1100" s="205">
        <v>24176</v>
      </c>
      <c r="B1100" s="202">
        <v>4.7699999999999996</v>
      </c>
      <c r="C1100" s="202"/>
      <c r="D1100" s="202"/>
      <c r="E1100" s="202"/>
      <c r="J1100" s="204">
        <v>30295</v>
      </c>
      <c r="K1100" s="201">
        <v>10.56</v>
      </c>
    </row>
    <row r="1101" spans="1:11" x14ac:dyDescent="0.25">
      <c r="A1101" s="205">
        <v>24177</v>
      </c>
      <c r="B1101" s="202">
        <v>4.78</v>
      </c>
      <c r="C1101" s="202"/>
      <c r="D1101" s="202"/>
      <c r="E1101" s="202"/>
      <c r="J1101" s="204">
        <v>30302</v>
      </c>
      <c r="K1101" s="201">
        <v>10.56</v>
      </c>
    </row>
    <row r="1102" spans="1:11" x14ac:dyDescent="0.25">
      <c r="A1102" s="205">
        <v>24180</v>
      </c>
      <c r="B1102" s="202">
        <v>4.7699999999999996</v>
      </c>
      <c r="C1102" s="202"/>
      <c r="D1102" s="202"/>
      <c r="E1102" s="202"/>
      <c r="J1102" s="204">
        <v>30309</v>
      </c>
      <c r="K1102" s="201">
        <v>10.71</v>
      </c>
    </row>
    <row r="1103" spans="1:11" x14ac:dyDescent="0.25">
      <c r="A1103" s="205">
        <v>24181</v>
      </c>
      <c r="B1103" s="202">
        <v>4.7300000000000004</v>
      </c>
      <c r="C1103" s="202"/>
      <c r="D1103" s="202"/>
      <c r="E1103" s="202"/>
      <c r="J1103" s="204">
        <v>30316</v>
      </c>
      <c r="K1103" s="201">
        <v>10.66</v>
      </c>
    </row>
    <row r="1104" spans="1:11" x14ac:dyDescent="0.25">
      <c r="A1104" s="205">
        <v>24182</v>
      </c>
      <c r="B1104" s="202">
        <v>4.72</v>
      </c>
      <c r="C1104" s="202"/>
      <c r="D1104" s="202"/>
      <c r="E1104" s="202"/>
      <c r="J1104" s="204">
        <v>30323</v>
      </c>
      <c r="K1104" s="201">
        <v>10.63</v>
      </c>
    </row>
    <row r="1105" spans="1:11" x14ac:dyDescent="0.25">
      <c r="A1105" s="205">
        <v>24183</v>
      </c>
      <c r="B1105" s="202">
        <v>4.7</v>
      </c>
      <c r="C1105" s="202"/>
      <c r="D1105" s="202"/>
      <c r="E1105" s="202"/>
      <c r="J1105" s="204">
        <v>30330</v>
      </c>
      <c r="K1105" s="201">
        <v>10.65</v>
      </c>
    </row>
    <row r="1106" spans="1:11" x14ac:dyDescent="0.25">
      <c r="A1106" s="205">
        <v>24184</v>
      </c>
      <c r="B1106" s="202">
        <v>4.6900000000000004</v>
      </c>
      <c r="C1106" s="202"/>
      <c r="D1106" s="202"/>
      <c r="E1106" s="202"/>
      <c r="J1106" s="204">
        <v>30337</v>
      </c>
      <c r="K1106" s="201">
        <v>10.76</v>
      </c>
    </row>
    <row r="1107" spans="1:11" x14ac:dyDescent="0.25">
      <c r="A1107" s="205">
        <v>24187</v>
      </c>
      <c r="B1107" s="202">
        <v>4.67</v>
      </c>
      <c r="C1107" s="202"/>
      <c r="D1107" s="202"/>
      <c r="E1107" s="202"/>
      <c r="J1107" s="204">
        <v>30344</v>
      </c>
      <c r="K1107" s="201">
        <v>11.01</v>
      </c>
    </row>
    <row r="1108" spans="1:11" x14ac:dyDescent="0.25">
      <c r="A1108" s="205">
        <v>24188</v>
      </c>
      <c r="B1108" s="202">
        <v>4.66</v>
      </c>
      <c r="C1108" s="202"/>
      <c r="D1108" s="202"/>
      <c r="E1108" s="202"/>
      <c r="J1108" s="204">
        <v>30351</v>
      </c>
      <c r="K1108" s="201">
        <v>11.16</v>
      </c>
    </row>
    <row r="1109" spans="1:11" x14ac:dyDescent="0.25">
      <c r="A1109" s="205">
        <v>24189</v>
      </c>
      <c r="B1109" s="202">
        <v>4.63</v>
      </c>
      <c r="C1109" s="202"/>
      <c r="D1109" s="202"/>
      <c r="E1109" s="202"/>
      <c r="J1109" s="204">
        <v>30358</v>
      </c>
      <c r="K1109" s="201">
        <v>11.21</v>
      </c>
    </row>
    <row r="1110" spans="1:11" x14ac:dyDescent="0.25">
      <c r="A1110" s="205">
        <v>24190</v>
      </c>
      <c r="B1110" s="202">
        <v>4.6500000000000004</v>
      </c>
      <c r="C1110" s="202"/>
      <c r="D1110" s="202"/>
      <c r="E1110" s="202"/>
      <c r="J1110" s="204">
        <v>30365</v>
      </c>
      <c r="K1110" s="201">
        <v>11.06</v>
      </c>
    </row>
    <row r="1111" spans="1:11" x14ac:dyDescent="0.25">
      <c r="A1111" s="205">
        <v>24191</v>
      </c>
      <c r="B1111" s="202">
        <v>4.68</v>
      </c>
      <c r="C1111" s="202"/>
      <c r="D1111" s="202"/>
      <c r="E1111" s="202"/>
      <c r="J1111" s="204">
        <v>30372</v>
      </c>
      <c r="K1111" s="201">
        <v>10.71</v>
      </c>
    </row>
    <row r="1112" spans="1:11" x14ac:dyDescent="0.25">
      <c r="A1112" s="205">
        <v>24194</v>
      </c>
      <c r="B1112" s="202">
        <v>4.67</v>
      </c>
      <c r="C1112" s="202"/>
      <c r="D1112" s="202"/>
      <c r="E1112" s="202"/>
      <c r="J1112" s="204">
        <v>30379</v>
      </c>
      <c r="K1112" s="201">
        <v>10.6</v>
      </c>
    </row>
    <row r="1113" spans="1:11" x14ac:dyDescent="0.25">
      <c r="A1113" s="205">
        <v>24195</v>
      </c>
      <c r="B1113" s="202">
        <v>4.67</v>
      </c>
      <c r="C1113" s="202"/>
      <c r="D1113" s="202"/>
      <c r="E1113" s="202"/>
      <c r="J1113" s="204">
        <v>30386</v>
      </c>
      <c r="K1113" s="201">
        <v>10.84</v>
      </c>
    </row>
    <row r="1114" spans="1:11" x14ac:dyDescent="0.25">
      <c r="A1114" s="205">
        <v>24196</v>
      </c>
      <c r="B1114" s="202">
        <v>4.6100000000000003</v>
      </c>
      <c r="C1114" s="202"/>
      <c r="D1114" s="202"/>
      <c r="E1114" s="202"/>
      <c r="J1114" s="204">
        <v>30393</v>
      </c>
      <c r="K1114" s="201">
        <v>10.85</v>
      </c>
    </row>
    <row r="1115" spans="1:11" x14ac:dyDescent="0.25">
      <c r="A1115" s="205">
        <v>24197</v>
      </c>
      <c r="B1115" s="202">
        <v>4.6100000000000003</v>
      </c>
      <c r="C1115" s="202"/>
      <c r="D1115" s="202"/>
      <c r="E1115" s="202"/>
      <c r="J1115" s="204">
        <v>30400</v>
      </c>
      <c r="K1115" s="201">
        <v>10.84</v>
      </c>
    </row>
    <row r="1116" spans="1:11" x14ac:dyDescent="0.25">
      <c r="A1116" s="205">
        <v>24198</v>
      </c>
      <c r="B1116" s="202">
        <v>4.5999999999999996</v>
      </c>
      <c r="C1116" s="202"/>
      <c r="D1116" s="202"/>
      <c r="E1116" s="202"/>
      <c r="J1116" s="204">
        <v>30407</v>
      </c>
      <c r="K1116" s="201">
        <v>10.84</v>
      </c>
    </row>
    <row r="1117" spans="1:11" x14ac:dyDescent="0.25">
      <c r="A1117" s="205">
        <v>24201</v>
      </c>
      <c r="B1117" s="202">
        <v>4.5999999999999996</v>
      </c>
      <c r="C1117" s="202"/>
      <c r="D1117" s="202"/>
      <c r="E1117" s="202"/>
      <c r="J1117" s="204">
        <v>30414</v>
      </c>
      <c r="K1117" s="201">
        <v>10.74</v>
      </c>
    </row>
    <row r="1118" spans="1:11" x14ac:dyDescent="0.25">
      <c r="A1118" s="205">
        <v>24202</v>
      </c>
      <c r="B1118" s="202">
        <v>4.59</v>
      </c>
      <c r="C1118" s="202"/>
      <c r="D1118" s="202"/>
      <c r="E1118" s="202"/>
      <c r="J1118" s="204">
        <v>30421</v>
      </c>
      <c r="K1118" s="201">
        <v>10.59</v>
      </c>
    </row>
    <row r="1119" spans="1:11" x14ac:dyDescent="0.25">
      <c r="A1119" s="205">
        <v>24203</v>
      </c>
      <c r="B1119" s="202">
        <v>4.6100000000000003</v>
      </c>
      <c r="C1119" s="202"/>
      <c r="D1119" s="202"/>
      <c r="E1119" s="202"/>
      <c r="J1119" s="204">
        <v>30428</v>
      </c>
      <c r="K1119" s="201">
        <v>10.62</v>
      </c>
    </row>
    <row r="1120" spans="1:11" x14ac:dyDescent="0.25">
      <c r="A1120" s="205">
        <v>24204</v>
      </c>
      <c r="B1120" s="202">
        <v>4.63</v>
      </c>
      <c r="C1120" s="202"/>
      <c r="D1120" s="202"/>
      <c r="E1120" s="202"/>
      <c r="J1120" s="204">
        <v>30435</v>
      </c>
      <c r="K1120" s="201">
        <v>10.57</v>
      </c>
    </row>
    <row r="1121" spans="1:11" x14ac:dyDescent="0.25">
      <c r="A1121" s="205">
        <v>24205</v>
      </c>
      <c r="B1121" s="202" t="e">
        <f>NA()</f>
        <v>#N/A</v>
      </c>
      <c r="C1121" s="202"/>
      <c r="D1121" s="202"/>
      <c r="E1121" s="202"/>
      <c r="J1121" s="204">
        <v>30442</v>
      </c>
      <c r="K1121" s="201">
        <v>10.45</v>
      </c>
    </row>
    <row r="1122" spans="1:11" x14ac:dyDescent="0.25">
      <c r="A1122" s="205">
        <v>24208</v>
      </c>
      <c r="B1122" s="202">
        <v>4.63</v>
      </c>
      <c r="C1122" s="202"/>
      <c r="D1122" s="202"/>
      <c r="E1122" s="202"/>
      <c r="J1122" s="204">
        <v>30449</v>
      </c>
      <c r="K1122" s="201">
        <v>10.48</v>
      </c>
    </row>
    <row r="1123" spans="1:11" x14ac:dyDescent="0.25">
      <c r="A1123" s="205">
        <v>24209</v>
      </c>
      <c r="B1123" s="202">
        <v>4.63</v>
      </c>
      <c r="C1123" s="202"/>
      <c r="D1123" s="202"/>
      <c r="E1123" s="202"/>
      <c r="J1123" s="204">
        <v>30456</v>
      </c>
      <c r="K1123" s="201">
        <v>10.78</v>
      </c>
    </row>
    <row r="1124" spans="1:11" x14ac:dyDescent="0.25">
      <c r="A1124" s="205">
        <v>24210</v>
      </c>
      <c r="B1124" s="202">
        <v>4.6399999999999997</v>
      </c>
      <c r="C1124" s="202"/>
      <c r="D1124" s="202"/>
      <c r="E1124" s="202"/>
      <c r="J1124" s="204">
        <v>30463</v>
      </c>
      <c r="K1124" s="201">
        <v>10.9</v>
      </c>
    </row>
    <row r="1125" spans="1:11" x14ac:dyDescent="0.25">
      <c r="A1125" s="205">
        <v>24211</v>
      </c>
      <c r="B1125" s="202">
        <v>4.66</v>
      </c>
      <c r="C1125" s="202"/>
      <c r="D1125" s="202"/>
      <c r="E1125" s="202"/>
      <c r="J1125" s="204">
        <v>30470</v>
      </c>
      <c r="K1125" s="201">
        <v>11.09</v>
      </c>
    </row>
    <row r="1126" spans="1:11" x14ac:dyDescent="0.25">
      <c r="A1126" s="205">
        <v>24212</v>
      </c>
      <c r="B1126" s="202">
        <v>4.67</v>
      </c>
      <c r="C1126" s="202"/>
      <c r="D1126" s="202"/>
      <c r="E1126" s="202"/>
      <c r="J1126" s="204">
        <v>30477</v>
      </c>
      <c r="K1126" s="201">
        <v>11.13</v>
      </c>
    </row>
    <row r="1127" spans="1:11" x14ac:dyDescent="0.25">
      <c r="A1127" s="205">
        <v>24215</v>
      </c>
      <c r="B1127" s="202">
        <v>4.66</v>
      </c>
      <c r="C1127" s="202"/>
      <c r="D1127" s="202"/>
      <c r="E1127" s="202"/>
      <c r="J1127" s="204">
        <v>30484</v>
      </c>
      <c r="K1127" s="201">
        <v>10.98</v>
      </c>
    </row>
    <row r="1128" spans="1:11" x14ac:dyDescent="0.25">
      <c r="A1128" s="205">
        <v>24216</v>
      </c>
      <c r="B1128" s="202">
        <v>4.67</v>
      </c>
      <c r="C1128" s="202"/>
      <c r="D1128" s="202"/>
      <c r="E1128" s="202"/>
      <c r="J1128" s="204">
        <v>30491</v>
      </c>
      <c r="K1128" s="201">
        <v>11.12</v>
      </c>
    </row>
    <row r="1129" spans="1:11" x14ac:dyDescent="0.25">
      <c r="A1129" s="205">
        <v>24217</v>
      </c>
      <c r="B1129" s="203">
        <v>4.6900000000000004</v>
      </c>
      <c r="C1129" s="203"/>
      <c r="D1129" s="203"/>
      <c r="E1129" s="203"/>
      <c r="J1129" s="204">
        <v>30498</v>
      </c>
      <c r="K1129" s="201">
        <v>11.26</v>
      </c>
    </row>
    <row r="1130" spans="1:11" x14ac:dyDescent="0.25">
      <c r="A1130" s="205">
        <v>24218</v>
      </c>
      <c r="B1130" s="202">
        <v>4.68</v>
      </c>
      <c r="C1130" s="202"/>
      <c r="D1130" s="202"/>
      <c r="E1130" s="202"/>
      <c r="J1130" s="204">
        <v>30505</v>
      </c>
      <c r="K1130" s="201">
        <v>11.49</v>
      </c>
    </row>
    <row r="1131" spans="1:11" x14ac:dyDescent="0.25">
      <c r="A1131" s="205">
        <v>24219</v>
      </c>
      <c r="B1131" s="202">
        <v>4.67</v>
      </c>
      <c r="C1131" s="202"/>
      <c r="D1131" s="202"/>
      <c r="E1131" s="202"/>
      <c r="J1131" s="204">
        <v>30512</v>
      </c>
      <c r="K1131" s="201">
        <v>11.6</v>
      </c>
    </row>
    <row r="1132" spans="1:11" x14ac:dyDescent="0.25">
      <c r="A1132" s="205">
        <v>24222</v>
      </c>
      <c r="B1132" s="202">
        <v>4.68</v>
      </c>
      <c r="C1132" s="202"/>
      <c r="D1132" s="202"/>
      <c r="E1132" s="202"/>
      <c r="J1132" s="204">
        <v>30519</v>
      </c>
      <c r="K1132" s="201">
        <v>11.55</v>
      </c>
    </row>
    <row r="1133" spans="1:11" x14ac:dyDescent="0.25">
      <c r="A1133" s="205">
        <v>24223</v>
      </c>
      <c r="B1133" s="202">
        <v>4.6900000000000004</v>
      </c>
      <c r="C1133" s="202"/>
      <c r="D1133" s="202"/>
      <c r="E1133" s="202"/>
      <c r="J1133" s="204">
        <v>30526</v>
      </c>
      <c r="K1133" s="201">
        <v>11.78</v>
      </c>
    </row>
    <row r="1134" spans="1:11" x14ac:dyDescent="0.25">
      <c r="A1134" s="205">
        <v>24224</v>
      </c>
      <c r="B1134" s="202">
        <v>4.6900000000000004</v>
      </c>
      <c r="C1134" s="202"/>
      <c r="D1134" s="202"/>
      <c r="E1134" s="202"/>
      <c r="J1134" s="204">
        <v>30533</v>
      </c>
      <c r="K1134" s="201">
        <v>12.1</v>
      </c>
    </row>
    <row r="1135" spans="1:11" x14ac:dyDescent="0.25">
      <c r="A1135" s="205">
        <v>24225</v>
      </c>
      <c r="B1135" s="202">
        <v>4.7</v>
      </c>
      <c r="C1135" s="202"/>
      <c r="D1135" s="202"/>
      <c r="E1135" s="202"/>
      <c r="J1135" s="204">
        <v>30540</v>
      </c>
      <c r="K1135" s="201">
        <v>12.18</v>
      </c>
    </row>
    <row r="1136" spans="1:11" x14ac:dyDescent="0.25">
      <c r="A1136" s="205">
        <v>24226</v>
      </c>
      <c r="B1136" s="202">
        <v>4.7</v>
      </c>
      <c r="C1136" s="202"/>
      <c r="D1136" s="202"/>
      <c r="E1136" s="202"/>
      <c r="J1136" s="204">
        <v>30547</v>
      </c>
      <c r="K1136" s="201">
        <v>11.81</v>
      </c>
    </row>
    <row r="1137" spans="1:11" x14ac:dyDescent="0.25">
      <c r="A1137" s="205">
        <v>24229</v>
      </c>
      <c r="B1137" s="202">
        <v>4.71</v>
      </c>
      <c r="C1137" s="202"/>
      <c r="D1137" s="202"/>
      <c r="E1137" s="202"/>
      <c r="J1137" s="204">
        <v>30554</v>
      </c>
      <c r="K1137" s="201">
        <v>11.71</v>
      </c>
    </row>
    <row r="1138" spans="1:11" x14ac:dyDescent="0.25">
      <c r="A1138" s="205">
        <v>24230</v>
      </c>
      <c r="B1138" s="202">
        <v>4.71</v>
      </c>
      <c r="C1138" s="202"/>
      <c r="D1138" s="202"/>
      <c r="E1138" s="202"/>
      <c r="J1138" s="204">
        <v>30561</v>
      </c>
      <c r="K1138" s="201">
        <v>12.09</v>
      </c>
    </row>
    <row r="1139" spans="1:11" x14ac:dyDescent="0.25">
      <c r="A1139" s="205">
        <v>24231</v>
      </c>
      <c r="B1139" s="202">
        <v>4.71</v>
      </c>
      <c r="C1139" s="202"/>
      <c r="D1139" s="202"/>
      <c r="E1139" s="202"/>
      <c r="J1139" s="204">
        <v>30568</v>
      </c>
      <c r="K1139" s="201">
        <v>11.92</v>
      </c>
    </row>
    <row r="1140" spans="1:11" x14ac:dyDescent="0.25">
      <c r="A1140" s="205">
        <v>24232</v>
      </c>
      <c r="B1140" s="202">
        <v>4.71</v>
      </c>
      <c r="C1140" s="202"/>
      <c r="D1140" s="202"/>
      <c r="E1140" s="202"/>
      <c r="J1140" s="204">
        <v>30575</v>
      </c>
      <c r="K1140" s="201">
        <v>11.85</v>
      </c>
    </row>
    <row r="1141" spans="1:11" x14ac:dyDescent="0.25">
      <c r="A1141" s="205">
        <v>24233</v>
      </c>
      <c r="B1141" s="202">
        <v>4.6900000000000004</v>
      </c>
      <c r="C1141" s="202"/>
      <c r="D1141" s="202"/>
      <c r="E1141" s="202"/>
      <c r="J1141" s="204">
        <v>30582</v>
      </c>
      <c r="K1141" s="201">
        <v>11.78</v>
      </c>
    </row>
    <row r="1142" spans="1:11" x14ac:dyDescent="0.25">
      <c r="A1142" s="205">
        <v>24236</v>
      </c>
      <c r="B1142" s="202">
        <v>4.66</v>
      </c>
      <c r="C1142" s="202"/>
      <c r="D1142" s="202"/>
      <c r="E1142" s="202"/>
      <c r="J1142" s="204">
        <v>30589</v>
      </c>
      <c r="K1142" s="201">
        <v>11.64</v>
      </c>
    </row>
    <row r="1143" spans="1:11" x14ac:dyDescent="0.25">
      <c r="A1143" s="205">
        <v>24237</v>
      </c>
      <c r="B1143" s="202">
        <v>4.6500000000000004</v>
      </c>
      <c r="C1143" s="202"/>
      <c r="D1143" s="202"/>
      <c r="E1143" s="202"/>
      <c r="J1143" s="204">
        <v>30596</v>
      </c>
      <c r="K1143" s="201">
        <v>11.6</v>
      </c>
    </row>
    <row r="1144" spans="1:11" x14ac:dyDescent="0.25">
      <c r="A1144" s="205">
        <v>24238</v>
      </c>
      <c r="B1144" s="202">
        <v>4.67</v>
      </c>
      <c r="C1144" s="202"/>
      <c r="D1144" s="202"/>
      <c r="E1144" s="202"/>
      <c r="J1144" s="204">
        <v>30603</v>
      </c>
      <c r="K1144" s="201">
        <v>11.85</v>
      </c>
    </row>
    <row r="1145" spans="1:11" x14ac:dyDescent="0.25">
      <c r="A1145" s="205">
        <v>24239</v>
      </c>
      <c r="B1145" s="202">
        <v>4.66</v>
      </c>
      <c r="C1145" s="202"/>
      <c r="D1145" s="202"/>
      <c r="E1145" s="202"/>
      <c r="J1145" s="204">
        <v>30610</v>
      </c>
      <c r="K1145" s="201">
        <v>11.71</v>
      </c>
    </row>
    <row r="1146" spans="1:11" x14ac:dyDescent="0.25">
      <c r="A1146" s="205">
        <v>24240</v>
      </c>
      <c r="B1146" s="202">
        <v>4.66</v>
      </c>
      <c r="C1146" s="202"/>
      <c r="D1146" s="202"/>
      <c r="E1146" s="202"/>
      <c r="J1146" s="204">
        <v>30617</v>
      </c>
      <c r="K1146" s="201">
        <v>11.9</v>
      </c>
    </row>
    <row r="1147" spans="1:11" x14ac:dyDescent="0.25">
      <c r="A1147" s="205">
        <v>24243</v>
      </c>
      <c r="B1147" s="202">
        <v>4.66</v>
      </c>
      <c r="C1147" s="202"/>
      <c r="D1147" s="202"/>
      <c r="E1147" s="202"/>
      <c r="J1147" s="204">
        <v>30624</v>
      </c>
      <c r="K1147" s="201">
        <v>11.98</v>
      </c>
    </row>
    <row r="1148" spans="1:11" x14ac:dyDescent="0.25">
      <c r="A1148" s="205">
        <v>24244</v>
      </c>
      <c r="B1148" s="202">
        <v>4.66</v>
      </c>
      <c r="C1148" s="202"/>
      <c r="D1148" s="202"/>
      <c r="E1148" s="202"/>
      <c r="J1148" s="204">
        <v>30631</v>
      </c>
      <c r="K1148" s="201">
        <v>12.01</v>
      </c>
    </row>
    <row r="1149" spans="1:11" x14ac:dyDescent="0.25">
      <c r="A1149" s="205">
        <v>24245</v>
      </c>
      <c r="B1149" s="202">
        <v>4.66</v>
      </c>
      <c r="C1149" s="202"/>
      <c r="D1149" s="202"/>
      <c r="E1149" s="202"/>
      <c r="J1149" s="204">
        <v>30638</v>
      </c>
      <c r="K1149" s="201">
        <v>11.93</v>
      </c>
    </row>
    <row r="1150" spans="1:11" x14ac:dyDescent="0.25">
      <c r="A1150" s="205">
        <v>24246</v>
      </c>
      <c r="B1150" s="203">
        <v>4.66</v>
      </c>
      <c r="C1150" s="203"/>
      <c r="D1150" s="203"/>
      <c r="E1150" s="203"/>
      <c r="J1150" s="204">
        <v>30645</v>
      </c>
      <c r="K1150" s="201">
        <v>11.83</v>
      </c>
    </row>
    <row r="1151" spans="1:11" x14ac:dyDescent="0.25">
      <c r="A1151" s="205">
        <v>24247</v>
      </c>
      <c r="B1151" s="202">
        <v>4.66</v>
      </c>
      <c r="C1151" s="202"/>
      <c r="D1151" s="202"/>
      <c r="E1151" s="202"/>
      <c r="J1151" s="204">
        <v>30652</v>
      </c>
      <c r="K1151" s="201">
        <v>11.85</v>
      </c>
    </row>
    <row r="1152" spans="1:11" x14ac:dyDescent="0.25">
      <c r="A1152" s="205">
        <v>24250</v>
      </c>
      <c r="B1152" s="202">
        <v>4.68</v>
      </c>
      <c r="C1152" s="202"/>
      <c r="D1152" s="202"/>
      <c r="E1152" s="202"/>
      <c r="J1152" s="204">
        <v>30659</v>
      </c>
      <c r="K1152" s="201">
        <v>12.03</v>
      </c>
    </row>
    <row r="1153" spans="1:11" x14ac:dyDescent="0.25">
      <c r="A1153" s="205">
        <v>24251</v>
      </c>
      <c r="B1153" s="202">
        <v>4.7</v>
      </c>
      <c r="C1153" s="202"/>
      <c r="D1153" s="202"/>
      <c r="E1153" s="202"/>
      <c r="J1153" s="204">
        <v>30666</v>
      </c>
      <c r="K1153" s="201">
        <v>12.11</v>
      </c>
    </row>
    <row r="1154" spans="1:11" x14ac:dyDescent="0.25">
      <c r="A1154" s="205">
        <v>24252</v>
      </c>
      <c r="B1154" s="202">
        <v>4.7</v>
      </c>
      <c r="C1154" s="202"/>
      <c r="D1154" s="202"/>
      <c r="E1154" s="202"/>
      <c r="J1154" s="204">
        <v>30673</v>
      </c>
      <c r="K1154" s="201">
        <v>12.03</v>
      </c>
    </row>
    <row r="1155" spans="1:11" x14ac:dyDescent="0.25">
      <c r="A1155" s="205">
        <v>24253</v>
      </c>
      <c r="B1155" s="202">
        <v>4.7300000000000004</v>
      </c>
      <c r="C1155" s="202"/>
      <c r="D1155" s="202"/>
      <c r="E1155" s="202"/>
      <c r="J1155" s="204">
        <v>30680</v>
      </c>
      <c r="K1155" s="201">
        <v>11.97</v>
      </c>
    </row>
    <row r="1156" spans="1:11" x14ac:dyDescent="0.25">
      <c r="A1156" s="205">
        <v>24254</v>
      </c>
      <c r="B1156" s="202">
        <v>4.7300000000000004</v>
      </c>
      <c r="C1156" s="202"/>
      <c r="D1156" s="202"/>
      <c r="E1156" s="202"/>
      <c r="J1156" s="204">
        <v>30687</v>
      </c>
      <c r="K1156" s="201">
        <v>11.97</v>
      </c>
    </row>
    <row r="1157" spans="1:11" x14ac:dyDescent="0.25">
      <c r="A1157" s="205">
        <v>24257</v>
      </c>
      <c r="B1157" s="202" t="e">
        <f>NA()</f>
        <v>#N/A</v>
      </c>
      <c r="C1157" s="202"/>
      <c r="D1157" s="202"/>
      <c r="E1157" s="202"/>
      <c r="J1157" s="204">
        <v>30694</v>
      </c>
      <c r="K1157" s="201">
        <v>11.86</v>
      </c>
    </row>
    <row r="1158" spans="1:11" x14ac:dyDescent="0.25">
      <c r="A1158" s="205">
        <v>24258</v>
      </c>
      <c r="B1158" s="202">
        <v>4.7300000000000004</v>
      </c>
      <c r="C1158" s="202"/>
      <c r="D1158" s="202"/>
      <c r="E1158" s="202"/>
      <c r="J1158" s="204">
        <v>30701</v>
      </c>
      <c r="K1158" s="201">
        <v>11.74</v>
      </c>
    </row>
    <row r="1159" spans="1:11" x14ac:dyDescent="0.25">
      <c r="A1159" s="205">
        <v>24259</v>
      </c>
      <c r="B1159" s="202">
        <v>4.71</v>
      </c>
      <c r="C1159" s="202"/>
      <c r="D1159" s="202"/>
      <c r="E1159" s="202"/>
      <c r="J1159" s="204">
        <v>30708</v>
      </c>
      <c r="K1159" s="201">
        <v>11.76</v>
      </c>
    </row>
    <row r="1160" spans="1:11" x14ac:dyDescent="0.25">
      <c r="A1160" s="205">
        <v>24260</v>
      </c>
      <c r="B1160" s="202">
        <v>4.7</v>
      </c>
      <c r="C1160" s="202"/>
      <c r="D1160" s="202"/>
      <c r="E1160" s="202"/>
      <c r="J1160" s="204">
        <v>30715</v>
      </c>
      <c r="K1160" s="201">
        <v>11.79</v>
      </c>
    </row>
    <row r="1161" spans="1:11" x14ac:dyDescent="0.25">
      <c r="A1161" s="205">
        <v>24261</v>
      </c>
      <c r="B1161" s="202">
        <v>4.7</v>
      </c>
      <c r="C1161" s="202"/>
      <c r="D1161" s="202"/>
      <c r="E1161" s="202"/>
      <c r="J1161" s="204">
        <v>30722</v>
      </c>
      <c r="K1161" s="201">
        <v>11.9</v>
      </c>
    </row>
    <row r="1162" spans="1:11" x14ac:dyDescent="0.25">
      <c r="A1162" s="205">
        <v>24264</v>
      </c>
      <c r="B1162" s="203">
        <v>4.7</v>
      </c>
      <c r="C1162" s="203"/>
      <c r="D1162" s="203"/>
      <c r="E1162" s="203"/>
      <c r="J1162" s="204">
        <v>30729</v>
      </c>
      <c r="K1162" s="201">
        <v>12.02</v>
      </c>
    </row>
    <row r="1163" spans="1:11" x14ac:dyDescent="0.25">
      <c r="A1163" s="205">
        <v>24265</v>
      </c>
      <c r="B1163" s="202">
        <v>4.72</v>
      </c>
      <c r="C1163" s="202"/>
      <c r="D1163" s="202"/>
      <c r="E1163" s="202"/>
      <c r="J1163" s="204">
        <v>30736</v>
      </c>
      <c r="K1163" s="201">
        <v>12.12</v>
      </c>
    </row>
    <row r="1164" spans="1:11" x14ac:dyDescent="0.25">
      <c r="A1164" s="205">
        <v>24266</v>
      </c>
      <c r="B1164" s="202">
        <v>4.7300000000000004</v>
      </c>
      <c r="C1164" s="202"/>
      <c r="D1164" s="202"/>
      <c r="E1164" s="202"/>
      <c r="J1164" s="204">
        <v>30743</v>
      </c>
      <c r="K1164" s="201">
        <v>12.21</v>
      </c>
    </row>
    <row r="1165" spans="1:11" x14ac:dyDescent="0.25">
      <c r="A1165" s="205">
        <v>24267</v>
      </c>
      <c r="B1165" s="202">
        <v>4.74</v>
      </c>
      <c r="C1165" s="202"/>
      <c r="D1165" s="202"/>
      <c r="E1165" s="202"/>
      <c r="J1165" s="204">
        <v>30750</v>
      </c>
      <c r="K1165" s="201">
        <v>12.35</v>
      </c>
    </row>
    <row r="1166" spans="1:11" x14ac:dyDescent="0.25">
      <c r="A1166" s="205">
        <v>24268</v>
      </c>
      <c r="B1166" s="202">
        <v>4.74</v>
      </c>
      <c r="C1166" s="202"/>
      <c r="D1166" s="202"/>
      <c r="E1166" s="202"/>
      <c r="J1166" s="204">
        <v>30757</v>
      </c>
      <c r="K1166" s="201">
        <v>12.46</v>
      </c>
    </row>
    <row r="1167" spans="1:11" x14ac:dyDescent="0.25">
      <c r="A1167" s="205">
        <v>24271</v>
      </c>
      <c r="B1167" s="202">
        <v>4.74</v>
      </c>
      <c r="C1167" s="202"/>
      <c r="D1167" s="202"/>
      <c r="E1167" s="202"/>
      <c r="J1167" s="204">
        <v>30764</v>
      </c>
      <c r="K1167" s="201">
        <v>12.6</v>
      </c>
    </row>
    <row r="1168" spans="1:11" x14ac:dyDescent="0.25">
      <c r="A1168" s="205">
        <v>24272</v>
      </c>
      <c r="B1168" s="202">
        <v>4.74</v>
      </c>
      <c r="C1168" s="202"/>
      <c r="D1168" s="202"/>
      <c r="E1168" s="202"/>
      <c r="J1168" s="204">
        <v>30771</v>
      </c>
      <c r="K1168" s="201">
        <v>12.51</v>
      </c>
    </row>
    <row r="1169" spans="1:11" x14ac:dyDescent="0.25">
      <c r="A1169" s="205">
        <v>24273</v>
      </c>
      <c r="B1169" s="202">
        <v>4.72</v>
      </c>
      <c r="C1169" s="202"/>
      <c r="D1169" s="202"/>
      <c r="E1169" s="202"/>
      <c r="J1169" s="204">
        <v>30778</v>
      </c>
      <c r="K1169" s="201">
        <v>12.54</v>
      </c>
    </row>
    <row r="1170" spans="1:11" x14ac:dyDescent="0.25">
      <c r="A1170" s="205">
        <v>24274</v>
      </c>
      <c r="B1170" s="202">
        <v>4.74</v>
      </c>
      <c r="C1170" s="202"/>
      <c r="D1170" s="202"/>
      <c r="E1170" s="202"/>
      <c r="J1170" s="204">
        <v>30785</v>
      </c>
      <c r="K1170" s="201">
        <v>12.52</v>
      </c>
    </row>
    <row r="1171" spans="1:11" x14ac:dyDescent="0.25">
      <c r="A1171" s="205">
        <v>24275</v>
      </c>
      <c r="B1171" s="202">
        <v>4.72</v>
      </c>
      <c r="C1171" s="202"/>
      <c r="D1171" s="202"/>
      <c r="E1171" s="202"/>
      <c r="J1171" s="204">
        <v>30792</v>
      </c>
      <c r="K1171" s="201">
        <v>12.73</v>
      </c>
    </row>
    <row r="1172" spans="1:11" x14ac:dyDescent="0.25">
      <c r="A1172" s="205">
        <v>24278</v>
      </c>
      <c r="B1172" s="202">
        <v>4.7</v>
      </c>
      <c r="C1172" s="202"/>
      <c r="D1172" s="202"/>
      <c r="E1172" s="202"/>
      <c r="J1172" s="204">
        <v>30799</v>
      </c>
      <c r="K1172" s="201">
        <v>12.78</v>
      </c>
    </row>
    <row r="1173" spans="1:11" x14ac:dyDescent="0.25">
      <c r="A1173" s="205">
        <v>24279</v>
      </c>
      <c r="B1173" s="202">
        <v>4.68</v>
      </c>
      <c r="C1173" s="202"/>
      <c r="D1173" s="202"/>
      <c r="E1173" s="202"/>
      <c r="J1173" s="204">
        <v>30806</v>
      </c>
      <c r="K1173" s="201">
        <v>12.94</v>
      </c>
    </row>
    <row r="1174" spans="1:11" x14ac:dyDescent="0.25">
      <c r="A1174" s="205">
        <v>24280</v>
      </c>
      <c r="B1174" s="202">
        <v>4.6900000000000004</v>
      </c>
      <c r="C1174" s="202"/>
      <c r="D1174" s="202"/>
      <c r="E1174" s="202"/>
      <c r="J1174" s="204">
        <v>30813</v>
      </c>
      <c r="K1174" s="201">
        <v>13.28</v>
      </c>
    </row>
    <row r="1175" spans="1:11" x14ac:dyDescent="0.25">
      <c r="A1175" s="205">
        <v>24281</v>
      </c>
      <c r="B1175" s="202">
        <v>4.7</v>
      </c>
      <c r="C1175" s="202"/>
      <c r="D1175" s="202"/>
      <c r="E1175" s="202"/>
      <c r="J1175" s="204">
        <v>30820</v>
      </c>
      <c r="K1175" s="201">
        <v>13.52</v>
      </c>
    </row>
    <row r="1176" spans="1:11" x14ac:dyDescent="0.25">
      <c r="A1176" s="205">
        <v>24282</v>
      </c>
      <c r="B1176" s="202">
        <v>4.72</v>
      </c>
      <c r="C1176" s="202"/>
      <c r="D1176" s="202"/>
      <c r="E1176" s="202"/>
      <c r="J1176" s="204">
        <v>30827</v>
      </c>
      <c r="K1176" s="201">
        <v>13.6</v>
      </c>
    </row>
    <row r="1177" spans="1:11" x14ac:dyDescent="0.25">
      <c r="A1177" s="205">
        <v>24285</v>
      </c>
      <c r="B1177" s="202">
        <v>4.74</v>
      </c>
      <c r="C1177" s="202"/>
      <c r="D1177" s="202"/>
      <c r="E1177" s="202"/>
      <c r="J1177" s="204">
        <v>30834</v>
      </c>
      <c r="K1177" s="201">
        <v>13.79</v>
      </c>
    </row>
    <row r="1178" spans="1:11" x14ac:dyDescent="0.25">
      <c r="A1178" s="205">
        <v>24286</v>
      </c>
      <c r="B1178" s="202">
        <v>4.78</v>
      </c>
      <c r="C1178" s="202"/>
      <c r="D1178" s="202"/>
      <c r="E1178" s="202"/>
      <c r="J1178" s="204">
        <v>30841</v>
      </c>
      <c r="K1178" s="201">
        <v>13.47</v>
      </c>
    </row>
    <row r="1179" spans="1:11" x14ac:dyDescent="0.25">
      <c r="A1179" s="205">
        <v>24287</v>
      </c>
      <c r="B1179" s="202">
        <v>4.78</v>
      </c>
      <c r="C1179" s="202"/>
      <c r="D1179" s="202"/>
      <c r="E1179" s="202"/>
      <c r="J1179" s="204">
        <v>30848</v>
      </c>
      <c r="K1179" s="201">
        <v>13.45</v>
      </c>
    </row>
    <row r="1180" spans="1:11" x14ac:dyDescent="0.25">
      <c r="A1180" s="205">
        <v>24288</v>
      </c>
      <c r="B1180" s="202">
        <v>4.82</v>
      </c>
      <c r="C1180" s="202"/>
      <c r="D1180" s="202"/>
      <c r="E1180" s="202"/>
      <c r="J1180" s="204">
        <v>30855</v>
      </c>
      <c r="K1180" s="201">
        <v>13.51</v>
      </c>
    </row>
    <row r="1181" spans="1:11" x14ac:dyDescent="0.25">
      <c r="A1181" s="205">
        <v>24289</v>
      </c>
      <c r="B1181" s="202">
        <v>4.83</v>
      </c>
      <c r="C1181" s="202"/>
      <c r="D1181" s="202"/>
      <c r="E1181" s="202"/>
      <c r="J1181" s="204">
        <v>30862</v>
      </c>
      <c r="K1181" s="201">
        <v>13.71</v>
      </c>
    </row>
    <row r="1182" spans="1:11" x14ac:dyDescent="0.25">
      <c r="A1182" s="205">
        <v>24292</v>
      </c>
      <c r="B1182" s="203" t="e">
        <f>NA()</f>
        <v>#N/A</v>
      </c>
      <c r="C1182" s="203"/>
      <c r="D1182" s="203"/>
      <c r="E1182" s="203"/>
      <c r="J1182" s="204">
        <v>30869</v>
      </c>
      <c r="K1182" s="201">
        <v>13.76</v>
      </c>
    </row>
    <row r="1183" spans="1:11" x14ac:dyDescent="0.25">
      <c r="A1183" s="205">
        <v>24293</v>
      </c>
      <c r="B1183" s="202">
        <v>4.82</v>
      </c>
      <c r="C1183" s="202"/>
      <c r="D1183" s="202"/>
      <c r="E1183" s="202"/>
      <c r="J1183" s="204">
        <v>30876</v>
      </c>
      <c r="K1183" s="201">
        <v>13.43</v>
      </c>
    </row>
    <row r="1184" spans="1:11" x14ac:dyDescent="0.25">
      <c r="A1184" s="205">
        <v>24294</v>
      </c>
      <c r="B1184" s="202">
        <v>4.8099999999999996</v>
      </c>
      <c r="C1184" s="202"/>
      <c r="D1184" s="202"/>
      <c r="E1184" s="202"/>
      <c r="J1184" s="204">
        <v>30883</v>
      </c>
      <c r="K1184" s="201">
        <v>13.31</v>
      </c>
    </row>
    <row r="1185" spans="1:11" x14ac:dyDescent="0.25">
      <c r="A1185" s="205">
        <v>24295</v>
      </c>
      <c r="B1185" s="202">
        <v>4.8</v>
      </c>
      <c r="C1185" s="202"/>
      <c r="D1185" s="202"/>
      <c r="E1185" s="202"/>
      <c r="J1185" s="204">
        <v>30890</v>
      </c>
      <c r="K1185" s="201">
        <v>13.15</v>
      </c>
    </row>
    <row r="1186" spans="1:11" x14ac:dyDescent="0.25">
      <c r="A1186" s="205">
        <v>24296</v>
      </c>
      <c r="B1186" s="202">
        <v>4.8099999999999996</v>
      </c>
      <c r="C1186" s="202"/>
      <c r="D1186" s="202"/>
      <c r="E1186" s="202"/>
      <c r="J1186" s="204">
        <v>30897</v>
      </c>
      <c r="K1186" s="201">
        <v>12.87</v>
      </c>
    </row>
    <row r="1187" spans="1:11" x14ac:dyDescent="0.25">
      <c r="A1187" s="205">
        <v>24299</v>
      </c>
      <c r="B1187" s="203">
        <v>4.8499999999999996</v>
      </c>
      <c r="C1187" s="203"/>
      <c r="D1187" s="203"/>
      <c r="E1187" s="203"/>
      <c r="J1187" s="204">
        <v>30904</v>
      </c>
      <c r="K1187" s="201">
        <v>12.72</v>
      </c>
    </row>
    <row r="1188" spans="1:11" x14ac:dyDescent="0.25">
      <c r="A1188" s="205">
        <v>24300</v>
      </c>
      <c r="B1188" s="202">
        <v>4.87</v>
      </c>
      <c r="C1188" s="202"/>
      <c r="D1188" s="202"/>
      <c r="E1188" s="202"/>
      <c r="J1188" s="204">
        <v>30911</v>
      </c>
      <c r="K1188" s="201">
        <v>12.75</v>
      </c>
    </row>
    <row r="1189" spans="1:11" x14ac:dyDescent="0.25">
      <c r="A1189" s="205">
        <v>24301</v>
      </c>
      <c r="B1189" s="202">
        <v>4.87</v>
      </c>
      <c r="C1189" s="202"/>
      <c r="D1189" s="202"/>
      <c r="E1189" s="202"/>
      <c r="J1189" s="204">
        <v>30918</v>
      </c>
      <c r="K1189" s="201">
        <v>12.6</v>
      </c>
    </row>
    <row r="1190" spans="1:11" x14ac:dyDescent="0.25">
      <c r="A1190" s="205">
        <v>24302</v>
      </c>
      <c r="B1190" s="202">
        <v>4.88</v>
      </c>
      <c r="C1190" s="202"/>
      <c r="D1190" s="202"/>
      <c r="E1190" s="202"/>
      <c r="J1190" s="204">
        <v>30925</v>
      </c>
      <c r="K1190" s="201">
        <v>12.75</v>
      </c>
    </row>
    <row r="1191" spans="1:11" x14ac:dyDescent="0.25">
      <c r="A1191" s="205">
        <v>24303</v>
      </c>
      <c r="B1191" s="202">
        <v>4.88</v>
      </c>
      <c r="C1191" s="202"/>
      <c r="D1191" s="202"/>
      <c r="E1191" s="202"/>
      <c r="J1191" s="204">
        <v>30932</v>
      </c>
      <c r="K1191" s="201">
        <v>12.7</v>
      </c>
    </row>
    <row r="1192" spans="1:11" x14ac:dyDescent="0.25">
      <c r="A1192" s="205">
        <v>24306</v>
      </c>
      <c r="B1192" s="202">
        <v>4.8600000000000003</v>
      </c>
      <c r="C1192" s="202"/>
      <c r="D1192" s="202"/>
      <c r="E1192" s="202"/>
      <c r="J1192" s="204">
        <v>30939</v>
      </c>
      <c r="K1192" s="201">
        <v>12.44</v>
      </c>
    </row>
    <row r="1193" spans="1:11" x14ac:dyDescent="0.25">
      <c r="A1193" s="205">
        <v>24307</v>
      </c>
      <c r="B1193" s="202">
        <v>4.8499999999999996</v>
      </c>
      <c r="C1193" s="202"/>
      <c r="D1193" s="202"/>
      <c r="E1193" s="202"/>
      <c r="J1193" s="204">
        <v>30946</v>
      </c>
      <c r="K1193" s="201">
        <v>12.23</v>
      </c>
    </row>
    <row r="1194" spans="1:11" x14ac:dyDescent="0.25">
      <c r="A1194" s="205">
        <v>24308</v>
      </c>
      <c r="B1194" s="202">
        <v>4.84</v>
      </c>
      <c r="C1194" s="202"/>
      <c r="D1194" s="202"/>
      <c r="E1194" s="202"/>
      <c r="J1194" s="204">
        <v>30953</v>
      </c>
      <c r="K1194" s="201">
        <v>12.36</v>
      </c>
    </row>
    <row r="1195" spans="1:11" x14ac:dyDescent="0.25">
      <c r="A1195" s="205">
        <v>24309</v>
      </c>
      <c r="B1195" s="202">
        <v>4.8499999999999996</v>
      </c>
      <c r="C1195" s="202"/>
      <c r="D1195" s="202"/>
      <c r="E1195" s="202"/>
      <c r="J1195" s="204">
        <v>30960</v>
      </c>
      <c r="K1195" s="201">
        <v>12.4</v>
      </c>
    </row>
    <row r="1196" spans="1:11" x14ac:dyDescent="0.25">
      <c r="A1196" s="205">
        <v>24310</v>
      </c>
      <c r="B1196" s="202">
        <v>4.84</v>
      </c>
      <c r="C1196" s="202"/>
      <c r="D1196" s="202"/>
      <c r="E1196" s="202"/>
      <c r="J1196" s="204">
        <v>30967</v>
      </c>
      <c r="K1196" s="201">
        <v>12.19</v>
      </c>
    </row>
    <row r="1197" spans="1:11" x14ac:dyDescent="0.25">
      <c r="A1197" s="205">
        <v>24313</v>
      </c>
      <c r="B1197" s="202">
        <v>4.82</v>
      </c>
      <c r="C1197" s="202"/>
      <c r="D1197" s="202"/>
      <c r="E1197" s="202"/>
      <c r="J1197" s="204">
        <v>30974</v>
      </c>
      <c r="K1197" s="201">
        <v>12.04</v>
      </c>
    </row>
    <row r="1198" spans="1:11" x14ac:dyDescent="0.25">
      <c r="A1198" s="205">
        <v>24314</v>
      </c>
      <c r="B1198" s="202">
        <v>4.82</v>
      </c>
      <c r="C1198" s="202"/>
      <c r="D1198" s="202"/>
      <c r="E1198" s="202"/>
      <c r="J1198" s="204">
        <v>30981</v>
      </c>
      <c r="K1198" s="201">
        <v>11.74</v>
      </c>
    </row>
    <row r="1199" spans="1:11" x14ac:dyDescent="0.25">
      <c r="A1199" s="205">
        <v>24315</v>
      </c>
      <c r="B1199" s="203">
        <v>4.82</v>
      </c>
      <c r="C1199" s="203"/>
      <c r="D1199" s="203"/>
      <c r="E1199" s="203"/>
      <c r="J1199" s="204">
        <v>30988</v>
      </c>
      <c r="K1199" s="201">
        <v>11.69</v>
      </c>
    </row>
    <row r="1200" spans="1:11" x14ac:dyDescent="0.25">
      <c r="A1200" s="205">
        <v>24316</v>
      </c>
      <c r="B1200" s="202">
        <v>4.8499999999999996</v>
      </c>
      <c r="C1200" s="202"/>
      <c r="D1200" s="202"/>
      <c r="E1200" s="202"/>
      <c r="J1200" s="204">
        <v>30995</v>
      </c>
      <c r="K1200" s="201">
        <v>11.73</v>
      </c>
    </row>
    <row r="1201" spans="1:11" x14ac:dyDescent="0.25">
      <c r="A1201" s="205">
        <v>24317</v>
      </c>
      <c r="B1201" s="202">
        <v>4.8600000000000003</v>
      </c>
      <c r="C1201" s="202"/>
      <c r="D1201" s="202"/>
      <c r="E1201" s="202"/>
      <c r="J1201" s="204">
        <v>31002</v>
      </c>
      <c r="K1201" s="201">
        <v>11.84</v>
      </c>
    </row>
    <row r="1202" spans="1:11" x14ac:dyDescent="0.25">
      <c r="A1202" s="205">
        <v>24320</v>
      </c>
      <c r="B1202" s="202">
        <v>4.8600000000000003</v>
      </c>
      <c r="C1202" s="202"/>
      <c r="D1202" s="202"/>
      <c r="E1202" s="202"/>
      <c r="J1202" s="204">
        <v>31009</v>
      </c>
      <c r="K1202" s="201">
        <v>11.58</v>
      </c>
    </row>
    <row r="1203" spans="1:11" x14ac:dyDescent="0.25">
      <c r="A1203" s="205">
        <v>24321</v>
      </c>
      <c r="B1203" s="202">
        <v>4.8499999999999996</v>
      </c>
      <c r="C1203" s="202"/>
      <c r="D1203" s="202"/>
      <c r="E1203" s="202"/>
      <c r="J1203" s="204">
        <v>31016</v>
      </c>
      <c r="K1203" s="201">
        <v>11.54</v>
      </c>
    </row>
    <row r="1204" spans="1:11" x14ac:dyDescent="0.25">
      <c r="A1204" s="205">
        <v>24322</v>
      </c>
      <c r="B1204" s="202">
        <v>4.8600000000000003</v>
      </c>
      <c r="C1204" s="202"/>
      <c r="D1204" s="202"/>
      <c r="E1204" s="202"/>
      <c r="J1204" s="204">
        <v>31023</v>
      </c>
      <c r="K1204" s="201">
        <v>11.71</v>
      </c>
    </row>
    <row r="1205" spans="1:11" x14ac:dyDescent="0.25">
      <c r="A1205" s="205">
        <v>24323</v>
      </c>
      <c r="B1205" s="202">
        <v>4.8600000000000003</v>
      </c>
      <c r="C1205" s="202"/>
      <c r="D1205" s="202"/>
      <c r="E1205" s="202"/>
      <c r="J1205" s="204">
        <v>31030</v>
      </c>
      <c r="K1205" s="201">
        <v>11.73</v>
      </c>
    </row>
    <row r="1206" spans="1:11" x14ac:dyDescent="0.25">
      <c r="A1206" s="205">
        <v>24324</v>
      </c>
      <c r="B1206" s="202">
        <v>4.87</v>
      </c>
      <c r="C1206" s="202"/>
      <c r="D1206" s="202"/>
      <c r="E1206" s="202"/>
      <c r="J1206" s="204">
        <v>31037</v>
      </c>
      <c r="K1206" s="201">
        <v>11.52</v>
      </c>
    </row>
    <row r="1207" spans="1:11" x14ac:dyDescent="0.25">
      <c r="A1207" s="205">
        <v>24327</v>
      </c>
      <c r="B1207" s="202">
        <v>4.8600000000000003</v>
      </c>
      <c r="C1207" s="202"/>
      <c r="D1207" s="202"/>
      <c r="E1207" s="202"/>
      <c r="J1207" s="204">
        <v>31044</v>
      </c>
      <c r="K1207" s="201">
        <v>11.56</v>
      </c>
    </row>
    <row r="1208" spans="1:11" x14ac:dyDescent="0.25">
      <c r="A1208" s="205">
        <v>24328</v>
      </c>
      <c r="B1208" s="202">
        <v>4.87</v>
      </c>
      <c r="C1208" s="202"/>
      <c r="D1208" s="202"/>
      <c r="E1208" s="202"/>
      <c r="J1208" s="204">
        <v>31051</v>
      </c>
      <c r="K1208" s="201">
        <v>11.8</v>
      </c>
    </row>
    <row r="1209" spans="1:11" x14ac:dyDescent="0.25">
      <c r="A1209" s="205">
        <v>24329</v>
      </c>
      <c r="B1209" s="202">
        <v>4.8600000000000003</v>
      </c>
      <c r="C1209" s="202"/>
      <c r="D1209" s="202"/>
      <c r="E1209" s="202"/>
      <c r="J1209" s="204">
        <v>31058</v>
      </c>
      <c r="K1209" s="201">
        <v>11.7</v>
      </c>
    </row>
    <row r="1210" spans="1:11" x14ac:dyDescent="0.25">
      <c r="A1210" s="205">
        <v>24330</v>
      </c>
      <c r="B1210" s="202">
        <v>4.87</v>
      </c>
      <c r="C1210" s="202"/>
      <c r="D1210" s="202"/>
      <c r="E1210" s="202"/>
      <c r="J1210" s="204">
        <v>31065</v>
      </c>
      <c r="K1210" s="201">
        <v>11.73</v>
      </c>
    </row>
    <row r="1211" spans="1:11" x14ac:dyDescent="0.25">
      <c r="A1211" s="205">
        <v>24331</v>
      </c>
      <c r="B1211" s="202">
        <v>4.87</v>
      </c>
      <c r="C1211" s="202"/>
      <c r="D1211" s="202"/>
      <c r="E1211" s="202"/>
      <c r="J1211" s="204">
        <v>31072</v>
      </c>
      <c r="K1211" s="201">
        <v>11.37</v>
      </c>
    </row>
    <row r="1212" spans="1:11" x14ac:dyDescent="0.25">
      <c r="A1212" s="205">
        <v>24334</v>
      </c>
      <c r="B1212" s="202">
        <v>4.8899999999999997</v>
      </c>
      <c r="C1212" s="202"/>
      <c r="D1212" s="202"/>
      <c r="E1212" s="202"/>
      <c r="J1212" s="204">
        <v>31079</v>
      </c>
      <c r="K1212" s="201">
        <v>11.31</v>
      </c>
    </row>
    <row r="1213" spans="1:11" x14ac:dyDescent="0.25">
      <c r="A1213" s="205">
        <v>24335</v>
      </c>
      <c r="B1213" s="202">
        <v>4.93</v>
      </c>
      <c r="C1213" s="202"/>
      <c r="D1213" s="202"/>
      <c r="E1213" s="202"/>
      <c r="J1213" s="204">
        <v>31086</v>
      </c>
      <c r="K1213" s="201">
        <v>11.5</v>
      </c>
    </row>
    <row r="1214" spans="1:11" x14ac:dyDescent="0.25">
      <c r="A1214" s="205">
        <v>24336</v>
      </c>
      <c r="B1214" s="202">
        <v>4.96</v>
      </c>
      <c r="C1214" s="202"/>
      <c r="D1214" s="202"/>
      <c r="E1214" s="202"/>
      <c r="J1214" s="204">
        <v>31093</v>
      </c>
      <c r="K1214" s="201">
        <v>11.58</v>
      </c>
    </row>
    <row r="1215" spans="1:11" x14ac:dyDescent="0.25">
      <c r="A1215" s="205">
        <v>24337</v>
      </c>
      <c r="B1215" s="202">
        <v>4.99</v>
      </c>
      <c r="C1215" s="202"/>
      <c r="D1215" s="202"/>
      <c r="E1215" s="202"/>
      <c r="J1215" s="204">
        <v>31100</v>
      </c>
      <c r="K1215" s="201">
        <v>11.81</v>
      </c>
    </row>
    <row r="1216" spans="1:11" x14ac:dyDescent="0.25">
      <c r="A1216" s="205">
        <v>24338</v>
      </c>
      <c r="B1216" s="202">
        <v>4.99</v>
      </c>
      <c r="C1216" s="202"/>
      <c r="D1216" s="202"/>
      <c r="E1216" s="202"/>
      <c r="J1216" s="204">
        <v>31107</v>
      </c>
      <c r="K1216" s="201">
        <v>12.06</v>
      </c>
    </row>
    <row r="1217" spans="1:11" x14ac:dyDescent="0.25">
      <c r="A1217" s="205">
        <v>24341</v>
      </c>
      <c r="B1217" s="202">
        <v>4.9800000000000004</v>
      </c>
      <c r="C1217" s="202"/>
      <c r="D1217" s="202"/>
      <c r="E1217" s="202"/>
      <c r="J1217" s="204">
        <v>31114</v>
      </c>
      <c r="K1217" s="201">
        <v>12.09</v>
      </c>
    </row>
    <row r="1218" spans="1:11" x14ac:dyDescent="0.25">
      <c r="A1218" s="205">
        <v>24342</v>
      </c>
      <c r="B1218" s="202">
        <v>5.01</v>
      </c>
      <c r="C1218" s="202"/>
      <c r="D1218" s="202"/>
      <c r="E1218" s="202"/>
      <c r="J1218" s="204">
        <v>31121</v>
      </c>
      <c r="K1218" s="201">
        <v>12.06</v>
      </c>
    </row>
    <row r="1219" spans="1:11" x14ac:dyDescent="0.25">
      <c r="A1219" s="205">
        <v>24343</v>
      </c>
      <c r="B1219" s="203">
        <v>5.0199999999999996</v>
      </c>
      <c r="C1219" s="203"/>
      <c r="D1219" s="203"/>
      <c r="E1219" s="203"/>
      <c r="J1219" s="204">
        <v>31128</v>
      </c>
      <c r="K1219" s="201">
        <v>12.11</v>
      </c>
    </row>
    <row r="1220" spans="1:11" x14ac:dyDescent="0.25">
      <c r="A1220" s="205">
        <v>24344</v>
      </c>
      <c r="B1220" s="202">
        <v>5.05</v>
      </c>
      <c r="C1220" s="202"/>
      <c r="D1220" s="202"/>
      <c r="E1220" s="202"/>
      <c r="J1220" s="204">
        <v>31135</v>
      </c>
      <c r="K1220" s="201">
        <v>11.97</v>
      </c>
    </row>
    <row r="1221" spans="1:11" x14ac:dyDescent="0.25">
      <c r="A1221" s="205">
        <v>24345</v>
      </c>
      <c r="B1221" s="202">
        <v>5.0999999999999996</v>
      </c>
      <c r="C1221" s="202"/>
      <c r="D1221" s="202"/>
      <c r="E1221" s="202"/>
      <c r="J1221" s="204">
        <v>31142</v>
      </c>
      <c r="K1221" s="201">
        <v>11.9</v>
      </c>
    </row>
    <row r="1222" spans="1:11" x14ac:dyDescent="0.25">
      <c r="A1222" s="205">
        <v>24348</v>
      </c>
      <c r="B1222" s="202">
        <v>5.12</v>
      </c>
      <c r="C1222" s="202"/>
      <c r="D1222" s="202"/>
      <c r="E1222" s="202"/>
      <c r="J1222" s="204">
        <v>31149</v>
      </c>
      <c r="K1222" s="201">
        <v>11.79</v>
      </c>
    </row>
    <row r="1223" spans="1:11" x14ac:dyDescent="0.25">
      <c r="A1223" s="205">
        <v>24349</v>
      </c>
      <c r="B1223" s="202">
        <v>5.0999999999999996</v>
      </c>
      <c r="C1223" s="202"/>
      <c r="D1223" s="202"/>
      <c r="E1223" s="202"/>
      <c r="J1223" s="204">
        <v>31156</v>
      </c>
      <c r="K1223" s="201">
        <v>11.51</v>
      </c>
    </row>
    <row r="1224" spans="1:11" x14ac:dyDescent="0.25">
      <c r="A1224" s="205">
        <v>24350</v>
      </c>
      <c r="B1224" s="202">
        <v>5.0199999999999996</v>
      </c>
      <c r="C1224" s="202"/>
      <c r="D1224" s="202"/>
      <c r="E1224" s="202"/>
      <c r="J1224" s="204">
        <v>31163</v>
      </c>
      <c r="K1224" s="201">
        <v>11.58</v>
      </c>
    </row>
    <row r="1225" spans="1:11" x14ac:dyDescent="0.25">
      <c r="A1225" s="205">
        <v>24351</v>
      </c>
      <c r="B1225" s="202">
        <v>5</v>
      </c>
      <c r="C1225" s="202"/>
      <c r="D1225" s="202"/>
      <c r="E1225" s="202"/>
      <c r="J1225" s="204">
        <v>31170</v>
      </c>
      <c r="K1225" s="201">
        <v>11.62</v>
      </c>
    </row>
    <row r="1226" spans="1:11" x14ac:dyDescent="0.25">
      <c r="A1226" s="205">
        <v>24352</v>
      </c>
      <c r="B1226" s="202">
        <v>4.97</v>
      </c>
      <c r="C1226" s="202"/>
      <c r="D1226" s="202"/>
      <c r="E1226" s="202"/>
      <c r="J1226" s="204">
        <v>31177</v>
      </c>
      <c r="K1226" s="201">
        <v>11.49</v>
      </c>
    </row>
    <row r="1227" spans="1:11" x14ac:dyDescent="0.25">
      <c r="A1227" s="205">
        <v>24355</v>
      </c>
      <c r="B1227" s="202" t="e">
        <f>NA()</f>
        <v>#N/A</v>
      </c>
      <c r="C1227" s="202"/>
      <c r="D1227" s="202"/>
      <c r="E1227" s="202"/>
      <c r="J1227" s="204">
        <v>31184</v>
      </c>
      <c r="K1227" s="201">
        <v>11.24</v>
      </c>
    </row>
    <row r="1228" spans="1:11" x14ac:dyDescent="0.25">
      <c r="A1228" s="205">
        <v>24356</v>
      </c>
      <c r="B1228" s="202">
        <v>4.9400000000000004</v>
      </c>
      <c r="C1228" s="202"/>
      <c r="D1228" s="202"/>
      <c r="E1228" s="202"/>
      <c r="J1228" s="204">
        <v>31191</v>
      </c>
      <c r="K1228" s="201">
        <v>10.96</v>
      </c>
    </row>
    <row r="1229" spans="1:11" x14ac:dyDescent="0.25">
      <c r="A1229" s="205">
        <v>24357</v>
      </c>
      <c r="B1229" s="202">
        <v>4.93</v>
      </c>
      <c r="C1229" s="202"/>
      <c r="D1229" s="202"/>
      <c r="E1229" s="202"/>
      <c r="J1229" s="204">
        <v>31198</v>
      </c>
      <c r="K1229" s="201">
        <v>10.79</v>
      </c>
    </row>
    <row r="1230" spans="1:11" x14ac:dyDescent="0.25">
      <c r="A1230" s="205">
        <v>24358</v>
      </c>
      <c r="B1230" s="202">
        <v>4.92</v>
      </c>
      <c r="C1230" s="202"/>
      <c r="D1230" s="202"/>
      <c r="E1230" s="202"/>
      <c r="J1230" s="204">
        <v>31205</v>
      </c>
      <c r="K1230" s="201">
        <v>10.46</v>
      </c>
    </row>
    <row r="1231" spans="1:11" x14ac:dyDescent="0.25">
      <c r="A1231" s="205">
        <v>24359</v>
      </c>
      <c r="B1231" s="202">
        <v>4.91</v>
      </c>
      <c r="C1231" s="202"/>
      <c r="D1231" s="202"/>
      <c r="E1231" s="202"/>
      <c r="J1231" s="204">
        <v>31212</v>
      </c>
      <c r="K1231" s="201">
        <v>10.53</v>
      </c>
    </row>
    <row r="1232" spans="1:11" x14ac:dyDescent="0.25">
      <c r="A1232" s="205">
        <v>24362</v>
      </c>
      <c r="B1232" s="202">
        <v>4.91</v>
      </c>
      <c r="C1232" s="202"/>
      <c r="D1232" s="202"/>
      <c r="E1232" s="202"/>
      <c r="J1232" s="204">
        <v>31219</v>
      </c>
      <c r="K1232" s="201">
        <v>10.5</v>
      </c>
    </row>
    <row r="1233" spans="1:11" x14ac:dyDescent="0.25">
      <c r="A1233" s="205">
        <v>24363</v>
      </c>
      <c r="B1233" s="202">
        <v>4.91</v>
      </c>
      <c r="C1233" s="202"/>
      <c r="D1233" s="202"/>
      <c r="E1233" s="202"/>
      <c r="J1233" s="204">
        <v>31226</v>
      </c>
      <c r="K1233" s="201">
        <v>10.77</v>
      </c>
    </row>
    <row r="1234" spans="1:11" x14ac:dyDescent="0.25">
      <c r="A1234" s="205">
        <v>24364</v>
      </c>
      <c r="B1234" s="202">
        <v>4.95</v>
      </c>
      <c r="C1234" s="202"/>
      <c r="D1234" s="202"/>
      <c r="E1234" s="202"/>
      <c r="J1234" s="204">
        <v>31233</v>
      </c>
      <c r="K1234" s="201">
        <v>10.53</v>
      </c>
    </row>
    <row r="1235" spans="1:11" x14ac:dyDescent="0.25">
      <c r="A1235" s="205">
        <v>24365</v>
      </c>
      <c r="B1235" s="202">
        <v>4.97</v>
      </c>
      <c r="C1235" s="202"/>
      <c r="D1235" s="202"/>
      <c r="E1235" s="202"/>
      <c r="J1235" s="204">
        <v>31240</v>
      </c>
      <c r="K1235" s="201">
        <v>10.52</v>
      </c>
    </row>
    <row r="1236" spans="1:11" x14ac:dyDescent="0.25">
      <c r="A1236" s="205">
        <v>24366</v>
      </c>
      <c r="B1236" s="202">
        <v>4.97</v>
      </c>
      <c r="C1236" s="202"/>
      <c r="D1236" s="202"/>
      <c r="E1236" s="202"/>
      <c r="J1236" s="204">
        <v>31247</v>
      </c>
      <c r="K1236" s="201">
        <v>10.62</v>
      </c>
    </row>
    <row r="1237" spans="1:11" x14ac:dyDescent="0.25">
      <c r="A1237" s="205">
        <v>24369</v>
      </c>
      <c r="B1237" s="202">
        <v>5.03</v>
      </c>
      <c r="C1237" s="202"/>
      <c r="D1237" s="202"/>
      <c r="E1237" s="202"/>
      <c r="J1237" s="204">
        <v>31254</v>
      </c>
      <c r="K1237" s="201">
        <v>10.87</v>
      </c>
    </row>
    <row r="1238" spans="1:11" x14ac:dyDescent="0.25">
      <c r="A1238" s="205">
        <v>24370</v>
      </c>
      <c r="B1238" s="202">
        <v>5.01</v>
      </c>
      <c r="C1238" s="202"/>
      <c r="D1238" s="202"/>
      <c r="E1238" s="202"/>
      <c r="J1238" s="204">
        <v>31261</v>
      </c>
      <c r="K1238" s="201">
        <v>10.93</v>
      </c>
    </row>
    <row r="1239" spans="1:11" x14ac:dyDescent="0.25">
      <c r="A1239" s="205">
        <v>24371</v>
      </c>
      <c r="B1239" s="202">
        <v>4.97</v>
      </c>
      <c r="C1239" s="202"/>
      <c r="D1239" s="202"/>
      <c r="E1239" s="202"/>
      <c r="J1239" s="204">
        <v>31268</v>
      </c>
      <c r="K1239" s="201">
        <v>10.86</v>
      </c>
    </row>
    <row r="1240" spans="1:11" x14ac:dyDescent="0.25">
      <c r="A1240" s="205">
        <v>24372</v>
      </c>
      <c r="B1240" s="202">
        <v>4.9400000000000004</v>
      </c>
      <c r="C1240" s="202"/>
      <c r="D1240" s="202"/>
      <c r="E1240" s="202"/>
      <c r="J1240" s="204">
        <v>31275</v>
      </c>
      <c r="K1240" s="201">
        <v>10.79</v>
      </c>
    </row>
    <row r="1241" spans="1:11" x14ac:dyDescent="0.25">
      <c r="A1241" s="205">
        <v>24373</v>
      </c>
      <c r="B1241" s="202">
        <v>4.96</v>
      </c>
      <c r="C1241" s="202"/>
      <c r="D1241" s="202"/>
      <c r="E1241" s="202"/>
      <c r="J1241" s="204">
        <v>31282</v>
      </c>
      <c r="K1241" s="201">
        <v>10.61</v>
      </c>
    </row>
    <row r="1242" spans="1:11" x14ac:dyDescent="0.25">
      <c r="A1242" s="205">
        <v>24376</v>
      </c>
      <c r="B1242" s="202">
        <v>4.95</v>
      </c>
      <c r="C1242" s="202"/>
      <c r="D1242" s="202"/>
      <c r="E1242" s="202"/>
      <c r="J1242" s="204">
        <v>31289</v>
      </c>
      <c r="K1242" s="201">
        <v>10.59</v>
      </c>
    </row>
    <row r="1243" spans="1:11" x14ac:dyDescent="0.25">
      <c r="A1243" s="205">
        <v>24377</v>
      </c>
      <c r="B1243" s="202">
        <v>4.93</v>
      </c>
      <c r="C1243" s="202"/>
      <c r="D1243" s="202"/>
      <c r="E1243" s="202"/>
      <c r="J1243" s="204">
        <v>31296</v>
      </c>
      <c r="K1243" s="201">
        <v>10.71</v>
      </c>
    </row>
    <row r="1244" spans="1:11" x14ac:dyDescent="0.25">
      <c r="A1244" s="205">
        <v>24378</v>
      </c>
      <c r="B1244" s="202">
        <v>4.91</v>
      </c>
      <c r="C1244" s="202"/>
      <c r="D1244" s="202"/>
      <c r="E1244" s="202"/>
      <c r="J1244" s="204">
        <v>31303</v>
      </c>
      <c r="K1244" s="201">
        <v>10.89</v>
      </c>
    </row>
    <row r="1245" spans="1:11" x14ac:dyDescent="0.25">
      <c r="A1245" s="205">
        <v>24379</v>
      </c>
      <c r="B1245" s="202">
        <v>4.8600000000000003</v>
      </c>
      <c r="C1245" s="202"/>
      <c r="D1245" s="202"/>
      <c r="E1245" s="202"/>
      <c r="J1245" s="204">
        <v>31310</v>
      </c>
      <c r="K1245" s="201">
        <v>10.82</v>
      </c>
    </row>
    <row r="1246" spans="1:11" x14ac:dyDescent="0.25">
      <c r="A1246" s="205">
        <v>24380</v>
      </c>
      <c r="B1246" s="202">
        <v>4.8899999999999997</v>
      </c>
      <c r="C1246" s="202"/>
      <c r="D1246" s="202"/>
      <c r="E1246" s="202"/>
      <c r="J1246" s="204">
        <v>31317</v>
      </c>
      <c r="K1246" s="201">
        <v>10.76</v>
      </c>
    </row>
    <row r="1247" spans="1:11" x14ac:dyDescent="0.25">
      <c r="A1247" s="205">
        <v>24383</v>
      </c>
      <c r="B1247" s="202">
        <v>4.92</v>
      </c>
      <c r="C1247" s="202"/>
      <c r="D1247" s="202"/>
      <c r="E1247" s="202"/>
      <c r="J1247" s="204">
        <v>31324</v>
      </c>
      <c r="K1247" s="201">
        <v>10.75</v>
      </c>
    </row>
    <row r="1248" spans="1:11" x14ac:dyDescent="0.25">
      <c r="A1248" s="205">
        <v>24384</v>
      </c>
      <c r="B1248" s="202">
        <v>4.9000000000000004</v>
      </c>
      <c r="C1248" s="202"/>
      <c r="D1248" s="202"/>
      <c r="E1248" s="202"/>
      <c r="J1248" s="204">
        <v>31331</v>
      </c>
      <c r="K1248" s="201">
        <v>10.8</v>
      </c>
    </row>
    <row r="1249" spans="1:11" x14ac:dyDescent="0.25">
      <c r="A1249" s="205">
        <v>24385</v>
      </c>
      <c r="B1249" s="202">
        <v>4.9000000000000004</v>
      </c>
      <c r="C1249" s="202"/>
      <c r="D1249" s="202"/>
      <c r="E1249" s="202"/>
      <c r="J1249" s="204">
        <v>31338</v>
      </c>
      <c r="K1249" s="201">
        <v>10.66</v>
      </c>
    </row>
    <row r="1250" spans="1:11" x14ac:dyDescent="0.25">
      <c r="A1250" s="205">
        <v>24386</v>
      </c>
      <c r="B1250" s="202">
        <v>4.8899999999999997</v>
      </c>
      <c r="C1250" s="202"/>
      <c r="D1250" s="202"/>
      <c r="E1250" s="202"/>
      <c r="J1250" s="204">
        <v>31345</v>
      </c>
      <c r="K1250" s="201">
        <v>10.58</v>
      </c>
    </row>
    <row r="1251" spans="1:11" x14ac:dyDescent="0.25">
      <c r="A1251" s="205">
        <v>24387</v>
      </c>
      <c r="B1251" s="202">
        <v>4.88</v>
      </c>
      <c r="C1251" s="202"/>
      <c r="D1251" s="202"/>
      <c r="E1251" s="202"/>
      <c r="J1251" s="204">
        <v>31352</v>
      </c>
      <c r="K1251" s="201">
        <v>10.52</v>
      </c>
    </row>
    <row r="1252" spans="1:11" x14ac:dyDescent="0.25">
      <c r="A1252" s="205">
        <v>24390</v>
      </c>
      <c r="B1252" s="202">
        <v>4.8899999999999997</v>
      </c>
      <c r="C1252" s="202"/>
      <c r="D1252" s="202"/>
      <c r="E1252" s="202"/>
      <c r="J1252" s="204">
        <v>31359</v>
      </c>
      <c r="K1252" s="201">
        <v>10.35</v>
      </c>
    </row>
    <row r="1253" spans="1:11" x14ac:dyDescent="0.25">
      <c r="A1253" s="205">
        <v>24391</v>
      </c>
      <c r="B1253" s="202">
        <v>4.8899999999999997</v>
      </c>
      <c r="C1253" s="202"/>
      <c r="D1253" s="202"/>
      <c r="E1253" s="202"/>
      <c r="J1253" s="204">
        <v>31366</v>
      </c>
      <c r="K1253" s="201">
        <v>10.27</v>
      </c>
    </row>
    <row r="1254" spans="1:11" x14ac:dyDescent="0.25">
      <c r="A1254" s="205">
        <v>24392</v>
      </c>
      <c r="B1254" s="202" t="e">
        <f>NA()</f>
        <v>#N/A</v>
      </c>
      <c r="C1254" s="202"/>
      <c r="D1254" s="202"/>
      <c r="E1254" s="202"/>
      <c r="J1254" s="204">
        <v>31373</v>
      </c>
      <c r="K1254" s="201">
        <v>10.14</v>
      </c>
    </row>
    <row r="1255" spans="1:11" x14ac:dyDescent="0.25">
      <c r="A1255" s="205">
        <v>24393</v>
      </c>
      <c r="B1255" s="202">
        <v>4.8899999999999997</v>
      </c>
      <c r="C1255" s="202"/>
      <c r="D1255" s="202"/>
      <c r="E1255" s="202"/>
      <c r="J1255" s="204">
        <v>31380</v>
      </c>
      <c r="K1255" s="201">
        <v>10.14</v>
      </c>
    </row>
    <row r="1256" spans="1:11" x14ac:dyDescent="0.25">
      <c r="A1256" s="205">
        <v>24394</v>
      </c>
      <c r="B1256" s="202">
        <v>4.88</v>
      </c>
      <c r="C1256" s="202"/>
      <c r="D1256" s="202"/>
      <c r="E1256" s="202"/>
      <c r="J1256" s="204">
        <v>31387</v>
      </c>
      <c r="K1256" s="201">
        <v>10.130000000000001</v>
      </c>
    </row>
    <row r="1257" spans="1:11" x14ac:dyDescent="0.25">
      <c r="A1257" s="205">
        <v>24397</v>
      </c>
      <c r="B1257" s="202">
        <v>4.87</v>
      </c>
      <c r="C1257" s="202"/>
      <c r="D1257" s="202"/>
      <c r="E1257" s="202"/>
      <c r="J1257" s="204">
        <v>31394</v>
      </c>
      <c r="K1257" s="201">
        <v>9.81</v>
      </c>
    </row>
    <row r="1258" spans="1:11" x14ac:dyDescent="0.25">
      <c r="A1258" s="205">
        <v>24398</v>
      </c>
      <c r="B1258" s="203">
        <v>4.84</v>
      </c>
      <c r="C1258" s="203"/>
      <c r="D1258" s="203"/>
      <c r="E1258" s="203"/>
      <c r="J1258" s="204">
        <v>31401</v>
      </c>
      <c r="K1258" s="201">
        <v>9.58</v>
      </c>
    </row>
    <row r="1259" spans="1:11" x14ac:dyDescent="0.25">
      <c r="A1259" s="205">
        <v>24399</v>
      </c>
      <c r="B1259" s="202">
        <v>4.84</v>
      </c>
      <c r="C1259" s="202"/>
      <c r="D1259" s="202"/>
      <c r="E1259" s="202"/>
      <c r="J1259" s="204">
        <v>31408</v>
      </c>
      <c r="K1259" s="201">
        <v>9.5299999999999994</v>
      </c>
    </row>
    <row r="1260" spans="1:11" x14ac:dyDescent="0.25">
      <c r="A1260" s="205">
        <v>24400</v>
      </c>
      <c r="B1260" s="202">
        <v>4.84</v>
      </c>
      <c r="C1260" s="202"/>
      <c r="D1260" s="202"/>
      <c r="E1260" s="202"/>
      <c r="J1260" s="204">
        <v>31415</v>
      </c>
      <c r="K1260" s="201">
        <v>9.52</v>
      </c>
    </row>
    <row r="1261" spans="1:11" x14ac:dyDescent="0.25">
      <c r="A1261" s="205">
        <v>24401</v>
      </c>
      <c r="B1261" s="202">
        <v>4.74</v>
      </c>
      <c r="C1261" s="202"/>
      <c r="D1261" s="202"/>
      <c r="E1261" s="202"/>
      <c r="J1261" s="204">
        <v>31422</v>
      </c>
      <c r="K1261" s="201">
        <v>9.57</v>
      </c>
    </row>
    <row r="1262" spans="1:11" x14ac:dyDescent="0.25">
      <c r="A1262" s="205">
        <v>24404</v>
      </c>
      <c r="B1262" s="202">
        <v>4.7300000000000004</v>
      </c>
      <c r="C1262" s="202"/>
      <c r="D1262" s="202"/>
      <c r="E1262" s="202"/>
      <c r="J1262" s="204">
        <v>31429</v>
      </c>
      <c r="K1262" s="201">
        <v>9.6999999999999993</v>
      </c>
    </row>
    <row r="1263" spans="1:11" x14ac:dyDescent="0.25">
      <c r="A1263" s="205">
        <v>24405</v>
      </c>
      <c r="B1263" s="202">
        <v>4.72</v>
      </c>
      <c r="C1263" s="202"/>
      <c r="D1263" s="202"/>
      <c r="E1263" s="202"/>
      <c r="J1263" s="204">
        <v>31436</v>
      </c>
      <c r="K1263" s="201">
        <v>9.64</v>
      </c>
    </row>
    <row r="1264" spans="1:11" x14ac:dyDescent="0.25">
      <c r="A1264" s="205">
        <v>24406</v>
      </c>
      <c r="B1264" s="202">
        <v>4.75</v>
      </c>
      <c r="C1264" s="202"/>
      <c r="D1264" s="202"/>
      <c r="E1264" s="202"/>
      <c r="J1264" s="204">
        <v>31443</v>
      </c>
      <c r="K1264" s="201">
        <v>9.48</v>
      </c>
    </row>
    <row r="1265" spans="1:11" x14ac:dyDescent="0.25">
      <c r="A1265" s="205">
        <v>24407</v>
      </c>
      <c r="B1265" s="202">
        <v>4.7699999999999996</v>
      </c>
      <c r="C1265" s="202"/>
      <c r="D1265" s="202"/>
      <c r="E1265" s="202"/>
      <c r="J1265" s="204">
        <v>31450</v>
      </c>
      <c r="K1265" s="201">
        <v>9.43</v>
      </c>
    </row>
    <row r="1266" spans="1:11" x14ac:dyDescent="0.25">
      <c r="A1266" s="205">
        <v>24408</v>
      </c>
      <c r="B1266" s="202">
        <v>4.76</v>
      </c>
      <c r="C1266" s="202"/>
      <c r="D1266" s="202"/>
      <c r="E1266" s="202"/>
      <c r="J1266" s="204">
        <v>31457</v>
      </c>
      <c r="K1266" s="201">
        <v>9.3000000000000007</v>
      </c>
    </row>
    <row r="1267" spans="1:11" x14ac:dyDescent="0.25">
      <c r="A1267" s="205">
        <v>24411</v>
      </c>
      <c r="B1267" s="202">
        <v>4.76</v>
      </c>
      <c r="C1267" s="202"/>
      <c r="D1267" s="202"/>
      <c r="E1267" s="202"/>
      <c r="J1267" s="204">
        <v>31464</v>
      </c>
      <c r="K1267" s="201">
        <v>9.01</v>
      </c>
    </row>
    <row r="1268" spans="1:11" x14ac:dyDescent="0.25">
      <c r="A1268" s="205">
        <v>24412</v>
      </c>
      <c r="B1268" s="202">
        <v>4.7699999999999996</v>
      </c>
      <c r="C1268" s="202"/>
      <c r="D1268" s="202"/>
      <c r="E1268" s="202"/>
      <c r="J1268" s="204">
        <v>31471</v>
      </c>
      <c r="K1268" s="201">
        <v>8.56</v>
      </c>
    </row>
    <row r="1269" spans="1:11" x14ac:dyDescent="0.25">
      <c r="A1269" s="205">
        <v>24413</v>
      </c>
      <c r="B1269" s="202">
        <v>4.82</v>
      </c>
      <c r="C1269" s="202"/>
      <c r="D1269" s="202"/>
      <c r="E1269" s="202"/>
      <c r="J1269" s="204">
        <v>31478</v>
      </c>
      <c r="K1269" s="201">
        <v>8.31</v>
      </c>
    </row>
    <row r="1270" spans="1:11" x14ac:dyDescent="0.25">
      <c r="A1270" s="205">
        <v>24414</v>
      </c>
      <c r="B1270" s="202">
        <v>4.83</v>
      </c>
      <c r="C1270" s="202"/>
      <c r="D1270" s="202"/>
      <c r="E1270" s="202"/>
      <c r="J1270" s="204">
        <v>31485</v>
      </c>
      <c r="K1270" s="201">
        <v>8.09</v>
      </c>
    </row>
    <row r="1271" spans="1:11" x14ac:dyDescent="0.25">
      <c r="A1271" s="205">
        <v>24415</v>
      </c>
      <c r="B1271" s="202">
        <v>4.8499999999999996</v>
      </c>
      <c r="C1271" s="202"/>
      <c r="D1271" s="202"/>
      <c r="E1271" s="202"/>
      <c r="J1271" s="204">
        <v>31492</v>
      </c>
      <c r="K1271" s="201">
        <v>8.14</v>
      </c>
    </row>
    <row r="1272" spans="1:11" x14ac:dyDescent="0.25">
      <c r="A1272" s="205">
        <v>24418</v>
      </c>
      <c r="B1272" s="202">
        <v>4.84</v>
      </c>
      <c r="C1272" s="202"/>
      <c r="D1272" s="202"/>
      <c r="E1272" s="202"/>
      <c r="J1272" s="204">
        <v>31499</v>
      </c>
      <c r="K1272" s="201">
        <v>7.93</v>
      </c>
    </row>
    <row r="1273" spans="1:11" x14ac:dyDescent="0.25">
      <c r="A1273" s="205">
        <v>24419</v>
      </c>
      <c r="B1273" s="202" t="e">
        <f>NA()</f>
        <v>#N/A</v>
      </c>
      <c r="C1273" s="202"/>
      <c r="D1273" s="202"/>
      <c r="E1273" s="202"/>
      <c r="J1273" s="204">
        <v>31506</v>
      </c>
      <c r="K1273" s="201">
        <v>7.54</v>
      </c>
    </row>
    <row r="1274" spans="1:11" x14ac:dyDescent="0.25">
      <c r="A1274" s="205">
        <v>24420</v>
      </c>
      <c r="B1274" s="202">
        <v>4.8499999999999996</v>
      </c>
      <c r="C1274" s="202"/>
      <c r="D1274" s="202"/>
      <c r="E1274" s="202"/>
      <c r="J1274" s="204">
        <v>31513</v>
      </c>
      <c r="K1274" s="201">
        <v>7.5</v>
      </c>
    </row>
    <row r="1275" spans="1:11" x14ac:dyDescent="0.25">
      <c r="A1275" s="205">
        <v>24421</v>
      </c>
      <c r="B1275" s="202">
        <v>4.8899999999999997</v>
      </c>
      <c r="C1275" s="202"/>
      <c r="D1275" s="202"/>
      <c r="E1275" s="202"/>
      <c r="J1275" s="204">
        <v>31520</v>
      </c>
      <c r="K1275" s="201">
        <v>7.33</v>
      </c>
    </row>
    <row r="1276" spans="1:11" x14ac:dyDescent="0.25">
      <c r="A1276" s="205">
        <v>24422</v>
      </c>
      <c r="B1276" s="202" t="e">
        <f>NA()</f>
        <v>#N/A</v>
      </c>
      <c r="C1276" s="202"/>
      <c r="D1276" s="202"/>
      <c r="E1276" s="202"/>
      <c r="J1276" s="204">
        <v>31527</v>
      </c>
      <c r="K1276" s="201">
        <v>7.57</v>
      </c>
    </row>
    <row r="1277" spans="1:11" x14ac:dyDescent="0.25">
      <c r="A1277" s="205">
        <v>24425</v>
      </c>
      <c r="B1277" s="202">
        <v>4.9000000000000004</v>
      </c>
      <c r="C1277" s="202"/>
      <c r="D1277" s="202"/>
      <c r="E1277" s="202"/>
      <c r="J1277" s="204">
        <v>31534</v>
      </c>
      <c r="K1277" s="201">
        <v>7.62</v>
      </c>
    </row>
    <row r="1278" spans="1:11" x14ac:dyDescent="0.25">
      <c r="A1278" s="205">
        <v>24426</v>
      </c>
      <c r="B1278" s="202">
        <v>4.9000000000000004</v>
      </c>
      <c r="C1278" s="202"/>
      <c r="D1278" s="202"/>
      <c r="E1278" s="202"/>
      <c r="J1278" s="204">
        <v>31541</v>
      </c>
      <c r="K1278" s="201">
        <v>7.66</v>
      </c>
    </row>
    <row r="1279" spans="1:11" x14ac:dyDescent="0.25">
      <c r="A1279" s="205">
        <v>24427</v>
      </c>
      <c r="B1279" s="202">
        <v>4.9000000000000004</v>
      </c>
      <c r="C1279" s="202"/>
      <c r="D1279" s="202"/>
      <c r="E1279" s="202"/>
      <c r="J1279" s="204">
        <v>31548</v>
      </c>
      <c r="K1279" s="201">
        <v>7.92</v>
      </c>
    </row>
    <row r="1280" spans="1:11" x14ac:dyDescent="0.25">
      <c r="A1280" s="205">
        <v>24428</v>
      </c>
      <c r="B1280" s="202">
        <v>4.9000000000000004</v>
      </c>
      <c r="C1280" s="202"/>
      <c r="D1280" s="202"/>
      <c r="E1280" s="202"/>
      <c r="J1280" s="204">
        <v>31555</v>
      </c>
      <c r="K1280" s="201">
        <v>7.95</v>
      </c>
    </row>
    <row r="1281" spans="1:11" x14ac:dyDescent="0.25">
      <c r="A1281" s="205">
        <v>24429</v>
      </c>
      <c r="B1281" s="202">
        <v>4.91</v>
      </c>
      <c r="C1281" s="202"/>
      <c r="D1281" s="202"/>
      <c r="E1281" s="202"/>
      <c r="J1281" s="204">
        <v>31562</v>
      </c>
      <c r="K1281" s="201">
        <v>7.75</v>
      </c>
    </row>
    <row r="1282" spans="1:11" x14ac:dyDescent="0.25">
      <c r="A1282" s="205">
        <v>24432</v>
      </c>
      <c r="B1282" s="202">
        <v>4.88</v>
      </c>
      <c r="C1282" s="202"/>
      <c r="D1282" s="202"/>
      <c r="E1282" s="202"/>
      <c r="J1282" s="204">
        <v>31569</v>
      </c>
      <c r="K1282" s="201">
        <v>8.0500000000000007</v>
      </c>
    </row>
    <row r="1283" spans="1:11" x14ac:dyDescent="0.25">
      <c r="A1283" s="205">
        <v>24433</v>
      </c>
      <c r="B1283" s="202">
        <v>4.8899999999999997</v>
      </c>
      <c r="C1283" s="202"/>
      <c r="D1283" s="202"/>
      <c r="E1283" s="202"/>
      <c r="J1283" s="204">
        <v>31576</v>
      </c>
      <c r="K1283" s="201">
        <v>7.85</v>
      </c>
    </row>
    <row r="1284" spans="1:11" x14ac:dyDescent="0.25">
      <c r="A1284" s="205">
        <v>24434</v>
      </c>
      <c r="B1284" s="202">
        <v>4.9000000000000004</v>
      </c>
      <c r="C1284" s="202"/>
      <c r="D1284" s="202"/>
      <c r="E1284" s="202"/>
      <c r="J1284" s="204">
        <v>31583</v>
      </c>
      <c r="K1284" s="201">
        <v>7.54</v>
      </c>
    </row>
    <row r="1285" spans="1:11" x14ac:dyDescent="0.25">
      <c r="A1285" s="205">
        <v>24435</v>
      </c>
      <c r="B1285" s="202" t="e">
        <f>NA()</f>
        <v>#N/A</v>
      </c>
      <c r="C1285" s="202"/>
      <c r="D1285" s="202"/>
      <c r="E1285" s="202"/>
      <c r="J1285" s="204">
        <v>31590</v>
      </c>
      <c r="K1285" s="201">
        <v>7.4</v>
      </c>
    </row>
    <row r="1286" spans="1:11" x14ac:dyDescent="0.25">
      <c r="A1286" s="205">
        <v>24436</v>
      </c>
      <c r="B1286" s="202">
        <v>4.91</v>
      </c>
      <c r="C1286" s="202"/>
      <c r="D1286" s="202"/>
      <c r="E1286" s="202"/>
      <c r="J1286" s="204">
        <v>31597</v>
      </c>
      <c r="K1286" s="201">
        <v>7.29</v>
      </c>
    </row>
    <row r="1287" spans="1:11" x14ac:dyDescent="0.25">
      <c r="A1287" s="205">
        <v>24439</v>
      </c>
      <c r="B1287" s="202">
        <v>4.9000000000000004</v>
      </c>
      <c r="C1287" s="202"/>
      <c r="D1287" s="202"/>
      <c r="E1287" s="202"/>
      <c r="J1287" s="204">
        <v>31604</v>
      </c>
      <c r="K1287" s="201">
        <v>7.26</v>
      </c>
    </row>
    <row r="1288" spans="1:11" x14ac:dyDescent="0.25">
      <c r="A1288" s="205">
        <v>24440</v>
      </c>
      <c r="B1288" s="202">
        <v>4.88</v>
      </c>
      <c r="C1288" s="202"/>
      <c r="D1288" s="202"/>
      <c r="E1288" s="202"/>
      <c r="J1288" s="204">
        <v>31611</v>
      </c>
      <c r="K1288" s="201">
        <v>7.18</v>
      </c>
    </row>
    <row r="1289" spans="1:11" x14ac:dyDescent="0.25">
      <c r="A1289" s="205">
        <v>24441</v>
      </c>
      <c r="B1289" s="203">
        <v>4.87</v>
      </c>
      <c r="C1289" s="203"/>
      <c r="D1289" s="203"/>
      <c r="E1289" s="203"/>
      <c r="J1289" s="204">
        <v>31618</v>
      </c>
      <c r="K1289" s="201">
        <v>7.3</v>
      </c>
    </row>
    <row r="1290" spans="1:11" x14ac:dyDescent="0.25">
      <c r="A1290" s="205">
        <v>24442</v>
      </c>
      <c r="B1290" s="202">
        <v>4.8600000000000003</v>
      </c>
      <c r="C1290" s="202"/>
      <c r="D1290" s="202"/>
      <c r="E1290" s="202"/>
      <c r="J1290" s="204">
        <v>31625</v>
      </c>
      <c r="K1290" s="201">
        <v>7.47</v>
      </c>
    </row>
    <row r="1291" spans="1:11" x14ac:dyDescent="0.25">
      <c r="A1291" s="205">
        <v>24443</v>
      </c>
      <c r="B1291" s="202">
        <v>4.8499999999999996</v>
      </c>
      <c r="C1291" s="202"/>
      <c r="D1291" s="202"/>
      <c r="E1291" s="202"/>
      <c r="J1291" s="204">
        <v>31632</v>
      </c>
      <c r="K1291" s="201">
        <v>7.47</v>
      </c>
    </row>
    <row r="1292" spans="1:11" x14ac:dyDescent="0.25">
      <c r="A1292" s="205">
        <v>24446</v>
      </c>
      <c r="B1292" s="202">
        <v>4.8600000000000003</v>
      </c>
      <c r="C1292" s="202"/>
      <c r="D1292" s="202"/>
      <c r="E1292" s="202"/>
      <c r="J1292" s="204">
        <v>31639</v>
      </c>
      <c r="K1292" s="201">
        <v>7.28</v>
      </c>
    </row>
    <row r="1293" spans="1:11" x14ac:dyDescent="0.25">
      <c r="A1293" s="205">
        <v>24447</v>
      </c>
      <c r="B1293" s="202">
        <v>4.87</v>
      </c>
      <c r="C1293" s="202"/>
      <c r="D1293" s="202"/>
      <c r="E1293" s="202"/>
      <c r="J1293" s="204">
        <v>31646</v>
      </c>
      <c r="K1293" s="201">
        <v>7.18</v>
      </c>
    </row>
    <row r="1294" spans="1:11" x14ac:dyDescent="0.25">
      <c r="A1294" s="205">
        <v>24448</v>
      </c>
      <c r="B1294" s="202">
        <v>4.8899999999999997</v>
      </c>
      <c r="C1294" s="202"/>
      <c r="D1294" s="202"/>
      <c r="E1294" s="202"/>
      <c r="J1294" s="204">
        <v>31653</v>
      </c>
      <c r="K1294" s="201">
        <v>7.17</v>
      </c>
    </row>
    <row r="1295" spans="1:11" x14ac:dyDescent="0.25">
      <c r="A1295" s="205">
        <v>24449</v>
      </c>
      <c r="B1295" s="202">
        <v>4.92</v>
      </c>
      <c r="C1295" s="202"/>
      <c r="D1295" s="202"/>
      <c r="E1295" s="202"/>
      <c r="J1295" s="204">
        <v>31660</v>
      </c>
      <c r="K1295" s="201">
        <v>7.33</v>
      </c>
    </row>
    <row r="1296" spans="1:11" x14ac:dyDescent="0.25">
      <c r="A1296" s="205">
        <v>24450</v>
      </c>
      <c r="B1296" s="202">
        <v>4.8899999999999997</v>
      </c>
      <c r="C1296" s="202"/>
      <c r="D1296" s="202"/>
      <c r="E1296" s="202"/>
      <c r="J1296" s="204">
        <v>31667</v>
      </c>
      <c r="K1296" s="201">
        <v>7.57</v>
      </c>
    </row>
    <row r="1297" spans="1:11" x14ac:dyDescent="0.25">
      <c r="A1297" s="205">
        <v>24453</v>
      </c>
      <c r="B1297" s="202">
        <v>4.82</v>
      </c>
      <c r="C1297" s="202"/>
      <c r="D1297" s="202"/>
      <c r="E1297" s="202"/>
      <c r="J1297" s="204">
        <v>31674</v>
      </c>
      <c r="K1297" s="201">
        <v>7.66</v>
      </c>
    </row>
    <row r="1298" spans="1:11" x14ac:dyDescent="0.25">
      <c r="A1298" s="205">
        <v>24454</v>
      </c>
      <c r="B1298" s="202">
        <v>4.78</v>
      </c>
      <c r="C1298" s="202"/>
      <c r="D1298" s="202"/>
      <c r="E1298" s="202"/>
      <c r="J1298" s="204">
        <v>31681</v>
      </c>
      <c r="K1298" s="201">
        <v>7.64</v>
      </c>
    </row>
    <row r="1299" spans="1:11" x14ac:dyDescent="0.25">
      <c r="A1299" s="205">
        <v>24455</v>
      </c>
      <c r="B1299" s="202">
        <v>4.76</v>
      </c>
      <c r="C1299" s="202"/>
      <c r="D1299" s="202"/>
      <c r="E1299" s="202"/>
      <c r="J1299" s="204">
        <v>31688</v>
      </c>
      <c r="K1299" s="201">
        <v>7.55</v>
      </c>
    </row>
    <row r="1300" spans="1:11" x14ac:dyDescent="0.25">
      <c r="A1300" s="205">
        <v>24456</v>
      </c>
      <c r="B1300" s="202">
        <v>4.72</v>
      </c>
      <c r="C1300" s="202"/>
      <c r="D1300" s="202"/>
      <c r="E1300" s="202"/>
      <c r="J1300" s="204">
        <v>31695</v>
      </c>
      <c r="K1300" s="201">
        <v>7.5</v>
      </c>
    </row>
    <row r="1301" spans="1:11" x14ac:dyDescent="0.25">
      <c r="A1301" s="205">
        <v>24457</v>
      </c>
      <c r="B1301" s="202">
        <v>4.7300000000000004</v>
      </c>
      <c r="C1301" s="202"/>
      <c r="D1301" s="202"/>
      <c r="E1301" s="202"/>
      <c r="J1301" s="204">
        <v>31702</v>
      </c>
      <c r="K1301" s="201">
        <v>7.71</v>
      </c>
    </row>
    <row r="1302" spans="1:11" x14ac:dyDescent="0.25">
      <c r="A1302" s="205">
        <v>24460</v>
      </c>
      <c r="B1302" s="202">
        <v>4.71</v>
      </c>
      <c r="C1302" s="202"/>
      <c r="D1302" s="202"/>
      <c r="E1302" s="202"/>
      <c r="J1302" s="204">
        <v>31709</v>
      </c>
      <c r="K1302" s="201">
        <v>7.71</v>
      </c>
    </row>
    <row r="1303" spans="1:11" x14ac:dyDescent="0.25">
      <c r="A1303" s="205">
        <v>24461</v>
      </c>
      <c r="B1303" s="202">
        <v>4.68</v>
      </c>
      <c r="C1303" s="202"/>
      <c r="D1303" s="202"/>
      <c r="E1303" s="202"/>
      <c r="J1303" s="204">
        <v>31716</v>
      </c>
      <c r="K1303" s="201">
        <v>7.59</v>
      </c>
    </row>
    <row r="1304" spans="1:11" x14ac:dyDescent="0.25">
      <c r="A1304" s="205">
        <v>24462</v>
      </c>
      <c r="B1304" s="202">
        <v>4.68</v>
      </c>
      <c r="C1304" s="202"/>
      <c r="D1304" s="202"/>
      <c r="E1304" s="202"/>
      <c r="J1304" s="204">
        <v>31723</v>
      </c>
      <c r="K1304" s="201">
        <v>7.49</v>
      </c>
    </row>
    <row r="1305" spans="1:11" x14ac:dyDescent="0.25">
      <c r="A1305" s="205">
        <v>24463</v>
      </c>
      <c r="B1305" s="202">
        <v>4.68</v>
      </c>
      <c r="C1305" s="202"/>
      <c r="D1305" s="202"/>
      <c r="E1305" s="202"/>
      <c r="J1305" s="204">
        <v>31730</v>
      </c>
      <c r="K1305" s="201">
        <v>7.49</v>
      </c>
    </row>
    <row r="1306" spans="1:11" x14ac:dyDescent="0.25">
      <c r="A1306" s="205">
        <v>24464</v>
      </c>
      <c r="B1306" s="202">
        <v>4.68</v>
      </c>
      <c r="C1306" s="202"/>
      <c r="D1306" s="202"/>
      <c r="E1306" s="202"/>
      <c r="J1306" s="204">
        <v>31737</v>
      </c>
      <c r="K1306" s="201">
        <v>7.38</v>
      </c>
    </row>
    <row r="1307" spans="1:11" x14ac:dyDescent="0.25">
      <c r="A1307" s="205">
        <v>24467</v>
      </c>
      <c r="B1307" s="202" t="e">
        <f>NA()</f>
        <v>#N/A</v>
      </c>
      <c r="C1307" s="202"/>
      <c r="D1307" s="202"/>
      <c r="E1307" s="202"/>
      <c r="J1307" s="204">
        <v>31744</v>
      </c>
      <c r="K1307" s="201">
        <v>7.31</v>
      </c>
    </row>
    <row r="1308" spans="1:11" x14ac:dyDescent="0.25">
      <c r="A1308" s="205">
        <v>24468</v>
      </c>
      <c r="B1308" s="202">
        <v>4.6900000000000004</v>
      </c>
      <c r="C1308" s="202"/>
      <c r="D1308" s="202"/>
      <c r="E1308" s="202"/>
      <c r="J1308" s="204">
        <v>31751</v>
      </c>
      <c r="K1308" s="201">
        <v>7.26</v>
      </c>
    </row>
    <row r="1309" spans="1:11" x14ac:dyDescent="0.25">
      <c r="A1309" s="205">
        <v>24469</v>
      </c>
      <c r="B1309" s="202">
        <v>4.6500000000000004</v>
      </c>
      <c r="C1309" s="202"/>
      <c r="D1309" s="202"/>
      <c r="E1309" s="202"/>
      <c r="J1309" s="204">
        <v>31758</v>
      </c>
      <c r="K1309" s="201">
        <v>7.26</v>
      </c>
    </row>
    <row r="1310" spans="1:11" x14ac:dyDescent="0.25">
      <c r="A1310" s="205">
        <v>24470</v>
      </c>
      <c r="B1310" s="202">
        <v>4.63</v>
      </c>
      <c r="C1310" s="202"/>
      <c r="D1310" s="202"/>
      <c r="E1310" s="202"/>
      <c r="J1310" s="204">
        <v>31765</v>
      </c>
      <c r="K1310" s="201">
        <v>7.29</v>
      </c>
    </row>
    <row r="1311" spans="1:11" x14ac:dyDescent="0.25">
      <c r="A1311" s="205">
        <v>24471</v>
      </c>
      <c r="B1311" s="202">
        <v>4.58</v>
      </c>
      <c r="C1311" s="202"/>
      <c r="D1311" s="202"/>
      <c r="E1311" s="202"/>
      <c r="J1311" s="204">
        <v>31772</v>
      </c>
      <c r="K1311" s="201">
        <v>7.25</v>
      </c>
    </row>
    <row r="1312" spans="1:11" x14ac:dyDescent="0.25">
      <c r="A1312" s="205">
        <v>24474</v>
      </c>
      <c r="B1312" s="202" t="e">
        <f>NA()</f>
        <v>#N/A</v>
      </c>
      <c r="C1312" s="202"/>
      <c r="D1312" s="202"/>
      <c r="E1312" s="202"/>
      <c r="J1312" s="204">
        <v>31779</v>
      </c>
      <c r="K1312" s="201">
        <v>7.36</v>
      </c>
    </row>
    <row r="1313" spans="1:11" x14ac:dyDescent="0.25">
      <c r="A1313" s="205">
        <v>24475</v>
      </c>
      <c r="B1313" s="202">
        <v>4.5999999999999996</v>
      </c>
      <c r="C1313" s="202"/>
      <c r="D1313" s="202"/>
      <c r="E1313" s="202"/>
      <c r="J1313" s="204">
        <v>31786</v>
      </c>
      <c r="K1313" s="201" t="e">
        <f>NA()</f>
        <v>#N/A</v>
      </c>
    </row>
    <row r="1314" spans="1:11" x14ac:dyDescent="0.25">
      <c r="A1314" s="205">
        <v>24476</v>
      </c>
      <c r="B1314" s="202">
        <v>4.5599999999999996</v>
      </c>
      <c r="C1314" s="202"/>
      <c r="D1314" s="202"/>
      <c r="E1314" s="202"/>
      <c r="J1314" s="204">
        <v>31793</v>
      </c>
      <c r="K1314" s="201" t="e">
        <f>NA()</f>
        <v>#N/A</v>
      </c>
    </row>
    <row r="1315" spans="1:11" x14ac:dyDescent="0.25">
      <c r="A1315" s="205">
        <v>24477</v>
      </c>
      <c r="B1315" s="202">
        <v>4.53</v>
      </c>
      <c r="C1315" s="202"/>
      <c r="D1315" s="202"/>
      <c r="E1315" s="202"/>
      <c r="J1315" s="204">
        <v>31800</v>
      </c>
      <c r="K1315" s="201" t="e">
        <f>NA()</f>
        <v>#N/A</v>
      </c>
    </row>
    <row r="1316" spans="1:11" x14ac:dyDescent="0.25">
      <c r="A1316" s="205">
        <v>24478</v>
      </c>
      <c r="B1316" s="202">
        <v>4.54</v>
      </c>
      <c r="C1316" s="202"/>
      <c r="D1316" s="202"/>
      <c r="E1316" s="202"/>
      <c r="J1316" s="204">
        <v>31807</v>
      </c>
      <c r="K1316" s="201" t="e">
        <f>NA()</f>
        <v>#N/A</v>
      </c>
    </row>
    <row r="1317" spans="1:11" x14ac:dyDescent="0.25">
      <c r="A1317" s="205">
        <v>24481</v>
      </c>
      <c r="B1317" s="202">
        <v>4.57</v>
      </c>
      <c r="C1317" s="202"/>
      <c r="D1317" s="202"/>
      <c r="E1317" s="202"/>
      <c r="J1317" s="204">
        <v>31814</v>
      </c>
      <c r="K1317" s="201" t="e">
        <f>NA()</f>
        <v>#N/A</v>
      </c>
    </row>
    <row r="1318" spans="1:11" x14ac:dyDescent="0.25">
      <c r="A1318" s="205">
        <v>24482</v>
      </c>
      <c r="B1318" s="203">
        <v>4.5599999999999996</v>
      </c>
      <c r="C1318" s="203"/>
      <c r="D1318" s="203"/>
      <c r="E1318" s="203"/>
      <c r="J1318" s="204">
        <v>31821</v>
      </c>
      <c r="K1318" s="201" t="e">
        <f>NA()</f>
        <v>#N/A</v>
      </c>
    </row>
    <row r="1319" spans="1:11" x14ac:dyDescent="0.25">
      <c r="A1319" s="205">
        <v>24483</v>
      </c>
      <c r="B1319" s="202">
        <v>4.45</v>
      </c>
      <c r="C1319" s="202"/>
      <c r="D1319" s="202"/>
      <c r="E1319" s="202"/>
      <c r="J1319" s="204">
        <v>31828</v>
      </c>
      <c r="K1319" s="201" t="e">
        <f>NA()</f>
        <v>#N/A</v>
      </c>
    </row>
    <row r="1320" spans="1:11" x14ac:dyDescent="0.25">
      <c r="A1320" s="205">
        <v>24484</v>
      </c>
      <c r="B1320" s="202">
        <v>4.47</v>
      </c>
      <c r="C1320" s="202"/>
      <c r="D1320" s="202"/>
      <c r="E1320" s="202"/>
      <c r="J1320" s="204">
        <v>31835</v>
      </c>
      <c r="K1320" s="201" t="e">
        <f>NA()</f>
        <v>#N/A</v>
      </c>
    </row>
    <row r="1321" spans="1:11" x14ac:dyDescent="0.25">
      <c r="A1321" s="205">
        <v>24485</v>
      </c>
      <c r="B1321" s="202">
        <v>4.45</v>
      </c>
      <c r="C1321" s="202"/>
      <c r="D1321" s="202"/>
      <c r="E1321" s="202"/>
      <c r="J1321" s="204">
        <v>31842</v>
      </c>
      <c r="K1321" s="201" t="e">
        <f>NA()</f>
        <v>#N/A</v>
      </c>
    </row>
    <row r="1322" spans="1:11" x14ac:dyDescent="0.25">
      <c r="A1322" s="205">
        <v>24488</v>
      </c>
      <c r="B1322" s="202">
        <v>4.4400000000000004</v>
      </c>
      <c r="C1322" s="202"/>
      <c r="D1322" s="202"/>
      <c r="E1322" s="202"/>
      <c r="J1322" s="204">
        <v>31849</v>
      </c>
      <c r="K1322" s="201" t="e">
        <f>NA()</f>
        <v>#N/A</v>
      </c>
    </row>
    <row r="1323" spans="1:11" x14ac:dyDescent="0.25">
      <c r="A1323" s="205">
        <v>24489</v>
      </c>
      <c r="B1323" s="202">
        <v>4.45</v>
      </c>
      <c r="C1323" s="202"/>
      <c r="D1323" s="202"/>
      <c r="E1323" s="202"/>
      <c r="J1323" s="204">
        <v>31856</v>
      </c>
      <c r="K1323" s="201" t="e">
        <f>NA()</f>
        <v>#N/A</v>
      </c>
    </row>
    <row r="1324" spans="1:11" x14ac:dyDescent="0.25">
      <c r="A1324" s="205">
        <v>24490</v>
      </c>
      <c r="B1324" s="202">
        <v>4.47</v>
      </c>
      <c r="C1324" s="202"/>
      <c r="D1324" s="202"/>
      <c r="E1324" s="202"/>
      <c r="J1324" s="204">
        <v>31863</v>
      </c>
      <c r="K1324" s="201" t="e">
        <f>NA()</f>
        <v>#N/A</v>
      </c>
    </row>
    <row r="1325" spans="1:11" x14ac:dyDescent="0.25">
      <c r="A1325" s="205">
        <v>24491</v>
      </c>
      <c r="B1325" s="202">
        <v>4.5</v>
      </c>
      <c r="C1325" s="202"/>
      <c r="D1325" s="202"/>
      <c r="E1325" s="202"/>
      <c r="J1325" s="204">
        <v>31870</v>
      </c>
      <c r="K1325" s="201" t="e">
        <f>NA()</f>
        <v>#N/A</v>
      </c>
    </row>
    <row r="1326" spans="1:11" x14ac:dyDescent="0.25">
      <c r="A1326" s="205">
        <v>24492</v>
      </c>
      <c r="B1326" s="202">
        <v>4.5199999999999996</v>
      </c>
      <c r="C1326" s="202"/>
      <c r="D1326" s="202"/>
      <c r="E1326" s="202"/>
      <c r="J1326" s="204">
        <v>31877</v>
      </c>
      <c r="K1326" s="201" t="e">
        <f>NA()</f>
        <v>#N/A</v>
      </c>
    </row>
    <row r="1327" spans="1:11" x14ac:dyDescent="0.25">
      <c r="A1327" s="205">
        <v>24495</v>
      </c>
      <c r="B1327" s="202">
        <v>4.53</v>
      </c>
      <c r="C1327" s="202"/>
      <c r="D1327" s="202"/>
      <c r="E1327" s="202"/>
      <c r="J1327" s="204">
        <v>31884</v>
      </c>
      <c r="K1327" s="201" t="e">
        <f>NA()</f>
        <v>#N/A</v>
      </c>
    </row>
    <row r="1328" spans="1:11" x14ac:dyDescent="0.25">
      <c r="A1328" s="205">
        <v>24496</v>
      </c>
      <c r="B1328" s="202">
        <v>4.55</v>
      </c>
      <c r="C1328" s="202"/>
      <c r="D1328" s="202"/>
      <c r="E1328" s="202"/>
      <c r="J1328" s="204">
        <v>31891</v>
      </c>
      <c r="K1328" s="201" t="e">
        <f>NA()</f>
        <v>#N/A</v>
      </c>
    </row>
    <row r="1329" spans="1:11" x14ac:dyDescent="0.25">
      <c r="A1329" s="205">
        <v>24497</v>
      </c>
      <c r="B1329" s="202">
        <v>4.5599999999999996</v>
      </c>
      <c r="C1329" s="202"/>
      <c r="D1329" s="202"/>
      <c r="E1329" s="202"/>
      <c r="J1329" s="204">
        <v>31898</v>
      </c>
      <c r="K1329" s="201" t="e">
        <f>NA()</f>
        <v>#N/A</v>
      </c>
    </row>
    <row r="1330" spans="1:11" x14ac:dyDescent="0.25">
      <c r="A1330" s="205">
        <v>24498</v>
      </c>
      <c r="B1330" s="202">
        <v>4.46</v>
      </c>
      <c r="C1330" s="202"/>
      <c r="D1330" s="202"/>
      <c r="E1330" s="202"/>
      <c r="J1330" s="204">
        <v>31905</v>
      </c>
      <c r="K1330" s="201" t="e">
        <f>NA()</f>
        <v>#N/A</v>
      </c>
    </row>
    <row r="1331" spans="1:11" x14ac:dyDescent="0.25">
      <c r="A1331" s="205">
        <v>24499</v>
      </c>
      <c r="B1331" s="202">
        <v>4.47</v>
      </c>
      <c r="C1331" s="202"/>
      <c r="D1331" s="202"/>
      <c r="E1331" s="202"/>
      <c r="J1331" s="204">
        <v>31912</v>
      </c>
      <c r="K1331" s="201" t="e">
        <f>NA()</f>
        <v>#N/A</v>
      </c>
    </row>
    <row r="1332" spans="1:11" x14ac:dyDescent="0.25">
      <c r="A1332" s="205">
        <v>24502</v>
      </c>
      <c r="B1332" s="202">
        <v>4.47</v>
      </c>
      <c r="C1332" s="202"/>
      <c r="D1332" s="202"/>
      <c r="E1332" s="202"/>
      <c r="J1332" s="204">
        <v>31919</v>
      </c>
      <c r="K1332" s="201" t="e">
        <f>NA()</f>
        <v>#N/A</v>
      </c>
    </row>
    <row r="1333" spans="1:11" x14ac:dyDescent="0.25">
      <c r="A1333" s="205">
        <v>24503</v>
      </c>
      <c r="B1333" s="202">
        <v>4.4800000000000004</v>
      </c>
      <c r="C1333" s="202"/>
      <c r="D1333" s="202"/>
      <c r="E1333" s="202"/>
      <c r="J1333" s="204">
        <v>31926</v>
      </c>
      <c r="K1333" s="201" t="e">
        <f>NA()</f>
        <v>#N/A</v>
      </c>
    </row>
    <row r="1334" spans="1:11" x14ac:dyDescent="0.25">
      <c r="A1334" s="205">
        <v>24504</v>
      </c>
      <c r="B1334" s="202">
        <v>4.5</v>
      </c>
      <c r="C1334" s="202"/>
      <c r="D1334" s="202"/>
      <c r="E1334" s="202"/>
      <c r="J1334" s="204">
        <v>31933</v>
      </c>
      <c r="K1334" s="201" t="e">
        <f>NA()</f>
        <v>#N/A</v>
      </c>
    </row>
    <row r="1335" spans="1:11" x14ac:dyDescent="0.25">
      <c r="A1335" s="205">
        <v>24505</v>
      </c>
      <c r="B1335" s="202">
        <v>4.5</v>
      </c>
      <c r="C1335" s="202"/>
      <c r="D1335" s="202"/>
      <c r="E1335" s="202"/>
      <c r="J1335" s="204">
        <v>31940</v>
      </c>
      <c r="K1335" s="201" t="e">
        <f>NA()</f>
        <v>#N/A</v>
      </c>
    </row>
    <row r="1336" spans="1:11" x14ac:dyDescent="0.25">
      <c r="A1336" s="205">
        <v>24506</v>
      </c>
      <c r="B1336" s="202">
        <v>4.5</v>
      </c>
      <c r="C1336" s="202"/>
      <c r="D1336" s="202"/>
      <c r="E1336" s="202"/>
      <c r="J1336" s="204">
        <v>31947</v>
      </c>
      <c r="K1336" s="201" t="e">
        <f>NA()</f>
        <v>#N/A</v>
      </c>
    </row>
    <row r="1337" spans="1:11" x14ac:dyDescent="0.25">
      <c r="A1337" s="205">
        <v>24509</v>
      </c>
      <c r="B1337" s="202">
        <v>4.5199999999999996</v>
      </c>
      <c r="C1337" s="202"/>
      <c r="D1337" s="202"/>
      <c r="E1337" s="202"/>
      <c r="J1337" s="204">
        <v>31954</v>
      </c>
      <c r="K1337" s="201" t="e">
        <f>NA()</f>
        <v>#N/A</v>
      </c>
    </row>
    <row r="1338" spans="1:11" x14ac:dyDescent="0.25">
      <c r="A1338" s="205">
        <v>24510</v>
      </c>
      <c r="B1338" s="202">
        <v>4.53</v>
      </c>
      <c r="C1338" s="202"/>
      <c r="D1338" s="202"/>
      <c r="E1338" s="202"/>
      <c r="J1338" s="204">
        <v>31961</v>
      </c>
      <c r="K1338" s="201" t="e">
        <f>NA()</f>
        <v>#N/A</v>
      </c>
    </row>
    <row r="1339" spans="1:11" x14ac:dyDescent="0.25">
      <c r="A1339" s="205">
        <v>24511</v>
      </c>
      <c r="B1339" s="202">
        <v>4.54</v>
      </c>
      <c r="C1339" s="202"/>
      <c r="D1339" s="202"/>
      <c r="E1339" s="202"/>
      <c r="J1339" s="204">
        <v>31968</v>
      </c>
      <c r="K1339" s="201" t="e">
        <f>NA()</f>
        <v>#N/A</v>
      </c>
    </row>
    <row r="1340" spans="1:11" x14ac:dyDescent="0.25">
      <c r="A1340" s="205">
        <v>24512</v>
      </c>
      <c r="B1340" s="202">
        <v>4.54</v>
      </c>
      <c r="C1340" s="202"/>
      <c r="D1340" s="202"/>
      <c r="E1340" s="202"/>
      <c r="J1340" s="204">
        <v>31975</v>
      </c>
      <c r="K1340" s="201" t="e">
        <f>NA()</f>
        <v>#N/A</v>
      </c>
    </row>
    <row r="1341" spans="1:11" x14ac:dyDescent="0.25">
      <c r="A1341" s="205">
        <v>24513</v>
      </c>
      <c r="B1341" s="202">
        <v>4.58</v>
      </c>
      <c r="C1341" s="202"/>
      <c r="D1341" s="202"/>
      <c r="E1341" s="202"/>
      <c r="J1341" s="204">
        <v>31982</v>
      </c>
      <c r="K1341" s="201" t="e">
        <f>NA()</f>
        <v>#N/A</v>
      </c>
    </row>
    <row r="1342" spans="1:11" x14ac:dyDescent="0.25">
      <c r="A1342" s="205">
        <v>24516</v>
      </c>
      <c r="B1342" s="202" t="e">
        <f>NA()</f>
        <v>#N/A</v>
      </c>
      <c r="C1342" s="202"/>
      <c r="D1342" s="202"/>
      <c r="E1342" s="202"/>
      <c r="J1342" s="204">
        <v>31989</v>
      </c>
      <c r="K1342" s="201" t="e">
        <f>NA()</f>
        <v>#N/A</v>
      </c>
    </row>
    <row r="1343" spans="1:11" x14ac:dyDescent="0.25">
      <c r="A1343" s="205">
        <v>24517</v>
      </c>
      <c r="B1343" s="202">
        <v>4.62</v>
      </c>
      <c r="C1343" s="202"/>
      <c r="D1343" s="202"/>
      <c r="E1343" s="202"/>
      <c r="J1343" s="204">
        <v>31996</v>
      </c>
      <c r="K1343" s="201" t="e">
        <f>NA()</f>
        <v>#N/A</v>
      </c>
    </row>
    <row r="1344" spans="1:11" x14ac:dyDescent="0.25">
      <c r="A1344" s="205">
        <v>24518</v>
      </c>
      <c r="B1344" s="202">
        <v>4.6500000000000004</v>
      </c>
      <c r="C1344" s="202"/>
      <c r="D1344" s="202"/>
      <c r="E1344" s="202"/>
      <c r="J1344" s="204">
        <v>32003</v>
      </c>
      <c r="K1344" s="201" t="e">
        <f>NA()</f>
        <v>#N/A</v>
      </c>
    </row>
    <row r="1345" spans="1:11" x14ac:dyDescent="0.25">
      <c r="A1345" s="205">
        <v>24519</v>
      </c>
      <c r="B1345" s="202">
        <v>4.6399999999999997</v>
      </c>
      <c r="C1345" s="202"/>
      <c r="D1345" s="202"/>
      <c r="E1345" s="202"/>
      <c r="J1345" s="204">
        <v>32010</v>
      </c>
      <c r="K1345" s="201" t="e">
        <f>NA()</f>
        <v>#N/A</v>
      </c>
    </row>
    <row r="1346" spans="1:11" x14ac:dyDescent="0.25">
      <c r="A1346" s="205">
        <v>24520</v>
      </c>
      <c r="B1346" s="202">
        <v>4.6500000000000004</v>
      </c>
      <c r="C1346" s="202"/>
      <c r="D1346" s="202"/>
      <c r="E1346" s="202"/>
      <c r="J1346" s="204">
        <v>32017</v>
      </c>
      <c r="K1346" s="201" t="e">
        <f>NA()</f>
        <v>#N/A</v>
      </c>
    </row>
    <row r="1347" spans="1:11" x14ac:dyDescent="0.25">
      <c r="A1347" s="205">
        <v>24523</v>
      </c>
      <c r="B1347" s="202">
        <v>4.68</v>
      </c>
      <c r="C1347" s="202"/>
      <c r="D1347" s="202"/>
      <c r="E1347" s="202"/>
      <c r="J1347" s="204">
        <v>32024</v>
      </c>
      <c r="K1347" s="201" t="e">
        <f>NA()</f>
        <v>#N/A</v>
      </c>
    </row>
    <row r="1348" spans="1:11" x14ac:dyDescent="0.25">
      <c r="A1348" s="205">
        <v>24524</v>
      </c>
      <c r="B1348" s="202">
        <v>4.7</v>
      </c>
      <c r="C1348" s="202"/>
      <c r="D1348" s="202"/>
      <c r="E1348" s="202"/>
      <c r="J1348" s="204">
        <v>32031</v>
      </c>
      <c r="K1348" s="201" t="e">
        <f>NA()</f>
        <v>#N/A</v>
      </c>
    </row>
    <row r="1349" spans="1:11" x14ac:dyDescent="0.25">
      <c r="A1349" s="205">
        <v>24525</v>
      </c>
      <c r="B1349" s="202" t="e">
        <f>NA()</f>
        <v>#N/A</v>
      </c>
      <c r="C1349" s="202"/>
      <c r="D1349" s="202"/>
      <c r="E1349" s="202"/>
      <c r="J1349" s="204">
        <v>32038</v>
      </c>
      <c r="K1349" s="201" t="e">
        <f>NA()</f>
        <v>#N/A</v>
      </c>
    </row>
    <row r="1350" spans="1:11" x14ac:dyDescent="0.25">
      <c r="A1350" s="205">
        <v>24526</v>
      </c>
      <c r="B1350" s="202">
        <v>4.7300000000000004</v>
      </c>
      <c r="C1350" s="202"/>
      <c r="D1350" s="202"/>
      <c r="E1350" s="202"/>
      <c r="J1350" s="204">
        <v>32045</v>
      </c>
      <c r="K1350" s="201" t="e">
        <f>NA()</f>
        <v>#N/A</v>
      </c>
    </row>
    <row r="1351" spans="1:11" x14ac:dyDescent="0.25">
      <c r="A1351" s="205">
        <v>24527</v>
      </c>
      <c r="B1351" s="202">
        <v>4.71</v>
      </c>
      <c r="C1351" s="202"/>
      <c r="D1351" s="202"/>
      <c r="E1351" s="202"/>
      <c r="J1351" s="204">
        <v>32052</v>
      </c>
      <c r="K1351" s="201" t="e">
        <f>NA()</f>
        <v>#N/A</v>
      </c>
    </row>
    <row r="1352" spans="1:11" x14ac:dyDescent="0.25">
      <c r="A1352" s="205">
        <v>24530</v>
      </c>
      <c r="B1352" s="202">
        <v>4.7</v>
      </c>
      <c r="C1352" s="202"/>
      <c r="D1352" s="202"/>
      <c r="E1352" s="202"/>
      <c r="J1352" s="204">
        <v>32059</v>
      </c>
      <c r="K1352" s="201" t="e">
        <f>NA()</f>
        <v>#N/A</v>
      </c>
    </row>
    <row r="1353" spans="1:11" x14ac:dyDescent="0.25">
      <c r="A1353" s="205">
        <v>24531</v>
      </c>
      <c r="B1353" s="202">
        <v>4.7</v>
      </c>
      <c r="C1353" s="202"/>
      <c r="D1353" s="202"/>
      <c r="E1353" s="202"/>
      <c r="J1353" s="204">
        <v>32066</v>
      </c>
      <c r="K1353" s="201" t="e">
        <f>NA()</f>
        <v>#N/A</v>
      </c>
    </row>
    <row r="1354" spans="1:11" x14ac:dyDescent="0.25">
      <c r="A1354" s="205">
        <v>24532</v>
      </c>
      <c r="B1354" s="202">
        <v>4.6500000000000004</v>
      </c>
      <c r="C1354" s="202"/>
      <c r="D1354" s="202"/>
      <c r="E1354" s="202"/>
      <c r="J1354" s="204">
        <v>32073</v>
      </c>
      <c r="K1354" s="201" t="e">
        <f>NA()</f>
        <v>#N/A</v>
      </c>
    </row>
    <row r="1355" spans="1:11" x14ac:dyDescent="0.25">
      <c r="A1355" s="205">
        <v>24533</v>
      </c>
      <c r="B1355" s="202">
        <v>4.62</v>
      </c>
      <c r="C1355" s="202"/>
      <c r="D1355" s="202"/>
      <c r="E1355" s="202"/>
      <c r="J1355" s="204">
        <v>32080</v>
      </c>
      <c r="K1355" s="201" t="e">
        <f>NA()</f>
        <v>#N/A</v>
      </c>
    </row>
    <row r="1356" spans="1:11" x14ac:dyDescent="0.25">
      <c r="A1356" s="205">
        <v>24534</v>
      </c>
      <c r="B1356" s="202">
        <v>4.6100000000000003</v>
      </c>
      <c r="C1356" s="202"/>
      <c r="D1356" s="202"/>
      <c r="E1356" s="202"/>
      <c r="J1356" s="204">
        <v>32087</v>
      </c>
      <c r="K1356" s="201" t="e">
        <f>NA()</f>
        <v>#N/A</v>
      </c>
    </row>
    <row r="1357" spans="1:11" x14ac:dyDescent="0.25">
      <c r="A1357" s="205">
        <v>24537</v>
      </c>
      <c r="B1357" s="202">
        <v>4.5999999999999996</v>
      </c>
      <c r="C1357" s="202"/>
      <c r="D1357" s="202"/>
      <c r="E1357" s="202"/>
      <c r="J1357" s="204">
        <v>32094</v>
      </c>
      <c r="K1357" s="201" t="e">
        <f>NA()</f>
        <v>#N/A</v>
      </c>
    </row>
    <row r="1358" spans="1:11" x14ac:dyDescent="0.25">
      <c r="A1358" s="205">
        <v>24538</v>
      </c>
      <c r="B1358" s="202">
        <v>4.59</v>
      </c>
      <c r="C1358" s="202"/>
      <c r="D1358" s="202"/>
      <c r="E1358" s="202"/>
      <c r="J1358" s="204">
        <v>32101</v>
      </c>
      <c r="K1358" s="201" t="e">
        <f>NA()</f>
        <v>#N/A</v>
      </c>
    </row>
    <row r="1359" spans="1:11" x14ac:dyDescent="0.25">
      <c r="A1359" s="205">
        <v>24539</v>
      </c>
      <c r="B1359" s="202">
        <v>4.5999999999999996</v>
      </c>
      <c r="C1359" s="202"/>
      <c r="D1359" s="202"/>
      <c r="E1359" s="202"/>
      <c r="J1359" s="204">
        <v>32108</v>
      </c>
      <c r="K1359" s="201" t="e">
        <f>NA()</f>
        <v>#N/A</v>
      </c>
    </row>
    <row r="1360" spans="1:11" x14ac:dyDescent="0.25">
      <c r="A1360" s="205">
        <v>24540</v>
      </c>
      <c r="B1360" s="202">
        <v>4.5599999999999996</v>
      </c>
      <c r="C1360" s="202"/>
      <c r="D1360" s="202"/>
      <c r="E1360" s="202"/>
      <c r="J1360" s="204">
        <v>32115</v>
      </c>
      <c r="K1360" s="201" t="e">
        <f>NA()</f>
        <v>#N/A</v>
      </c>
    </row>
    <row r="1361" spans="1:11" x14ac:dyDescent="0.25">
      <c r="A1361" s="205">
        <v>24541</v>
      </c>
      <c r="B1361" s="202">
        <v>4.57</v>
      </c>
      <c r="C1361" s="202"/>
      <c r="D1361" s="202"/>
      <c r="E1361" s="202"/>
      <c r="J1361" s="204">
        <v>32122</v>
      </c>
      <c r="K1361" s="201" t="e">
        <f>NA()</f>
        <v>#N/A</v>
      </c>
    </row>
    <row r="1362" spans="1:11" x14ac:dyDescent="0.25">
      <c r="A1362" s="205">
        <v>24544</v>
      </c>
      <c r="B1362" s="202">
        <v>4.5599999999999996</v>
      </c>
      <c r="C1362" s="202"/>
      <c r="D1362" s="202"/>
      <c r="E1362" s="202"/>
      <c r="J1362" s="204">
        <v>32129</v>
      </c>
      <c r="K1362" s="201" t="e">
        <f>NA()</f>
        <v>#N/A</v>
      </c>
    </row>
    <row r="1363" spans="1:11" x14ac:dyDescent="0.25">
      <c r="A1363" s="205">
        <v>24545</v>
      </c>
      <c r="B1363" s="202">
        <v>4.54</v>
      </c>
      <c r="C1363" s="202"/>
      <c r="D1363" s="202"/>
      <c r="E1363" s="202"/>
      <c r="J1363" s="204">
        <v>32136</v>
      </c>
      <c r="K1363" s="201" t="e">
        <f>NA()</f>
        <v>#N/A</v>
      </c>
    </row>
    <row r="1364" spans="1:11" x14ac:dyDescent="0.25">
      <c r="A1364" s="205">
        <v>24546</v>
      </c>
      <c r="B1364" s="203">
        <v>4.5199999999999996</v>
      </c>
      <c r="C1364" s="203"/>
      <c r="D1364" s="203"/>
      <c r="E1364" s="203"/>
      <c r="J1364" s="204">
        <v>32143</v>
      </c>
      <c r="K1364" s="201" t="e">
        <f>NA()</f>
        <v>#N/A</v>
      </c>
    </row>
    <row r="1365" spans="1:11" x14ac:dyDescent="0.25">
      <c r="A1365" s="205">
        <v>24547</v>
      </c>
      <c r="B1365" s="202">
        <v>4.5</v>
      </c>
      <c r="C1365" s="202"/>
      <c r="D1365" s="202"/>
      <c r="E1365" s="202"/>
      <c r="J1365" s="204">
        <v>32150</v>
      </c>
      <c r="K1365" s="201" t="e">
        <f>NA()</f>
        <v>#N/A</v>
      </c>
    </row>
    <row r="1366" spans="1:11" x14ac:dyDescent="0.25">
      <c r="A1366" s="205">
        <v>24548</v>
      </c>
      <c r="B1366" s="202">
        <v>4.5199999999999996</v>
      </c>
      <c r="C1366" s="202"/>
      <c r="D1366" s="202"/>
      <c r="E1366" s="202"/>
      <c r="J1366" s="204">
        <v>32157</v>
      </c>
      <c r="K1366" s="201" t="e">
        <f>NA()</f>
        <v>#N/A</v>
      </c>
    </row>
    <row r="1367" spans="1:11" x14ac:dyDescent="0.25">
      <c r="A1367" s="205">
        <v>24551</v>
      </c>
      <c r="B1367" s="202">
        <v>4.51</v>
      </c>
      <c r="C1367" s="202"/>
      <c r="D1367" s="202"/>
      <c r="E1367" s="202"/>
      <c r="J1367" s="204">
        <v>32164</v>
      </c>
      <c r="K1367" s="201" t="e">
        <f>NA()</f>
        <v>#N/A</v>
      </c>
    </row>
    <row r="1368" spans="1:11" x14ac:dyDescent="0.25">
      <c r="A1368" s="205">
        <v>24552</v>
      </c>
      <c r="B1368" s="202">
        <v>4.55</v>
      </c>
      <c r="C1368" s="202"/>
      <c r="D1368" s="202"/>
      <c r="E1368" s="202"/>
      <c r="J1368" s="204">
        <v>32171</v>
      </c>
      <c r="K1368" s="201" t="e">
        <f>NA()</f>
        <v>#N/A</v>
      </c>
    </row>
    <row r="1369" spans="1:11" x14ac:dyDescent="0.25">
      <c r="A1369" s="205">
        <v>24553</v>
      </c>
      <c r="B1369" s="202">
        <v>4.5599999999999996</v>
      </c>
      <c r="C1369" s="202"/>
      <c r="D1369" s="202"/>
      <c r="E1369" s="202"/>
      <c r="J1369" s="204">
        <v>32178</v>
      </c>
      <c r="K1369" s="201" t="e">
        <f>NA()</f>
        <v>#N/A</v>
      </c>
    </row>
    <row r="1370" spans="1:11" x14ac:dyDescent="0.25">
      <c r="A1370" s="205">
        <v>24554</v>
      </c>
      <c r="B1370" s="202">
        <v>4.54</v>
      </c>
      <c r="C1370" s="202"/>
      <c r="D1370" s="202"/>
      <c r="E1370" s="202"/>
      <c r="J1370" s="204">
        <v>32185</v>
      </c>
      <c r="K1370" s="201" t="e">
        <f>NA()</f>
        <v>#N/A</v>
      </c>
    </row>
    <row r="1371" spans="1:11" x14ac:dyDescent="0.25">
      <c r="A1371" s="205">
        <v>24555</v>
      </c>
      <c r="B1371" s="202" t="e">
        <f>NA()</f>
        <v>#N/A</v>
      </c>
      <c r="C1371" s="202"/>
      <c r="D1371" s="202"/>
      <c r="E1371" s="202"/>
      <c r="J1371" s="204">
        <v>32192</v>
      </c>
      <c r="K1371" s="201" t="e">
        <f>NA()</f>
        <v>#N/A</v>
      </c>
    </row>
    <row r="1372" spans="1:11" x14ac:dyDescent="0.25">
      <c r="A1372" s="205">
        <v>24558</v>
      </c>
      <c r="B1372" s="202">
        <v>4.5599999999999996</v>
      </c>
      <c r="C1372" s="202"/>
      <c r="D1372" s="202"/>
      <c r="E1372" s="202"/>
      <c r="J1372" s="204">
        <v>32199</v>
      </c>
      <c r="K1372" s="201" t="e">
        <f>NA()</f>
        <v>#N/A</v>
      </c>
    </row>
    <row r="1373" spans="1:11" x14ac:dyDescent="0.25">
      <c r="A1373" s="205">
        <v>24559</v>
      </c>
      <c r="B1373" s="202">
        <v>4.57</v>
      </c>
      <c r="C1373" s="202"/>
      <c r="D1373" s="202"/>
      <c r="E1373" s="202"/>
      <c r="J1373" s="204">
        <v>32206</v>
      </c>
      <c r="K1373" s="201" t="e">
        <f>NA()</f>
        <v>#N/A</v>
      </c>
    </row>
    <row r="1374" spans="1:11" x14ac:dyDescent="0.25">
      <c r="A1374" s="205">
        <v>24560</v>
      </c>
      <c r="B1374" s="202">
        <v>4.57</v>
      </c>
      <c r="C1374" s="202"/>
      <c r="D1374" s="202"/>
      <c r="E1374" s="202"/>
      <c r="J1374" s="204">
        <v>32213</v>
      </c>
      <c r="K1374" s="201" t="e">
        <f>NA()</f>
        <v>#N/A</v>
      </c>
    </row>
    <row r="1375" spans="1:11" x14ac:dyDescent="0.25">
      <c r="A1375" s="205">
        <v>24561</v>
      </c>
      <c r="B1375" s="202">
        <v>4.57</v>
      </c>
      <c r="C1375" s="202"/>
      <c r="D1375" s="202"/>
      <c r="E1375" s="202"/>
      <c r="J1375" s="204">
        <v>32220</v>
      </c>
      <c r="K1375" s="201" t="e">
        <f>NA()</f>
        <v>#N/A</v>
      </c>
    </row>
    <row r="1376" spans="1:11" x14ac:dyDescent="0.25">
      <c r="A1376" s="205">
        <v>24562</v>
      </c>
      <c r="B1376" s="202">
        <v>4.5599999999999996</v>
      </c>
      <c r="C1376" s="202"/>
      <c r="D1376" s="202"/>
      <c r="E1376" s="202"/>
      <c r="J1376" s="204">
        <v>32227</v>
      </c>
      <c r="K1376" s="201" t="e">
        <f>NA()</f>
        <v>#N/A</v>
      </c>
    </row>
    <row r="1377" spans="1:11" x14ac:dyDescent="0.25">
      <c r="A1377" s="205">
        <v>24565</v>
      </c>
      <c r="B1377" s="202">
        <v>4.5599999999999996</v>
      </c>
      <c r="C1377" s="202"/>
      <c r="D1377" s="202"/>
      <c r="E1377" s="202"/>
      <c r="J1377" s="204">
        <v>32234</v>
      </c>
      <c r="K1377" s="201" t="e">
        <f>NA()</f>
        <v>#N/A</v>
      </c>
    </row>
    <row r="1378" spans="1:11" x14ac:dyDescent="0.25">
      <c r="A1378" s="205">
        <v>24566</v>
      </c>
      <c r="B1378" s="202">
        <v>4.55</v>
      </c>
      <c r="C1378" s="202"/>
      <c r="D1378" s="202"/>
      <c r="E1378" s="202"/>
      <c r="J1378" s="204">
        <v>32241</v>
      </c>
      <c r="K1378" s="201" t="e">
        <f>NA()</f>
        <v>#N/A</v>
      </c>
    </row>
    <row r="1379" spans="1:11" x14ac:dyDescent="0.25">
      <c r="A1379" s="205">
        <v>24567</v>
      </c>
      <c r="B1379" s="202">
        <v>4.57</v>
      </c>
      <c r="C1379" s="202"/>
      <c r="D1379" s="202"/>
      <c r="E1379" s="202"/>
      <c r="J1379" s="204">
        <v>32248</v>
      </c>
      <c r="K1379" s="201" t="e">
        <f>NA()</f>
        <v>#N/A</v>
      </c>
    </row>
    <row r="1380" spans="1:11" x14ac:dyDescent="0.25">
      <c r="A1380" s="205">
        <v>24568</v>
      </c>
      <c r="B1380" s="202">
        <v>4.5599999999999996</v>
      </c>
      <c r="C1380" s="202"/>
      <c r="D1380" s="202"/>
      <c r="E1380" s="202"/>
      <c r="J1380" s="204">
        <v>32255</v>
      </c>
      <c r="K1380" s="201" t="e">
        <f>NA()</f>
        <v>#N/A</v>
      </c>
    </row>
    <row r="1381" spans="1:11" x14ac:dyDescent="0.25">
      <c r="A1381" s="205">
        <v>24569</v>
      </c>
      <c r="B1381" s="202">
        <v>4.54</v>
      </c>
      <c r="C1381" s="202"/>
      <c r="D1381" s="202"/>
      <c r="E1381" s="202"/>
      <c r="J1381" s="204">
        <v>32262</v>
      </c>
      <c r="K1381" s="201" t="e">
        <f>NA()</f>
        <v>#N/A</v>
      </c>
    </row>
    <row r="1382" spans="1:11" x14ac:dyDescent="0.25">
      <c r="A1382" s="205">
        <v>24572</v>
      </c>
      <c r="B1382" s="202">
        <v>4.55</v>
      </c>
      <c r="C1382" s="202"/>
      <c r="D1382" s="202"/>
      <c r="E1382" s="202"/>
      <c r="J1382" s="204">
        <v>32269</v>
      </c>
      <c r="K1382" s="201" t="e">
        <f>NA()</f>
        <v>#N/A</v>
      </c>
    </row>
    <row r="1383" spans="1:11" x14ac:dyDescent="0.25">
      <c r="A1383" s="205">
        <v>24573</v>
      </c>
      <c r="B1383" s="202">
        <v>4.5599999999999996</v>
      </c>
      <c r="C1383" s="202"/>
      <c r="D1383" s="202"/>
      <c r="E1383" s="202"/>
      <c r="J1383" s="204">
        <v>32276</v>
      </c>
      <c r="K1383" s="201" t="e">
        <f>NA()</f>
        <v>#N/A</v>
      </c>
    </row>
    <row r="1384" spans="1:11" x14ac:dyDescent="0.25">
      <c r="A1384" s="205">
        <v>24574</v>
      </c>
      <c r="B1384" s="202">
        <v>4.5599999999999996</v>
      </c>
      <c r="C1384" s="202"/>
      <c r="D1384" s="202"/>
      <c r="E1384" s="202"/>
      <c r="J1384" s="204">
        <v>32283</v>
      </c>
      <c r="K1384" s="201" t="e">
        <f>NA()</f>
        <v>#N/A</v>
      </c>
    </row>
    <row r="1385" spans="1:11" x14ac:dyDescent="0.25">
      <c r="A1385" s="205">
        <v>24575</v>
      </c>
      <c r="B1385" s="202">
        <v>4.58</v>
      </c>
      <c r="C1385" s="202"/>
      <c r="D1385" s="202"/>
      <c r="E1385" s="202"/>
      <c r="J1385" s="204">
        <v>32290</v>
      </c>
      <c r="K1385" s="201" t="e">
        <f>NA()</f>
        <v>#N/A</v>
      </c>
    </row>
    <row r="1386" spans="1:11" x14ac:dyDescent="0.25">
      <c r="A1386" s="205">
        <v>24576</v>
      </c>
      <c r="B1386" s="202">
        <v>4.59</v>
      </c>
      <c r="C1386" s="202"/>
      <c r="D1386" s="202"/>
      <c r="E1386" s="202"/>
      <c r="J1386" s="204">
        <v>32297</v>
      </c>
      <c r="K1386" s="201" t="e">
        <f>NA()</f>
        <v>#N/A</v>
      </c>
    </row>
    <row r="1387" spans="1:11" x14ac:dyDescent="0.25">
      <c r="A1387" s="205">
        <v>24579</v>
      </c>
      <c r="B1387" s="202">
        <v>4.6399999999999997</v>
      </c>
      <c r="C1387" s="202"/>
      <c r="D1387" s="202"/>
      <c r="E1387" s="202"/>
      <c r="J1387" s="204">
        <v>32304</v>
      </c>
      <c r="K1387" s="201" t="e">
        <f>NA()</f>
        <v>#N/A</v>
      </c>
    </row>
    <row r="1388" spans="1:11" x14ac:dyDescent="0.25">
      <c r="A1388" s="205">
        <v>24580</v>
      </c>
      <c r="B1388" s="202">
        <v>4.67</v>
      </c>
      <c r="C1388" s="202"/>
      <c r="D1388" s="202"/>
      <c r="E1388" s="202"/>
      <c r="J1388" s="204">
        <v>32311</v>
      </c>
      <c r="K1388" s="201" t="e">
        <f>NA()</f>
        <v>#N/A</v>
      </c>
    </row>
    <row r="1389" spans="1:11" x14ac:dyDescent="0.25">
      <c r="A1389" s="205">
        <v>24581</v>
      </c>
      <c r="B1389" s="203">
        <v>4.67</v>
      </c>
      <c r="C1389" s="203"/>
      <c r="D1389" s="203"/>
      <c r="E1389" s="203"/>
      <c r="J1389" s="204">
        <v>32318</v>
      </c>
      <c r="K1389" s="201" t="e">
        <f>NA()</f>
        <v>#N/A</v>
      </c>
    </row>
    <row r="1390" spans="1:11" x14ac:dyDescent="0.25">
      <c r="A1390" s="205">
        <v>24582</v>
      </c>
      <c r="B1390" s="202">
        <v>4.67</v>
      </c>
      <c r="C1390" s="202"/>
      <c r="D1390" s="202"/>
      <c r="E1390" s="202"/>
      <c r="J1390" s="204">
        <v>32325</v>
      </c>
      <c r="K1390" s="201" t="e">
        <f>NA()</f>
        <v>#N/A</v>
      </c>
    </row>
    <row r="1391" spans="1:11" x14ac:dyDescent="0.25">
      <c r="A1391" s="205">
        <v>24583</v>
      </c>
      <c r="B1391" s="202">
        <v>4.6900000000000004</v>
      </c>
      <c r="C1391" s="202"/>
      <c r="D1391" s="202"/>
      <c r="E1391" s="202"/>
      <c r="J1391" s="204">
        <v>32332</v>
      </c>
      <c r="K1391" s="201" t="e">
        <f>NA()</f>
        <v>#N/A</v>
      </c>
    </row>
    <row r="1392" spans="1:11" x14ac:dyDescent="0.25">
      <c r="A1392" s="205">
        <v>24586</v>
      </c>
      <c r="B1392" s="202">
        <v>4.71</v>
      </c>
      <c r="C1392" s="202"/>
      <c r="D1392" s="202"/>
      <c r="E1392" s="202"/>
      <c r="J1392" s="204">
        <v>32339</v>
      </c>
      <c r="K1392" s="201" t="e">
        <f>NA()</f>
        <v>#N/A</v>
      </c>
    </row>
    <row r="1393" spans="1:11" x14ac:dyDescent="0.25">
      <c r="A1393" s="205">
        <v>24587</v>
      </c>
      <c r="B1393" s="202">
        <v>4.75</v>
      </c>
      <c r="C1393" s="202"/>
      <c r="D1393" s="202"/>
      <c r="E1393" s="202"/>
      <c r="J1393" s="204">
        <v>32346</v>
      </c>
      <c r="K1393" s="201" t="e">
        <f>NA()</f>
        <v>#N/A</v>
      </c>
    </row>
    <row r="1394" spans="1:11" x14ac:dyDescent="0.25">
      <c r="A1394" s="205">
        <v>24588</v>
      </c>
      <c r="B1394" s="202">
        <v>4.7699999999999996</v>
      </c>
      <c r="C1394" s="202"/>
      <c r="D1394" s="202"/>
      <c r="E1394" s="202"/>
      <c r="J1394" s="204">
        <v>32353</v>
      </c>
      <c r="K1394" s="201" t="e">
        <f>NA()</f>
        <v>#N/A</v>
      </c>
    </row>
    <row r="1395" spans="1:11" x14ac:dyDescent="0.25">
      <c r="A1395" s="205">
        <v>24589</v>
      </c>
      <c r="B1395" s="202">
        <v>4.7699999999999996</v>
      </c>
      <c r="C1395" s="202"/>
      <c r="D1395" s="202"/>
      <c r="E1395" s="202"/>
      <c r="J1395" s="204">
        <v>32360</v>
      </c>
      <c r="K1395" s="201" t="e">
        <f>NA()</f>
        <v>#N/A</v>
      </c>
    </row>
    <row r="1396" spans="1:11" x14ac:dyDescent="0.25">
      <c r="A1396" s="205">
        <v>24590</v>
      </c>
      <c r="B1396" s="202">
        <v>4.8099999999999996</v>
      </c>
      <c r="C1396" s="202"/>
      <c r="D1396" s="202"/>
      <c r="E1396" s="202"/>
      <c r="J1396" s="204">
        <v>32367</v>
      </c>
      <c r="K1396" s="201" t="e">
        <f>NA()</f>
        <v>#N/A</v>
      </c>
    </row>
    <row r="1397" spans="1:11" x14ac:dyDescent="0.25">
      <c r="A1397" s="205">
        <v>24593</v>
      </c>
      <c r="B1397" s="202">
        <v>4.82</v>
      </c>
      <c r="C1397" s="202"/>
      <c r="D1397" s="202"/>
      <c r="E1397" s="202"/>
      <c r="J1397" s="204">
        <v>32374</v>
      </c>
      <c r="K1397" s="201" t="e">
        <f>NA()</f>
        <v>#N/A</v>
      </c>
    </row>
    <row r="1398" spans="1:11" x14ac:dyDescent="0.25">
      <c r="A1398" s="205">
        <v>24594</v>
      </c>
      <c r="B1398" s="202">
        <v>4.8099999999999996</v>
      </c>
      <c r="C1398" s="202"/>
      <c r="D1398" s="202"/>
      <c r="E1398" s="202"/>
      <c r="J1398" s="204">
        <v>32381</v>
      </c>
      <c r="K1398" s="201" t="e">
        <f>NA()</f>
        <v>#N/A</v>
      </c>
    </row>
    <row r="1399" spans="1:11" x14ac:dyDescent="0.25">
      <c r="A1399" s="205">
        <v>24595</v>
      </c>
      <c r="B1399" s="202">
        <v>4.8</v>
      </c>
      <c r="C1399" s="202"/>
      <c r="D1399" s="202"/>
      <c r="E1399" s="202"/>
      <c r="J1399" s="204">
        <v>32388</v>
      </c>
      <c r="K1399" s="201" t="e">
        <f>NA()</f>
        <v>#N/A</v>
      </c>
    </row>
    <row r="1400" spans="1:11" x14ac:dyDescent="0.25">
      <c r="A1400" s="205">
        <v>24596</v>
      </c>
      <c r="B1400" s="202">
        <v>4.8099999999999996</v>
      </c>
      <c r="C1400" s="202"/>
      <c r="D1400" s="202"/>
      <c r="E1400" s="202"/>
      <c r="J1400" s="204">
        <v>32395</v>
      </c>
      <c r="K1400" s="201" t="e">
        <f>NA()</f>
        <v>#N/A</v>
      </c>
    </row>
    <row r="1401" spans="1:11" x14ac:dyDescent="0.25">
      <c r="A1401" s="205">
        <v>24597</v>
      </c>
      <c r="B1401" s="202">
        <v>4.83</v>
      </c>
      <c r="C1401" s="202"/>
      <c r="D1401" s="202"/>
      <c r="E1401" s="202"/>
      <c r="J1401" s="204">
        <v>32402</v>
      </c>
      <c r="K1401" s="201" t="e">
        <f>NA()</f>
        <v>#N/A</v>
      </c>
    </row>
    <row r="1402" spans="1:11" x14ac:dyDescent="0.25">
      <c r="A1402" s="205">
        <v>24600</v>
      </c>
      <c r="B1402" s="202">
        <v>4.8600000000000003</v>
      </c>
      <c r="C1402" s="202"/>
      <c r="D1402" s="202"/>
      <c r="E1402" s="202"/>
      <c r="J1402" s="204">
        <v>32409</v>
      </c>
      <c r="K1402" s="201" t="e">
        <f>NA()</f>
        <v>#N/A</v>
      </c>
    </row>
    <row r="1403" spans="1:11" x14ac:dyDescent="0.25">
      <c r="A1403" s="205">
        <v>24601</v>
      </c>
      <c r="B1403" s="202">
        <v>4.91</v>
      </c>
      <c r="C1403" s="202"/>
      <c r="D1403" s="202"/>
      <c r="E1403" s="202"/>
      <c r="J1403" s="204">
        <v>32416</v>
      </c>
      <c r="K1403" s="201" t="e">
        <f>NA()</f>
        <v>#N/A</v>
      </c>
    </row>
    <row r="1404" spans="1:11" x14ac:dyDescent="0.25">
      <c r="A1404" s="205">
        <v>24602</v>
      </c>
      <c r="B1404" s="202">
        <v>4.91</v>
      </c>
      <c r="C1404" s="202"/>
      <c r="D1404" s="202"/>
      <c r="E1404" s="202"/>
      <c r="J1404" s="204">
        <v>32423</v>
      </c>
      <c r="K1404" s="201" t="e">
        <f>NA()</f>
        <v>#N/A</v>
      </c>
    </row>
    <row r="1405" spans="1:11" x14ac:dyDescent="0.25">
      <c r="A1405" s="205">
        <v>24603</v>
      </c>
      <c r="B1405" s="202">
        <v>4.9000000000000004</v>
      </c>
      <c r="C1405" s="202"/>
      <c r="D1405" s="202"/>
      <c r="E1405" s="202"/>
      <c r="J1405" s="204">
        <v>32430</v>
      </c>
      <c r="K1405" s="201" t="e">
        <f>NA()</f>
        <v>#N/A</v>
      </c>
    </row>
    <row r="1406" spans="1:11" x14ac:dyDescent="0.25">
      <c r="A1406" s="205">
        <v>24604</v>
      </c>
      <c r="B1406" s="202">
        <v>4.8899999999999997</v>
      </c>
      <c r="C1406" s="202"/>
      <c r="D1406" s="202"/>
      <c r="E1406" s="202"/>
      <c r="J1406" s="204">
        <v>32437</v>
      </c>
      <c r="K1406" s="201" t="e">
        <f>NA()</f>
        <v>#N/A</v>
      </c>
    </row>
    <row r="1407" spans="1:11" x14ac:dyDescent="0.25">
      <c r="A1407" s="205">
        <v>24607</v>
      </c>
      <c r="B1407" s="202">
        <v>4.91</v>
      </c>
      <c r="C1407" s="202"/>
      <c r="D1407" s="202"/>
      <c r="E1407" s="202"/>
      <c r="J1407" s="204">
        <v>32444</v>
      </c>
      <c r="K1407" s="201" t="e">
        <f>NA()</f>
        <v>#N/A</v>
      </c>
    </row>
    <row r="1408" spans="1:11" x14ac:dyDescent="0.25">
      <c r="A1408" s="205">
        <v>24608</v>
      </c>
      <c r="B1408" s="202">
        <v>4.92</v>
      </c>
      <c r="C1408" s="202"/>
      <c r="D1408" s="202"/>
      <c r="E1408" s="202"/>
      <c r="J1408" s="204">
        <v>32451</v>
      </c>
      <c r="K1408" s="201" t="e">
        <f>NA()</f>
        <v>#N/A</v>
      </c>
    </row>
    <row r="1409" spans="1:11" x14ac:dyDescent="0.25">
      <c r="A1409" s="205">
        <v>24609</v>
      </c>
      <c r="B1409" s="202">
        <v>4.93</v>
      </c>
      <c r="C1409" s="202"/>
      <c r="D1409" s="202"/>
      <c r="E1409" s="202"/>
      <c r="J1409" s="204">
        <v>32458</v>
      </c>
      <c r="K1409" s="201" t="e">
        <f>NA()</f>
        <v>#N/A</v>
      </c>
    </row>
    <row r="1410" spans="1:11" x14ac:dyDescent="0.25">
      <c r="A1410" s="205">
        <v>24610</v>
      </c>
      <c r="B1410" s="202">
        <v>4.93</v>
      </c>
      <c r="C1410" s="202"/>
      <c r="D1410" s="202"/>
      <c r="E1410" s="202"/>
      <c r="J1410" s="204">
        <v>32465</v>
      </c>
      <c r="K1410" s="201" t="e">
        <f>NA()</f>
        <v>#N/A</v>
      </c>
    </row>
    <row r="1411" spans="1:11" x14ac:dyDescent="0.25">
      <c r="A1411" s="205">
        <v>24611</v>
      </c>
      <c r="B1411" s="203">
        <v>4.93</v>
      </c>
      <c r="C1411" s="203"/>
      <c r="D1411" s="203"/>
      <c r="E1411" s="203"/>
      <c r="J1411" s="204">
        <v>32472</v>
      </c>
      <c r="K1411" s="201" t="e">
        <f>NA()</f>
        <v>#N/A</v>
      </c>
    </row>
    <row r="1412" spans="1:11" x14ac:dyDescent="0.25">
      <c r="A1412" s="205">
        <v>24614</v>
      </c>
      <c r="B1412" s="202">
        <v>4.97</v>
      </c>
      <c r="C1412" s="202"/>
      <c r="D1412" s="202"/>
      <c r="E1412" s="202"/>
      <c r="J1412" s="204">
        <v>32479</v>
      </c>
      <c r="K1412" s="201" t="e">
        <f>NA()</f>
        <v>#N/A</v>
      </c>
    </row>
    <row r="1413" spans="1:11" x14ac:dyDescent="0.25">
      <c r="A1413" s="205">
        <v>24615</v>
      </c>
      <c r="B1413" s="202">
        <v>4.9800000000000004</v>
      </c>
      <c r="C1413" s="202"/>
      <c r="D1413" s="202"/>
      <c r="E1413" s="202"/>
      <c r="J1413" s="204">
        <v>32486</v>
      </c>
      <c r="K1413" s="201" t="e">
        <f>NA()</f>
        <v>#N/A</v>
      </c>
    </row>
    <row r="1414" spans="1:11" x14ac:dyDescent="0.25">
      <c r="A1414" s="205">
        <v>24616</v>
      </c>
      <c r="B1414" s="202">
        <v>4.9800000000000004</v>
      </c>
      <c r="C1414" s="202"/>
      <c r="D1414" s="202"/>
      <c r="E1414" s="202"/>
      <c r="J1414" s="204">
        <v>32493</v>
      </c>
      <c r="K1414" s="201" t="e">
        <f>NA()</f>
        <v>#N/A</v>
      </c>
    </row>
    <row r="1415" spans="1:11" x14ac:dyDescent="0.25">
      <c r="A1415" s="205">
        <v>24617</v>
      </c>
      <c r="B1415" s="202">
        <v>4.97</v>
      </c>
      <c r="C1415" s="202"/>
      <c r="D1415" s="202"/>
      <c r="E1415" s="202"/>
      <c r="J1415" s="204">
        <v>32500</v>
      </c>
      <c r="K1415" s="201" t="e">
        <f>NA()</f>
        <v>#N/A</v>
      </c>
    </row>
    <row r="1416" spans="1:11" x14ac:dyDescent="0.25">
      <c r="A1416" s="205">
        <v>24618</v>
      </c>
      <c r="B1416" s="202">
        <v>4.92</v>
      </c>
      <c r="C1416" s="202"/>
      <c r="D1416" s="202"/>
      <c r="E1416" s="202"/>
      <c r="J1416" s="204">
        <v>32507</v>
      </c>
      <c r="K1416" s="201" t="e">
        <f>NA()</f>
        <v>#N/A</v>
      </c>
    </row>
    <row r="1417" spans="1:11" x14ac:dyDescent="0.25">
      <c r="A1417" s="205">
        <v>24621</v>
      </c>
      <c r="B1417" s="202">
        <v>4.8899999999999997</v>
      </c>
      <c r="C1417" s="202"/>
      <c r="D1417" s="202"/>
      <c r="E1417" s="202"/>
      <c r="J1417" s="204">
        <v>32514</v>
      </c>
      <c r="K1417" s="201" t="e">
        <f>NA()</f>
        <v>#N/A</v>
      </c>
    </row>
    <row r="1418" spans="1:11" x14ac:dyDescent="0.25">
      <c r="A1418" s="205">
        <v>24622</v>
      </c>
      <c r="B1418" s="202" t="e">
        <f>NA()</f>
        <v>#N/A</v>
      </c>
      <c r="C1418" s="202"/>
      <c r="D1418" s="202"/>
      <c r="E1418" s="202"/>
      <c r="J1418" s="204">
        <v>32521</v>
      </c>
      <c r="K1418" s="201" t="e">
        <f>NA()</f>
        <v>#N/A</v>
      </c>
    </row>
    <row r="1419" spans="1:11" x14ac:dyDescent="0.25">
      <c r="A1419" s="205">
        <v>24623</v>
      </c>
      <c r="B1419" s="202">
        <v>4.8499999999999996</v>
      </c>
      <c r="C1419" s="202"/>
      <c r="D1419" s="202"/>
      <c r="E1419" s="202"/>
      <c r="J1419" s="204">
        <v>32528</v>
      </c>
      <c r="K1419" s="201" t="e">
        <f>NA()</f>
        <v>#N/A</v>
      </c>
    </row>
    <row r="1420" spans="1:11" x14ac:dyDescent="0.25">
      <c r="A1420" s="205">
        <v>24624</v>
      </c>
      <c r="B1420" s="202">
        <v>4.83</v>
      </c>
      <c r="C1420" s="202"/>
      <c r="D1420" s="202"/>
      <c r="E1420" s="202"/>
      <c r="J1420" s="204">
        <v>32535</v>
      </c>
      <c r="K1420" s="201" t="e">
        <f>NA()</f>
        <v>#N/A</v>
      </c>
    </row>
    <row r="1421" spans="1:11" x14ac:dyDescent="0.25">
      <c r="A1421" s="205">
        <v>24625</v>
      </c>
      <c r="B1421" s="202">
        <v>4.84</v>
      </c>
      <c r="C1421" s="202"/>
      <c r="D1421" s="202"/>
      <c r="E1421" s="202"/>
      <c r="J1421" s="204">
        <v>32542</v>
      </c>
      <c r="K1421" s="201" t="e">
        <f>NA()</f>
        <v>#N/A</v>
      </c>
    </row>
    <row r="1422" spans="1:11" x14ac:dyDescent="0.25">
      <c r="A1422" s="205">
        <v>24628</v>
      </c>
      <c r="B1422" s="203">
        <v>4.88</v>
      </c>
      <c r="C1422" s="203"/>
      <c r="D1422" s="203"/>
      <c r="E1422" s="203"/>
      <c r="J1422" s="204">
        <v>32549</v>
      </c>
      <c r="K1422" s="201" t="e">
        <f>NA()</f>
        <v>#N/A</v>
      </c>
    </row>
    <row r="1423" spans="1:11" x14ac:dyDescent="0.25">
      <c r="A1423" s="205">
        <v>24629</v>
      </c>
      <c r="B1423" s="202">
        <v>4.87</v>
      </c>
      <c r="C1423" s="202"/>
      <c r="D1423" s="202"/>
      <c r="E1423" s="202"/>
      <c r="J1423" s="204">
        <v>32556</v>
      </c>
      <c r="K1423" s="201" t="e">
        <f>NA()</f>
        <v>#N/A</v>
      </c>
    </row>
    <row r="1424" spans="1:11" x14ac:dyDescent="0.25">
      <c r="A1424" s="205">
        <v>24630</v>
      </c>
      <c r="B1424" s="202">
        <v>4.8600000000000003</v>
      </c>
      <c r="C1424" s="202"/>
      <c r="D1424" s="202"/>
      <c r="E1424" s="202"/>
      <c r="J1424" s="204">
        <v>32563</v>
      </c>
      <c r="K1424" s="201" t="e">
        <f>NA()</f>
        <v>#N/A</v>
      </c>
    </row>
    <row r="1425" spans="1:11" x14ac:dyDescent="0.25">
      <c r="A1425" s="205">
        <v>24631</v>
      </c>
      <c r="B1425" s="202">
        <v>4.8899999999999997</v>
      </c>
      <c r="C1425" s="202"/>
      <c r="D1425" s="202"/>
      <c r="E1425" s="202"/>
      <c r="J1425" s="204">
        <v>32570</v>
      </c>
      <c r="K1425" s="201" t="e">
        <f>NA()</f>
        <v>#N/A</v>
      </c>
    </row>
    <row r="1426" spans="1:11" x14ac:dyDescent="0.25">
      <c r="A1426" s="205">
        <v>24632</v>
      </c>
      <c r="B1426" s="202">
        <v>4.9000000000000004</v>
      </c>
      <c r="C1426" s="202"/>
      <c r="D1426" s="202"/>
      <c r="E1426" s="202"/>
      <c r="J1426" s="204">
        <v>32577</v>
      </c>
      <c r="K1426" s="201" t="e">
        <f>NA()</f>
        <v>#N/A</v>
      </c>
    </row>
    <row r="1427" spans="1:11" x14ac:dyDescent="0.25">
      <c r="A1427" s="205">
        <v>24635</v>
      </c>
      <c r="B1427" s="202">
        <v>4.9400000000000004</v>
      </c>
      <c r="C1427" s="202"/>
      <c r="D1427" s="202"/>
      <c r="E1427" s="202"/>
      <c r="J1427" s="204">
        <v>32584</v>
      </c>
      <c r="K1427" s="201" t="e">
        <f>NA()</f>
        <v>#N/A</v>
      </c>
    </row>
    <row r="1428" spans="1:11" x14ac:dyDescent="0.25">
      <c r="A1428" s="205">
        <v>24636</v>
      </c>
      <c r="B1428" s="202">
        <v>4.95</v>
      </c>
      <c r="C1428" s="202"/>
      <c r="D1428" s="202"/>
      <c r="E1428" s="202"/>
      <c r="J1428" s="204">
        <v>32591</v>
      </c>
      <c r="K1428" s="201" t="e">
        <f>NA()</f>
        <v>#N/A</v>
      </c>
    </row>
    <row r="1429" spans="1:11" x14ac:dyDescent="0.25">
      <c r="A1429" s="205">
        <v>24637</v>
      </c>
      <c r="B1429" s="202">
        <v>4.99</v>
      </c>
      <c r="C1429" s="202"/>
      <c r="D1429" s="202"/>
      <c r="E1429" s="202"/>
      <c r="J1429" s="204">
        <v>32598</v>
      </c>
      <c r="K1429" s="201" t="e">
        <f>NA()</f>
        <v>#N/A</v>
      </c>
    </row>
    <row r="1430" spans="1:11" x14ac:dyDescent="0.25">
      <c r="A1430" s="205">
        <v>24638</v>
      </c>
      <c r="B1430" s="202">
        <v>4.99</v>
      </c>
      <c r="C1430" s="202"/>
      <c r="D1430" s="202"/>
      <c r="E1430" s="202"/>
      <c r="J1430" s="204">
        <v>32605</v>
      </c>
      <c r="K1430" s="201" t="e">
        <f>NA()</f>
        <v>#N/A</v>
      </c>
    </row>
    <row r="1431" spans="1:11" x14ac:dyDescent="0.25">
      <c r="A1431" s="205">
        <v>24639</v>
      </c>
      <c r="B1431" s="202">
        <v>5.03</v>
      </c>
      <c r="C1431" s="202"/>
      <c r="D1431" s="202"/>
      <c r="E1431" s="202"/>
      <c r="J1431" s="204">
        <v>32612</v>
      </c>
      <c r="K1431" s="201" t="e">
        <f>NA()</f>
        <v>#N/A</v>
      </c>
    </row>
    <row r="1432" spans="1:11" x14ac:dyDescent="0.25">
      <c r="A1432" s="205">
        <v>24642</v>
      </c>
      <c r="B1432" s="202">
        <v>5.03</v>
      </c>
      <c r="C1432" s="202"/>
      <c r="D1432" s="202"/>
      <c r="E1432" s="202"/>
      <c r="J1432" s="204">
        <v>32619</v>
      </c>
      <c r="K1432" s="201" t="e">
        <f>NA()</f>
        <v>#N/A</v>
      </c>
    </row>
    <row r="1433" spans="1:11" x14ac:dyDescent="0.25">
      <c r="A1433" s="205">
        <v>24643</v>
      </c>
      <c r="B1433" s="202">
        <v>5.08</v>
      </c>
      <c r="C1433" s="202"/>
      <c r="D1433" s="202"/>
      <c r="E1433" s="202"/>
      <c r="J1433" s="204">
        <v>32626</v>
      </c>
      <c r="K1433" s="201" t="e">
        <f>NA()</f>
        <v>#N/A</v>
      </c>
    </row>
    <row r="1434" spans="1:11" x14ac:dyDescent="0.25">
      <c r="A1434" s="205">
        <v>24644</v>
      </c>
      <c r="B1434" s="202">
        <v>5.08</v>
      </c>
      <c r="C1434" s="202"/>
      <c r="D1434" s="202"/>
      <c r="E1434" s="202"/>
      <c r="J1434" s="204">
        <v>32633</v>
      </c>
      <c r="K1434" s="201" t="e">
        <f>NA()</f>
        <v>#N/A</v>
      </c>
    </row>
    <row r="1435" spans="1:11" x14ac:dyDescent="0.25">
      <c r="A1435" s="205">
        <v>24645</v>
      </c>
      <c r="B1435" s="202">
        <v>5.08</v>
      </c>
      <c r="C1435" s="202"/>
      <c r="D1435" s="202"/>
      <c r="E1435" s="202"/>
      <c r="J1435" s="204">
        <v>32640</v>
      </c>
      <c r="K1435" s="201" t="e">
        <f>NA()</f>
        <v>#N/A</v>
      </c>
    </row>
    <row r="1436" spans="1:11" x14ac:dyDescent="0.25">
      <c r="A1436" s="205">
        <v>24646</v>
      </c>
      <c r="B1436" s="202">
        <v>5.08</v>
      </c>
      <c r="C1436" s="202"/>
      <c r="D1436" s="202"/>
      <c r="E1436" s="202"/>
      <c r="J1436" s="204">
        <v>32647</v>
      </c>
      <c r="K1436" s="201" t="e">
        <f>NA()</f>
        <v>#N/A</v>
      </c>
    </row>
    <row r="1437" spans="1:11" x14ac:dyDescent="0.25">
      <c r="A1437" s="205">
        <v>24649</v>
      </c>
      <c r="B1437" s="202">
        <v>5.09</v>
      </c>
      <c r="C1437" s="202"/>
      <c r="D1437" s="202"/>
      <c r="E1437" s="202"/>
      <c r="J1437" s="204">
        <v>32654</v>
      </c>
      <c r="K1437" s="201" t="e">
        <f>NA()</f>
        <v>#N/A</v>
      </c>
    </row>
    <row r="1438" spans="1:11" x14ac:dyDescent="0.25">
      <c r="A1438" s="205">
        <v>24650</v>
      </c>
      <c r="B1438" s="202">
        <v>5.1100000000000003</v>
      </c>
      <c r="C1438" s="202"/>
      <c r="D1438" s="202"/>
      <c r="E1438" s="202"/>
      <c r="J1438" s="204">
        <v>32661</v>
      </c>
      <c r="K1438" s="201" t="e">
        <f>NA()</f>
        <v>#N/A</v>
      </c>
    </row>
    <row r="1439" spans="1:11" x14ac:dyDescent="0.25">
      <c r="A1439" s="205">
        <v>24651</v>
      </c>
      <c r="B1439" s="202">
        <v>5.08</v>
      </c>
      <c r="C1439" s="202"/>
      <c r="D1439" s="202"/>
      <c r="E1439" s="202"/>
      <c r="J1439" s="204">
        <v>32668</v>
      </c>
      <c r="K1439" s="201" t="e">
        <f>NA()</f>
        <v>#N/A</v>
      </c>
    </row>
    <row r="1440" spans="1:11" x14ac:dyDescent="0.25">
      <c r="A1440" s="205">
        <v>24652</v>
      </c>
      <c r="B1440" s="202">
        <v>5.07</v>
      </c>
      <c r="C1440" s="202"/>
      <c r="D1440" s="202"/>
      <c r="E1440" s="202"/>
      <c r="J1440" s="204">
        <v>32675</v>
      </c>
      <c r="K1440" s="201" t="e">
        <f>NA()</f>
        <v>#N/A</v>
      </c>
    </row>
    <row r="1441" spans="1:11" x14ac:dyDescent="0.25">
      <c r="A1441" s="205">
        <v>24653</v>
      </c>
      <c r="B1441" s="202">
        <v>5.08</v>
      </c>
      <c r="C1441" s="202"/>
      <c r="D1441" s="202"/>
      <c r="E1441" s="202"/>
      <c r="J1441" s="204">
        <v>32682</v>
      </c>
      <c r="K1441" s="201" t="e">
        <f>NA()</f>
        <v>#N/A</v>
      </c>
    </row>
    <row r="1442" spans="1:11" x14ac:dyDescent="0.25">
      <c r="A1442" s="205">
        <v>24656</v>
      </c>
      <c r="B1442" s="202">
        <v>5.07</v>
      </c>
      <c r="C1442" s="202"/>
      <c r="D1442" s="202"/>
      <c r="E1442" s="202"/>
      <c r="J1442" s="204">
        <v>32689</v>
      </c>
      <c r="K1442" s="201" t="e">
        <f>NA()</f>
        <v>#N/A</v>
      </c>
    </row>
    <row r="1443" spans="1:11" x14ac:dyDescent="0.25">
      <c r="A1443" s="205">
        <v>24657</v>
      </c>
      <c r="B1443" s="203" t="e">
        <f>NA()</f>
        <v>#N/A</v>
      </c>
      <c r="C1443" s="203"/>
      <c r="D1443" s="203"/>
      <c r="E1443" s="203"/>
      <c r="J1443" s="204">
        <v>32696</v>
      </c>
      <c r="K1443" s="201" t="e">
        <f>NA()</f>
        <v>#N/A</v>
      </c>
    </row>
    <row r="1444" spans="1:11" x14ac:dyDescent="0.25">
      <c r="A1444" s="205">
        <v>24658</v>
      </c>
      <c r="B1444" s="202">
        <v>5.0199999999999996</v>
      </c>
      <c r="C1444" s="202"/>
      <c r="D1444" s="202"/>
      <c r="E1444" s="202"/>
      <c r="J1444" s="204">
        <v>32703</v>
      </c>
      <c r="K1444" s="201" t="e">
        <f>NA()</f>
        <v>#N/A</v>
      </c>
    </row>
    <row r="1445" spans="1:11" x14ac:dyDescent="0.25">
      <c r="A1445" s="205">
        <v>24659</v>
      </c>
      <c r="B1445" s="202">
        <v>4.99</v>
      </c>
      <c r="C1445" s="202"/>
      <c r="D1445" s="202"/>
      <c r="E1445" s="202"/>
      <c r="J1445" s="204">
        <v>32710</v>
      </c>
      <c r="K1445" s="201" t="e">
        <f>NA()</f>
        <v>#N/A</v>
      </c>
    </row>
    <row r="1446" spans="1:11" x14ac:dyDescent="0.25">
      <c r="A1446" s="205">
        <v>24660</v>
      </c>
      <c r="B1446" s="202">
        <v>5.01</v>
      </c>
      <c r="C1446" s="202"/>
      <c r="D1446" s="202"/>
      <c r="E1446" s="202"/>
      <c r="J1446" s="204">
        <v>32717</v>
      </c>
      <c r="K1446" s="201" t="e">
        <f>NA()</f>
        <v>#N/A</v>
      </c>
    </row>
    <row r="1447" spans="1:11" x14ac:dyDescent="0.25">
      <c r="A1447" s="205">
        <v>24663</v>
      </c>
      <c r="B1447" s="202">
        <v>5.01</v>
      </c>
      <c r="C1447" s="202"/>
      <c r="D1447" s="202"/>
      <c r="E1447" s="202"/>
      <c r="J1447" s="204">
        <v>32724</v>
      </c>
      <c r="K1447" s="201" t="e">
        <f>NA()</f>
        <v>#N/A</v>
      </c>
    </row>
    <row r="1448" spans="1:11" x14ac:dyDescent="0.25">
      <c r="A1448" s="205">
        <v>24664</v>
      </c>
      <c r="B1448" s="203">
        <v>4.96</v>
      </c>
      <c r="C1448" s="203"/>
      <c r="D1448" s="203"/>
      <c r="E1448" s="203"/>
      <c r="J1448" s="204">
        <v>32731</v>
      </c>
      <c r="K1448" s="201" t="e">
        <f>NA()</f>
        <v>#N/A</v>
      </c>
    </row>
    <row r="1449" spans="1:11" x14ac:dyDescent="0.25">
      <c r="A1449" s="205">
        <v>24665</v>
      </c>
      <c r="B1449" s="202">
        <v>4.92</v>
      </c>
      <c r="C1449" s="202"/>
      <c r="D1449" s="202"/>
      <c r="E1449" s="202"/>
      <c r="J1449" s="204">
        <v>32738</v>
      </c>
      <c r="K1449" s="201" t="e">
        <f>NA()</f>
        <v>#N/A</v>
      </c>
    </row>
    <row r="1450" spans="1:11" x14ac:dyDescent="0.25">
      <c r="A1450" s="205">
        <v>24666</v>
      </c>
      <c r="B1450" s="202">
        <v>4.92</v>
      </c>
      <c r="C1450" s="202"/>
      <c r="D1450" s="202"/>
      <c r="E1450" s="202"/>
      <c r="J1450" s="204">
        <v>32745</v>
      </c>
      <c r="K1450" s="201" t="e">
        <f>NA()</f>
        <v>#N/A</v>
      </c>
    </row>
    <row r="1451" spans="1:11" x14ac:dyDescent="0.25">
      <c r="A1451" s="205">
        <v>24667</v>
      </c>
      <c r="B1451" s="202">
        <v>4.93</v>
      </c>
      <c r="C1451" s="202"/>
      <c r="D1451" s="202"/>
      <c r="E1451" s="202"/>
      <c r="J1451" s="204">
        <v>32752</v>
      </c>
      <c r="K1451" s="201" t="e">
        <f>NA()</f>
        <v>#N/A</v>
      </c>
    </row>
    <row r="1452" spans="1:11" x14ac:dyDescent="0.25">
      <c r="A1452" s="205">
        <v>24670</v>
      </c>
      <c r="B1452" s="202">
        <v>4.9400000000000004</v>
      </c>
      <c r="C1452" s="202"/>
      <c r="D1452" s="202"/>
      <c r="E1452" s="202"/>
      <c r="J1452" s="204">
        <v>32759</v>
      </c>
      <c r="K1452" s="201" t="e">
        <f>NA()</f>
        <v>#N/A</v>
      </c>
    </row>
    <row r="1453" spans="1:11" x14ac:dyDescent="0.25">
      <c r="A1453" s="205">
        <v>24671</v>
      </c>
      <c r="B1453" s="202">
        <v>4.9800000000000004</v>
      </c>
      <c r="C1453" s="202"/>
      <c r="D1453" s="202"/>
      <c r="E1453" s="202"/>
      <c r="J1453" s="204">
        <v>32766</v>
      </c>
      <c r="K1453" s="201" t="e">
        <f>NA()</f>
        <v>#N/A</v>
      </c>
    </row>
    <row r="1454" spans="1:11" x14ac:dyDescent="0.25">
      <c r="A1454" s="205">
        <v>24672</v>
      </c>
      <c r="B1454" s="202">
        <v>5.01</v>
      </c>
      <c r="C1454" s="202"/>
      <c r="D1454" s="202"/>
      <c r="E1454" s="202"/>
      <c r="J1454" s="204">
        <v>32773</v>
      </c>
      <c r="K1454" s="201" t="e">
        <f>NA()</f>
        <v>#N/A</v>
      </c>
    </row>
    <row r="1455" spans="1:11" x14ac:dyDescent="0.25">
      <c r="A1455" s="205">
        <v>24673</v>
      </c>
      <c r="B1455" s="202">
        <v>5.03</v>
      </c>
      <c r="C1455" s="202"/>
      <c r="D1455" s="202"/>
      <c r="E1455" s="202"/>
      <c r="J1455" s="204">
        <v>32780</v>
      </c>
      <c r="K1455" s="201" t="e">
        <f>NA()</f>
        <v>#N/A</v>
      </c>
    </row>
    <row r="1456" spans="1:11" x14ac:dyDescent="0.25">
      <c r="A1456" s="205">
        <v>24674</v>
      </c>
      <c r="B1456" s="202">
        <v>5.03</v>
      </c>
      <c r="C1456" s="202"/>
      <c r="D1456" s="202"/>
      <c r="E1456" s="202"/>
      <c r="J1456" s="204">
        <v>32787</v>
      </c>
      <c r="K1456" s="201" t="e">
        <f>NA()</f>
        <v>#N/A</v>
      </c>
    </row>
    <row r="1457" spans="1:11" x14ac:dyDescent="0.25">
      <c r="A1457" s="205">
        <v>24677</v>
      </c>
      <c r="B1457" s="202">
        <v>5.05</v>
      </c>
      <c r="C1457" s="202"/>
      <c r="D1457" s="202"/>
      <c r="E1457" s="202"/>
      <c r="J1457" s="204">
        <v>32794</v>
      </c>
      <c r="K1457" s="201" t="e">
        <f>NA()</f>
        <v>#N/A</v>
      </c>
    </row>
    <row r="1458" spans="1:11" x14ac:dyDescent="0.25">
      <c r="A1458" s="205">
        <v>24678</v>
      </c>
      <c r="B1458" s="202">
        <v>5.07</v>
      </c>
      <c r="C1458" s="202"/>
      <c r="D1458" s="202"/>
      <c r="E1458" s="202"/>
      <c r="J1458" s="204">
        <v>32801</v>
      </c>
      <c r="K1458" s="201" t="e">
        <f>NA()</f>
        <v>#N/A</v>
      </c>
    </row>
    <row r="1459" spans="1:11" x14ac:dyDescent="0.25">
      <c r="A1459" s="205">
        <v>24679</v>
      </c>
      <c r="B1459" s="203">
        <v>5.0999999999999996</v>
      </c>
      <c r="C1459" s="203"/>
      <c r="D1459" s="203"/>
      <c r="E1459" s="203"/>
      <c r="J1459" s="204">
        <v>32808</v>
      </c>
      <c r="K1459" s="201" t="e">
        <f>NA()</f>
        <v>#N/A</v>
      </c>
    </row>
    <row r="1460" spans="1:11" x14ac:dyDescent="0.25">
      <c r="A1460" s="205">
        <v>24680</v>
      </c>
      <c r="B1460" s="202">
        <v>5.08</v>
      </c>
      <c r="C1460" s="202"/>
      <c r="D1460" s="202"/>
      <c r="E1460" s="202"/>
      <c r="J1460" s="204">
        <v>32815</v>
      </c>
      <c r="K1460" s="201" t="e">
        <f>NA()</f>
        <v>#N/A</v>
      </c>
    </row>
    <row r="1461" spans="1:11" x14ac:dyDescent="0.25">
      <c r="A1461" s="205">
        <v>24681</v>
      </c>
      <c r="B1461" s="202">
        <v>5.07</v>
      </c>
      <c r="C1461" s="202"/>
      <c r="D1461" s="202"/>
      <c r="E1461" s="202"/>
      <c r="J1461" s="204">
        <v>32822</v>
      </c>
      <c r="K1461" s="201" t="e">
        <f>NA()</f>
        <v>#N/A</v>
      </c>
    </row>
    <row r="1462" spans="1:11" x14ac:dyDescent="0.25">
      <c r="A1462" s="205">
        <v>24684</v>
      </c>
      <c r="B1462" s="202">
        <v>5.0599999999999996</v>
      </c>
      <c r="C1462" s="202"/>
      <c r="D1462" s="202"/>
      <c r="E1462" s="202"/>
      <c r="J1462" s="204">
        <v>32829</v>
      </c>
      <c r="K1462" s="201" t="e">
        <f>NA()</f>
        <v>#N/A</v>
      </c>
    </row>
    <row r="1463" spans="1:11" x14ac:dyDescent="0.25">
      <c r="A1463" s="205">
        <v>24685</v>
      </c>
      <c r="B1463" s="202">
        <v>5.07</v>
      </c>
      <c r="C1463" s="202"/>
      <c r="D1463" s="202"/>
      <c r="E1463" s="202"/>
      <c r="J1463" s="204">
        <v>32836</v>
      </c>
      <c r="K1463" s="201" t="e">
        <f>NA()</f>
        <v>#N/A</v>
      </c>
    </row>
    <row r="1464" spans="1:11" x14ac:dyDescent="0.25">
      <c r="A1464" s="205">
        <v>24686</v>
      </c>
      <c r="B1464" s="202">
        <v>5.08</v>
      </c>
      <c r="C1464" s="202"/>
      <c r="D1464" s="202"/>
      <c r="E1464" s="202"/>
      <c r="J1464" s="204">
        <v>32843</v>
      </c>
      <c r="K1464" s="201" t="e">
        <f>NA()</f>
        <v>#N/A</v>
      </c>
    </row>
    <row r="1465" spans="1:11" x14ac:dyDescent="0.25">
      <c r="A1465" s="205">
        <v>24687</v>
      </c>
      <c r="B1465" s="202">
        <v>5.0599999999999996</v>
      </c>
      <c r="C1465" s="202"/>
      <c r="D1465" s="202"/>
      <c r="E1465" s="202"/>
      <c r="J1465" s="204">
        <v>32850</v>
      </c>
      <c r="K1465" s="201" t="e">
        <f>NA()</f>
        <v>#N/A</v>
      </c>
    </row>
    <row r="1466" spans="1:11" x14ac:dyDescent="0.25">
      <c r="A1466" s="205">
        <v>24688</v>
      </c>
      <c r="B1466" s="202">
        <v>5.09</v>
      </c>
      <c r="C1466" s="202"/>
      <c r="D1466" s="202"/>
      <c r="E1466" s="202"/>
      <c r="J1466" s="204">
        <v>32857</v>
      </c>
      <c r="K1466" s="201" t="e">
        <f>NA()</f>
        <v>#N/A</v>
      </c>
    </row>
    <row r="1467" spans="1:11" x14ac:dyDescent="0.25">
      <c r="A1467" s="205">
        <v>24691</v>
      </c>
      <c r="B1467" s="202">
        <v>5.12</v>
      </c>
      <c r="C1467" s="202"/>
      <c r="D1467" s="202"/>
      <c r="E1467" s="202"/>
      <c r="J1467" s="204">
        <v>32864</v>
      </c>
      <c r="K1467" s="201" t="e">
        <f>NA()</f>
        <v>#N/A</v>
      </c>
    </row>
    <row r="1468" spans="1:11" x14ac:dyDescent="0.25">
      <c r="A1468" s="205">
        <v>24692</v>
      </c>
      <c r="B1468" s="202">
        <v>5.0999999999999996</v>
      </c>
      <c r="C1468" s="202"/>
      <c r="D1468" s="202"/>
      <c r="E1468" s="202"/>
      <c r="J1468" s="204">
        <v>32871</v>
      </c>
      <c r="K1468" s="201" t="e">
        <f>NA()</f>
        <v>#N/A</v>
      </c>
    </row>
    <row r="1469" spans="1:11" x14ac:dyDescent="0.25">
      <c r="A1469" s="205">
        <v>24693</v>
      </c>
      <c r="B1469" s="202">
        <v>5.0999999999999996</v>
      </c>
      <c r="C1469" s="202"/>
      <c r="D1469" s="202"/>
      <c r="E1469" s="202"/>
      <c r="J1469" s="204">
        <v>32878</v>
      </c>
      <c r="K1469" s="201" t="e">
        <f>NA()</f>
        <v>#N/A</v>
      </c>
    </row>
    <row r="1470" spans="1:11" x14ac:dyDescent="0.25">
      <c r="A1470" s="205">
        <v>24694</v>
      </c>
      <c r="B1470" s="202">
        <v>5.1100000000000003</v>
      </c>
      <c r="C1470" s="202"/>
      <c r="D1470" s="202"/>
      <c r="E1470" s="202"/>
      <c r="J1470" s="204">
        <v>32885</v>
      </c>
      <c r="K1470" s="201" t="e">
        <f>NA()</f>
        <v>#N/A</v>
      </c>
    </row>
    <row r="1471" spans="1:11" x14ac:dyDescent="0.25">
      <c r="A1471" s="205">
        <v>24695</v>
      </c>
      <c r="B1471" s="202">
        <v>5.12</v>
      </c>
      <c r="C1471" s="202"/>
      <c r="D1471" s="202"/>
      <c r="E1471" s="202"/>
      <c r="J1471" s="204">
        <v>32892</v>
      </c>
      <c r="K1471" s="201" t="e">
        <f>NA()</f>
        <v>#N/A</v>
      </c>
    </row>
    <row r="1472" spans="1:11" x14ac:dyDescent="0.25">
      <c r="A1472" s="205">
        <v>24698</v>
      </c>
      <c r="B1472" s="202">
        <v>5.12</v>
      </c>
      <c r="C1472" s="202"/>
      <c r="D1472" s="202"/>
      <c r="E1472" s="202"/>
      <c r="J1472" s="204">
        <v>32899</v>
      </c>
      <c r="K1472" s="201" t="e">
        <f>NA()</f>
        <v>#N/A</v>
      </c>
    </row>
    <row r="1473" spans="1:11" x14ac:dyDescent="0.25">
      <c r="A1473" s="205">
        <v>24699</v>
      </c>
      <c r="B1473" s="202">
        <v>5.13</v>
      </c>
      <c r="C1473" s="202"/>
      <c r="D1473" s="202"/>
      <c r="E1473" s="202"/>
      <c r="J1473" s="204">
        <v>32906</v>
      </c>
      <c r="K1473" s="201" t="e">
        <f>NA()</f>
        <v>#N/A</v>
      </c>
    </row>
    <row r="1474" spans="1:11" x14ac:dyDescent="0.25">
      <c r="A1474" s="205">
        <v>24700</v>
      </c>
      <c r="B1474" s="202">
        <v>5.12</v>
      </c>
      <c r="C1474" s="202"/>
      <c r="D1474" s="202"/>
      <c r="E1474" s="202"/>
      <c r="J1474" s="204">
        <v>32913</v>
      </c>
      <c r="K1474" s="201" t="e">
        <f>NA()</f>
        <v>#N/A</v>
      </c>
    </row>
    <row r="1475" spans="1:11" x14ac:dyDescent="0.25">
      <c r="A1475" s="205">
        <v>24701</v>
      </c>
      <c r="B1475" s="202">
        <v>5.12</v>
      </c>
      <c r="C1475" s="202"/>
      <c r="D1475" s="202"/>
      <c r="E1475" s="202"/>
      <c r="J1475" s="204">
        <v>32920</v>
      </c>
      <c r="K1475" s="201" t="e">
        <f>NA()</f>
        <v>#N/A</v>
      </c>
    </row>
    <row r="1476" spans="1:11" x14ac:dyDescent="0.25">
      <c r="A1476" s="205">
        <v>24702</v>
      </c>
      <c r="B1476" s="202">
        <v>5.12</v>
      </c>
      <c r="C1476" s="202"/>
      <c r="D1476" s="202"/>
      <c r="E1476" s="202"/>
      <c r="J1476" s="204">
        <v>32927</v>
      </c>
      <c r="K1476" s="201" t="e">
        <f>NA()</f>
        <v>#N/A</v>
      </c>
    </row>
    <row r="1477" spans="1:11" x14ac:dyDescent="0.25">
      <c r="A1477" s="205">
        <v>24705</v>
      </c>
      <c r="B1477" s="202">
        <v>5.13</v>
      </c>
      <c r="C1477" s="202"/>
      <c r="D1477" s="202"/>
      <c r="E1477" s="202"/>
      <c r="J1477" s="204">
        <v>32934</v>
      </c>
      <c r="K1477" s="201" t="e">
        <f>NA()</f>
        <v>#N/A</v>
      </c>
    </row>
    <row r="1478" spans="1:11" x14ac:dyDescent="0.25">
      <c r="A1478" s="205">
        <v>24706</v>
      </c>
      <c r="B1478" s="202">
        <v>5.13</v>
      </c>
      <c r="C1478" s="202"/>
      <c r="D1478" s="202"/>
      <c r="E1478" s="202"/>
      <c r="J1478" s="204">
        <v>32941</v>
      </c>
      <c r="K1478" s="201" t="e">
        <f>NA()</f>
        <v>#N/A</v>
      </c>
    </row>
    <row r="1479" spans="1:11" x14ac:dyDescent="0.25">
      <c r="A1479" s="205">
        <v>24707</v>
      </c>
      <c r="B1479" s="203">
        <v>5.14</v>
      </c>
      <c r="C1479" s="203"/>
      <c r="D1479" s="203"/>
      <c r="E1479" s="203"/>
      <c r="J1479" s="204">
        <v>32948</v>
      </c>
      <c r="K1479" s="201" t="e">
        <f>NA()</f>
        <v>#N/A</v>
      </c>
    </row>
    <row r="1480" spans="1:11" x14ac:dyDescent="0.25">
      <c r="A1480" s="205">
        <v>24708</v>
      </c>
      <c r="B1480" s="202">
        <v>5.15</v>
      </c>
      <c r="C1480" s="202"/>
      <c r="D1480" s="202"/>
      <c r="E1480" s="202"/>
      <c r="J1480" s="204">
        <v>32955</v>
      </c>
      <c r="K1480" s="201" t="e">
        <f>NA()</f>
        <v>#N/A</v>
      </c>
    </row>
    <row r="1481" spans="1:11" x14ac:dyDescent="0.25">
      <c r="A1481" s="205">
        <v>24709</v>
      </c>
      <c r="B1481" s="202">
        <v>5.15</v>
      </c>
      <c r="C1481" s="202"/>
      <c r="D1481" s="202"/>
      <c r="E1481" s="202"/>
      <c r="J1481" s="204">
        <v>32962</v>
      </c>
      <c r="K1481" s="201" t="e">
        <f>NA()</f>
        <v>#N/A</v>
      </c>
    </row>
    <row r="1482" spans="1:11" x14ac:dyDescent="0.25">
      <c r="A1482" s="205">
        <v>24712</v>
      </c>
      <c r="B1482" s="202">
        <v>5.14</v>
      </c>
      <c r="C1482" s="202"/>
      <c r="D1482" s="202"/>
      <c r="E1482" s="202"/>
      <c r="J1482" s="204">
        <v>32969</v>
      </c>
      <c r="K1482" s="201" t="e">
        <f>NA()</f>
        <v>#N/A</v>
      </c>
    </row>
    <row r="1483" spans="1:11" x14ac:dyDescent="0.25">
      <c r="A1483" s="205">
        <v>24713</v>
      </c>
      <c r="B1483" s="202">
        <v>5.14</v>
      </c>
      <c r="C1483" s="202"/>
      <c r="D1483" s="202"/>
      <c r="E1483" s="202"/>
      <c r="J1483" s="204">
        <v>32976</v>
      </c>
      <c r="K1483" s="201" t="e">
        <f>NA()</f>
        <v>#N/A</v>
      </c>
    </row>
    <row r="1484" spans="1:11" x14ac:dyDescent="0.25">
      <c r="A1484" s="205">
        <v>24714</v>
      </c>
      <c r="B1484" s="202">
        <v>5.14</v>
      </c>
      <c r="C1484" s="202"/>
      <c r="D1484" s="202"/>
      <c r="E1484" s="202"/>
      <c r="J1484" s="204">
        <v>32983</v>
      </c>
      <c r="K1484" s="201" t="e">
        <f>NA()</f>
        <v>#N/A</v>
      </c>
    </row>
    <row r="1485" spans="1:11" x14ac:dyDescent="0.25">
      <c r="A1485" s="205">
        <v>24715</v>
      </c>
      <c r="B1485" s="202">
        <v>5.14</v>
      </c>
      <c r="C1485" s="202"/>
      <c r="D1485" s="202"/>
      <c r="E1485" s="202"/>
      <c r="J1485" s="204">
        <v>32990</v>
      </c>
      <c r="K1485" s="201" t="e">
        <f>NA()</f>
        <v>#N/A</v>
      </c>
    </row>
    <row r="1486" spans="1:11" x14ac:dyDescent="0.25">
      <c r="A1486" s="205">
        <v>24716</v>
      </c>
      <c r="B1486" s="202">
        <v>5.13</v>
      </c>
      <c r="C1486" s="202"/>
      <c r="D1486" s="202"/>
      <c r="E1486" s="202"/>
      <c r="J1486" s="204">
        <v>32997</v>
      </c>
      <c r="K1486" s="201" t="e">
        <f>NA()</f>
        <v>#N/A</v>
      </c>
    </row>
    <row r="1487" spans="1:11" x14ac:dyDescent="0.25">
      <c r="A1487" s="205">
        <v>24719</v>
      </c>
      <c r="B1487" s="202" t="e">
        <f>NA()</f>
        <v>#N/A</v>
      </c>
      <c r="C1487" s="202"/>
      <c r="D1487" s="202"/>
      <c r="E1487" s="202"/>
      <c r="J1487" s="204">
        <v>33004</v>
      </c>
      <c r="K1487" s="201" t="e">
        <f>NA()</f>
        <v>#N/A</v>
      </c>
    </row>
    <row r="1488" spans="1:11" x14ac:dyDescent="0.25">
      <c r="A1488" s="205">
        <v>24720</v>
      </c>
      <c r="B1488" s="202">
        <v>5.1100000000000003</v>
      </c>
      <c r="C1488" s="202"/>
      <c r="D1488" s="202"/>
      <c r="E1488" s="202"/>
      <c r="J1488" s="204">
        <v>33011</v>
      </c>
      <c r="K1488" s="201" t="e">
        <f>NA()</f>
        <v>#N/A</v>
      </c>
    </row>
    <row r="1489" spans="1:11" x14ac:dyDescent="0.25">
      <c r="A1489" s="205">
        <v>24721</v>
      </c>
      <c r="B1489" s="202">
        <v>5.08</v>
      </c>
      <c r="C1489" s="202"/>
      <c r="D1489" s="202"/>
      <c r="E1489" s="202"/>
      <c r="J1489" s="204">
        <v>33018</v>
      </c>
      <c r="K1489" s="201" t="e">
        <f>NA()</f>
        <v>#N/A</v>
      </c>
    </row>
    <row r="1490" spans="1:11" x14ac:dyDescent="0.25">
      <c r="A1490" s="205">
        <v>24722</v>
      </c>
      <c r="B1490" s="202">
        <v>5.08</v>
      </c>
      <c r="C1490" s="202"/>
      <c r="D1490" s="202"/>
      <c r="E1490" s="202"/>
      <c r="J1490" s="204">
        <v>33025</v>
      </c>
      <c r="K1490" s="201" t="e">
        <f>NA()</f>
        <v>#N/A</v>
      </c>
    </row>
    <row r="1491" spans="1:11" x14ac:dyDescent="0.25">
      <c r="A1491" s="205">
        <v>24723</v>
      </c>
      <c r="B1491" s="202">
        <v>5.1100000000000003</v>
      </c>
      <c r="C1491" s="202"/>
      <c r="D1491" s="202"/>
      <c r="E1491" s="202"/>
      <c r="J1491" s="204">
        <v>33032</v>
      </c>
      <c r="K1491" s="201" t="e">
        <f>NA()</f>
        <v>#N/A</v>
      </c>
    </row>
    <row r="1492" spans="1:11" x14ac:dyDescent="0.25">
      <c r="A1492" s="205">
        <v>24726</v>
      </c>
      <c r="B1492" s="202">
        <v>5.13</v>
      </c>
      <c r="C1492" s="202"/>
      <c r="D1492" s="202"/>
      <c r="E1492" s="202"/>
      <c r="J1492" s="204">
        <v>33039</v>
      </c>
      <c r="K1492" s="201" t="e">
        <f>NA()</f>
        <v>#N/A</v>
      </c>
    </row>
    <row r="1493" spans="1:11" x14ac:dyDescent="0.25">
      <c r="A1493" s="205">
        <v>24727</v>
      </c>
      <c r="B1493" s="202">
        <v>5.13</v>
      </c>
      <c r="C1493" s="202"/>
      <c r="D1493" s="202"/>
      <c r="E1493" s="202"/>
      <c r="J1493" s="204">
        <v>33046</v>
      </c>
      <c r="K1493" s="201" t="e">
        <f>NA()</f>
        <v>#N/A</v>
      </c>
    </row>
    <row r="1494" spans="1:11" x14ac:dyDescent="0.25">
      <c r="A1494" s="205">
        <v>24728</v>
      </c>
      <c r="B1494" s="202">
        <v>5.12</v>
      </c>
      <c r="C1494" s="202"/>
      <c r="D1494" s="202"/>
      <c r="E1494" s="202"/>
      <c r="J1494" s="204">
        <v>33053</v>
      </c>
      <c r="K1494" s="201" t="e">
        <f>NA()</f>
        <v>#N/A</v>
      </c>
    </row>
    <row r="1495" spans="1:11" x14ac:dyDescent="0.25">
      <c r="A1495" s="205">
        <v>24729</v>
      </c>
      <c r="B1495" s="202">
        <v>5.13</v>
      </c>
      <c r="C1495" s="202"/>
      <c r="D1495" s="202"/>
      <c r="E1495" s="202"/>
      <c r="J1495" s="204">
        <v>33060</v>
      </c>
      <c r="K1495" s="201" t="e">
        <f>NA()</f>
        <v>#N/A</v>
      </c>
    </row>
    <row r="1496" spans="1:11" x14ac:dyDescent="0.25">
      <c r="A1496" s="205">
        <v>24730</v>
      </c>
      <c r="B1496" s="202">
        <v>5.14</v>
      </c>
      <c r="C1496" s="202"/>
      <c r="D1496" s="202"/>
      <c r="E1496" s="202"/>
      <c r="J1496" s="204">
        <v>33067</v>
      </c>
      <c r="K1496" s="201" t="e">
        <f>NA()</f>
        <v>#N/A</v>
      </c>
    </row>
    <row r="1497" spans="1:11" x14ac:dyDescent="0.25">
      <c r="A1497" s="205">
        <v>24733</v>
      </c>
      <c r="B1497" s="202">
        <v>5.15</v>
      </c>
      <c r="C1497" s="202"/>
      <c r="D1497" s="202"/>
      <c r="E1497" s="202"/>
      <c r="J1497" s="204">
        <v>33074</v>
      </c>
      <c r="K1497" s="201" t="e">
        <f>NA()</f>
        <v>#N/A</v>
      </c>
    </row>
    <row r="1498" spans="1:11" x14ac:dyDescent="0.25">
      <c r="A1498" s="205">
        <v>24734</v>
      </c>
      <c r="B1498" s="202">
        <v>5.19</v>
      </c>
      <c r="C1498" s="202"/>
      <c r="D1498" s="202"/>
      <c r="E1498" s="202"/>
      <c r="J1498" s="204">
        <v>33081</v>
      </c>
      <c r="K1498" s="201" t="e">
        <f>NA()</f>
        <v>#N/A</v>
      </c>
    </row>
    <row r="1499" spans="1:11" x14ac:dyDescent="0.25">
      <c r="A1499" s="205">
        <v>24735</v>
      </c>
      <c r="B1499" s="202">
        <v>5.18</v>
      </c>
      <c r="C1499" s="202"/>
      <c r="D1499" s="202"/>
      <c r="E1499" s="202"/>
      <c r="J1499" s="204">
        <v>33088</v>
      </c>
      <c r="K1499" s="201" t="e">
        <f>NA()</f>
        <v>#N/A</v>
      </c>
    </row>
    <row r="1500" spans="1:11" x14ac:dyDescent="0.25">
      <c r="A1500" s="205">
        <v>24736</v>
      </c>
      <c r="B1500" s="202">
        <v>5.21</v>
      </c>
      <c r="C1500" s="202"/>
      <c r="D1500" s="202"/>
      <c r="E1500" s="202"/>
      <c r="J1500" s="204">
        <v>33095</v>
      </c>
      <c r="K1500" s="201" t="e">
        <f>NA()</f>
        <v>#N/A</v>
      </c>
    </row>
    <row r="1501" spans="1:11" x14ac:dyDescent="0.25">
      <c r="A1501" s="205">
        <v>24737</v>
      </c>
      <c r="B1501" s="202">
        <v>5.21</v>
      </c>
      <c r="C1501" s="202"/>
      <c r="D1501" s="202"/>
      <c r="E1501" s="202"/>
      <c r="J1501" s="204">
        <v>33102</v>
      </c>
      <c r="K1501" s="201" t="e">
        <f>NA()</f>
        <v>#N/A</v>
      </c>
    </row>
    <row r="1502" spans="1:11" x14ac:dyDescent="0.25">
      <c r="A1502" s="205">
        <v>24740</v>
      </c>
      <c r="B1502" s="202">
        <v>5.23</v>
      </c>
      <c r="C1502" s="202"/>
      <c r="D1502" s="202"/>
      <c r="E1502" s="202"/>
      <c r="J1502" s="204">
        <v>33109</v>
      </c>
      <c r="K1502" s="201" t="e">
        <f>NA()</f>
        <v>#N/A</v>
      </c>
    </row>
    <row r="1503" spans="1:11" x14ac:dyDescent="0.25">
      <c r="A1503" s="205">
        <v>24741</v>
      </c>
      <c r="B1503" s="202">
        <v>5.23</v>
      </c>
      <c r="C1503" s="202"/>
      <c r="D1503" s="202"/>
      <c r="E1503" s="202"/>
      <c r="J1503" s="204">
        <v>33116</v>
      </c>
      <c r="K1503" s="201" t="e">
        <f>NA()</f>
        <v>#N/A</v>
      </c>
    </row>
    <row r="1504" spans="1:11" x14ac:dyDescent="0.25">
      <c r="A1504" s="205">
        <v>24742</v>
      </c>
      <c r="B1504" s="202">
        <v>5.24</v>
      </c>
      <c r="C1504" s="202"/>
      <c r="D1504" s="202"/>
      <c r="E1504" s="202"/>
      <c r="J1504" s="204">
        <v>33123</v>
      </c>
      <c r="K1504" s="201" t="e">
        <f>NA()</f>
        <v>#N/A</v>
      </c>
    </row>
    <row r="1505" spans="1:11" x14ac:dyDescent="0.25">
      <c r="A1505" s="205">
        <v>24743</v>
      </c>
      <c r="B1505" s="202">
        <v>5.23</v>
      </c>
      <c r="C1505" s="202"/>
      <c r="D1505" s="202"/>
      <c r="E1505" s="202"/>
      <c r="J1505" s="204">
        <v>33130</v>
      </c>
      <c r="K1505" s="201" t="e">
        <f>NA()</f>
        <v>#N/A</v>
      </c>
    </row>
    <row r="1506" spans="1:11" x14ac:dyDescent="0.25">
      <c r="A1506" s="205">
        <v>24744</v>
      </c>
      <c r="B1506" s="202">
        <v>5.19</v>
      </c>
      <c r="C1506" s="202"/>
      <c r="D1506" s="202"/>
      <c r="E1506" s="202"/>
      <c r="J1506" s="204">
        <v>33137</v>
      </c>
      <c r="K1506" s="201" t="e">
        <f>NA()</f>
        <v>#N/A</v>
      </c>
    </row>
    <row r="1507" spans="1:11" x14ac:dyDescent="0.25">
      <c r="A1507" s="205">
        <v>24747</v>
      </c>
      <c r="B1507" s="202">
        <v>5.21</v>
      </c>
      <c r="C1507" s="202"/>
      <c r="D1507" s="202"/>
      <c r="E1507" s="202"/>
      <c r="J1507" s="204">
        <v>33144</v>
      </c>
      <c r="K1507" s="201" t="e">
        <f>NA()</f>
        <v>#N/A</v>
      </c>
    </row>
    <row r="1508" spans="1:11" x14ac:dyDescent="0.25">
      <c r="A1508" s="205">
        <v>24748</v>
      </c>
      <c r="B1508" s="202">
        <v>5.21</v>
      </c>
      <c r="C1508" s="202"/>
      <c r="D1508" s="202"/>
      <c r="E1508" s="202"/>
      <c r="J1508" s="204">
        <v>33151</v>
      </c>
      <c r="K1508" s="201" t="e">
        <f>NA()</f>
        <v>#N/A</v>
      </c>
    </row>
    <row r="1509" spans="1:11" x14ac:dyDescent="0.25">
      <c r="A1509" s="205">
        <v>24749</v>
      </c>
      <c r="B1509" s="202">
        <v>5.23</v>
      </c>
      <c r="C1509" s="202"/>
      <c r="D1509" s="202"/>
      <c r="E1509" s="202"/>
      <c r="J1509" s="204">
        <v>33158</v>
      </c>
      <c r="K1509" s="201" t="e">
        <f>NA()</f>
        <v>#N/A</v>
      </c>
    </row>
    <row r="1510" spans="1:11" x14ac:dyDescent="0.25">
      <c r="A1510" s="205">
        <v>24750</v>
      </c>
      <c r="B1510" s="202">
        <v>5.23</v>
      </c>
      <c r="C1510" s="202"/>
      <c r="D1510" s="202"/>
      <c r="E1510" s="202"/>
      <c r="J1510" s="204">
        <v>33165</v>
      </c>
      <c r="K1510" s="201" t="e">
        <f>NA()</f>
        <v>#N/A</v>
      </c>
    </row>
    <row r="1511" spans="1:11" x14ac:dyDescent="0.25">
      <c r="A1511" s="205">
        <v>24751</v>
      </c>
      <c r="B1511" s="202">
        <v>5.23</v>
      </c>
      <c r="C1511" s="202"/>
      <c r="D1511" s="202"/>
      <c r="E1511" s="202"/>
      <c r="J1511" s="204">
        <v>33172</v>
      </c>
      <c r="K1511" s="201" t="e">
        <f>NA()</f>
        <v>#N/A</v>
      </c>
    </row>
    <row r="1512" spans="1:11" x14ac:dyDescent="0.25">
      <c r="A1512" s="205">
        <v>24754</v>
      </c>
      <c r="B1512" s="202">
        <v>5.24</v>
      </c>
      <c r="C1512" s="202"/>
      <c r="D1512" s="202"/>
      <c r="E1512" s="202"/>
      <c r="J1512" s="204">
        <v>33179</v>
      </c>
      <c r="K1512" s="201" t="e">
        <f>NA()</f>
        <v>#N/A</v>
      </c>
    </row>
    <row r="1513" spans="1:11" x14ac:dyDescent="0.25">
      <c r="A1513" s="205">
        <v>24755</v>
      </c>
      <c r="B1513" s="202">
        <v>5.28</v>
      </c>
      <c r="C1513" s="202"/>
      <c r="D1513" s="202"/>
      <c r="E1513" s="202"/>
      <c r="J1513" s="204">
        <v>33186</v>
      </c>
      <c r="K1513" s="201" t="e">
        <f>NA()</f>
        <v>#N/A</v>
      </c>
    </row>
    <row r="1514" spans="1:11" x14ac:dyDescent="0.25">
      <c r="A1514" s="205">
        <v>24756</v>
      </c>
      <c r="B1514" s="202">
        <v>5.29</v>
      </c>
      <c r="C1514" s="202"/>
      <c r="D1514" s="202"/>
      <c r="E1514" s="202"/>
      <c r="J1514" s="204">
        <v>33193</v>
      </c>
      <c r="K1514" s="201" t="e">
        <f>NA()</f>
        <v>#N/A</v>
      </c>
    </row>
    <row r="1515" spans="1:11" x14ac:dyDescent="0.25">
      <c r="A1515" s="205">
        <v>24757</v>
      </c>
      <c r="B1515" s="202" t="e">
        <f>NA()</f>
        <v>#N/A</v>
      </c>
      <c r="C1515" s="202"/>
      <c r="D1515" s="202"/>
      <c r="E1515" s="202"/>
      <c r="J1515" s="204">
        <v>33200</v>
      </c>
      <c r="K1515" s="201" t="e">
        <f>NA()</f>
        <v>#N/A</v>
      </c>
    </row>
    <row r="1516" spans="1:11" x14ac:dyDescent="0.25">
      <c r="A1516" s="205">
        <v>24758</v>
      </c>
      <c r="B1516" s="202">
        <v>5.32</v>
      </c>
      <c r="C1516" s="202"/>
      <c r="D1516" s="202"/>
      <c r="E1516" s="202"/>
      <c r="J1516" s="204">
        <v>33207</v>
      </c>
      <c r="K1516" s="201" t="e">
        <f>NA()</f>
        <v>#N/A</v>
      </c>
    </row>
    <row r="1517" spans="1:11" x14ac:dyDescent="0.25">
      <c r="A1517" s="205">
        <v>24761</v>
      </c>
      <c r="B1517" s="202">
        <v>5.35</v>
      </c>
      <c r="C1517" s="202"/>
      <c r="D1517" s="202"/>
      <c r="E1517" s="202"/>
      <c r="J1517" s="204">
        <v>33214</v>
      </c>
      <c r="K1517" s="201" t="e">
        <f>NA()</f>
        <v>#N/A</v>
      </c>
    </row>
    <row r="1518" spans="1:11" x14ac:dyDescent="0.25">
      <c r="A1518" s="205">
        <v>24762</v>
      </c>
      <c r="B1518" s="202">
        <v>5.4</v>
      </c>
      <c r="C1518" s="202"/>
      <c r="D1518" s="202"/>
      <c r="E1518" s="202"/>
      <c r="J1518" s="204">
        <v>33221</v>
      </c>
      <c r="K1518" s="201" t="e">
        <f>NA()</f>
        <v>#N/A</v>
      </c>
    </row>
    <row r="1519" spans="1:11" x14ac:dyDescent="0.25">
      <c r="A1519" s="205">
        <v>24763</v>
      </c>
      <c r="B1519" s="202">
        <v>5.45</v>
      </c>
      <c r="C1519" s="202"/>
      <c r="D1519" s="202"/>
      <c r="E1519" s="202"/>
      <c r="J1519" s="204">
        <v>33228</v>
      </c>
      <c r="K1519" s="201" t="e">
        <f>NA()</f>
        <v>#N/A</v>
      </c>
    </row>
    <row r="1520" spans="1:11" x14ac:dyDescent="0.25">
      <c r="A1520" s="205">
        <v>24764</v>
      </c>
      <c r="B1520" s="202">
        <v>5.47</v>
      </c>
      <c r="C1520" s="202"/>
      <c r="D1520" s="202"/>
      <c r="E1520" s="202"/>
      <c r="J1520" s="204">
        <v>33235</v>
      </c>
      <c r="K1520" s="201" t="e">
        <f>NA()</f>
        <v>#N/A</v>
      </c>
    </row>
    <row r="1521" spans="1:11" x14ac:dyDescent="0.25">
      <c r="A1521" s="205">
        <v>24765</v>
      </c>
      <c r="B1521" s="202">
        <v>5.46</v>
      </c>
      <c r="C1521" s="202"/>
      <c r="D1521" s="202"/>
      <c r="E1521" s="202"/>
      <c r="J1521" s="204">
        <v>33242</v>
      </c>
      <c r="K1521" s="201" t="e">
        <f>NA()</f>
        <v>#N/A</v>
      </c>
    </row>
    <row r="1522" spans="1:11" x14ac:dyDescent="0.25">
      <c r="A1522" s="205">
        <v>24768</v>
      </c>
      <c r="B1522" s="202">
        <v>5.47</v>
      </c>
      <c r="C1522" s="202"/>
      <c r="D1522" s="202"/>
      <c r="E1522" s="202"/>
      <c r="J1522" s="204">
        <v>33249</v>
      </c>
      <c r="K1522" s="201" t="e">
        <f>NA()</f>
        <v>#N/A</v>
      </c>
    </row>
    <row r="1523" spans="1:11" x14ac:dyDescent="0.25">
      <c r="A1523" s="205">
        <v>24769</v>
      </c>
      <c r="B1523" s="202">
        <v>5.47</v>
      </c>
      <c r="C1523" s="202"/>
      <c r="D1523" s="202"/>
      <c r="E1523" s="202"/>
      <c r="J1523" s="204">
        <v>33256</v>
      </c>
      <c r="K1523" s="201" t="e">
        <f>NA()</f>
        <v>#N/A</v>
      </c>
    </row>
    <row r="1524" spans="1:11" x14ac:dyDescent="0.25">
      <c r="A1524" s="205">
        <v>24770</v>
      </c>
      <c r="B1524" s="202">
        <v>5.46</v>
      </c>
      <c r="C1524" s="202"/>
      <c r="D1524" s="202"/>
      <c r="E1524" s="202"/>
      <c r="J1524" s="204">
        <v>33263</v>
      </c>
      <c r="K1524" s="201" t="e">
        <f>NA()</f>
        <v>#N/A</v>
      </c>
    </row>
    <row r="1525" spans="1:11" x14ac:dyDescent="0.25">
      <c r="A1525" s="205">
        <v>24771</v>
      </c>
      <c r="B1525" s="202">
        <v>5.46</v>
      </c>
      <c r="C1525" s="202"/>
      <c r="D1525" s="202"/>
      <c r="E1525" s="202"/>
      <c r="J1525" s="204">
        <v>33270</v>
      </c>
      <c r="K1525" s="201" t="e">
        <f>NA()</f>
        <v>#N/A</v>
      </c>
    </row>
    <row r="1526" spans="1:11" x14ac:dyDescent="0.25">
      <c r="A1526" s="205">
        <v>24772</v>
      </c>
      <c r="B1526" s="202">
        <v>5.44</v>
      </c>
      <c r="C1526" s="202"/>
      <c r="D1526" s="202"/>
      <c r="E1526" s="202"/>
      <c r="J1526" s="204">
        <v>33277</v>
      </c>
      <c r="K1526" s="201" t="e">
        <f>NA()</f>
        <v>#N/A</v>
      </c>
    </row>
    <row r="1527" spans="1:11" x14ac:dyDescent="0.25">
      <c r="A1527" s="205">
        <v>24775</v>
      </c>
      <c r="B1527" s="202">
        <v>5.46</v>
      </c>
      <c r="C1527" s="202"/>
      <c r="D1527" s="202"/>
      <c r="E1527" s="202"/>
      <c r="J1527" s="204">
        <v>33284</v>
      </c>
      <c r="K1527" s="201" t="e">
        <f>NA()</f>
        <v>#N/A</v>
      </c>
    </row>
    <row r="1528" spans="1:11" x14ac:dyDescent="0.25">
      <c r="A1528" s="205">
        <v>24776</v>
      </c>
      <c r="B1528" s="202">
        <v>5.52</v>
      </c>
      <c r="C1528" s="202"/>
      <c r="D1528" s="202"/>
      <c r="E1528" s="202"/>
      <c r="J1528" s="204">
        <v>33291</v>
      </c>
      <c r="K1528" s="201" t="e">
        <f>NA()</f>
        <v>#N/A</v>
      </c>
    </row>
    <row r="1529" spans="1:11" x14ac:dyDescent="0.25">
      <c r="A1529" s="205">
        <v>24777</v>
      </c>
      <c r="B1529" s="202">
        <v>5.55</v>
      </c>
      <c r="C1529" s="202"/>
      <c r="D1529" s="202"/>
      <c r="E1529" s="202"/>
      <c r="J1529" s="204">
        <v>33298</v>
      </c>
      <c r="K1529" s="201" t="e">
        <f>NA()</f>
        <v>#N/A</v>
      </c>
    </row>
    <row r="1530" spans="1:11" x14ac:dyDescent="0.25">
      <c r="A1530" s="205">
        <v>24778</v>
      </c>
      <c r="B1530" s="202">
        <v>5.57</v>
      </c>
      <c r="C1530" s="202"/>
      <c r="D1530" s="202"/>
      <c r="E1530" s="202"/>
      <c r="J1530" s="204">
        <v>33305</v>
      </c>
      <c r="K1530" s="201" t="e">
        <f>NA()</f>
        <v>#N/A</v>
      </c>
    </row>
    <row r="1531" spans="1:11" x14ac:dyDescent="0.25">
      <c r="A1531" s="205">
        <v>24779</v>
      </c>
      <c r="B1531" s="202">
        <v>5.62</v>
      </c>
      <c r="C1531" s="202"/>
      <c r="D1531" s="202"/>
      <c r="E1531" s="202"/>
      <c r="J1531" s="204">
        <v>33312</v>
      </c>
      <c r="K1531" s="201" t="e">
        <f>NA()</f>
        <v>#N/A</v>
      </c>
    </row>
    <row r="1532" spans="1:11" x14ac:dyDescent="0.25">
      <c r="A1532" s="205">
        <v>24782</v>
      </c>
      <c r="B1532" s="202">
        <v>5.64</v>
      </c>
      <c r="C1532" s="202"/>
      <c r="D1532" s="202"/>
      <c r="E1532" s="202"/>
      <c r="J1532" s="204">
        <v>33319</v>
      </c>
      <c r="K1532" s="201" t="e">
        <f>NA()</f>
        <v>#N/A</v>
      </c>
    </row>
    <row r="1533" spans="1:11" x14ac:dyDescent="0.25">
      <c r="A1533" s="205">
        <v>24783</v>
      </c>
      <c r="B1533" s="202" t="e">
        <f>NA()</f>
        <v>#N/A</v>
      </c>
      <c r="C1533" s="202"/>
      <c r="D1533" s="202"/>
      <c r="E1533" s="202"/>
      <c r="J1533" s="204">
        <v>33326</v>
      </c>
      <c r="K1533" s="201" t="e">
        <f>NA()</f>
        <v>#N/A</v>
      </c>
    </row>
    <row r="1534" spans="1:11" x14ac:dyDescent="0.25">
      <c r="A1534" s="205">
        <v>24784</v>
      </c>
      <c r="B1534" s="202">
        <v>5.62</v>
      </c>
      <c r="C1534" s="202"/>
      <c r="D1534" s="202"/>
      <c r="E1534" s="202"/>
      <c r="J1534" s="204">
        <v>33333</v>
      </c>
      <c r="K1534" s="201" t="e">
        <f>NA()</f>
        <v>#N/A</v>
      </c>
    </row>
    <row r="1535" spans="1:11" x14ac:dyDescent="0.25">
      <c r="A1535" s="205">
        <v>24785</v>
      </c>
      <c r="B1535" s="202">
        <v>5.68</v>
      </c>
      <c r="C1535" s="202"/>
      <c r="D1535" s="202"/>
      <c r="E1535" s="202"/>
      <c r="J1535" s="204">
        <v>33340</v>
      </c>
      <c r="K1535" s="201" t="e">
        <f>NA()</f>
        <v>#N/A</v>
      </c>
    </row>
    <row r="1536" spans="1:11" x14ac:dyDescent="0.25">
      <c r="A1536" s="205">
        <v>24786</v>
      </c>
      <c r="B1536" s="202">
        <v>5.73</v>
      </c>
      <c r="C1536" s="202"/>
      <c r="D1536" s="202"/>
      <c r="E1536" s="202"/>
      <c r="J1536" s="204">
        <v>33347</v>
      </c>
      <c r="K1536" s="201" t="e">
        <f>NA()</f>
        <v>#N/A</v>
      </c>
    </row>
    <row r="1537" spans="1:11" x14ac:dyDescent="0.25">
      <c r="A1537" s="205">
        <v>24789</v>
      </c>
      <c r="B1537" s="202">
        <v>5.8</v>
      </c>
      <c r="C1537" s="202"/>
      <c r="D1537" s="202"/>
      <c r="E1537" s="202"/>
      <c r="J1537" s="204">
        <v>33354</v>
      </c>
      <c r="K1537" s="201" t="e">
        <f>NA()</f>
        <v>#N/A</v>
      </c>
    </row>
    <row r="1538" spans="1:11" x14ac:dyDescent="0.25">
      <c r="A1538" s="205">
        <v>24790</v>
      </c>
      <c r="B1538" s="202">
        <v>5.75</v>
      </c>
      <c r="C1538" s="202"/>
      <c r="D1538" s="202"/>
      <c r="E1538" s="202"/>
      <c r="J1538" s="204">
        <v>33361</v>
      </c>
      <c r="K1538" s="201" t="e">
        <f>NA()</f>
        <v>#N/A</v>
      </c>
    </row>
    <row r="1539" spans="1:11" x14ac:dyDescent="0.25">
      <c r="A1539" s="205">
        <v>24791</v>
      </c>
      <c r="B1539" s="202">
        <v>5.73</v>
      </c>
      <c r="C1539" s="202"/>
      <c r="D1539" s="202"/>
      <c r="E1539" s="202"/>
      <c r="J1539" s="204">
        <v>33368</v>
      </c>
      <c r="K1539" s="201" t="e">
        <f>NA()</f>
        <v>#N/A</v>
      </c>
    </row>
    <row r="1540" spans="1:11" x14ac:dyDescent="0.25">
      <c r="A1540" s="205">
        <v>24792</v>
      </c>
      <c r="B1540" s="202">
        <v>5.67</v>
      </c>
      <c r="C1540" s="202"/>
      <c r="D1540" s="202"/>
      <c r="E1540" s="202"/>
      <c r="J1540" s="204">
        <v>33375</v>
      </c>
      <c r="K1540" s="201" t="e">
        <f>NA()</f>
        <v>#N/A</v>
      </c>
    </row>
    <row r="1541" spans="1:11" x14ac:dyDescent="0.25">
      <c r="A1541" s="205">
        <v>24793</v>
      </c>
      <c r="B1541" s="202">
        <v>5.7</v>
      </c>
      <c r="C1541" s="202"/>
      <c r="D1541" s="202"/>
      <c r="E1541" s="202"/>
      <c r="J1541" s="204">
        <v>33382</v>
      </c>
      <c r="K1541" s="201" t="e">
        <f>NA()</f>
        <v>#N/A</v>
      </c>
    </row>
    <row r="1542" spans="1:11" x14ac:dyDescent="0.25">
      <c r="A1542" s="205">
        <v>24796</v>
      </c>
      <c r="B1542" s="202">
        <v>5.81</v>
      </c>
      <c r="C1542" s="202"/>
      <c r="D1542" s="202"/>
      <c r="E1542" s="202"/>
      <c r="J1542" s="204">
        <v>33389</v>
      </c>
      <c r="K1542" s="201" t="e">
        <f>NA()</f>
        <v>#N/A</v>
      </c>
    </row>
    <row r="1543" spans="1:11" x14ac:dyDescent="0.25">
      <c r="A1543" s="205">
        <v>24797</v>
      </c>
      <c r="B1543" s="202">
        <v>5.63</v>
      </c>
      <c r="C1543" s="202"/>
      <c r="D1543" s="202"/>
      <c r="E1543" s="202"/>
      <c r="J1543" s="204">
        <v>33396</v>
      </c>
      <c r="K1543" s="201" t="e">
        <f>NA()</f>
        <v>#N/A</v>
      </c>
    </row>
    <row r="1544" spans="1:11" x14ac:dyDescent="0.25">
      <c r="A1544" s="205">
        <v>24798</v>
      </c>
      <c r="B1544" s="202">
        <v>5.61</v>
      </c>
      <c r="C1544" s="202"/>
      <c r="D1544" s="202"/>
      <c r="E1544" s="202"/>
      <c r="J1544" s="204">
        <v>33403</v>
      </c>
      <c r="K1544" s="201" t="e">
        <f>NA()</f>
        <v>#N/A</v>
      </c>
    </row>
    <row r="1545" spans="1:11" x14ac:dyDescent="0.25">
      <c r="A1545" s="205">
        <v>24799</v>
      </c>
      <c r="B1545" s="202" t="e">
        <f>NA()</f>
        <v>#N/A</v>
      </c>
      <c r="C1545" s="202"/>
      <c r="D1545" s="202"/>
      <c r="E1545" s="202"/>
      <c r="J1545" s="204">
        <v>33410</v>
      </c>
      <c r="K1545" s="201" t="e">
        <f>NA()</f>
        <v>#N/A</v>
      </c>
    </row>
    <row r="1546" spans="1:11" x14ac:dyDescent="0.25">
      <c r="A1546" s="205">
        <v>24800</v>
      </c>
      <c r="B1546" s="202">
        <v>5.69</v>
      </c>
      <c r="C1546" s="202"/>
      <c r="D1546" s="202"/>
      <c r="E1546" s="202"/>
      <c r="J1546" s="204">
        <v>33417</v>
      </c>
      <c r="K1546" s="201" t="e">
        <f>NA()</f>
        <v>#N/A</v>
      </c>
    </row>
    <row r="1547" spans="1:11" x14ac:dyDescent="0.25">
      <c r="A1547" s="205">
        <v>24803</v>
      </c>
      <c r="B1547" s="202">
        <v>5.67</v>
      </c>
      <c r="C1547" s="202"/>
      <c r="D1547" s="202"/>
      <c r="E1547" s="202"/>
      <c r="J1547" s="204">
        <v>33424</v>
      </c>
      <c r="K1547" s="201" t="e">
        <f>NA()</f>
        <v>#N/A</v>
      </c>
    </row>
    <row r="1548" spans="1:11" x14ac:dyDescent="0.25">
      <c r="A1548" s="205">
        <v>24804</v>
      </c>
      <c r="B1548" s="202">
        <v>5.57</v>
      </c>
      <c r="C1548" s="202"/>
      <c r="D1548" s="202"/>
      <c r="E1548" s="202"/>
      <c r="J1548" s="204">
        <v>33431</v>
      </c>
      <c r="K1548" s="201" t="e">
        <f>NA()</f>
        <v>#N/A</v>
      </c>
    </row>
    <row r="1549" spans="1:11" x14ac:dyDescent="0.25">
      <c r="A1549" s="205">
        <v>24805</v>
      </c>
      <c r="B1549" s="202">
        <v>5.58</v>
      </c>
      <c r="C1549" s="202"/>
      <c r="D1549" s="202"/>
      <c r="E1549" s="202"/>
      <c r="J1549" s="204">
        <v>33438</v>
      </c>
      <c r="K1549" s="201" t="e">
        <f>NA()</f>
        <v>#N/A</v>
      </c>
    </row>
    <row r="1550" spans="1:11" x14ac:dyDescent="0.25">
      <c r="A1550" s="205">
        <v>24806</v>
      </c>
      <c r="B1550" s="202">
        <v>5.65</v>
      </c>
      <c r="C1550" s="202"/>
      <c r="D1550" s="202"/>
      <c r="E1550" s="202"/>
      <c r="J1550" s="204">
        <v>33445</v>
      </c>
      <c r="K1550" s="201" t="e">
        <f>NA()</f>
        <v>#N/A</v>
      </c>
    </row>
    <row r="1551" spans="1:11" x14ac:dyDescent="0.25">
      <c r="A1551" s="205">
        <v>24807</v>
      </c>
      <c r="B1551" s="202">
        <v>5.68</v>
      </c>
      <c r="C1551" s="202"/>
      <c r="D1551" s="202"/>
      <c r="E1551" s="202"/>
      <c r="J1551" s="204">
        <v>33452</v>
      </c>
      <c r="K1551" s="201" t="e">
        <f>NA()</f>
        <v>#N/A</v>
      </c>
    </row>
    <row r="1552" spans="1:11" x14ac:dyDescent="0.25">
      <c r="A1552" s="205">
        <v>24810</v>
      </c>
      <c r="B1552" s="202">
        <v>5.66</v>
      </c>
      <c r="C1552" s="202"/>
      <c r="D1552" s="202"/>
      <c r="E1552" s="202"/>
      <c r="J1552" s="204">
        <v>33459</v>
      </c>
      <c r="K1552" s="201" t="e">
        <f>NA()</f>
        <v>#N/A</v>
      </c>
    </row>
    <row r="1553" spans="1:11" x14ac:dyDescent="0.25">
      <c r="A1553" s="205">
        <v>24811</v>
      </c>
      <c r="B1553" s="202">
        <v>5.64</v>
      </c>
      <c r="C1553" s="202"/>
      <c r="D1553" s="202"/>
      <c r="E1553" s="202"/>
      <c r="J1553" s="204">
        <v>33466</v>
      </c>
      <c r="K1553" s="201" t="e">
        <f>NA()</f>
        <v>#N/A</v>
      </c>
    </row>
    <row r="1554" spans="1:11" x14ac:dyDescent="0.25">
      <c r="A1554" s="205">
        <v>24812</v>
      </c>
      <c r="B1554" s="203">
        <v>5.58</v>
      </c>
      <c r="C1554" s="203"/>
      <c r="D1554" s="203"/>
      <c r="E1554" s="203"/>
      <c r="J1554" s="204">
        <v>33473</v>
      </c>
      <c r="K1554" s="201" t="e">
        <f>NA()</f>
        <v>#N/A</v>
      </c>
    </row>
    <row r="1555" spans="1:11" x14ac:dyDescent="0.25">
      <c r="A1555" s="205">
        <v>24813</v>
      </c>
      <c r="B1555" s="202">
        <v>5.6</v>
      </c>
      <c r="C1555" s="202"/>
      <c r="D1555" s="202"/>
      <c r="E1555" s="202"/>
      <c r="J1555" s="204">
        <v>33480</v>
      </c>
      <c r="K1555" s="201" t="e">
        <f>NA()</f>
        <v>#N/A</v>
      </c>
    </row>
    <row r="1556" spans="1:11" x14ac:dyDescent="0.25">
      <c r="A1556" s="205">
        <v>24814</v>
      </c>
      <c r="B1556" s="202">
        <v>5.61</v>
      </c>
      <c r="C1556" s="202"/>
      <c r="D1556" s="202"/>
      <c r="E1556" s="202"/>
      <c r="J1556" s="204">
        <v>33487</v>
      </c>
      <c r="K1556" s="201" t="e">
        <f>NA()</f>
        <v>#N/A</v>
      </c>
    </row>
    <row r="1557" spans="1:11" x14ac:dyDescent="0.25">
      <c r="A1557" s="205">
        <v>24817</v>
      </c>
      <c r="B1557" s="202">
        <v>5.63</v>
      </c>
      <c r="C1557" s="202"/>
      <c r="D1557" s="202"/>
      <c r="E1557" s="202"/>
      <c r="J1557" s="204">
        <v>33494</v>
      </c>
      <c r="K1557" s="201" t="e">
        <f>NA()</f>
        <v>#N/A</v>
      </c>
    </row>
    <row r="1558" spans="1:11" x14ac:dyDescent="0.25">
      <c r="A1558" s="205">
        <v>24818</v>
      </c>
      <c r="B1558" s="202">
        <v>5.64</v>
      </c>
      <c r="C1558" s="202"/>
      <c r="D1558" s="202"/>
      <c r="E1558" s="202"/>
      <c r="J1558" s="204">
        <v>33501</v>
      </c>
      <c r="K1558" s="201" t="e">
        <f>NA()</f>
        <v>#N/A</v>
      </c>
    </row>
    <row r="1559" spans="1:11" x14ac:dyDescent="0.25">
      <c r="A1559" s="205">
        <v>24819</v>
      </c>
      <c r="B1559" s="202">
        <v>5.61</v>
      </c>
      <c r="C1559" s="202"/>
      <c r="D1559" s="202"/>
      <c r="E1559" s="202"/>
      <c r="J1559" s="204">
        <v>33508</v>
      </c>
      <c r="K1559" s="201" t="e">
        <f>NA()</f>
        <v>#N/A</v>
      </c>
    </row>
    <row r="1560" spans="1:11" x14ac:dyDescent="0.25">
      <c r="A1560" s="205">
        <v>24820</v>
      </c>
      <c r="B1560" s="202">
        <v>5.59</v>
      </c>
      <c r="C1560" s="202"/>
      <c r="D1560" s="202"/>
      <c r="E1560" s="202"/>
      <c r="J1560" s="204">
        <v>33515</v>
      </c>
      <c r="K1560" s="201" t="e">
        <f>NA()</f>
        <v>#N/A</v>
      </c>
    </row>
    <row r="1561" spans="1:11" x14ac:dyDescent="0.25">
      <c r="A1561" s="205">
        <v>24821</v>
      </c>
      <c r="B1561" s="202">
        <v>5.6</v>
      </c>
      <c r="C1561" s="202"/>
      <c r="D1561" s="202"/>
      <c r="E1561" s="202"/>
      <c r="J1561" s="204">
        <v>33522</v>
      </c>
      <c r="K1561" s="201" t="e">
        <f>NA()</f>
        <v>#N/A</v>
      </c>
    </row>
    <row r="1562" spans="1:11" x14ac:dyDescent="0.25">
      <c r="A1562" s="205">
        <v>24824</v>
      </c>
      <c r="B1562" s="202">
        <v>5.56</v>
      </c>
      <c r="C1562" s="202"/>
      <c r="D1562" s="202"/>
      <c r="E1562" s="202"/>
      <c r="J1562" s="204">
        <v>33529</v>
      </c>
      <c r="K1562" s="201" t="e">
        <f>NA()</f>
        <v>#N/A</v>
      </c>
    </row>
    <row r="1563" spans="1:11" x14ac:dyDescent="0.25">
      <c r="A1563" s="205">
        <v>24825</v>
      </c>
      <c r="B1563" s="202">
        <v>5.55</v>
      </c>
      <c r="C1563" s="202"/>
      <c r="D1563" s="202"/>
      <c r="E1563" s="202"/>
      <c r="J1563" s="204">
        <v>33536</v>
      </c>
      <c r="K1563" s="201" t="e">
        <f>NA()</f>
        <v>#N/A</v>
      </c>
    </row>
    <row r="1564" spans="1:11" x14ac:dyDescent="0.25">
      <c r="A1564" s="205">
        <v>24826</v>
      </c>
      <c r="B1564" s="202">
        <v>5.53</v>
      </c>
      <c r="C1564" s="202"/>
      <c r="D1564" s="202"/>
      <c r="E1564" s="202"/>
      <c r="J1564" s="204">
        <v>33543</v>
      </c>
      <c r="K1564" s="201" t="e">
        <f>NA()</f>
        <v>#N/A</v>
      </c>
    </row>
    <row r="1565" spans="1:11" x14ac:dyDescent="0.25">
      <c r="A1565" s="205">
        <v>24827</v>
      </c>
      <c r="B1565" s="202">
        <v>5.55</v>
      </c>
      <c r="C1565" s="202"/>
      <c r="D1565" s="202"/>
      <c r="E1565" s="202"/>
      <c r="J1565" s="204">
        <v>33550</v>
      </c>
      <c r="K1565" s="201" t="e">
        <f>NA()</f>
        <v>#N/A</v>
      </c>
    </row>
    <row r="1566" spans="1:11" x14ac:dyDescent="0.25">
      <c r="A1566" s="205">
        <v>24828</v>
      </c>
      <c r="B1566" s="202">
        <v>5.58</v>
      </c>
      <c r="C1566" s="202"/>
      <c r="D1566" s="202"/>
      <c r="E1566" s="202"/>
      <c r="J1566" s="204">
        <v>33557</v>
      </c>
      <c r="K1566" s="201" t="e">
        <f>NA()</f>
        <v>#N/A</v>
      </c>
    </row>
    <row r="1567" spans="1:11" x14ac:dyDescent="0.25">
      <c r="A1567" s="205">
        <v>24831</v>
      </c>
      <c r="B1567" s="202" t="e">
        <f>NA()</f>
        <v>#N/A</v>
      </c>
      <c r="C1567" s="202"/>
      <c r="D1567" s="202"/>
      <c r="E1567" s="202"/>
      <c r="J1567" s="204">
        <v>33564</v>
      </c>
      <c r="K1567" s="201" t="e">
        <f>NA()</f>
        <v>#N/A</v>
      </c>
    </row>
    <row r="1568" spans="1:11" x14ac:dyDescent="0.25">
      <c r="A1568" s="205">
        <v>24832</v>
      </c>
      <c r="B1568" s="202">
        <v>5.55</v>
      </c>
      <c r="C1568" s="202"/>
      <c r="D1568" s="202"/>
      <c r="E1568" s="202"/>
      <c r="J1568" s="204">
        <v>33571</v>
      </c>
      <c r="K1568" s="201" t="e">
        <f>NA()</f>
        <v>#N/A</v>
      </c>
    </row>
    <row r="1569" spans="1:11" x14ac:dyDescent="0.25">
      <c r="A1569" s="205">
        <v>24833</v>
      </c>
      <c r="B1569" s="202">
        <v>5.53</v>
      </c>
      <c r="C1569" s="202"/>
      <c r="D1569" s="202"/>
      <c r="E1569" s="202"/>
      <c r="J1569" s="204">
        <v>33578</v>
      </c>
      <c r="K1569" s="201" t="e">
        <f>NA()</f>
        <v>#N/A</v>
      </c>
    </row>
    <row r="1570" spans="1:11" x14ac:dyDescent="0.25">
      <c r="A1570" s="205">
        <v>24834</v>
      </c>
      <c r="B1570" s="202">
        <v>5.57</v>
      </c>
      <c r="C1570" s="202"/>
      <c r="D1570" s="202"/>
      <c r="E1570" s="202"/>
      <c r="J1570" s="204">
        <v>33585</v>
      </c>
      <c r="K1570" s="201" t="e">
        <f>NA()</f>
        <v>#N/A</v>
      </c>
    </row>
    <row r="1571" spans="1:11" x14ac:dyDescent="0.25">
      <c r="A1571" s="205">
        <v>24835</v>
      </c>
      <c r="B1571" s="202">
        <v>5.56</v>
      </c>
      <c r="C1571" s="202"/>
      <c r="D1571" s="202"/>
      <c r="E1571" s="202"/>
      <c r="J1571" s="204">
        <v>33592</v>
      </c>
      <c r="K1571" s="201" t="e">
        <f>NA()</f>
        <v>#N/A</v>
      </c>
    </row>
    <row r="1572" spans="1:11" x14ac:dyDescent="0.25">
      <c r="A1572" s="205">
        <v>24838</v>
      </c>
      <c r="B1572" s="202" t="e">
        <f>NA()</f>
        <v>#N/A</v>
      </c>
      <c r="C1572" s="202"/>
      <c r="D1572" s="202"/>
      <c r="E1572" s="202"/>
      <c r="J1572" s="204">
        <v>33599</v>
      </c>
      <c r="K1572" s="201" t="e">
        <f>NA()</f>
        <v>#N/A</v>
      </c>
    </row>
    <row r="1573" spans="1:11" x14ac:dyDescent="0.25">
      <c r="A1573" s="205">
        <v>24839</v>
      </c>
      <c r="B1573" s="202">
        <v>5.51</v>
      </c>
      <c r="C1573" s="202"/>
      <c r="D1573" s="202"/>
      <c r="E1573" s="202"/>
      <c r="J1573" s="204">
        <v>33606</v>
      </c>
      <c r="K1573" s="201" t="e">
        <f>NA()</f>
        <v>#N/A</v>
      </c>
    </row>
    <row r="1574" spans="1:11" x14ac:dyDescent="0.25">
      <c r="A1574" s="205">
        <v>24840</v>
      </c>
      <c r="B1574" s="202">
        <v>5.48</v>
      </c>
      <c r="C1574" s="202"/>
      <c r="D1574" s="202"/>
      <c r="E1574" s="202"/>
      <c r="J1574" s="204">
        <v>33613</v>
      </c>
      <c r="K1574" s="201" t="e">
        <f>NA()</f>
        <v>#N/A</v>
      </c>
    </row>
    <row r="1575" spans="1:11" x14ac:dyDescent="0.25">
      <c r="A1575" s="205">
        <v>24841</v>
      </c>
      <c r="B1575" s="202">
        <v>5.37</v>
      </c>
      <c r="C1575" s="202"/>
      <c r="D1575" s="202"/>
      <c r="E1575" s="202"/>
      <c r="J1575" s="204">
        <v>33620</v>
      </c>
      <c r="K1575" s="201" t="e">
        <f>NA()</f>
        <v>#N/A</v>
      </c>
    </row>
    <row r="1576" spans="1:11" x14ac:dyDescent="0.25">
      <c r="A1576" s="205">
        <v>24842</v>
      </c>
      <c r="B1576" s="202">
        <v>5.33</v>
      </c>
      <c r="C1576" s="202"/>
      <c r="D1576" s="202"/>
      <c r="E1576" s="202"/>
      <c r="J1576" s="204">
        <v>33627</v>
      </c>
      <c r="K1576" s="201" t="e">
        <f>NA()</f>
        <v>#N/A</v>
      </c>
    </row>
    <row r="1577" spans="1:11" x14ac:dyDescent="0.25">
      <c r="A1577" s="205">
        <v>24845</v>
      </c>
      <c r="B1577" s="202">
        <v>5.34</v>
      </c>
      <c r="C1577" s="202"/>
      <c r="D1577" s="202"/>
      <c r="E1577" s="202"/>
      <c r="J1577" s="204">
        <v>33634</v>
      </c>
      <c r="K1577" s="201" t="e">
        <f>NA()</f>
        <v>#N/A</v>
      </c>
    </row>
    <row r="1578" spans="1:11" x14ac:dyDescent="0.25">
      <c r="A1578" s="205">
        <v>24846</v>
      </c>
      <c r="B1578" s="202">
        <v>5.36</v>
      </c>
      <c r="C1578" s="202"/>
      <c r="D1578" s="202"/>
      <c r="E1578" s="202"/>
      <c r="J1578" s="204">
        <v>33641</v>
      </c>
      <c r="K1578" s="201" t="e">
        <f>NA()</f>
        <v>#N/A</v>
      </c>
    </row>
    <row r="1579" spans="1:11" x14ac:dyDescent="0.25">
      <c r="A1579" s="205">
        <v>24847</v>
      </c>
      <c r="B1579" s="203">
        <v>5.31</v>
      </c>
      <c r="C1579" s="203"/>
      <c r="D1579" s="203"/>
      <c r="E1579" s="203"/>
      <c r="J1579" s="204">
        <v>33648</v>
      </c>
      <c r="K1579" s="201" t="e">
        <f>NA()</f>
        <v>#N/A</v>
      </c>
    </row>
    <row r="1580" spans="1:11" x14ac:dyDescent="0.25">
      <c r="A1580" s="205">
        <v>24848</v>
      </c>
      <c r="B1580" s="202">
        <v>5.31</v>
      </c>
      <c r="C1580" s="202"/>
      <c r="D1580" s="202"/>
      <c r="E1580" s="202"/>
      <c r="J1580" s="204">
        <v>33655</v>
      </c>
      <c r="K1580" s="201" t="e">
        <f>NA()</f>
        <v>#N/A</v>
      </c>
    </row>
    <row r="1581" spans="1:11" x14ac:dyDescent="0.25">
      <c r="A1581" s="205">
        <v>24849</v>
      </c>
      <c r="B1581" s="202">
        <v>5.29</v>
      </c>
      <c r="C1581" s="202"/>
      <c r="D1581" s="202"/>
      <c r="E1581" s="202"/>
      <c r="J1581" s="204">
        <v>33662</v>
      </c>
      <c r="K1581" s="201" t="e">
        <f>NA()</f>
        <v>#N/A</v>
      </c>
    </row>
    <row r="1582" spans="1:11" x14ac:dyDescent="0.25">
      <c r="A1582" s="205">
        <v>24852</v>
      </c>
      <c r="B1582" s="202">
        <v>5.36</v>
      </c>
      <c r="C1582" s="202"/>
      <c r="D1582" s="202"/>
      <c r="E1582" s="202"/>
      <c r="J1582" s="204">
        <v>33669</v>
      </c>
      <c r="K1582" s="201" t="e">
        <f>NA()</f>
        <v>#N/A</v>
      </c>
    </row>
    <row r="1583" spans="1:11" x14ac:dyDescent="0.25">
      <c r="A1583" s="205">
        <v>24853</v>
      </c>
      <c r="B1583" s="202">
        <v>5.4</v>
      </c>
      <c r="C1583" s="202"/>
      <c r="D1583" s="202"/>
      <c r="E1583" s="202"/>
      <c r="J1583" s="204">
        <v>33676</v>
      </c>
      <c r="K1583" s="201" t="e">
        <f>NA()</f>
        <v>#N/A</v>
      </c>
    </row>
    <row r="1584" spans="1:11" x14ac:dyDescent="0.25">
      <c r="A1584" s="205">
        <v>24854</v>
      </c>
      <c r="B1584" s="202">
        <v>5.37</v>
      </c>
      <c r="C1584" s="202"/>
      <c r="D1584" s="202"/>
      <c r="E1584" s="202"/>
      <c r="J1584" s="204">
        <v>33683</v>
      </c>
      <c r="K1584" s="201" t="e">
        <f>NA()</f>
        <v>#N/A</v>
      </c>
    </row>
    <row r="1585" spans="1:11" x14ac:dyDescent="0.25">
      <c r="A1585" s="205">
        <v>24855</v>
      </c>
      <c r="B1585" s="202">
        <v>5.44</v>
      </c>
      <c r="C1585" s="202"/>
      <c r="D1585" s="202"/>
      <c r="E1585" s="202"/>
      <c r="J1585" s="204">
        <v>33690</v>
      </c>
      <c r="K1585" s="201" t="e">
        <f>NA()</f>
        <v>#N/A</v>
      </c>
    </row>
    <row r="1586" spans="1:11" x14ac:dyDescent="0.25">
      <c r="A1586" s="205">
        <v>24856</v>
      </c>
      <c r="B1586" s="202">
        <v>5.48</v>
      </c>
      <c r="C1586" s="202"/>
      <c r="D1586" s="202"/>
      <c r="E1586" s="202"/>
      <c r="J1586" s="204">
        <v>33697</v>
      </c>
      <c r="K1586" s="201" t="e">
        <f>NA()</f>
        <v>#N/A</v>
      </c>
    </row>
    <row r="1587" spans="1:11" x14ac:dyDescent="0.25">
      <c r="A1587" s="205">
        <v>24859</v>
      </c>
      <c r="B1587" s="202">
        <v>5.49</v>
      </c>
      <c r="C1587" s="202"/>
      <c r="D1587" s="202"/>
      <c r="E1587" s="202"/>
      <c r="J1587" s="204">
        <v>33704</v>
      </c>
      <c r="K1587" s="201" t="e">
        <f>NA()</f>
        <v>#N/A</v>
      </c>
    </row>
    <row r="1588" spans="1:11" x14ac:dyDescent="0.25">
      <c r="A1588" s="205">
        <v>24860</v>
      </c>
      <c r="B1588" s="202">
        <v>5.44</v>
      </c>
      <c r="C1588" s="202"/>
      <c r="D1588" s="202"/>
      <c r="E1588" s="202"/>
      <c r="J1588" s="204">
        <v>33711</v>
      </c>
      <c r="K1588" s="201" t="e">
        <f>NA()</f>
        <v>#N/A</v>
      </c>
    </row>
    <row r="1589" spans="1:11" x14ac:dyDescent="0.25">
      <c r="A1589" s="205">
        <v>24861</v>
      </c>
      <c r="B1589" s="202">
        <v>5.42</v>
      </c>
      <c r="C1589" s="202"/>
      <c r="D1589" s="202"/>
      <c r="E1589" s="202"/>
      <c r="J1589" s="204">
        <v>33718</v>
      </c>
      <c r="K1589" s="201" t="e">
        <f>NA()</f>
        <v>#N/A</v>
      </c>
    </row>
    <row r="1590" spans="1:11" x14ac:dyDescent="0.25">
      <c r="A1590" s="205">
        <v>24862</v>
      </c>
      <c r="B1590" s="202">
        <v>5.4</v>
      </c>
      <c r="C1590" s="202"/>
      <c r="D1590" s="202"/>
      <c r="E1590" s="202"/>
      <c r="J1590" s="204">
        <v>33725</v>
      </c>
      <c r="K1590" s="201" t="e">
        <f>NA()</f>
        <v>#N/A</v>
      </c>
    </row>
    <row r="1591" spans="1:11" x14ac:dyDescent="0.25">
      <c r="A1591" s="205">
        <v>24863</v>
      </c>
      <c r="B1591" s="202">
        <v>5.4</v>
      </c>
      <c r="C1591" s="202"/>
      <c r="D1591" s="202"/>
      <c r="E1591" s="202"/>
      <c r="J1591" s="204">
        <v>33732</v>
      </c>
      <c r="K1591" s="201" t="e">
        <f>NA()</f>
        <v>#N/A</v>
      </c>
    </row>
    <row r="1592" spans="1:11" x14ac:dyDescent="0.25">
      <c r="A1592" s="205">
        <v>24866</v>
      </c>
      <c r="B1592" s="202">
        <v>5.39</v>
      </c>
      <c r="C1592" s="202"/>
      <c r="D1592" s="202"/>
      <c r="E1592" s="202"/>
      <c r="J1592" s="204">
        <v>33739</v>
      </c>
      <c r="K1592" s="201" t="e">
        <f>NA()</f>
        <v>#N/A</v>
      </c>
    </row>
    <row r="1593" spans="1:11" x14ac:dyDescent="0.25">
      <c r="A1593" s="205">
        <v>24867</v>
      </c>
      <c r="B1593" s="202">
        <v>5.37</v>
      </c>
      <c r="C1593" s="202"/>
      <c r="D1593" s="202"/>
      <c r="E1593" s="202"/>
      <c r="J1593" s="204">
        <v>33746</v>
      </c>
      <c r="K1593" s="201" t="e">
        <f>NA()</f>
        <v>#N/A</v>
      </c>
    </row>
    <row r="1594" spans="1:11" x14ac:dyDescent="0.25">
      <c r="A1594" s="205">
        <v>24868</v>
      </c>
      <c r="B1594" s="202">
        <v>5.37</v>
      </c>
      <c r="C1594" s="202"/>
      <c r="D1594" s="202"/>
      <c r="E1594" s="202"/>
      <c r="J1594" s="204">
        <v>33753</v>
      </c>
      <c r="K1594" s="201" t="e">
        <f>NA()</f>
        <v>#N/A</v>
      </c>
    </row>
    <row r="1595" spans="1:11" x14ac:dyDescent="0.25">
      <c r="A1595" s="205">
        <v>24869</v>
      </c>
      <c r="B1595" s="202">
        <v>5.38</v>
      </c>
      <c r="C1595" s="202"/>
      <c r="D1595" s="202"/>
      <c r="E1595" s="202"/>
      <c r="J1595" s="204">
        <v>33760</v>
      </c>
      <c r="K1595" s="201" t="e">
        <f>NA()</f>
        <v>#N/A</v>
      </c>
    </row>
    <row r="1596" spans="1:11" x14ac:dyDescent="0.25">
      <c r="A1596" s="205">
        <v>24870</v>
      </c>
      <c r="B1596" s="202">
        <v>5.37</v>
      </c>
      <c r="C1596" s="202"/>
      <c r="D1596" s="202"/>
      <c r="E1596" s="202"/>
      <c r="J1596" s="204">
        <v>33767</v>
      </c>
      <c r="K1596" s="201" t="e">
        <f>NA()</f>
        <v>#N/A</v>
      </c>
    </row>
    <row r="1597" spans="1:11" x14ac:dyDescent="0.25">
      <c r="A1597" s="205">
        <v>24873</v>
      </c>
      <c r="B1597" s="202">
        <v>5.39</v>
      </c>
      <c r="C1597" s="202"/>
      <c r="D1597" s="202"/>
      <c r="E1597" s="202"/>
      <c r="J1597" s="204">
        <v>33774</v>
      </c>
      <c r="K1597" s="201" t="e">
        <f>NA()</f>
        <v>#N/A</v>
      </c>
    </row>
    <row r="1598" spans="1:11" x14ac:dyDescent="0.25">
      <c r="A1598" s="205">
        <v>24874</v>
      </c>
      <c r="B1598" s="202">
        <v>5.4</v>
      </c>
      <c r="C1598" s="202"/>
      <c r="D1598" s="202"/>
      <c r="E1598" s="202"/>
      <c r="J1598" s="204">
        <v>33781</v>
      </c>
      <c r="K1598" s="201" t="e">
        <f>NA()</f>
        <v>#N/A</v>
      </c>
    </row>
    <row r="1599" spans="1:11" x14ac:dyDescent="0.25">
      <c r="A1599" s="205">
        <v>24875</v>
      </c>
      <c r="B1599" s="202">
        <v>5.38</v>
      </c>
      <c r="C1599" s="202"/>
      <c r="D1599" s="202"/>
      <c r="E1599" s="202"/>
      <c r="J1599" s="204">
        <v>33788</v>
      </c>
      <c r="K1599" s="201" t="e">
        <f>NA()</f>
        <v>#N/A</v>
      </c>
    </row>
    <row r="1600" spans="1:11" x14ac:dyDescent="0.25">
      <c r="A1600" s="205">
        <v>24876</v>
      </c>
      <c r="B1600" s="202">
        <v>5.4</v>
      </c>
      <c r="C1600" s="202"/>
      <c r="D1600" s="202"/>
      <c r="E1600" s="202"/>
      <c r="J1600" s="204">
        <v>33795</v>
      </c>
      <c r="K1600" s="201" t="e">
        <f>NA()</f>
        <v>#N/A</v>
      </c>
    </row>
    <row r="1601" spans="1:11" x14ac:dyDescent="0.25">
      <c r="A1601" s="205">
        <v>24877</v>
      </c>
      <c r="B1601" s="202">
        <v>5.39</v>
      </c>
      <c r="C1601" s="202"/>
      <c r="D1601" s="202"/>
      <c r="E1601" s="202"/>
      <c r="J1601" s="204">
        <v>33802</v>
      </c>
      <c r="K1601" s="201" t="e">
        <f>NA()</f>
        <v>#N/A</v>
      </c>
    </row>
    <row r="1602" spans="1:11" x14ac:dyDescent="0.25">
      <c r="A1602" s="205">
        <v>24880</v>
      </c>
      <c r="B1602" s="202" t="e">
        <f>NA()</f>
        <v>#N/A</v>
      </c>
      <c r="C1602" s="202"/>
      <c r="D1602" s="202"/>
      <c r="E1602" s="202"/>
      <c r="J1602" s="204">
        <v>33809</v>
      </c>
      <c r="K1602" s="201" t="e">
        <f>NA()</f>
        <v>#N/A</v>
      </c>
    </row>
    <row r="1603" spans="1:11" x14ac:dyDescent="0.25">
      <c r="A1603" s="205">
        <v>24881</v>
      </c>
      <c r="B1603" s="202">
        <v>5.37</v>
      </c>
      <c r="C1603" s="202"/>
      <c r="D1603" s="202"/>
      <c r="E1603" s="202"/>
      <c r="J1603" s="204">
        <v>33816</v>
      </c>
      <c r="K1603" s="201" t="e">
        <f>NA()</f>
        <v>#N/A</v>
      </c>
    </row>
    <row r="1604" spans="1:11" x14ac:dyDescent="0.25">
      <c r="A1604" s="205">
        <v>24882</v>
      </c>
      <c r="B1604" s="202">
        <v>5.36</v>
      </c>
      <c r="C1604" s="202"/>
      <c r="D1604" s="202"/>
      <c r="E1604" s="202"/>
      <c r="J1604" s="204">
        <v>33823</v>
      </c>
      <c r="K1604" s="201" t="e">
        <f>NA()</f>
        <v>#N/A</v>
      </c>
    </row>
    <row r="1605" spans="1:11" x14ac:dyDescent="0.25">
      <c r="A1605" s="205">
        <v>24883</v>
      </c>
      <c r="B1605" s="202">
        <v>5.34</v>
      </c>
      <c r="C1605" s="202"/>
      <c r="D1605" s="202"/>
      <c r="E1605" s="202"/>
      <c r="J1605" s="204">
        <v>33830</v>
      </c>
      <c r="K1605" s="201" t="e">
        <f>NA()</f>
        <v>#N/A</v>
      </c>
    </row>
    <row r="1606" spans="1:11" x14ac:dyDescent="0.25">
      <c r="A1606" s="205">
        <v>24884</v>
      </c>
      <c r="B1606" s="202">
        <v>5.34</v>
      </c>
      <c r="C1606" s="202"/>
      <c r="D1606" s="202"/>
      <c r="E1606" s="202"/>
      <c r="J1606" s="204">
        <v>33837</v>
      </c>
      <c r="K1606" s="201" t="e">
        <f>NA()</f>
        <v>#N/A</v>
      </c>
    </row>
    <row r="1607" spans="1:11" x14ac:dyDescent="0.25">
      <c r="A1607" s="205">
        <v>24887</v>
      </c>
      <c r="B1607" s="202">
        <v>5.35</v>
      </c>
      <c r="C1607" s="202"/>
      <c r="D1607" s="202"/>
      <c r="E1607" s="202"/>
      <c r="J1607" s="204">
        <v>33844</v>
      </c>
      <c r="K1607" s="201" t="e">
        <f>NA()</f>
        <v>#N/A</v>
      </c>
    </row>
    <row r="1608" spans="1:11" x14ac:dyDescent="0.25">
      <c r="A1608" s="205">
        <v>24888</v>
      </c>
      <c r="B1608" s="202">
        <v>5.36</v>
      </c>
      <c r="C1608" s="202"/>
      <c r="D1608" s="202"/>
      <c r="E1608" s="202"/>
      <c r="J1608" s="204">
        <v>33851</v>
      </c>
      <c r="K1608" s="201" t="e">
        <f>NA()</f>
        <v>#N/A</v>
      </c>
    </row>
    <row r="1609" spans="1:11" x14ac:dyDescent="0.25">
      <c r="A1609" s="205">
        <v>24889</v>
      </c>
      <c r="B1609" s="202">
        <v>5.35</v>
      </c>
      <c r="C1609" s="202"/>
      <c r="D1609" s="202"/>
      <c r="E1609" s="202"/>
      <c r="J1609" s="204">
        <v>33858</v>
      </c>
      <c r="K1609" s="201" t="e">
        <f>NA()</f>
        <v>#N/A</v>
      </c>
    </row>
    <row r="1610" spans="1:11" x14ac:dyDescent="0.25">
      <c r="A1610" s="205">
        <v>24890</v>
      </c>
      <c r="B1610" s="202" t="e">
        <f>NA()</f>
        <v>#N/A</v>
      </c>
      <c r="C1610" s="202"/>
      <c r="D1610" s="202"/>
      <c r="E1610" s="202"/>
      <c r="J1610" s="204">
        <v>33865</v>
      </c>
      <c r="K1610" s="201" t="e">
        <f>NA()</f>
        <v>#N/A</v>
      </c>
    </row>
    <row r="1611" spans="1:11" x14ac:dyDescent="0.25">
      <c r="A1611" s="205">
        <v>24891</v>
      </c>
      <c r="B1611" s="202">
        <v>5.36</v>
      </c>
      <c r="C1611" s="202"/>
      <c r="D1611" s="202"/>
      <c r="E1611" s="202"/>
      <c r="J1611" s="204">
        <v>33872</v>
      </c>
      <c r="K1611" s="201" t="e">
        <f>NA()</f>
        <v>#N/A</v>
      </c>
    </row>
    <row r="1612" spans="1:11" x14ac:dyDescent="0.25">
      <c r="A1612" s="205">
        <v>24894</v>
      </c>
      <c r="B1612" s="202">
        <v>5.39</v>
      </c>
      <c r="C1612" s="202"/>
      <c r="D1612" s="202"/>
      <c r="E1612" s="202"/>
      <c r="J1612" s="204">
        <v>33879</v>
      </c>
      <c r="K1612" s="201" t="e">
        <f>NA()</f>
        <v>#N/A</v>
      </c>
    </row>
    <row r="1613" spans="1:11" x14ac:dyDescent="0.25">
      <c r="A1613" s="205">
        <v>24895</v>
      </c>
      <c r="B1613" s="202">
        <v>5.4</v>
      </c>
      <c r="C1613" s="202"/>
      <c r="D1613" s="202"/>
      <c r="E1613" s="202"/>
      <c r="J1613" s="204">
        <v>33886</v>
      </c>
      <c r="K1613" s="201" t="e">
        <f>NA()</f>
        <v>#N/A</v>
      </c>
    </row>
    <row r="1614" spans="1:11" x14ac:dyDescent="0.25">
      <c r="A1614" s="205">
        <v>24896</v>
      </c>
      <c r="B1614" s="202">
        <v>5.4</v>
      </c>
      <c r="C1614" s="202"/>
      <c r="D1614" s="202"/>
      <c r="E1614" s="202"/>
      <c r="J1614" s="204">
        <v>33893</v>
      </c>
      <c r="K1614" s="201" t="e">
        <f>NA()</f>
        <v>#N/A</v>
      </c>
    </row>
    <row r="1615" spans="1:11" x14ac:dyDescent="0.25">
      <c r="A1615" s="205">
        <v>24897</v>
      </c>
      <c r="B1615" s="202">
        <v>5.4</v>
      </c>
      <c r="C1615" s="202"/>
      <c r="D1615" s="202"/>
      <c r="E1615" s="202"/>
      <c r="J1615" s="204">
        <v>33900</v>
      </c>
      <c r="K1615" s="201" t="e">
        <f>NA()</f>
        <v>#N/A</v>
      </c>
    </row>
    <row r="1616" spans="1:11" x14ac:dyDescent="0.25">
      <c r="A1616" s="205">
        <v>24898</v>
      </c>
      <c r="B1616" s="202">
        <v>5.4</v>
      </c>
      <c r="C1616" s="202"/>
      <c r="D1616" s="202"/>
      <c r="E1616" s="202"/>
      <c r="J1616" s="204">
        <v>33907</v>
      </c>
      <c r="K1616" s="201" t="e">
        <f>NA()</f>
        <v>#N/A</v>
      </c>
    </row>
    <row r="1617" spans="1:11" x14ac:dyDescent="0.25">
      <c r="A1617" s="205">
        <v>24901</v>
      </c>
      <c r="B1617" s="202">
        <v>5.41</v>
      </c>
      <c r="C1617" s="202"/>
      <c r="D1617" s="202"/>
      <c r="E1617" s="202"/>
      <c r="J1617" s="204">
        <v>33914</v>
      </c>
      <c r="K1617" s="201" t="e">
        <f>NA()</f>
        <v>#N/A</v>
      </c>
    </row>
    <row r="1618" spans="1:11" x14ac:dyDescent="0.25">
      <c r="A1618" s="205">
        <v>24902</v>
      </c>
      <c r="B1618" s="202">
        <v>5.44</v>
      </c>
      <c r="C1618" s="202"/>
      <c r="D1618" s="202"/>
      <c r="E1618" s="202"/>
      <c r="J1618" s="204">
        <v>33921</v>
      </c>
      <c r="K1618" s="201" t="e">
        <f>NA()</f>
        <v>#N/A</v>
      </c>
    </row>
    <row r="1619" spans="1:11" x14ac:dyDescent="0.25">
      <c r="A1619" s="205">
        <v>24903</v>
      </c>
      <c r="B1619" s="202">
        <v>5.47</v>
      </c>
      <c r="C1619" s="202"/>
      <c r="D1619" s="202"/>
      <c r="E1619" s="202"/>
      <c r="J1619" s="204">
        <v>33928</v>
      </c>
      <c r="K1619" s="201" t="e">
        <f>NA()</f>
        <v>#N/A</v>
      </c>
    </row>
    <row r="1620" spans="1:11" x14ac:dyDescent="0.25">
      <c r="A1620" s="205">
        <v>24904</v>
      </c>
      <c r="B1620" s="202">
        <v>5.52</v>
      </c>
      <c r="C1620" s="202"/>
      <c r="D1620" s="202"/>
      <c r="E1620" s="202"/>
      <c r="J1620" s="204">
        <v>33935</v>
      </c>
      <c r="K1620" s="201" t="e">
        <f>NA()</f>
        <v>#N/A</v>
      </c>
    </row>
    <row r="1621" spans="1:11" x14ac:dyDescent="0.25">
      <c r="A1621" s="205">
        <v>24905</v>
      </c>
      <c r="B1621" s="202">
        <v>5.61</v>
      </c>
      <c r="C1621" s="202"/>
      <c r="D1621" s="202"/>
      <c r="E1621" s="202"/>
      <c r="J1621" s="204">
        <v>33942</v>
      </c>
      <c r="K1621" s="201" t="e">
        <f>NA()</f>
        <v>#N/A</v>
      </c>
    </row>
    <row r="1622" spans="1:11" x14ac:dyDescent="0.25">
      <c r="A1622" s="205">
        <v>24908</v>
      </c>
      <c r="B1622" s="202">
        <v>5.6</v>
      </c>
      <c r="C1622" s="202"/>
      <c r="D1622" s="202"/>
      <c r="E1622" s="202"/>
      <c r="J1622" s="204">
        <v>33949</v>
      </c>
      <c r="K1622" s="201" t="e">
        <f>NA()</f>
        <v>#N/A</v>
      </c>
    </row>
    <row r="1623" spans="1:11" x14ac:dyDescent="0.25">
      <c r="A1623" s="205">
        <v>24909</v>
      </c>
      <c r="B1623" s="202">
        <v>5.64</v>
      </c>
      <c r="C1623" s="202"/>
      <c r="D1623" s="202"/>
      <c r="E1623" s="202"/>
      <c r="J1623" s="204">
        <v>33956</v>
      </c>
      <c r="K1623" s="201" t="e">
        <f>NA()</f>
        <v>#N/A</v>
      </c>
    </row>
    <row r="1624" spans="1:11" x14ac:dyDescent="0.25">
      <c r="A1624" s="205">
        <v>24910</v>
      </c>
      <c r="B1624" s="203">
        <v>5.7</v>
      </c>
      <c r="C1624" s="203"/>
      <c r="D1624" s="203"/>
      <c r="E1624" s="203"/>
      <c r="J1624" s="204">
        <v>33963</v>
      </c>
      <c r="K1624" s="201" t="e">
        <f>NA()</f>
        <v>#N/A</v>
      </c>
    </row>
    <row r="1625" spans="1:11" x14ac:dyDescent="0.25">
      <c r="A1625" s="205">
        <v>24911</v>
      </c>
      <c r="B1625" s="202">
        <v>5.77</v>
      </c>
      <c r="C1625" s="202"/>
      <c r="D1625" s="202"/>
      <c r="E1625" s="202"/>
      <c r="J1625" s="204">
        <v>33970</v>
      </c>
      <c r="K1625" s="201" t="e">
        <f>NA()</f>
        <v>#N/A</v>
      </c>
    </row>
    <row r="1626" spans="1:11" x14ac:dyDescent="0.25">
      <c r="A1626" s="205">
        <v>24912</v>
      </c>
      <c r="B1626" s="202">
        <v>5.69</v>
      </c>
      <c r="C1626" s="202"/>
      <c r="D1626" s="202"/>
      <c r="E1626" s="202"/>
      <c r="J1626" s="204">
        <v>33977</v>
      </c>
      <c r="K1626" s="201" t="e">
        <f>NA()</f>
        <v>#N/A</v>
      </c>
    </row>
    <row r="1627" spans="1:11" x14ac:dyDescent="0.25">
      <c r="A1627" s="205">
        <v>24915</v>
      </c>
      <c r="B1627" s="202">
        <v>5.62</v>
      </c>
      <c r="C1627" s="202"/>
      <c r="D1627" s="202"/>
      <c r="E1627" s="202"/>
      <c r="J1627" s="204">
        <v>33984</v>
      </c>
      <c r="K1627" s="201" t="e">
        <f>NA()</f>
        <v>#N/A</v>
      </c>
    </row>
    <row r="1628" spans="1:11" x14ac:dyDescent="0.25">
      <c r="A1628" s="205">
        <v>24916</v>
      </c>
      <c r="B1628" s="202">
        <v>5.63</v>
      </c>
      <c r="C1628" s="202"/>
      <c r="D1628" s="202"/>
      <c r="E1628" s="202"/>
      <c r="J1628" s="204">
        <v>33991</v>
      </c>
      <c r="K1628" s="201" t="e">
        <f>NA()</f>
        <v>#N/A</v>
      </c>
    </row>
    <row r="1629" spans="1:11" x14ac:dyDescent="0.25">
      <c r="A1629" s="205">
        <v>24917</v>
      </c>
      <c r="B1629" s="202">
        <v>5.61</v>
      </c>
      <c r="C1629" s="202"/>
      <c r="D1629" s="202"/>
      <c r="E1629" s="202"/>
      <c r="J1629" s="204">
        <v>33998</v>
      </c>
      <c r="K1629" s="201" t="e">
        <f>NA()</f>
        <v>#N/A</v>
      </c>
    </row>
    <row r="1630" spans="1:11" x14ac:dyDescent="0.25">
      <c r="A1630" s="205">
        <v>24918</v>
      </c>
      <c r="B1630" s="202">
        <v>5.62</v>
      </c>
      <c r="C1630" s="202"/>
      <c r="D1630" s="202"/>
      <c r="E1630" s="202"/>
      <c r="J1630" s="204">
        <v>34005</v>
      </c>
      <c r="K1630" s="201" t="e">
        <f>NA()</f>
        <v>#N/A</v>
      </c>
    </row>
    <row r="1631" spans="1:11" x14ac:dyDescent="0.25">
      <c r="A1631" s="205">
        <v>24919</v>
      </c>
      <c r="B1631" s="202">
        <v>5.61</v>
      </c>
      <c r="C1631" s="202"/>
      <c r="D1631" s="202"/>
      <c r="E1631" s="202"/>
      <c r="J1631" s="204">
        <v>34012</v>
      </c>
      <c r="K1631" s="201" t="e">
        <f>NA()</f>
        <v>#N/A</v>
      </c>
    </row>
    <row r="1632" spans="1:11" x14ac:dyDescent="0.25">
      <c r="A1632" s="205">
        <v>24922</v>
      </c>
      <c r="B1632" s="202">
        <v>5.6</v>
      </c>
      <c r="C1632" s="202"/>
      <c r="D1632" s="202"/>
      <c r="E1632" s="202"/>
      <c r="J1632" s="204">
        <v>34019</v>
      </c>
      <c r="K1632" s="201" t="e">
        <f>NA()</f>
        <v>#N/A</v>
      </c>
    </row>
    <row r="1633" spans="1:11" x14ac:dyDescent="0.25">
      <c r="A1633" s="205">
        <v>24923</v>
      </c>
      <c r="B1633" s="202">
        <v>5.64</v>
      </c>
      <c r="C1633" s="202"/>
      <c r="D1633" s="202"/>
      <c r="E1633" s="202"/>
      <c r="J1633" s="204">
        <v>34026</v>
      </c>
      <c r="K1633" s="201" t="e">
        <f>NA()</f>
        <v>#N/A</v>
      </c>
    </row>
    <row r="1634" spans="1:11" x14ac:dyDescent="0.25">
      <c r="A1634" s="205">
        <v>24924</v>
      </c>
      <c r="B1634" s="202">
        <v>5.64</v>
      </c>
      <c r="C1634" s="202"/>
      <c r="D1634" s="202"/>
      <c r="E1634" s="202"/>
      <c r="J1634" s="204">
        <v>34033</v>
      </c>
      <c r="K1634" s="201" t="e">
        <f>NA()</f>
        <v>#N/A</v>
      </c>
    </row>
    <row r="1635" spans="1:11" x14ac:dyDescent="0.25">
      <c r="A1635" s="205">
        <v>24925</v>
      </c>
      <c r="B1635" s="202">
        <v>5.64</v>
      </c>
      <c r="C1635" s="202"/>
      <c r="D1635" s="202"/>
      <c r="E1635" s="202"/>
      <c r="J1635" s="204">
        <v>34040</v>
      </c>
      <c r="K1635" s="201" t="e">
        <f>NA()</f>
        <v>#N/A</v>
      </c>
    </row>
    <row r="1636" spans="1:11" x14ac:dyDescent="0.25">
      <c r="A1636" s="205">
        <v>24926</v>
      </c>
      <c r="B1636" s="202">
        <v>5.62</v>
      </c>
      <c r="C1636" s="202"/>
      <c r="D1636" s="202"/>
      <c r="E1636" s="202"/>
      <c r="J1636" s="204">
        <v>34047</v>
      </c>
      <c r="K1636" s="201" t="e">
        <f>NA()</f>
        <v>#N/A</v>
      </c>
    </row>
    <row r="1637" spans="1:11" x14ac:dyDescent="0.25">
      <c r="A1637" s="205">
        <v>24929</v>
      </c>
      <c r="B1637" s="202">
        <v>5.52</v>
      </c>
      <c r="C1637" s="202"/>
      <c r="D1637" s="202"/>
      <c r="E1637" s="202"/>
      <c r="J1637" s="204">
        <v>34054</v>
      </c>
      <c r="K1637" s="201" t="e">
        <f>NA()</f>
        <v>#N/A</v>
      </c>
    </row>
    <row r="1638" spans="1:11" x14ac:dyDescent="0.25">
      <c r="A1638" s="205">
        <v>24930</v>
      </c>
      <c r="B1638" s="202">
        <v>5.5</v>
      </c>
      <c r="C1638" s="202"/>
      <c r="D1638" s="202"/>
      <c r="E1638" s="202"/>
      <c r="J1638" s="204">
        <v>34061</v>
      </c>
      <c r="K1638" s="201" t="e">
        <f>NA()</f>
        <v>#N/A</v>
      </c>
    </row>
    <row r="1639" spans="1:11" x14ac:dyDescent="0.25">
      <c r="A1639" s="205">
        <v>24931</v>
      </c>
      <c r="B1639" s="202">
        <v>5.42</v>
      </c>
      <c r="C1639" s="202"/>
      <c r="D1639" s="202"/>
      <c r="E1639" s="202"/>
      <c r="J1639" s="204">
        <v>34068</v>
      </c>
      <c r="K1639" s="201" t="e">
        <f>NA()</f>
        <v>#N/A</v>
      </c>
    </row>
    <row r="1640" spans="1:11" x14ac:dyDescent="0.25">
      <c r="A1640" s="205">
        <v>24932</v>
      </c>
      <c r="B1640" s="202">
        <v>5.42</v>
      </c>
      <c r="C1640" s="202"/>
      <c r="D1640" s="202"/>
      <c r="E1640" s="202"/>
      <c r="J1640" s="204">
        <v>34075</v>
      </c>
      <c r="K1640" s="201" t="e">
        <f>NA()</f>
        <v>#N/A</v>
      </c>
    </row>
    <row r="1641" spans="1:11" x14ac:dyDescent="0.25">
      <c r="A1641" s="205">
        <v>24933</v>
      </c>
      <c r="B1641" s="202">
        <v>5.42</v>
      </c>
      <c r="C1641" s="202"/>
      <c r="D1641" s="202"/>
      <c r="E1641" s="202"/>
      <c r="J1641" s="204">
        <v>34082</v>
      </c>
      <c r="K1641" s="201" t="e">
        <f>NA()</f>
        <v>#N/A</v>
      </c>
    </row>
    <row r="1642" spans="1:11" x14ac:dyDescent="0.25">
      <c r="A1642" s="205">
        <v>24936</v>
      </c>
      <c r="B1642" s="202">
        <v>5.41</v>
      </c>
      <c r="C1642" s="202"/>
      <c r="D1642" s="202"/>
      <c r="E1642" s="202"/>
      <c r="J1642" s="204">
        <v>34089</v>
      </c>
      <c r="K1642" s="201" t="e">
        <f>NA()</f>
        <v>#N/A</v>
      </c>
    </row>
    <row r="1643" spans="1:11" x14ac:dyDescent="0.25">
      <c r="A1643" s="205">
        <v>24937</v>
      </c>
      <c r="B1643" s="202" t="e">
        <f>NA()</f>
        <v>#N/A</v>
      </c>
      <c r="C1643" s="202"/>
      <c r="D1643" s="202"/>
      <c r="E1643" s="202"/>
      <c r="J1643" s="204">
        <v>34096</v>
      </c>
      <c r="K1643" s="201" t="e">
        <f>NA()</f>
        <v>#N/A</v>
      </c>
    </row>
    <row r="1644" spans="1:11" x14ac:dyDescent="0.25">
      <c r="A1644" s="205">
        <v>24938</v>
      </c>
      <c r="B1644" s="202">
        <v>5.37</v>
      </c>
      <c r="C1644" s="202"/>
      <c r="D1644" s="202"/>
      <c r="E1644" s="202"/>
      <c r="J1644" s="204">
        <v>34103</v>
      </c>
      <c r="K1644" s="201" t="e">
        <f>NA()</f>
        <v>#N/A</v>
      </c>
    </row>
    <row r="1645" spans="1:11" x14ac:dyDescent="0.25">
      <c r="A1645" s="205">
        <v>24939</v>
      </c>
      <c r="B1645" s="202">
        <v>5.38</v>
      </c>
      <c r="C1645" s="202"/>
      <c r="D1645" s="202"/>
      <c r="E1645" s="202"/>
      <c r="J1645" s="204">
        <v>34110</v>
      </c>
      <c r="K1645" s="201" t="e">
        <f>NA()</f>
        <v>#N/A</v>
      </c>
    </row>
    <row r="1646" spans="1:11" x14ac:dyDescent="0.25">
      <c r="A1646" s="205">
        <v>24940</v>
      </c>
      <c r="B1646" s="202" t="e">
        <f>NA()</f>
        <v>#N/A</v>
      </c>
      <c r="C1646" s="202"/>
      <c r="D1646" s="202"/>
      <c r="E1646" s="202"/>
      <c r="J1646" s="204">
        <v>34117</v>
      </c>
      <c r="K1646" s="201" t="e">
        <f>NA()</f>
        <v>#N/A</v>
      </c>
    </row>
    <row r="1647" spans="1:11" x14ac:dyDescent="0.25">
      <c r="A1647" s="205">
        <v>24943</v>
      </c>
      <c r="B1647" s="202">
        <v>5.42</v>
      </c>
      <c r="C1647" s="202"/>
      <c r="D1647" s="202"/>
      <c r="E1647" s="202"/>
      <c r="J1647" s="204">
        <v>34124</v>
      </c>
      <c r="K1647" s="201" t="e">
        <f>NA()</f>
        <v>#N/A</v>
      </c>
    </row>
    <row r="1648" spans="1:11" x14ac:dyDescent="0.25">
      <c r="A1648" s="205">
        <v>24944</v>
      </c>
      <c r="B1648" s="202">
        <v>5.42</v>
      </c>
      <c r="C1648" s="202"/>
      <c r="D1648" s="202"/>
      <c r="E1648" s="202"/>
      <c r="J1648" s="204">
        <v>34131</v>
      </c>
      <c r="K1648" s="201" t="e">
        <f>NA()</f>
        <v>#N/A</v>
      </c>
    </row>
    <row r="1649" spans="1:11" x14ac:dyDescent="0.25">
      <c r="A1649" s="205">
        <v>24945</v>
      </c>
      <c r="B1649" s="203">
        <v>5.42</v>
      </c>
      <c r="C1649" s="203"/>
      <c r="D1649" s="203"/>
      <c r="E1649" s="203"/>
      <c r="J1649" s="204">
        <v>34138</v>
      </c>
      <c r="K1649" s="201" t="e">
        <f>NA()</f>
        <v>#N/A</v>
      </c>
    </row>
    <row r="1650" spans="1:11" x14ac:dyDescent="0.25">
      <c r="A1650" s="205">
        <v>24946</v>
      </c>
      <c r="B1650" s="202">
        <v>5.44</v>
      </c>
      <c r="C1650" s="202"/>
      <c r="D1650" s="202"/>
      <c r="E1650" s="202"/>
      <c r="J1650" s="204">
        <v>34145</v>
      </c>
      <c r="K1650" s="201" t="e">
        <f>NA()</f>
        <v>#N/A</v>
      </c>
    </row>
    <row r="1651" spans="1:11" x14ac:dyDescent="0.25">
      <c r="A1651" s="205">
        <v>24947</v>
      </c>
      <c r="B1651" s="202">
        <v>5.54</v>
      </c>
      <c r="C1651" s="202"/>
      <c r="D1651" s="202"/>
      <c r="E1651" s="202"/>
      <c r="J1651" s="204">
        <v>34152</v>
      </c>
      <c r="K1651" s="201" t="e">
        <f>NA()</f>
        <v>#N/A</v>
      </c>
    </row>
    <row r="1652" spans="1:11" x14ac:dyDescent="0.25">
      <c r="A1652" s="205">
        <v>24950</v>
      </c>
      <c r="B1652" s="202">
        <v>5.56</v>
      </c>
      <c r="C1652" s="202"/>
      <c r="D1652" s="202"/>
      <c r="E1652" s="202"/>
      <c r="J1652" s="204">
        <v>34159</v>
      </c>
      <c r="K1652" s="201" t="e">
        <f>NA()</f>
        <v>#N/A</v>
      </c>
    </row>
    <row r="1653" spans="1:11" x14ac:dyDescent="0.25">
      <c r="A1653" s="205">
        <v>24951</v>
      </c>
      <c r="B1653" s="202">
        <v>5.52</v>
      </c>
      <c r="C1653" s="202"/>
      <c r="D1653" s="202"/>
      <c r="E1653" s="202"/>
      <c r="J1653" s="204">
        <v>34166</v>
      </c>
      <c r="K1653" s="201" t="e">
        <f>NA()</f>
        <v>#N/A</v>
      </c>
    </row>
    <row r="1654" spans="1:11" x14ac:dyDescent="0.25">
      <c r="A1654" s="205">
        <v>24952</v>
      </c>
      <c r="B1654" s="202">
        <v>5.5</v>
      </c>
      <c r="C1654" s="202"/>
      <c r="D1654" s="202"/>
      <c r="E1654" s="202"/>
      <c r="J1654" s="204">
        <v>34173</v>
      </c>
      <c r="K1654" s="201" t="e">
        <f>NA()</f>
        <v>#N/A</v>
      </c>
    </row>
    <row r="1655" spans="1:11" x14ac:dyDescent="0.25">
      <c r="A1655" s="205">
        <v>24953</v>
      </c>
      <c r="B1655" s="202">
        <v>5.5</v>
      </c>
      <c r="C1655" s="202"/>
      <c r="D1655" s="202"/>
      <c r="E1655" s="202"/>
      <c r="J1655" s="204">
        <v>34180</v>
      </c>
      <c r="K1655" s="201" t="e">
        <f>NA()</f>
        <v>#N/A</v>
      </c>
    </row>
    <row r="1656" spans="1:11" x14ac:dyDescent="0.25">
      <c r="A1656" s="205">
        <v>24954</v>
      </c>
      <c r="B1656" s="202">
        <v>5.5</v>
      </c>
      <c r="C1656" s="202"/>
      <c r="D1656" s="202"/>
      <c r="E1656" s="202"/>
      <c r="J1656" s="204">
        <v>34187</v>
      </c>
      <c r="K1656" s="201" t="e">
        <f>NA()</f>
        <v>#N/A</v>
      </c>
    </row>
    <row r="1657" spans="1:11" x14ac:dyDescent="0.25">
      <c r="A1657" s="205">
        <v>24957</v>
      </c>
      <c r="B1657" s="202">
        <v>5.5</v>
      </c>
      <c r="C1657" s="202"/>
      <c r="D1657" s="202"/>
      <c r="E1657" s="202"/>
      <c r="J1657" s="204">
        <v>34194</v>
      </c>
      <c r="K1657" s="201" t="e">
        <f>NA()</f>
        <v>#N/A</v>
      </c>
    </row>
    <row r="1658" spans="1:11" x14ac:dyDescent="0.25">
      <c r="A1658" s="205">
        <v>24958</v>
      </c>
      <c r="B1658" s="202">
        <v>5.5</v>
      </c>
      <c r="C1658" s="202"/>
      <c r="D1658" s="202"/>
      <c r="E1658" s="202"/>
      <c r="J1658" s="204">
        <v>34201</v>
      </c>
      <c r="K1658" s="201" t="e">
        <f>NA()</f>
        <v>#N/A</v>
      </c>
    </row>
    <row r="1659" spans="1:11" x14ac:dyDescent="0.25">
      <c r="A1659" s="205">
        <v>24959</v>
      </c>
      <c r="B1659" s="202">
        <v>5.47</v>
      </c>
      <c r="C1659" s="202"/>
      <c r="D1659" s="202"/>
      <c r="E1659" s="202"/>
      <c r="J1659" s="204">
        <v>34208</v>
      </c>
      <c r="K1659" s="201" t="e">
        <f>NA()</f>
        <v>#N/A</v>
      </c>
    </row>
    <row r="1660" spans="1:11" x14ac:dyDescent="0.25">
      <c r="A1660" s="205">
        <v>24960</v>
      </c>
      <c r="B1660" s="202">
        <v>5.48</v>
      </c>
      <c r="C1660" s="202"/>
      <c r="D1660" s="202"/>
      <c r="E1660" s="202"/>
      <c r="J1660" s="204">
        <v>34215</v>
      </c>
      <c r="K1660" s="201" t="e">
        <f>NA()</f>
        <v>#N/A</v>
      </c>
    </row>
    <row r="1661" spans="1:11" x14ac:dyDescent="0.25">
      <c r="A1661" s="205">
        <v>24961</v>
      </c>
      <c r="B1661" s="202">
        <v>5.51</v>
      </c>
      <c r="C1661" s="202"/>
      <c r="D1661" s="202"/>
      <c r="E1661" s="202"/>
      <c r="J1661" s="204">
        <v>34222</v>
      </c>
      <c r="K1661" s="201" t="e">
        <f>NA()</f>
        <v>#N/A</v>
      </c>
    </row>
    <row r="1662" spans="1:11" x14ac:dyDescent="0.25">
      <c r="A1662" s="205">
        <v>24964</v>
      </c>
      <c r="B1662" s="202">
        <v>5.5</v>
      </c>
      <c r="C1662" s="202"/>
      <c r="D1662" s="202"/>
      <c r="E1662" s="202"/>
      <c r="J1662" s="204">
        <v>34229</v>
      </c>
      <c r="K1662" s="201" t="e">
        <f>NA()</f>
        <v>#N/A</v>
      </c>
    </row>
    <row r="1663" spans="1:11" x14ac:dyDescent="0.25">
      <c r="A1663" s="205">
        <v>24965</v>
      </c>
      <c r="B1663" s="202">
        <v>5.49</v>
      </c>
      <c r="C1663" s="202"/>
      <c r="D1663" s="202"/>
      <c r="E1663" s="202"/>
      <c r="J1663" s="204">
        <v>34236</v>
      </c>
      <c r="K1663" s="201" t="e">
        <f>NA()</f>
        <v>#N/A</v>
      </c>
    </row>
    <row r="1664" spans="1:11" x14ac:dyDescent="0.25">
      <c r="A1664" s="205">
        <v>24966</v>
      </c>
      <c r="B1664" s="202">
        <v>5.5</v>
      </c>
      <c r="C1664" s="202"/>
      <c r="D1664" s="202"/>
      <c r="E1664" s="202"/>
      <c r="J1664" s="204">
        <v>34243</v>
      </c>
      <c r="K1664" s="201">
        <v>6.12</v>
      </c>
    </row>
    <row r="1665" spans="1:11" x14ac:dyDescent="0.25">
      <c r="A1665" s="205">
        <v>24967</v>
      </c>
      <c r="B1665" s="202">
        <v>5.49</v>
      </c>
      <c r="C1665" s="202"/>
      <c r="D1665" s="202"/>
      <c r="E1665" s="202"/>
      <c r="J1665" s="204">
        <v>34250</v>
      </c>
      <c r="K1665" s="201">
        <v>6.09</v>
      </c>
    </row>
    <row r="1666" spans="1:11" x14ac:dyDescent="0.25">
      <c r="A1666" s="205">
        <v>24968</v>
      </c>
      <c r="B1666" s="202">
        <v>5.48</v>
      </c>
      <c r="C1666" s="202"/>
      <c r="D1666" s="202"/>
      <c r="E1666" s="202"/>
      <c r="J1666" s="204">
        <v>34257</v>
      </c>
      <c r="K1666" s="201">
        <v>5.99</v>
      </c>
    </row>
    <row r="1667" spans="1:11" x14ac:dyDescent="0.25">
      <c r="A1667" s="205">
        <v>24971</v>
      </c>
      <c r="B1667" s="202">
        <v>5.49</v>
      </c>
      <c r="C1667" s="202"/>
      <c r="D1667" s="202"/>
      <c r="E1667" s="202"/>
      <c r="J1667" s="204">
        <v>34264</v>
      </c>
      <c r="K1667" s="201">
        <v>6.03</v>
      </c>
    </row>
    <row r="1668" spans="1:11" x14ac:dyDescent="0.25">
      <c r="A1668" s="205">
        <v>24972</v>
      </c>
      <c r="B1668" s="202">
        <v>5.51</v>
      </c>
      <c r="C1668" s="202"/>
      <c r="D1668" s="202"/>
      <c r="E1668" s="202"/>
      <c r="J1668" s="204">
        <v>34271</v>
      </c>
      <c r="K1668" s="201">
        <v>6.14</v>
      </c>
    </row>
    <row r="1669" spans="1:11" x14ac:dyDescent="0.25">
      <c r="A1669" s="205">
        <v>24973</v>
      </c>
      <c r="B1669" s="202">
        <v>5.52</v>
      </c>
      <c r="C1669" s="202"/>
      <c r="D1669" s="202"/>
      <c r="E1669" s="202"/>
      <c r="J1669" s="204">
        <v>34278</v>
      </c>
      <c r="K1669" s="201">
        <v>6.31</v>
      </c>
    </row>
    <row r="1670" spans="1:11" x14ac:dyDescent="0.25">
      <c r="A1670" s="205">
        <v>24974</v>
      </c>
      <c r="B1670" s="202">
        <v>5.57</v>
      </c>
      <c r="C1670" s="202"/>
      <c r="D1670" s="202"/>
      <c r="E1670" s="202"/>
      <c r="J1670" s="204">
        <v>34285</v>
      </c>
      <c r="K1670" s="201">
        <v>6.35</v>
      </c>
    </row>
    <row r="1671" spans="1:11" x14ac:dyDescent="0.25">
      <c r="A1671" s="205">
        <v>24975</v>
      </c>
      <c r="B1671" s="202">
        <v>5.59</v>
      </c>
      <c r="C1671" s="202"/>
      <c r="D1671" s="202"/>
      <c r="E1671" s="202"/>
      <c r="J1671" s="204">
        <v>34292</v>
      </c>
      <c r="K1671" s="201">
        <v>6.39</v>
      </c>
    </row>
    <row r="1672" spans="1:11" x14ac:dyDescent="0.25">
      <c r="A1672" s="205">
        <v>24978</v>
      </c>
      <c r="B1672" s="203">
        <v>5.64</v>
      </c>
      <c r="C1672" s="203"/>
      <c r="D1672" s="203"/>
      <c r="E1672" s="203"/>
      <c r="J1672" s="204">
        <v>34299</v>
      </c>
      <c r="K1672" s="201">
        <v>6.47</v>
      </c>
    </row>
    <row r="1673" spans="1:11" x14ac:dyDescent="0.25">
      <c r="A1673" s="205">
        <v>24979</v>
      </c>
      <c r="B1673" s="202">
        <v>5.66</v>
      </c>
      <c r="C1673" s="202"/>
      <c r="D1673" s="202"/>
      <c r="E1673" s="202"/>
      <c r="J1673" s="204">
        <v>34306</v>
      </c>
      <c r="K1673" s="201">
        <v>6.42</v>
      </c>
    </row>
    <row r="1674" spans="1:11" x14ac:dyDescent="0.25">
      <c r="A1674" s="205">
        <v>24980</v>
      </c>
      <c r="B1674" s="202">
        <v>5.67</v>
      </c>
      <c r="C1674" s="202"/>
      <c r="D1674" s="202"/>
      <c r="E1674" s="202"/>
      <c r="J1674" s="204">
        <v>34313</v>
      </c>
      <c r="K1674" s="201">
        <v>6.31</v>
      </c>
    </row>
    <row r="1675" spans="1:11" x14ac:dyDescent="0.25">
      <c r="A1675" s="205">
        <v>24981</v>
      </c>
      <c r="B1675" s="202">
        <v>5.65</v>
      </c>
      <c r="C1675" s="202"/>
      <c r="D1675" s="202"/>
      <c r="E1675" s="202"/>
      <c r="J1675" s="204">
        <v>34320</v>
      </c>
      <c r="K1675" s="201">
        <v>6.45</v>
      </c>
    </row>
    <row r="1676" spans="1:11" x14ac:dyDescent="0.25">
      <c r="A1676" s="205">
        <v>24982</v>
      </c>
      <c r="B1676" s="202">
        <v>5.62</v>
      </c>
      <c r="C1676" s="202"/>
      <c r="D1676" s="202"/>
      <c r="E1676" s="202"/>
      <c r="J1676" s="204">
        <v>34327</v>
      </c>
      <c r="K1676" s="201">
        <v>6.41</v>
      </c>
    </row>
    <row r="1677" spans="1:11" x14ac:dyDescent="0.25">
      <c r="A1677" s="205">
        <v>24985</v>
      </c>
      <c r="B1677" s="202">
        <v>5.57</v>
      </c>
      <c r="C1677" s="202"/>
      <c r="D1677" s="202"/>
      <c r="E1677" s="202"/>
      <c r="J1677" s="204">
        <v>34334</v>
      </c>
      <c r="K1677" s="201">
        <v>6.41</v>
      </c>
    </row>
    <row r="1678" spans="1:11" x14ac:dyDescent="0.25">
      <c r="A1678" s="205">
        <v>24986</v>
      </c>
      <c r="B1678" s="202">
        <v>5.57</v>
      </c>
      <c r="C1678" s="202"/>
      <c r="D1678" s="202"/>
      <c r="E1678" s="202"/>
      <c r="J1678" s="204">
        <v>34341</v>
      </c>
      <c r="K1678" s="201">
        <v>6.48</v>
      </c>
    </row>
    <row r="1679" spans="1:11" x14ac:dyDescent="0.25">
      <c r="A1679" s="205">
        <v>24987</v>
      </c>
      <c r="B1679" s="202">
        <v>5.58</v>
      </c>
      <c r="C1679" s="202"/>
      <c r="D1679" s="202"/>
      <c r="E1679" s="202"/>
      <c r="J1679" s="204">
        <v>34348</v>
      </c>
      <c r="K1679" s="201">
        <v>6.34</v>
      </c>
    </row>
    <row r="1680" spans="1:11" x14ac:dyDescent="0.25">
      <c r="A1680" s="205">
        <v>24988</v>
      </c>
      <c r="B1680" s="202" t="e">
        <f>NA()</f>
        <v>#N/A</v>
      </c>
      <c r="C1680" s="202"/>
      <c r="D1680" s="202"/>
      <c r="E1680" s="202"/>
      <c r="J1680" s="204">
        <v>34355</v>
      </c>
      <c r="K1680" s="201">
        <v>6.38</v>
      </c>
    </row>
    <row r="1681" spans="1:11" x14ac:dyDescent="0.25">
      <c r="A1681" s="205">
        <v>24989</v>
      </c>
      <c r="B1681" s="202">
        <v>5.5</v>
      </c>
      <c r="C1681" s="202"/>
      <c r="D1681" s="202"/>
      <c r="E1681" s="202"/>
      <c r="J1681" s="204">
        <v>34362</v>
      </c>
      <c r="K1681" s="201">
        <v>6.35</v>
      </c>
    </row>
    <row r="1682" spans="1:11" x14ac:dyDescent="0.25">
      <c r="A1682" s="205">
        <v>24992</v>
      </c>
      <c r="B1682" s="203">
        <v>5.45</v>
      </c>
      <c r="C1682" s="203"/>
      <c r="D1682" s="203"/>
      <c r="E1682" s="203"/>
      <c r="J1682" s="204">
        <v>34369</v>
      </c>
      <c r="K1682" s="201">
        <v>6.38</v>
      </c>
    </row>
    <row r="1683" spans="1:11" x14ac:dyDescent="0.25">
      <c r="A1683" s="205">
        <v>24993</v>
      </c>
      <c r="B1683" s="202">
        <v>5.42</v>
      </c>
      <c r="C1683" s="202"/>
      <c r="D1683" s="202"/>
      <c r="E1683" s="202"/>
      <c r="J1683" s="204">
        <v>34376</v>
      </c>
      <c r="K1683" s="201">
        <v>6.52</v>
      </c>
    </row>
    <row r="1684" spans="1:11" x14ac:dyDescent="0.25">
      <c r="A1684" s="205">
        <v>24994</v>
      </c>
      <c r="B1684" s="202">
        <v>5.45</v>
      </c>
      <c r="C1684" s="202"/>
      <c r="D1684" s="202"/>
      <c r="E1684" s="202"/>
      <c r="J1684" s="204">
        <v>34383</v>
      </c>
      <c r="K1684" s="201">
        <v>6.58</v>
      </c>
    </row>
    <row r="1685" spans="1:11" x14ac:dyDescent="0.25">
      <c r="A1685" s="205">
        <v>24995</v>
      </c>
      <c r="B1685" s="202">
        <v>5.46</v>
      </c>
      <c r="C1685" s="202"/>
      <c r="D1685" s="202"/>
      <c r="E1685" s="202"/>
      <c r="J1685" s="204">
        <v>34390</v>
      </c>
      <c r="K1685" s="201">
        <v>6.76</v>
      </c>
    </row>
    <row r="1686" spans="1:11" x14ac:dyDescent="0.25">
      <c r="A1686" s="205">
        <v>24996</v>
      </c>
      <c r="B1686" s="202">
        <v>5.45</v>
      </c>
      <c r="C1686" s="202"/>
      <c r="D1686" s="202"/>
      <c r="E1686" s="202"/>
      <c r="J1686" s="204">
        <v>34397</v>
      </c>
      <c r="K1686" s="201">
        <v>6.86</v>
      </c>
    </row>
    <row r="1687" spans="1:11" x14ac:dyDescent="0.25">
      <c r="A1687" s="205">
        <v>24999</v>
      </c>
      <c r="B1687" s="202">
        <v>5.45</v>
      </c>
      <c r="C1687" s="202"/>
      <c r="D1687" s="202"/>
      <c r="E1687" s="202"/>
      <c r="J1687" s="204">
        <v>34404</v>
      </c>
      <c r="K1687" s="201">
        <v>6.95</v>
      </c>
    </row>
    <row r="1688" spans="1:11" x14ac:dyDescent="0.25">
      <c r="A1688" s="205">
        <v>25000</v>
      </c>
      <c r="B1688" s="202">
        <v>5.46</v>
      </c>
      <c r="C1688" s="202"/>
      <c r="D1688" s="202"/>
      <c r="E1688" s="202"/>
      <c r="J1688" s="204">
        <v>34411</v>
      </c>
      <c r="K1688" s="201">
        <v>6.96</v>
      </c>
    </row>
    <row r="1689" spans="1:11" x14ac:dyDescent="0.25">
      <c r="A1689" s="205">
        <v>25001</v>
      </c>
      <c r="B1689" s="202">
        <v>5.45</v>
      </c>
      <c r="C1689" s="202"/>
      <c r="D1689" s="202"/>
      <c r="E1689" s="202"/>
      <c r="J1689" s="204">
        <v>34418</v>
      </c>
      <c r="K1689" s="201">
        <v>7.02</v>
      </c>
    </row>
    <row r="1690" spans="1:11" x14ac:dyDescent="0.25">
      <c r="A1690" s="205">
        <v>25002</v>
      </c>
      <c r="B1690" s="202">
        <v>5.43</v>
      </c>
      <c r="C1690" s="202"/>
      <c r="D1690" s="202"/>
      <c r="E1690" s="202"/>
      <c r="J1690" s="204">
        <v>34425</v>
      </c>
      <c r="K1690" s="201">
        <v>7.18</v>
      </c>
    </row>
    <row r="1691" spans="1:11" x14ac:dyDescent="0.25">
      <c r="A1691" s="205">
        <v>25003</v>
      </c>
      <c r="B1691" s="202">
        <v>5.4</v>
      </c>
      <c r="C1691" s="202"/>
      <c r="D1691" s="202"/>
      <c r="E1691" s="202"/>
      <c r="J1691" s="204">
        <v>34432</v>
      </c>
      <c r="K1691" s="201">
        <v>7.41</v>
      </c>
    </row>
    <row r="1692" spans="1:11" x14ac:dyDescent="0.25">
      <c r="A1692" s="205">
        <v>25006</v>
      </c>
      <c r="B1692" s="202">
        <v>5.39</v>
      </c>
      <c r="C1692" s="202"/>
      <c r="D1692" s="202"/>
      <c r="E1692" s="202"/>
      <c r="J1692" s="204">
        <v>34439</v>
      </c>
      <c r="K1692" s="201">
        <v>7.39</v>
      </c>
    </row>
    <row r="1693" spans="1:11" x14ac:dyDescent="0.25">
      <c r="A1693" s="205">
        <v>25007</v>
      </c>
      <c r="B1693" s="202">
        <v>5.4</v>
      </c>
      <c r="C1693" s="202"/>
      <c r="D1693" s="202"/>
      <c r="E1693" s="202"/>
      <c r="J1693" s="204">
        <v>34446</v>
      </c>
      <c r="K1693" s="201">
        <v>7.44</v>
      </c>
    </row>
    <row r="1694" spans="1:11" x14ac:dyDescent="0.25">
      <c r="A1694" s="205">
        <v>25008</v>
      </c>
      <c r="B1694" s="202">
        <v>5.38</v>
      </c>
      <c r="C1694" s="202"/>
      <c r="D1694" s="202"/>
      <c r="E1694" s="202"/>
      <c r="J1694" s="204">
        <v>34453</v>
      </c>
      <c r="K1694" s="201">
        <v>7.34</v>
      </c>
    </row>
    <row r="1695" spans="1:11" x14ac:dyDescent="0.25">
      <c r="A1695" s="205">
        <v>25009</v>
      </c>
      <c r="B1695" s="202">
        <v>5.35</v>
      </c>
      <c r="C1695" s="202"/>
      <c r="D1695" s="202"/>
      <c r="E1695" s="202"/>
      <c r="J1695" s="204">
        <v>34460</v>
      </c>
      <c r="K1695" s="201">
        <v>7.51</v>
      </c>
    </row>
    <row r="1696" spans="1:11" x14ac:dyDescent="0.25">
      <c r="A1696" s="205">
        <v>25010</v>
      </c>
      <c r="B1696" s="202">
        <v>5.32</v>
      </c>
      <c r="C1696" s="202"/>
      <c r="D1696" s="202"/>
      <c r="E1696" s="202"/>
      <c r="J1696" s="204">
        <v>34467</v>
      </c>
      <c r="K1696" s="201">
        <v>7.69</v>
      </c>
    </row>
    <row r="1697" spans="1:11" x14ac:dyDescent="0.25">
      <c r="A1697" s="205">
        <v>25013</v>
      </c>
      <c r="B1697" s="202">
        <v>5.32</v>
      </c>
      <c r="C1697" s="202"/>
      <c r="D1697" s="202"/>
      <c r="E1697" s="202"/>
      <c r="J1697" s="204">
        <v>34474</v>
      </c>
      <c r="K1697" s="201">
        <v>7.44</v>
      </c>
    </row>
    <row r="1698" spans="1:11" x14ac:dyDescent="0.25">
      <c r="A1698" s="205">
        <v>25014</v>
      </c>
      <c r="B1698" s="202">
        <v>5.35</v>
      </c>
      <c r="C1698" s="202"/>
      <c r="D1698" s="202"/>
      <c r="E1698" s="202"/>
      <c r="J1698" s="204">
        <v>34481</v>
      </c>
      <c r="K1698" s="201">
        <v>7.54</v>
      </c>
    </row>
    <row r="1699" spans="1:11" x14ac:dyDescent="0.25">
      <c r="A1699" s="205">
        <v>25015</v>
      </c>
      <c r="B1699" s="202">
        <v>5.36</v>
      </c>
      <c r="C1699" s="202"/>
      <c r="D1699" s="202"/>
      <c r="E1699" s="202"/>
      <c r="J1699" s="204">
        <v>34488</v>
      </c>
      <c r="K1699" s="201">
        <v>7.5</v>
      </c>
    </row>
    <row r="1700" spans="1:11" x14ac:dyDescent="0.25">
      <c r="A1700" s="205">
        <v>25016</v>
      </c>
      <c r="B1700" s="202">
        <v>5.36</v>
      </c>
      <c r="C1700" s="202"/>
      <c r="D1700" s="202"/>
      <c r="E1700" s="202"/>
      <c r="J1700" s="204">
        <v>34495</v>
      </c>
      <c r="K1700" s="201">
        <v>7.39</v>
      </c>
    </row>
    <row r="1701" spans="1:11" x14ac:dyDescent="0.25">
      <c r="A1701" s="205">
        <v>25017</v>
      </c>
      <c r="B1701" s="202">
        <v>5.36</v>
      </c>
      <c r="C1701" s="202"/>
      <c r="D1701" s="202"/>
      <c r="E1701" s="202"/>
      <c r="J1701" s="204">
        <v>34502</v>
      </c>
      <c r="K1701" s="201">
        <v>7.5</v>
      </c>
    </row>
    <row r="1702" spans="1:11" x14ac:dyDescent="0.25">
      <c r="A1702" s="205">
        <v>25020</v>
      </c>
      <c r="B1702" s="202">
        <v>5.35</v>
      </c>
      <c r="C1702" s="202"/>
      <c r="D1702" s="202"/>
      <c r="E1702" s="202"/>
      <c r="J1702" s="204">
        <v>34509</v>
      </c>
      <c r="K1702" s="201">
        <v>7.57</v>
      </c>
    </row>
    <row r="1703" spans="1:11" x14ac:dyDescent="0.25">
      <c r="A1703" s="205">
        <v>25021</v>
      </c>
      <c r="B1703" s="203">
        <v>5.34</v>
      </c>
      <c r="C1703" s="203"/>
      <c r="D1703" s="203"/>
      <c r="E1703" s="203"/>
      <c r="J1703" s="204">
        <v>34516</v>
      </c>
      <c r="K1703" s="201">
        <v>7.67</v>
      </c>
    </row>
    <row r="1704" spans="1:11" x14ac:dyDescent="0.25">
      <c r="A1704" s="205">
        <v>25022</v>
      </c>
      <c r="B1704" s="202">
        <v>5.34</v>
      </c>
      <c r="C1704" s="202"/>
      <c r="D1704" s="202"/>
      <c r="E1704" s="202"/>
      <c r="J1704" s="204">
        <v>34523</v>
      </c>
      <c r="K1704" s="201">
        <v>7.74</v>
      </c>
    </row>
    <row r="1705" spans="1:11" x14ac:dyDescent="0.25">
      <c r="A1705" s="205">
        <v>25023</v>
      </c>
      <c r="B1705" s="202" t="e">
        <f>NA()</f>
        <v>#N/A</v>
      </c>
      <c r="C1705" s="202"/>
      <c r="D1705" s="202"/>
      <c r="E1705" s="202"/>
      <c r="J1705" s="204">
        <v>34530</v>
      </c>
      <c r="K1705" s="201">
        <v>7.74</v>
      </c>
    </row>
    <row r="1706" spans="1:11" x14ac:dyDescent="0.25">
      <c r="A1706" s="205">
        <v>25024</v>
      </c>
      <c r="B1706" s="202">
        <v>5.34</v>
      </c>
      <c r="C1706" s="202"/>
      <c r="D1706" s="202"/>
      <c r="E1706" s="202"/>
      <c r="J1706" s="204">
        <v>34537</v>
      </c>
      <c r="K1706" s="201">
        <v>7.62</v>
      </c>
    </row>
    <row r="1707" spans="1:11" x14ac:dyDescent="0.25">
      <c r="A1707" s="205">
        <v>25027</v>
      </c>
      <c r="B1707" s="202">
        <v>5.33</v>
      </c>
      <c r="C1707" s="202"/>
      <c r="D1707" s="202"/>
      <c r="E1707" s="202"/>
      <c r="J1707" s="204">
        <v>34544</v>
      </c>
      <c r="K1707" s="201">
        <v>7.6</v>
      </c>
    </row>
    <row r="1708" spans="1:11" x14ac:dyDescent="0.25">
      <c r="A1708" s="205">
        <v>25028</v>
      </c>
      <c r="B1708" s="202">
        <v>5.32</v>
      </c>
      <c r="C1708" s="202"/>
      <c r="D1708" s="202"/>
      <c r="E1708" s="202"/>
      <c r="J1708" s="204">
        <v>34551</v>
      </c>
      <c r="K1708" s="201">
        <v>7.49</v>
      </c>
    </row>
    <row r="1709" spans="1:11" x14ac:dyDescent="0.25">
      <c r="A1709" s="205">
        <v>25029</v>
      </c>
      <c r="B1709" s="202">
        <v>5.32</v>
      </c>
      <c r="C1709" s="202"/>
      <c r="D1709" s="202"/>
      <c r="E1709" s="202"/>
      <c r="J1709" s="204">
        <v>34558</v>
      </c>
      <c r="K1709" s="201">
        <v>7.66</v>
      </c>
    </row>
    <row r="1710" spans="1:11" x14ac:dyDescent="0.25">
      <c r="A1710" s="205">
        <v>25030</v>
      </c>
      <c r="B1710" s="202">
        <v>5.31</v>
      </c>
      <c r="C1710" s="202"/>
      <c r="D1710" s="202"/>
      <c r="E1710" s="202"/>
      <c r="J1710" s="204">
        <v>34565</v>
      </c>
      <c r="K1710" s="201">
        <v>7.63</v>
      </c>
    </row>
    <row r="1711" spans="1:11" x14ac:dyDescent="0.25">
      <c r="A1711" s="205">
        <v>25031</v>
      </c>
      <c r="B1711" s="202">
        <v>5.31</v>
      </c>
      <c r="C1711" s="202"/>
      <c r="D1711" s="202"/>
      <c r="E1711" s="202"/>
      <c r="J1711" s="204">
        <v>34572</v>
      </c>
      <c r="K1711" s="201">
        <v>7.69</v>
      </c>
    </row>
    <row r="1712" spans="1:11" x14ac:dyDescent="0.25">
      <c r="A1712" s="205">
        <v>25034</v>
      </c>
      <c r="B1712" s="202">
        <v>5.33</v>
      </c>
      <c r="C1712" s="202"/>
      <c r="D1712" s="202"/>
      <c r="E1712" s="202"/>
      <c r="J1712" s="204">
        <v>34579</v>
      </c>
      <c r="K1712" s="201">
        <v>7.62</v>
      </c>
    </row>
    <row r="1713" spans="1:11" x14ac:dyDescent="0.25">
      <c r="A1713" s="205">
        <v>25035</v>
      </c>
      <c r="B1713" s="202">
        <v>5.34</v>
      </c>
      <c r="C1713" s="202"/>
      <c r="D1713" s="202"/>
      <c r="E1713" s="202"/>
      <c r="J1713" s="204">
        <v>34586</v>
      </c>
      <c r="K1713" s="201">
        <v>7.76</v>
      </c>
    </row>
    <row r="1714" spans="1:11" x14ac:dyDescent="0.25">
      <c r="A1714" s="205">
        <v>25036</v>
      </c>
      <c r="B1714" s="202">
        <v>5.34</v>
      </c>
      <c r="C1714" s="202"/>
      <c r="D1714" s="202"/>
      <c r="E1714" s="202"/>
      <c r="J1714" s="204">
        <v>34593</v>
      </c>
      <c r="K1714" s="201">
        <v>7.87</v>
      </c>
    </row>
    <row r="1715" spans="1:11" x14ac:dyDescent="0.25">
      <c r="A1715" s="205">
        <v>25037</v>
      </c>
      <c r="B1715" s="202">
        <v>5.37</v>
      </c>
      <c r="C1715" s="202"/>
      <c r="D1715" s="202"/>
      <c r="E1715" s="202"/>
      <c r="J1715" s="204">
        <v>34600</v>
      </c>
      <c r="K1715" s="201">
        <v>7.93</v>
      </c>
    </row>
    <row r="1716" spans="1:11" x14ac:dyDescent="0.25">
      <c r="A1716" s="205">
        <v>25038</v>
      </c>
      <c r="B1716" s="202">
        <v>5.37</v>
      </c>
      <c r="C1716" s="202"/>
      <c r="D1716" s="202"/>
      <c r="E1716" s="202"/>
      <c r="J1716" s="204">
        <v>34607</v>
      </c>
      <c r="K1716" s="201">
        <v>7.99</v>
      </c>
    </row>
    <row r="1717" spans="1:11" x14ac:dyDescent="0.25">
      <c r="A1717" s="205">
        <v>25041</v>
      </c>
      <c r="B1717" s="202">
        <v>5.32</v>
      </c>
      <c r="C1717" s="202"/>
      <c r="D1717" s="202"/>
      <c r="E1717" s="202"/>
      <c r="J1717" s="204">
        <v>34614</v>
      </c>
      <c r="K1717" s="201">
        <v>8.08</v>
      </c>
    </row>
    <row r="1718" spans="1:11" x14ac:dyDescent="0.25">
      <c r="A1718" s="205">
        <v>25042</v>
      </c>
      <c r="B1718" s="202">
        <v>5.24</v>
      </c>
      <c r="C1718" s="202"/>
      <c r="D1718" s="202"/>
      <c r="E1718" s="202"/>
      <c r="J1718" s="204">
        <v>34621</v>
      </c>
      <c r="K1718" s="201">
        <v>8.01</v>
      </c>
    </row>
    <row r="1719" spans="1:11" x14ac:dyDescent="0.25">
      <c r="A1719" s="205">
        <v>25043</v>
      </c>
      <c r="B1719" s="203">
        <v>5.22</v>
      </c>
      <c r="C1719" s="203"/>
      <c r="D1719" s="203"/>
      <c r="E1719" s="203"/>
      <c r="J1719" s="204">
        <v>34628</v>
      </c>
      <c r="K1719" s="201">
        <v>8.06</v>
      </c>
    </row>
    <row r="1720" spans="1:11" x14ac:dyDescent="0.25">
      <c r="A1720" s="205">
        <v>25044</v>
      </c>
      <c r="B1720" s="202">
        <v>5.2</v>
      </c>
      <c r="C1720" s="202"/>
      <c r="D1720" s="202"/>
      <c r="E1720" s="202"/>
      <c r="J1720" s="204">
        <v>34635</v>
      </c>
      <c r="K1720" s="201">
        <v>8.16</v>
      </c>
    </row>
    <row r="1721" spans="1:11" x14ac:dyDescent="0.25">
      <c r="A1721" s="205">
        <v>25045</v>
      </c>
      <c r="B1721" s="202">
        <v>5.17</v>
      </c>
      <c r="C1721" s="202"/>
      <c r="D1721" s="202"/>
      <c r="E1721" s="202"/>
      <c r="J1721" s="204">
        <v>34642</v>
      </c>
      <c r="K1721" s="201">
        <v>8.2100000000000009</v>
      </c>
    </row>
    <row r="1722" spans="1:11" x14ac:dyDescent="0.25">
      <c r="A1722" s="205">
        <v>25048</v>
      </c>
      <c r="B1722" s="202">
        <v>5.19</v>
      </c>
      <c r="C1722" s="202"/>
      <c r="D1722" s="202"/>
      <c r="E1722" s="202"/>
      <c r="J1722" s="204">
        <v>34649</v>
      </c>
      <c r="K1722" s="201">
        <v>8.26</v>
      </c>
    </row>
    <row r="1723" spans="1:11" x14ac:dyDescent="0.25">
      <c r="A1723" s="205">
        <v>25049</v>
      </c>
      <c r="B1723" s="202">
        <v>5.2</v>
      </c>
      <c r="C1723" s="202"/>
      <c r="D1723" s="202"/>
      <c r="E1723" s="202"/>
      <c r="J1723" s="204">
        <v>34656</v>
      </c>
      <c r="K1723" s="201">
        <v>8.2200000000000006</v>
      </c>
    </row>
    <row r="1724" spans="1:11" x14ac:dyDescent="0.25">
      <c r="A1724" s="205">
        <v>25050</v>
      </c>
      <c r="B1724" s="202">
        <v>5.19</v>
      </c>
      <c r="C1724" s="202"/>
      <c r="D1724" s="202"/>
      <c r="E1724" s="202"/>
      <c r="J1724" s="204">
        <v>34663</v>
      </c>
      <c r="K1724" s="201">
        <v>8.15</v>
      </c>
    </row>
    <row r="1725" spans="1:11" x14ac:dyDescent="0.25">
      <c r="A1725" s="205">
        <v>25051</v>
      </c>
      <c r="B1725" s="202">
        <v>5.16</v>
      </c>
      <c r="C1725" s="202"/>
      <c r="D1725" s="202"/>
      <c r="E1725" s="202"/>
      <c r="J1725" s="204">
        <v>34670</v>
      </c>
      <c r="K1725" s="201">
        <v>8.1</v>
      </c>
    </row>
    <row r="1726" spans="1:11" x14ac:dyDescent="0.25">
      <c r="A1726" s="205">
        <v>25052</v>
      </c>
      <c r="B1726" s="202">
        <v>5.14</v>
      </c>
      <c r="C1726" s="202"/>
      <c r="D1726" s="202"/>
      <c r="E1726" s="202"/>
      <c r="J1726" s="204">
        <v>34677</v>
      </c>
      <c r="K1726" s="201">
        <v>7.99</v>
      </c>
    </row>
    <row r="1727" spans="1:11" x14ac:dyDescent="0.25">
      <c r="A1727" s="205">
        <v>25055</v>
      </c>
      <c r="B1727" s="202">
        <v>5.16</v>
      </c>
      <c r="C1727" s="202"/>
      <c r="D1727" s="202"/>
      <c r="E1727" s="202"/>
      <c r="J1727" s="204">
        <v>34684</v>
      </c>
      <c r="K1727" s="201">
        <v>8</v>
      </c>
    </row>
    <row r="1728" spans="1:11" x14ac:dyDescent="0.25">
      <c r="A1728" s="205">
        <v>25056</v>
      </c>
      <c r="B1728" s="202">
        <v>5.17</v>
      </c>
      <c r="C1728" s="202"/>
      <c r="D1728" s="202"/>
      <c r="E1728" s="202"/>
      <c r="J1728" s="204">
        <v>34691</v>
      </c>
      <c r="K1728" s="201">
        <v>7.97</v>
      </c>
    </row>
    <row r="1729" spans="1:11" x14ac:dyDescent="0.25">
      <c r="A1729" s="205">
        <v>25057</v>
      </c>
      <c r="B1729" s="202">
        <v>5.17</v>
      </c>
      <c r="C1729" s="202"/>
      <c r="D1729" s="202"/>
      <c r="E1729" s="202"/>
      <c r="J1729" s="204">
        <v>34698</v>
      </c>
      <c r="K1729" s="201">
        <v>7.96</v>
      </c>
    </row>
    <row r="1730" spans="1:11" x14ac:dyDescent="0.25">
      <c r="A1730" s="205">
        <v>25058</v>
      </c>
      <c r="B1730" s="202">
        <v>5.18</v>
      </c>
      <c r="C1730" s="202"/>
      <c r="D1730" s="202"/>
      <c r="E1730" s="202"/>
      <c r="J1730" s="204">
        <v>34705</v>
      </c>
      <c r="K1730" s="201">
        <v>8.02</v>
      </c>
    </row>
    <row r="1731" spans="1:11" x14ac:dyDescent="0.25">
      <c r="A1731" s="205">
        <v>25059</v>
      </c>
      <c r="B1731" s="202">
        <v>5.2</v>
      </c>
      <c r="C1731" s="202"/>
      <c r="D1731" s="202"/>
      <c r="E1731" s="202"/>
      <c r="J1731" s="204">
        <v>34712</v>
      </c>
      <c r="K1731" s="201">
        <v>7.99</v>
      </c>
    </row>
    <row r="1732" spans="1:11" x14ac:dyDescent="0.25">
      <c r="A1732" s="205">
        <v>25062</v>
      </c>
      <c r="B1732" s="202">
        <v>5.22</v>
      </c>
      <c r="C1732" s="202"/>
      <c r="D1732" s="202"/>
      <c r="E1732" s="202"/>
      <c r="J1732" s="204">
        <v>34719</v>
      </c>
      <c r="K1732" s="201">
        <v>7.95</v>
      </c>
    </row>
    <row r="1733" spans="1:11" x14ac:dyDescent="0.25">
      <c r="A1733" s="205">
        <v>25063</v>
      </c>
      <c r="B1733" s="202">
        <v>5.24</v>
      </c>
      <c r="C1733" s="202"/>
      <c r="D1733" s="202"/>
      <c r="E1733" s="202"/>
      <c r="J1733" s="204">
        <v>34726</v>
      </c>
      <c r="K1733" s="201">
        <v>7.97</v>
      </c>
    </row>
    <row r="1734" spans="1:11" x14ac:dyDescent="0.25">
      <c r="A1734" s="205">
        <v>25064</v>
      </c>
      <c r="B1734" s="202">
        <v>5.24</v>
      </c>
      <c r="C1734" s="202"/>
      <c r="D1734" s="202"/>
      <c r="E1734" s="202"/>
      <c r="J1734" s="204">
        <v>34733</v>
      </c>
      <c r="K1734" s="201">
        <v>7.81</v>
      </c>
    </row>
    <row r="1735" spans="1:11" x14ac:dyDescent="0.25">
      <c r="A1735" s="205">
        <v>25065</v>
      </c>
      <c r="B1735" s="202">
        <v>5.26</v>
      </c>
      <c r="C1735" s="202"/>
      <c r="D1735" s="202"/>
      <c r="E1735" s="202"/>
      <c r="J1735" s="204">
        <v>34740</v>
      </c>
      <c r="K1735" s="201">
        <v>7.76</v>
      </c>
    </row>
    <row r="1736" spans="1:11" x14ac:dyDescent="0.25">
      <c r="A1736" s="205">
        <v>25066</v>
      </c>
      <c r="B1736" s="202">
        <v>5.25</v>
      </c>
      <c r="C1736" s="202"/>
      <c r="D1736" s="202"/>
      <c r="E1736" s="202"/>
      <c r="J1736" s="204">
        <v>34747</v>
      </c>
      <c r="K1736" s="201">
        <v>7.73</v>
      </c>
    </row>
    <row r="1737" spans="1:11" x14ac:dyDescent="0.25">
      <c r="A1737" s="205">
        <v>25069</v>
      </c>
      <c r="B1737" s="202">
        <v>5.25</v>
      </c>
      <c r="C1737" s="202"/>
      <c r="D1737" s="202"/>
      <c r="E1737" s="202"/>
      <c r="J1737" s="204">
        <v>34754</v>
      </c>
      <c r="K1737" s="201">
        <v>7.69</v>
      </c>
    </row>
    <row r="1738" spans="1:11" x14ac:dyDescent="0.25">
      <c r="A1738" s="205">
        <v>25070</v>
      </c>
      <c r="B1738" s="202">
        <v>5.26</v>
      </c>
      <c r="C1738" s="202"/>
      <c r="D1738" s="202"/>
      <c r="E1738" s="202"/>
      <c r="J1738" s="204">
        <v>34761</v>
      </c>
      <c r="K1738" s="201">
        <v>7.61</v>
      </c>
    </row>
    <row r="1739" spans="1:11" x14ac:dyDescent="0.25">
      <c r="A1739" s="205">
        <v>25071</v>
      </c>
      <c r="B1739" s="202">
        <v>5.28</v>
      </c>
      <c r="C1739" s="202"/>
      <c r="D1739" s="202"/>
      <c r="E1739" s="202"/>
      <c r="J1739" s="204">
        <v>34768</v>
      </c>
      <c r="K1739" s="201">
        <v>7.68</v>
      </c>
    </row>
    <row r="1740" spans="1:11" x14ac:dyDescent="0.25">
      <c r="A1740" s="205">
        <v>25072</v>
      </c>
      <c r="B1740" s="202">
        <v>5.3</v>
      </c>
      <c r="C1740" s="202"/>
      <c r="D1740" s="202"/>
      <c r="E1740" s="202"/>
      <c r="J1740" s="204">
        <v>34775</v>
      </c>
      <c r="K1740" s="201">
        <v>7.48</v>
      </c>
    </row>
    <row r="1741" spans="1:11" x14ac:dyDescent="0.25">
      <c r="A1741" s="205">
        <v>25073</v>
      </c>
      <c r="B1741" s="202">
        <v>5.28</v>
      </c>
      <c r="C1741" s="202"/>
      <c r="D1741" s="202"/>
      <c r="E1741" s="202"/>
      <c r="J1741" s="204">
        <v>34782</v>
      </c>
      <c r="K1741" s="201">
        <v>7.55</v>
      </c>
    </row>
    <row r="1742" spans="1:11" x14ac:dyDescent="0.25">
      <c r="A1742" s="205">
        <v>25076</v>
      </c>
      <c r="B1742" s="202">
        <v>5.26</v>
      </c>
      <c r="C1742" s="202"/>
      <c r="D1742" s="202"/>
      <c r="E1742" s="202"/>
      <c r="J1742" s="204">
        <v>34789</v>
      </c>
      <c r="K1742" s="201">
        <v>7.51</v>
      </c>
    </row>
    <row r="1743" spans="1:11" x14ac:dyDescent="0.25">
      <c r="A1743" s="205">
        <v>25077</v>
      </c>
      <c r="B1743" s="202">
        <v>5.25</v>
      </c>
      <c r="C1743" s="202"/>
      <c r="D1743" s="202"/>
      <c r="E1743" s="202"/>
      <c r="J1743" s="204">
        <v>34796</v>
      </c>
      <c r="K1743" s="201">
        <v>7.48</v>
      </c>
    </row>
    <row r="1744" spans="1:11" x14ac:dyDescent="0.25">
      <c r="A1744" s="205">
        <v>25078</v>
      </c>
      <c r="B1744" s="203">
        <v>5.24</v>
      </c>
      <c r="C1744" s="203"/>
      <c r="D1744" s="203"/>
      <c r="E1744" s="203"/>
      <c r="J1744" s="204">
        <v>34803</v>
      </c>
      <c r="K1744" s="201">
        <v>7.46</v>
      </c>
    </row>
    <row r="1745" spans="1:11" x14ac:dyDescent="0.25">
      <c r="A1745" s="205">
        <v>25079</v>
      </c>
      <c r="B1745" s="202">
        <v>5.23</v>
      </c>
      <c r="C1745" s="202"/>
      <c r="D1745" s="202"/>
      <c r="E1745" s="202"/>
      <c r="J1745" s="204">
        <v>34810</v>
      </c>
      <c r="K1745" s="201">
        <v>7.46</v>
      </c>
    </row>
    <row r="1746" spans="1:11" x14ac:dyDescent="0.25">
      <c r="A1746" s="205">
        <v>25080</v>
      </c>
      <c r="B1746" s="202">
        <v>5.22</v>
      </c>
      <c r="C1746" s="202"/>
      <c r="D1746" s="202"/>
      <c r="E1746" s="202"/>
      <c r="J1746" s="204">
        <v>34817</v>
      </c>
      <c r="K1746" s="201">
        <v>7.41</v>
      </c>
    </row>
    <row r="1747" spans="1:11" x14ac:dyDescent="0.25">
      <c r="A1747" s="205">
        <v>25083</v>
      </c>
      <c r="B1747" s="202" t="e">
        <f>NA()</f>
        <v>#N/A</v>
      </c>
      <c r="C1747" s="202"/>
      <c r="D1747" s="202"/>
      <c r="E1747" s="202"/>
      <c r="J1747" s="204">
        <v>34824</v>
      </c>
      <c r="K1747" s="201">
        <v>7.29</v>
      </c>
    </row>
    <row r="1748" spans="1:11" x14ac:dyDescent="0.25">
      <c r="A1748" s="205">
        <v>25084</v>
      </c>
      <c r="B1748" s="202">
        <v>5.22</v>
      </c>
      <c r="C1748" s="202"/>
      <c r="D1748" s="202"/>
      <c r="E1748" s="202"/>
      <c r="J1748" s="204">
        <v>34831</v>
      </c>
      <c r="K1748" s="201">
        <v>7.04</v>
      </c>
    </row>
    <row r="1749" spans="1:11" x14ac:dyDescent="0.25">
      <c r="A1749" s="205">
        <v>25085</v>
      </c>
      <c r="B1749" s="202">
        <v>5.24</v>
      </c>
      <c r="C1749" s="202"/>
      <c r="D1749" s="202"/>
      <c r="E1749" s="202"/>
      <c r="J1749" s="204">
        <v>34838</v>
      </c>
      <c r="K1749" s="201">
        <v>6.95</v>
      </c>
    </row>
    <row r="1750" spans="1:11" x14ac:dyDescent="0.25">
      <c r="A1750" s="205">
        <v>25086</v>
      </c>
      <c r="B1750" s="202">
        <v>5.26</v>
      </c>
      <c r="C1750" s="202"/>
      <c r="D1750" s="202"/>
      <c r="E1750" s="202"/>
      <c r="J1750" s="204">
        <v>34845</v>
      </c>
      <c r="K1750" s="201">
        <v>6.86</v>
      </c>
    </row>
    <row r="1751" spans="1:11" x14ac:dyDescent="0.25">
      <c r="A1751" s="205">
        <v>25087</v>
      </c>
      <c r="B1751" s="202">
        <v>5.28</v>
      </c>
      <c r="C1751" s="202"/>
      <c r="D1751" s="202"/>
      <c r="E1751" s="202"/>
      <c r="J1751" s="204">
        <v>34852</v>
      </c>
      <c r="K1751" s="201">
        <v>6.66</v>
      </c>
    </row>
    <row r="1752" spans="1:11" x14ac:dyDescent="0.25">
      <c r="A1752" s="205">
        <v>25090</v>
      </c>
      <c r="B1752" s="202">
        <v>5.29</v>
      </c>
      <c r="C1752" s="202"/>
      <c r="D1752" s="202"/>
      <c r="E1752" s="202"/>
      <c r="J1752" s="204">
        <v>34859</v>
      </c>
      <c r="K1752" s="201">
        <v>6.6</v>
      </c>
    </row>
    <row r="1753" spans="1:11" x14ac:dyDescent="0.25">
      <c r="A1753" s="205">
        <v>25091</v>
      </c>
      <c r="B1753" s="202">
        <v>5.31</v>
      </c>
      <c r="C1753" s="202"/>
      <c r="D1753" s="202"/>
      <c r="E1753" s="202"/>
      <c r="J1753" s="204">
        <v>34866</v>
      </c>
      <c r="K1753" s="201">
        <v>6.64</v>
      </c>
    </row>
    <row r="1754" spans="1:11" x14ac:dyDescent="0.25">
      <c r="A1754" s="205">
        <v>25092</v>
      </c>
      <c r="B1754" s="202">
        <v>5.31</v>
      </c>
      <c r="C1754" s="202"/>
      <c r="D1754" s="202"/>
      <c r="E1754" s="202"/>
      <c r="J1754" s="204">
        <v>34873</v>
      </c>
      <c r="K1754" s="201">
        <v>6.54</v>
      </c>
    </row>
    <row r="1755" spans="1:11" x14ac:dyDescent="0.25">
      <c r="A1755" s="205">
        <v>25093</v>
      </c>
      <c r="B1755" s="202">
        <v>5.31</v>
      </c>
      <c r="C1755" s="202"/>
      <c r="D1755" s="202"/>
      <c r="E1755" s="202"/>
      <c r="J1755" s="204">
        <v>34880</v>
      </c>
      <c r="K1755" s="201">
        <v>6.6</v>
      </c>
    </row>
    <row r="1756" spans="1:11" x14ac:dyDescent="0.25">
      <c r="A1756" s="205">
        <v>25094</v>
      </c>
      <c r="B1756" s="202">
        <v>5.3</v>
      </c>
      <c r="C1756" s="202"/>
      <c r="D1756" s="202"/>
      <c r="E1756" s="202"/>
      <c r="J1756" s="204">
        <v>34887</v>
      </c>
      <c r="K1756" s="201">
        <v>6.59</v>
      </c>
    </row>
    <row r="1757" spans="1:11" x14ac:dyDescent="0.25">
      <c r="A1757" s="205">
        <v>25097</v>
      </c>
      <c r="B1757" s="202">
        <v>5.28</v>
      </c>
      <c r="C1757" s="202"/>
      <c r="D1757" s="202"/>
      <c r="E1757" s="202"/>
      <c r="J1757" s="204">
        <v>34894</v>
      </c>
      <c r="K1757" s="201">
        <v>6.56</v>
      </c>
    </row>
    <row r="1758" spans="1:11" x14ac:dyDescent="0.25">
      <c r="A1758" s="205">
        <v>25098</v>
      </c>
      <c r="B1758" s="202">
        <v>5.27</v>
      </c>
      <c r="C1758" s="202"/>
      <c r="D1758" s="202"/>
      <c r="E1758" s="202"/>
      <c r="J1758" s="204">
        <v>34901</v>
      </c>
      <c r="K1758" s="201">
        <v>6.84</v>
      </c>
    </row>
    <row r="1759" spans="1:11" x14ac:dyDescent="0.25">
      <c r="A1759" s="205">
        <v>25099</v>
      </c>
      <c r="B1759" s="202">
        <v>5.26</v>
      </c>
      <c r="C1759" s="202"/>
      <c r="D1759" s="202"/>
      <c r="E1759" s="202"/>
      <c r="J1759" s="204">
        <v>34908</v>
      </c>
      <c r="K1759" s="201">
        <v>6.9</v>
      </c>
    </row>
    <row r="1760" spans="1:11" x14ac:dyDescent="0.25">
      <c r="A1760" s="205">
        <v>25100</v>
      </c>
      <c r="B1760" s="202">
        <v>5.26</v>
      </c>
      <c r="C1760" s="202"/>
      <c r="D1760" s="202"/>
      <c r="E1760" s="202"/>
      <c r="J1760" s="204">
        <v>34915</v>
      </c>
      <c r="K1760" s="201">
        <v>6.92</v>
      </c>
    </row>
    <row r="1761" spans="1:11" x14ac:dyDescent="0.25">
      <c r="A1761" s="205">
        <v>25101</v>
      </c>
      <c r="B1761" s="202">
        <v>5.27</v>
      </c>
      <c r="C1761" s="202"/>
      <c r="D1761" s="202"/>
      <c r="E1761" s="202"/>
      <c r="J1761" s="204">
        <v>34922</v>
      </c>
      <c r="K1761" s="201">
        <v>6.95</v>
      </c>
    </row>
    <row r="1762" spans="1:11" x14ac:dyDescent="0.25">
      <c r="A1762" s="205">
        <v>25104</v>
      </c>
      <c r="B1762" s="202">
        <v>5.27</v>
      </c>
      <c r="C1762" s="202"/>
      <c r="D1762" s="202"/>
      <c r="E1762" s="202"/>
      <c r="J1762" s="204">
        <v>34929</v>
      </c>
      <c r="K1762" s="201">
        <v>7</v>
      </c>
    </row>
    <row r="1763" spans="1:11" x14ac:dyDescent="0.25">
      <c r="A1763" s="205">
        <v>25105</v>
      </c>
      <c r="B1763" s="202">
        <v>5.27</v>
      </c>
      <c r="C1763" s="202"/>
      <c r="D1763" s="202"/>
      <c r="E1763" s="202"/>
      <c r="J1763" s="204">
        <v>34936</v>
      </c>
      <c r="K1763" s="201">
        <v>6.93</v>
      </c>
    </row>
    <row r="1764" spans="1:11" x14ac:dyDescent="0.25">
      <c r="A1764" s="205">
        <v>25106</v>
      </c>
      <c r="B1764" s="202">
        <v>5.27</v>
      </c>
      <c r="C1764" s="202"/>
      <c r="D1764" s="202"/>
      <c r="E1764" s="202"/>
      <c r="J1764" s="204">
        <v>34943</v>
      </c>
      <c r="K1764" s="201">
        <v>6.74</v>
      </c>
    </row>
    <row r="1765" spans="1:11" x14ac:dyDescent="0.25">
      <c r="A1765" s="205">
        <v>25107</v>
      </c>
      <c r="B1765" s="202">
        <v>5.28</v>
      </c>
      <c r="C1765" s="202"/>
      <c r="D1765" s="202"/>
      <c r="E1765" s="202"/>
      <c r="J1765" s="204">
        <v>34950</v>
      </c>
      <c r="K1765" s="201">
        <v>6.65</v>
      </c>
    </row>
    <row r="1766" spans="1:11" x14ac:dyDescent="0.25">
      <c r="A1766" s="205">
        <v>25108</v>
      </c>
      <c r="B1766" s="202">
        <v>5.29</v>
      </c>
      <c r="C1766" s="202"/>
      <c r="D1766" s="202"/>
      <c r="E1766" s="202"/>
      <c r="J1766" s="204">
        <v>34957</v>
      </c>
      <c r="K1766" s="201">
        <v>6.61</v>
      </c>
    </row>
    <row r="1767" spans="1:11" x14ac:dyDescent="0.25">
      <c r="A1767" s="205">
        <v>25111</v>
      </c>
      <c r="B1767" s="202">
        <v>5.32</v>
      </c>
      <c r="C1767" s="202"/>
      <c r="D1767" s="202"/>
      <c r="E1767" s="202"/>
      <c r="J1767" s="204">
        <v>34964</v>
      </c>
      <c r="K1767" s="201">
        <v>6.64</v>
      </c>
    </row>
    <row r="1768" spans="1:11" x14ac:dyDescent="0.25">
      <c r="A1768" s="205">
        <v>25112</v>
      </c>
      <c r="B1768" s="202">
        <v>5.33</v>
      </c>
      <c r="C1768" s="202"/>
      <c r="D1768" s="202"/>
      <c r="E1768" s="202"/>
      <c r="J1768" s="204">
        <v>34971</v>
      </c>
      <c r="K1768" s="201">
        <v>6.7</v>
      </c>
    </row>
    <row r="1769" spans="1:11" x14ac:dyDescent="0.25">
      <c r="A1769" s="205">
        <v>25113</v>
      </c>
      <c r="B1769" s="202">
        <v>5.33</v>
      </c>
      <c r="C1769" s="202"/>
      <c r="D1769" s="202"/>
      <c r="E1769" s="202"/>
      <c r="J1769" s="204">
        <v>34978</v>
      </c>
      <c r="K1769" s="201">
        <v>6.55</v>
      </c>
    </row>
    <row r="1770" spans="1:11" x14ac:dyDescent="0.25">
      <c r="A1770" s="205">
        <v>25114</v>
      </c>
      <c r="B1770" s="202">
        <v>5.34</v>
      </c>
      <c r="C1770" s="202"/>
      <c r="D1770" s="202"/>
      <c r="E1770" s="202"/>
      <c r="J1770" s="204">
        <v>34985</v>
      </c>
      <c r="K1770" s="201">
        <v>6.47</v>
      </c>
    </row>
    <row r="1771" spans="1:11" x14ac:dyDescent="0.25">
      <c r="A1771" s="205">
        <v>25115</v>
      </c>
      <c r="B1771" s="202">
        <v>5.36</v>
      </c>
      <c r="C1771" s="202"/>
      <c r="D1771" s="202"/>
      <c r="E1771" s="202"/>
      <c r="J1771" s="204">
        <v>34992</v>
      </c>
      <c r="K1771" s="201">
        <v>6.38</v>
      </c>
    </row>
    <row r="1772" spans="1:11" x14ac:dyDescent="0.25">
      <c r="A1772" s="205">
        <v>25118</v>
      </c>
      <c r="B1772" s="202">
        <v>5.39</v>
      </c>
      <c r="C1772" s="202"/>
      <c r="D1772" s="202"/>
      <c r="E1772" s="202"/>
      <c r="J1772" s="204">
        <v>34999</v>
      </c>
      <c r="K1772" s="201">
        <v>6.4</v>
      </c>
    </row>
    <row r="1773" spans="1:11" x14ac:dyDescent="0.25">
      <c r="A1773" s="205">
        <v>25119</v>
      </c>
      <c r="B1773" s="202">
        <v>5.42</v>
      </c>
      <c r="C1773" s="202"/>
      <c r="D1773" s="202"/>
      <c r="E1773" s="202"/>
      <c r="J1773" s="204">
        <v>35006</v>
      </c>
      <c r="K1773" s="201">
        <v>6.36</v>
      </c>
    </row>
    <row r="1774" spans="1:11" x14ac:dyDescent="0.25">
      <c r="A1774" s="205">
        <v>25120</v>
      </c>
      <c r="B1774" s="202">
        <v>5.45</v>
      </c>
      <c r="C1774" s="202"/>
      <c r="D1774" s="202"/>
      <c r="E1774" s="202"/>
      <c r="J1774" s="204">
        <v>35013</v>
      </c>
      <c r="K1774" s="201">
        <v>6.35</v>
      </c>
    </row>
    <row r="1775" spans="1:11" x14ac:dyDescent="0.25">
      <c r="A1775" s="205">
        <v>25121</v>
      </c>
      <c r="B1775" s="202">
        <v>5.48</v>
      </c>
      <c r="C1775" s="202"/>
      <c r="D1775" s="202"/>
      <c r="E1775" s="202"/>
      <c r="J1775" s="204">
        <v>35020</v>
      </c>
      <c r="K1775" s="201">
        <v>6.34</v>
      </c>
    </row>
    <row r="1776" spans="1:11" x14ac:dyDescent="0.25">
      <c r="A1776" s="205">
        <v>25122</v>
      </c>
      <c r="B1776" s="202">
        <v>5.48</v>
      </c>
      <c r="C1776" s="202"/>
      <c r="D1776" s="202"/>
      <c r="E1776" s="202"/>
      <c r="J1776" s="204">
        <v>35027</v>
      </c>
      <c r="K1776" s="201">
        <v>6.36</v>
      </c>
    </row>
    <row r="1777" spans="1:11" x14ac:dyDescent="0.25">
      <c r="A1777" s="205">
        <v>25125</v>
      </c>
      <c r="B1777" s="202">
        <v>5.49</v>
      </c>
      <c r="C1777" s="202"/>
      <c r="D1777" s="202"/>
      <c r="E1777" s="202"/>
      <c r="J1777" s="204">
        <v>35034</v>
      </c>
      <c r="K1777" s="201">
        <v>6.25</v>
      </c>
    </row>
    <row r="1778" spans="1:11" x14ac:dyDescent="0.25">
      <c r="A1778" s="205">
        <v>25126</v>
      </c>
      <c r="B1778" s="202">
        <v>5.52</v>
      </c>
      <c r="C1778" s="202"/>
      <c r="D1778" s="202"/>
      <c r="E1778" s="202"/>
      <c r="J1778" s="204">
        <v>35041</v>
      </c>
      <c r="K1778" s="201">
        <v>6.1</v>
      </c>
    </row>
    <row r="1779" spans="1:11" x14ac:dyDescent="0.25">
      <c r="A1779" s="205">
        <v>25127</v>
      </c>
      <c r="B1779" s="202">
        <v>5.49</v>
      </c>
      <c r="C1779" s="202"/>
      <c r="D1779" s="202"/>
      <c r="E1779" s="202"/>
      <c r="J1779" s="204">
        <v>35048</v>
      </c>
      <c r="K1779" s="201">
        <v>6.13</v>
      </c>
    </row>
    <row r="1780" spans="1:11" x14ac:dyDescent="0.25">
      <c r="A1780" s="205">
        <v>25128</v>
      </c>
      <c r="B1780" s="202">
        <v>5.44</v>
      </c>
      <c r="C1780" s="202"/>
      <c r="D1780" s="202"/>
      <c r="E1780" s="202"/>
      <c r="J1780" s="204">
        <v>35055</v>
      </c>
      <c r="K1780" s="201">
        <v>6.19</v>
      </c>
    </row>
    <row r="1781" spans="1:11" x14ac:dyDescent="0.25">
      <c r="A1781" s="205">
        <v>25129</v>
      </c>
      <c r="B1781" s="202">
        <v>5.43</v>
      </c>
      <c r="C1781" s="202"/>
      <c r="D1781" s="202"/>
      <c r="E1781" s="202"/>
      <c r="J1781" s="204">
        <v>35062</v>
      </c>
      <c r="K1781" s="201">
        <v>6.06</v>
      </c>
    </row>
    <row r="1782" spans="1:11" x14ac:dyDescent="0.25">
      <c r="A1782" s="205">
        <v>25132</v>
      </c>
      <c r="B1782" s="202">
        <v>5.43</v>
      </c>
      <c r="C1782" s="202"/>
      <c r="D1782" s="202"/>
      <c r="E1782" s="202"/>
      <c r="J1782" s="204">
        <v>35069</v>
      </c>
      <c r="K1782" s="201">
        <v>6.06</v>
      </c>
    </row>
    <row r="1783" spans="1:11" x14ac:dyDescent="0.25">
      <c r="A1783" s="205">
        <v>25133</v>
      </c>
      <c r="B1783" s="202">
        <v>5.44</v>
      </c>
      <c r="C1783" s="202"/>
      <c r="D1783" s="202"/>
      <c r="E1783" s="202"/>
      <c r="J1783" s="204">
        <v>35076</v>
      </c>
      <c r="K1783" s="201">
        <v>6.18</v>
      </c>
    </row>
    <row r="1784" spans="1:11" x14ac:dyDescent="0.25">
      <c r="A1784" s="205">
        <v>25134</v>
      </c>
      <c r="B1784" s="202">
        <v>5.44</v>
      </c>
      <c r="C1784" s="202"/>
      <c r="D1784" s="202"/>
      <c r="E1784" s="202"/>
      <c r="J1784" s="204">
        <v>35083</v>
      </c>
      <c r="K1784" s="201">
        <v>6.06</v>
      </c>
    </row>
    <row r="1785" spans="1:11" x14ac:dyDescent="0.25">
      <c r="A1785" s="205">
        <v>25135</v>
      </c>
      <c r="B1785" s="202">
        <v>5.45</v>
      </c>
      <c r="C1785" s="202"/>
      <c r="D1785" s="202"/>
      <c r="E1785" s="202"/>
      <c r="J1785" s="204">
        <v>35090</v>
      </c>
      <c r="K1785" s="201">
        <v>6.11</v>
      </c>
    </row>
    <row r="1786" spans="1:11" x14ac:dyDescent="0.25">
      <c r="A1786" s="205">
        <v>25136</v>
      </c>
      <c r="B1786" s="202">
        <v>5.45</v>
      </c>
      <c r="C1786" s="202"/>
      <c r="D1786" s="202"/>
      <c r="E1786" s="202"/>
      <c r="J1786" s="204">
        <v>35097</v>
      </c>
      <c r="K1786" s="201">
        <v>6.11</v>
      </c>
    </row>
    <row r="1787" spans="1:11" x14ac:dyDescent="0.25">
      <c r="A1787" s="205">
        <v>25139</v>
      </c>
      <c r="B1787" s="202">
        <v>5.45</v>
      </c>
      <c r="C1787" s="202"/>
      <c r="D1787" s="202"/>
      <c r="E1787" s="202"/>
      <c r="J1787" s="204">
        <v>35104</v>
      </c>
      <c r="K1787" s="201">
        <v>6.17</v>
      </c>
    </row>
    <row r="1788" spans="1:11" x14ac:dyDescent="0.25">
      <c r="A1788" s="205">
        <v>25140</v>
      </c>
      <c r="B1788" s="203">
        <v>5.47</v>
      </c>
      <c r="C1788" s="203"/>
      <c r="D1788" s="203"/>
      <c r="E1788" s="203"/>
      <c r="J1788" s="204">
        <v>35111</v>
      </c>
      <c r="K1788" s="201">
        <v>6.16</v>
      </c>
    </row>
    <row r="1789" spans="1:11" x14ac:dyDescent="0.25">
      <c r="A1789" s="205">
        <v>25141</v>
      </c>
      <c r="B1789" s="202">
        <v>5.47</v>
      </c>
      <c r="C1789" s="202"/>
      <c r="D1789" s="202"/>
      <c r="E1789" s="202"/>
      <c r="J1789" s="204">
        <v>35118</v>
      </c>
      <c r="K1789" s="201">
        <v>6.46</v>
      </c>
    </row>
    <row r="1790" spans="1:11" x14ac:dyDescent="0.25">
      <c r="A1790" s="205">
        <v>25142</v>
      </c>
      <c r="B1790" s="202">
        <v>5.46</v>
      </c>
      <c r="C1790" s="202"/>
      <c r="D1790" s="202"/>
      <c r="E1790" s="202"/>
      <c r="J1790" s="204">
        <v>35125</v>
      </c>
      <c r="K1790" s="201">
        <v>6.55</v>
      </c>
    </row>
    <row r="1791" spans="1:11" x14ac:dyDescent="0.25">
      <c r="A1791" s="205">
        <v>25143</v>
      </c>
      <c r="B1791" s="202">
        <v>5.45</v>
      </c>
      <c r="C1791" s="202"/>
      <c r="D1791" s="202"/>
      <c r="E1791" s="202"/>
      <c r="J1791" s="204">
        <v>35132</v>
      </c>
      <c r="K1791" s="201">
        <v>6.57</v>
      </c>
    </row>
    <row r="1792" spans="1:11" x14ac:dyDescent="0.25">
      <c r="A1792" s="205">
        <v>25146</v>
      </c>
      <c r="B1792" s="202">
        <v>5.47</v>
      </c>
      <c r="C1792" s="202"/>
      <c r="D1792" s="202"/>
      <c r="E1792" s="202"/>
      <c r="J1792" s="204">
        <v>35139</v>
      </c>
      <c r="K1792" s="201">
        <v>6.82</v>
      </c>
    </row>
    <row r="1793" spans="1:11" x14ac:dyDescent="0.25">
      <c r="A1793" s="205">
        <v>25147</v>
      </c>
      <c r="B1793" s="202" t="e">
        <f>NA()</f>
        <v>#N/A</v>
      </c>
      <c r="C1793" s="202"/>
      <c r="D1793" s="202"/>
      <c r="E1793" s="202"/>
      <c r="J1793" s="204">
        <v>35146</v>
      </c>
      <c r="K1793" s="201">
        <v>6.82</v>
      </c>
    </row>
    <row r="1794" spans="1:11" x14ac:dyDescent="0.25">
      <c r="A1794" s="205">
        <v>25148</v>
      </c>
      <c r="B1794" s="202">
        <v>5.46</v>
      </c>
      <c r="C1794" s="202"/>
      <c r="D1794" s="202"/>
      <c r="E1794" s="202"/>
      <c r="J1794" s="204">
        <v>35153</v>
      </c>
      <c r="K1794" s="201">
        <v>6.81</v>
      </c>
    </row>
    <row r="1795" spans="1:11" x14ac:dyDescent="0.25">
      <c r="A1795" s="205">
        <v>25149</v>
      </c>
      <c r="B1795" s="202">
        <v>5.48</v>
      </c>
      <c r="C1795" s="202"/>
      <c r="D1795" s="202"/>
      <c r="E1795" s="202"/>
      <c r="J1795" s="204">
        <v>35160</v>
      </c>
      <c r="K1795" s="201">
        <v>6.85</v>
      </c>
    </row>
    <row r="1796" spans="1:11" x14ac:dyDescent="0.25">
      <c r="A1796" s="205">
        <v>25150</v>
      </c>
      <c r="B1796" s="202">
        <v>5.5</v>
      </c>
      <c r="C1796" s="202"/>
      <c r="D1796" s="202"/>
      <c r="E1796" s="202"/>
      <c r="J1796" s="204">
        <v>35167</v>
      </c>
      <c r="K1796" s="201">
        <v>7.07</v>
      </c>
    </row>
    <row r="1797" spans="1:11" x14ac:dyDescent="0.25">
      <c r="A1797" s="205">
        <v>25153</v>
      </c>
      <c r="B1797" s="202" t="e">
        <f>NA()</f>
        <v>#N/A</v>
      </c>
      <c r="C1797" s="202"/>
      <c r="D1797" s="202"/>
      <c r="E1797" s="202"/>
      <c r="J1797" s="204">
        <v>35174</v>
      </c>
      <c r="K1797" s="201">
        <v>6.99</v>
      </c>
    </row>
    <row r="1798" spans="1:11" x14ac:dyDescent="0.25">
      <c r="A1798" s="205">
        <v>25154</v>
      </c>
      <c r="B1798" s="202">
        <v>5.53</v>
      </c>
      <c r="C1798" s="202"/>
      <c r="D1798" s="202"/>
      <c r="E1798" s="202"/>
      <c r="J1798" s="204">
        <v>35181</v>
      </c>
      <c r="K1798" s="201">
        <v>6.98</v>
      </c>
    </row>
    <row r="1799" spans="1:11" x14ac:dyDescent="0.25">
      <c r="A1799" s="205">
        <v>25155</v>
      </c>
      <c r="B1799" s="202">
        <v>5.53</v>
      </c>
      <c r="C1799" s="202"/>
      <c r="D1799" s="202"/>
      <c r="E1799" s="202"/>
      <c r="J1799" s="204">
        <v>35188</v>
      </c>
      <c r="K1799" s="201">
        <v>7.13</v>
      </c>
    </row>
    <row r="1800" spans="1:11" x14ac:dyDescent="0.25">
      <c r="A1800" s="205">
        <v>25156</v>
      </c>
      <c r="B1800" s="202">
        <v>5.53</v>
      </c>
      <c r="C1800" s="202"/>
      <c r="D1800" s="202"/>
      <c r="E1800" s="202"/>
      <c r="J1800" s="204">
        <v>35195</v>
      </c>
      <c r="K1800" s="201">
        <v>7.21</v>
      </c>
    </row>
    <row r="1801" spans="1:11" x14ac:dyDescent="0.25">
      <c r="A1801" s="205">
        <v>25157</v>
      </c>
      <c r="B1801" s="202">
        <v>5.54</v>
      </c>
      <c r="C1801" s="202"/>
      <c r="D1801" s="202"/>
      <c r="E1801" s="202"/>
      <c r="J1801" s="204">
        <v>35202</v>
      </c>
      <c r="K1801" s="201">
        <v>7.05</v>
      </c>
    </row>
    <row r="1802" spans="1:11" x14ac:dyDescent="0.25">
      <c r="A1802" s="205">
        <v>25160</v>
      </c>
      <c r="B1802" s="202">
        <v>5.56</v>
      </c>
      <c r="C1802" s="202"/>
      <c r="D1802" s="202"/>
      <c r="E1802" s="202"/>
      <c r="J1802" s="204">
        <v>35209</v>
      </c>
      <c r="K1802" s="201">
        <v>7.02</v>
      </c>
    </row>
    <row r="1803" spans="1:11" x14ac:dyDescent="0.25">
      <c r="A1803" s="205">
        <v>25161</v>
      </c>
      <c r="B1803" s="202">
        <v>5.59</v>
      </c>
      <c r="C1803" s="202"/>
      <c r="D1803" s="202"/>
      <c r="E1803" s="202"/>
      <c r="J1803" s="204">
        <v>35216</v>
      </c>
      <c r="K1803" s="201">
        <v>7.09</v>
      </c>
    </row>
    <row r="1804" spans="1:11" x14ac:dyDescent="0.25">
      <c r="A1804" s="205">
        <v>25162</v>
      </c>
      <c r="B1804" s="202">
        <v>5.6</v>
      </c>
      <c r="C1804" s="202"/>
      <c r="D1804" s="202"/>
      <c r="E1804" s="202"/>
      <c r="J1804" s="204">
        <v>35223</v>
      </c>
      <c r="K1804" s="201">
        <v>7.16</v>
      </c>
    </row>
    <row r="1805" spans="1:11" x14ac:dyDescent="0.25">
      <c r="A1805" s="205">
        <v>25163</v>
      </c>
      <c r="B1805" s="202">
        <v>5.6</v>
      </c>
      <c r="C1805" s="202"/>
      <c r="D1805" s="202"/>
      <c r="E1805" s="202"/>
      <c r="J1805" s="204">
        <v>35230</v>
      </c>
      <c r="K1805" s="201">
        <v>7.3</v>
      </c>
    </row>
    <row r="1806" spans="1:11" x14ac:dyDescent="0.25">
      <c r="A1806" s="205">
        <v>25164</v>
      </c>
      <c r="B1806" s="202">
        <v>5.61</v>
      </c>
      <c r="C1806" s="202"/>
      <c r="D1806" s="202"/>
      <c r="E1806" s="202"/>
      <c r="J1806" s="204">
        <v>35237</v>
      </c>
      <c r="K1806" s="201">
        <v>7.25</v>
      </c>
    </row>
    <row r="1807" spans="1:11" x14ac:dyDescent="0.25">
      <c r="A1807" s="205">
        <v>25167</v>
      </c>
      <c r="B1807" s="202">
        <v>5.62</v>
      </c>
      <c r="C1807" s="202"/>
      <c r="D1807" s="202"/>
      <c r="E1807" s="202"/>
      <c r="J1807" s="204">
        <v>35244</v>
      </c>
      <c r="K1807" s="201">
        <v>7.16</v>
      </c>
    </row>
    <row r="1808" spans="1:11" x14ac:dyDescent="0.25">
      <c r="A1808" s="205">
        <v>25168</v>
      </c>
      <c r="B1808" s="202">
        <v>5.63</v>
      </c>
      <c r="C1808" s="202"/>
      <c r="D1808" s="202"/>
      <c r="E1808" s="202"/>
      <c r="J1808" s="204">
        <v>35251</v>
      </c>
      <c r="K1808" s="201">
        <v>7.12</v>
      </c>
    </row>
    <row r="1809" spans="1:11" x14ac:dyDescent="0.25">
      <c r="A1809" s="205">
        <v>25169</v>
      </c>
      <c r="B1809" s="202">
        <v>5.64</v>
      </c>
      <c r="C1809" s="202"/>
      <c r="D1809" s="202"/>
      <c r="E1809" s="202"/>
      <c r="J1809" s="204">
        <v>35258</v>
      </c>
      <c r="K1809" s="201">
        <v>7.23</v>
      </c>
    </row>
    <row r="1810" spans="1:11" x14ac:dyDescent="0.25">
      <c r="A1810" s="205">
        <v>25170</v>
      </c>
      <c r="B1810" s="202" t="e">
        <f>NA()</f>
        <v>#N/A</v>
      </c>
      <c r="C1810" s="202"/>
      <c r="D1810" s="202"/>
      <c r="E1810" s="202"/>
      <c r="J1810" s="204">
        <v>35265</v>
      </c>
      <c r="K1810" s="201">
        <v>7.11</v>
      </c>
    </row>
    <row r="1811" spans="1:11" x14ac:dyDescent="0.25">
      <c r="A1811" s="205">
        <v>25171</v>
      </c>
      <c r="B1811" s="202">
        <v>5.66</v>
      </c>
      <c r="C1811" s="202"/>
      <c r="D1811" s="202"/>
      <c r="E1811" s="202"/>
      <c r="J1811" s="204">
        <v>35272</v>
      </c>
      <c r="K1811" s="201">
        <v>7.12</v>
      </c>
    </row>
    <row r="1812" spans="1:11" x14ac:dyDescent="0.25">
      <c r="A1812" s="205">
        <v>25174</v>
      </c>
      <c r="B1812" s="202">
        <v>5.76</v>
      </c>
      <c r="C1812" s="202"/>
      <c r="D1812" s="202"/>
      <c r="E1812" s="202"/>
      <c r="J1812" s="204">
        <v>35279</v>
      </c>
      <c r="K1812" s="201">
        <v>7.03</v>
      </c>
    </row>
    <row r="1813" spans="1:11" x14ac:dyDescent="0.25">
      <c r="A1813" s="205">
        <v>25175</v>
      </c>
      <c r="B1813" s="202">
        <v>5.79</v>
      </c>
      <c r="C1813" s="202"/>
      <c r="D1813" s="202"/>
      <c r="E1813" s="202"/>
      <c r="J1813" s="204">
        <v>35286</v>
      </c>
      <c r="K1813" s="201">
        <v>6.86</v>
      </c>
    </row>
    <row r="1814" spans="1:11" x14ac:dyDescent="0.25">
      <c r="A1814" s="205">
        <v>25176</v>
      </c>
      <c r="B1814" s="203">
        <v>5.77</v>
      </c>
      <c r="C1814" s="203"/>
      <c r="D1814" s="203"/>
      <c r="E1814" s="203"/>
      <c r="J1814" s="204">
        <v>35293</v>
      </c>
      <c r="K1814" s="201">
        <v>6.9</v>
      </c>
    </row>
    <row r="1815" spans="1:11" x14ac:dyDescent="0.25">
      <c r="A1815" s="205">
        <v>25177</v>
      </c>
      <c r="B1815" s="202">
        <v>5.75</v>
      </c>
      <c r="C1815" s="202"/>
      <c r="D1815" s="202"/>
      <c r="E1815" s="202"/>
      <c r="J1815" s="204">
        <v>35300</v>
      </c>
      <c r="K1815" s="201">
        <v>6.98</v>
      </c>
    </row>
    <row r="1816" spans="1:11" x14ac:dyDescent="0.25">
      <c r="A1816" s="205">
        <v>25178</v>
      </c>
      <c r="B1816" s="202">
        <v>5.74</v>
      </c>
      <c r="C1816" s="202"/>
      <c r="D1816" s="202"/>
      <c r="E1816" s="202"/>
      <c r="J1816" s="204">
        <v>35307</v>
      </c>
      <c r="K1816" s="201">
        <v>7.17</v>
      </c>
    </row>
    <row r="1817" spans="1:11" x14ac:dyDescent="0.25">
      <c r="A1817" s="205">
        <v>25181</v>
      </c>
      <c r="B1817" s="202">
        <v>5.76</v>
      </c>
      <c r="C1817" s="202"/>
      <c r="D1817" s="202"/>
      <c r="E1817" s="202"/>
      <c r="J1817" s="204">
        <v>35314</v>
      </c>
      <c r="K1817" s="201">
        <v>7.26</v>
      </c>
    </row>
    <row r="1818" spans="1:11" x14ac:dyDescent="0.25">
      <c r="A1818" s="205">
        <v>25182</v>
      </c>
      <c r="B1818" s="202">
        <v>5.78</v>
      </c>
      <c r="C1818" s="202"/>
      <c r="D1818" s="202"/>
      <c r="E1818" s="202"/>
      <c r="J1818" s="204">
        <v>35321</v>
      </c>
      <c r="K1818" s="201">
        <v>7.22</v>
      </c>
    </row>
    <row r="1819" spans="1:11" x14ac:dyDescent="0.25">
      <c r="A1819" s="205">
        <v>25183</v>
      </c>
      <c r="B1819" s="202">
        <v>5.78</v>
      </c>
      <c r="C1819" s="202"/>
      <c r="D1819" s="202"/>
      <c r="E1819" s="202"/>
      <c r="J1819" s="204">
        <v>35328</v>
      </c>
      <c r="K1819" s="201">
        <v>7.15</v>
      </c>
    </row>
    <row r="1820" spans="1:11" x14ac:dyDescent="0.25">
      <c r="A1820" s="205">
        <v>25184</v>
      </c>
      <c r="B1820" s="202">
        <v>5.81</v>
      </c>
      <c r="C1820" s="202"/>
      <c r="D1820" s="202"/>
      <c r="E1820" s="202"/>
      <c r="J1820" s="204">
        <v>35335</v>
      </c>
      <c r="K1820" s="201">
        <v>7.07</v>
      </c>
    </row>
    <row r="1821" spans="1:11" x14ac:dyDescent="0.25">
      <c r="A1821" s="205">
        <v>25185</v>
      </c>
      <c r="B1821" s="202">
        <v>5.81</v>
      </c>
      <c r="C1821" s="202"/>
      <c r="D1821" s="202"/>
      <c r="E1821" s="202"/>
      <c r="J1821" s="204">
        <v>35342</v>
      </c>
      <c r="K1821" s="201">
        <v>6.95</v>
      </c>
    </row>
    <row r="1822" spans="1:11" x14ac:dyDescent="0.25">
      <c r="A1822" s="205">
        <v>25188</v>
      </c>
      <c r="B1822" s="202">
        <v>5.82</v>
      </c>
      <c r="C1822" s="202"/>
      <c r="D1822" s="202"/>
      <c r="E1822" s="202"/>
      <c r="J1822" s="204">
        <v>35349</v>
      </c>
      <c r="K1822" s="201">
        <v>6.92</v>
      </c>
    </row>
    <row r="1823" spans="1:11" x14ac:dyDescent="0.25">
      <c r="A1823" s="205">
        <v>25189</v>
      </c>
      <c r="B1823" s="202">
        <v>5.84</v>
      </c>
      <c r="C1823" s="202"/>
      <c r="D1823" s="202"/>
      <c r="E1823" s="202"/>
      <c r="J1823" s="204">
        <v>35356</v>
      </c>
      <c r="K1823" s="201">
        <v>6.92</v>
      </c>
    </row>
    <row r="1824" spans="1:11" x14ac:dyDescent="0.25">
      <c r="A1824" s="205">
        <v>25190</v>
      </c>
      <c r="B1824" s="202">
        <v>5.86</v>
      </c>
      <c r="C1824" s="202"/>
      <c r="D1824" s="202"/>
      <c r="E1824" s="202"/>
      <c r="J1824" s="204">
        <v>35363</v>
      </c>
      <c r="K1824" s="201">
        <v>6.92</v>
      </c>
    </row>
    <row r="1825" spans="1:11" x14ac:dyDescent="0.25">
      <c r="A1825" s="205">
        <v>25191</v>
      </c>
      <c r="B1825" s="202">
        <v>5.94</v>
      </c>
      <c r="C1825" s="202"/>
      <c r="D1825" s="202"/>
      <c r="E1825" s="202"/>
      <c r="J1825" s="204">
        <v>35370</v>
      </c>
      <c r="K1825" s="201">
        <v>6.79</v>
      </c>
    </row>
    <row r="1826" spans="1:11" x14ac:dyDescent="0.25">
      <c r="A1826" s="205">
        <v>25192</v>
      </c>
      <c r="B1826" s="202">
        <v>6.02</v>
      </c>
      <c r="C1826" s="202"/>
      <c r="D1826" s="202"/>
      <c r="E1826" s="202"/>
      <c r="J1826" s="204">
        <v>35377</v>
      </c>
      <c r="K1826" s="201">
        <v>6.66</v>
      </c>
    </row>
    <row r="1827" spans="1:11" x14ac:dyDescent="0.25">
      <c r="A1827" s="205">
        <v>25195</v>
      </c>
      <c r="B1827" s="202">
        <v>6.07</v>
      </c>
      <c r="C1827" s="202"/>
      <c r="D1827" s="202"/>
      <c r="E1827" s="202"/>
      <c r="J1827" s="204">
        <v>35384</v>
      </c>
      <c r="K1827" s="201">
        <v>6.56</v>
      </c>
    </row>
    <row r="1828" spans="1:11" x14ac:dyDescent="0.25">
      <c r="A1828" s="205">
        <v>25196</v>
      </c>
      <c r="B1828" s="202">
        <v>6.12</v>
      </c>
      <c r="C1828" s="202"/>
      <c r="D1828" s="202"/>
      <c r="E1828" s="202"/>
      <c r="J1828" s="204">
        <v>35391</v>
      </c>
      <c r="K1828" s="201">
        <v>6.53</v>
      </c>
    </row>
    <row r="1829" spans="1:11" x14ac:dyDescent="0.25">
      <c r="A1829" s="205">
        <v>25197</v>
      </c>
      <c r="B1829" s="202" t="e">
        <f>NA()</f>
        <v>#N/A</v>
      </c>
      <c r="C1829" s="202"/>
      <c r="D1829" s="202"/>
      <c r="E1829" s="202"/>
      <c r="J1829" s="204">
        <v>35398</v>
      </c>
      <c r="K1829" s="201">
        <v>6.51</v>
      </c>
    </row>
    <row r="1830" spans="1:11" x14ac:dyDescent="0.25">
      <c r="A1830" s="205">
        <v>25198</v>
      </c>
      <c r="B1830" s="202">
        <v>6.03</v>
      </c>
      <c r="C1830" s="202"/>
      <c r="D1830" s="202"/>
      <c r="E1830" s="202"/>
      <c r="J1830" s="204">
        <v>35405</v>
      </c>
      <c r="K1830" s="201">
        <v>6.52</v>
      </c>
    </row>
    <row r="1831" spans="1:11" x14ac:dyDescent="0.25">
      <c r="A1831" s="205">
        <v>25199</v>
      </c>
      <c r="B1831" s="202">
        <v>6.03</v>
      </c>
      <c r="C1831" s="202"/>
      <c r="D1831" s="202"/>
      <c r="E1831" s="202"/>
      <c r="J1831" s="204">
        <v>35412</v>
      </c>
      <c r="K1831" s="201">
        <v>6.66</v>
      </c>
    </row>
    <row r="1832" spans="1:11" x14ac:dyDescent="0.25">
      <c r="A1832" s="205">
        <v>25202</v>
      </c>
      <c r="B1832" s="202">
        <v>6.02</v>
      </c>
      <c r="C1832" s="202"/>
      <c r="D1832" s="202"/>
      <c r="E1832" s="202"/>
      <c r="J1832" s="204">
        <v>35419</v>
      </c>
      <c r="K1832" s="201">
        <v>6.73</v>
      </c>
    </row>
    <row r="1833" spans="1:11" x14ac:dyDescent="0.25">
      <c r="A1833" s="205">
        <v>25203</v>
      </c>
      <c r="B1833" s="202">
        <v>5.98</v>
      </c>
      <c r="C1833" s="202"/>
      <c r="D1833" s="202"/>
      <c r="E1833" s="202"/>
      <c r="J1833" s="204">
        <v>35426</v>
      </c>
      <c r="K1833" s="201">
        <v>6.67</v>
      </c>
    </row>
    <row r="1834" spans="1:11" x14ac:dyDescent="0.25">
      <c r="A1834" s="205">
        <v>25204</v>
      </c>
      <c r="B1834" s="202" t="e">
        <f>NA()</f>
        <v>#N/A</v>
      </c>
      <c r="C1834" s="202"/>
      <c r="D1834" s="202"/>
      <c r="E1834" s="202"/>
      <c r="J1834" s="204">
        <v>35433</v>
      </c>
      <c r="K1834" s="201">
        <v>6.76</v>
      </c>
    </row>
    <row r="1835" spans="1:11" x14ac:dyDescent="0.25">
      <c r="A1835" s="205">
        <v>25205</v>
      </c>
      <c r="B1835" s="202">
        <v>5.92</v>
      </c>
      <c r="C1835" s="202"/>
      <c r="D1835" s="202"/>
      <c r="E1835" s="202"/>
      <c r="J1835" s="204">
        <v>35440</v>
      </c>
      <c r="K1835" s="201">
        <v>6.89</v>
      </c>
    </row>
    <row r="1836" spans="1:11" x14ac:dyDescent="0.25">
      <c r="A1836" s="205">
        <v>25206</v>
      </c>
      <c r="B1836" s="202">
        <v>5.94</v>
      </c>
      <c r="C1836" s="202"/>
      <c r="D1836" s="202"/>
      <c r="E1836" s="202"/>
      <c r="J1836" s="204">
        <v>35447</v>
      </c>
      <c r="K1836" s="201">
        <v>6.9</v>
      </c>
    </row>
    <row r="1837" spans="1:11" x14ac:dyDescent="0.25">
      <c r="A1837" s="205">
        <v>25209</v>
      </c>
      <c r="B1837" s="202">
        <v>5.98</v>
      </c>
      <c r="C1837" s="202"/>
      <c r="D1837" s="202"/>
      <c r="E1837" s="202"/>
      <c r="J1837" s="204">
        <v>35454</v>
      </c>
      <c r="K1837" s="201">
        <v>6.92</v>
      </c>
    </row>
    <row r="1838" spans="1:11" x14ac:dyDescent="0.25">
      <c r="A1838" s="205">
        <v>25210</v>
      </c>
      <c r="B1838" s="202">
        <v>6.08</v>
      </c>
      <c r="C1838" s="202"/>
      <c r="D1838" s="202"/>
      <c r="E1838" s="202"/>
      <c r="J1838" s="204">
        <v>35461</v>
      </c>
      <c r="K1838" s="201">
        <v>6.95</v>
      </c>
    </row>
    <row r="1839" spans="1:11" x14ac:dyDescent="0.25">
      <c r="A1839" s="205">
        <v>25211</v>
      </c>
      <c r="B1839" s="203">
        <v>6.04</v>
      </c>
      <c r="C1839" s="203"/>
      <c r="D1839" s="203"/>
      <c r="E1839" s="203"/>
      <c r="J1839" s="204">
        <v>35468</v>
      </c>
      <c r="K1839" s="201">
        <v>6.8</v>
      </c>
    </row>
    <row r="1840" spans="1:11" x14ac:dyDescent="0.25">
      <c r="A1840" s="205">
        <v>25212</v>
      </c>
      <c r="B1840" s="202">
        <v>5.99</v>
      </c>
      <c r="C1840" s="202"/>
      <c r="D1840" s="202"/>
      <c r="E1840" s="202"/>
      <c r="J1840" s="204">
        <v>35475</v>
      </c>
      <c r="K1840" s="201">
        <v>6.73</v>
      </c>
    </row>
    <row r="1841" spans="1:11" x14ac:dyDescent="0.25">
      <c r="A1841" s="205">
        <v>25213</v>
      </c>
      <c r="B1841" s="202">
        <v>5.96</v>
      </c>
      <c r="C1841" s="202"/>
      <c r="D1841" s="202"/>
      <c r="E1841" s="202"/>
      <c r="J1841" s="204">
        <v>35482</v>
      </c>
      <c r="K1841" s="201">
        <v>6.7</v>
      </c>
    </row>
    <row r="1842" spans="1:11" x14ac:dyDescent="0.25">
      <c r="A1842" s="205">
        <v>25216</v>
      </c>
      <c r="B1842" s="202">
        <v>5.98</v>
      </c>
      <c r="C1842" s="202"/>
      <c r="D1842" s="202"/>
      <c r="E1842" s="202"/>
      <c r="J1842" s="204">
        <v>35489</v>
      </c>
      <c r="K1842" s="201">
        <v>6.85</v>
      </c>
    </row>
    <row r="1843" spans="1:11" x14ac:dyDescent="0.25">
      <c r="A1843" s="205">
        <v>25217</v>
      </c>
      <c r="B1843" s="202">
        <v>5.98</v>
      </c>
      <c r="C1843" s="202"/>
      <c r="D1843" s="202"/>
      <c r="E1843" s="202"/>
      <c r="J1843" s="204">
        <v>35496</v>
      </c>
      <c r="K1843" s="201">
        <v>6.96</v>
      </c>
    </row>
    <row r="1844" spans="1:11" x14ac:dyDescent="0.25">
      <c r="A1844" s="205">
        <v>25218</v>
      </c>
      <c r="B1844" s="202">
        <v>5.98</v>
      </c>
      <c r="C1844" s="202"/>
      <c r="D1844" s="202"/>
      <c r="E1844" s="202"/>
      <c r="J1844" s="204">
        <v>35503</v>
      </c>
      <c r="K1844" s="201">
        <v>7.01</v>
      </c>
    </row>
    <row r="1845" spans="1:11" x14ac:dyDescent="0.25">
      <c r="A1845" s="205">
        <v>25219</v>
      </c>
      <c r="B1845" s="202">
        <v>5.94</v>
      </c>
      <c r="C1845" s="202"/>
      <c r="D1845" s="202"/>
      <c r="E1845" s="202"/>
      <c r="J1845" s="204">
        <v>35510</v>
      </c>
      <c r="K1845" s="201">
        <v>7.09</v>
      </c>
    </row>
    <row r="1846" spans="1:11" x14ac:dyDescent="0.25">
      <c r="A1846" s="205">
        <v>25220</v>
      </c>
      <c r="B1846" s="202">
        <v>5.96</v>
      </c>
      <c r="C1846" s="202"/>
      <c r="D1846" s="202"/>
      <c r="E1846" s="202"/>
      <c r="J1846" s="204">
        <v>35517</v>
      </c>
      <c r="K1846" s="201">
        <v>7.11</v>
      </c>
    </row>
    <row r="1847" spans="1:11" x14ac:dyDescent="0.25">
      <c r="A1847" s="205">
        <v>25223</v>
      </c>
      <c r="B1847" s="202">
        <v>5.94</v>
      </c>
      <c r="C1847" s="202"/>
      <c r="D1847" s="202"/>
      <c r="E1847" s="202"/>
      <c r="J1847" s="204">
        <v>35524</v>
      </c>
      <c r="K1847" s="201">
        <v>7.21</v>
      </c>
    </row>
    <row r="1848" spans="1:11" x14ac:dyDescent="0.25">
      <c r="A1848" s="205">
        <v>25224</v>
      </c>
      <c r="B1848" s="202">
        <v>5.95</v>
      </c>
      <c r="C1848" s="202"/>
      <c r="D1848" s="202"/>
      <c r="E1848" s="202"/>
      <c r="J1848" s="204">
        <v>35531</v>
      </c>
      <c r="K1848" s="201">
        <v>7.23</v>
      </c>
    </row>
    <row r="1849" spans="1:11" x14ac:dyDescent="0.25">
      <c r="A1849" s="205">
        <v>25225</v>
      </c>
      <c r="B1849" s="202">
        <v>5.97</v>
      </c>
      <c r="C1849" s="202"/>
      <c r="D1849" s="202"/>
      <c r="E1849" s="202"/>
      <c r="J1849" s="204">
        <v>35538</v>
      </c>
      <c r="K1849" s="201">
        <v>7.21</v>
      </c>
    </row>
    <row r="1850" spans="1:11" x14ac:dyDescent="0.25">
      <c r="A1850" s="205">
        <v>25226</v>
      </c>
      <c r="B1850" s="202">
        <v>5.97</v>
      </c>
      <c r="C1850" s="202"/>
      <c r="D1850" s="202"/>
      <c r="E1850" s="202"/>
      <c r="J1850" s="204">
        <v>35545</v>
      </c>
      <c r="K1850" s="201">
        <v>7.21</v>
      </c>
    </row>
    <row r="1851" spans="1:11" x14ac:dyDescent="0.25">
      <c r="A1851" s="205">
        <v>25227</v>
      </c>
      <c r="B1851" s="202">
        <v>5.96</v>
      </c>
      <c r="C1851" s="202"/>
      <c r="D1851" s="202"/>
      <c r="E1851" s="202"/>
      <c r="J1851" s="204">
        <v>35552</v>
      </c>
      <c r="K1851" s="201">
        <v>7.08</v>
      </c>
    </row>
    <row r="1852" spans="1:11" x14ac:dyDescent="0.25">
      <c r="A1852" s="205">
        <v>25230</v>
      </c>
      <c r="B1852" s="202">
        <v>5.98</v>
      </c>
      <c r="C1852" s="202"/>
      <c r="D1852" s="202"/>
      <c r="E1852" s="202"/>
      <c r="J1852" s="204">
        <v>35559</v>
      </c>
      <c r="K1852" s="201">
        <v>7</v>
      </c>
    </row>
    <row r="1853" spans="1:11" x14ac:dyDescent="0.25">
      <c r="A1853" s="205">
        <v>25231</v>
      </c>
      <c r="B1853" s="202">
        <v>6.01</v>
      </c>
      <c r="C1853" s="202"/>
      <c r="D1853" s="202"/>
      <c r="E1853" s="202"/>
      <c r="J1853" s="204">
        <v>35566</v>
      </c>
      <c r="K1853" s="201">
        <v>6.98</v>
      </c>
    </row>
    <row r="1854" spans="1:11" x14ac:dyDescent="0.25">
      <c r="A1854" s="205">
        <v>25232</v>
      </c>
      <c r="B1854" s="202">
        <v>6.04</v>
      </c>
      <c r="C1854" s="202"/>
      <c r="D1854" s="202"/>
      <c r="E1854" s="202"/>
      <c r="J1854" s="204">
        <v>35573</v>
      </c>
      <c r="K1854" s="201">
        <v>7.04</v>
      </c>
    </row>
    <row r="1855" spans="1:11" x14ac:dyDescent="0.25">
      <c r="A1855" s="205">
        <v>25233</v>
      </c>
      <c r="B1855" s="202">
        <v>6.07</v>
      </c>
      <c r="C1855" s="202"/>
      <c r="D1855" s="202"/>
      <c r="E1855" s="202"/>
      <c r="J1855" s="204">
        <v>35580</v>
      </c>
      <c r="K1855" s="201">
        <v>7.07</v>
      </c>
    </row>
    <row r="1856" spans="1:11" x14ac:dyDescent="0.25">
      <c r="A1856" s="205">
        <v>25234</v>
      </c>
      <c r="B1856" s="202">
        <v>6.14</v>
      </c>
      <c r="C1856" s="202"/>
      <c r="D1856" s="202"/>
      <c r="E1856" s="202"/>
      <c r="J1856" s="204">
        <v>35587</v>
      </c>
      <c r="K1856" s="201">
        <v>6.93</v>
      </c>
    </row>
    <row r="1857" spans="1:11" x14ac:dyDescent="0.25">
      <c r="A1857" s="205">
        <v>25237</v>
      </c>
      <c r="B1857" s="202">
        <v>6.18</v>
      </c>
      <c r="C1857" s="202"/>
      <c r="D1857" s="202"/>
      <c r="E1857" s="202"/>
      <c r="J1857" s="204">
        <v>35594</v>
      </c>
      <c r="K1857" s="201">
        <v>6.87</v>
      </c>
    </row>
    <row r="1858" spans="1:11" x14ac:dyDescent="0.25">
      <c r="A1858" s="205">
        <v>25238</v>
      </c>
      <c r="B1858" s="202">
        <v>6.14</v>
      </c>
      <c r="C1858" s="202"/>
      <c r="D1858" s="202"/>
      <c r="E1858" s="202"/>
      <c r="J1858" s="204">
        <v>35601</v>
      </c>
      <c r="K1858" s="201">
        <v>6.76</v>
      </c>
    </row>
    <row r="1859" spans="1:11" x14ac:dyDescent="0.25">
      <c r="A1859" s="205">
        <v>25239</v>
      </c>
      <c r="B1859" s="202">
        <v>6.13</v>
      </c>
      <c r="C1859" s="202"/>
      <c r="D1859" s="202"/>
      <c r="E1859" s="202"/>
      <c r="J1859" s="204">
        <v>35608</v>
      </c>
      <c r="K1859" s="201">
        <v>6.8</v>
      </c>
    </row>
    <row r="1860" spans="1:11" x14ac:dyDescent="0.25">
      <c r="A1860" s="205">
        <v>25240</v>
      </c>
      <c r="B1860" s="202">
        <v>6.13</v>
      </c>
      <c r="C1860" s="202"/>
      <c r="D1860" s="202"/>
      <c r="E1860" s="202"/>
      <c r="J1860" s="204">
        <v>35615</v>
      </c>
      <c r="K1860" s="201">
        <v>6.78</v>
      </c>
    </row>
    <row r="1861" spans="1:11" x14ac:dyDescent="0.25">
      <c r="A1861" s="205">
        <v>25241</v>
      </c>
      <c r="B1861" s="202">
        <v>6.06</v>
      </c>
      <c r="C1861" s="202"/>
      <c r="D1861" s="202"/>
      <c r="E1861" s="202"/>
      <c r="J1861" s="204">
        <v>35622</v>
      </c>
      <c r="K1861" s="201">
        <v>6.61</v>
      </c>
    </row>
    <row r="1862" spans="1:11" x14ac:dyDescent="0.25">
      <c r="A1862" s="205">
        <v>25244</v>
      </c>
      <c r="B1862" s="202">
        <v>6.06</v>
      </c>
      <c r="C1862" s="202"/>
      <c r="D1862" s="202"/>
      <c r="E1862" s="202"/>
      <c r="J1862" s="204">
        <v>35629</v>
      </c>
      <c r="K1862" s="201">
        <v>6.57</v>
      </c>
    </row>
    <row r="1863" spans="1:11" x14ac:dyDescent="0.25">
      <c r="A1863" s="205">
        <v>25245</v>
      </c>
      <c r="B1863" s="202">
        <v>6.02</v>
      </c>
      <c r="C1863" s="202"/>
      <c r="D1863" s="202"/>
      <c r="E1863" s="202"/>
      <c r="J1863" s="204">
        <v>35636</v>
      </c>
      <c r="K1863" s="201">
        <v>6.52</v>
      </c>
    </row>
    <row r="1864" spans="1:11" x14ac:dyDescent="0.25">
      <c r="A1864" s="205">
        <v>25246</v>
      </c>
      <c r="B1864" s="202" t="e">
        <f>NA()</f>
        <v>#N/A</v>
      </c>
      <c r="C1864" s="202"/>
      <c r="D1864" s="202"/>
      <c r="E1864" s="202"/>
      <c r="J1864" s="204">
        <v>35643</v>
      </c>
      <c r="K1864" s="201">
        <v>6.44</v>
      </c>
    </row>
    <row r="1865" spans="1:11" x14ac:dyDescent="0.25">
      <c r="A1865" s="205">
        <v>25247</v>
      </c>
      <c r="B1865" s="202">
        <v>6</v>
      </c>
      <c r="C1865" s="202"/>
      <c r="D1865" s="202"/>
      <c r="E1865" s="202"/>
      <c r="J1865" s="204">
        <v>35650</v>
      </c>
      <c r="K1865" s="201">
        <v>6.59</v>
      </c>
    </row>
    <row r="1866" spans="1:11" x14ac:dyDescent="0.25">
      <c r="A1866" s="205">
        <v>25248</v>
      </c>
      <c r="B1866" s="202">
        <v>6.02</v>
      </c>
      <c r="C1866" s="202"/>
      <c r="D1866" s="202"/>
      <c r="E1866" s="202"/>
      <c r="J1866" s="204">
        <v>35657</v>
      </c>
      <c r="K1866" s="201">
        <v>6.7</v>
      </c>
    </row>
    <row r="1867" spans="1:11" x14ac:dyDescent="0.25">
      <c r="A1867" s="205">
        <v>25251</v>
      </c>
      <c r="B1867" s="202">
        <v>6.05</v>
      </c>
      <c r="C1867" s="202"/>
      <c r="D1867" s="202"/>
      <c r="E1867" s="202"/>
      <c r="J1867" s="204">
        <v>35664</v>
      </c>
      <c r="K1867" s="201">
        <v>6.65</v>
      </c>
    </row>
    <row r="1868" spans="1:11" x14ac:dyDescent="0.25">
      <c r="A1868" s="205">
        <v>25252</v>
      </c>
      <c r="B1868" s="202">
        <v>6.08</v>
      </c>
      <c r="C1868" s="202"/>
      <c r="D1868" s="202"/>
      <c r="E1868" s="202"/>
      <c r="J1868" s="204">
        <v>35671</v>
      </c>
      <c r="K1868" s="201">
        <v>6.71</v>
      </c>
    </row>
    <row r="1869" spans="1:11" x14ac:dyDescent="0.25">
      <c r="A1869" s="205">
        <v>25253</v>
      </c>
      <c r="B1869" s="202">
        <v>6.11</v>
      </c>
      <c r="C1869" s="202"/>
      <c r="D1869" s="202"/>
      <c r="E1869" s="202"/>
      <c r="J1869" s="204">
        <v>35678</v>
      </c>
      <c r="K1869" s="201">
        <v>6.68</v>
      </c>
    </row>
    <row r="1870" spans="1:11" x14ac:dyDescent="0.25">
      <c r="A1870" s="205">
        <v>25254</v>
      </c>
      <c r="B1870" s="202">
        <v>6.14</v>
      </c>
      <c r="C1870" s="202"/>
      <c r="D1870" s="202"/>
      <c r="E1870" s="202"/>
      <c r="J1870" s="204">
        <v>35685</v>
      </c>
      <c r="K1870" s="201">
        <v>6.7</v>
      </c>
    </row>
    <row r="1871" spans="1:11" x14ac:dyDescent="0.25">
      <c r="A1871" s="205">
        <v>25255</v>
      </c>
      <c r="B1871" s="202">
        <v>6.15</v>
      </c>
      <c r="C1871" s="202"/>
      <c r="D1871" s="202"/>
      <c r="E1871" s="202"/>
      <c r="J1871" s="204">
        <v>35692</v>
      </c>
      <c r="K1871" s="201">
        <v>6.49</v>
      </c>
    </row>
    <row r="1872" spans="1:11" x14ac:dyDescent="0.25">
      <c r="A1872" s="205">
        <v>25258</v>
      </c>
      <c r="B1872" s="202">
        <v>6.14</v>
      </c>
      <c r="C1872" s="202"/>
      <c r="D1872" s="202"/>
      <c r="E1872" s="202"/>
      <c r="J1872" s="204">
        <v>35699</v>
      </c>
      <c r="K1872" s="201">
        <v>6.43</v>
      </c>
    </row>
    <row r="1873" spans="1:11" x14ac:dyDescent="0.25">
      <c r="A1873" s="205">
        <v>25259</v>
      </c>
      <c r="B1873" s="202">
        <v>6.14</v>
      </c>
      <c r="C1873" s="202"/>
      <c r="D1873" s="202"/>
      <c r="E1873" s="202"/>
      <c r="J1873" s="204">
        <v>35706</v>
      </c>
      <c r="K1873" s="201">
        <v>6.4</v>
      </c>
    </row>
    <row r="1874" spans="1:11" x14ac:dyDescent="0.25">
      <c r="A1874" s="205">
        <v>25260</v>
      </c>
      <c r="B1874" s="202">
        <v>6.14</v>
      </c>
      <c r="C1874" s="202"/>
      <c r="D1874" s="202"/>
      <c r="E1874" s="202"/>
      <c r="J1874" s="204">
        <v>35713</v>
      </c>
      <c r="K1874" s="201">
        <v>6.39</v>
      </c>
    </row>
    <row r="1875" spans="1:11" x14ac:dyDescent="0.25">
      <c r="A1875" s="205">
        <v>25261</v>
      </c>
      <c r="B1875" s="202">
        <v>6.17</v>
      </c>
      <c r="C1875" s="202"/>
      <c r="D1875" s="202"/>
      <c r="E1875" s="202"/>
      <c r="J1875" s="204">
        <v>35720</v>
      </c>
      <c r="K1875" s="201">
        <v>6.46</v>
      </c>
    </row>
    <row r="1876" spans="1:11" x14ac:dyDescent="0.25">
      <c r="A1876" s="205">
        <v>25262</v>
      </c>
      <c r="B1876" s="202">
        <v>6.17</v>
      </c>
      <c r="C1876" s="202"/>
      <c r="D1876" s="202"/>
      <c r="E1876" s="202"/>
      <c r="J1876" s="204">
        <v>35727</v>
      </c>
      <c r="K1876" s="201">
        <v>6.44</v>
      </c>
    </row>
    <row r="1877" spans="1:11" x14ac:dyDescent="0.25">
      <c r="A1877" s="205">
        <v>25265</v>
      </c>
      <c r="B1877" s="202">
        <v>6.15</v>
      </c>
      <c r="C1877" s="202"/>
      <c r="D1877" s="202"/>
      <c r="E1877" s="202"/>
      <c r="J1877" s="204">
        <v>35734</v>
      </c>
      <c r="K1877" s="201">
        <v>6.27</v>
      </c>
    </row>
    <row r="1878" spans="1:11" x14ac:dyDescent="0.25">
      <c r="A1878" s="205">
        <v>25266</v>
      </c>
      <c r="B1878" s="202">
        <v>6.14</v>
      </c>
      <c r="C1878" s="202"/>
      <c r="D1878" s="202"/>
      <c r="E1878" s="202"/>
      <c r="J1878" s="204">
        <v>35741</v>
      </c>
      <c r="K1878" s="201">
        <v>6.27</v>
      </c>
    </row>
    <row r="1879" spans="1:11" x14ac:dyDescent="0.25">
      <c r="A1879" s="205">
        <v>25267</v>
      </c>
      <c r="B1879" s="202">
        <v>6.15</v>
      </c>
      <c r="C1879" s="202"/>
      <c r="D1879" s="202"/>
      <c r="E1879" s="202"/>
      <c r="J1879" s="204">
        <v>35748</v>
      </c>
      <c r="K1879" s="201">
        <v>6.22</v>
      </c>
    </row>
    <row r="1880" spans="1:11" x14ac:dyDescent="0.25">
      <c r="A1880" s="205">
        <v>25268</v>
      </c>
      <c r="B1880" s="202">
        <v>6.17</v>
      </c>
      <c r="C1880" s="202"/>
      <c r="D1880" s="202"/>
      <c r="E1880" s="202"/>
      <c r="J1880" s="204">
        <v>35755</v>
      </c>
      <c r="K1880" s="201">
        <v>6.15</v>
      </c>
    </row>
    <row r="1881" spans="1:11" x14ac:dyDescent="0.25">
      <c r="A1881" s="205">
        <v>25269</v>
      </c>
      <c r="B1881" s="202">
        <v>6.18</v>
      </c>
      <c r="C1881" s="202"/>
      <c r="D1881" s="202"/>
      <c r="E1881" s="202"/>
      <c r="J1881" s="204">
        <v>35762</v>
      </c>
      <c r="K1881" s="201">
        <v>6.15</v>
      </c>
    </row>
    <row r="1882" spans="1:11" x14ac:dyDescent="0.25">
      <c r="A1882" s="205">
        <v>25272</v>
      </c>
      <c r="B1882" s="202">
        <v>6.2</v>
      </c>
      <c r="C1882" s="202"/>
      <c r="D1882" s="202"/>
      <c r="E1882" s="202"/>
      <c r="J1882" s="204">
        <v>35769</v>
      </c>
      <c r="K1882" s="201">
        <v>6.12</v>
      </c>
    </row>
    <row r="1883" spans="1:11" x14ac:dyDescent="0.25">
      <c r="A1883" s="205">
        <v>25273</v>
      </c>
      <c r="B1883" s="202">
        <v>6.22</v>
      </c>
      <c r="C1883" s="202"/>
      <c r="D1883" s="202"/>
      <c r="E1883" s="202"/>
      <c r="J1883" s="204">
        <v>35776</v>
      </c>
      <c r="K1883" s="201">
        <v>6.15</v>
      </c>
    </row>
    <row r="1884" spans="1:11" x14ac:dyDescent="0.25">
      <c r="A1884" s="205">
        <v>25274</v>
      </c>
      <c r="B1884" s="203">
        <v>6.24</v>
      </c>
      <c r="C1884" s="203"/>
      <c r="D1884" s="203"/>
      <c r="E1884" s="203"/>
      <c r="J1884" s="204">
        <v>35783</v>
      </c>
      <c r="K1884" s="201">
        <v>6.04</v>
      </c>
    </row>
    <row r="1885" spans="1:11" x14ac:dyDescent="0.25">
      <c r="A1885" s="205">
        <v>25275</v>
      </c>
      <c r="B1885" s="202">
        <v>6.27</v>
      </c>
      <c r="C1885" s="202"/>
      <c r="D1885" s="202"/>
      <c r="E1885" s="202"/>
      <c r="J1885" s="204">
        <v>35790</v>
      </c>
      <c r="K1885" s="201">
        <v>5.99</v>
      </c>
    </row>
    <row r="1886" spans="1:11" x14ac:dyDescent="0.25">
      <c r="A1886" s="205">
        <v>25276</v>
      </c>
      <c r="B1886" s="202">
        <v>6.29</v>
      </c>
      <c r="C1886" s="202"/>
      <c r="D1886" s="202"/>
      <c r="E1886" s="202"/>
      <c r="J1886" s="204">
        <v>35797</v>
      </c>
      <c r="K1886" s="201">
        <v>6.01</v>
      </c>
    </row>
    <row r="1887" spans="1:11" x14ac:dyDescent="0.25">
      <c r="A1887" s="205">
        <v>25279</v>
      </c>
      <c r="B1887" s="202">
        <v>6.32</v>
      </c>
      <c r="C1887" s="202"/>
      <c r="D1887" s="202"/>
      <c r="E1887" s="202"/>
      <c r="J1887" s="204">
        <v>35804</v>
      </c>
      <c r="K1887" s="201">
        <v>5.82</v>
      </c>
    </row>
    <row r="1888" spans="1:11" x14ac:dyDescent="0.25">
      <c r="A1888" s="205">
        <v>25280</v>
      </c>
      <c r="B1888" s="202">
        <v>6.32</v>
      </c>
      <c r="C1888" s="202"/>
      <c r="D1888" s="202"/>
      <c r="E1888" s="202"/>
      <c r="J1888" s="204">
        <v>35811</v>
      </c>
      <c r="K1888" s="201">
        <v>5.8</v>
      </c>
    </row>
    <row r="1889" spans="1:11" x14ac:dyDescent="0.25">
      <c r="A1889" s="205">
        <v>25281</v>
      </c>
      <c r="B1889" s="202">
        <v>6.25</v>
      </c>
      <c r="C1889" s="202"/>
      <c r="D1889" s="202"/>
      <c r="E1889" s="202"/>
      <c r="J1889" s="204">
        <v>35818</v>
      </c>
      <c r="K1889" s="201">
        <v>5.93</v>
      </c>
    </row>
    <row r="1890" spans="1:11" x14ac:dyDescent="0.25">
      <c r="A1890" s="205">
        <v>25282</v>
      </c>
      <c r="B1890" s="202">
        <v>6.25</v>
      </c>
      <c r="C1890" s="202"/>
      <c r="D1890" s="202"/>
      <c r="E1890" s="202"/>
      <c r="J1890" s="204">
        <v>35825</v>
      </c>
      <c r="K1890" s="201">
        <v>5.96</v>
      </c>
    </row>
    <row r="1891" spans="1:11" x14ac:dyDescent="0.25">
      <c r="A1891" s="205">
        <v>25283</v>
      </c>
      <c r="B1891" s="202">
        <v>6.22</v>
      </c>
      <c r="C1891" s="202"/>
      <c r="D1891" s="202"/>
      <c r="E1891" s="202"/>
      <c r="J1891" s="204">
        <v>35832</v>
      </c>
      <c r="K1891" s="201">
        <v>5.96</v>
      </c>
    </row>
    <row r="1892" spans="1:11" x14ac:dyDescent="0.25">
      <c r="A1892" s="205">
        <v>25286</v>
      </c>
      <c r="B1892" s="202">
        <v>6.19</v>
      </c>
      <c r="C1892" s="202"/>
      <c r="D1892" s="202"/>
      <c r="E1892" s="202"/>
      <c r="J1892" s="204">
        <v>35839</v>
      </c>
      <c r="K1892" s="201">
        <v>5.96</v>
      </c>
    </row>
    <row r="1893" spans="1:11" x14ac:dyDescent="0.25">
      <c r="A1893" s="205">
        <v>25287</v>
      </c>
      <c r="B1893" s="202">
        <v>6.22</v>
      </c>
      <c r="C1893" s="202"/>
      <c r="D1893" s="202"/>
      <c r="E1893" s="202"/>
      <c r="J1893" s="204">
        <v>35846</v>
      </c>
      <c r="K1893" s="201">
        <v>5.9</v>
      </c>
    </row>
    <row r="1894" spans="1:11" x14ac:dyDescent="0.25">
      <c r="A1894" s="205">
        <v>25288</v>
      </c>
      <c r="B1894" s="202">
        <v>6.24</v>
      </c>
      <c r="C1894" s="202"/>
      <c r="D1894" s="202"/>
      <c r="E1894" s="202"/>
      <c r="J1894" s="204">
        <v>35853</v>
      </c>
      <c r="K1894" s="201">
        <v>6</v>
      </c>
    </row>
    <row r="1895" spans="1:11" x14ac:dyDescent="0.25">
      <c r="A1895" s="205">
        <v>25289</v>
      </c>
      <c r="B1895" s="202">
        <v>6.24</v>
      </c>
      <c r="C1895" s="202"/>
      <c r="D1895" s="202"/>
      <c r="E1895" s="202"/>
      <c r="J1895" s="204">
        <v>35860</v>
      </c>
      <c r="K1895" s="201">
        <v>6.11</v>
      </c>
    </row>
    <row r="1896" spans="1:11" x14ac:dyDescent="0.25">
      <c r="A1896" s="205">
        <v>25290</v>
      </c>
      <c r="B1896" s="202">
        <v>6.22</v>
      </c>
      <c r="C1896" s="202"/>
      <c r="D1896" s="202"/>
      <c r="E1896" s="202"/>
      <c r="J1896" s="204">
        <v>35867</v>
      </c>
      <c r="K1896" s="201">
        <v>5.99</v>
      </c>
    </row>
    <row r="1897" spans="1:11" x14ac:dyDescent="0.25">
      <c r="A1897" s="205">
        <v>25293</v>
      </c>
      <c r="B1897" s="202" t="e">
        <f>NA()</f>
        <v>#N/A</v>
      </c>
      <c r="C1897" s="202"/>
      <c r="D1897" s="202"/>
      <c r="E1897" s="202"/>
      <c r="J1897" s="204">
        <v>35874</v>
      </c>
      <c r="K1897" s="201">
        <v>5.95</v>
      </c>
    </row>
    <row r="1898" spans="1:11" x14ac:dyDescent="0.25">
      <c r="A1898" s="205">
        <v>25294</v>
      </c>
      <c r="B1898" s="202">
        <v>6.16</v>
      </c>
      <c r="C1898" s="202"/>
      <c r="D1898" s="202"/>
      <c r="E1898" s="202"/>
      <c r="J1898" s="204">
        <v>35881</v>
      </c>
      <c r="K1898" s="201">
        <v>5.99</v>
      </c>
    </row>
    <row r="1899" spans="1:11" x14ac:dyDescent="0.25">
      <c r="A1899" s="205">
        <v>25295</v>
      </c>
      <c r="B1899" s="202">
        <v>6.17</v>
      </c>
      <c r="C1899" s="202"/>
      <c r="D1899" s="202"/>
      <c r="E1899" s="202"/>
      <c r="J1899" s="204">
        <v>35888</v>
      </c>
      <c r="K1899" s="201">
        <v>5.97</v>
      </c>
    </row>
    <row r="1900" spans="1:11" x14ac:dyDescent="0.25">
      <c r="A1900" s="205">
        <v>25296</v>
      </c>
      <c r="B1900" s="202">
        <v>6.18</v>
      </c>
      <c r="C1900" s="202"/>
      <c r="D1900" s="202"/>
      <c r="E1900" s="202"/>
      <c r="J1900" s="204">
        <v>35895</v>
      </c>
      <c r="K1900" s="201">
        <v>5.93</v>
      </c>
    </row>
    <row r="1901" spans="1:11" x14ac:dyDescent="0.25">
      <c r="A1901" s="205">
        <v>25297</v>
      </c>
      <c r="B1901" s="202" t="e">
        <f>NA()</f>
        <v>#N/A</v>
      </c>
      <c r="C1901" s="202"/>
      <c r="D1901" s="202"/>
      <c r="E1901" s="202"/>
      <c r="J1901" s="204">
        <v>35902</v>
      </c>
      <c r="K1901" s="201">
        <v>5.97</v>
      </c>
    </row>
    <row r="1902" spans="1:11" x14ac:dyDescent="0.25">
      <c r="A1902" s="205">
        <v>25300</v>
      </c>
      <c r="B1902" s="202">
        <v>6.18</v>
      </c>
      <c r="C1902" s="202"/>
      <c r="D1902" s="202"/>
      <c r="E1902" s="202"/>
      <c r="J1902" s="204">
        <v>35909</v>
      </c>
      <c r="K1902" s="201">
        <v>6.03</v>
      </c>
    </row>
    <row r="1903" spans="1:11" x14ac:dyDescent="0.25">
      <c r="A1903" s="205">
        <v>25301</v>
      </c>
      <c r="B1903" s="202">
        <v>6.14</v>
      </c>
      <c r="C1903" s="202"/>
      <c r="D1903" s="202"/>
      <c r="E1903" s="202"/>
      <c r="J1903" s="204">
        <v>35916</v>
      </c>
      <c r="K1903" s="201">
        <v>6.1</v>
      </c>
    </row>
    <row r="1904" spans="1:11" x14ac:dyDescent="0.25">
      <c r="A1904" s="205">
        <v>25302</v>
      </c>
      <c r="B1904" s="202">
        <v>6.09</v>
      </c>
      <c r="C1904" s="202"/>
      <c r="D1904" s="202"/>
      <c r="E1904" s="202"/>
      <c r="J1904" s="204">
        <v>35923</v>
      </c>
      <c r="K1904" s="201">
        <v>6.03</v>
      </c>
    </row>
    <row r="1905" spans="1:11" x14ac:dyDescent="0.25">
      <c r="A1905" s="205">
        <v>25303</v>
      </c>
      <c r="B1905" s="202">
        <v>6.09</v>
      </c>
      <c r="C1905" s="202"/>
      <c r="D1905" s="202"/>
      <c r="E1905" s="202"/>
      <c r="J1905" s="204">
        <v>35930</v>
      </c>
      <c r="K1905" s="201">
        <v>6.06</v>
      </c>
    </row>
    <row r="1906" spans="1:11" x14ac:dyDescent="0.25">
      <c r="A1906" s="205">
        <v>25304</v>
      </c>
      <c r="B1906" s="202">
        <v>6.03</v>
      </c>
      <c r="C1906" s="202"/>
      <c r="D1906" s="202"/>
      <c r="E1906" s="202"/>
      <c r="J1906" s="204">
        <v>35937</v>
      </c>
      <c r="K1906" s="201">
        <v>6</v>
      </c>
    </row>
    <row r="1907" spans="1:11" x14ac:dyDescent="0.25">
      <c r="A1907" s="205">
        <v>25307</v>
      </c>
      <c r="B1907" s="202">
        <v>5.91</v>
      </c>
      <c r="C1907" s="202"/>
      <c r="D1907" s="202"/>
      <c r="E1907" s="202"/>
      <c r="J1907" s="204">
        <v>35944</v>
      </c>
      <c r="K1907" s="201">
        <v>5.93</v>
      </c>
    </row>
    <row r="1908" spans="1:11" x14ac:dyDescent="0.25">
      <c r="A1908" s="205">
        <v>25308</v>
      </c>
      <c r="B1908" s="202">
        <v>5.97</v>
      </c>
      <c r="C1908" s="202"/>
      <c r="D1908" s="202"/>
      <c r="E1908" s="202"/>
      <c r="J1908" s="204">
        <v>35951</v>
      </c>
      <c r="K1908" s="201">
        <v>5.89</v>
      </c>
    </row>
    <row r="1909" spans="1:11" x14ac:dyDescent="0.25">
      <c r="A1909" s="205">
        <v>25309</v>
      </c>
      <c r="B1909" s="203">
        <v>5.96</v>
      </c>
      <c r="C1909" s="203"/>
      <c r="D1909" s="203"/>
      <c r="E1909" s="203"/>
      <c r="J1909" s="204">
        <v>35958</v>
      </c>
      <c r="K1909" s="201">
        <v>5.81</v>
      </c>
    </row>
    <row r="1910" spans="1:11" x14ac:dyDescent="0.25">
      <c r="A1910" s="205">
        <v>25310</v>
      </c>
      <c r="B1910" s="202">
        <v>5.99</v>
      </c>
      <c r="C1910" s="202"/>
      <c r="D1910" s="202"/>
      <c r="E1910" s="202"/>
      <c r="J1910" s="204">
        <v>35965</v>
      </c>
      <c r="K1910" s="201">
        <v>5.77</v>
      </c>
    </row>
    <row r="1911" spans="1:11" x14ac:dyDescent="0.25">
      <c r="A1911" s="205">
        <v>25311</v>
      </c>
      <c r="B1911" s="202">
        <v>6.02</v>
      </c>
      <c r="C1911" s="202"/>
      <c r="D1911" s="202"/>
      <c r="E1911" s="202"/>
      <c r="J1911" s="204">
        <v>35972</v>
      </c>
      <c r="K1911" s="201">
        <v>5.75</v>
      </c>
    </row>
    <row r="1912" spans="1:11" x14ac:dyDescent="0.25">
      <c r="A1912" s="205">
        <v>25314</v>
      </c>
      <c r="B1912" s="202">
        <v>5.98</v>
      </c>
      <c r="C1912" s="202"/>
      <c r="D1912" s="202"/>
      <c r="E1912" s="202"/>
      <c r="J1912" s="204">
        <v>35979</v>
      </c>
      <c r="K1912" s="201">
        <v>5.73</v>
      </c>
    </row>
    <row r="1913" spans="1:11" x14ac:dyDescent="0.25">
      <c r="A1913" s="205">
        <v>25315</v>
      </c>
      <c r="B1913" s="202">
        <v>5.95</v>
      </c>
      <c r="C1913" s="202"/>
      <c r="D1913" s="202"/>
      <c r="E1913" s="202"/>
      <c r="J1913" s="204">
        <v>35986</v>
      </c>
      <c r="K1913" s="201">
        <v>5.71</v>
      </c>
    </row>
    <row r="1914" spans="1:11" x14ac:dyDescent="0.25">
      <c r="A1914" s="205">
        <v>25316</v>
      </c>
      <c r="B1914" s="202">
        <v>5.94</v>
      </c>
      <c r="C1914" s="202"/>
      <c r="D1914" s="202"/>
      <c r="E1914" s="202"/>
      <c r="J1914" s="204">
        <v>35993</v>
      </c>
      <c r="K1914" s="201">
        <v>5.82</v>
      </c>
    </row>
    <row r="1915" spans="1:11" x14ac:dyDescent="0.25">
      <c r="A1915" s="205">
        <v>25317</v>
      </c>
      <c r="B1915" s="202">
        <v>5.96</v>
      </c>
      <c r="C1915" s="202"/>
      <c r="D1915" s="202"/>
      <c r="E1915" s="202"/>
      <c r="J1915" s="204">
        <v>36000</v>
      </c>
      <c r="K1915" s="201">
        <v>5.79</v>
      </c>
    </row>
    <row r="1916" spans="1:11" x14ac:dyDescent="0.25">
      <c r="A1916" s="205">
        <v>25318</v>
      </c>
      <c r="B1916" s="202">
        <v>5.97</v>
      </c>
      <c r="C1916" s="202"/>
      <c r="D1916" s="202"/>
      <c r="E1916" s="202"/>
      <c r="J1916" s="204">
        <v>36007</v>
      </c>
      <c r="K1916" s="201">
        <v>5.83</v>
      </c>
    </row>
    <row r="1917" spans="1:11" x14ac:dyDescent="0.25">
      <c r="A1917" s="205">
        <v>25321</v>
      </c>
      <c r="B1917" s="202">
        <v>5.99</v>
      </c>
      <c r="C1917" s="202"/>
      <c r="D1917" s="202"/>
      <c r="E1917" s="202"/>
      <c r="J1917" s="204">
        <v>36014</v>
      </c>
      <c r="K1917" s="201">
        <v>5.74</v>
      </c>
    </row>
    <row r="1918" spans="1:11" x14ac:dyDescent="0.25">
      <c r="A1918" s="205">
        <v>25322</v>
      </c>
      <c r="B1918" s="202">
        <v>6</v>
      </c>
      <c r="C1918" s="202"/>
      <c r="D1918" s="202"/>
      <c r="E1918" s="202"/>
      <c r="J1918" s="204">
        <v>36021</v>
      </c>
      <c r="K1918" s="201">
        <v>5.7</v>
      </c>
    </row>
    <row r="1919" spans="1:11" x14ac:dyDescent="0.25">
      <c r="A1919" s="205">
        <v>25323</v>
      </c>
      <c r="B1919" s="202">
        <v>5.98</v>
      </c>
      <c r="C1919" s="202"/>
      <c r="D1919" s="202"/>
      <c r="E1919" s="202"/>
      <c r="J1919" s="204">
        <v>36028</v>
      </c>
      <c r="K1919" s="201">
        <v>5.68</v>
      </c>
    </row>
    <row r="1920" spans="1:11" x14ac:dyDescent="0.25">
      <c r="A1920" s="205">
        <v>25324</v>
      </c>
      <c r="B1920" s="202">
        <v>5.98</v>
      </c>
      <c r="C1920" s="202"/>
      <c r="D1920" s="202"/>
      <c r="E1920" s="202"/>
      <c r="J1920" s="204">
        <v>36035</v>
      </c>
      <c r="K1920" s="201">
        <v>5.57</v>
      </c>
    </row>
    <row r="1921" spans="1:11" x14ac:dyDescent="0.25">
      <c r="A1921" s="205">
        <v>25325</v>
      </c>
      <c r="B1921" s="202">
        <v>5.95</v>
      </c>
      <c r="C1921" s="202"/>
      <c r="D1921" s="202"/>
      <c r="E1921" s="202"/>
      <c r="J1921" s="204">
        <v>36042</v>
      </c>
      <c r="K1921" s="201">
        <v>5.47</v>
      </c>
    </row>
    <row r="1922" spans="1:11" x14ac:dyDescent="0.25">
      <c r="A1922" s="205">
        <v>25328</v>
      </c>
      <c r="B1922" s="202">
        <v>5.91</v>
      </c>
      <c r="C1922" s="202"/>
      <c r="D1922" s="202"/>
      <c r="E1922" s="202"/>
      <c r="J1922" s="204">
        <v>36049</v>
      </c>
      <c r="K1922" s="201">
        <v>5.41</v>
      </c>
    </row>
    <row r="1923" spans="1:11" x14ac:dyDescent="0.25">
      <c r="A1923" s="205">
        <v>25329</v>
      </c>
      <c r="B1923" s="202">
        <v>5.92</v>
      </c>
      <c r="C1923" s="202"/>
      <c r="D1923" s="202"/>
      <c r="E1923" s="202"/>
      <c r="J1923" s="204">
        <v>36056</v>
      </c>
      <c r="K1923" s="201">
        <v>5.38</v>
      </c>
    </row>
    <row r="1924" spans="1:11" x14ac:dyDescent="0.25">
      <c r="A1924" s="205">
        <v>25330</v>
      </c>
      <c r="B1924" s="202">
        <v>5.93</v>
      </c>
      <c r="C1924" s="202"/>
      <c r="D1924" s="202"/>
      <c r="E1924" s="202"/>
      <c r="J1924" s="204">
        <v>36063</v>
      </c>
      <c r="K1924" s="201">
        <v>5.34</v>
      </c>
    </row>
    <row r="1925" spans="1:11" x14ac:dyDescent="0.25">
      <c r="A1925" s="205">
        <v>25331</v>
      </c>
      <c r="B1925" s="202">
        <v>5.92</v>
      </c>
      <c r="C1925" s="202"/>
      <c r="D1925" s="202"/>
      <c r="E1925" s="202"/>
      <c r="J1925" s="204">
        <v>36070</v>
      </c>
      <c r="K1925" s="201">
        <v>5.19</v>
      </c>
    </row>
    <row r="1926" spans="1:11" x14ac:dyDescent="0.25">
      <c r="A1926" s="205">
        <v>25332</v>
      </c>
      <c r="B1926" s="202">
        <v>5.96</v>
      </c>
      <c r="C1926" s="202"/>
      <c r="D1926" s="202"/>
      <c r="E1926" s="202"/>
      <c r="J1926" s="204">
        <v>36077</v>
      </c>
      <c r="K1926" s="201">
        <v>5.16</v>
      </c>
    </row>
    <row r="1927" spans="1:11" x14ac:dyDescent="0.25">
      <c r="A1927" s="205">
        <v>25335</v>
      </c>
      <c r="B1927" s="202">
        <v>5.99</v>
      </c>
      <c r="C1927" s="202"/>
      <c r="D1927" s="202"/>
      <c r="E1927" s="202"/>
      <c r="J1927" s="204">
        <v>36084</v>
      </c>
      <c r="K1927" s="201">
        <v>5.39</v>
      </c>
    </row>
    <row r="1928" spans="1:11" x14ac:dyDescent="0.25">
      <c r="A1928" s="205">
        <v>25336</v>
      </c>
      <c r="B1928" s="202">
        <v>5.99</v>
      </c>
      <c r="C1928" s="202"/>
      <c r="D1928" s="202"/>
      <c r="E1928" s="202"/>
      <c r="J1928" s="204">
        <v>36091</v>
      </c>
      <c r="K1928" s="201">
        <v>5.42</v>
      </c>
    </row>
    <row r="1929" spans="1:11" x14ac:dyDescent="0.25">
      <c r="A1929" s="205">
        <v>25337</v>
      </c>
      <c r="B1929" s="202">
        <v>5.98</v>
      </c>
      <c r="C1929" s="202"/>
      <c r="D1929" s="202"/>
      <c r="E1929" s="202"/>
      <c r="J1929" s="204">
        <v>36098</v>
      </c>
      <c r="K1929" s="201">
        <v>5.35</v>
      </c>
    </row>
    <row r="1930" spans="1:11" x14ac:dyDescent="0.25">
      <c r="A1930" s="205">
        <v>25338</v>
      </c>
      <c r="B1930" s="202">
        <v>6.01</v>
      </c>
      <c r="C1930" s="202"/>
      <c r="D1930" s="202"/>
      <c r="E1930" s="202"/>
      <c r="J1930" s="204">
        <v>36105</v>
      </c>
      <c r="K1930" s="201">
        <v>5.54</v>
      </c>
    </row>
    <row r="1931" spans="1:11" x14ac:dyDescent="0.25">
      <c r="A1931" s="205">
        <v>25339</v>
      </c>
      <c r="B1931" s="202">
        <v>6.07</v>
      </c>
      <c r="C1931" s="202"/>
      <c r="D1931" s="202"/>
      <c r="E1931" s="202"/>
      <c r="J1931" s="204">
        <v>36112</v>
      </c>
      <c r="K1931" s="201">
        <v>5.48</v>
      </c>
    </row>
    <row r="1932" spans="1:11" x14ac:dyDescent="0.25">
      <c r="A1932" s="205">
        <v>25342</v>
      </c>
      <c r="B1932" s="202">
        <v>6.13</v>
      </c>
      <c r="C1932" s="202"/>
      <c r="D1932" s="202"/>
      <c r="E1932" s="202"/>
      <c r="J1932" s="204">
        <v>36119</v>
      </c>
      <c r="K1932" s="201">
        <v>5.46</v>
      </c>
    </row>
    <row r="1933" spans="1:11" x14ac:dyDescent="0.25">
      <c r="A1933" s="205">
        <v>25343</v>
      </c>
      <c r="B1933" s="203">
        <v>6.14</v>
      </c>
      <c r="C1933" s="203"/>
      <c r="D1933" s="203"/>
      <c r="E1933" s="203"/>
      <c r="J1933" s="204">
        <v>36126</v>
      </c>
      <c r="K1933" s="201">
        <v>5.46</v>
      </c>
    </row>
    <row r="1934" spans="1:11" x14ac:dyDescent="0.25">
      <c r="A1934" s="205">
        <v>25344</v>
      </c>
      <c r="B1934" s="202">
        <v>6.16</v>
      </c>
      <c r="C1934" s="202"/>
      <c r="D1934" s="202"/>
      <c r="E1934" s="202"/>
      <c r="J1934" s="204">
        <v>36133</v>
      </c>
      <c r="K1934" s="201">
        <v>5.31</v>
      </c>
    </row>
    <row r="1935" spans="1:11" x14ac:dyDescent="0.25">
      <c r="A1935" s="205">
        <v>25345</v>
      </c>
      <c r="B1935" s="202">
        <v>6.22</v>
      </c>
      <c r="C1935" s="202"/>
      <c r="D1935" s="202"/>
      <c r="E1935" s="202"/>
      <c r="J1935" s="204">
        <v>36140</v>
      </c>
      <c r="K1935" s="201">
        <v>5.29</v>
      </c>
    </row>
    <row r="1936" spans="1:11" x14ac:dyDescent="0.25">
      <c r="A1936" s="205">
        <v>25346</v>
      </c>
      <c r="B1936" s="202">
        <v>6.3</v>
      </c>
      <c r="C1936" s="202"/>
      <c r="D1936" s="202"/>
      <c r="E1936" s="202"/>
      <c r="J1936" s="204">
        <v>36147</v>
      </c>
      <c r="K1936" s="201">
        <v>5.32</v>
      </c>
    </row>
    <row r="1937" spans="1:11" x14ac:dyDescent="0.25">
      <c r="A1937" s="205">
        <v>25349</v>
      </c>
      <c r="B1937" s="202">
        <v>6.35</v>
      </c>
      <c r="C1937" s="202"/>
      <c r="D1937" s="202"/>
      <c r="E1937" s="202"/>
      <c r="J1937" s="204">
        <v>36154</v>
      </c>
      <c r="K1937" s="201">
        <v>5.47</v>
      </c>
    </row>
    <row r="1938" spans="1:11" x14ac:dyDescent="0.25">
      <c r="A1938" s="205">
        <v>25350</v>
      </c>
      <c r="B1938" s="202">
        <v>6.41</v>
      </c>
      <c r="C1938" s="202"/>
      <c r="D1938" s="202"/>
      <c r="E1938" s="202"/>
      <c r="J1938" s="204">
        <v>36161</v>
      </c>
      <c r="K1938" s="201">
        <v>5.42</v>
      </c>
    </row>
    <row r="1939" spans="1:11" x14ac:dyDescent="0.25">
      <c r="A1939" s="205">
        <v>25351</v>
      </c>
      <c r="B1939" s="202">
        <v>6.46</v>
      </c>
      <c r="C1939" s="202"/>
      <c r="D1939" s="202"/>
      <c r="E1939" s="202"/>
      <c r="J1939" s="204">
        <v>36168</v>
      </c>
      <c r="K1939" s="201">
        <v>5.47</v>
      </c>
    </row>
    <row r="1940" spans="1:11" x14ac:dyDescent="0.25">
      <c r="A1940" s="205">
        <v>25352</v>
      </c>
      <c r="B1940" s="202">
        <v>6.43</v>
      </c>
      <c r="C1940" s="202"/>
      <c r="D1940" s="202"/>
      <c r="E1940" s="202"/>
      <c r="J1940" s="204">
        <v>36175</v>
      </c>
      <c r="K1940" s="201">
        <v>5.49</v>
      </c>
    </row>
    <row r="1941" spans="1:11" x14ac:dyDescent="0.25">
      <c r="A1941" s="205">
        <v>25353</v>
      </c>
      <c r="B1941" s="202" t="e">
        <f>NA()</f>
        <v>#N/A</v>
      </c>
      <c r="C1941" s="202"/>
      <c r="D1941" s="202"/>
      <c r="E1941" s="202"/>
      <c r="J1941" s="204">
        <v>36182</v>
      </c>
      <c r="K1941" s="201">
        <v>5.44</v>
      </c>
    </row>
    <row r="1942" spans="1:11" x14ac:dyDescent="0.25">
      <c r="A1942" s="205">
        <v>25356</v>
      </c>
      <c r="B1942" s="203">
        <v>6.41</v>
      </c>
      <c r="C1942" s="203"/>
      <c r="D1942" s="203"/>
      <c r="E1942" s="203"/>
      <c r="J1942" s="204">
        <v>36189</v>
      </c>
      <c r="K1942" s="201">
        <v>5.39</v>
      </c>
    </row>
    <row r="1943" spans="1:11" x14ac:dyDescent="0.25">
      <c r="A1943" s="205">
        <v>25357</v>
      </c>
      <c r="B1943" s="202">
        <v>6.39</v>
      </c>
      <c r="C1943" s="202"/>
      <c r="D1943" s="202"/>
      <c r="E1943" s="202"/>
      <c r="J1943" s="204">
        <v>36196</v>
      </c>
      <c r="K1943" s="201">
        <v>5.53</v>
      </c>
    </row>
    <row r="1944" spans="1:11" x14ac:dyDescent="0.25">
      <c r="A1944" s="205">
        <v>25358</v>
      </c>
      <c r="B1944" s="202">
        <v>6.36</v>
      </c>
      <c r="C1944" s="202"/>
      <c r="D1944" s="202"/>
      <c r="E1944" s="202"/>
      <c r="J1944" s="204">
        <v>36203</v>
      </c>
      <c r="K1944" s="201">
        <v>5.62</v>
      </c>
    </row>
    <row r="1945" spans="1:11" x14ac:dyDescent="0.25">
      <c r="A1945" s="205">
        <v>25359</v>
      </c>
      <c r="B1945" s="202">
        <v>6.35</v>
      </c>
      <c r="C1945" s="202"/>
      <c r="D1945" s="202"/>
      <c r="E1945" s="202"/>
      <c r="J1945" s="204">
        <v>36210</v>
      </c>
      <c r="K1945" s="201">
        <v>5.69</v>
      </c>
    </row>
    <row r="1946" spans="1:11" x14ac:dyDescent="0.25">
      <c r="A1946" s="205">
        <v>25360</v>
      </c>
      <c r="B1946" s="202">
        <v>6.31</v>
      </c>
      <c r="C1946" s="202"/>
      <c r="D1946" s="202"/>
      <c r="E1946" s="202"/>
      <c r="J1946" s="204">
        <v>36217</v>
      </c>
      <c r="K1946" s="201">
        <v>5.8</v>
      </c>
    </row>
    <row r="1947" spans="1:11" x14ac:dyDescent="0.25">
      <c r="A1947" s="205">
        <v>25363</v>
      </c>
      <c r="B1947" s="202">
        <v>6.36</v>
      </c>
      <c r="C1947" s="202"/>
      <c r="D1947" s="202"/>
      <c r="E1947" s="202"/>
      <c r="J1947" s="204">
        <v>36224</v>
      </c>
      <c r="K1947" s="201">
        <v>5.93</v>
      </c>
    </row>
    <row r="1948" spans="1:11" x14ac:dyDescent="0.25">
      <c r="A1948" s="205">
        <v>25364</v>
      </c>
      <c r="B1948" s="202">
        <v>6.3</v>
      </c>
      <c r="C1948" s="202"/>
      <c r="D1948" s="202"/>
      <c r="E1948" s="202"/>
      <c r="J1948" s="204">
        <v>36231</v>
      </c>
      <c r="K1948" s="201">
        <v>5.86</v>
      </c>
    </row>
    <row r="1949" spans="1:11" x14ac:dyDescent="0.25">
      <c r="A1949" s="205">
        <v>25365</v>
      </c>
      <c r="B1949" s="202">
        <v>6.27</v>
      </c>
      <c r="C1949" s="202"/>
      <c r="D1949" s="202"/>
      <c r="E1949" s="202"/>
      <c r="J1949" s="204">
        <v>36238</v>
      </c>
      <c r="K1949" s="201">
        <v>5.78</v>
      </c>
    </row>
    <row r="1950" spans="1:11" x14ac:dyDescent="0.25">
      <c r="A1950" s="205">
        <v>25366</v>
      </c>
      <c r="B1950" s="202">
        <v>6.22</v>
      </c>
      <c r="C1950" s="202"/>
      <c r="D1950" s="202"/>
      <c r="E1950" s="202"/>
      <c r="J1950" s="204">
        <v>36245</v>
      </c>
      <c r="K1950" s="201">
        <v>5.87</v>
      </c>
    </row>
    <row r="1951" spans="1:11" x14ac:dyDescent="0.25">
      <c r="A1951" s="205">
        <v>25367</v>
      </c>
      <c r="B1951" s="202">
        <v>6.2</v>
      </c>
      <c r="C1951" s="202"/>
      <c r="D1951" s="202"/>
      <c r="E1951" s="202"/>
      <c r="J1951" s="204">
        <v>36252</v>
      </c>
      <c r="K1951" s="201">
        <v>5.92</v>
      </c>
    </row>
    <row r="1952" spans="1:11" x14ac:dyDescent="0.25">
      <c r="A1952" s="205">
        <v>25370</v>
      </c>
      <c r="B1952" s="202">
        <v>6.19</v>
      </c>
      <c r="C1952" s="202"/>
      <c r="D1952" s="202"/>
      <c r="E1952" s="202"/>
      <c r="J1952" s="204">
        <v>36259</v>
      </c>
      <c r="K1952" s="201">
        <v>5.78</v>
      </c>
    </row>
    <row r="1953" spans="1:11" x14ac:dyDescent="0.25">
      <c r="A1953" s="205">
        <v>25371</v>
      </c>
      <c r="B1953" s="202">
        <v>6.26</v>
      </c>
      <c r="C1953" s="202"/>
      <c r="D1953" s="202"/>
      <c r="E1953" s="202"/>
      <c r="J1953" s="204">
        <v>36266</v>
      </c>
      <c r="K1953" s="201">
        <v>5.78</v>
      </c>
    </row>
    <row r="1954" spans="1:11" x14ac:dyDescent="0.25">
      <c r="A1954" s="205">
        <v>25372</v>
      </c>
      <c r="B1954" s="202">
        <v>6.25</v>
      </c>
      <c r="C1954" s="202"/>
      <c r="D1954" s="202"/>
      <c r="E1954" s="202"/>
      <c r="J1954" s="204">
        <v>36273</v>
      </c>
      <c r="K1954" s="201">
        <v>5.83</v>
      </c>
    </row>
    <row r="1955" spans="1:11" x14ac:dyDescent="0.25">
      <c r="A1955" s="205">
        <v>25373</v>
      </c>
      <c r="B1955" s="202">
        <v>6.26</v>
      </c>
      <c r="C1955" s="202"/>
      <c r="D1955" s="202"/>
      <c r="E1955" s="202"/>
      <c r="J1955" s="204">
        <v>36280</v>
      </c>
      <c r="K1955" s="201">
        <v>5.85</v>
      </c>
    </row>
    <row r="1956" spans="1:11" x14ac:dyDescent="0.25">
      <c r="A1956" s="205">
        <v>25374</v>
      </c>
      <c r="B1956" s="202">
        <v>6.28</v>
      </c>
      <c r="C1956" s="202"/>
      <c r="D1956" s="202"/>
      <c r="E1956" s="202"/>
      <c r="J1956" s="204">
        <v>36287</v>
      </c>
      <c r="K1956" s="201">
        <v>6.01</v>
      </c>
    </row>
    <row r="1957" spans="1:11" x14ac:dyDescent="0.25">
      <c r="A1957" s="205">
        <v>25377</v>
      </c>
      <c r="B1957" s="202">
        <v>6.27</v>
      </c>
      <c r="C1957" s="202"/>
      <c r="D1957" s="202"/>
      <c r="E1957" s="202"/>
      <c r="J1957" s="204">
        <v>36294</v>
      </c>
      <c r="K1957" s="201">
        <v>6.09</v>
      </c>
    </row>
    <row r="1958" spans="1:11" x14ac:dyDescent="0.25">
      <c r="A1958" s="205">
        <v>25378</v>
      </c>
      <c r="B1958" s="202">
        <v>6.27</v>
      </c>
      <c r="C1958" s="202"/>
      <c r="D1958" s="202"/>
      <c r="E1958" s="202"/>
      <c r="J1958" s="204">
        <v>36301</v>
      </c>
      <c r="K1958" s="201">
        <v>6.12</v>
      </c>
    </row>
    <row r="1959" spans="1:11" x14ac:dyDescent="0.25">
      <c r="A1959" s="205">
        <v>25379</v>
      </c>
      <c r="B1959" s="202">
        <v>6.25</v>
      </c>
      <c r="C1959" s="202"/>
      <c r="D1959" s="202"/>
      <c r="E1959" s="202"/>
      <c r="J1959" s="204">
        <v>36308</v>
      </c>
      <c r="K1959" s="201">
        <v>6.11</v>
      </c>
    </row>
    <row r="1960" spans="1:11" x14ac:dyDescent="0.25">
      <c r="A1960" s="205">
        <v>25380</v>
      </c>
      <c r="B1960" s="202">
        <v>6.21</v>
      </c>
      <c r="C1960" s="202"/>
      <c r="D1960" s="202"/>
      <c r="E1960" s="202"/>
      <c r="J1960" s="204">
        <v>36315</v>
      </c>
      <c r="K1960" s="201">
        <v>6.27</v>
      </c>
    </row>
    <row r="1961" spans="1:11" x14ac:dyDescent="0.25">
      <c r="A1961" s="205">
        <v>25381</v>
      </c>
      <c r="B1961" s="202">
        <v>6.25</v>
      </c>
      <c r="C1961" s="202"/>
      <c r="D1961" s="202"/>
      <c r="E1961" s="202"/>
      <c r="J1961" s="204">
        <v>36322</v>
      </c>
      <c r="K1961" s="201">
        <v>6.35</v>
      </c>
    </row>
    <row r="1962" spans="1:11" x14ac:dyDescent="0.25">
      <c r="A1962" s="205">
        <v>25384</v>
      </c>
      <c r="B1962" s="202">
        <v>6.28</v>
      </c>
      <c r="C1962" s="202"/>
      <c r="D1962" s="202"/>
      <c r="E1962" s="202"/>
      <c r="J1962" s="204">
        <v>36329</v>
      </c>
      <c r="K1962" s="201">
        <v>6.37</v>
      </c>
    </row>
    <row r="1963" spans="1:11" x14ac:dyDescent="0.25">
      <c r="A1963" s="205">
        <v>25385</v>
      </c>
      <c r="B1963" s="202">
        <v>6.29</v>
      </c>
      <c r="C1963" s="202"/>
      <c r="D1963" s="202"/>
      <c r="E1963" s="202"/>
      <c r="J1963" s="204">
        <v>36336</v>
      </c>
      <c r="K1963" s="201">
        <v>6.45</v>
      </c>
    </row>
    <row r="1964" spans="1:11" x14ac:dyDescent="0.25">
      <c r="A1964" s="205">
        <v>25386</v>
      </c>
      <c r="B1964" s="203">
        <v>6.32</v>
      </c>
      <c r="C1964" s="203"/>
      <c r="D1964" s="203"/>
      <c r="E1964" s="203"/>
      <c r="J1964" s="204">
        <v>36343</v>
      </c>
      <c r="K1964" s="201">
        <v>6.34</v>
      </c>
    </row>
    <row r="1965" spans="1:11" x14ac:dyDescent="0.25">
      <c r="A1965" s="205">
        <v>25387</v>
      </c>
      <c r="B1965" s="202">
        <v>6.29</v>
      </c>
      <c r="C1965" s="202"/>
      <c r="D1965" s="202"/>
      <c r="E1965" s="202"/>
      <c r="J1965" s="204">
        <v>36350</v>
      </c>
      <c r="K1965" s="201">
        <v>6.33</v>
      </c>
    </row>
    <row r="1966" spans="1:11" x14ac:dyDescent="0.25">
      <c r="A1966" s="205">
        <v>25388</v>
      </c>
      <c r="B1966" s="202" t="e">
        <f>NA()</f>
        <v>#N/A</v>
      </c>
      <c r="C1966" s="202"/>
      <c r="D1966" s="202"/>
      <c r="E1966" s="202"/>
      <c r="J1966" s="204">
        <v>36357</v>
      </c>
      <c r="K1966" s="201">
        <v>6.2</v>
      </c>
    </row>
    <row r="1967" spans="1:11" x14ac:dyDescent="0.25">
      <c r="A1967" s="205">
        <v>25391</v>
      </c>
      <c r="B1967" s="202">
        <v>6.33</v>
      </c>
      <c r="C1967" s="202"/>
      <c r="D1967" s="202"/>
      <c r="E1967" s="202"/>
      <c r="J1967" s="204">
        <v>36364</v>
      </c>
      <c r="K1967" s="201">
        <v>6.23</v>
      </c>
    </row>
    <row r="1968" spans="1:11" x14ac:dyDescent="0.25">
      <c r="A1968" s="205">
        <v>25392</v>
      </c>
      <c r="B1968" s="202">
        <v>6.35</v>
      </c>
      <c r="C1968" s="202"/>
      <c r="D1968" s="202"/>
      <c r="E1968" s="202"/>
      <c r="J1968" s="204">
        <v>36371</v>
      </c>
      <c r="K1968" s="201">
        <v>6.34</v>
      </c>
    </row>
    <row r="1969" spans="1:11" x14ac:dyDescent="0.25">
      <c r="A1969" s="205">
        <v>25393</v>
      </c>
      <c r="B1969" s="203">
        <v>6.37</v>
      </c>
      <c r="C1969" s="203"/>
      <c r="D1969" s="203"/>
      <c r="E1969" s="203"/>
      <c r="J1969" s="204">
        <v>36378</v>
      </c>
      <c r="K1969" s="201">
        <v>6.42</v>
      </c>
    </row>
    <row r="1970" spans="1:11" x14ac:dyDescent="0.25">
      <c r="A1970" s="205">
        <v>25394</v>
      </c>
      <c r="B1970" s="202">
        <v>6.33</v>
      </c>
      <c r="C1970" s="202"/>
      <c r="D1970" s="202"/>
      <c r="E1970" s="202"/>
      <c r="J1970" s="204">
        <v>36385</v>
      </c>
      <c r="K1970" s="201">
        <v>6.52</v>
      </c>
    </row>
    <row r="1971" spans="1:11" x14ac:dyDescent="0.25">
      <c r="A1971" s="205">
        <v>25395</v>
      </c>
      <c r="B1971" s="202">
        <v>6.19</v>
      </c>
      <c r="C1971" s="202"/>
      <c r="D1971" s="202"/>
      <c r="E1971" s="202"/>
      <c r="J1971" s="204">
        <v>36392</v>
      </c>
      <c r="K1971" s="201">
        <v>6.43</v>
      </c>
    </row>
    <row r="1972" spans="1:11" x14ac:dyDescent="0.25">
      <c r="A1972" s="205">
        <v>25398</v>
      </c>
      <c r="B1972" s="202">
        <v>6.22</v>
      </c>
      <c r="C1972" s="202"/>
      <c r="D1972" s="202"/>
      <c r="E1972" s="202"/>
      <c r="J1972" s="204">
        <v>36399</v>
      </c>
      <c r="K1972" s="201">
        <v>6.35</v>
      </c>
    </row>
    <row r="1973" spans="1:11" x14ac:dyDescent="0.25">
      <c r="A1973" s="205">
        <v>25399</v>
      </c>
      <c r="B1973" s="202">
        <v>6.27</v>
      </c>
      <c r="C1973" s="202"/>
      <c r="D1973" s="202"/>
      <c r="E1973" s="202"/>
      <c r="J1973" s="204">
        <v>36406</v>
      </c>
      <c r="K1973" s="201">
        <v>6.5</v>
      </c>
    </row>
    <row r="1974" spans="1:11" x14ac:dyDescent="0.25">
      <c r="A1974" s="205">
        <v>25400</v>
      </c>
      <c r="B1974" s="202">
        <v>6.25</v>
      </c>
      <c r="C1974" s="202"/>
      <c r="D1974" s="202"/>
      <c r="E1974" s="202"/>
      <c r="J1974" s="204">
        <v>36413</v>
      </c>
      <c r="K1974" s="201">
        <v>6.51</v>
      </c>
    </row>
    <row r="1975" spans="1:11" x14ac:dyDescent="0.25">
      <c r="A1975" s="205">
        <v>25401</v>
      </c>
      <c r="B1975" s="202">
        <v>6.27</v>
      </c>
      <c r="C1975" s="202"/>
      <c r="D1975" s="202"/>
      <c r="E1975" s="202"/>
      <c r="J1975" s="204">
        <v>36420</v>
      </c>
      <c r="K1975" s="201">
        <v>6.52</v>
      </c>
    </row>
    <row r="1976" spans="1:11" x14ac:dyDescent="0.25">
      <c r="A1976" s="205">
        <v>25402</v>
      </c>
      <c r="B1976" s="202">
        <v>6.26</v>
      </c>
      <c r="C1976" s="202"/>
      <c r="D1976" s="202"/>
      <c r="E1976" s="202"/>
      <c r="J1976" s="204">
        <v>36427</v>
      </c>
      <c r="K1976" s="201">
        <v>6.46</v>
      </c>
    </row>
    <row r="1977" spans="1:11" x14ac:dyDescent="0.25">
      <c r="A1977" s="205">
        <v>25405</v>
      </c>
      <c r="B1977" s="202" t="e">
        <f>NA()</f>
        <v>#N/A</v>
      </c>
      <c r="C1977" s="202"/>
      <c r="D1977" s="202"/>
      <c r="E1977" s="202"/>
      <c r="J1977" s="204">
        <v>36434</v>
      </c>
      <c r="K1977" s="201">
        <v>6.5</v>
      </c>
    </row>
    <row r="1978" spans="1:11" x14ac:dyDescent="0.25">
      <c r="A1978" s="205">
        <v>25406</v>
      </c>
      <c r="B1978" s="202">
        <v>6.22</v>
      </c>
      <c r="C1978" s="202"/>
      <c r="D1978" s="202"/>
      <c r="E1978" s="202"/>
      <c r="J1978" s="204">
        <v>36441</v>
      </c>
      <c r="K1978" s="201">
        <v>6.58</v>
      </c>
    </row>
    <row r="1979" spans="1:11" x14ac:dyDescent="0.25">
      <c r="A1979" s="205">
        <v>25407</v>
      </c>
      <c r="B1979" s="203">
        <v>6.23</v>
      </c>
      <c r="C1979" s="203"/>
      <c r="D1979" s="203"/>
      <c r="E1979" s="203"/>
      <c r="J1979" s="204">
        <v>36448</v>
      </c>
      <c r="K1979" s="201">
        <v>6.68</v>
      </c>
    </row>
    <row r="1980" spans="1:11" x14ac:dyDescent="0.25">
      <c r="A1980" s="205">
        <v>25408</v>
      </c>
      <c r="B1980" s="202">
        <v>6.25</v>
      </c>
      <c r="C1980" s="202"/>
      <c r="D1980" s="202"/>
      <c r="E1980" s="202"/>
      <c r="J1980" s="204">
        <v>36455</v>
      </c>
      <c r="K1980" s="201">
        <v>6.74</v>
      </c>
    </row>
    <row r="1981" spans="1:11" x14ac:dyDescent="0.25">
      <c r="A1981" s="205">
        <v>25409</v>
      </c>
      <c r="B1981" s="202">
        <v>6.26</v>
      </c>
      <c r="C1981" s="202"/>
      <c r="D1981" s="202"/>
      <c r="E1981" s="202"/>
      <c r="J1981" s="204">
        <v>36462</v>
      </c>
      <c r="K1981" s="201">
        <v>6.68</v>
      </c>
    </row>
    <row r="1982" spans="1:11" x14ac:dyDescent="0.25">
      <c r="A1982" s="205">
        <v>25412</v>
      </c>
      <c r="B1982" s="202">
        <v>6.28</v>
      </c>
      <c r="C1982" s="202"/>
      <c r="D1982" s="202"/>
      <c r="E1982" s="202"/>
      <c r="J1982" s="204">
        <v>36469</v>
      </c>
      <c r="K1982" s="201">
        <v>6.48</v>
      </c>
    </row>
    <row r="1983" spans="1:11" x14ac:dyDescent="0.25">
      <c r="A1983" s="205">
        <v>25413</v>
      </c>
      <c r="B1983" s="202">
        <v>6.26</v>
      </c>
      <c r="C1983" s="202"/>
      <c r="D1983" s="202"/>
      <c r="E1983" s="202"/>
      <c r="J1983" s="204">
        <v>36476</v>
      </c>
      <c r="K1983" s="201">
        <v>6.42</v>
      </c>
    </row>
    <row r="1984" spans="1:11" x14ac:dyDescent="0.25">
      <c r="A1984" s="205">
        <v>25414</v>
      </c>
      <c r="B1984" s="202">
        <v>6.26</v>
      </c>
      <c r="C1984" s="202"/>
      <c r="D1984" s="202"/>
      <c r="E1984" s="202"/>
      <c r="J1984" s="204">
        <v>36483</v>
      </c>
      <c r="K1984" s="201">
        <v>6.44</v>
      </c>
    </row>
    <row r="1985" spans="1:11" x14ac:dyDescent="0.25">
      <c r="A1985" s="205">
        <v>25415</v>
      </c>
      <c r="B1985" s="202">
        <v>6.23</v>
      </c>
      <c r="C1985" s="202"/>
      <c r="D1985" s="202"/>
      <c r="E1985" s="202"/>
      <c r="J1985" s="204">
        <v>36490</v>
      </c>
      <c r="K1985" s="201">
        <v>6.53</v>
      </c>
    </row>
    <row r="1986" spans="1:11" x14ac:dyDescent="0.25">
      <c r="A1986" s="205">
        <v>25416</v>
      </c>
      <c r="B1986" s="202">
        <v>6.25</v>
      </c>
      <c r="C1986" s="202"/>
      <c r="D1986" s="202"/>
      <c r="E1986" s="202"/>
      <c r="J1986" s="204">
        <v>36497</v>
      </c>
      <c r="K1986" s="201">
        <v>6.64</v>
      </c>
    </row>
    <row r="1987" spans="1:11" x14ac:dyDescent="0.25">
      <c r="A1987" s="205">
        <v>25419</v>
      </c>
      <c r="B1987" s="202">
        <v>6.21</v>
      </c>
      <c r="C1987" s="202"/>
      <c r="D1987" s="202"/>
      <c r="E1987" s="202"/>
      <c r="J1987" s="204">
        <v>36504</v>
      </c>
      <c r="K1987" s="201">
        <v>6.54</v>
      </c>
    </row>
    <row r="1988" spans="1:11" x14ac:dyDescent="0.25">
      <c r="A1988" s="205">
        <v>25420</v>
      </c>
      <c r="B1988" s="202">
        <v>6.18</v>
      </c>
      <c r="C1988" s="202"/>
      <c r="D1988" s="202"/>
      <c r="E1988" s="202"/>
      <c r="J1988" s="204">
        <v>36511</v>
      </c>
      <c r="K1988" s="201">
        <v>6.67</v>
      </c>
    </row>
    <row r="1989" spans="1:11" x14ac:dyDescent="0.25">
      <c r="A1989" s="205">
        <v>25421</v>
      </c>
      <c r="B1989" s="202">
        <v>6.18</v>
      </c>
      <c r="C1989" s="202"/>
      <c r="D1989" s="202"/>
      <c r="E1989" s="202"/>
      <c r="J1989" s="204">
        <v>36518</v>
      </c>
      <c r="K1989" s="201">
        <v>6.82</v>
      </c>
    </row>
    <row r="1990" spans="1:11" x14ac:dyDescent="0.25">
      <c r="A1990" s="205">
        <v>25422</v>
      </c>
      <c r="B1990" s="202">
        <v>6.17</v>
      </c>
      <c r="C1990" s="202"/>
      <c r="D1990" s="202"/>
      <c r="E1990" s="202"/>
      <c r="J1990" s="204">
        <v>36525</v>
      </c>
      <c r="K1990" s="201">
        <v>6.8</v>
      </c>
    </row>
    <row r="1991" spans="1:11" x14ac:dyDescent="0.25">
      <c r="A1991" s="205">
        <v>25423</v>
      </c>
      <c r="B1991" s="202">
        <v>6.17</v>
      </c>
      <c r="C1991" s="202"/>
      <c r="D1991" s="202"/>
      <c r="E1991" s="202"/>
      <c r="J1991" s="204">
        <v>36532</v>
      </c>
      <c r="K1991" s="201">
        <v>6.88</v>
      </c>
    </row>
    <row r="1992" spans="1:11" x14ac:dyDescent="0.25">
      <c r="A1992" s="205">
        <v>25426</v>
      </c>
      <c r="B1992" s="202">
        <v>6.18</v>
      </c>
      <c r="C1992" s="202"/>
      <c r="D1992" s="202"/>
      <c r="E1992" s="202"/>
      <c r="J1992" s="204">
        <v>36539</v>
      </c>
      <c r="K1992" s="201">
        <v>6.91</v>
      </c>
    </row>
    <row r="1993" spans="1:11" x14ac:dyDescent="0.25">
      <c r="A1993" s="205">
        <v>25427</v>
      </c>
      <c r="B1993" s="202">
        <v>6.2</v>
      </c>
      <c r="C1993" s="202"/>
      <c r="D1993" s="202"/>
      <c r="E1993" s="202"/>
      <c r="J1993" s="204">
        <v>36546</v>
      </c>
      <c r="K1993" s="201">
        <v>6.92</v>
      </c>
    </row>
    <row r="1994" spans="1:11" x14ac:dyDescent="0.25">
      <c r="A1994" s="205">
        <v>25428</v>
      </c>
      <c r="B1994" s="202">
        <v>6.21</v>
      </c>
      <c r="C1994" s="202"/>
      <c r="D1994" s="202"/>
      <c r="E1994" s="202"/>
      <c r="J1994" s="204">
        <v>36553</v>
      </c>
      <c r="K1994" s="201">
        <v>6.77</v>
      </c>
    </row>
    <row r="1995" spans="1:11" x14ac:dyDescent="0.25">
      <c r="A1995" s="205">
        <v>25429</v>
      </c>
      <c r="B1995" s="202">
        <v>6.22</v>
      </c>
      <c r="C1995" s="202"/>
      <c r="D1995" s="202"/>
      <c r="E1995" s="202"/>
      <c r="J1995" s="204">
        <v>36560</v>
      </c>
      <c r="K1995" s="201">
        <v>6.61</v>
      </c>
    </row>
    <row r="1996" spans="1:11" x14ac:dyDescent="0.25">
      <c r="A1996" s="205">
        <v>25430</v>
      </c>
      <c r="B1996" s="202">
        <v>6.22</v>
      </c>
      <c r="C1996" s="202"/>
      <c r="D1996" s="202"/>
      <c r="E1996" s="202"/>
      <c r="J1996" s="204">
        <v>36567</v>
      </c>
      <c r="K1996" s="201">
        <v>6.6</v>
      </c>
    </row>
    <row r="1997" spans="1:11" x14ac:dyDescent="0.25">
      <c r="A1997" s="205">
        <v>25433</v>
      </c>
      <c r="B1997" s="202">
        <v>6.18</v>
      </c>
      <c r="C1997" s="202"/>
      <c r="D1997" s="202"/>
      <c r="E1997" s="202"/>
      <c r="J1997" s="204">
        <v>36574</v>
      </c>
      <c r="K1997" s="201">
        <v>6.55</v>
      </c>
    </row>
    <row r="1998" spans="1:11" x14ac:dyDescent="0.25">
      <c r="A1998" s="205">
        <v>25434</v>
      </c>
      <c r="B1998" s="202">
        <v>6.18</v>
      </c>
      <c r="C1998" s="202"/>
      <c r="D1998" s="202"/>
      <c r="E1998" s="202"/>
      <c r="J1998" s="204">
        <v>36581</v>
      </c>
      <c r="K1998" s="201">
        <v>6.44</v>
      </c>
    </row>
    <row r="1999" spans="1:11" x14ac:dyDescent="0.25">
      <c r="A1999" s="205">
        <v>25435</v>
      </c>
      <c r="B1999" s="202">
        <v>6.2</v>
      </c>
      <c r="C1999" s="202"/>
      <c r="D1999" s="202"/>
      <c r="E1999" s="202"/>
      <c r="J1999" s="204">
        <v>36588</v>
      </c>
      <c r="K1999" s="201">
        <v>6.45</v>
      </c>
    </row>
    <row r="2000" spans="1:11" x14ac:dyDescent="0.25">
      <c r="A2000" s="205">
        <v>25436</v>
      </c>
      <c r="B2000" s="202">
        <v>6.21</v>
      </c>
      <c r="C2000" s="202"/>
      <c r="D2000" s="202"/>
      <c r="E2000" s="202"/>
      <c r="J2000" s="204">
        <v>36595</v>
      </c>
      <c r="K2000" s="201">
        <v>6.48</v>
      </c>
    </row>
    <row r="2001" spans="1:11" x14ac:dyDescent="0.25">
      <c r="A2001" s="205">
        <v>25437</v>
      </c>
      <c r="B2001" s="202">
        <v>6.23</v>
      </c>
      <c r="C2001" s="202"/>
      <c r="D2001" s="202"/>
      <c r="E2001" s="202"/>
      <c r="J2001" s="204">
        <v>36602</v>
      </c>
      <c r="K2001" s="201">
        <v>6.4</v>
      </c>
    </row>
    <row r="2002" spans="1:11" x14ac:dyDescent="0.25">
      <c r="A2002" s="205">
        <v>25440</v>
      </c>
      <c r="B2002" s="202">
        <v>6.24</v>
      </c>
      <c r="C2002" s="202"/>
      <c r="D2002" s="202"/>
      <c r="E2002" s="202"/>
      <c r="J2002" s="204">
        <v>36609</v>
      </c>
      <c r="K2002" s="201">
        <v>6.3</v>
      </c>
    </row>
    <row r="2003" spans="1:11" x14ac:dyDescent="0.25">
      <c r="A2003" s="205">
        <v>25441</v>
      </c>
      <c r="B2003" s="202">
        <v>6.26</v>
      </c>
      <c r="C2003" s="202"/>
      <c r="D2003" s="202"/>
      <c r="E2003" s="202"/>
      <c r="J2003" s="204">
        <v>36616</v>
      </c>
      <c r="K2003" s="201">
        <v>6.3</v>
      </c>
    </row>
    <row r="2004" spans="1:11" x14ac:dyDescent="0.25">
      <c r="A2004" s="205">
        <v>25442</v>
      </c>
      <c r="B2004" s="203">
        <v>6.28</v>
      </c>
      <c r="C2004" s="203"/>
      <c r="D2004" s="203"/>
      <c r="E2004" s="203"/>
      <c r="J2004" s="204">
        <v>36623</v>
      </c>
      <c r="K2004" s="201">
        <v>6.12</v>
      </c>
    </row>
    <row r="2005" spans="1:11" x14ac:dyDescent="0.25">
      <c r="A2005" s="205">
        <v>25443</v>
      </c>
      <c r="B2005" s="202">
        <v>6.32</v>
      </c>
      <c r="C2005" s="202"/>
      <c r="D2005" s="202"/>
      <c r="E2005" s="202"/>
      <c r="J2005" s="204">
        <v>36630</v>
      </c>
      <c r="K2005" s="201">
        <v>6.13</v>
      </c>
    </row>
    <row r="2006" spans="1:11" x14ac:dyDescent="0.25">
      <c r="A2006" s="205">
        <v>25444</v>
      </c>
      <c r="B2006" s="202">
        <v>6.32</v>
      </c>
      <c r="C2006" s="202"/>
      <c r="D2006" s="202"/>
      <c r="E2006" s="202"/>
      <c r="J2006" s="204">
        <v>36637</v>
      </c>
      <c r="K2006" s="201">
        <v>6.22</v>
      </c>
    </row>
    <row r="2007" spans="1:11" x14ac:dyDescent="0.25">
      <c r="A2007" s="205">
        <v>25447</v>
      </c>
      <c r="B2007" s="202" t="e">
        <f>NA()</f>
        <v>#N/A</v>
      </c>
      <c r="C2007" s="202"/>
      <c r="D2007" s="202"/>
      <c r="E2007" s="202"/>
      <c r="J2007" s="204">
        <v>36644</v>
      </c>
      <c r="K2007" s="201">
        <v>6.28</v>
      </c>
    </row>
    <row r="2008" spans="1:11" x14ac:dyDescent="0.25">
      <c r="A2008" s="205">
        <v>25448</v>
      </c>
      <c r="B2008" s="202">
        <v>6.36</v>
      </c>
      <c r="C2008" s="202"/>
      <c r="D2008" s="202"/>
      <c r="E2008" s="202"/>
      <c r="J2008" s="204">
        <v>36651</v>
      </c>
      <c r="K2008" s="201">
        <v>6.48</v>
      </c>
    </row>
    <row r="2009" spans="1:11" x14ac:dyDescent="0.25">
      <c r="A2009" s="205">
        <v>25449</v>
      </c>
      <c r="B2009" s="202">
        <v>6.41</v>
      </c>
      <c r="C2009" s="202"/>
      <c r="D2009" s="202"/>
      <c r="E2009" s="202"/>
      <c r="J2009" s="204">
        <v>36658</v>
      </c>
      <c r="K2009" s="201">
        <v>6.61</v>
      </c>
    </row>
    <row r="2010" spans="1:11" x14ac:dyDescent="0.25">
      <c r="A2010" s="205">
        <v>25450</v>
      </c>
      <c r="B2010" s="202">
        <v>6.42</v>
      </c>
      <c r="C2010" s="202"/>
      <c r="D2010" s="202"/>
      <c r="E2010" s="202"/>
      <c r="J2010" s="204">
        <v>36665</v>
      </c>
      <c r="K2010" s="201">
        <v>6.59</v>
      </c>
    </row>
    <row r="2011" spans="1:11" x14ac:dyDescent="0.25">
      <c r="A2011" s="205">
        <v>25451</v>
      </c>
      <c r="B2011" s="202">
        <v>6.44</v>
      </c>
      <c r="C2011" s="202"/>
      <c r="D2011" s="202"/>
      <c r="E2011" s="202"/>
      <c r="J2011" s="204">
        <v>36672</v>
      </c>
      <c r="K2011" s="201">
        <v>6.54</v>
      </c>
    </row>
    <row r="2012" spans="1:11" x14ac:dyDescent="0.25">
      <c r="A2012" s="205">
        <v>25454</v>
      </c>
      <c r="B2012" s="202">
        <v>6.48</v>
      </c>
      <c r="C2012" s="202"/>
      <c r="D2012" s="202"/>
      <c r="E2012" s="202"/>
      <c r="J2012" s="204">
        <v>36679</v>
      </c>
      <c r="K2012" s="201">
        <v>6.39</v>
      </c>
    </row>
    <row r="2013" spans="1:11" x14ac:dyDescent="0.25">
      <c r="A2013" s="205">
        <v>25455</v>
      </c>
      <c r="B2013" s="202">
        <v>6.47</v>
      </c>
      <c r="C2013" s="202"/>
      <c r="D2013" s="202"/>
      <c r="E2013" s="202"/>
      <c r="J2013" s="204">
        <v>36686</v>
      </c>
      <c r="K2013" s="201">
        <v>6.27</v>
      </c>
    </row>
    <row r="2014" spans="1:11" x14ac:dyDescent="0.25">
      <c r="A2014" s="205">
        <v>25456</v>
      </c>
      <c r="B2014" s="202">
        <v>6.45</v>
      </c>
      <c r="C2014" s="202"/>
      <c r="D2014" s="202"/>
      <c r="E2014" s="202"/>
      <c r="J2014" s="204">
        <v>36693</v>
      </c>
      <c r="K2014" s="201">
        <v>6.25</v>
      </c>
    </row>
    <row r="2015" spans="1:11" x14ac:dyDescent="0.25">
      <c r="A2015" s="205">
        <v>25457</v>
      </c>
      <c r="B2015" s="202">
        <v>6.44</v>
      </c>
      <c r="C2015" s="202"/>
      <c r="D2015" s="202"/>
      <c r="E2015" s="202"/>
      <c r="J2015" s="204">
        <v>36700</v>
      </c>
      <c r="K2015" s="201">
        <v>6.3</v>
      </c>
    </row>
    <row r="2016" spans="1:11" x14ac:dyDescent="0.25">
      <c r="A2016" s="205">
        <v>25458</v>
      </c>
      <c r="B2016" s="202">
        <v>6.46</v>
      </c>
      <c r="C2016" s="202"/>
      <c r="D2016" s="202"/>
      <c r="E2016" s="202"/>
      <c r="J2016" s="204">
        <v>36707</v>
      </c>
      <c r="K2016" s="201">
        <v>6.3</v>
      </c>
    </row>
    <row r="2017" spans="1:11" x14ac:dyDescent="0.25">
      <c r="A2017" s="205">
        <v>25461</v>
      </c>
      <c r="B2017" s="202">
        <v>6.48</v>
      </c>
      <c r="C2017" s="202"/>
      <c r="D2017" s="202"/>
      <c r="E2017" s="202"/>
      <c r="J2017" s="204">
        <v>36714</v>
      </c>
      <c r="K2017" s="201">
        <v>6.23</v>
      </c>
    </row>
    <row r="2018" spans="1:11" x14ac:dyDescent="0.25">
      <c r="A2018" s="205">
        <v>25462</v>
      </c>
      <c r="B2018" s="202">
        <v>6.51</v>
      </c>
      <c r="C2018" s="202"/>
      <c r="D2018" s="202"/>
      <c r="E2018" s="202"/>
      <c r="J2018" s="204">
        <v>36721</v>
      </c>
      <c r="K2018" s="201">
        <v>6.22</v>
      </c>
    </row>
    <row r="2019" spans="1:11" x14ac:dyDescent="0.25">
      <c r="A2019" s="205">
        <v>25463</v>
      </c>
      <c r="B2019" s="202">
        <v>6.55</v>
      </c>
      <c r="C2019" s="202"/>
      <c r="D2019" s="202"/>
      <c r="E2019" s="202"/>
      <c r="J2019" s="204">
        <v>36728</v>
      </c>
      <c r="K2019" s="201">
        <v>6.23</v>
      </c>
    </row>
    <row r="2020" spans="1:11" x14ac:dyDescent="0.25">
      <c r="A2020" s="205">
        <v>25464</v>
      </c>
      <c r="B2020" s="202">
        <v>6.6</v>
      </c>
      <c r="C2020" s="202"/>
      <c r="D2020" s="202"/>
      <c r="E2020" s="202"/>
      <c r="J2020" s="204">
        <v>36735</v>
      </c>
      <c r="K2020" s="201">
        <v>6.13</v>
      </c>
    </row>
    <row r="2021" spans="1:11" x14ac:dyDescent="0.25">
      <c r="A2021" s="205">
        <v>25465</v>
      </c>
      <c r="B2021" s="202">
        <v>6.59</v>
      </c>
      <c r="C2021" s="202"/>
      <c r="D2021" s="202"/>
      <c r="E2021" s="202"/>
      <c r="J2021" s="204">
        <v>36742</v>
      </c>
      <c r="K2021" s="201">
        <v>6.08</v>
      </c>
    </row>
    <row r="2022" spans="1:11" x14ac:dyDescent="0.25">
      <c r="A2022" s="205">
        <v>25468</v>
      </c>
      <c r="B2022" s="202">
        <v>6.58</v>
      </c>
      <c r="C2022" s="202"/>
      <c r="D2022" s="202"/>
      <c r="E2022" s="202"/>
      <c r="J2022" s="204">
        <v>36749</v>
      </c>
      <c r="K2022" s="201">
        <v>6.03</v>
      </c>
    </row>
    <row r="2023" spans="1:11" x14ac:dyDescent="0.25">
      <c r="A2023" s="205">
        <v>25469</v>
      </c>
      <c r="B2023" s="202">
        <v>6.59</v>
      </c>
      <c r="C2023" s="202"/>
      <c r="D2023" s="202"/>
      <c r="E2023" s="202"/>
      <c r="J2023" s="204">
        <v>36756</v>
      </c>
      <c r="K2023" s="201">
        <v>6.02</v>
      </c>
    </row>
    <row r="2024" spans="1:11" x14ac:dyDescent="0.25">
      <c r="A2024" s="205">
        <v>25470</v>
      </c>
      <c r="B2024" s="202">
        <v>6.62</v>
      </c>
      <c r="C2024" s="202"/>
      <c r="D2024" s="202"/>
      <c r="E2024" s="202"/>
      <c r="J2024" s="204">
        <v>36763</v>
      </c>
      <c r="K2024" s="201">
        <v>5.98</v>
      </c>
    </row>
    <row r="2025" spans="1:11" x14ac:dyDescent="0.25">
      <c r="A2025" s="205">
        <v>25471</v>
      </c>
      <c r="B2025" s="202">
        <v>6.64</v>
      </c>
      <c r="C2025" s="202"/>
      <c r="D2025" s="202"/>
      <c r="E2025" s="202"/>
      <c r="J2025" s="204">
        <v>36770</v>
      </c>
      <c r="K2025" s="201">
        <v>6</v>
      </c>
    </row>
    <row r="2026" spans="1:11" x14ac:dyDescent="0.25">
      <c r="A2026" s="205">
        <v>25472</v>
      </c>
      <c r="B2026" s="202">
        <v>6.75</v>
      </c>
      <c r="C2026" s="202"/>
      <c r="D2026" s="202"/>
      <c r="E2026" s="202"/>
      <c r="J2026" s="204">
        <v>36777</v>
      </c>
      <c r="K2026" s="201">
        <v>5.99</v>
      </c>
    </row>
    <row r="2027" spans="1:11" x14ac:dyDescent="0.25">
      <c r="A2027" s="205">
        <v>25475</v>
      </c>
      <c r="B2027" s="202">
        <v>6.79</v>
      </c>
      <c r="C2027" s="202"/>
      <c r="D2027" s="202"/>
      <c r="E2027" s="202"/>
      <c r="J2027" s="204">
        <v>36784</v>
      </c>
      <c r="K2027" s="201">
        <v>6.06</v>
      </c>
    </row>
    <row r="2028" spans="1:11" x14ac:dyDescent="0.25">
      <c r="A2028" s="205">
        <v>25476</v>
      </c>
      <c r="B2028" s="202">
        <v>6.82</v>
      </c>
      <c r="C2028" s="202"/>
      <c r="D2028" s="202"/>
      <c r="E2028" s="202"/>
      <c r="J2028" s="204">
        <v>36791</v>
      </c>
      <c r="K2028" s="201">
        <v>6.19</v>
      </c>
    </row>
    <row r="2029" spans="1:11" x14ac:dyDescent="0.25">
      <c r="A2029" s="205">
        <v>25477</v>
      </c>
      <c r="B2029" s="202">
        <v>6.81</v>
      </c>
      <c r="C2029" s="202"/>
      <c r="D2029" s="202"/>
      <c r="E2029" s="202"/>
      <c r="J2029" s="204">
        <v>36798</v>
      </c>
      <c r="K2029" s="201">
        <v>6.14</v>
      </c>
    </row>
    <row r="2030" spans="1:11" x14ac:dyDescent="0.25">
      <c r="A2030" s="205">
        <v>25478</v>
      </c>
      <c r="B2030" s="202">
        <v>6.75</v>
      </c>
      <c r="C2030" s="202"/>
      <c r="D2030" s="202"/>
      <c r="E2030" s="202"/>
      <c r="J2030" s="204">
        <v>36805</v>
      </c>
      <c r="K2030" s="201">
        <v>6.17</v>
      </c>
    </row>
    <row r="2031" spans="1:11" x14ac:dyDescent="0.25">
      <c r="A2031" s="205">
        <v>25479</v>
      </c>
      <c r="B2031" s="202">
        <v>6.68</v>
      </c>
      <c r="C2031" s="202"/>
      <c r="D2031" s="202"/>
      <c r="E2031" s="202"/>
      <c r="J2031" s="204">
        <v>36812</v>
      </c>
      <c r="K2031" s="201">
        <v>6.06</v>
      </c>
    </row>
    <row r="2032" spans="1:11" x14ac:dyDescent="0.25">
      <c r="A2032" s="205">
        <v>25482</v>
      </c>
      <c r="B2032" s="202">
        <v>6.62</v>
      </c>
      <c r="C2032" s="202"/>
      <c r="D2032" s="202"/>
      <c r="E2032" s="202"/>
      <c r="J2032" s="204">
        <v>36819</v>
      </c>
      <c r="K2032" s="201">
        <v>6</v>
      </c>
    </row>
    <row r="2033" spans="1:11" x14ac:dyDescent="0.25">
      <c r="A2033" s="205">
        <v>25483</v>
      </c>
      <c r="B2033" s="202">
        <v>6.54</v>
      </c>
      <c r="C2033" s="202"/>
      <c r="D2033" s="202"/>
      <c r="E2033" s="202"/>
      <c r="J2033" s="204">
        <v>36826</v>
      </c>
      <c r="K2033" s="201">
        <v>5.94</v>
      </c>
    </row>
    <row r="2034" spans="1:11" x14ac:dyDescent="0.25">
      <c r="A2034" s="205">
        <v>25484</v>
      </c>
      <c r="B2034" s="202">
        <v>6.53</v>
      </c>
      <c r="C2034" s="202"/>
      <c r="D2034" s="202"/>
      <c r="E2034" s="202"/>
      <c r="J2034" s="204">
        <v>36833</v>
      </c>
      <c r="K2034" s="201">
        <v>6.02</v>
      </c>
    </row>
    <row r="2035" spans="1:11" x14ac:dyDescent="0.25">
      <c r="A2035" s="205">
        <v>25485</v>
      </c>
      <c r="B2035" s="202">
        <v>6.54</v>
      </c>
      <c r="C2035" s="202"/>
      <c r="D2035" s="202"/>
      <c r="E2035" s="202"/>
      <c r="J2035" s="204">
        <v>36840</v>
      </c>
      <c r="K2035" s="201">
        <v>6.09</v>
      </c>
    </row>
    <row r="2036" spans="1:11" x14ac:dyDescent="0.25">
      <c r="A2036" s="205">
        <v>25486</v>
      </c>
      <c r="B2036" s="202">
        <v>6.48</v>
      </c>
      <c r="C2036" s="202"/>
      <c r="D2036" s="202"/>
      <c r="E2036" s="202"/>
      <c r="J2036" s="204">
        <v>36847</v>
      </c>
      <c r="K2036" s="201">
        <v>5.99</v>
      </c>
    </row>
    <row r="2037" spans="1:11" x14ac:dyDescent="0.25">
      <c r="A2037" s="205">
        <v>25489</v>
      </c>
      <c r="B2037" s="202" t="e">
        <f>NA()</f>
        <v>#N/A</v>
      </c>
      <c r="C2037" s="202"/>
      <c r="D2037" s="202"/>
      <c r="E2037" s="202"/>
      <c r="J2037" s="204">
        <v>36854</v>
      </c>
      <c r="K2037" s="201">
        <v>5.91</v>
      </c>
    </row>
    <row r="2038" spans="1:11" x14ac:dyDescent="0.25">
      <c r="A2038" s="205">
        <v>25490</v>
      </c>
      <c r="B2038" s="202">
        <v>6.38</v>
      </c>
      <c r="C2038" s="202"/>
      <c r="D2038" s="202"/>
      <c r="E2038" s="202"/>
      <c r="J2038" s="204">
        <v>36861</v>
      </c>
      <c r="K2038" s="201">
        <v>5.84</v>
      </c>
    </row>
    <row r="2039" spans="1:11" x14ac:dyDescent="0.25">
      <c r="A2039" s="205">
        <v>25491</v>
      </c>
      <c r="B2039" s="202">
        <v>6.42</v>
      </c>
      <c r="C2039" s="202"/>
      <c r="D2039" s="202"/>
      <c r="E2039" s="202"/>
      <c r="J2039" s="204">
        <v>36868</v>
      </c>
      <c r="K2039" s="201">
        <v>5.73</v>
      </c>
    </row>
    <row r="2040" spans="1:11" x14ac:dyDescent="0.25">
      <c r="A2040" s="205">
        <v>25492</v>
      </c>
      <c r="B2040" s="202">
        <v>6.38</v>
      </c>
      <c r="C2040" s="202"/>
      <c r="D2040" s="202"/>
      <c r="E2040" s="202"/>
      <c r="J2040" s="204">
        <v>36875</v>
      </c>
      <c r="K2040" s="201">
        <v>5.65</v>
      </c>
    </row>
    <row r="2041" spans="1:11" x14ac:dyDescent="0.25">
      <c r="A2041" s="205">
        <v>25493</v>
      </c>
      <c r="B2041" s="202">
        <v>6.35</v>
      </c>
      <c r="C2041" s="202"/>
      <c r="D2041" s="202"/>
      <c r="E2041" s="202"/>
      <c r="J2041" s="204">
        <v>36882</v>
      </c>
      <c r="K2041" s="201">
        <v>5.56</v>
      </c>
    </row>
    <row r="2042" spans="1:11" x14ac:dyDescent="0.25">
      <c r="A2042" s="205">
        <v>25496</v>
      </c>
      <c r="B2042" s="202">
        <v>6.24</v>
      </c>
      <c r="C2042" s="202"/>
      <c r="D2042" s="202"/>
      <c r="E2042" s="202"/>
      <c r="J2042" s="204">
        <v>36889</v>
      </c>
      <c r="K2042" s="201">
        <v>5.58</v>
      </c>
    </row>
    <row r="2043" spans="1:11" x14ac:dyDescent="0.25">
      <c r="A2043" s="205">
        <v>25497</v>
      </c>
      <c r="B2043" s="202">
        <v>6.21</v>
      </c>
      <c r="C2043" s="202"/>
      <c r="D2043" s="202"/>
      <c r="E2043" s="202"/>
      <c r="J2043" s="204">
        <v>36896</v>
      </c>
      <c r="K2043" s="201">
        <v>5.54</v>
      </c>
    </row>
    <row r="2044" spans="1:11" x14ac:dyDescent="0.25">
      <c r="A2044" s="205">
        <v>25498</v>
      </c>
      <c r="B2044" s="202">
        <v>6.26</v>
      </c>
      <c r="C2044" s="202"/>
      <c r="D2044" s="202"/>
      <c r="E2044" s="202"/>
      <c r="J2044" s="204">
        <v>36903</v>
      </c>
      <c r="K2044" s="201">
        <v>5.61</v>
      </c>
    </row>
    <row r="2045" spans="1:11" x14ac:dyDescent="0.25">
      <c r="A2045" s="205">
        <v>25499</v>
      </c>
      <c r="B2045" s="202">
        <v>6.38</v>
      </c>
      <c r="C2045" s="202"/>
      <c r="D2045" s="202"/>
      <c r="E2045" s="202"/>
      <c r="J2045" s="204">
        <v>36910</v>
      </c>
      <c r="K2045" s="201">
        <v>5.65</v>
      </c>
    </row>
    <row r="2046" spans="1:11" x14ac:dyDescent="0.25">
      <c r="A2046" s="205">
        <v>25500</v>
      </c>
      <c r="B2046" s="202">
        <v>6.42</v>
      </c>
      <c r="C2046" s="202"/>
      <c r="D2046" s="202"/>
      <c r="E2046" s="202"/>
      <c r="J2046" s="204">
        <v>36917</v>
      </c>
      <c r="K2046" s="201">
        <v>5.75</v>
      </c>
    </row>
    <row r="2047" spans="1:11" x14ac:dyDescent="0.25">
      <c r="A2047" s="205">
        <v>25503</v>
      </c>
      <c r="B2047" s="202">
        <v>6.48</v>
      </c>
      <c r="C2047" s="202"/>
      <c r="D2047" s="202"/>
      <c r="E2047" s="202"/>
      <c r="J2047" s="204">
        <v>36924</v>
      </c>
      <c r="K2047" s="201">
        <v>5.65</v>
      </c>
    </row>
    <row r="2048" spans="1:11" x14ac:dyDescent="0.25">
      <c r="A2048" s="205">
        <v>25504</v>
      </c>
      <c r="B2048" s="202">
        <v>6.61</v>
      </c>
      <c r="C2048" s="202"/>
      <c r="D2048" s="202"/>
      <c r="E2048" s="202"/>
      <c r="J2048" s="204">
        <v>36931</v>
      </c>
      <c r="K2048" s="201">
        <v>5.59</v>
      </c>
    </row>
    <row r="2049" spans="1:11" x14ac:dyDescent="0.25">
      <c r="A2049" s="205">
        <v>25505</v>
      </c>
      <c r="B2049" s="202">
        <v>6.62</v>
      </c>
      <c r="C2049" s="202"/>
      <c r="D2049" s="202"/>
      <c r="E2049" s="202"/>
      <c r="J2049" s="204">
        <v>36938</v>
      </c>
      <c r="K2049" s="201">
        <v>5.65</v>
      </c>
    </row>
    <row r="2050" spans="1:11" x14ac:dyDescent="0.25">
      <c r="A2050" s="205">
        <v>25506</v>
      </c>
      <c r="B2050" s="202">
        <v>6.6</v>
      </c>
      <c r="C2050" s="202"/>
      <c r="D2050" s="202"/>
      <c r="E2050" s="202"/>
      <c r="J2050" s="204">
        <v>36945</v>
      </c>
      <c r="K2050" s="201">
        <v>5.69</v>
      </c>
    </row>
    <row r="2051" spans="1:11" x14ac:dyDescent="0.25">
      <c r="A2051" s="205">
        <v>25507</v>
      </c>
      <c r="B2051" s="202">
        <v>6.58</v>
      </c>
      <c r="C2051" s="202"/>
      <c r="D2051" s="202"/>
      <c r="E2051" s="202"/>
      <c r="J2051" s="204">
        <v>36952</v>
      </c>
      <c r="K2051" s="201">
        <v>5.53</v>
      </c>
    </row>
    <row r="2052" spans="1:11" x14ac:dyDescent="0.25">
      <c r="A2052" s="205">
        <v>25510</v>
      </c>
      <c r="B2052" s="202">
        <v>6.52</v>
      </c>
      <c r="C2052" s="202"/>
      <c r="D2052" s="202"/>
      <c r="E2052" s="202"/>
      <c r="J2052" s="204">
        <v>36959</v>
      </c>
      <c r="K2052" s="201">
        <v>5.52</v>
      </c>
    </row>
    <row r="2053" spans="1:11" x14ac:dyDescent="0.25">
      <c r="A2053" s="205">
        <v>25511</v>
      </c>
      <c r="B2053" s="202" t="e">
        <f>NA()</f>
        <v>#N/A</v>
      </c>
      <c r="C2053" s="202"/>
      <c r="D2053" s="202"/>
      <c r="E2053" s="202"/>
      <c r="J2053" s="204">
        <v>36966</v>
      </c>
      <c r="K2053" s="201">
        <v>5.45</v>
      </c>
    </row>
    <row r="2054" spans="1:11" x14ac:dyDescent="0.25">
      <c r="A2054" s="205">
        <v>25512</v>
      </c>
      <c r="B2054" s="202">
        <v>6.62</v>
      </c>
      <c r="C2054" s="202"/>
      <c r="D2054" s="202"/>
      <c r="E2054" s="202"/>
      <c r="J2054" s="204">
        <v>36973</v>
      </c>
      <c r="K2054" s="201">
        <v>5.42</v>
      </c>
    </row>
    <row r="2055" spans="1:11" x14ac:dyDescent="0.25">
      <c r="A2055" s="205">
        <v>25513</v>
      </c>
      <c r="B2055" s="202">
        <v>6.65</v>
      </c>
      <c r="C2055" s="202"/>
      <c r="D2055" s="202"/>
      <c r="E2055" s="202"/>
      <c r="J2055" s="204">
        <v>36980</v>
      </c>
      <c r="K2055" s="201">
        <v>5.59</v>
      </c>
    </row>
    <row r="2056" spans="1:11" x14ac:dyDescent="0.25">
      <c r="A2056" s="205">
        <v>25514</v>
      </c>
      <c r="B2056" s="202">
        <v>6.64</v>
      </c>
      <c r="C2056" s="202"/>
      <c r="D2056" s="202"/>
      <c r="E2056" s="202"/>
      <c r="J2056" s="204">
        <v>36987</v>
      </c>
      <c r="K2056" s="201">
        <v>5.62</v>
      </c>
    </row>
    <row r="2057" spans="1:11" x14ac:dyDescent="0.25">
      <c r="A2057" s="205">
        <v>25517</v>
      </c>
      <c r="B2057" s="202">
        <v>6.65</v>
      </c>
      <c r="C2057" s="202"/>
      <c r="D2057" s="202"/>
      <c r="E2057" s="202"/>
      <c r="J2057" s="204">
        <v>36994</v>
      </c>
      <c r="K2057" s="201">
        <v>5.72</v>
      </c>
    </row>
    <row r="2058" spans="1:11" x14ac:dyDescent="0.25">
      <c r="A2058" s="205">
        <v>25518</v>
      </c>
      <c r="B2058" s="202" t="e">
        <f>NA()</f>
        <v>#N/A</v>
      </c>
      <c r="C2058" s="202"/>
      <c r="D2058" s="202"/>
      <c r="E2058" s="202"/>
      <c r="J2058" s="204">
        <v>37001</v>
      </c>
      <c r="K2058" s="201">
        <v>5.86</v>
      </c>
    </row>
    <row r="2059" spans="1:11" x14ac:dyDescent="0.25">
      <c r="A2059" s="205">
        <v>25519</v>
      </c>
      <c r="B2059" s="202">
        <v>6.71</v>
      </c>
      <c r="C2059" s="202"/>
      <c r="D2059" s="202"/>
      <c r="E2059" s="202"/>
      <c r="J2059" s="204">
        <v>37008</v>
      </c>
      <c r="K2059" s="201">
        <v>5.88</v>
      </c>
    </row>
    <row r="2060" spans="1:11" x14ac:dyDescent="0.25">
      <c r="A2060" s="205">
        <v>25520</v>
      </c>
      <c r="B2060" s="202">
        <v>6.74</v>
      </c>
      <c r="C2060" s="202"/>
      <c r="D2060" s="202"/>
      <c r="E2060" s="202"/>
      <c r="J2060" s="204">
        <v>37015</v>
      </c>
      <c r="K2060" s="201">
        <v>5.83</v>
      </c>
    </row>
    <row r="2061" spans="1:11" x14ac:dyDescent="0.25">
      <c r="A2061" s="205">
        <v>25521</v>
      </c>
      <c r="B2061" s="202">
        <v>6.73</v>
      </c>
      <c r="C2061" s="202"/>
      <c r="D2061" s="202"/>
      <c r="E2061" s="202"/>
      <c r="J2061" s="204">
        <v>37022</v>
      </c>
      <c r="K2061" s="201">
        <v>5.85</v>
      </c>
    </row>
    <row r="2062" spans="1:11" x14ac:dyDescent="0.25">
      <c r="A2062" s="205">
        <v>25524</v>
      </c>
      <c r="B2062" s="202">
        <v>6.76</v>
      </c>
      <c r="C2062" s="202"/>
      <c r="D2062" s="202"/>
      <c r="E2062" s="202"/>
      <c r="J2062" s="204">
        <v>37029</v>
      </c>
      <c r="K2062" s="201">
        <v>5.98</v>
      </c>
    </row>
    <row r="2063" spans="1:11" x14ac:dyDescent="0.25">
      <c r="A2063" s="205">
        <v>25525</v>
      </c>
      <c r="B2063" s="202">
        <v>6.82</v>
      </c>
      <c r="C2063" s="202"/>
      <c r="D2063" s="202"/>
      <c r="E2063" s="202"/>
      <c r="J2063" s="204">
        <v>37036</v>
      </c>
      <c r="K2063" s="201">
        <v>5.98</v>
      </c>
    </row>
    <row r="2064" spans="1:11" x14ac:dyDescent="0.25">
      <c r="A2064" s="205">
        <v>25526</v>
      </c>
      <c r="B2064" s="202">
        <v>6.86</v>
      </c>
      <c r="C2064" s="202"/>
      <c r="D2064" s="202"/>
      <c r="E2064" s="202"/>
      <c r="J2064" s="204">
        <v>37043</v>
      </c>
      <c r="K2064" s="201">
        <v>5.98</v>
      </c>
    </row>
    <row r="2065" spans="1:11" x14ac:dyDescent="0.25">
      <c r="A2065" s="205">
        <v>25527</v>
      </c>
      <c r="B2065" s="202">
        <v>6.89</v>
      </c>
      <c r="C2065" s="202"/>
      <c r="D2065" s="202"/>
      <c r="E2065" s="202"/>
      <c r="J2065" s="204">
        <v>37050</v>
      </c>
      <c r="K2065" s="201">
        <v>5.87</v>
      </c>
    </row>
    <row r="2066" spans="1:11" x14ac:dyDescent="0.25">
      <c r="A2066" s="205">
        <v>25528</v>
      </c>
      <c r="B2066" s="202">
        <v>6.85</v>
      </c>
      <c r="C2066" s="202"/>
      <c r="D2066" s="202"/>
      <c r="E2066" s="202"/>
      <c r="J2066" s="204">
        <v>37057</v>
      </c>
      <c r="K2066" s="201">
        <v>5.82</v>
      </c>
    </row>
    <row r="2067" spans="1:11" x14ac:dyDescent="0.25">
      <c r="A2067" s="205">
        <v>25531</v>
      </c>
      <c r="B2067" s="202">
        <v>6.8</v>
      </c>
      <c r="C2067" s="202"/>
      <c r="D2067" s="202"/>
      <c r="E2067" s="202"/>
      <c r="J2067" s="204">
        <v>37064</v>
      </c>
      <c r="K2067" s="201">
        <v>5.79</v>
      </c>
    </row>
    <row r="2068" spans="1:11" x14ac:dyDescent="0.25">
      <c r="A2068" s="205">
        <v>25532</v>
      </c>
      <c r="B2068" s="202">
        <v>6.79</v>
      </c>
      <c r="C2068" s="202"/>
      <c r="D2068" s="202"/>
      <c r="E2068" s="202"/>
      <c r="J2068" s="204">
        <v>37071</v>
      </c>
      <c r="K2068" s="201">
        <v>5.81</v>
      </c>
    </row>
    <row r="2069" spans="1:11" x14ac:dyDescent="0.25">
      <c r="A2069" s="205">
        <v>25533</v>
      </c>
      <c r="B2069" s="202">
        <v>6.81</v>
      </c>
      <c r="C2069" s="202"/>
      <c r="D2069" s="202"/>
      <c r="E2069" s="202"/>
      <c r="J2069" s="204">
        <v>37078</v>
      </c>
      <c r="K2069" s="201">
        <v>5.91</v>
      </c>
    </row>
    <row r="2070" spans="1:11" x14ac:dyDescent="0.25">
      <c r="A2070" s="205">
        <v>25534</v>
      </c>
      <c r="B2070" s="202" t="e">
        <f>NA()</f>
        <v>#N/A</v>
      </c>
      <c r="C2070" s="202"/>
      <c r="D2070" s="202"/>
      <c r="E2070" s="202"/>
      <c r="J2070" s="204">
        <v>37085</v>
      </c>
      <c r="K2070" s="201">
        <v>5.83</v>
      </c>
    </row>
    <row r="2071" spans="1:11" x14ac:dyDescent="0.25">
      <c r="A2071" s="205">
        <v>25535</v>
      </c>
      <c r="B2071" s="202">
        <v>6.8</v>
      </c>
      <c r="C2071" s="202"/>
      <c r="D2071" s="202"/>
      <c r="E2071" s="202"/>
      <c r="J2071" s="204">
        <v>37092</v>
      </c>
      <c r="K2071" s="201">
        <v>5.69</v>
      </c>
    </row>
    <row r="2072" spans="1:11" x14ac:dyDescent="0.25">
      <c r="A2072" s="205">
        <v>25538</v>
      </c>
      <c r="B2072" s="202">
        <v>6.81</v>
      </c>
      <c r="C2072" s="202"/>
      <c r="D2072" s="202"/>
      <c r="E2072" s="202"/>
      <c r="J2072" s="204">
        <v>37099</v>
      </c>
      <c r="K2072" s="201">
        <v>5.67</v>
      </c>
    </row>
    <row r="2073" spans="1:11" x14ac:dyDescent="0.25">
      <c r="A2073" s="205">
        <v>25539</v>
      </c>
      <c r="B2073" s="202">
        <v>6.87</v>
      </c>
      <c r="C2073" s="202"/>
      <c r="D2073" s="202"/>
      <c r="E2073" s="202"/>
      <c r="J2073" s="204">
        <v>37106</v>
      </c>
      <c r="K2073" s="201">
        <v>5.65</v>
      </c>
    </row>
    <row r="2074" spans="1:11" x14ac:dyDescent="0.25">
      <c r="A2074" s="205">
        <v>25540</v>
      </c>
      <c r="B2074" s="203">
        <v>6.86</v>
      </c>
      <c r="C2074" s="203"/>
      <c r="D2074" s="203"/>
      <c r="E2074" s="203"/>
      <c r="J2074" s="204">
        <v>37113</v>
      </c>
      <c r="K2074" s="201">
        <v>5.65</v>
      </c>
    </row>
    <row r="2075" spans="1:11" x14ac:dyDescent="0.25">
      <c r="A2075" s="205">
        <v>25541</v>
      </c>
      <c r="B2075" s="202">
        <v>6.76</v>
      </c>
      <c r="C2075" s="202"/>
      <c r="D2075" s="202"/>
      <c r="E2075" s="202"/>
      <c r="J2075" s="204">
        <v>37120</v>
      </c>
      <c r="K2075" s="201">
        <v>5.58</v>
      </c>
    </row>
    <row r="2076" spans="1:11" x14ac:dyDescent="0.25">
      <c r="A2076" s="205">
        <v>25542</v>
      </c>
      <c r="B2076" s="202">
        <v>6.74</v>
      </c>
      <c r="C2076" s="202"/>
      <c r="D2076" s="202"/>
      <c r="E2076" s="202"/>
      <c r="J2076" s="204">
        <v>37127</v>
      </c>
      <c r="K2076" s="201">
        <v>5.53</v>
      </c>
    </row>
    <row r="2077" spans="1:11" x14ac:dyDescent="0.25">
      <c r="A2077" s="205">
        <v>25545</v>
      </c>
      <c r="B2077" s="202">
        <v>6.77</v>
      </c>
      <c r="C2077" s="202"/>
      <c r="D2077" s="202"/>
      <c r="E2077" s="202"/>
      <c r="J2077" s="204">
        <v>37134</v>
      </c>
      <c r="K2077" s="201">
        <v>5.48</v>
      </c>
    </row>
    <row r="2078" spans="1:11" x14ac:dyDescent="0.25">
      <c r="A2078" s="205">
        <v>25546</v>
      </c>
      <c r="B2078" s="202">
        <v>6.84</v>
      </c>
      <c r="C2078" s="202"/>
      <c r="D2078" s="202"/>
      <c r="E2078" s="202"/>
      <c r="J2078" s="204">
        <v>37141</v>
      </c>
      <c r="K2078" s="201">
        <v>5.53</v>
      </c>
    </row>
    <row r="2079" spans="1:11" x14ac:dyDescent="0.25">
      <c r="A2079" s="205">
        <v>25547</v>
      </c>
      <c r="B2079" s="202">
        <v>6.88</v>
      </c>
      <c r="C2079" s="202"/>
      <c r="D2079" s="202"/>
      <c r="E2079" s="202"/>
      <c r="J2079" s="204">
        <v>37148</v>
      </c>
      <c r="K2079" s="201">
        <v>5.43</v>
      </c>
    </row>
    <row r="2080" spans="1:11" x14ac:dyDescent="0.25">
      <c r="A2080" s="205">
        <v>25548</v>
      </c>
      <c r="B2080" s="202">
        <v>6.9</v>
      </c>
      <c r="C2080" s="202"/>
      <c r="D2080" s="202"/>
      <c r="E2080" s="202"/>
      <c r="J2080" s="204">
        <v>37155</v>
      </c>
      <c r="K2080" s="201">
        <v>5.58</v>
      </c>
    </row>
    <row r="2081" spans="1:11" x14ac:dyDescent="0.25">
      <c r="A2081" s="205">
        <v>25549</v>
      </c>
      <c r="B2081" s="202">
        <v>6.88</v>
      </c>
      <c r="C2081" s="202"/>
      <c r="D2081" s="202"/>
      <c r="E2081" s="202"/>
      <c r="J2081" s="204">
        <v>37162</v>
      </c>
      <c r="K2081" s="201">
        <v>5.53</v>
      </c>
    </row>
    <row r="2082" spans="1:11" x14ac:dyDescent="0.25">
      <c r="A2082" s="205">
        <v>25552</v>
      </c>
      <c r="B2082" s="202">
        <v>6.88</v>
      </c>
      <c r="C2082" s="202"/>
      <c r="D2082" s="202"/>
      <c r="E2082" s="202"/>
      <c r="J2082" s="204">
        <v>37169</v>
      </c>
      <c r="K2082" s="201">
        <v>5.35</v>
      </c>
    </row>
    <row r="2083" spans="1:11" x14ac:dyDescent="0.25">
      <c r="A2083" s="205">
        <v>25553</v>
      </c>
      <c r="B2083" s="202">
        <v>6.92</v>
      </c>
      <c r="C2083" s="202"/>
      <c r="D2083" s="202"/>
      <c r="E2083" s="202"/>
      <c r="J2083" s="204">
        <v>37176</v>
      </c>
      <c r="K2083" s="201">
        <v>5.43</v>
      </c>
    </row>
    <row r="2084" spans="1:11" x14ac:dyDescent="0.25">
      <c r="A2084" s="205">
        <v>25554</v>
      </c>
      <c r="B2084" s="202">
        <v>6.94</v>
      </c>
      <c r="C2084" s="202"/>
      <c r="D2084" s="202"/>
      <c r="E2084" s="202"/>
      <c r="J2084" s="204">
        <v>37183</v>
      </c>
      <c r="K2084" s="201">
        <v>5.37</v>
      </c>
    </row>
    <row r="2085" spans="1:11" x14ac:dyDescent="0.25">
      <c r="A2085" s="205">
        <v>25555</v>
      </c>
      <c r="B2085" s="202">
        <v>6.96</v>
      </c>
      <c r="C2085" s="202"/>
      <c r="D2085" s="202"/>
      <c r="E2085" s="202"/>
      <c r="J2085" s="204">
        <v>37190</v>
      </c>
      <c r="K2085" s="201">
        <v>5.33</v>
      </c>
    </row>
    <row r="2086" spans="1:11" x14ac:dyDescent="0.25">
      <c r="A2086" s="205">
        <v>25556</v>
      </c>
      <c r="B2086" s="202">
        <v>6.93</v>
      </c>
      <c r="C2086" s="202"/>
      <c r="D2086" s="202"/>
      <c r="E2086" s="202"/>
      <c r="J2086" s="204">
        <v>37197</v>
      </c>
      <c r="K2086" s="201">
        <v>5.13</v>
      </c>
    </row>
    <row r="2087" spans="1:11" x14ac:dyDescent="0.25">
      <c r="A2087" s="205">
        <v>25559</v>
      </c>
      <c r="B2087" s="202">
        <v>6.92</v>
      </c>
      <c r="C2087" s="202"/>
      <c r="D2087" s="202"/>
      <c r="E2087" s="202"/>
      <c r="J2087" s="204">
        <v>37204</v>
      </c>
      <c r="K2087" s="201">
        <v>5.03</v>
      </c>
    </row>
    <row r="2088" spans="1:11" x14ac:dyDescent="0.25">
      <c r="A2088" s="205">
        <v>25560</v>
      </c>
      <c r="B2088" s="202">
        <v>6.95</v>
      </c>
      <c r="C2088" s="202"/>
      <c r="D2088" s="202"/>
      <c r="E2088" s="202"/>
      <c r="J2088" s="204">
        <v>37211</v>
      </c>
      <c r="K2088" s="201">
        <v>5.31</v>
      </c>
    </row>
    <row r="2089" spans="1:11" x14ac:dyDescent="0.25">
      <c r="A2089" s="205">
        <v>25561</v>
      </c>
      <c r="B2089" s="202">
        <v>6.99</v>
      </c>
      <c r="C2089" s="202"/>
      <c r="D2089" s="202"/>
      <c r="E2089" s="202"/>
      <c r="J2089" s="204">
        <v>37218</v>
      </c>
      <c r="K2089" s="201">
        <v>5.54</v>
      </c>
    </row>
    <row r="2090" spans="1:11" x14ac:dyDescent="0.25">
      <c r="A2090" s="205">
        <v>25562</v>
      </c>
      <c r="B2090" s="202" t="e">
        <f>NA()</f>
        <v>#N/A</v>
      </c>
      <c r="C2090" s="202"/>
      <c r="D2090" s="202"/>
      <c r="E2090" s="202"/>
      <c r="J2090" s="204">
        <v>37225</v>
      </c>
      <c r="K2090" s="201">
        <v>5.6</v>
      </c>
    </row>
    <row r="2091" spans="1:11" x14ac:dyDescent="0.25">
      <c r="A2091" s="205">
        <v>25563</v>
      </c>
      <c r="B2091" s="202">
        <v>7.02</v>
      </c>
      <c r="C2091" s="202"/>
      <c r="D2091" s="202"/>
      <c r="E2091" s="202"/>
      <c r="J2091" s="204">
        <v>37232</v>
      </c>
      <c r="K2091" s="201">
        <v>5.63</v>
      </c>
    </row>
    <row r="2092" spans="1:11" x14ac:dyDescent="0.25">
      <c r="A2092" s="205">
        <v>25566</v>
      </c>
      <c r="B2092" s="202">
        <v>7.14</v>
      </c>
      <c r="C2092" s="202"/>
      <c r="D2092" s="202"/>
      <c r="E2092" s="202"/>
      <c r="J2092" s="204">
        <v>37239</v>
      </c>
      <c r="K2092" s="201">
        <v>5.83</v>
      </c>
    </row>
    <row r="2093" spans="1:11" x14ac:dyDescent="0.25">
      <c r="A2093" s="205">
        <v>25567</v>
      </c>
      <c r="B2093" s="202">
        <v>7.04</v>
      </c>
      <c r="C2093" s="202"/>
      <c r="D2093" s="202"/>
      <c r="E2093" s="202"/>
      <c r="J2093" s="204">
        <v>37246</v>
      </c>
      <c r="K2093" s="201">
        <v>5.79</v>
      </c>
    </row>
    <row r="2094" spans="1:11" x14ac:dyDescent="0.25">
      <c r="A2094" s="205">
        <v>25568</v>
      </c>
      <c r="B2094" s="202">
        <v>6.94</v>
      </c>
      <c r="C2094" s="202"/>
      <c r="D2094" s="202"/>
      <c r="E2094" s="202"/>
      <c r="J2094" s="204">
        <v>37253</v>
      </c>
      <c r="K2094" s="201">
        <v>5.81</v>
      </c>
    </row>
    <row r="2095" spans="1:11" x14ac:dyDescent="0.25">
      <c r="A2095" s="205">
        <v>25569</v>
      </c>
      <c r="B2095" s="202" t="e">
        <f>NA()</f>
        <v>#N/A</v>
      </c>
      <c r="C2095" s="202"/>
      <c r="D2095" s="202"/>
      <c r="E2095" s="202"/>
      <c r="J2095" s="204">
        <v>37260</v>
      </c>
      <c r="K2095" s="201">
        <v>5.83</v>
      </c>
    </row>
    <row r="2096" spans="1:11" x14ac:dyDescent="0.25">
      <c r="A2096" s="205">
        <v>25570</v>
      </c>
      <c r="B2096" s="202">
        <v>6.88</v>
      </c>
      <c r="C2096" s="202"/>
      <c r="D2096" s="202"/>
      <c r="E2096" s="202"/>
      <c r="J2096" s="204">
        <v>37267</v>
      </c>
      <c r="K2096" s="201">
        <v>5.71</v>
      </c>
    </row>
    <row r="2097" spans="1:11" x14ac:dyDescent="0.25">
      <c r="A2097" s="205">
        <v>25573</v>
      </c>
      <c r="B2097" s="202">
        <v>6.9</v>
      </c>
      <c r="C2097" s="202"/>
      <c r="D2097" s="202"/>
      <c r="E2097" s="202"/>
      <c r="J2097" s="204">
        <v>37274</v>
      </c>
      <c r="K2097" s="201">
        <v>5.6</v>
      </c>
    </row>
    <row r="2098" spans="1:11" x14ac:dyDescent="0.25">
      <c r="A2098" s="205">
        <v>25574</v>
      </c>
      <c r="B2098" s="202">
        <v>6.96</v>
      </c>
      <c r="C2098" s="202"/>
      <c r="D2098" s="202"/>
      <c r="E2098" s="202"/>
      <c r="J2098" s="204">
        <v>37281</v>
      </c>
      <c r="K2098" s="201">
        <v>5.7</v>
      </c>
    </row>
    <row r="2099" spans="1:11" x14ac:dyDescent="0.25">
      <c r="A2099" s="205">
        <v>25575</v>
      </c>
      <c r="B2099" s="202">
        <v>6.98</v>
      </c>
      <c r="C2099" s="202"/>
      <c r="D2099" s="202"/>
      <c r="E2099" s="202"/>
      <c r="J2099" s="204">
        <v>37288</v>
      </c>
      <c r="K2099" s="201">
        <v>5.66</v>
      </c>
    </row>
    <row r="2100" spans="1:11" x14ac:dyDescent="0.25">
      <c r="A2100" s="205">
        <v>25576</v>
      </c>
      <c r="B2100" s="202">
        <v>6.93</v>
      </c>
      <c r="C2100" s="202"/>
      <c r="D2100" s="202"/>
      <c r="E2100" s="202"/>
      <c r="J2100" s="204">
        <v>37295</v>
      </c>
      <c r="K2100" s="201">
        <v>5.6</v>
      </c>
    </row>
    <row r="2101" spans="1:11" x14ac:dyDescent="0.25">
      <c r="A2101" s="205">
        <v>25577</v>
      </c>
      <c r="B2101" s="203">
        <v>6.85</v>
      </c>
      <c r="C2101" s="203"/>
      <c r="D2101" s="203"/>
      <c r="E2101" s="203"/>
      <c r="J2101" s="204">
        <v>37302</v>
      </c>
      <c r="K2101" s="201">
        <v>5.65</v>
      </c>
    </row>
    <row r="2102" spans="1:11" x14ac:dyDescent="0.25">
      <c r="A2102" s="205">
        <v>25580</v>
      </c>
      <c r="B2102" s="202">
        <v>6.84</v>
      </c>
      <c r="C2102" s="202"/>
      <c r="D2102" s="202"/>
      <c r="E2102" s="202"/>
      <c r="J2102" s="204">
        <v>37309</v>
      </c>
      <c r="K2102" s="201">
        <v>5.59</v>
      </c>
    </row>
    <row r="2103" spans="1:11" x14ac:dyDescent="0.25">
      <c r="A2103" s="205">
        <v>25581</v>
      </c>
      <c r="B2103" s="202">
        <v>6.88</v>
      </c>
      <c r="C2103" s="202"/>
      <c r="D2103" s="202"/>
      <c r="E2103" s="202"/>
      <c r="J2103" s="204">
        <v>37316</v>
      </c>
      <c r="K2103" s="201">
        <v>5.61</v>
      </c>
    </row>
    <row r="2104" spans="1:11" x14ac:dyDescent="0.25">
      <c r="A2104" s="205">
        <v>25582</v>
      </c>
      <c r="B2104" s="202">
        <v>6.96</v>
      </c>
      <c r="C2104" s="202"/>
      <c r="D2104" s="202"/>
      <c r="E2104" s="202"/>
      <c r="J2104" s="204">
        <v>37323</v>
      </c>
      <c r="K2104" s="201">
        <v>5.8</v>
      </c>
    </row>
    <row r="2105" spans="1:11" x14ac:dyDescent="0.25">
      <c r="A2105" s="205">
        <v>25583</v>
      </c>
      <c r="B2105" s="202">
        <v>6.95</v>
      </c>
      <c r="C2105" s="202"/>
      <c r="D2105" s="202"/>
      <c r="E2105" s="202"/>
      <c r="J2105" s="204">
        <v>37330</v>
      </c>
      <c r="K2105" s="201">
        <v>5.98</v>
      </c>
    </row>
    <row r="2106" spans="1:11" x14ac:dyDescent="0.25">
      <c r="A2106" s="205">
        <v>25584</v>
      </c>
      <c r="B2106" s="202">
        <v>6.9</v>
      </c>
      <c r="C2106" s="202"/>
      <c r="D2106" s="202"/>
      <c r="E2106" s="202"/>
      <c r="J2106" s="204">
        <v>37337</v>
      </c>
      <c r="K2106" s="201">
        <v>6</v>
      </c>
    </row>
    <row r="2107" spans="1:11" x14ac:dyDescent="0.25">
      <c r="A2107" s="205">
        <v>25587</v>
      </c>
      <c r="B2107" s="202">
        <v>6.88</v>
      </c>
      <c r="C2107" s="202"/>
      <c r="D2107" s="202"/>
      <c r="E2107" s="202"/>
      <c r="J2107" s="204">
        <v>37344</v>
      </c>
      <c r="K2107" s="201">
        <v>6</v>
      </c>
    </row>
    <row r="2108" spans="1:11" x14ac:dyDescent="0.25">
      <c r="A2108" s="205">
        <v>25588</v>
      </c>
      <c r="B2108" s="202">
        <v>6.92</v>
      </c>
      <c r="C2108" s="202"/>
      <c r="D2108" s="202"/>
      <c r="E2108" s="202"/>
      <c r="J2108" s="204">
        <v>37351</v>
      </c>
      <c r="K2108" s="201">
        <v>5.93</v>
      </c>
    </row>
    <row r="2109" spans="1:11" x14ac:dyDescent="0.25">
      <c r="A2109" s="205">
        <v>25589</v>
      </c>
      <c r="B2109" s="202">
        <v>6.92</v>
      </c>
      <c r="C2109" s="202"/>
      <c r="D2109" s="202"/>
      <c r="E2109" s="202"/>
      <c r="J2109" s="204">
        <v>37358</v>
      </c>
      <c r="K2109" s="201">
        <v>5.85</v>
      </c>
    </row>
    <row r="2110" spans="1:11" x14ac:dyDescent="0.25">
      <c r="A2110" s="205">
        <v>25590</v>
      </c>
      <c r="B2110" s="202">
        <v>6.93</v>
      </c>
      <c r="C2110" s="202"/>
      <c r="D2110" s="202"/>
      <c r="E2110" s="202"/>
      <c r="J2110" s="204">
        <v>37365</v>
      </c>
      <c r="K2110" s="201">
        <v>5.85</v>
      </c>
    </row>
    <row r="2111" spans="1:11" x14ac:dyDescent="0.25">
      <c r="A2111" s="205">
        <v>25591</v>
      </c>
      <c r="B2111" s="202">
        <v>6.95</v>
      </c>
      <c r="C2111" s="202"/>
      <c r="D2111" s="202"/>
      <c r="E2111" s="202"/>
      <c r="J2111" s="204">
        <v>37372</v>
      </c>
      <c r="K2111" s="201">
        <v>5.79</v>
      </c>
    </row>
    <row r="2112" spans="1:11" x14ac:dyDescent="0.25">
      <c r="A2112" s="205">
        <v>25594</v>
      </c>
      <c r="B2112" s="202">
        <v>6.95</v>
      </c>
      <c r="C2112" s="202"/>
      <c r="D2112" s="202"/>
      <c r="E2112" s="202"/>
      <c r="J2112" s="204">
        <v>37379</v>
      </c>
      <c r="K2112" s="201">
        <v>5.73</v>
      </c>
    </row>
    <row r="2113" spans="1:11" x14ac:dyDescent="0.25">
      <c r="A2113" s="205">
        <v>25595</v>
      </c>
      <c r="B2113" s="202">
        <v>6.92</v>
      </c>
      <c r="C2113" s="202"/>
      <c r="D2113" s="202"/>
      <c r="E2113" s="202"/>
      <c r="J2113" s="204">
        <v>37386</v>
      </c>
      <c r="K2113" s="201">
        <v>5.77</v>
      </c>
    </row>
    <row r="2114" spans="1:11" x14ac:dyDescent="0.25">
      <c r="A2114" s="205">
        <v>25596</v>
      </c>
      <c r="B2114" s="202">
        <v>6.93</v>
      </c>
      <c r="C2114" s="202"/>
      <c r="D2114" s="202"/>
      <c r="E2114" s="202"/>
      <c r="J2114" s="204">
        <v>37393</v>
      </c>
      <c r="K2114" s="201">
        <v>5.91</v>
      </c>
    </row>
    <row r="2115" spans="1:11" x14ac:dyDescent="0.25">
      <c r="A2115" s="205">
        <v>25597</v>
      </c>
      <c r="B2115" s="202">
        <v>6.94</v>
      </c>
      <c r="C2115" s="202"/>
      <c r="D2115" s="202"/>
      <c r="E2115" s="202"/>
      <c r="J2115" s="204">
        <v>37400</v>
      </c>
      <c r="K2115" s="201">
        <v>5.84</v>
      </c>
    </row>
    <row r="2116" spans="1:11" x14ac:dyDescent="0.25">
      <c r="A2116" s="205">
        <v>25598</v>
      </c>
      <c r="B2116" s="202">
        <v>6.96</v>
      </c>
      <c r="C2116" s="202"/>
      <c r="D2116" s="202"/>
      <c r="E2116" s="202"/>
      <c r="J2116" s="204">
        <v>37407</v>
      </c>
      <c r="K2116" s="201">
        <v>5.78</v>
      </c>
    </row>
    <row r="2117" spans="1:11" x14ac:dyDescent="0.25">
      <c r="A2117" s="205">
        <v>25601</v>
      </c>
      <c r="B2117" s="202">
        <v>6.92</v>
      </c>
      <c r="C2117" s="202"/>
      <c r="D2117" s="202"/>
      <c r="E2117" s="202"/>
      <c r="J2117" s="204">
        <v>37414</v>
      </c>
      <c r="K2117" s="201">
        <v>5.77</v>
      </c>
    </row>
    <row r="2118" spans="1:11" x14ac:dyDescent="0.25">
      <c r="A2118" s="205">
        <v>25602</v>
      </c>
      <c r="B2118" s="202">
        <v>6.9</v>
      </c>
      <c r="C2118" s="202"/>
      <c r="D2118" s="202"/>
      <c r="E2118" s="202"/>
      <c r="J2118" s="204">
        <v>37421</v>
      </c>
      <c r="K2118" s="201">
        <v>5.67</v>
      </c>
    </row>
    <row r="2119" spans="1:11" x14ac:dyDescent="0.25">
      <c r="A2119" s="205">
        <v>25603</v>
      </c>
      <c r="B2119" s="202">
        <v>6.85</v>
      </c>
      <c r="C2119" s="202"/>
      <c r="D2119" s="202"/>
      <c r="E2119" s="202"/>
      <c r="J2119" s="204">
        <v>37428</v>
      </c>
      <c r="K2119" s="201">
        <v>5.57</v>
      </c>
    </row>
    <row r="2120" spans="1:11" x14ac:dyDescent="0.25">
      <c r="A2120" s="205">
        <v>25604</v>
      </c>
      <c r="B2120" s="202">
        <v>6.81</v>
      </c>
      <c r="C2120" s="202"/>
      <c r="D2120" s="202"/>
      <c r="E2120" s="202"/>
      <c r="J2120" s="204">
        <v>37435</v>
      </c>
      <c r="K2120" s="201">
        <v>5.61</v>
      </c>
    </row>
    <row r="2121" spans="1:11" x14ac:dyDescent="0.25">
      <c r="A2121" s="205">
        <v>25605</v>
      </c>
      <c r="B2121" s="202">
        <v>6.74</v>
      </c>
      <c r="C2121" s="202"/>
      <c r="D2121" s="202"/>
      <c r="E2121" s="202"/>
      <c r="J2121" s="204">
        <v>37442</v>
      </c>
      <c r="K2121" s="201">
        <v>5.61</v>
      </c>
    </row>
    <row r="2122" spans="1:11" x14ac:dyDescent="0.25">
      <c r="A2122" s="205">
        <v>25608</v>
      </c>
      <c r="B2122" s="202">
        <v>6.65</v>
      </c>
      <c r="C2122" s="202"/>
      <c r="D2122" s="202"/>
      <c r="E2122" s="202"/>
      <c r="J2122" s="204">
        <v>37449</v>
      </c>
      <c r="K2122" s="201">
        <v>5.52</v>
      </c>
    </row>
    <row r="2123" spans="1:11" x14ac:dyDescent="0.25">
      <c r="A2123" s="205">
        <v>25609</v>
      </c>
      <c r="B2123" s="202">
        <v>6.69</v>
      </c>
      <c r="C2123" s="202"/>
      <c r="D2123" s="202"/>
      <c r="E2123" s="202"/>
      <c r="J2123" s="204">
        <v>37456</v>
      </c>
      <c r="K2123" s="201">
        <v>5.52</v>
      </c>
    </row>
    <row r="2124" spans="1:11" x14ac:dyDescent="0.25">
      <c r="A2124" s="205">
        <v>25610</v>
      </c>
      <c r="B2124" s="202">
        <v>6.7</v>
      </c>
      <c r="C2124" s="202"/>
      <c r="D2124" s="202"/>
      <c r="E2124" s="202"/>
      <c r="J2124" s="204">
        <v>37463</v>
      </c>
      <c r="K2124" s="201">
        <v>5.4</v>
      </c>
    </row>
    <row r="2125" spans="1:11" x14ac:dyDescent="0.25">
      <c r="A2125" s="205">
        <v>25611</v>
      </c>
      <c r="B2125" s="202" t="e">
        <f>NA()</f>
        <v>#N/A</v>
      </c>
      <c r="C2125" s="202"/>
      <c r="D2125" s="202"/>
      <c r="E2125" s="202"/>
      <c r="J2125" s="204">
        <v>37470</v>
      </c>
      <c r="K2125" s="201">
        <v>5.44</v>
      </c>
    </row>
    <row r="2126" spans="1:11" x14ac:dyDescent="0.25">
      <c r="A2126" s="205">
        <v>25612</v>
      </c>
      <c r="B2126" s="202">
        <v>6.56</v>
      </c>
      <c r="C2126" s="202"/>
      <c r="D2126" s="202"/>
      <c r="E2126" s="202"/>
      <c r="J2126" s="204">
        <v>37477</v>
      </c>
      <c r="K2126" s="201">
        <v>5.3</v>
      </c>
    </row>
    <row r="2127" spans="1:11" x14ac:dyDescent="0.25">
      <c r="A2127" s="205">
        <v>25615</v>
      </c>
      <c r="B2127" s="202">
        <v>6.58</v>
      </c>
      <c r="C2127" s="202"/>
      <c r="D2127" s="202"/>
      <c r="E2127" s="202"/>
      <c r="J2127" s="204">
        <v>37484</v>
      </c>
      <c r="K2127" s="201">
        <v>5.13</v>
      </c>
    </row>
    <row r="2128" spans="1:11" x14ac:dyDescent="0.25">
      <c r="A2128" s="205">
        <v>25616</v>
      </c>
      <c r="B2128" s="202">
        <v>6.6</v>
      </c>
      <c r="C2128" s="202"/>
      <c r="D2128" s="202"/>
      <c r="E2128" s="202"/>
      <c r="J2128" s="204">
        <v>37491</v>
      </c>
      <c r="K2128" s="201">
        <v>5.17</v>
      </c>
    </row>
    <row r="2129" spans="1:11" x14ac:dyDescent="0.25">
      <c r="A2129" s="205">
        <v>25617</v>
      </c>
      <c r="B2129" s="202">
        <v>6.6</v>
      </c>
      <c r="C2129" s="202"/>
      <c r="D2129" s="202"/>
      <c r="E2129" s="202"/>
      <c r="J2129" s="204">
        <v>37498</v>
      </c>
      <c r="K2129" s="201">
        <v>5.12</v>
      </c>
    </row>
    <row r="2130" spans="1:11" x14ac:dyDescent="0.25">
      <c r="A2130" s="205">
        <v>25618</v>
      </c>
      <c r="B2130" s="202">
        <v>6.59</v>
      </c>
      <c r="C2130" s="202"/>
      <c r="D2130" s="202"/>
      <c r="E2130" s="202"/>
      <c r="J2130" s="204">
        <v>37505</v>
      </c>
      <c r="K2130" s="201">
        <v>4.93</v>
      </c>
    </row>
    <row r="2131" spans="1:11" x14ac:dyDescent="0.25">
      <c r="A2131" s="205">
        <v>25619</v>
      </c>
      <c r="B2131" s="202">
        <v>6.63</v>
      </c>
      <c r="C2131" s="202"/>
      <c r="D2131" s="202"/>
      <c r="E2131" s="202"/>
      <c r="J2131" s="204">
        <v>37512</v>
      </c>
      <c r="K2131" s="201">
        <v>4.95</v>
      </c>
    </row>
    <row r="2132" spans="1:11" x14ac:dyDescent="0.25">
      <c r="A2132" s="205">
        <v>25622</v>
      </c>
      <c r="B2132" s="202" t="e">
        <f>NA()</f>
        <v>#N/A</v>
      </c>
      <c r="C2132" s="202"/>
      <c r="D2132" s="202"/>
      <c r="E2132" s="202"/>
      <c r="J2132" s="204">
        <v>37519</v>
      </c>
      <c r="K2132" s="201">
        <v>4.83</v>
      </c>
    </row>
    <row r="2133" spans="1:11" x14ac:dyDescent="0.25">
      <c r="A2133" s="205">
        <v>25623</v>
      </c>
      <c r="B2133" s="202">
        <v>6.61</v>
      </c>
      <c r="C2133" s="202"/>
      <c r="D2133" s="202"/>
      <c r="E2133" s="202"/>
      <c r="J2133" s="204">
        <v>37526</v>
      </c>
      <c r="K2133" s="201">
        <v>4.79</v>
      </c>
    </row>
    <row r="2134" spans="1:11" x14ac:dyDescent="0.25">
      <c r="A2134" s="205">
        <v>25624</v>
      </c>
      <c r="B2134" s="202">
        <v>6.58</v>
      </c>
      <c r="C2134" s="202"/>
      <c r="D2134" s="202"/>
      <c r="E2134" s="202"/>
      <c r="J2134" s="204">
        <v>37533</v>
      </c>
      <c r="K2134" s="201">
        <v>4.78</v>
      </c>
    </row>
    <row r="2135" spans="1:11" x14ac:dyDescent="0.25">
      <c r="A2135" s="205">
        <v>25625</v>
      </c>
      <c r="B2135" s="202">
        <v>6.55</v>
      </c>
      <c r="C2135" s="202"/>
      <c r="D2135" s="202"/>
      <c r="E2135" s="202"/>
      <c r="J2135" s="204">
        <v>37540</v>
      </c>
      <c r="K2135" s="201">
        <v>4.78</v>
      </c>
    </row>
    <row r="2136" spans="1:11" x14ac:dyDescent="0.25">
      <c r="A2136" s="205">
        <v>25626</v>
      </c>
      <c r="B2136" s="202">
        <v>6.55</v>
      </c>
      <c r="C2136" s="202"/>
      <c r="D2136" s="202"/>
      <c r="E2136" s="202"/>
      <c r="J2136" s="204">
        <v>37547</v>
      </c>
      <c r="K2136" s="201">
        <v>5.14</v>
      </c>
    </row>
    <row r="2137" spans="1:11" x14ac:dyDescent="0.25">
      <c r="A2137" s="205">
        <v>25629</v>
      </c>
      <c r="B2137" s="202">
        <v>6.59</v>
      </c>
      <c r="C2137" s="202"/>
      <c r="D2137" s="202"/>
      <c r="E2137" s="202"/>
      <c r="J2137" s="204">
        <v>37554</v>
      </c>
      <c r="K2137" s="201">
        <v>5.22</v>
      </c>
    </row>
    <row r="2138" spans="1:11" x14ac:dyDescent="0.25">
      <c r="A2138" s="205">
        <v>25630</v>
      </c>
      <c r="B2138" s="202">
        <v>6.59</v>
      </c>
      <c r="C2138" s="202"/>
      <c r="D2138" s="202"/>
      <c r="E2138" s="202"/>
      <c r="J2138" s="204">
        <v>37561</v>
      </c>
      <c r="K2138" s="201">
        <v>5.07</v>
      </c>
    </row>
    <row r="2139" spans="1:11" x14ac:dyDescent="0.25">
      <c r="A2139" s="205">
        <v>25631</v>
      </c>
      <c r="B2139" s="202">
        <v>6.59</v>
      </c>
      <c r="C2139" s="202"/>
      <c r="D2139" s="202"/>
      <c r="E2139" s="202"/>
      <c r="J2139" s="204">
        <v>37568</v>
      </c>
      <c r="K2139" s="201">
        <v>5.03</v>
      </c>
    </row>
    <row r="2140" spans="1:11" x14ac:dyDescent="0.25">
      <c r="A2140" s="205">
        <v>25632</v>
      </c>
      <c r="B2140" s="202">
        <v>6.63</v>
      </c>
      <c r="C2140" s="202"/>
      <c r="D2140" s="202"/>
      <c r="E2140" s="202"/>
      <c r="J2140" s="204">
        <v>37575</v>
      </c>
      <c r="K2140" s="201">
        <v>4.9400000000000004</v>
      </c>
    </row>
    <row r="2141" spans="1:11" x14ac:dyDescent="0.25">
      <c r="A2141" s="205">
        <v>25633</v>
      </c>
      <c r="B2141" s="202">
        <v>6.62</v>
      </c>
      <c r="C2141" s="202"/>
      <c r="D2141" s="202"/>
      <c r="E2141" s="202"/>
      <c r="J2141" s="204">
        <v>37582</v>
      </c>
      <c r="K2141" s="201">
        <v>5.04</v>
      </c>
    </row>
    <row r="2142" spans="1:11" x14ac:dyDescent="0.25">
      <c r="A2142" s="205">
        <v>25636</v>
      </c>
      <c r="B2142" s="202">
        <v>6.65</v>
      </c>
      <c r="C2142" s="202"/>
      <c r="D2142" s="202"/>
      <c r="E2142" s="202"/>
      <c r="J2142" s="204">
        <v>37589</v>
      </c>
      <c r="K2142" s="201">
        <v>5.14</v>
      </c>
    </row>
    <row r="2143" spans="1:11" x14ac:dyDescent="0.25">
      <c r="A2143" s="205">
        <v>25637</v>
      </c>
      <c r="B2143" s="202">
        <v>6.71</v>
      </c>
      <c r="C2143" s="202"/>
      <c r="D2143" s="202"/>
      <c r="E2143" s="202"/>
      <c r="J2143" s="204">
        <v>37596</v>
      </c>
      <c r="K2143" s="201">
        <v>5.13</v>
      </c>
    </row>
    <row r="2144" spans="1:11" x14ac:dyDescent="0.25">
      <c r="A2144" s="205">
        <v>25638</v>
      </c>
      <c r="B2144" s="203">
        <v>6.78</v>
      </c>
      <c r="C2144" s="203"/>
      <c r="D2144" s="203"/>
      <c r="E2144" s="203"/>
      <c r="J2144" s="204">
        <v>37603</v>
      </c>
      <c r="K2144" s="201">
        <v>5.01</v>
      </c>
    </row>
    <row r="2145" spans="1:11" x14ac:dyDescent="0.25">
      <c r="A2145" s="205">
        <v>25639</v>
      </c>
      <c r="B2145" s="202">
        <v>6.83</v>
      </c>
      <c r="C2145" s="202"/>
      <c r="D2145" s="202"/>
      <c r="E2145" s="202"/>
      <c r="J2145" s="204">
        <v>37610</v>
      </c>
      <c r="K2145" s="201">
        <v>5.04</v>
      </c>
    </row>
    <row r="2146" spans="1:11" x14ac:dyDescent="0.25">
      <c r="A2146" s="205">
        <v>25640</v>
      </c>
      <c r="B2146" s="202">
        <v>6.89</v>
      </c>
      <c r="C2146" s="202"/>
      <c r="D2146" s="202"/>
      <c r="E2146" s="202"/>
      <c r="J2146" s="204">
        <v>37617</v>
      </c>
      <c r="K2146" s="201">
        <v>4.91</v>
      </c>
    </row>
    <row r="2147" spans="1:11" x14ac:dyDescent="0.25">
      <c r="A2147" s="205">
        <v>25643</v>
      </c>
      <c r="B2147" s="202">
        <v>6.92</v>
      </c>
      <c r="C2147" s="202"/>
      <c r="D2147" s="202"/>
      <c r="E2147" s="202"/>
      <c r="J2147" s="204">
        <v>37624</v>
      </c>
      <c r="K2147" s="201">
        <v>4.93</v>
      </c>
    </row>
    <row r="2148" spans="1:11" x14ac:dyDescent="0.25">
      <c r="A2148" s="205">
        <v>25644</v>
      </c>
      <c r="B2148" s="202">
        <v>6.97</v>
      </c>
      <c r="C2148" s="202"/>
      <c r="D2148" s="202"/>
      <c r="E2148" s="202"/>
      <c r="J2148" s="204">
        <v>37631</v>
      </c>
      <c r="K2148" s="201">
        <v>5.08</v>
      </c>
    </row>
    <row r="2149" spans="1:11" x14ac:dyDescent="0.25">
      <c r="A2149" s="205">
        <v>25645</v>
      </c>
      <c r="B2149" s="202">
        <v>6.92</v>
      </c>
      <c r="C2149" s="202"/>
      <c r="D2149" s="202"/>
      <c r="E2149" s="202"/>
      <c r="J2149" s="204">
        <v>37638</v>
      </c>
      <c r="K2149" s="201">
        <v>5.07</v>
      </c>
    </row>
    <row r="2150" spans="1:11" x14ac:dyDescent="0.25">
      <c r="A2150" s="205">
        <v>25646</v>
      </c>
      <c r="B2150" s="202">
        <v>6.72</v>
      </c>
      <c r="C2150" s="202"/>
      <c r="D2150" s="202"/>
      <c r="E2150" s="202"/>
      <c r="J2150" s="204">
        <v>37645</v>
      </c>
      <c r="K2150" s="201">
        <v>4.96</v>
      </c>
    </row>
    <row r="2151" spans="1:11" x14ac:dyDescent="0.25">
      <c r="A2151" s="205">
        <v>25647</v>
      </c>
      <c r="B2151" s="202">
        <v>6.74</v>
      </c>
      <c r="C2151" s="202"/>
      <c r="D2151" s="202"/>
      <c r="E2151" s="202"/>
      <c r="J2151" s="204">
        <v>37652</v>
      </c>
      <c r="K2151" s="201">
        <v>4.96</v>
      </c>
    </row>
    <row r="2152" spans="1:11" x14ac:dyDescent="0.25">
      <c r="A2152" s="205">
        <v>25650</v>
      </c>
      <c r="B2152" s="202">
        <v>6.73</v>
      </c>
      <c r="C2152" s="202"/>
      <c r="D2152" s="202"/>
      <c r="E2152" s="202"/>
      <c r="J2152" s="204">
        <v>37659</v>
      </c>
      <c r="K2152" s="201">
        <v>4.92</v>
      </c>
    </row>
    <row r="2153" spans="1:11" x14ac:dyDescent="0.25">
      <c r="A2153" s="205">
        <v>25651</v>
      </c>
      <c r="B2153" s="202">
        <v>6.69</v>
      </c>
      <c r="C2153" s="202"/>
      <c r="D2153" s="202"/>
      <c r="E2153" s="202"/>
      <c r="J2153" s="204">
        <v>37666</v>
      </c>
      <c r="K2153" s="201">
        <v>4.91</v>
      </c>
    </row>
    <row r="2154" spans="1:11" x14ac:dyDescent="0.25">
      <c r="A2154" s="205">
        <v>25652</v>
      </c>
      <c r="B2154" s="202">
        <v>6.62</v>
      </c>
      <c r="C2154" s="202"/>
      <c r="D2154" s="202"/>
      <c r="E2154" s="202"/>
      <c r="J2154" s="204">
        <v>37673</v>
      </c>
      <c r="K2154" s="201">
        <v>4.88</v>
      </c>
    </row>
    <row r="2155" spans="1:11" x14ac:dyDescent="0.25">
      <c r="A2155" s="205">
        <v>25653</v>
      </c>
      <c r="B2155" s="202">
        <v>6.6</v>
      </c>
      <c r="C2155" s="202"/>
      <c r="D2155" s="202"/>
      <c r="E2155" s="202"/>
      <c r="J2155" s="204">
        <v>37680</v>
      </c>
      <c r="K2155" s="201">
        <v>4.78</v>
      </c>
    </row>
    <row r="2156" spans="1:11" x14ac:dyDescent="0.25">
      <c r="A2156" s="205">
        <v>25654</v>
      </c>
      <c r="B2156" s="202" t="e">
        <f>NA()</f>
        <v>#N/A</v>
      </c>
      <c r="C2156" s="202"/>
      <c r="D2156" s="202"/>
      <c r="E2156" s="202"/>
      <c r="J2156" s="204">
        <v>37687</v>
      </c>
      <c r="K2156" s="201">
        <v>4.68</v>
      </c>
    </row>
    <row r="2157" spans="1:11" x14ac:dyDescent="0.25">
      <c r="A2157" s="205">
        <v>25657</v>
      </c>
      <c r="B2157" s="202">
        <v>6.67</v>
      </c>
      <c r="C2157" s="202"/>
      <c r="D2157" s="202"/>
      <c r="E2157" s="202"/>
      <c r="J2157" s="204">
        <v>37694</v>
      </c>
      <c r="K2157" s="201">
        <v>4.68</v>
      </c>
    </row>
    <row r="2158" spans="1:11" x14ac:dyDescent="0.25">
      <c r="A2158" s="205">
        <v>25658</v>
      </c>
      <c r="B2158" s="202">
        <v>6.68</v>
      </c>
      <c r="C2158" s="202"/>
      <c r="D2158" s="202"/>
      <c r="E2158" s="202"/>
      <c r="J2158" s="204">
        <v>37701</v>
      </c>
      <c r="K2158" s="201">
        <v>4.9400000000000004</v>
      </c>
    </row>
    <row r="2159" spans="1:11" x14ac:dyDescent="0.25">
      <c r="A2159" s="205">
        <v>25659</v>
      </c>
      <c r="B2159" s="202">
        <v>6.63</v>
      </c>
      <c r="C2159" s="202"/>
      <c r="D2159" s="202"/>
      <c r="E2159" s="202"/>
      <c r="J2159" s="204">
        <v>37708</v>
      </c>
      <c r="K2159" s="201">
        <v>4.96</v>
      </c>
    </row>
    <row r="2160" spans="1:11" x14ac:dyDescent="0.25">
      <c r="A2160" s="205">
        <v>25660</v>
      </c>
      <c r="B2160" s="202">
        <v>6.63</v>
      </c>
      <c r="C2160" s="202"/>
      <c r="D2160" s="202"/>
      <c r="E2160" s="202"/>
      <c r="J2160" s="204">
        <v>37715</v>
      </c>
      <c r="K2160" s="201">
        <v>4.91</v>
      </c>
    </row>
    <row r="2161" spans="1:11" x14ac:dyDescent="0.25">
      <c r="A2161" s="205">
        <v>25661</v>
      </c>
      <c r="B2161" s="202">
        <v>6.65</v>
      </c>
      <c r="C2161" s="202"/>
      <c r="D2161" s="202"/>
      <c r="E2161" s="202"/>
      <c r="J2161" s="204">
        <v>37722</v>
      </c>
      <c r="K2161" s="201">
        <v>4.95</v>
      </c>
    </row>
    <row r="2162" spans="1:11" x14ac:dyDescent="0.25">
      <c r="A2162" s="205">
        <v>25664</v>
      </c>
      <c r="B2162" s="202">
        <v>6.69</v>
      </c>
      <c r="C2162" s="202"/>
      <c r="D2162" s="202"/>
      <c r="E2162" s="202"/>
      <c r="J2162" s="204">
        <v>37729</v>
      </c>
      <c r="K2162" s="201">
        <v>4.9400000000000004</v>
      </c>
    </row>
    <row r="2163" spans="1:11" x14ac:dyDescent="0.25">
      <c r="A2163" s="205">
        <v>25665</v>
      </c>
      <c r="B2163" s="202">
        <v>6.7</v>
      </c>
      <c r="C2163" s="202"/>
      <c r="D2163" s="202"/>
      <c r="E2163" s="202"/>
      <c r="J2163" s="204">
        <v>37736</v>
      </c>
      <c r="K2163" s="201">
        <v>4.8899999999999997</v>
      </c>
    </row>
    <row r="2164" spans="1:11" x14ac:dyDescent="0.25">
      <c r="A2164" s="205">
        <v>25666</v>
      </c>
      <c r="B2164" s="202">
        <v>6.71</v>
      </c>
      <c r="C2164" s="202"/>
      <c r="D2164" s="202"/>
      <c r="E2164" s="202"/>
      <c r="J2164" s="204">
        <v>37743</v>
      </c>
      <c r="K2164" s="201">
        <v>4.82</v>
      </c>
    </row>
    <row r="2165" spans="1:11" x14ac:dyDescent="0.25">
      <c r="A2165" s="205">
        <v>25667</v>
      </c>
      <c r="B2165" s="202">
        <v>6.72</v>
      </c>
      <c r="C2165" s="202"/>
      <c r="D2165" s="202"/>
      <c r="E2165" s="202"/>
      <c r="J2165" s="204">
        <v>37750</v>
      </c>
      <c r="K2165" s="201">
        <v>4.7</v>
      </c>
    </row>
    <row r="2166" spans="1:11" x14ac:dyDescent="0.25">
      <c r="A2166" s="205">
        <v>25668</v>
      </c>
      <c r="B2166" s="202">
        <v>6.7</v>
      </c>
      <c r="C2166" s="202"/>
      <c r="D2166" s="202"/>
      <c r="E2166" s="202"/>
      <c r="J2166" s="204">
        <v>37757</v>
      </c>
      <c r="K2166" s="201">
        <v>4.51</v>
      </c>
    </row>
    <row r="2167" spans="1:11" x14ac:dyDescent="0.25">
      <c r="A2167" s="205">
        <v>25671</v>
      </c>
      <c r="B2167" s="202">
        <v>6.71</v>
      </c>
      <c r="C2167" s="202"/>
      <c r="D2167" s="202"/>
      <c r="E2167" s="202"/>
      <c r="J2167" s="204">
        <v>37764</v>
      </c>
      <c r="K2167" s="201">
        <v>4.34</v>
      </c>
    </row>
    <row r="2168" spans="1:11" x14ac:dyDescent="0.25">
      <c r="A2168" s="205">
        <v>25672</v>
      </c>
      <c r="B2168" s="202">
        <v>6.73</v>
      </c>
      <c r="C2168" s="202"/>
      <c r="D2168" s="202"/>
      <c r="E2168" s="202"/>
      <c r="J2168" s="204">
        <v>37771</v>
      </c>
      <c r="K2168" s="201">
        <v>4.38</v>
      </c>
    </row>
    <row r="2169" spans="1:11" x14ac:dyDescent="0.25">
      <c r="A2169" s="205">
        <v>25673</v>
      </c>
      <c r="B2169" s="203">
        <v>6.77</v>
      </c>
      <c r="C2169" s="203"/>
      <c r="D2169" s="203"/>
      <c r="E2169" s="203"/>
      <c r="J2169" s="204">
        <v>37778</v>
      </c>
      <c r="K2169" s="201">
        <v>4.37</v>
      </c>
    </row>
    <row r="2170" spans="1:11" x14ac:dyDescent="0.25">
      <c r="A2170" s="205">
        <v>25674</v>
      </c>
      <c r="B2170" s="202">
        <v>6.83</v>
      </c>
      <c r="C2170" s="202"/>
      <c r="D2170" s="202"/>
      <c r="E2170" s="202"/>
      <c r="J2170" s="204">
        <v>37785</v>
      </c>
      <c r="K2170" s="201">
        <v>4.21</v>
      </c>
    </row>
    <row r="2171" spans="1:11" x14ac:dyDescent="0.25">
      <c r="A2171" s="205">
        <v>25675</v>
      </c>
      <c r="B2171" s="202">
        <v>6.9</v>
      </c>
      <c r="C2171" s="202"/>
      <c r="D2171" s="202"/>
      <c r="E2171" s="202"/>
      <c r="J2171" s="204">
        <v>37792</v>
      </c>
      <c r="K2171" s="201">
        <v>4.3099999999999996</v>
      </c>
    </row>
    <row r="2172" spans="1:11" x14ac:dyDescent="0.25">
      <c r="A2172" s="205">
        <v>25678</v>
      </c>
      <c r="B2172" s="202">
        <v>6.93</v>
      </c>
      <c r="C2172" s="202"/>
      <c r="D2172" s="202"/>
      <c r="E2172" s="202"/>
      <c r="J2172" s="204">
        <v>37799</v>
      </c>
      <c r="K2172" s="201">
        <v>4.43</v>
      </c>
    </row>
    <row r="2173" spans="1:11" x14ac:dyDescent="0.25">
      <c r="A2173" s="205">
        <v>25679</v>
      </c>
      <c r="B2173" s="202">
        <v>6.94</v>
      </c>
      <c r="C2173" s="202"/>
      <c r="D2173" s="202"/>
      <c r="E2173" s="202"/>
      <c r="J2173" s="204">
        <v>37806</v>
      </c>
      <c r="K2173" s="201">
        <v>4.5599999999999996</v>
      </c>
    </row>
    <row r="2174" spans="1:11" x14ac:dyDescent="0.25">
      <c r="A2174" s="205">
        <v>25680</v>
      </c>
      <c r="B2174" s="202">
        <v>7.03</v>
      </c>
      <c r="C2174" s="202"/>
      <c r="D2174" s="202"/>
      <c r="E2174" s="202"/>
      <c r="J2174" s="204">
        <v>37813</v>
      </c>
      <c r="K2174" s="201">
        <v>4.68</v>
      </c>
    </row>
    <row r="2175" spans="1:11" x14ac:dyDescent="0.25">
      <c r="A2175" s="205">
        <v>25681</v>
      </c>
      <c r="B2175" s="202">
        <v>7.05</v>
      </c>
      <c r="C2175" s="202"/>
      <c r="D2175" s="202"/>
      <c r="E2175" s="202"/>
      <c r="J2175" s="204">
        <v>37820</v>
      </c>
      <c r="K2175" s="201">
        <v>4.88</v>
      </c>
    </row>
    <row r="2176" spans="1:11" x14ac:dyDescent="0.25">
      <c r="A2176" s="205">
        <v>25682</v>
      </c>
      <c r="B2176" s="202">
        <v>7.08</v>
      </c>
      <c r="C2176" s="202"/>
      <c r="D2176" s="202"/>
      <c r="E2176" s="202"/>
      <c r="J2176" s="204">
        <v>37827</v>
      </c>
      <c r="K2176" s="201">
        <v>5.09</v>
      </c>
    </row>
    <row r="2177" spans="1:11" x14ac:dyDescent="0.25">
      <c r="A2177" s="205">
        <v>25685</v>
      </c>
      <c r="B2177" s="202">
        <v>7.1</v>
      </c>
      <c r="C2177" s="202"/>
      <c r="D2177" s="202"/>
      <c r="E2177" s="202"/>
      <c r="J2177" s="204">
        <v>37834</v>
      </c>
      <c r="K2177" s="201">
        <v>5.34</v>
      </c>
    </row>
    <row r="2178" spans="1:11" x14ac:dyDescent="0.25">
      <c r="A2178" s="205">
        <v>25686</v>
      </c>
      <c r="B2178" s="202">
        <v>7.09</v>
      </c>
      <c r="C2178" s="202"/>
      <c r="D2178" s="202"/>
      <c r="E2178" s="202"/>
      <c r="J2178" s="204">
        <v>37841</v>
      </c>
      <c r="K2178" s="201">
        <v>5.34</v>
      </c>
    </row>
    <row r="2179" spans="1:11" x14ac:dyDescent="0.25">
      <c r="A2179" s="205">
        <v>25687</v>
      </c>
      <c r="B2179" s="202">
        <v>7.06</v>
      </c>
      <c r="C2179" s="202"/>
      <c r="D2179" s="202"/>
      <c r="E2179" s="202"/>
      <c r="J2179" s="204">
        <v>37848</v>
      </c>
      <c r="K2179" s="201">
        <v>5.45</v>
      </c>
    </row>
    <row r="2180" spans="1:11" x14ac:dyDescent="0.25">
      <c r="A2180" s="205">
        <v>25688</v>
      </c>
      <c r="B2180" s="202">
        <v>7.07</v>
      </c>
      <c r="C2180" s="202"/>
      <c r="D2180" s="202"/>
      <c r="E2180" s="202"/>
      <c r="J2180" s="204">
        <v>37855</v>
      </c>
      <c r="K2180" s="201">
        <v>5.39</v>
      </c>
    </row>
    <row r="2181" spans="1:11" x14ac:dyDescent="0.25">
      <c r="A2181" s="205">
        <v>25689</v>
      </c>
      <c r="B2181" s="202">
        <v>7.09</v>
      </c>
      <c r="C2181" s="202"/>
      <c r="D2181" s="202"/>
      <c r="E2181" s="202"/>
      <c r="J2181" s="204">
        <v>37862</v>
      </c>
      <c r="K2181" s="201">
        <v>5.38</v>
      </c>
    </row>
    <row r="2182" spans="1:11" x14ac:dyDescent="0.25">
      <c r="A2182" s="205">
        <v>25692</v>
      </c>
      <c r="B2182" s="202">
        <v>7.21</v>
      </c>
      <c r="C2182" s="202"/>
      <c r="D2182" s="202"/>
      <c r="E2182" s="202"/>
      <c r="J2182" s="204">
        <v>37869</v>
      </c>
      <c r="K2182" s="201">
        <v>5.42</v>
      </c>
    </row>
    <row r="2183" spans="1:11" x14ac:dyDescent="0.25">
      <c r="A2183" s="205">
        <v>25693</v>
      </c>
      <c r="B2183" s="202">
        <v>7.21</v>
      </c>
      <c r="C2183" s="202"/>
      <c r="D2183" s="202"/>
      <c r="E2183" s="202"/>
      <c r="J2183" s="204">
        <v>37876</v>
      </c>
      <c r="K2183" s="201">
        <v>5.27</v>
      </c>
    </row>
    <row r="2184" spans="1:11" x14ac:dyDescent="0.25">
      <c r="A2184" s="205">
        <v>25694</v>
      </c>
      <c r="B2184" s="202">
        <v>7.14</v>
      </c>
      <c r="C2184" s="202"/>
      <c r="D2184" s="202"/>
      <c r="E2184" s="202"/>
      <c r="J2184" s="204">
        <v>37883</v>
      </c>
      <c r="K2184" s="201">
        <v>5.18</v>
      </c>
    </row>
    <row r="2185" spans="1:11" x14ac:dyDescent="0.25">
      <c r="A2185" s="205">
        <v>25695</v>
      </c>
      <c r="B2185" s="203">
        <v>7.12</v>
      </c>
      <c r="C2185" s="203"/>
      <c r="D2185" s="203"/>
      <c r="E2185" s="203"/>
      <c r="J2185" s="204">
        <v>37890</v>
      </c>
      <c r="K2185" s="201">
        <v>5.09</v>
      </c>
    </row>
    <row r="2186" spans="1:11" x14ac:dyDescent="0.25">
      <c r="A2186" s="205">
        <v>25696</v>
      </c>
      <c r="B2186" s="202">
        <v>7.08</v>
      </c>
      <c r="C2186" s="202"/>
      <c r="D2186" s="202"/>
      <c r="E2186" s="202"/>
      <c r="J2186" s="204">
        <v>37897</v>
      </c>
      <c r="K2186" s="201">
        <v>5</v>
      </c>
    </row>
    <row r="2187" spans="1:11" x14ac:dyDescent="0.25">
      <c r="A2187" s="205">
        <v>25699</v>
      </c>
      <c r="B2187" s="202">
        <v>7.11</v>
      </c>
      <c r="C2187" s="202"/>
      <c r="D2187" s="202"/>
      <c r="E2187" s="202"/>
      <c r="J2187" s="204">
        <v>37904</v>
      </c>
      <c r="K2187" s="201">
        <v>5.21</v>
      </c>
    </row>
    <row r="2188" spans="1:11" x14ac:dyDescent="0.25">
      <c r="A2188" s="205">
        <v>25700</v>
      </c>
      <c r="B2188" s="202">
        <v>7.13</v>
      </c>
      <c r="C2188" s="202"/>
      <c r="D2188" s="202"/>
      <c r="E2188" s="202"/>
      <c r="J2188" s="204">
        <v>37911</v>
      </c>
      <c r="K2188" s="201">
        <v>5.35</v>
      </c>
    </row>
    <row r="2189" spans="1:11" x14ac:dyDescent="0.25">
      <c r="A2189" s="205">
        <v>25701</v>
      </c>
      <c r="B2189" s="202">
        <v>7.13</v>
      </c>
      <c r="C2189" s="202"/>
      <c r="D2189" s="202"/>
      <c r="E2189" s="202"/>
      <c r="J2189" s="204">
        <v>37918</v>
      </c>
      <c r="K2189" s="201">
        <v>5.23</v>
      </c>
    </row>
    <row r="2190" spans="1:11" x14ac:dyDescent="0.25">
      <c r="A2190" s="205">
        <v>25702</v>
      </c>
      <c r="B2190" s="202">
        <v>7.14</v>
      </c>
      <c r="C2190" s="202"/>
      <c r="D2190" s="202"/>
      <c r="E2190" s="202"/>
      <c r="J2190" s="204">
        <v>37925</v>
      </c>
      <c r="K2190" s="201">
        <v>5.2</v>
      </c>
    </row>
    <row r="2191" spans="1:11" x14ac:dyDescent="0.25">
      <c r="A2191" s="205">
        <v>25703</v>
      </c>
      <c r="B2191" s="202">
        <v>7.11</v>
      </c>
      <c r="C2191" s="202"/>
      <c r="D2191" s="202"/>
      <c r="E2191" s="202"/>
      <c r="J2191" s="204">
        <v>37932</v>
      </c>
      <c r="K2191" s="201">
        <v>5.27</v>
      </c>
    </row>
    <row r="2192" spans="1:11" x14ac:dyDescent="0.25">
      <c r="A2192" s="205">
        <v>25706</v>
      </c>
      <c r="B2192" s="202">
        <v>7.1</v>
      </c>
      <c r="C2192" s="202"/>
      <c r="D2192" s="202"/>
      <c r="E2192" s="202"/>
      <c r="J2192" s="204">
        <v>37939</v>
      </c>
      <c r="K2192" s="201">
        <v>5.22</v>
      </c>
    </row>
    <row r="2193" spans="1:11" x14ac:dyDescent="0.25">
      <c r="A2193" s="205">
        <v>25707</v>
      </c>
      <c r="B2193" s="202">
        <v>7.1</v>
      </c>
      <c r="C2193" s="202"/>
      <c r="D2193" s="202"/>
      <c r="E2193" s="202"/>
      <c r="J2193" s="204">
        <v>37946</v>
      </c>
      <c r="K2193" s="201">
        <v>5.07</v>
      </c>
    </row>
    <row r="2194" spans="1:11" x14ac:dyDescent="0.25">
      <c r="A2194" s="205">
        <v>25708</v>
      </c>
      <c r="B2194" s="203">
        <v>7.14</v>
      </c>
      <c r="C2194" s="203"/>
      <c r="D2194" s="203"/>
      <c r="E2194" s="203"/>
      <c r="J2194" s="204">
        <v>37953</v>
      </c>
      <c r="K2194" s="201">
        <v>5.13</v>
      </c>
    </row>
    <row r="2195" spans="1:11" x14ac:dyDescent="0.25">
      <c r="A2195" s="205">
        <v>25709</v>
      </c>
      <c r="B2195" s="202">
        <v>7.22</v>
      </c>
      <c r="C2195" s="202"/>
      <c r="D2195" s="202"/>
      <c r="E2195" s="202"/>
      <c r="J2195" s="204">
        <v>37960</v>
      </c>
      <c r="K2195" s="201">
        <v>5.2</v>
      </c>
    </row>
    <row r="2196" spans="1:11" x14ac:dyDescent="0.25">
      <c r="A2196" s="205">
        <v>25710</v>
      </c>
      <c r="B2196" s="202">
        <v>7.31</v>
      </c>
      <c r="C2196" s="202"/>
      <c r="D2196" s="202"/>
      <c r="E2196" s="202"/>
      <c r="J2196" s="204">
        <v>37967</v>
      </c>
      <c r="K2196" s="201">
        <v>5.15</v>
      </c>
    </row>
    <row r="2197" spans="1:11" x14ac:dyDescent="0.25">
      <c r="A2197" s="205">
        <v>25713</v>
      </c>
      <c r="B2197" s="202">
        <v>7.52</v>
      </c>
      <c r="C2197" s="202"/>
      <c r="D2197" s="202"/>
      <c r="E2197" s="202"/>
      <c r="J2197" s="204">
        <v>37974</v>
      </c>
      <c r="K2197" s="201">
        <v>5.05</v>
      </c>
    </row>
    <row r="2198" spans="1:11" x14ac:dyDescent="0.25">
      <c r="A2198" s="205">
        <v>25714</v>
      </c>
      <c r="B2198" s="202">
        <v>7.73</v>
      </c>
      <c r="C2198" s="202"/>
      <c r="D2198" s="202"/>
      <c r="E2198" s="202"/>
      <c r="J2198" s="204">
        <v>37981</v>
      </c>
      <c r="K2198" s="201">
        <v>5.03</v>
      </c>
    </row>
    <row r="2199" spans="1:11" x14ac:dyDescent="0.25">
      <c r="A2199" s="205">
        <v>25715</v>
      </c>
      <c r="B2199" s="202">
        <v>7.55</v>
      </c>
      <c r="C2199" s="202"/>
      <c r="D2199" s="202"/>
      <c r="E2199" s="202"/>
      <c r="J2199" s="204">
        <v>37988</v>
      </c>
      <c r="K2199" s="201">
        <v>5.13</v>
      </c>
    </row>
    <row r="2200" spans="1:11" x14ac:dyDescent="0.25">
      <c r="A2200" s="205">
        <v>25716</v>
      </c>
      <c r="B2200" s="202">
        <v>7.49</v>
      </c>
      <c r="C2200" s="202"/>
      <c r="D2200" s="202"/>
      <c r="E2200" s="202"/>
      <c r="J2200" s="204">
        <v>37995</v>
      </c>
      <c r="K2200" s="201">
        <v>5.1100000000000003</v>
      </c>
    </row>
    <row r="2201" spans="1:11" x14ac:dyDescent="0.25">
      <c r="A2201" s="205">
        <v>25717</v>
      </c>
      <c r="B2201" s="202">
        <v>7.46</v>
      </c>
      <c r="C2201" s="202"/>
      <c r="D2201" s="202"/>
      <c r="E2201" s="202"/>
      <c r="J2201" s="204">
        <v>38002</v>
      </c>
      <c r="K2201" s="201">
        <v>4.92</v>
      </c>
    </row>
    <row r="2202" spans="1:11" x14ac:dyDescent="0.25">
      <c r="A2202" s="205">
        <v>25720</v>
      </c>
      <c r="B2202" s="203">
        <v>7.37</v>
      </c>
      <c r="C2202" s="203"/>
      <c r="D2202" s="203"/>
      <c r="E2202" s="203"/>
      <c r="J2202" s="204">
        <v>38009</v>
      </c>
      <c r="K2202" s="201">
        <v>4.92</v>
      </c>
    </row>
    <row r="2203" spans="1:11" x14ac:dyDescent="0.25">
      <c r="A2203" s="205">
        <v>25721</v>
      </c>
      <c r="B2203" s="202">
        <v>7.29</v>
      </c>
      <c r="C2203" s="202"/>
      <c r="D2203" s="202"/>
      <c r="E2203" s="202"/>
      <c r="J2203" s="204">
        <v>38016</v>
      </c>
      <c r="K2203" s="201">
        <v>5.0199999999999996</v>
      </c>
    </row>
    <row r="2204" spans="1:11" x14ac:dyDescent="0.25">
      <c r="A2204" s="205">
        <v>25722</v>
      </c>
      <c r="B2204" s="202">
        <v>7.29</v>
      </c>
      <c r="C2204" s="202"/>
      <c r="D2204" s="202"/>
      <c r="E2204" s="202"/>
      <c r="J2204" s="204">
        <v>38023</v>
      </c>
      <c r="K2204" s="201">
        <v>4.99</v>
      </c>
    </row>
    <row r="2205" spans="1:11" x14ac:dyDescent="0.25">
      <c r="A2205" s="205">
        <v>25723</v>
      </c>
      <c r="B2205" s="202">
        <v>7.31</v>
      </c>
      <c r="C2205" s="202"/>
      <c r="D2205" s="202"/>
      <c r="E2205" s="202"/>
      <c r="J2205" s="204">
        <v>38030</v>
      </c>
      <c r="K2205" s="201">
        <v>4.93</v>
      </c>
    </row>
    <row r="2206" spans="1:11" x14ac:dyDescent="0.25">
      <c r="A2206" s="205">
        <v>25724</v>
      </c>
      <c r="B2206" s="202">
        <v>7.38</v>
      </c>
      <c r="C2206" s="202"/>
      <c r="D2206" s="202"/>
      <c r="E2206" s="202"/>
      <c r="J2206" s="204">
        <v>38037</v>
      </c>
      <c r="K2206" s="201">
        <v>4.92</v>
      </c>
    </row>
    <row r="2207" spans="1:11" x14ac:dyDescent="0.25">
      <c r="A2207" s="205">
        <v>25727</v>
      </c>
      <c r="B2207" s="202">
        <v>7.42</v>
      </c>
      <c r="C2207" s="202"/>
      <c r="D2207" s="202"/>
      <c r="E2207" s="202"/>
      <c r="J2207" s="204">
        <v>38044</v>
      </c>
      <c r="K2207" s="201">
        <v>4.9000000000000004</v>
      </c>
    </row>
    <row r="2208" spans="1:11" x14ac:dyDescent="0.25">
      <c r="A2208" s="205">
        <v>25728</v>
      </c>
      <c r="B2208" s="202">
        <v>7.39</v>
      </c>
      <c r="C2208" s="202"/>
      <c r="D2208" s="202"/>
      <c r="E2208" s="202"/>
      <c r="J2208" s="204">
        <v>38051</v>
      </c>
      <c r="K2208" s="201">
        <v>4.8600000000000003</v>
      </c>
    </row>
    <row r="2209" spans="1:11" x14ac:dyDescent="0.25">
      <c r="A2209" s="205">
        <v>25729</v>
      </c>
      <c r="B2209" s="202">
        <v>7.4</v>
      </c>
      <c r="C2209" s="202"/>
      <c r="D2209" s="202"/>
      <c r="E2209" s="202"/>
      <c r="J2209" s="204">
        <v>38058</v>
      </c>
      <c r="K2209" s="201">
        <v>4.66</v>
      </c>
    </row>
    <row r="2210" spans="1:11" x14ac:dyDescent="0.25">
      <c r="A2210" s="205">
        <v>25730</v>
      </c>
      <c r="B2210" s="202">
        <v>7.44</v>
      </c>
      <c r="C2210" s="202"/>
      <c r="D2210" s="202"/>
      <c r="E2210" s="202"/>
      <c r="J2210" s="204">
        <v>38065</v>
      </c>
      <c r="K2210" s="201">
        <v>4.6500000000000004</v>
      </c>
    </row>
    <row r="2211" spans="1:11" x14ac:dyDescent="0.25">
      <c r="A2211" s="205">
        <v>25731</v>
      </c>
      <c r="B2211" s="202">
        <v>7.5</v>
      </c>
      <c r="C2211" s="202"/>
      <c r="D2211" s="202"/>
      <c r="E2211" s="202"/>
      <c r="J2211" s="204">
        <v>38072</v>
      </c>
      <c r="K2211" s="201">
        <v>4.6500000000000004</v>
      </c>
    </row>
    <row r="2212" spans="1:11" x14ac:dyDescent="0.25">
      <c r="A2212" s="205">
        <v>25734</v>
      </c>
      <c r="B2212" s="202">
        <v>7.51</v>
      </c>
      <c r="C2212" s="202"/>
      <c r="D2212" s="202"/>
      <c r="E2212" s="202"/>
      <c r="J2212" s="204">
        <v>38079</v>
      </c>
      <c r="K2212" s="201">
        <v>4.82</v>
      </c>
    </row>
    <row r="2213" spans="1:11" x14ac:dyDescent="0.25">
      <c r="A2213" s="205">
        <v>25735</v>
      </c>
      <c r="B2213" s="202">
        <v>7.36</v>
      </c>
      <c r="C2213" s="202"/>
      <c r="D2213" s="202"/>
      <c r="E2213" s="202"/>
      <c r="J2213" s="204">
        <v>38086</v>
      </c>
      <c r="K2213" s="201">
        <v>5.03</v>
      </c>
    </row>
    <row r="2214" spans="1:11" x14ac:dyDescent="0.25">
      <c r="A2214" s="205">
        <v>25736</v>
      </c>
      <c r="B2214" s="202">
        <v>7.39</v>
      </c>
      <c r="C2214" s="202"/>
      <c r="D2214" s="202"/>
      <c r="E2214" s="202"/>
      <c r="J2214" s="204">
        <v>38093</v>
      </c>
      <c r="K2214" s="201">
        <v>5.18</v>
      </c>
    </row>
    <row r="2215" spans="1:11" x14ac:dyDescent="0.25">
      <c r="A2215" s="205">
        <v>25737</v>
      </c>
      <c r="B2215" s="202">
        <v>7.38</v>
      </c>
      <c r="C2215" s="202"/>
      <c r="D2215" s="202"/>
      <c r="E2215" s="202"/>
      <c r="J2215" s="204">
        <v>38100</v>
      </c>
      <c r="K2215" s="201">
        <v>5.24</v>
      </c>
    </row>
    <row r="2216" spans="1:11" x14ac:dyDescent="0.25">
      <c r="A2216" s="205">
        <v>25738</v>
      </c>
      <c r="B2216" s="202">
        <v>7.39</v>
      </c>
      <c r="C2216" s="202"/>
      <c r="D2216" s="202"/>
      <c r="E2216" s="202"/>
      <c r="J2216" s="204">
        <v>38107</v>
      </c>
      <c r="K2216" s="201">
        <v>5.28</v>
      </c>
    </row>
    <row r="2217" spans="1:11" x14ac:dyDescent="0.25">
      <c r="A2217" s="205">
        <v>25741</v>
      </c>
      <c r="B2217" s="202">
        <v>7.36</v>
      </c>
      <c r="C2217" s="202"/>
      <c r="D2217" s="202"/>
      <c r="E2217" s="202"/>
      <c r="J2217" s="204">
        <v>38114</v>
      </c>
      <c r="K2217" s="201">
        <v>5.39</v>
      </c>
    </row>
    <row r="2218" spans="1:11" x14ac:dyDescent="0.25">
      <c r="A2218" s="205">
        <v>25742</v>
      </c>
      <c r="B2218" s="202">
        <v>7.26</v>
      </c>
      <c r="C2218" s="202"/>
      <c r="D2218" s="202"/>
      <c r="E2218" s="202"/>
      <c r="J2218" s="204">
        <v>38121</v>
      </c>
      <c r="K2218" s="201">
        <v>5.56</v>
      </c>
    </row>
    <row r="2219" spans="1:11" x14ac:dyDescent="0.25">
      <c r="A2219" s="205">
        <v>25743</v>
      </c>
      <c r="B2219" s="202">
        <v>7.22</v>
      </c>
      <c r="C2219" s="202"/>
      <c r="D2219" s="202"/>
      <c r="E2219" s="202"/>
      <c r="J2219" s="204">
        <v>38128</v>
      </c>
      <c r="K2219" s="201">
        <v>5.49</v>
      </c>
    </row>
    <row r="2220" spans="1:11" x14ac:dyDescent="0.25">
      <c r="A2220" s="205">
        <v>25744</v>
      </c>
      <c r="B2220" s="202">
        <v>7.25</v>
      </c>
      <c r="C2220" s="202"/>
      <c r="D2220" s="202"/>
      <c r="E2220" s="202"/>
      <c r="J2220" s="204">
        <v>38135</v>
      </c>
      <c r="K2220" s="201">
        <v>5.41</v>
      </c>
    </row>
    <row r="2221" spans="1:11" x14ac:dyDescent="0.25">
      <c r="A2221" s="205">
        <v>25745</v>
      </c>
      <c r="B2221" s="202">
        <v>7.27</v>
      </c>
      <c r="C2221" s="202"/>
      <c r="D2221" s="202"/>
      <c r="E2221" s="202"/>
      <c r="J2221" s="204">
        <v>38142</v>
      </c>
      <c r="K2221" s="201">
        <v>5.47</v>
      </c>
    </row>
    <row r="2222" spans="1:11" x14ac:dyDescent="0.25">
      <c r="A2222" s="205">
        <v>25748</v>
      </c>
      <c r="B2222" s="202">
        <v>7.24</v>
      </c>
      <c r="C2222" s="202"/>
      <c r="D2222" s="202"/>
      <c r="E2222" s="202"/>
      <c r="J2222" s="204">
        <v>38149</v>
      </c>
      <c r="K2222" s="201">
        <v>5.52</v>
      </c>
    </row>
    <row r="2223" spans="1:11" x14ac:dyDescent="0.25">
      <c r="A2223" s="205">
        <v>25749</v>
      </c>
      <c r="B2223" s="202">
        <v>7.11</v>
      </c>
      <c r="C2223" s="202"/>
      <c r="D2223" s="202"/>
      <c r="E2223" s="202"/>
      <c r="J2223" s="204">
        <v>38156</v>
      </c>
      <c r="K2223" s="201">
        <v>5.46</v>
      </c>
    </row>
    <row r="2224" spans="1:11" x14ac:dyDescent="0.25">
      <c r="A2224" s="205">
        <v>25750</v>
      </c>
      <c r="B2224" s="202">
        <v>7.06</v>
      </c>
      <c r="C2224" s="202"/>
      <c r="D2224" s="202"/>
      <c r="E2224" s="202"/>
      <c r="J2224" s="204">
        <v>38163</v>
      </c>
      <c r="K2224" s="201">
        <v>5.4</v>
      </c>
    </row>
    <row r="2225" spans="1:11" x14ac:dyDescent="0.25">
      <c r="A2225" s="205">
        <v>25751</v>
      </c>
      <c r="B2225" s="203">
        <v>6.97</v>
      </c>
      <c r="C2225" s="203"/>
      <c r="D2225" s="203"/>
      <c r="E2225" s="203"/>
      <c r="J2225" s="204">
        <v>38170</v>
      </c>
      <c r="K2225" s="201">
        <v>5.35</v>
      </c>
    </row>
    <row r="2226" spans="1:11" x14ac:dyDescent="0.25">
      <c r="A2226" s="205">
        <v>25752</v>
      </c>
      <c r="B2226" s="202" t="e">
        <f>NA()</f>
        <v>#N/A</v>
      </c>
      <c r="C2226" s="202"/>
      <c r="D2226" s="202"/>
      <c r="E2226" s="202"/>
      <c r="J2226" s="204">
        <v>38177</v>
      </c>
      <c r="K2226" s="201">
        <v>5.24</v>
      </c>
    </row>
    <row r="2227" spans="1:11" x14ac:dyDescent="0.25">
      <c r="A2227" s="205">
        <v>25755</v>
      </c>
      <c r="B2227" s="202">
        <v>6.88</v>
      </c>
      <c r="C2227" s="202"/>
      <c r="D2227" s="202"/>
      <c r="E2227" s="202"/>
      <c r="J2227" s="204">
        <v>38184</v>
      </c>
      <c r="K2227" s="201">
        <v>5.22</v>
      </c>
    </row>
    <row r="2228" spans="1:11" x14ac:dyDescent="0.25">
      <c r="A2228" s="205">
        <v>25756</v>
      </c>
      <c r="B2228" s="202">
        <v>6.84</v>
      </c>
      <c r="C2228" s="202"/>
      <c r="D2228" s="202"/>
      <c r="E2228" s="202"/>
      <c r="J2228" s="204">
        <v>38191</v>
      </c>
      <c r="K2228" s="201">
        <v>5.2</v>
      </c>
    </row>
    <row r="2229" spans="1:11" x14ac:dyDescent="0.25">
      <c r="A2229" s="205">
        <v>25757</v>
      </c>
      <c r="B2229" s="202">
        <v>6.9</v>
      </c>
      <c r="C2229" s="202"/>
      <c r="D2229" s="202"/>
      <c r="E2229" s="202"/>
      <c r="J2229" s="204">
        <v>38198</v>
      </c>
      <c r="K2229" s="201">
        <v>5.3</v>
      </c>
    </row>
    <row r="2230" spans="1:11" x14ac:dyDescent="0.25">
      <c r="A2230" s="205">
        <v>25758</v>
      </c>
      <c r="B2230" s="203">
        <v>6.93</v>
      </c>
      <c r="C2230" s="203"/>
      <c r="D2230" s="203"/>
      <c r="E2230" s="203"/>
      <c r="J2230" s="204">
        <v>38205</v>
      </c>
      <c r="K2230" s="201">
        <v>5.17</v>
      </c>
    </row>
    <row r="2231" spans="1:11" x14ac:dyDescent="0.25">
      <c r="A2231" s="205">
        <v>25759</v>
      </c>
      <c r="B2231" s="202">
        <v>6.99</v>
      </c>
      <c r="C2231" s="202"/>
      <c r="D2231" s="202"/>
      <c r="E2231" s="202"/>
      <c r="J2231" s="204">
        <v>38212</v>
      </c>
      <c r="K2231" s="201">
        <v>5.0599999999999996</v>
      </c>
    </row>
    <row r="2232" spans="1:11" x14ac:dyDescent="0.25">
      <c r="A2232" s="205">
        <v>25762</v>
      </c>
      <c r="B2232" s="202">
        <v>6.99</v>
      </c>
      <c r="C2232" s="202"/>
      <c r="D2232" s="202"/>
      <c r="E2232" s="202"/>
      <c r="J2232" s="204">
        <v>38219</v>
      </c>
      <c r="K2232" s="201">
        <v>5.04</v>
      </c>
    </row>
    <row r="2233" spans="1:11" x14ac:dyDescent="0.25">
      <c r="A2233" s="205">
        <v>25763</v>
      </c>
      <c r="B2233" s="202">
        <v>6.97</v>
      </c>
      <c r="C2233" s="202"/>
      <c r="D2233" s="202"/>
      <c r="E2233" s="202"/>
      <c r="J2233" s="204">
        <v>38226</v>
      </c>
      <c r="K2233" s="201">
        <v>5.05</v>
      </c>
    </row>
    <row r="2234" spans="1:11" x14ac:dyDescent="0.25">
      <c r="A2234" s="205">
        <v>25764</v>
      </c>
      <c r="B2234" s="202">
        <v>6.96</v>
      </c>
      <c r="C2234" s="202"/>
      <c r="D2234" s="202"/>
      <c r="E2234" s="202"/>
      <c r="J2234" s="204">
        <v>38233</v>
      </c>
      <c r="K2234" s="201">
        <v>4.9800000000000004</v>
      </c>
    </row>
    <row r="2235" spans="1:11" x14ac:dyDescent="0.25">
      <c r="A2235" s="205">
        <v>25765</v>
      </c>
      <c r="B2235" s="202">
        <v>6.94</v>
      </c>
      <c r="C2235" s="202"/>
      <c r="D2235" s="202"/>
      <c r="E2235" s="202"/>
      <c r="J2235" s="204">
        <v>38240</v>
      </c>
      <c r="K2235" s="201">
        <v>4.99</v>
      </c>
    </row>
    <row r="2236" spans="1:11" x14ac:dyDescent="0.25">
      <c r="A2236" s="205">
        <v>25766</v>
      </c>
      <c r="B2236" s="202">
        <v>6.93</v>
      </c>
      <c r="C2236" s="202"/>
      <c r="D2236" s="202"/>
      <c r="E2236" s="202"/>
      <c r="J2236" s="204">
        <v>38247</v>
      </c>
      <c r="K2236" s="201">
        <v>4.92</v>
      </c>
    </row>
    <row r="2237" spans="1:11" x14ac:dyDescent="0.25">
      <c r="A2237" s="205">
        <v>25769</v>
      </c>
      <c r="B2237" s="202">
        <v>6.94</v>
      </c>
      <c r="C2237" s="202"/>
      <c r="D2237" s="202"/>
      <c r="E2237" s="202"/>
      <c r="J2237" s="204">
        <v>38254</v>
      </c>
      <c r="K2237" s="201">
        <v>4.8</v>
      </c>
    </row>
    <row r="2238" spans="1:11" x14ac:dyDescent="0.25">
      <c r="A2238" s="205">
        <v>25770</v>
      </c>
      <c r="B2238" s="202">
        <v>6.95</v>
      </c>
      <c r="C2238" s="202"/>
      <c r="D2238" s="202"/>
      <c r="E2238" s="202"/>
      <c r="J2238" s="204">
        <v>38261</v>
      </c>
      <c r="K2238" s="201">
        <v>4.84</v>
      </c>
    </row>
    <row r="2239" spans="1:11" x14ac:dyDescent="0.25">
      <c r="A2239" s="205">
        <v>25771</v>
      </c>
      <c r="B2239" s="202">
        <v>6.94</v>
      </c>
      <c r="C2239" s="202"/>
      <c r="D2239" s="202"/>
      <c r="E2239" s="202"/>
      <c r="J2239" s="204">
        <v>38268</v>
      </c>
      <c r="K2239" s="201">
        <v>4.95</v>
      </c>
    </row>
    <row r="2240" spans="1:11" x14ac:dyDescent="0.25">
      <c r="A2240" s="205">
        <v>25772</v>
      </c>
      <c r="B2240" s="202">
        <v>6.81</v>
      </c>
      <c r="C2240" s="202"/>
      <c r="D2240" s="202"/>
      <c r="E2240" s="202"/>
      <c r="J2240" s="204">
        <v>38275</v>
      </c>
      <c r="K2240" s="201">
        <v>4.8499999999999996</v>
      </c>
    </row>
    <row r="2241" spans="1:11" x14ac:dyDescent="0.25">
      <c r="A2241" s="205">
        <v>25773</v>
      </c>
      <c r="B2241" s="202">
        <v>6.83</v>
      </c>
      <c r="C2241" s="202"/>
      <c r="D2241" s="202"/>
      <c r="E2241" s="202"/>
      <c r="J2241" s="204">
        <v>38282</v>
      </c>
      <c r="K2241" s="201">
        <v>4.79</v>
      </c>
    </row>
    <row r="2242" spans="1:11" x14ac:dyDescent="0.25">
      <c r="A2242" s="205">
        <v>25776</v>
      </c>
      <c r="B2242" s="202">
        <v>6.84</v>
      </c>
      <c r="C2242" s="202"/>
      <c r="D2242" s="202"/>
      <c r="E2242" s="202"/>
      <c r="J2242" s="204">
        <v>38289</v>
      </c>
      <c r="K2242" s="201">
        <v>4.79</v>
      </c>
    </row>
    <row r="2243" spans="1:11" x14ac:dyDescent="0.25">
      <c r="A2243" s="205">
        <v>25777</v>
      </c>
      <c r="B2243" s="202">
        <v>6.92</v>
      </c>
      <c r="C2243" s="202"/>
      <c r="D2243" s="202"/>
      <c r="E2243" s="202"/>
      <c r="J2243" s="204">
        <v>38296</v>
      </c>
      <c r="K2243" s="201">
        <v>4.8499999999999996</v>
      </c>
    </row>
    <row r="2244" spans="1:11" x14ac:dyDescent="0.25">
      <c r="A2244" s="205">
        <v>25778</v>
      </c>
      <c r="B2244" s="203">
        <v>6.91</v>
      </c>
      <c r="C2244" s="203"/>
      <c r="D2244" s="203"/>
      <c r="E2244" s="203"/>
      <c r="J2244" s="204">
        <v>38303</v>
      </c>
      <c r="K2244" s="201">
        <v>4.95</v>
      </c>
    </row>
    <row r="2245" spans="1:11" x14ac:dyDescent="0.25">
      <c r="A2245" s="205">
        <v>25779</v>
      </c>
      <c r="B2245" s="202">
        <v>6.91</v>
      </c>
      <c r="C2245" s="202"/>
      <c r="D2245" s="202"/>
      <c r="E2245" s="202"/>
      <c r="J2245" s="204">
        <v>38310</v>
      </c>
      <c r="K2245" s="201">
        <v>4.88</v>
      </c>
    </row>
    <row r="2246" spans="1:11" x14ac:dyDescent="0.25">
      <c r="A2246" s="205">
        <v>25780</v>
      </c>
      <c r="B2246" s="202">
        <v>6.91</v>
      </c>
      <c r="C2246" s="202"/>
      <c r="D2246" s="202"/>
      <c r="E2246" s="202"/>
      <c r="J2246" s="204">
        <v>38317</v>
      </c>
      <c r="K2246" s="201">
        <v>4.8600000000000003</v>
      </c>
    </row>
    <row r="2247" spans="1:11" x14ac:dyDescent="0.25">
      <c r="A2247" s="205">
        <v>25783</v>
      </c>
      <c r="B2247" s="202">
        <v>6.92</v>
      </c>
      <c r="C2247" s="202"/>
      <c r="D2247" s="202"/>
      <c r="E2247" s="202"/>
      <c r="J2247" s="204">
        <v>38324</v>
      </c>
      <c r="K2247" s="201">
        <v>5.0199999999999996</v>
      </c>
    </row>
    <row r="2248" spans="1:11" x14ac:dyDescent="0.25">
      <c r="A2248" s="205">
        <v>25784</v>
      </c>
      <c r="B2248" s="202">
        <v>6.93</v>
      </c>
      <c r="C2248" s="202"/>
      <c r="D2248" s="202"/>
      <c r="E2248" s="202"/>
      <c r="J2248" s="204">
        <v>38331</v>
      </c>
      <c r="K2248" s="201">
        <v>4.8600000000000003</v>
      </c>
    </row>
    <row r="2249" spans="1:11" x14ac:dyDescent="0.25">
      <c r="A2249" s="205">
        <v>25785</v>
      </c>
      <c r="B2249" s="202">
        <v>6.97</v>
      </c>
      <c r="C2249" s="202"/>
      <c r="D2249" s="202"/>
      <c r="E2249" s="202"/>
      <c r="J2249" s="204">
        <v>38338</v>
      </c>
      <c r="K2249" s="201">
        <v>4.8</v>
      </c>
    </row>
    <row r="2250" spans="1:11" x14ac:dyDescent="0.25">
      <c r="A2250" s="205">
        <v>25786</v>
      </c>
      <c r="B2250" s="202">
        <v>6.98</v>
      </c>
      <c r="C2250" s="202"/>
      <c r="D2250" s="202"/>
      <c r="E2250" s="202"/>
      <c r="J2250" s="204">
        <v>38345</v>
      </c>
      <c r="K2250" s="201">
        <v>4.84</v>
      </c>
    </row>
    <row r="2251" spans="1:11" x14ac:dyDescent="0.25">
      <c r="A2251" s="205">
        <v>25787</v>
      </c>
      <c r="B2251" s="202">
        <v>7</v>
      </c>
      <c r="C2251" s="202"/>
      <c r="D2251" s="202"/>
      <c r="E2251" s="202"/>
      <c r="J2251" s="204">
        <v>38352</v>
      </c>
      <c r="K2251" s="201">
        <v>4.92</v>
      </c>
    </row>
    <row r="2252" spans="1:11" x14ac:dyDescent="0.25">
      <c r="A2252" s="205">
        <v>25790</v>
      </c>
      <c r="B2252" s="202">
        <v>7.04</v>
      </c>
      <c r="C2252" s="202"/>
      <c r="D2252" s="202"/>
      <c r="E2252" s="202"/>
      <c r="J2252" s="204">
        <v>38359</v>
      </c>
      <c r="K2252" s="201">
        <v>4.88</v>
      </c>
    </row>
    <row r="2253" spans="1:11" x14ac:dyDescent="0.25">
      <c r="A2253" s="205">
        <v>25791</v>
      </c>
      <c r="B2253" s="202">
        <v>7.08</v>
      </c>
      <c r="C2253" s="202"/>
      <c r="D2253" s="202"/>
      <c r="E2253" s="202"/>
      <c r="J2253" s="204">
        <v>38366</v>
      </c>
      <c r="K2253" s="201">
        <v>4.8</v>
      </c>
    </row>
    <row r="2254" spans="1:11" x14ac:dyDescent="0.25">
      <c r="A2254" s="205">
        <v>25792</v>
      </c>
      <c r="B2254" s="202">
        <v>7.11</v>
      </c>
      <c r="C2254" s="202"/>
      <c r="D2254" s="202"/>
      <c r="E2254" s="202"/>
      <c r="J2254" s="204">
        <v>38373</v>
      </c>
      <c r="K2254" s="201">
        <v>4.71</v>
      </c>
    </row>
    <row r="2255" spans="1:11" x14ac:dyDescent="0.25">
      <c r="A2255" s="205">
        <v>25793</v>
      </c>
      <c r="B2255" s="202">
        <v>7.12</v>
      </c>
      <c r="C2255" s="202"/>
      <c r="D2255" s="202"/>
      <c r="E2255" s="202"/>
      <c r="J2255" s="204">
        <v>38380</v>
      </c>
      <c r="K2255" s="201">
        <v>4.7</v>
      </c>
    </row>
    <row r="2256" spans="1:11" x14ac:dyDescent="0.25">
      <c r="A2256" s="205">
        <v>25794</v>
      </c>
      <c r="B2256" s="202">
        <v>7.22</v>
      </c>
      <c r="C2256" s="202"/>
      <c r="D2256" s="202"/>
      <c r="E2256" s="202"/>
      <c r="J2256" s="204">
        <v>38387</v>
      </c>
      <c r="K2256" s="201">
        <v>4.62</v>
      </c>
    </row>
    <row r="2257" spans="1:11" x14ac:dyDescent="0.25">
      <c r="A2257" s="205">
        <v>25797</v>
      </c>
      <c r="B2257" s="202">
        <v>7.28</v>
      </c>
      <c r="C2257" s="202"/>
      <c r="D2257" s="202"/>
      <c r="E2257" s="202"/>
      <c r="J2257" s="204">
        <v>38394</v>
      </c>
      <c r="K2257" s="201">
        <v>4.49</v>
      </c>
    </row>
    <row r="2258" spans="1:11" x14ac:dyDescent="0.25">
      <c r="A2258" s="205">
        <v>25798</v>
      </c>
      <c r="B2258" s="202">
        <v>7.25</v>
      </c>
      <c r="C2258" s="202"/>
      <c r="D2258" s="202"/>
      <c r="E2258" s="202"/>
      <c r="J2258" s="204">
        <v>38401</v>
      </c>
      <c r="K2258" s="201">
        <v>4.6100000000000003</v>
      </c>
    </row>
    <row r="2259" spans="1:11" x14ac:dyDescent="0.25">
      <c r="A2259" s="205">
        <v>25799</v>
      </c>
      <c r="B2259" s="202">
        <v>7.23</v>
      </c>
      <c r="C2259" s="202"/>
      <c r="D2259" s="202"/>
      <c r="E2259" s="202"/>
      <c r="J2259" s="204">
        <v>38408</v>
      </c>
      <c r="K2259" s="201">
        <v>4.74</v>
      </c>
    </row>
    <row r="2260" spans="1:11" x14ac:dyDescent="0.25">
      <c r="A2260" s="205">
        <v>25800</v>
      </c>
      <c r="B2260" s="202">
        <v>7.23</v>
      </c>
      <c r="C2260" s="202"/>
      <c r="D2260" s="202"/>
      <c r="E2260" s="202"/>
      <c r="J2260" s="204">
        <v>38415</v>
      </c>
      <c r="K2260" s="201">
        <v>4.79</v>
      </c>
    </row>
    <row r="2261" spans="1:11" x14ac:dyDescent="0.25">
      <c r="A2261" s="205">
        <v>25801</v>
      </c>
      <c r="B2261" s="202">
        <v>7.17</v>
      </c>
      <c r="C2261" s="202"/>
      <c r="D2261" s="202"/>
      <c r="E2261" s="202"/>
      <c r="J2261" s="204">
        <v>38422</v>
      </c>
      <c r="K2261" s="201">
        <v>4.84</v>
      </c>
    </row>
    <row r="2262" spans="1:11" x14ac:dyDescent="0.25">
      <c r="A2262" s="205">
        <v>25804</v>
      </c>
      <c r="B2262" s="202">
        <v>7.02</v>
      </c>
      <c r="C2262" s="202"/>
      <c r="D2262" s="202"/>
      <c r="E2262" s="202"/>
      <c r="J2262" s="204">
        <v>38429</v>
      </c>
      <c r="K2262" s="201">
        <v>4.91</v>
      </c>
    </row>
    <row r="2263" spans="1:11" x14ac:dyDescent="0.25">
      <c r="A2263" s="205">
        <v>25805</v>
      </c>
      <c r="B2263" s="202">
        <v>7</v>
      </c>
      <c r="C2263" s="202"/>
      <c r="D2263" s="202"/>
      <c r="E2263" s="202"/>
      <c r="J2263" s="204">
        <v>38436</v>
      </c>
      <c r="K2263" s="201">
        <v>4.9800000000000004</v>
      </c>
    </row>
    <row r="2264" spans="1:11" x14ac:dyDescent="0.25">
      <c r="A2264" s="205">
        <v>25806</v>
      </c>
      <c r="B2264" s="203">
        <v>7</v>
      </c>
      <c r="C2264" s="203"/>
      <c r="D2264" s="203"/>
      <c r="E2264" s="203"/>
      <c r="J2264" s="204">
        <v>38443</v>
      </c>
      <c r="K2264" s="201">
        <v>4.93</v>
      </c>
    </row>
    <row r="2265" spans="1:11" x14ac:dyDescent="0.25">
      <c r="A2265" s="205">
        <v>25807</v>
      </c>
      <c r="B2265" s="202">
        <v>7.01</v>
      </c>
      <c r="C2265" s="202"/>
      <c r="D2265" s="202"/>
      <c r="E2265" s="202"/>
      <c r="J2265" s="204">
        <v>38450</v>
      </c>
      <c r="K2265" s="201">
        <v>4.87</v>
      </c>
    </row>
    <row r="2266" spans="1:11" x14ac:dyDescent="0.25">
      <c r="A2266" s="205">
        <v>25808</v>
      </c>
      <c r="B2266" s="202">
        <v>7.01</v>
      </c>
      <c r="C2266" s="202"/>
      <c r="D2266" s="202"/>
      <c r="E2266" s="202"/>
      <c r="J2266" s="204">
        <v>38457</v>
      </c>
      <c r="K2266" s="201">
        <v>4.79</v>
      </c>
    </row>
    <row r="2267" spans="1:11" x14ac:dyDescent="0.25">
      <c r="A2267" s="205">
        <v>25811</v>
      </c>
      <c r="B2267" s="202">
        <v>7</v>
      </c>
      <c r="C2267" s="202"/>
      <c r="D2267" s="202"/>
      <c r="E2267" s="202"/>
      <c r="J2267" s="204">
        <v>38464</v>
      </c>
      <c r="K2267" s="201">
        <v>4.68</v>
      </c>
    </row>
    <row r="2268" spans="1:11" x14ac:dyDescent="0.25">
      <c r="A2268" s="205">
        <v>25812</v>
      </c>
      <c r="B2268" s="202">
        <v>6.98</v>
      </c>
      <c r="C2268" s="202"/>
      <c r="D2268" s="202"/>
      <c r="E2268" s="202"/>
      <c r="J2268" s="204">
        <v>38471</v>
      </c>
      <c r="K2268" s="201">
        <v>4.6399999999999997</v>
      </c>
    </row>
    <row r="2269" spans="1:11" x14ac:dyDescent="0.25">
      <c r="A2269" s="205">
        <v>25813</v>
      </c>
      <c r="B2269" s="202">
        <v>6.97</v>
      </c>
      <c r="C2269" s="202"/>
      <c r="D2269" s="202"/>
      <c r="E2269" s="202"/>
      <c r="J2269" s="204">
        <v>38478</v>
      </c>
      <c r="K2269" s="201">
        <v>4.6399999999999997</v>
      </c>
    </row>
    <row r="2270" spans="1:11" x14ac:dyDescent="0.25">
      <c r="A2270" s="205">
        <v>25814</v>
      </c>
      <c r="B2270" s="202">
        <v>6.97</v>
      </c>
      <c r="C2270" s="202"/>
      <c r="D2270" s="202"/>
      <c r="E2270" s="202"/>
      <c r="J2270" s="204">
        <v>38485</v>
      </c>
      <c r="K2270" s="201">
        <v>4.62</v>
      </c>
    </row>
    <row r="2271" spans="1:11" x14ac:dyDescent="0.25">
      <c r="A2271" s="205">
        <v>25815</v>
      </c>
      <c r="B2271" s="202">
        <v>6.97</v>
      </c>
      <c r="C2271" s="202"/>
      <c r="D2271" s="202"/>
      <c r="E2271" s="202"/>
      <c r="J2271" s="204">
        <v>38492</v>
      </c>
      <c r="K2271" s="201">
        <v>4.53</v>
      </c>
    </row>
    <row r="2272" spans="1:11" x14ac:dyDescent="0.25">
      <c r="A2272" s="205">
        <v>25818</v>
      </c>
      <c r="B2272" s="202" t="e">
        <f>NA()</f>
        <v>#N/A</v>
      </c>
      <c r="C2272" s="202"/>
      <c r="D2272" s="202"/>
      <c r="E2272" s="202"/>
      <c r="J2272" s="204">
        <v>38499</v>
      </c>
      <c r="K2272" s="201">
        <v>4.47</v>
      </c>
    </row>
    <row r="2273" spans="1:11" x14ac:dyDescent="0.25">
      <c r="A2273" s="205">
        <v>25819</v>
      </c>
      <c r="B2273" s="202">
        <v>6.97</v>
      </c>
      <c r="C2273" s="202"/>
      <c r="D2273" s="202"/>
      <c r="E2273" s="202"/>
      <c r="J2273" s="204">
        <v>38506</v>
      </c>
      <c r="K2273" s="201">
        <v>4.33</v>
      </c>
    </row>
    <row r="2274" spans="1:11" x14ac:dyDescent="0.25">
      <c r="A2274" s="205">
        <v>25820</v>
      </c>
      <c r="B2274" s="202">
        <v>7</v>
      </c>
      <c r="C2274" s="202"/>
      <c r="D2274" s="202"/>
      <c r="E2274" s="202"/>
      <c r="J2274" s="204">
        <v>38513</v>
      </c>
      <c r="K2274" s="201">
        <v>4.3099999999999996</v>
      </c>
    </row>
    <row r="2275" spans="1:11" x14ac:dyDescent="0.25">
      <c r="A2275" s="205">
        <v>25821</v>
      </c>
      <c r="B2275" s="202">
        <v>7</v>
      </c>
      <c r="C2275" s="202"/>
      <c r="D2275" s="202"/>
      <c r="E2275" s="202"/>
      <c r="J2275" s="204">
        <v>38520</v>
      </c>
      <c r="K2275" s="201">
        <v>4.46</v>
      </c>
    </row>
    <row r="2276" spans="1:11" x14ac:dyDescent="0.25">
      <c r="A2276" s="205">
        <v>25822</v>
      </c>
      <c r="B2276" s="202">
        <v>6.97</v>
      </c>
      <c r="C2276" s="202"/>
      <c r="D2276" s="202"/>
      <c r="E2276" s="202"/>
      <c r="J2276" s="204">
        <v>38527</v>
      </c>
      <c r="K2276" s="201">
        <v>4.3499999999999996</v>
      </c>
    </row>
    <row r="2277" spans="1:11" x14ac:dyDescent="0.25">
      <c r="A2277" s="205">
        <v>25825</v>
      </c>
      <c r="B2277" s="202">
        <v>6.96</v>
      </c>
      <c r="C2277" s="202"/>
      <c r="D2277" s="202"/>
      <c r="E2277" s="202"/>
      <c r="J2277" s="204">
        <v>38534</v>
      </c>
      <c r="K2277" s="201">
        <v>4.3099999999999996</v>
      </c>
    </row>
    <row r="2278" spans="1:11" x14ac:dyDescent="0.25">
      <c r="A2278" s="205">
        <v>25826</v>
      </c>
      <c r="B2278" s="202">
        <v>6.94</v>
      </c>
      <c r="C2278" s="202"/>
      <c r="D2278" s="202"/>
      <c r="E2278" s="202"/>
      <c r="J2278" s="204">
        <v>38541</v>
      </c>
      <c r="K2278" s="201">
        <v>4.41</v>
      </c>
    </row>
    <row r="2279" spans="1:11" x14ac:dyDescent="0.25">
      <c r="A2279" s="205">
        <v>25827</v>
      </c>
      <c r="B2279" s="202">
        <v>6.89</v>
      </c>
      <c r="C2279" s="202"/>
      <c r="D2279" s="202"/>
      <c r="E2279" s="202"/>
      <c r="J2279" s="204">
        <v>38548</v>
      </c>
      <c r="K2279" s="201">
        <v>4.46</v>
      </c>
    </row>
    <row r="2280" spans="1:11" x14ac:dyDescent="0.25">
      <c r="A2280" s="205">
        <v>25828</v>
      </c>
      <c r="B2280" s="202">
        <v>6.81</v>
      </c>
      <c r="C2280" s="202"/>
      <c r="D2280" s="202"/>
      <c r="E2280" s="202"/>
      <c r="J2280" s="204">
        <v>38555</v>
      </c>
      <c r="K2280" s="201">
        <v>4.5199999999999996</v>
      </c>
    </row>
    <row r="2281" spans="1:11" x14ac:dyDescent="0.25">
      <c r="A2281" s="205">
        <v>25829</v>
      </c>
      <c r="B2281" s="202">
        <v>6.79</v>
      </c>
      <c r="C2281" s="202"/>
      <c r="D2281" s="202"/>
      <c r="E2281" s="202"/>
      <c r="J2281" s="204">
        <v>38562</v>
      </c>
      <c r="K2281" s="201">
        <v>4.53</v>
      </c>
    </row>
    <row r="2282" spans="1:11" x14ac:dyDescent="0.25">
      <c r="A2282" s="205">
        <v>25832</v>
      </c>
      <c r="B2282" s="202">
        <v>6.78</v>
      </c>
      <c r="C2282" s="202"/>
      <c r="D2282" s="202"/>
      <c r="E2282" s="202"/>
      <c r="J2282" s="204">
        <v>38569</v>
      </c>
      <c r="K2282" s="201">
        <v>4.6100000000000003</v>
      </c>
    </row>
    <row r="2283" spans="1:11" x14ac:dyDescent="0.25">
      <c r="A2283" s="205">
        <v>25833</v>
      </c>
      <c r="B2283" s="202">
        <v>6.77</v>
      </c>
      <c r="C2283" s="202"/>
      <c r="D2283" s="202"/>
      <c r="E2283" s="202"/>
      <c r="J2283" s="204">
        <v>38576</v>
      </c>
      <c r="K2283" s="201">
        <v>4.62</v>
      </c>
    </row>
    <row r="2284" spans="1:11" x14ac:dyDescent="0.25">
      <c r="A2284" s="205">
        <v>25834</v>
      </c>
      <c r="B2284" s="202">
        <v>6.76</v>
      </c>
      <c r="C2284" s="202"/>
      <c r="D2284" s="202"/>
      <c r="E2284" s="202"/>
      <c r="J2284" s="204">
        <v>38583</v>
      </c>
      <c r="K2284" s="201">
        <v>4.5</v>
      </c>
    </row>
    <row r="2285" spans="1:11" x14ac:dyDescent="0.25">
      <c r="A2285" s="205">
        <v>25835</v>
      </c>
      <c r="B2285" s="202">
        <v>6.78</v>
      </c>
      <c r="C2285" s="202"/>
      <c r="D2285" s="202"/>
      <c r="E2285" s="202"/>
      <c r="J2285" s="204">
        <v>38590</v>
      </c>
      <c r="K2285" s="201">
        <v>4.46</v>
      </c>
    </row>
    <row r="2286" spans="1:11" x14ac:dyDescent="0.25">
      <c r="A2286" s="205">
        <v>25836</v>
      </c>
      <c r="B2286" s="202">
        <v>6.78</v>
      </c>
      <c r="C2286" s="202"/>
      <c r="D2286" s="202"/>
      <c r="E2286" s="202"/>
      <c r="J2286" s="204">
        <v>38597</v>
      </c>
      <c r="K2286" s="201">
        <v>4.3600000000000003</v>
      </c>
    </row>
    <row r="2287" spans="1:11" x14ac:dyDescent="0.25">
      <c r="A2287" s="205">
        <v>25839</v>
      </c>
      <c r="B2287" s="202">
        <v>6.82</v>
      </c>
      <c r="C2287" s="202"/>
      <c r="D2287" s="202"/>
      <c r="E2287" s="202"/>
      <c r="J2287" s="204">
        <v>38604</v>
      </c>
      <c r="K2287" s="201">
        <v>4.4400000000000004</v>
      </c>
    </row>
    <row r="2288" spans="1:11" x14ac:dyDescent="0.25">
      <c r="A2288" s="205">
        <v>25840</v>
      </c>
      <c r="B2288" s="202">
        <v>6.8</v>
      </c>
      <c r="C2288" s="202"/>
      <c r="D2288" s="202"/>
      <c r="E2288" s="202"/>
      <c r="J2288" s="204">
        <v>38611</v>
      </c>
      <c r="K2288" s="201">
        <v>4.53</v>
      </c>
    </row>
    <row r="2289" spans="1:11" x14ac:dyDescent="0.25">
      <c r="A2289" s="205">
        <v>25841</v>
      </c>
      <c r="B2289" s="202">
        <v>6.81</v>
      </c>
      <c r="C2289" s="202"/>
      <c r="D2289" s="202"/>
      <c r="E2289" s="202"/>
      <c r="J2289" s="204">
        <v>38618</v>
      </c>
      <c r="K2289" s="201">
        <v>4.5599999999999996</v>
      </c>
    </row>
    <row r="2290" spans="1:11" x14ac:dyDescent="0.25">
      <c r="A2290" s="205">
        <v>25842</v>
      </c>
      <c r="B2290" s="202">
        <v>6.82</v>
      </c>
      <c r="C2290" s="202"/>
      <c r="D2290" s="202"/>
      <c r="E2290" s="202"/>
      <c r="J2290" s="204">
        <v>38625</v>
      </c>
      <c r="K2290" s="201">
        <v>4.59</v>
      </c>
    </row>
    <row r="2291" spans="1:11" x14ac:dyDescent="0.25">
      <c r="A2291" s="205">
        <v>25843</v>
      </c>
      <c r="B2291" s="202">
        <v>6.79</v>
      </c>
      <c r="C2291" s="202"/>
      <c r="D2291" s="202"/>
      <c r="E2291" s="202"/>
      <c r="J2291" s="204">
        <v>38632</v>
      </c>
      <c r="K2291" s="201">
        <v>4.6399999999999997</v>
      </c>
    </row>
    <row r="2292" spans="1:11" x14ac:dyDescent="0.25">
      <c r="A2292" s="205">
        <v>25846</v>
      </c>
      <c r="B2292" s="202">
        <v>6.79</v>
      </c>
      <c r="C2292" s="202"/>
      <c r="D2292" s="202"/>
      <c r="E2292" s="202"/>
      <c r="J2292" s="204">
        <v>38639</v>
      </c>
      <c r="K2292" s="201">
        <v>4.72</v>
      </c>
    </row>
    <row r="2293" spans="1:11" x14ac:dyDescent="0.25">
      <c r="A2293" s="205">
        <v>25847</v>
      </c>
      <c r="B2293" s="203">
        <v>6.78</v>
      </c>
      <c r="C2293" s="203"/>
      <c r="D2293" s="203"/>
      <c r="E2293" s="203"/>
      <c r="J2293" s="204">
        <v>38646</v>
      </c>
      <c r="K2293" s="201">
        <v>4.75</v>
      </c>
    </row>
    <row r="2294" spans="1:11" x14ac:dyDescent="0.25">
      <c r="A2294" s="205">
        <v>25848</v>
      </c>
      <c r="B2294" s="202">
        <v>6.78</v>
      </c>
      <c r="C2294" s="202"/>
      <c r="D2294" s="202"/>
      <c r="E2294" s="202"/>
      <c r="J2294" s="204">
        <v>38653</v>
      </c>
      <c r="K2294" s="201">
        <v>4.82</v>
      </c>
    </row>
    <row r="2295" spans="1:11" x14ac:dyDescent="0.25">
      <c r="A2295" s="205">
        <v>25849</v>
      </c>
      <c r="B2295" s="202">
        <v>6.79</v>
      </c>
      <c r="C2295" s="202"/>
      <c r="D2295" s="202"/>
      <c r="E2295" s="202"/>
      <c r="J2295" s="204">
        <v>38660</v>
      </c>
      <c r="K2295" s="201">
        <v>4.8899999999999997</v>
      </c>
    </row>
    <row r="2296" spans="1:11" x14ac:dyDescent="0.25">
      <c r="A2296" s="205">
        <v>25850</v>
      </c>
      <c r="B2296" s="202">
        <v>6.81</v>
      </c>
      <c r="C2296" s="202"/>
      <c r="D2296" s="202"/>
      <c r="E2296" s="202"/>
      <c r="J2296" s="204">
        <v>38667</v>
      </c>
      <c r="K2296" s="201">
        <v>4.8899999999999997</v>
      </c>
    </row>
    <row r="2297" spans="1:11" x14ac:dyDescent="0.25">
      <c r="A2297" s="205">
        <v>25853</v>
      </c>
      <c r="B2297" s="202" t="e">
        <f>NA()</f>
        <v>#N/A</v>
      </c>
      <c r="C2297" s="202"/>
      <c r="D2297" s="202"/>
      <c r="E2297" s="202"/>
      <c r="J2297" s="204">
        <v>38674</v>
      </c>
      <c r="K2297" s="201">
        <v>4.8099999999999996</v>
      </c>
    </row>
    <row r="2298" spans="1:11" x14ac:dyDescent="0.25">
      <c r="A2298" s="205">
        <v>25854</v>
      </c>
      <c r="B2298" s="202">
        <v>6.81</v>
      </c>
      <c r="C2298" s="202"/>
      <c r="D2298" s="202"/>
      <c r="E2298" s="202"/>
      <c r="J2298" s="204">
        <v>38681</v>
      </c>
      <c r="K2298" s="201">
        <v>4.7699999999999996</v>
      </c>
    </row>
    <row r="2299" spans="1:11" x14ac:dyDescent="0.25">
      <c r="A2299" s="205">
        <v>25855</v>
      </c>
      <c r="B2299" s="202">
        <v>6.86</v>
      </c>
      <c r="C2299" s="202"/>
      <c r="D2299" s="202"/>
      <c r="E2299" s="202"/>
      <c r="J2299" s="204">
        <v>38688</v>
      </c>
      <c r="K2299" s="201">
        <v>4.79</v>
      </c>
    </row>
    <row r="2300" spans="1:11" x14ac:dyDescent="0.25">
      <c r="A2300" s="205">
        <v>25856</v>
      </c>
      <c r="B2300" s="202">
        <v>6.85</v>
      </c>
      <c r="C2300" s="202"/>
      <c r="D2300" s="202"/>
      <c r="E2300" s="202"/>
      <c r="J2300" s="204">
        <v>38695</v>
      </c>
      <c r="K2300" s="201">
        <v>4.8</v>
      </c>
    </row>
    <row r="2301" spans="1:11" x14ac:dyDescent="0.25">
      <c r="A2301" s="205">
        <v>25857</v>
      </c>
      <c r="B2301" s="202">
        <v>6.87</v>
      </c>
      <c r="C2301" s="202"/>
      <c r="D2301" s="202"/>
      <c r="E2301" s="202"/>
      <c r="J2301" s="204">
        <v>38702</v>
      </c>
      <c r="K2301" s="201">
        <v>4.7699999999999996</v>
      </c>
    </row>
    <row r="2302" spans="1:11" x14ac:dyDescent="0.25">
      <c r="A2302" s="205">
        <v>25860</v>
      </c>
      <c r="B2302" s="202">
        <v>6.9</v>
      </c>
      <c r="C2302" s="202"/>
      <c r="D2302" s="202"/>
      <c r="E2302" s="202"/>
      <c r="J2302" s="204">
        <v>38709</v>
      </c>
      <c r="K2302" s="201">
        <v>4.71</v>
      </c>
    </row>
    <row r="2303" spans="1:11" x14ac:dyDescent="0.25">
      <c r="A2303" s="205">
        <v>25861</v>
      </c>
      <c r="B2303" s="202">
        <v>6.91</v>
      </c>
      <c r="C2303" s="202"/>
      <c r="D2303" s="202"/>
      <c r="E2303" s="202"/>
      <c r="J2303" s="204">
        <v>38716</v>
      </c>
      <c r="K2303" s="201">
        <v>4.5999999999999996</v>
      </c>
    </row>
    <row r="2304" spans="1:11" x14ac:dyDescent="0.25">
      <c r="A2304" s="205">
        <v>25862</v>
      </c>
      <c r="B2304" s="202">
        <v>6.95</v>
      </c>
      <c r="C2304" s="202"/>
      <c r="D2304" s="202"/>
      <c r="E2304" s="202"/>
      <c r="J2304" s="204">
        <v>38723</v>
      </c>
      <c r="K2304" s="201">
        <v>4.62</v>
      </c>
    </row>
    <row r="2305" spans="1:11" x14ac:dyDescent="0.25">
      <c r="A2305" s="205">
        <v>25863</v>
      </c>
      <c r="B2305" s="202">
        <v>6.98</v>
      </c>
      <c r="C2305" s="202"/>
      <c r="D2305" s="202"/>
      <c r="E2305" s="202"/>
      <c r="J2305" s="204">
        <v>38730</v>
      </c>
      <c r="K2305" s="201">
        <v>4.6500000000000004</v>
      </c>
    </row>
    <row r="2306" spans="1:11" x14ac:dyDescent="0.25">
      <c r="A2306" s="205">
        <v>25864</v>
      </c>
      <c r="B2306" s="202">
        <v>6.98</v>
      </c>
      <c r="C2306" s="202"/>
      <c r="D2306" s="202"/>
      <c r="E2306" s="202"/>
      <c r="J2306" s="204">
        <v>38737</v>
      </c>
      <c r="K2306" s="201">
        <v>4.59</v>
      </c>
    </row>
    <row r="2307" spans="1:11" x14ac:dyDescent="0.25">
      <c r="A2307" s="205">
        <v>25867</v>
      </c>
      <c r="B2307" s="202">
        <v>7</v>
      </c>
      <c r="C2307" s="202"/>
      <c r="D2307" s="202"/>
      <c r="E2307" s="202"/>
      <c r="J2307" s="204">
        <v>38744</v>
      </c>
      <c r="K2307" s="201">
        <v>4.6900000000000004</v>
      </c>
    </row>
    <row r="2308" spans="1:11" x14ac:dyDescent="0.25">
      <c r="A2308" s="205">
        <v>25868</v>
      </c>
      <c r="B2308" s="202">
        <v>7</v>
      </c>
      <c r="C2308" s="202"/>
      <c r="D2308" s="202"/>
      <c r="E2308" s="202"/>
      <c r="J2308" s="204">
        <v>38751</v>
      </c>
      <c r="K2308" s="201">
        <v>4.75</v>
      </c>
    </row>
    <row r="2309" spans="1:11" x14ac:dyDescent="0.25">
      <c r="A2309" s="205">
        <v>25869</v>
      </c>
      <c r="B2309" s="202">
        <v>6.97</v>
      </c>
      <c r="C2309" s="202"/>
      <c r="D2309" s="202"/>
      <c r="E2309" s="202"/>
      <c r="J2309" s="204">
        <v>38758</v>
      </c>
      <c r="K2309" s="201">
        <v>4.7300000000000004</v>
      </c>
    </row>
    <row r="2310" spans="1:11" x14ac:dyDescent="0.25">
      <c r="A2310" s="205">
        <v>25870</v>
      </c>
      <c r="B2310" s="202">
        <v>6.88</v>
      </c>
      <c r="C2310" s="202"/>
      <c r="D2310" s="202"/>
      <c r="E2310" s="202"/>
      <c r="J2310" s="204">
        <v>38765</v>
      </c>
      <c r="K2310" s="201">
        <v>4.76</v>
      </c>
    </row>
    <row r="2311" spans="1:11" x14ac:dyDescent="0.25">
      <c r="A2311" s="205">
        <v>25871</v>
      </c>
      <c r="B2311" s="202">
        <v>6.9</v>
      </c>
      <c r="C2311" s="202"/>
      <c r="D2311" s="202"/>
      <c r="E2311" s="202"/>
      <c r="J2311" s="204">
        <v>38772</v>
      </c>
      <c r="K2311" s="201">
        <v>4.7</v>
      </c>
    </row>
    <row r="2312" spans="1:11" x14ac:dyDescent="0.25">
      <c r="A2312" s="205">
        <v>25874</v>
      </c>
      <c r="B2312" s="202">
        <v>6.8</v>
      </c>
      <c r="C2312" s="202"/>
      <c r="D2312" s="202"/>
      <c r="E2312" s="202"/>
      <c r="J2312" s="204">
        <v>38779</v>
      </c>
      <c r="K2312" s="201">
        <v>4.76</v>
      </c>
    </row>
    <row r="2313" spans="1:11" x14ac:dyDescent="0.25">
      <c r="A2313" s="205">
        <v>25875</v>
      </c>
      <c r="B2313" s="202" t="e">
        <f>NA()</f>
        <v>#N/A</v>
      </c>
      <c r="C2313" s="202"/>
      <c r="D2313" s="202"/>
      <c r="E2313" s="202"/>
      <c r="J2313" s="204">
        <v>38786</v>
      </c>
      <c r="K2313" s="201">
        <v>4.91</v>
      </c>
    </row>
    <row r="2314" spans="1:11" x14ac:dyDescent="0.25">
      <c r="A2314" s="205">
        <v>25876</v>
      </c>
      <c r="B2314" s="202">
        <v>6.79</v>
      </c>
      <c r="C2314" s="202"/>
      <c r="D2314" s="202"/>
      <c r="E2314" s="202"/>
      <c r="J2314" s="204">
        <v>38793</v>
      </c>
      <c r="K2314" s="201">
        <v>4.9000000000000004</v>
      </c>
    </row>
    <row r="2315" spans="1:11" x14ac:dyDescent="0.25">
      <c r="A2315" s="205">
        <v>25877</v>
      </c>
      <c r="B2315" s="202">
        <v>6.79</v>
      </c>
      <c r="C2315" s="202"/>
      <c r="D2315" s="202"/>
      <c r="E2315" s="202"/>
      <c r="J2315" s="204">
        <v>38800</v>
      </c>
      <c r="K2315" s="201">
        <v>4.9000000000000004</v>
      </c>
    </row>
    <row r="2316" spans="1:11" x14ac:dyDescent="0.25">
      <c r="A2316" s="205">
        <v>25878</v>
      </c>
      <c r="B2316" s="202">
        <v>6.76</v>
      </c>
      <c r="C2316" s="202"/>
      <c r="D2316" s="202"/>
      <c r="E2316" s="202"/>
      <c r="J2316" s="204">
        <v>38807</v>
      </c>
      <c r="K2316" s="201">
        <v>5.01</v>
      </c>
    </row>
    <row r="2317" spans="1:11" x14ac:dyDescent="0.25">
      <c r="A2317" s="205">
        <v>25881</v>
      </c>
      <c r="B2317" s="202">
        <v>6.71</v>
      </c>
      <c r="C2317" s="202"/>
      <c r="D2317" s="202"/>
      <c r="E2317" s="202"/>
      <c r="J2317" s="204">
        <v>38814</v>
      </c>
      <c r="K2317" s="201">
        <v>5.1100000000000003</v>
      </c>
    </row>
    <row r="2318" spans="1:11" x14ac:dyDescent="0.25">
      <c r="A2318" s="205">
        <v>25882</v>
      </c>
      <c r="B2318" s="202">
        <v>6.7</v>
      </c>
      <c r="C2318" s="202"/>
      <c r="D2318" s="202"/>
      <c r="E2318" s="202"/>
      <c r="J2318" s="204">
        <v>38821</v>
      </c>
      <c r="K2318" s="201">
        <v>5.22</v>
      </c>
    </row>
    <row r="2319" spans="1:11" x14ac:dyDescent="0.25">
      <c r="A2319" s="205">
        <v>25883</v>
      </c>
      <c r="B2319" s="202" t="e">
        <f>NA()</f>
        <v>#N/A</v>
      </c>
      <c r="C2319" s="202"/>
      <c r="D2319" s="202"/>
      <c r="E2319" s="202"/>
      <c r="J2319" s="204">
        <v>38828</v>
      </c>
      <c r="K2319" s="201">
        <v>5.26</v>
      </c>
    </row>
    <row r="2320" spans="1:11" x14ac:dyDescent="0.25">
      <c r="A2320" s="205">
        <v>25884</v>
      </c>
      <c r="B2320" s="202">
        <v>6.63</v>
      </c>
      <c r="C2320" s="202"/>
      <c r="D2320" s="202"/>
      <c r="E2320" s="202"/>
      <c r="J2320" s="204">
        <v>38835</v>
      </c>
      <c r="K2320" s="201">
        <v>5.3</v>
      </c>
    </row>
    <row r="2321" spans="1:11" x14ac:dyDescent="0.25">
      <c r="A2321" s="205">
        <v>25885</v>
      </c>
      <c r="B2321" s="202">
        <v>6.67</v>
      </c>
      <c r="C2321" s="202"/>
      <c r="D2321" s="202"/>
      <c r="E2321" s="202"/>
      <c r="J2321" s="204">
        <v>38842</v>
      </c>
      <c r="K2321" s="201">
        <v>5.37</v>
      </c>
    </row>
    <row r="2322" spans="1:11" x14ac:dyDescent="0.25">
      <c r="A2322" s="205">
        <v>25888</v>
      </c>
      <c r="B2322" s="202">
        <v>6.68</v>
      </c>
      <c r="C2322" s="202"/>
      <c r="D2322" s="202"/>
      <c r="E2322" s="202"/>
      <c r="J2322" s="204">
        <v>38849</v>
      </c>
      <c r="K2322" s="201">
        <v>5.37</v>
      </c>
    </row>
    <row r="2323" spans="1:11" x14ac:dyDescent="0.25">
      <c r="A2323" s="205">
        <v>25889</v>
      </c>
      <c r="B2323" s="202">
        <v>6.68</v>
      </c>
      <c r="C2323" s="202"/>
      <c r="D2323" s="202"/>
      <c r="E2323" s="202"/>
      <c r="J2323" s="204">
        <v>38856</v>
      </c>
      <c r="K2323" s="201">
        <v>5.36</v>
      </c>
    </row>
    <row r="2324" spans="1:11" x14ac:dyDescent="0.25">
      <c r="A2324" s="205">
        <v>25890</v>
      </c>
      <c r="B2324" s="202">
        <v>6.64</v>
      </c>
      <c r="C2324" s="202"/>
      <c r="D2324" s="202"/>
      <c r="E2324" s="202"/>
      <c r="J2324" s="204">
        <v>38863</v>
      </c>
      <c r="K2324" s="201">
        <v>5.29</v>
      </c>
    </row>
    <row r="2325" spans="1:11" x14ac:dyDescent="0.25">
      <c r="A2325" s="205">
        <v>25891</v>
      </c>
      <c r="B2325" s="202">
        <v>6.53</v>
      </c>
      <c r="C2325" s="202"/>
      <c r="D2325" s="202"/>
      <c r="E2325" s="202"/>
      <c r="J2325" s="204">
        <v>38870</v>
      </c>
      <c r="K2325" s="201">
        <v>5.32</v>
      </c>
    </row>
    <row r="2326" spans="1:11" x14ac:dyDescent="0.25">
      <c r="A2326" s="205">
        <v>25892</v>
      </c>
      <c r="B2326" s="202">
        <v>6.35</v>
      </c>
      <c r="C2326" s="202"/>
      <c r="D2326" s="202"/>
      <c r="E2326" s="202"/>
      <c r="J2326" s="204">
        <v>38877</v>
      </c>
      <c r="K2326" s="201">
        <v>5.21</v>
      </c>
    </row>
    <row r="2327" spans="1:11" x14ac:dyDescent="0.25">
      <c r="A2327" s="205">
        <v>25895</v>
      </c>
      <c r="B2327" s="202">
        <v>6.21</v>
      </c>
      <c r="C2327" s="202"/>
      <c r="D2327" s="202"/>
      <c r="E2327" s="202"/>
      <c r="J2327" s="204">
        <v>38884</v>
      </c>
      <c r="K2327" s="201">
        <v>5.23</v>
      </c>
    </row>
    <row r="2328" spans="1:11" x14ac:dyDescent="0.25">
      <c r="A2328" s="205">
        <v>25896</v>
      </c>
      <c r="B2328" s="202">
        <v>6.32</v>
      </c>
      <c r="C2328" s="202"/>
      <c r="D2328" s="202"/>
      <c r="E2328" s="202"/>
      <c r="J2328" s="204">
        <v>38891</v>
      </c>
      <c r="K2328" s="201">
        <v>5.35</v>
      </c>
    </row>
    <row r="2329" spans="1:11" x14ac:dyDescent="0.25">
      <c r="A2329" s="205">
        <v>25897</v>
      </c>
      <c r="B2329" s="202">
        <v>6.38</v>
      </c>
      <c r="C2329" s="202"/>
      <c r="D2329" s="202"/>
      <c r="E2329" s="202"/>
      <c r="J2329" s="204">
        <v>38898</v>
      </c>
      <c r="K2329" s="201">
        <v>5.38</v>
      </c>
    </row>
    <row r="2330" spans="1:11" x14ac:dyDescent="0.25">
      <c r="A2330" s="205">
        <v>25898</v>
      </c>
      <c r="B2330" s="202" t="e">
        <f>NA()</f>
        <v>#N/A</v>
      </c>
      <c r="C2330" s="202"/>
      <c r="D2330" s="202"/>
      <c r="E2330" s="202"/>
      <c r="J2330" s="204">
        <v>38905</v>
      </c>
      <c r="K2330" s="201">
        <v>5.34</v>
      </c>
    </row>
    <row r="2331" spans="1:11" x14ac:dyDescent="0.25">
      <c r="A2331" s="205">
        <v>25899</v>
      </c>
      <c r="B2331" s="202">
        <v>6.38</v>
      </c>
      <c r="C2331" s="202"/>
      <c r="D2331" s="202"/>
      <c r="E2331" s="202"/>
      <c r="J2331" s="204">
        <v>38912</v>
      </c>
      <c r="K2331" s="201">
        <v>5.25</v>
      </c>
    </row>
    <row r="2332" spans="1:11" x14ac:dyDescent="0.25">
      <c r="A2332" s="205">
        <v>25902</v>
      </c>
      <c r="B2332" s="202">
        <v>6.39</v>
      </c>
      <c r="C2332" s="202"/>
      <c r="D2332" s="202"/>
      <c r="E2332" s="202"/>
      <c r="J2332" s="204">
        <v>38919</v>
      </c>
      <c r="K2332" s="201">
        <v>5.23</v>
      </c>
    </row>
    <row r="2333" spans="1:11" x14ac:dyDescent="0.25">
      <c r="A2333" s="205">
        <v>25903</v>
      </c>
      <c r="B2333" s="202">
        <v>6.36</v>
      </c>
      <c r="C2333" s="202"/>
      <c r="D2333" s="202"/>
      <c r="E2333" s="202"/>
      <c r="J2333" s="204">
        <v>38926</v>
      </c>
      <c r="K2333" s="201">
        <v>5.21</v>
      </c>
    </row>
    <row r="2334" spans="1:11" x14ac:dyDescent="0.25">
      <c r="A2334" s="205">
        <v>25904</v>
      </c>
      <c r="B2334" s="203">
        <v>6.28</v>
      </c>
      <c r="C2334" s="203"/>
      <c r="D2334" s="203"/>
      <c r="E2334" s="203"/>
      <c r="J2334" s="204">
        <v>38933</v>
      </c>
      <c r="K2334" s="201">
        <v>5.14</v>
      </c>
    </row>
    <row r="2335" spans="1:11" x14ac:dyDescent="0.25">
      <c r="A2335" s="205">
        <v>25905</v>
      </c>
      <c r="B2335" s="202">
        <v>6.21</v>
      </c>
      <c r="C2335" s="202"/>
      <c r="D2335" s="202"/>
      <c r="E2335" s="202"/>
      <c r="J2335" s="204">
        <v>38940</v>
      </c>
      <c r="K2335" s="201">
        <v>5.13</v>
      </c>
    </row>
    <row r="2336" spans="1:11" x14ac:dyDescent="0.25">
      <c r="A2336" s="205">
        <v>25906</v>
      </c>
      <c r="B2336" s="202">
        <v>6.16</v>
      </c>
      <c r="C2336" s="202"/>
      <c r="D2336" s="202"/>
      <c r="E2336" s="202"/>
      <c r="J2336" s="204">
        <v>38947</v>
      </c>
      <c r="K2336" s="201">
        <v>5.1100000000000003</v>
      </c>
    </row>
    <row r="2337" spans="1:11" x14ac:dyDescent="0.25">
      <c r="A2337" s="205">
        <v>25909</v>
      </c>
      <c r="B2337" s="202">
        <v>6.22</v>
      </c>
      <c r="C2337" s="202"/>
      <c r="D2337" s="202"/>
      <c r="E2337" s="202"/>
      <c r="J2337" s="204">
        <v>38954</v>
      </c>
      <c r="K2337" s="201">
        <v>5.03</v>
      </c>
    </row>
    <row r="2338" spans="1:11" x14ac:dyDescent="0.25">
      <c r="A2338" s="205">
        <v>25910</v>
      </c>
      <c r="B2338" s="202">
        <v>6.22</v>
      </c>
      <c r="C2338" s="202"/>
      <c r="D2338" s="202"/>
      <c r="E2338" s="202"/>
      <c r="J2338" s="204">
        <v>38961</v>
      </c>
      <c r="K2338" s="201">
        <v>4.9800000000000004</v>
      </c>
    </row>
    <row r="2339" spans="1:11" x14ac:dyDescent="0.25">
      <c r="A2339" s="205">
        <v>25911</v>
      </c>
      <c r="B2339" s="202">
        <v>6.25</v>
      </c>
      <c r="C2339" s="202"/>
      <c r="D2339" s="202"/>
      <c r="E2339" s="202"/>
      <c r="J2339" s="204">
        <v>38968</v>
      </c>
      <c r="K2339" s="201">
        <v>5.01</v>
      </c>
    </row>
    <row r="2340" spans="1:11" x14ac:dyDescent="0.25">
      <c r="A2340" s="205">
        <v>25912</v>
      </c>
      <c r="B2340" s="202">
        <v>6.25</v>
      </c>
      <c r="C2340" s="202"/>
      <c r="D2340" s="202"/>
      <c r="E2340" s="202"/>
      <c r="J2340" s="204">
        <v>38975</v>
      </c>
      <c r="K2340" s="201">
        <v>4.99</v>
      </c>
    </row>
    <row r="2341" spans="1:11" x14ac:dyDescent="0.25">
      <c r="A2341" s="205">
        <v>25913</v>
      </c>
      <c r="B2341" s="202">
        <v>6.21</v>
      </c>
      <c r="C2341" s="202"/>
      <c r="D2341" s="202"/>
      <c r="E2341" s="202"/>
      <c r="J2341" s="204">
        <v>38982</v>
      </c>
      <c r="K2341" s="201">
        <v>4.91</v>
      </c>
    </row>
    <row r="2342" spans="1:11" x14ac:dyDescent="0.25">
      <c r="A2342" s="205">
        <v>25916</v>
      </c>
      <c r="B2342" s="202">
        <v>6.16</v>
      </c>
      <c r="C2342" s="202"/>
      <c r="D2342" s="202"/>
      <c r="E2342" s="202"/>
      <c r="J2342" s="204">
        <v>38989</v>
      </c>
      <c r="K2342" s="201">
        <v>4.8099999999999996</v>
      </c>
    </row>
    <row r="2343" spans="1:11" x14ac:dyDescent="0.25">
      <c r="A2343" s="205">
        <v>25917</v>
      </c>
      <c r="B2343" s="202">
        <v>6.17</v>
      </c>
      <c r="C2343" s="202"/>
      <c r="D2343" s="202"/>
      <c r="E2343" s="202"/>
      <c r="J2343" s="204">
        <v>38996</v>
      </c>
      <c r="K2343" s="201">
        <v>4.84</v>
      </c>
    </row>
    <row r="2344" spans="1:11" x14ac:dyDescent="0.25">
      <c r="A2344" s="205">
        <v>25918</v>
      </c>
      <c r="B2344" s="202">
        <v>6.15</v>
      </c>
      <c r="C2344" s="202"/>
      <c r="D2344" s="202"/>
      <c r="E2344" s="202"/>
      <c r="J2344" s="204">
        <v>39003</v>
      </c>
      <c r="K2344" s="201">
        <v>4.99</v>
      </c>
    </row>
    <row r="2345" spans="1:11" x14ac:dyDescent="0.25">
      <c r="A2345" s="205">
        <v>25919</v>
      </c>
      <c r="B2345" s="202">
        <v>6.16</v>
      </c>
      <c r="C2345" s="202"/>
      <c r="D2345" s="202"/>
      <c r="E2345" s="202"/>
      <c r="J2345" s="204">
        <v>39010</v>
      </c>
      <c r="K2345" s="201">
        <v>4.99</v>
      </c>
    </row>
    <row r="2346" spans="1:11" x14ac:dyDescent="0.25">
      <c r="A2346" s="205">
        <v>25920</v>
      </c>
      <c r="B2346" s="202">
        <v>6.19</v>
      </c>
      <c r="C2346" s="202"/>
      <c r="D2346" s="202"/>
      <c r="E2346" s="202"/>
      <c r="J2346" s="204">
        <v>39017</v>
      </c>
      <c r="K2346" s="201">
        <v>4.97</v>
      </c>
    </row>
    <row r="2347" spans="1:11" x14ac:dyDescent="0.25">
      <c r="A2347" s="205">
        <v>25923</v>
      </c>
      <c r="B2347" s="202">
        <v>6.28</v>
      </c>
      <c r="C2347" s="202"/>
      <c r="D2347" s="202"/>
      <c r="E2347" s="202"/>
      <c r="J2347" s="204">
        <v>39024</v>
      </c>
      <c r="K2347" s="201">
        <v>4.83</v>
      </c>
    </row>
    <row r="2348" spans="1:11" x14ac:dyDescent="0.25">
      <c r="A2348" s="205">
        <v>25924</v>
      </c>
      <c r="B2348" s="202">
        <v>6.33</v>
      </c>
      <c r="C2348" s="202"/>
      <c r="D2348" s="202"/>
      <c r="E2348" s="202"/>
      <c r="J2348" s="204">
        <v>39031</v>
      </c>
      <c r="K2348" s="201">
        <v>4.83</v>
      </c>
    </row>
    <row r="2349" spans="1:11" x14ac:dyDescent="0.25">
      <c r="A2349" s="205">
        <v>25925</v>
      </c>
      <c r="B2349" s="202">
        <v>6.37</v>
      </c>
      <c r="C2349" s="202"/>
      <c r="D2349" s="202"/>
      <c r="E2349" s="202"/>
      <c r="J2349" s="204">
        <v>39038</v>
      </c>
      <c r="K2349" s="201">
        <v>4.8</v>
      </c>
    </row>
    <row r="2350" spans="1:11" x14ac:dyDescent="0.25">
      <c r="A2350" s="205">
        <v>25926</v>
      </c>
      <c r="B2350" s="202">
        <v>6.37</v>
      </c>
      <c r="C2350" s="202"/>
      <c r="D2350" s="202"/>
      <c r="E2350" s="202"/>
      <c r="J2350" s="204">
        <v>39045</v>
      </c>
      <c r="K2350" s="201">
        <v>4.76</v>
      </c>
    </row>
    <row r="2351" spans="1:11" x14ac:dyDescent="0.25">
      <c r="A2351" s="205">
        <v>25927</v>
      </c>
      <c r="B2351" s="202" t="e">
        <f>NA()</f>
        <v>#N/A</v>
      </c>
      <c r="C2351" s="202"/>
      <c r="D2351" s="202"/>
      <c r="E2351" s="202"/>
      <c r="J2351" s="204">
        <v>39052</v>
      </c>
      <c r="K2351" s="201">
        <v>4.6900000000000004</v>
      </c>
    </row>
    <row r="2352" spans="1:11" x14ac:dyDescent="0.25">
      <c r="A2352" s="205">
        <v>25930</v>
      </c>
      <c r="B2352" s="202">
        <v>6.4</v>
      </c>
      <c r="C2352" s="202"/>
      <c r="D2352" s="202"/>
      <c r="E2352" s="202"/>
      <c r="J2352" s="204">
        <v>39059</v>
      </c>
      <c r="K2352" s="201">
        <v>4.6900000000000004</v>
      </c>
    </row>
    <row r="2353" spans="1:11" x14ac:dyDescent="0.25">
      <c r="A2353" s="205">
        <v>25931</v>
      </c>
      <c r="B2353" s="202">
        <v>6.45</v>
      </c>
      <c r="C2353" s="202"/>
      <c r="D2353" s="202"/>
      <c r="E2353" s="202"/>
      <c r="J2353" s="204">
        <v>39066</v>
      </c>
      <c r="K2353" s="201">
        <v>4.7699999999999996</v>
      </c>
    </row>
    <row r="2354" spans="1:11" x14ac:dyDescent="0.25">
      <c r="A2354" s="205">
        <v>25932</v>
      </c>
      <c r="B2354" s="202">
        <v>6.44</v>
      </c>
      <c r="C2354" s="202"/>
      <c r="D2354" s="202"/>
      <c r="E2354" s="202"/>
      <c r="J2354" s="204">
        <v>39073</v>
      </c>
      <c r="K2354" s="201">
        <v>4.82</v>
      </c>
    </row>
    <row r="2355" spans="1:11" x14ac:dyDescent="0.25">
      <c r="A2355" s="205">
        <v>25933</v>
      </c>
      <c r="B2355" s="202">
        <v>6.45</v>
      </c>
      <c r="C2355" s="202"/>
      <c r="D2355" s="202"/>
      <c r="E2355" s="202"/>
      <c r="J2355" s="204">
        <v>39080</v>
      </c>
      <c r="K2355" s="201">
        <v>4.88</v>
      </c>
    </row>
    <row r="2356" spans="1:11" x14ac:dyDescent="0.25">
      <c r="A2356" s="205">
        <v>25934</v>
      </c>
      <c r="B2356" s="202" t="e">
        <f>NA()</f>
        <v>#N/A</v>
      </c>
      <c r="C2356" s="202"/>
      <c r="D2356" s="202"/>
      <c r="E2356" s="202"/>
      <c r="J2356" s="204">
        <v>39087</v>
      </c>
      <c r="K2356" s="201">
        <v>4.84</v>
      </c>
    </row>
    <row r="2357" spans="1:11" x14ac:dyDescent="0.25">
      <c r="A2357" s="205">
        <v>25937</v>
      </c>
      <c r="B2357" s="202">
        <v>6.39</v>
      </c>
      <c r="C2357" s="202"/>
      <c r="D2357" s="202"/>
      <c r="E2357" s="202"/>
      <c r="J2357" s="204">
        <v>39094</v>
      </c>
      <c r="K2357" s="201">
        <v>4.88</v>
      </c>
    </row>
    <row r="2358" spans="1:11" x14ac:dyDescent="0.25">
      <c r="A2358" s="205">
        <v>25938</v>
      </c>
      <c r="B2358" s="202">
        <v>6.38</v>
      </c>
      <c r="C2358" s="202"/>
      <c r="D2358" s="202"/>
      <c r="E2358" s="202"/>
      <c r="J2358" s="204">
        <v>39101</v>
      </c>
      <c r="K2358" s="201">
        <v>4.96</v>
      </c>
    </row>
    <row r="2359" spans="1:11" x14ac:dyDescent="0.25">
      <c r="A2359" s="205">
        <v>25939</v>
      </c>
      <c r="B2359" s="202">
        <v>6.37</v>
      </c>
      <c r="C2359" s="202"/>
      <c r="D2359" s="202"/>
      <c r="E2359" s="202"/>
      <c r="J2359" s="204">
        <v>39108</v>
      </c>
      <c r="K2359" s="201">
        <v>5.01</v>
      </c>
    </row>
    <row r="2360" spans="1:11" x14ac:dyDescent="0.25">
      <c r="A2360" s="205">
        <v>25940</v>
      </c>
      <c r="B2360" s="202">
        <v>6.33</v>
      </c>
      <c r="C2360" s="202"/>
      <c r="D2360" s="202"/>
      <c r="E2360" s="202"/>
      <c r="J2360" s="204">
        <v>39115</v>
      </c>
      <c r="K2360" s="201">
        <v>5.04</v>
      </c>
    </row>
    <row r="2361" spans="1:11" x14ac:dyDescent="0.25">
      <c r="A2361" s="205">
        <v>25941</v>
      </c>
      <c r="B2361" s="202">
        <v>6.31</v>
      </c>
      <c r="C2361" s="202"/>
      <c r="D2361" s="202"/>
      <c r="E2361" s="202"/>
      <c r="J2361" s="204">
        <v>39122</v>
      </c>
      <c r="K2361" s="201">
        <v>4.96</v>
      </c>
    </row>
    <row r="2362" spans="1:11" x14ac:dyDescent="0.25">
      <c r="A2362" s="205">
        <v>25944</v>
      </c>
      <c r="B2362" s="203">
        <v>6.28</v>
      </c>
      <c r="C2362" s="203"/>
      <c r="D2362" s="203"/>
      <c r="E2362" s="203"/>
      <c r="J2362" s="204">
        <v>39129</v>
      </c>
      <c r="K2362" s="201">
        <v>4.95</v>
      </c>
    </row>
    <row r="2363" spans="1:11" x14ac:dyDescent="0.25">
      <c r="A2363" s="205">
        <v>25945</v>
      </c>
      <c r="B2363" s="202">
        <v>6.25</v>
      </c>
      <c r="C2363" s="202"/>
      <c r="D2363" s="202"/>
      <c r="E2363" s="202"/>
      <c r="J2363" s="204">
        <v>39136</v>
      </c>
      <c r="K2363" s="201">
        <v>4.91</v>
      </c>
    </row>
    <row r="2364" spans="1:11" x14ac:dyDescent="0.25">
      <c r="A2364" s="205">
        <v>25946</v>
      </c>
      <c r="B2364" s="202">
        <v>6.22</v>
      </c>
      <c r="C2364" s="202"/>
      <c r="D2364" s="202"/>
      <c r="E2364" s="202"/>
      <c r="J2364" s="204">
        <v>39143</v>
      </c>
      <c r="K2364" s="201">
        <v>4.78</v>
      </c>
    </row>
    <row r="2365" spans="1:11" x14ac:dyDescent="0.25">
      <c r="A2365" s="205">
        <v>25947</v>
      </c>
      <c r="B2365" s="202">
        <v>6.16</v>
      </c>
      <c r="C2365" s="202"/>
      <c r="D2365" s="202"/>
      <c r="E2365" s="202"/>
      <c r="J2365" s="204">
        <v>39150</v>
      </c>
      <c r="K2365" s="201">
        <v>4.76</v>
      </c>
    </row>
    <row r="2366" spans="1:11" x14ac:dyDescent="0.25">
      <c r="A2366" s="205">
        <v>25948</v>
      </c>
      <c r="B2366" s="202">
        <v>6.16</v>
      </c>
      <c r="C2366" s="202"/>
      <c r="D2366" s="202"/>
      <c r="E2366" s="202"/>
      <c r="J2366" s="204">
        <v>39157</v>
      </c>
      <c r="K2366" s="201">
        <v>4.78</v>
      </c>
    </row>
    <row r="2367" spans="1:11" x14ac:dyDescent="0.25">
      <c r="A2367" s="205">
        <v>25951</v>
      </c>
      <c r="B2367" s="202">
        <v>6.11</v>
      </c>
      <c r="C2367" s="202"/>
      <c r="D2367" s="202"/>
      <c r="E2367" s="202"/>
      <c r="J2367" s="204">
        <v>39164</v>
      </c>
      <c r="K2367" s="201">
        <v>4.82</v>
      </c>
    </row>
    <row r="2368" spans="1:11" x14ac:dyDescent="0.25">
      <c r="A2368" s="205">
        <v>25952</v>
      </c>
      <c r="B2368" s="202">
        <v>6.12</v>
      </c>
      <c r="C2368" s="202"/>
      <c r="D2368" s="202"/>
      <c r="E2368" s="202"/>
      <c r="J2368" s="204">
        <v>39171</v>
      </c>
      <c r="K2368" s="201">
        <v>4.8899999999999997</v>
      </c>
    </row>
    <row r="2369" spans="1:11" x14ac:dyDescent="0.25">
      <c r="A2369" s="205">
        <v>25953</v>
      </c>
      <c r="B2369" s="202">
        <v>6.12</v>
      </c>
      <c r="C2369" s="202"/>
      <c r="D2369" s="202"/>
      <c r="E2369" s="202"/>
      <c r="J2369" s="204">
        <v>39178</v>
      </c>
      <c r="K2369" s="201">
        <v>4.9400000000000004</v>
      </c>
    </row>
    <row r="2370" spans="1:11" x14ac:dyDescent="0.25">
      <c r="A2370" s="205">
        <v>25954</v>
      </c>
      <c r="B2370" s="202">
        <v>6.08</v>
      </c>
      <c r="C2370" s="202"/>
      <c r="D2370" s="202"/>
      <c r="E2370" s="202"/>
      <c r="J2370" s="204">
        <v>39185</v>
      </c>
      <c r="K2370" s="201">
        <v>5</v>
      </c>
    </row>
    <row r="2371" spans="1:11" x14ac:dyDescent="0.25">
      <c r="A2371" s="205">
        <v>25955</v>
      </c>
      <c r="B2371" s="202">
        <v>6.04</v>
      </c>
      <c r="C2371" s="202"/>
      <c r="D2371" s="202"/>
      <c r="E2371" s="202"/>
      <c r="J2371" s="204">
        <v>39192</v>
      </c>
      <c r="K2371" s="201">
        <v>4.93</v>
      </c>
    </row>
    <row r="2372" spans="1:11" x14ac:dyDescent="0.25">
      <c r="A2372" s="205">
        <v>25958</v>
      </c>
      <c r="B2372" s="202">
        <v>6.02</v>
      </c>
      <c r="C2372" s="202"/>
      <c r="D2372" s="202"/>
      <c r="E2372" s="202"/>
      <c r="J2372" s="204">
        <v>39199</v>
      </c>
      <c r="K2372" s="201">
        <v>4.92</v>
      </c>
    </row>
    <row r="2373" spans="1:11" x14ac:dyDescent="0.25">
      <c r="A2373" s="205">
        <v>25959</v>
      </c>
      <c r="B2373" s="202">
        <v>6.04</v>
      </c>
      <c r="C2373" s="202"/>
      <c r="D2373" s="202"/>
      <c r="E2373" s="202"/>
      <c r="J2373" s="204">
        <v>39206</v>
      </c>
      <c r="K2373" s="201">
        <v>4.8899999999999997</v>
      </c>
    </row>
    <row r="2374" spans="1:11" x14ac:dyDescent="0.25">
      <c r="A2374" s="205">
        <v>25960</v>
      </c>
      <c r="B2374" s="202">
        <v>6.06</v>
      </c>
      <c r="C2374" s="202"/>
      <c r="D2374" s="202"/>
      <c r="E2374" s="202"/>
      <c r="J2374" s="204">
        <v>39213</v>
      </c>
      <c r="K2374" s="201">
        <v>4.8899999999999997</v>
      </c>
    </row>
    <row r="2375" spans="1:11" x14ac:dyDescent="0.25">
      <c r="A2375" s="205">
        <v>25961</v>
      </c>
      <c r="B2375" s="202">
        <v>6.06</v>
      </c>
      <c r="C2375" s="202"/>
      <c r="D2375" s="202"/>
      <c r="E2375" s="202"/>
      <c r="J2375" s="204">
        <v>39220</v>
      </c>
      <c r="K2375" s="201">
        <v>4.97</v>
      </c>
    </row>
    <row r="2376" spans="1:11" x14ac:dyDescent="0.25">
      <c r="A2376" s="205">
        <v>25962</v>
      </c>
      <c r="B2376" s="202">
        <v>6.07</v>
      </c>
      <c r="C2376" s="202"/>
      <c r="D2376" s="202"/>
      <c r="E2376" s="202"/>
      <c r="J2376" s="204">
        <v>39227</v>
      </c>
      <c r="K2376" s="201">
        <v>5.07</v>
      </c>
    </row>
    <row r="2377" spans="1:11" x14ac:dyDescent="0.25">
      <c r="A2377" s="205">
        <v>25965</v>
      </c>
      <c r="B2377" s="202">
        <v>6.09</v>
      </c>
      <c r="C2377" s="202"/>
      <c r="D2377" s="202"/>
      <c r="E2377" s="202"/>
      <c r="J2377" s="204">
        <v>39234</v>
      </c>
      <c r="K2377" s="201">
        <v>5.1100000000000003</v>
      </c>
    </row>
    <row r="2378" spans="1:11" x14ac:dyDescent="0.25">
      <c r="A2378" s="205">
        <v>25966</v>
      </c>
      <c r="B2378" s="202">
        <v>6.1</v>
      </c>
      <c r="C2378" s="202"/>
      <c r="D2378" s="202"/>
      <c r="E2378" s="202"/>
      <c r="J2378" s="204">
        <v>39241</v>
      </c>
      <c r="K2378" s="201">
        <v>5.21</v>
      </c>
    </row>
    <row r="2379" spans="1:11" x14ac:dyDescent="0.25">
      <c r="A2379" s="205">
        <v>25967</v>
      </c>
      <c r="B2379" s="202">
        <v>6.1</v>
      </c>
      <c r="C2379" s="202"/>
      <c r="D2379" s="202"/>
      <c r="E2379" s="202"/>
      <c r="J2379" s="204">
        <v>39248</v>
      </c>
      <c r="K2379" s="201">
        <v>5.37</v>
      </c>
    </row>
    <row r="2380" spans="1:11" x14ac:dyDescent="0.25">
      <c r="A2380" s="205">
        <v>25968</v>
      </c>
      <c r="B2380" s="202">
        <v>6.1</v>
      </c>
      <c r="C2380" s="202"/>
      <c r="D2380" s="202"/>
      <c r="E2380" s="202"/>
      <c r="J2380" s="204">
        <v>39255</v>
      </c>
      <c r="K2380" s="201">
        <v>5.33</v>
      </c>
    </row>
    <row r="2381" spans="1:11" x14ac:dyDescent="0.25">
      <c r="A2381" s="205">
        <v>25969</v>
      </c>
      <c r="B2381" s="202">
        <v>6.09</v>
      </c>
      <c r="C2381" s="202"/>
      <c r="D2381" s="202"/>
      <c r="E2381" s="202"/>
      <c r="J2381" s="204">
        <v>39262</v>
      </c>
      <c r="K2381" s="201">
        <v>5.28</v>
      </c>
    </row>
    <row r="2382" spans="1:11" x14ac:dyDescent="0.25">
      <c r="A2382" s="205">
        <v>25972</v>
      </c>
      <c r="B2382" s="202">
        <v>6.08</v>
      </c>
      <c r="C2382" s="202"/>
      <c r="D2382" s="202"/>
      <c r="E2382" s="202"/>
      <c r="J2382" s="204">
        <v>39269</v>
      </c>
      <c r="K2382" s="201">
        <v>5.27</v>
      </c>
    </row>
    <row r="2383" spans="1:11" x14ac:dyDescent="0.25">
      <c r="A2383" s="205">
        <v>25973</v>
      </c>
      <c r="B2383" s="202">
        <v>6.07</v>
      </c>
      <c r="C2383" s="202"/>
      <c r="D2383" s="202"/>
      <c r="E2383" s="202"/>
      <c r="J2383" s="204">
        <v>39276</v>
      </c>
      <c r="K2383" s="201">
        <v>5.27</v>
      </c>
    </row>
    <row r="2384" spans="1:11" x14ac:dyDescent="0.25">
      <c r="A2384" s="205">
        <v>25974</v>
      </c>
      <c r="B2384" s="202">
        <v>6.07</v>
      </c>
      <c r="C2384" s="202"/>
      <c r="D2384" s="202"/>
      <c r="E2384" s="202"/>
      <c r="J2384" s="204">
        <v>39283</v>
      </c>
      <c r="K2384" s="201">
        <v>5.19</v>
      </c>
    </row>
    <row r="2385" spans="1:11" x14ac:dyDescent="0.25">
      <c r="A2385" s="205">
        <v>25975</v>
      </c>
      <c r="B2385" s="202">
        <v>6.09</v>
      </c>
      <c r="C2385" s="202"/>
      <c r="D2385" s="202"/>
      <c r="E2385" s="202"/>
      <c r="J2385" s="204">
        <v>39290</v>
      </c>
      <c r="K2385" s="201">
        <v>5.09</v>
      </c>
    </row>
    <row r="2386" spans="1:11" x14ac:dyDescent="0.25">
      <c r="A2386" s="205">
        <v>25976</v>
      </c>
      <c r="B2386" s="202" t="e">
        <f>NA()</f>
        <v>#N/A</v>
      </c>
      <c r="C2386" s="202"/>
      <c r="D2386" s="202"/>
      <c r="E2386" s="202"/>
      <c r="J2386" s="204">
        <v>39297</v>
      </c>
      <c r="K2386" s="201">
        <v>5</v>
      </c>
    </row>
    <row r="2387" spans="1:11" x14ac:dyDescent="0.25">
      <c r="A2387" s="205">
        <v>25979</v>
      </c>
      <c r="B2387" s="202" t="e">
        <f>NA()</f>
        <v>#N/A</v>
      </c>
      <c r="C2387" s="202"/>
      <c r="D2387" s="202"/>
      <c r="E2387" s="202"/>
      <c r="J2387" s="204">
        <v>39304</v>
      </c>
      <c r="K2387" s="201">
        <v>5.0599999999999996</v>
      </c>
    </row>
    <row r="2388" spans="1:11" x14ac:dyDescent="0.25">
      <c r="A2388" s="205">
        <v>25980</v>
      </c>
      <c r="B2388" s="202">
        <v>6.12</v>
      </c>
      <c r="C2388" s="202"/>
      <c r="D2388" s="202"/>
      <c r="E2388" s="202"/>
      <c r="J2388" s="204">
        <v>39311</v>
      </c>
      <c r="K2388" s="201">
        <v>5.05</v>
      </c>
    </row>
    <row r="2389" spans="1:11" x14ac:dyDescent="0.25">
      <c r="A2389" s="205">
        <v>25981</v>
      </c>
      <c r="B2389" s="202">
        <v>6.13</v>
      </c>
      <c r="C2389" s="202"/>
      <c r="D2389" s="202"/>
      <c r="E2389" s="202"/>
      <c r="J2389" s="204">
        <v>39318</v>
      </c>
      <c r="K2389" s="201">
        <v>5</v>
      </c>
    </row>
    <row r="2390" spans="1:11" x14ac:dyDescent="0.25">
      <c r="A2390" s="205">
        <v>25982</v>
      </c>
      <c r="B2390" s="202">
        <v>6.14</v>
      </c>
      <c r="C2390" s="202"/>
      <c r="D2390" s="202"/>
      <c r="E2390" s="202"/>
      <c r="J2390" s="204">
        <v>39325</v>
      </c>
      <c r="K2390" s="201">
        <v>4.9000000000000004</v>
      </c>
    </row>
    <row r="2391" spans="1:11" x14ac:dyDescent="0.25">
      <c r="A2391" s="205">
        <v>25983</v>
      </c>
      <c r="B2391" s="202">
        <v>6.16</v>
      </c>
      <c r="C2391" s="202"/>
      <c r="D2391" s="202"/>
      <c r="E2391" s="202"/>
      <c r="J2391" s="204">
        <v>39332</v>
      </c>
      <c r="K2391" s="201">
        <v>4.82</v>
      </c>
    </row>
    <row r="2392" spans="1:11" x14ac:dyDescent="0.25">
      <c r="A2392" s="205">
        <v>25986</v>
      </c>
      <c r="B2392" s="202">
        <v>6.19</v>
      </c>
      <c r="C2392" s="202"/>
      <c r="D2392" s="202"/>
      <c r="E2392" s="202"/>
      <c r="J2392" s="204">
        <v>39339</v>
      </c>
      <c r="K2392" s="201">
        <v>4.7300000000000004</v>
      </c>
    </row>
    <row r="2393" spans="1:11" x14ac:dyDescent="0.25">
      <c r="A2393" s="205">
        <v>25987</v>
      </c>
      <c r="B2393" s="202">
        <v>6.22</v>
      </c>
      <c r="C2393" s="202"/>
      <c r="D2393" s="202"/>
      <c r="E2393" s="202"/>
      <c r="J2393" s="204">
        <v>39346</v>
      </c>
      <c r="K2393" s="201">
        <v>4.87</v>
      </c>
    </row>
    <row r="2394" spans="1:11" x14ac:dyDescent="0.25">
      <c r="A2394" s="205">
        <v>25988</v>
      </c>
      <c r="B2394" s="202">
        <v>6.24</v>
      </c>
      <c r="C2394" s="202"/>
      <c r="D2394" s="202"/>
      <c r="E2394" s="202"/>
      <c r="J2394" s="204">
        <v>39353</v>
      </c>
      <c r="K2394" s="201">
        <v>4.92</v>
      </c>
    </row>
    <row r="2395" spans="1:11" x14ac:dyDescent="0.25">
      <c r="A2395" s="205">
        <v>25989</v>
      </c>
      <c r="B2395" s="202">
        <v>6.22</v>
      </c>
      <c r="C2395" s="202"/>
      <c r="D2395" s="202"/>
      <c r="E2395" s="202"/>
      <c r="J2395" s="204">
        <v>39360</v>
      </c>
      <c r="K2395" s="201">
        <v>4.8600000000000003</v>
      </c>
    </row>
    <row r="2396" spans="1:11" x14ac:dyDescent="0.25">
      <c r="A2396" s="205">
        <v>25990</v>
      </c>
      <c r="B2396" s="202">
        <v>6.24</v>
      </c>
      <c r="C2396" s="202"/>
      <c r="D2396" s="202"/>
      <c r="E2396" s="202"/>
      <c r="J2396" s="204">
        <v>39367</v>
      </c>
      <c r="K2396" s="201">
        <v>4.95</v>
      </c>
    </row>
    <row r="2397" spans="1:11" x14ac:dyDescent="0.25">
      <c r="A2397" s="205">
        <v>25993</v>
      </c>
      <c r="B2397" s="202">
        <v>6.24</v>
      </c>
      <c r="C2397" s="202"/>
      <c r="D2397" s="202"/>
      <c r="E2397" s="202"/>
      <c r="J2397" s="204">
        <v>39374</v>
      </c>
      <c r="K2397" s="201">
        <v>4.88</v>
      </c>
    </row>
    <row r="2398" spans="1:11" x14ac:dyDescent="0.25">
      <c r="A2398" s="205">
        <v>25994</v>
      </c>
      <c r="B2398" s="202">
        <v>6.21</v>
      </c>
      <c r="C2398" s="202"/>
      <c r="D2398" s="202"/>
      <c r="E2398" s="202"/>
      <c r="J2398" s="204">
        <v>39381</v>
      </c>
      <c r="K2398" s="201">
        <v>4.72</v>
      </c>
    </row>
    <row r="2399" spans="1:11" x14ac:dyDescent="0.25">
      <c r="A2399" s="205">
        <v>25995</v>
      </c>
      <c r="B2399" s="202">
        <v>6.19</v>
      </c>
      <c r="C2399" s="202"/>
      <c r="D2399" s="202"/>
      <c r="E2399" s="202"/>
      <c r="J2399" s="204">
        <v>39388</v>
      </c>
      <c r="K2399" s="201">
        <v>4.71</v>
      </c>
    </row>
    <row r="2400" spans="1:11" x14ac:dyDescent="0.25">
      <c r="A2400" s="205">
        <v>25996</v>
      </c>
      <c r="B2400" s="202">
        <v>6.19</v>
      </c>
      <c r="C2400" s="202"/>
      <c r="D2400" s="202"/>
      <c r="E2400" s="202"/>
      <c r="J2400" s="204">
        <v>39395</v>
      </c>
      <c r="K2400" s="201">
        <v>4.68</v>
      </c>
    </row>
    <row r="2401" spans="1:11" x14ac:dyDescent="0.25">
      <c r="A2401" s="205">
        <v>25997</v>
      </c>
      <c r="B2401" s="202">
        <v>6.18</v>
      </c>
      <c r="C2401" s="202"/>
      <c r="D2401" s="202"/>
      <c r="E2401" s="202"/>
      <c r="J2401" s="204">
        <v>39402</v>
      </c>
      <c r="K2401" s="201">
        <v>4.6100000000000003</v>
      </c>
    </row>
    <row r="2402" spans="1:11" x14ac:dyDescent="0.25">
      <c r="A2402" s="205">
        <v>26000</v>
      </c>
      <c r="B2402" s="202">
        <v>6.16</v>
      </c>
      <c r="C2402" s="202"/>
      <c r="D2402" s="202"/>
      <c r="E2402" s="202"/>
      <c r="J2402" s="204">
        <v>39409</v>
      </c>
      <c r="K2402" s="201">
        <v>4.49</v>
      </c>
    </row>
    <row r="2403" spans="1:11" x14ac:dyDescent="0.25">
      <c r="A2403" s="205">
        <v>26001</v>
      </c>
      <c r="B2403" s="202">
        <v>6.08</v>
      </c>
      <c r="C2403" s="202"/>
      <c r="D2403" s="202"/>
      <c r="E2403" s="202"/>
      <c r="J2403" s="204">
        <v>39416</v>
      </c>
      <c r="K2403" s="201">
        <v>4.4000000000000004</v>
      </c>
    </row>
    <row r="2404" spans="1:11" x14ac:dyDescent="0.25">
      <c r="A2404" s="205">
        <v>26002</v>
      </c>
      <c r="B2404" s="203">
        <v>5.99</v>
      </c>
      <c r="C2404" s="203"/>
      <c r="D2404" s="203"/>
      <c r="E2404" s="203"/>
      <c r="J2404" s="204">
        <v>39423</v>
      </c>
      <c r="K2404" s="201">
        <v>4.46</v>
      </c>
    </row>
    <row r="2405" spans="1:11" x14ac:dyDescent="0.25">
      <c r="A2405" s="205">
        <v>26003</v>
      </c>
      <c r="B2405" s="202">
        <v>5.92</v>
      </c>
      <c r="C2405" s="202"/>
      <c r="D2405" s="202"/>
      <c r="E2405" s="202"/>
      <c r="J2405" s="204">
        <v>39430</v>
      </c>
      <c r="K2405" s="201">
        <v>4.6100000000000003</v>
      </c>
    </row>
    <row r="2406" spans="1:11" x14ac:dyDescent="0.25">
      <c r="A2406" s="205">
        <v>26004</v>
      </c>
      <c r="B2406" s="202">
        <v>5.94</v>
      </c>
      <c r="C2406" s="202"/>
      <c r="D2406" s="202"/>
      <c r="E2406" s="202"/>
      <c r="J2406" s="204">
        <v>39437</v>
      </c>
      <c r="K2406" s="201">
        <v>4.58</v>
      </c>
    </row>
    <row r="2407" spans="1:11" x14ac:dyDescent="0.25">
      <c r="A2407" s="205">
        <v>26007</v>
      </c>
      <c r="B2407" s="202">
        <v>5.94</v>
      </c>
      <c r="C2407" s="202"/>
      <c r="D2407" s="202"/>
      <c r="E2407" s="202"/>
      <c r="J2407" s="204">
        <v>39444</v>
      </c>
      <c r="K2407" s="201">
        <v>4.66</v>
      </c>
    </row>
    <row r="2408" spans="1:11" x14ac:dyDescent="0.25">
      <c r="A2408" s="205">
        <v>26008</v>
      </c>
      <c r="B2408" s="202">
        <v>5.92</v>
      </c>
      <c r="C2408" s="202"/>
      <c r="D2408" s="202"/>
      <c r="E2408" s="202"/>
      <c r="J2408" s="204">
        <v>39451</v>
      </c>
      <c r="K2408" s="201">
        <v>4.43</v>
      </c>
    </row>
    <row r="2409" spans="1:11" x14ac:dyDescent="0.25">
      <c r="A2409" s="205">
        <v>26009</v>
      </c>
      <c r="B2409" s="202">
        <v>5.87</v>
      </c>
      <c r="C2409" s="202"/>
      <c r="D2409" s="202"/>
      <c r="E2409" s="202"/>
      <c r="J2409" s="204">
        <v>39458</v>
      </c>
      <c r="K2409" s="201">
        <v>4.4000000000000004</v>
      </c>
    </row>
    <row r="2410" spans="1:11" x14ac:dyDescent="0.25">
      <c r="A2410" s="205">
        <v>26010</v>
      </c>
      <c r="B2410" s="202">
        <v>5.82</v>
      </c>
      <c r="C2410" s="202"/>
      <c r="D2410" s="202"/>
      <c r="E2410" s="202"/>
      <c r="J2410" s="204">
        <v>39465</v>
      </c>
      <c r="K2410" s="201">
        <v>4.32</v>
      </c>
    </row>
    <row r="2411" spans="1:11" x14ac:dyDescent="0.25">
      <c r="A2411" s="205">
        <v>26011</v>
      </c>
      <c r="B2411" s="202">
        <v>5.78</v>
      </c>
      <c r="C2411" s="202"/>
      <c r="D2411" s="202"/>
      <c r="E2411" s="202"/>
      <c r="J2411" s="204">
        <v>39472</v>
      </c>
      <c r="K2411" s="201">
        <v>4.28</v>
      </c>
    </row>
    <row r="2412" spans="1:11" x14ac:dyDescent="0.25">
      <c r="A2412" s="205">
        <v>26014</v>
      </c>
      <c r="B2412" s="202">
        <v>5.72</v>
      </c>
      <c r="C2412" s="202"/>
      <c r="D2412" s="202"/>
      <c r="E2412" s="202"/>
      <c r="J2412" s="204">
        <v>39479</v>
      </c>
      <c r="K2412" s="201">
        <v>4.3499999999999996</v>
      </c>
    </row>
    <row r="2413" spans="1:11" x14ac:dyDescent="0.25">
      <c r="A2413" s="205">
        <v>26015</v>
      </c>
      <c r="B2413" s="202">
        <v>5.69</v>
      </c>
      <c r="C2413" s="202"/>
      <c r="D2413" s="202"/>
      <c r="E2413" s="202"/>
      <c r="J2413" s="204">
        <v>39486</v>
      </c>
      <c r="K2413" s="201">
        <v>4.3899999999999997</v>
      </c>
    </row>
    <row r="2414" spans="1:11" x14ac:dyDescent="0.25">
      <c r="A2414" s="205">
        <v>26016</v>
      </c>
      <c r="B2414" s="202">
        <v>5.72</v>
      </c>
      <c r="C2414" s="202"/>
      <c r="D2414" s="202"/>
      <c r="E2414" s="202"/>
      <c r="J2414" s="204">
        <v>39493</v>
      </c>
      <c r="K2414" s="201">
        <v>4.49</v>
      </c>
    </row>
    <row r="2415" spans="1:11" x14ac:dyDescent="0.25">
      <c r="A2415" s="205">
        <v>26017</v>
      </c>
      <c r="B2415" s="202">
        <v>5.75</v>
      </c>
      <c r="C2415" s="202"/>
      <c r="D2415" s="202"/>
      <c r="E2415" s="202"/>
      <c r="J2415" s="204">
        <v>39500</v>
      </c>
      <c r="K2415" s="201">
        <v>4.58</v>
      </c>
    </row>
    <row r="2416" spans="1:11" x14ac:dyDescent="0.25">
      <c r="A2416" s="205">
        <v>26018</v>
      </c>
      <c r="B2416" s="202">
        <v>5.79</v>
      </c>
      <c r="C2416" s="202"/>
      <c r="D2416" s="202"/>
      <c r="E2416" s="202"/>
      <c r="J2416" s="204">
        <v>39507</v>
      </c>
      <c r="K2416" s="201">
        <v>4.5599999999999996</v>
      </c>
    </row>
    <row r="2417" spans="1:11" x14ac:dyDescent="0.25">
      <c r="A2417" s="205">
        <v>26021</v>
      </c>
      <c r="B2417" s="202">
        <v>5.83</v>
      </c>
      <c r="C2417" s="202"/>
      <c r="D2417" s="202"/>
      <c r="E2417" s="202"/>
      <c r="J2417" s="204">
        <v>39514</v>
      </c>
      <c r="K2417" s="201">
        <v>4.4800000000000004</v>
      </c>
    </row>
    <row r="2418" spans="1:11" x14ac:dyDescent="0.25">
      <c r="A2418" s="205">
        <v>26022</v>
      </c>
      <c r="B2418" s="202">
        <v>5.81</v>
      </c>
      <c r="C2418" s="202"/>
      <c r="D2418" s="202"/>
      <c r="E2418" s="202"/>
      <c r="J2418" s="204">
        <v>39521</v>
      </c>
      <c r="K2418" s="201">
        <v>4.3899999999999997</v>
      </c>
    </row>
    <row r="2419" spans="1:11" x14ac:dyDescent="0.25">
      <c r="A2419" s="205">
        <v>26023</v>
      </c>
      <c r="B2419" s="202">
        <v>5.83</v>
      </c>
      <c r="C2419" s="202"/>
      <c r="D2419" s="202"/>
      <c r="E2419" s="202"/>
      <c r="J2419" s="204">
        <v>39528</v>
      </c>
      <c r="K2419" s="201">
        <v>4.22</v>
      </c>
    </row>
    <row r="2420" spans="1:11" x14ac:dyDescent="0.25">
      <c r="A2420" s="205">
        <v>26024</v>
      </c>
      <c r="B2420" s="202">
        <v>5.85</v>
      </c>
      <c r="C2420" s="202"/>
      <c r="D2420" s="202"/>
      <c r="E2420" s="202"/>
      <c r="J2420" s="204">
        <v>39535</v>
      </c>
      <c r="K2420" s="201">
        <v>4.32</v>
      </c>
    </row>
    <row r="2421" spans="1:11" x14ac:dyDescent="0.25">
      <c r="A2421" s="205">
        <v>26025</v>
      </c>
      <c r="B2421" s="202">
        <v>5.88</v>
      </c>
      <c r="C2421" s="202"/>
      <c r="D2421" s="202"/>
      <c r="E2421" s="202"/>
      <c r="J2421" s="204">
        <v>39542</v>
      </c>
      <c r="K2421" s="201">
        <v>4.37</v>
      </c>
    </row>
    <row r="2422" spans="1:11" x14ac:dyDescent="0.25">
      <c r="A2422" s="205">
        <v>26028</v>
      </c>
      <c r="B2422" s="202">
        <v>5.89</v>
      </c>
      <c r="C2422" s="202"/>
      <c r="D2422" s="202"/>
      <c r="E2422" s="202"/>
      <c r="J2422" s="204">
        <v>39549</v>
      </c>
      <c r="K2422" s="201">
        <v>4.33</v>
      </c>
    </row>
    <row r="2423" spans="1:11" x14ac:dyDescent="0.25">
      <c r="A2423" s="205">
        <v>26029</v>
      </c>
      <c r="B2423" s="202">
        <v>5.87</v>
      </c>
      <c r="C2423" s="202"/>
      <c r="D2423" s="202"/>
      <c r="E2423" s="202"/>
      <c r="J2423" s="204">
        <v>39556</v>
      </c>
      <c r="K2423" s="201">
        <v>4.4400000000000004</v>
      </c>
    </row>
    <row r="2424" spans="1:11" x14ac:dyDescent="0.25">
      <c r="A2424" s="205">
        <v>26030</v>
      </c>
      <c r="B2424" s="202">
        <v>5.86</v>
      </c>
      <c r="C2424" s="202"/>
      <c r="D2424" s="202"/>
      <c r="E2424" s="202"/>
      <c r="J2424" s="204">
        <v>39563</v>
      </c>
      <c r="K2424" s="201">
        <v>4.5199999999999996</v>
      </c>
    </row>
    <row r="2425" spans="1:11" x14ac:dyDescent="0.25">
      <c r="A2425" s="205">
        <v>26031</v>
      </c>
      <c r="B2425" s="202">
        <v>5.86</v>
      </c>
      <c r="C2425" s="202"/>
      <c r="D2425" s="202"/>
      <c r="E2425" s="202"/>
      <c r="J2425" s="204">
        <v>39570</v>
      </c>
      <c r="K2425" s="201">
        <v>4.54</v>
      </c>
    </row>
    <row r="2426" spans="1:11" x14ac:dyDescent="0.25">
      <c r="A2426" s="205">
        <v>26032</v>
      </c>
      <c r="B2426" s="202" t="e">
        <f>NA()</f>
        <v>#N/A</v>
      </c>
      <c r="C2426" s="202"/>
      <c r="D2426" s="202"/>
      <c r="E2426" s="202"/>
      <c r="J2426" s="204">
        <v>39577</v>
      </c>
      <c r="K2426" s="201">
        <v>4.58</v>
      </c>
    </row>
    <row r="2427" spans="1:11" x14ac:dyDescent="0.25">
      <c r="A2427" s="205">
        <v>26035</v>
      </c>
      <c r="B2427" s="202">
        <v>5.94</v>
      </c>
      <c r="C2427" s="202"/>
      <c r="D2427" s="202"/>
      <c r="E2427" s="202"/>
      <c r="J2427" s="204">
        <v>39584</v>
      </c>
      <c r="K2427" s="201">
        <v>4.58</v>
      </c>
    </row>
    <row r="2428" spans="1:11" x14ac:dyDescent="0.25">
      <c r="A2428" s="205">
        <v>26036</v>
      </c>
      <c r="B2428" s="202">
        <v>5.96</v>
      </c>
      <c r="C2428" s="202"/>
      <c r="D2428" s="202"/>
      <c r="E2428" s="202"/>
      <c r="J2428" s="204">
        <v>39591</v>
      </c>
      <c r="K2428" s="201">
        <v>4.5599999999999996</v>
      </c>
    </row>
    <row r="2429" spans="1:11" x14ac:dyDescent="0.25">
      <c r="A2429" s="205">
        <v>26037</v>
      </c>
      <c r="B2429" s="202">
        <v>5.96</v>
      </c>
      <c r="C2429" s="202"/>
      <c r="D2429" s="202"/>
      <c r="E2429" s="202"/>
      <c r="J2429" s="204">
        <v>39598</v>
      </c>
      <c r="K2429" s="201">
        <v>4.72</v>
      </c>
    </row>
    <row r="2430" spans="1:11" x14ac:dyDescent="0.25">
      <c r="A2430" s="205">
        <v>26038</v>
      </c>
      <c r="B2430" s="202">
        <v>5.98</v>
      </c>
      <c r="C2430" s="202"/>
      <c r="D2430" s="202"/>
      <c r="E2430" s="202"/>
      <c r="J2430" s="204">
        <v>39605</v>
      </c>
      <c r="K2430" s="201">
        <v>4.7</v>
      </c>
    </row>
    <row r="2431" spans="1:11" x14ac:dyDescent="0.25">
      <c r="A2431" s="205">
        <v>26039</v>
      </c>
      <c r="B2431" s="202">
        <v>5.98</v>
      </c>
      <c r="C2431" s="202"/>
      <c r="D2431" s="202"/>
      <c r="E2431" s="202"/>
      <c r="J2431" s="204">
        <v>39612</v>
      </c>
      <c r="K2431" s="201">
        <v>4.78</v>
      </c>
    </row>
    <row r="2432" spans="1:11" x14ac:dyDescent="0.25">
      <c r="A2432" s="205">
        <v>26042</v>
      </c>
      <c r="B2432" s="202">
        <v>6.01</v>
      </c>
      <c r="C2432" s="202"/>
      <c r="D2432" s="202"/>
      <c r="E2432" s="202"/>
      <c r="J2432" s="204">
        <v>39619</v>
      </c>
      <c r="K2432" s="201">
        <v>4.8099999999999996</v>
      </c>
    </row>
    <row r="2433" spans="1:11" x14ac:dyDescent="0.25">
      <c r="A2433" s="205">
        <v>26043</v>
      </c>
      <c r="B2433" s="202">
        <v>6.08</v>
      </c>
      <c r="C2433" s="202"/>
      <c r="D2433" s="202"/>
      <c r="E2433" s="202"/>
      <c r="J2433" s="204">
        <v>39626</v>
      </c>
      <c r="K2433" s="201">
        <v>4.6900000000000004</v>
      </c>
    </row>
    <row r="2434" spans="1:11" x14ac:dyDescent="0.25">
      <c r="A2434" s="205">
        <v>26044</v>
      </c>
      <c r="B2434" s="203">
        <v>6.14</v>
      </c>
      <c r="C2434" s="203"/>
      <c r="D2434" s="203"/>
      <c r="E2434" s="203"/>
      <c r="J2434" s="204">
        <v>39633</v>
      </c>
      <c r="K2434" s="201">
        <v>4.59</v>
      </c>
    </row>
    <row r="2435" spans="1:11" x14ac:dyDescent="0.25">
      <c r="A2435" s="205">
        <v>26045</v>
      </c>
      <c r="B2435" s="202">
        <v>6.13</v>
      </c>
      <c r="C2435" s="202"/>
      <c r="D2435" s="202"/>
      <c r="E2435" s="202"/>
      <c r="J2435" s="204">
        <v>39640</v>
      </c>
      <c r="K2435" s="201">
        <v>4.51</v>
      </c>
    </row>
    <row r="2436" spans="1:11" x14ac:dyDescent="0.25">
      <c r="A2436" s="205">
        <v>26046</v>
      </c>
      <c r="B2436" s="202">
        <v>6.12</v>
      </c>
      <c r="C2436" s="202"/>
      <c r="D2436" s="202"/>
      <c r="E2436" s="202"/>
      <c r="J2436" s="204">
        <v>39647</v>
      </c>
      <c r="K2436" s="201">
        <v>4.62</v>
      </c>
    </row>
    <row r="2437" spans="1:11" x14ac:dyDescent="0.25">
      <c r="A2437" s="205">
        <v>26049</v>
      </c>
      <c r="B2437" s="202">
        <v>6.12</v>
      </c>
      <c r="C2437" s="202"/>
      <c r="D2437" s="202"/>
      <c r="E2437" s="202"/>
      <c r="J2437" s="204">
        <v>39654</v>
      </c>
      <c r="K2437" s="201">
        <v>4.72</v>
      </c>
    </row>
    <row r="2438" spans="1:11" x14ac:dyDescent="0.25">
      <c r="A2438" s="205">
        <v>26050</v>
      </c>
      <c r="B2438" s="202">
        <v>6.12</v>
      </c>
      <c r="C2438" s="202"/>
      <c r="D2438" s="202"/>
      <c r="E2438" s="202"/>
      <c r="J2438" s="204">
        <v>39661</v>
      </c>
      <c r="K2438" s="201">
        <v>4.66</v>
      </c>
    </row>
    <row r="2439" spans="1:11" x14ac:dyDescent="0.25">
      <c r="A2439" s="205">
        <v>26051</v>
      </c>
      <c r="B2439" s="202">
        <v>6.09</v>
      </c>
      <c r="C2439" s="202"/>
      <c r="D2439" s="202"/>
      <c r="E2439" s="202"/>
      <c r="J2439" s="204">
        <v>39668</v>
      </c>
      <c r="K2439" s="201">
        <v>4.63</v>
      </c>
    </row>
    <row r="2440" spans="1:11" x14ac:dyDescent="0.25">
      <c r="A2440" s="205">
        <v>26052</v>
      </c>
      <c r="B2440" s="202">
        <v>6.1</v>
      </c>
      <c r="C2440" s="202"/>
      <c r="D2440" s="202"/>
      <c r="E2440" s="202"/>
      <c r="J2440" s="204">
        <v>39675</v>
      </c>
      <c r="K2440" s="201">
        <v>4.58</v>
      </c>
    </row>
    <row r="2441" spans="1:11" x14ac:dyDescent="0.25">
      <c r="A2441" s="205">
        <v>26053</v>
      </c>
      <c r="B2441" s="202">
        <v>6.1</v>
      </c>
      <c r="C2441" s="202"/>
      <c r="D2441" s="202"/>
      <c r="E2441" s="202"/>
      <c r="J2441" s="204">
        <v>39682</v>
      </c>
      <c r="K2441" s="201">
        <v>4.4800000000000004</v>
      </c>
    </row>
    <row r="2442" spans="1:11" x14ac:dyDescent="0.25">
      <c r="A2442" s="205">
        <v>26056</v>
      </c>
      <c r="B2442" s="202">
        <v>6.16</v>
      </c>
      <c r="C2442" s="202"/>
      <c r="D2442" s="202"/>
      <c r="E2442" s="202"/>
      <c r="J2442" s="204">
        <v>39689</v>
      </c>
      <c r="K2442" s="201">
        <v>4.43</v>
      </c>
    </row>
    <row r="2443" spans="1:11" x14ac:dyDescent="0.25">
      <c r="A2443" s="205">
        <v>26057</v>
      </c>
      <c r="B2443" s="202">
        <v>6.27</v>
      </c>
      <c r="C2443" s="202"/>
      <c r="D2443" s="202"/>
      <c r="E2443" s="202"/>
      <c r="J2443" s="204">
        <v>39696</v>
      </c>
      <c r="K2443" s="201">
        <v>4.34</v>
      </c>
    </row>
    <row r="2444" spans="1:11" x14ac:dyDescent="0.25">
      <c r="A2444" s="205">
        <v>26058</v>
      </c>
      <c r="B2444" s="202">
        <v>6.27</v>
      </c>
      <c r="C2444" s="202"/>
      <c r="D2444" s="202"/>
      <c r="E2444" s="202"/>
      <c r="J2444" s="204">
        <v>39703</v>
      </c>
      <c r="K2444" s="201">
        <v>4.28</v>
      </c>
    </row>
    <row r="2445" spans="1:11" x14ac:dyDescent="0.25">
      <c r="A2445" s="205">
        <v>26059</v>
      </c>
      <c r="B2445" s="202">
        <v>6.29</v>
      </c>
      <c r="C2445" s="202"/>
      <c r="D2445" s="202"/>
      <c r="E2445" s="202"/>
      <c r="J2445" s="204">
        <v>39710</v>
      </c>
      <c r="K2445" s="201">
        <v>4.2</v>
      </c>
    </row>
    <row r="2446" spans="1:11" x14ac:dyDescent="0.25">
      <c r="A2446" s="205">
        <v>26060</v>
      </c>
      <c r="B2446" s="202">
        <v>6.27</v>
      </c>
      <c r="C2446" s="202"/>
      <c r="D2446" s="202"/>
      <c r="E2446" s="202"/>
      <c r="J2446" s="204">
        <v>39717</v>
      </c>
      <c r="K2446" s="201">
        <v>4.4800000000000004</v>
      </c>
    </row>
    <row r="2447" spans="1:11" x14ac:dyDescent="0.25">
      <c r="A2447" s="205">
        <v>26063</v>
      </c>
      <c r="B2447" s="202">
        <v>6.25</v>
      </c>
      <c r="C2447" s="202"/>
      <c r="D2447" s="202"/>
      <c r="E2447" s="202"/>
      <c r="J2447" s="204">
        <v>39724</v>
      </c>
      <c r="K2447" s="201">
        <v>4.3</v>
      </c>
    </row>
    <row r="2448" spans="1:11" x14ac:dyDescent="0.25">
      <c r="A2448" s="205">
        <v>26064</v>
      </c>
      <c r="B2448" s="202">
        <v>6.26</v>
      </c>
      <c r="C2448" s="202"/>
      <c r="D2448" s="202"/>
      <c r="E2448" s="202"/>
      <c r="J2448" s="204">
        <v>39731</v>
      </c>
      <c r="K2448" s="201">
        <v>4.28</v>
      </c>
    </row>
    <row r="2449" spans="1:11" x14ac:dyDescent="0.25">
      <c r="A2449" s="205">
        <v>26065</v>
      </c>
      <c r="B2449" s="202">
        <v>6.33</v>
      </c>
      <c r="C2449" s="202"/>
      <c r="D2449" s="202"/>
      <c r="E2449" s="202"/>
      <c r="J2449" s="204">
        <v>39738</v>
      </c>
      <c r="K2449" s="201">
        <v>4.5999999999999996</v>
      </c>
    </row>
    <row r="2450" spans="1:11" x14ac:dyDescent="0.25">
      <c r="A2450" s="205">
        <v>26066</v>
      </c>
      <c r="B2450" s="202">
        <v>6.39</v>
      </c>
      <c r="C2450" s="202"/>
      <c r="D2450" s="202"/>
      <c r="E2450" s="202"/>
      <c r="J2450" s="204">
        <v>39745</v>
      </c>
      <c r="K2450" s="201">
        <v>4.46</v>
      </c>
    </row>
    <row r="2451" spans="1:11" x14ac:dyDescent="0.25">
      <c r="A2451" s="205">
        <v>26067</v>
      </c>
      <c r="B2451" s="202">
        <v>6.42</v>
      </c>
      <c r="C2451" s="202"/>
      <c r="D2451" s="202"/>
      <c r="E2451" s="202"/>
      <c r="J2451" s="204">
        <v>39752</v>
      </c>
      <c r="K2451" s="201">
        <v>4.59</v>
      </c>
    </row>
    <row r="2452" spans="1:11" x14ac:dyDescent="0.25">
      <c r="A2452" s="205">
        <v>26070</v>
      </c>
      <c r="B2452" s="202">
        <v>6.44</v>
      </c>
      <c r="C2452" s="202"/>
      <c r="D2452" s="202"/>
      <c r="E2452" s="202"/>
      <c r="J2452" s="204">
        <v>39759</v>
      </c>
      <c r="K2452" s="201">
        <v>4.58</v>
      </c>
    </row>
    <row r="2453" spans="1:11" x14ac:dyDescent="0.25">
      <c r="A2453" s="205">
        <v>26071</v>
      </c>
      <c r="B2453" s="202">
        <v>6.49</v>
      </c>
      <c r="C2453" s="202"/>
      <c r="D2453" s="202"/>
      <c r="E2453" s="202"/>
      <c r="J2453" s="204">
        <v>39766</v>
      </c>
      <c r="K2453" s="201">
        <v>4.49</v>
      </c>
    </row>
    <row r="2454" spans="1:11" x14ac:dyDescent="0.25">
      <c r="A2454" s="205">
        <v>26072</v>
      </c>
      <c r="B2454" s="203">
        <v>6.47</v>
      </c>
      <c r="C2454" s="203"/>
      <c r="D2454" s="203"/>
      <c r="E2454" s="203"/>
      <c r="J2454" s="204">
        <v>39773</v>
      </c>
      <c r="K2454" s="201">
        <v>4.1399999999999997</v>
      </c>
    </row>
    <row r="2455" spans="1:11" x14ac:dyDescent="0.25">
      <c r="A2455" s="205">
        <v>26073</v>
      </c>
      <c r="B2455" s="202">
        <v>6.35</v>
      </c>
      <c r="C2455" s="202"/>
      <c r="D2455" s="202"/>
      <c r="E2455" s="202"/>
      <c r="J2455" s="204">
        <v>39780</v>
      </c>
      <c r="K2455" s="201">
        <v>3.84</v>
      </c>
    </row>
    <row r="2456" spans="1:11" x14ac:dyDescent="0.25">
      <c r="A2456" s="205">
        <v>26074</v>
      </c>
      <c r="B2456" s="202">
        <v>6.35</v>
      </c>
      <c r="C2456" s="202"/>
      <c r="D2456" s="202"/>
      <c r="E2456" s="202"/>
      <c r="J2456" s="204">
        <v>39787</v>
      </c>
      <c r="K2456" s="201">
        <v>3.44</v>
      </c>
    </row>
    <row r="2457" spans="1:11" x14ac:dyDescent="0.25">
      <c r="A2457" s="205">
        <v>26077</v>
      </c>
      <c r="B2457" s="202">
        <v>6.34</v>
      </c>
      <c r="C2457" s="202"/>
      <c r="D2457" s="202"/>
      <c r="E2457" s="202"/>
      <c r="J2457" s="204">
        <v>39794</v>
      </c>
      <c r="K2457" s="201">
        <v>3.38</v>
      </c>
    </row>
    <row r="2458" spans="1:11" x14ac:dyDescent="0.25">
      <c r="A2458" s="205">
        <v>26078</v>
      </c>
      <c r="B2458" s="202">
        <v>6.31</v>
      </c>
      <c r="C2458" s="202"/>
      <c r="D2458" s="202"/>
      <c r="E2458" s="202"/>
      <c r="J2458" s="204">
        <v>39801</v>
      </c>
      <c r="K2458" s="201">
        <v>3.04</v>
      </c>
    </row>
    <row r="2459" spans="1:11" x14ac:dyDescent="0.25">
      <c r="A2459" s="205">
        <v>26079</v>
      </c>
      <c r="B2459" s="202">
        <v>6.27</v>
      </c>
      <c r="C2459" s="202"/>
      <c r="D2459" s="202"/>
      <c r="E2459" s="202"/>
      <c r="J2459" s="204">
        <v>39808</v>
      </c>
      <c r="K2459" s="201">
        <v>2.93</v>
      </c>
    </row>
    <row r="2460" spans="1:11" x14ac:dyDescent="0.25">
      <c r="A2460" s="205">
        <v>26080</v>
      </c>
      <c r="B2460" s="202">
        <v>6.25</v>
      </c>
      <c r="C2460" s="202"/>
      <c r="D2460" s="202"/>
      <c r="E2460" s="202"/>
      <c r="J2460" s="204">
        <v>39815</v>
      </c>
      <c r="K2460" s="201">
        <v>3.02</v>
      </c>
    </row>
    <row r="2461" spans="1:11" x14ac:dyDescent="0.25">
      <c r="A2461" s="205">
        <v>26081</v>
      </c>
      <c r="B2461" s="202">
        <v>6.27</v>
      </c>
      <c r="C2461" s="202"/>
      <c r="D2461" s="202"/>
      <c r="E2461" s="202"/>
      <c r="J2461" s="204">
        <v>39822</v>
      </c>
      <c r="K2461" s="201">
        <v>3.4</v>
      </c>
    </row>
    <row r="2462" spans="1:11" x14ac:dyDescent="0.25">
      <c r="A2462" s="205">
        <v>26084</v>
      </c>
      <c r="B2462" s="202" t="e">
        <f>NA()</f>
        <v>#N/A</v>
      </c>
      <c r="C2462" s="202"/>
      <c r="D2462" s="202"/>
      <c r="E2462" s="202"/>
      <c r="J2462" s="204">
        <v>39829</v>
      </c>
      <c r="K2462" s="201">
        <v>3.23</v>
      </c>
    </row>
    <row r="2463" spans="1:11" x14ac:dyDescent="0.25">
      <c r="A2463" s="205">
        <v>26085</v>
      </c>
      <c r="B2463" s="202">
        <v>6.24</v>
      </c>
      <c r="C2463" s="202"/>
      <c r="D2463" s="202"/>
      <c r="E2463" s="202"/>
      <c r="J2463" s="204">
        <v>39836</v>
      </c>
      <c r="K2463" s="201">
        <v>3.52</v>
      </c>
    </row>
    <row r="2464" spans="1:11" x14ac:dyDescent="0.25">
      <c r="A2464" s="205">
        <v>26086</v>
      </c>
      <c r="B2464" s="202">
        <v>6.17</v>
      </c>
      <c r="C2464" s="202"/>
      <c r="D2464" s="202"/>
      <c r="E2464" s="202"/>
      <c r="J2464" s="204">
        <v>39843</v>
      </c>
      <c r="K2464" s="201">
        <v>3.74</v>
      </c>
    </row>
    <row r="2465" spans="1:11" x14ac:dyDescent="0.25">
      <c r="A2465" s="205">
        <v>26087</v>
      </c>
      <c r="B2465" s="202">
        <v>6.14</v>
      </c>
      <c r="C2465" s="202"/>
      <c r="D2465" s="202"/>
      <c r="E2465" s="202"/>
      <c r="J2465" s="204">
        <v>39850</v>
      </c>
      <c r="K2465" s="201">
        <v>3.86</v>
      </c>
    </row>
    <row r="2466" spans="1:11" x14ac:dyDescent="0.25">
      <c r="A2466" s="205">
        <v>26088</v>
      </c>
      <c r="B2466" s="202">
        <v>6.21</v>
      </c>
      <c r="C2466" s="202"/>
      <c r="D2466" s="202"/>
      <c r="E2466" s="202"/>
      <c r="J2466" s="204">
        <v>39857</v>
      </c>
      <c r="K2466" s="201">
        <v>3.8</v>
      </c>
    </row>
    <row r="2467" spans="1:11" x14ac:dyDescent="0.25">
      <c r="A2467" s="205">
        <v>26091</v>
      </c>
      <c r="B2467" s="203">
        <v>6.26</v>
      </c>
      <c r="C2467" s="203"/>
      <c r="D2467" s="203"/>
      <c r="E2467" s="203"/>
      <c r="J2467" s="204">
        <v>39864</v>
      </c>
      <c r="K2467" s="201">
        <v>3.8</v>
      </c>
    </row>
    <row r="2468" spans="1:11" x14ac:dyDescent="0.25">
      <c r="A2468" s="205">
        <v>26092</v>
      </c>
      <c r="B2468" s="202">
        <v>6.3</v>
      </c>
      <c r="C2468" s="202"/>
      <c r="D2468" s="202"/>
      <c r="E2468" s="202"/>
      <c r="J2468" s="204">
        <v>39871</v>
      </c>
      <c r="K2468" s="201">
        <v>3.87</v>
      </c>
    </row>
    <row r="2469" spans="1:11" x14ac:dyDescent="0.25">
      <c r="A2469" s="205">
        <v>26093</v>
      </c>
      <c r="B2469" s="202">
        <v>6.34</v>
      </c>
      <c r="C2469" s="202"/>
      <c r="D2469" s="202"/>
      <c r="E2469" s="202"/>
      <c r="J2469" s="204">
        <v>39878</v>
      </c>
      <c r="K2469" s="201">
        <v>3.85</v>
      </c>
    </row>
    <row r="2470" spans="1:11" x14ac:dyDescent="0.25">
      <c r="A2470" s="205">
        <v>26094</v>
      </c>
      <c r="B2470" s="202">
        <v>6.36</v>
      </c>
      <c r="C2470" s="202"/>
      <c r="D2470" s="202"/>
      <c r="E2470" s="202"/>
      <c r="J2470" s="204">
        <v>39885</v>
      </c>
      <c r="K2470" s="201">
        <v>3.86</v>
      </c>
    </row>
    <row r="2471" spans="1:11" x14ac:dyDescent="0.25">
      <c r="A2471" s="205">
        <v>26095</v>
      </c>
      <c r="B2471" s="202">
        <v>6.36</v>
      </c>
      <c r="C2471" s="202"/>
      <c r="D2471" s="202"/>
      <c r="E2471" s="202"/>
      <c r="J2471" s="204">
        <v>39892</v>
      </c>
      <c r="K2471" s="201">
        <v>3.78</v>
      </c>
    </row>
    <row r="2472" spans="1:11" x14ac:dyDescent="0.25">
      <c r="A2472" s="205">
        <v>26098</v>
      </c>
      <c r="B2472" s="202">
        <v>6.47</v>
      </c>
      <c r="C2472" s="202"/>
      <c r="D2472" s="202"/>
      <c r="E2472" s="202"/>
      <c r="J2472" s="204">
        <v>39899</v>
      </c>
      <c r="K2472" s="201">
        <v>3.69</v>
      </c>
    </row>
    <row r="2473" spans="1:11" x14ac:dyDescent="0.25">
      <c r="A2473" s="205">
        <v>26099</v>
      </c>
      <c r="B2473" s="202">
        <v>6.56</v>
      </c>
      <c r="C2473" s="202"/>
      <c r="D2473" s="202"/>
      <c r="E2473" s="202"/>
      <c r="J2473" s="204">
        <v>39906</v>
      </c>
      <c r="K2473" s="201">
        <v>3.64</v>
      </c>
    </row>
    <row r="2474" spans="1:11" x14ac:dyDescent="0.25">
      <c r="A2474" s="205">
        <v>26100</v>
      </c>
      <c r="B2474" s="202">
        <v>6.52</v>
      </c>
      <c r="C2474" s="202"/>
      <c r="D2474" s="202"/>
      <c r="E2474" s="202"/>
      <c r="J2474" s="204">
        <v>39913</v>
      </c>
      <c r="K2474" s="201">
        <v>3.8</v>
      </c>
    </row>
    <row r="2475" spans="1:11" x14ac:dyDescent="0.25">
      <c r="A2475" s="205">
        <v>26101</v>
      </c>
      <c r="B2475" s="202">
        <v>6.52</v>
      </c>
      <c r="C2475" s="202"/>
      <c r="D2475" s="202"/>
      <c r="E2475" s="202"/>
      <c r="J2475" s="204">
        <v>39920</v>
      </c>
      <c r="K2475" s="201">
        <v>3.8</v>
      </c>
    </row>
    <row r="2476" spans="1:11" x14ac:dyDescent="0.25">
      <c r="A2476" s="205">
        <v>26102</v>
      </c>
      <c r="B2476" s="202">
        <v>6.46</v>
      </c>
      <c r="C2476" s="202"/>
      <c r="D2476" s="202"/>
      <c r="E2476" s="202"/>
      <c r="J2476" s="204">
        <v>39927</v>
      </c>
      <c r="K2476" s="201">
        <v>3.9</v>
      </c>
    </row>
    <row r="2477" spans="1:11" x14ac:dyDescent="0.25">
      <c r="A2477" s="205">
        <v>26105</v>
      </c>
      <c r="B2477" s="202">
        <v>6.4</v>
      </c>
      <c r="C2477" s="202"/>
      <c r="D2477" s="202"/>
      <c r="E2477" s="202"/>
      <c r="J2477" s="204">
        <v>39934</v>
      </c>
      <c r="K2477" s="201">
        <v>4.05</v>
      </c>
    </row>
    <row r="2478" spans="1:11" x14ac:dyDescent="0.25">
      <c r="A2478" s="205">
        <v>26106</v>
      </c>
      <c r="B2478" s="202">
        <v>6.45</v>
      </c>
      <c r="C2478" s="202"/>
      <c r="D2478" s="202"/>
      <c r="E2478" s="202"/>
      <c r="J2478" s="204">
        <v>39941</v>
      </c>
      <c r="K2478" s="201">
        <v>4.17</v>
      </c>
    </row>
    <row r="2479" spans="1:11" x14ac:dyDescent="0.25">
      <c r="A2479" s="205">
        <v>26107</v>
      </c>
      <c r="B2479" s="202">
        <v>6.45</v>
      </c>
      <c r="C2479" s="202"/>
      <c r="D2479" s="202"/>
      <c r="E2479" s="202"/>
      <c r="J2479" s="204">
        <v>39948</v>
      </c>
      <c r="K2479" s="201">
        <v>4.09</v>
      </c>
    </row>
    <row r="2480" spans="1:11" x14ac:dyDescent="0.25">
      <c r="A2480" s="205">
        <v>26108</v>
      </c>
      <c r="B2480" s="202">
        <v>6.46</v>
      </c>
      <c r="C2480" s="202"/>
      <c r="D2480" s="202"/>
      <c r="E2480" s="202"/>
      <c r="J2480" s="204">
        <v>39955</v>
      </c>
      <c r="K2480" s="201">
        <v>4.22</v>
      </c>
    </row>
    <row r="2481" spans="1:11" x14ac:dyDescent="0.25">
      <c r="A2481" s="205">
        <v>26109</v>
      </c>
      <c r="B2481" s="202">
        <v>6.45</v>
      </c>
      <c r="C2481" s="202"/>
      <c r="D2481" s="202"/>
      <c r="E2481" s="202"/>
      <c r="J2481" s="204">
        <v>39962</v>
      </c>
      <c r="K2481" s="201">
        <v>4.47</v>
      </c>
    </row>
    <row r="2482" spans="1:11" x14ac:dyDescent="0.25">
      <c r="A2482" s="205">
        <v>26112</v>
      </c>
      <c r="B2482" s="202">
        <v>6.45</v>
      </c>
      <c r="C2482" s="202"/>
      <c r="D2482" s="202"/>
      <c r="E2482" s="202"/>
      <c r="J2482" s="204">
        <v>39969</v>
      </c>
      <c r="K2482" s="201">
        <v>4.55</v>
      </c>
    </row>
    <row r="2483" spans="1:11" x14ac:dyDescent="0.25">
      <c r="A2483" s="205">
        <v>26113</v>
      </c>
      <c r="B2483" s="202">
        <v>6.45</v>
      </c>
      <c r="C2483" s="202"/>
      <c r="D2483" s="202"/>
      <c r="E2483" s="202"/>
      <c r="J2483" s="204">
        <v>39976</v>
      </c>
      <c r="K2483" s="201">
        <v>4.67</v>
      </c>
    </row>
    <row r="2484" spans="1:11" x14ac:dyDescent="0.25">
      <c r="A2484" s="205">
        <v>26114</v>
      </c>
      <c r="B2484" s="202">
        <v>6.44</v>
      </c>
      <c r="C2484" s="202"/>
      <c r="D2484" s="202"/>
      <c r="E2484" s="202"/>
      <c r="J2484" s="204">
        <v>39983</v>
      </c>
      <c r="K2484" s="201">
        <v>4.54</v>
      </c>
    </row>
    <row r="2485" spans="1:11" x14ac:dyDescent="0.25">
      <c r="A2485" s="205">
        <v>26115</v>
      </c>
      <c r="B2485" s="202">
        <v>6.43</v>
      </c>
      <c r="C2485" s="202"/>
      <c r="D2485" s="202"/>
      <c r="E2485" s="202"/>
      <c r="J2485" s="204">
        <v>39990</v>
      </c>
      <c r="K2485" s="201">
        <v>4.37</v>
      </c>
    </row>
    <row r="2486" spans="1:11" x14ac:dyDescent="0.25">
      <c r="A2486" s="205">
        <v>26116</v>
      </c>
      <c r="B2486" s="203">
        <v>6.41</v>
      </c>
      <c r="C2486" s="203"/>
      <c r="D2486" s="203"/>
      <c r="E2486" s="203"/>
      <c r="J2486" s="204">
        <v>39997</v>
      </c>
      <c r="K2486" s="201">
        <v>4.3</v>
      </c>
    </row>
    <row r="2487" spans="1:11" x14ac:dyDescent="0.25">
      <c r="A2487" s="205">
        <v>26119</v>
      </c>
      <c r="B2487" s="202" t="e">
        <f>NA()</f>
        <v>#N/A</v>
      </c>
      <c r="C2487" s="202"/>
      <c r="D2487" s="202"/>
      <c r="E2487" s="202"/>
      <c r="J2487" s="204">
        <v>40004</v>
      </c>
      <c r="K2487" s="201">
        <v>4.22</v>
      </c>
    </row>
    <row r="2488" spans="1:11" x14ac:dyDescent="0.25">
      <c r="A2488" s="205">
        <v>26120</v>
      </c>
      <c r="B2488" s="202">
        <v>6.39</v>
      </c>
      <c r="C2488" s="202"/>
      <c r="D2488" s="202"/>
      <c r="E2488" s="202"/>
      <c r="J2488" s="204">
        <v>40011</v>
      </c>
      <c r="K2488" s="201">
        <v>4.3899999999999997</v>
      </c>
    </row>
    <row r="2489" spans="1:11" x14ac:dyDescent="0.25">
      <c r="A2489" s="205">
        <v>26121</v>
      </c>
      <c r="B2489" s="202">
        <v>6.38</v>
      </c>
      <c r="C2489" s="202"/>
      <c r="D2489" s="202"/>
      <c r="E2489" s="202"/>
      <c r="J2489" s="204">
        <v>40018</v>
      </c>
      <c r="K2489" s="201">
        <v>4.46</v>
      </c>
    </row>
    <row r="2490" spans="1:11" x14ac:dyDescent="0.25">
      <c r="A2490" s="205">
        <v>26122</v>
      </c>
      <c r="B2490" s="202">
        <v>6.38</v>
      </c>
      <c r="C2490" s="202"/>
      <c r="D2490" s="202"/>
      <c r="E2490" s="202"/>
      <c r="J2490" s="204">
        <v>40025</v>
      </c>
      <c r="K2490" s="201">
        <v>4.47</v>
      </c>
    </row>
    <row r="2491" spans="1:11" x14ac:dyDescent="0.25">
      <c r="A2491" s="205">
        <v>26123</v>
      </c>
      <c r="B2491" s="203">
        <v>6.38</v>
      </c>
      <c r="C2491" s="203"/>
      <c r="D2491" s="203"/>
      <c r="E2491" s="203"/>
      <c r="J2491" s="204">
        <v>40032</v>
      </c>
      <c r="K2491" s="201">
        <v>4.5</v>
      </c>
    </row>
    <row r="2492" spans="1:11" x14ac:dyDescent="0.25">
      <c r="A2492" s="205">
        <v>26126</v>
      </c>
      <c r="B2492" s="202">
        <v>6.32</v>
      </c>
      <c r="C2492" s="202"/>
      <c r="D2492" s="202"/>
      <c r="E2492" s="202"/>
      <c r="J2492" s="204">
        <v>40039</v>
      </c>
      <c r="K2492" s="201">
        <v>4.42</v>
      </c>
    </row>
    <row r="2493" spans="1:11" x14ac:dyDescent="0.25">
      <c r="A2493" s="205">
        <v>26127</v>
      </c>
      <c r="B2493" s="202">
        <v>6.3</v>
      </c>
      <c r="C2493" s="202"/>
      <c r="D2493" s="202"/>
      <c r="E2493" s="202"/>
      <c r="J2493" s="204">
        <v>40046</v>
      </c>
      <c r="K2493" s="201">
        <v>4.26</v>
      </c>
    </row>
    <row r="2494" spans="1:11" x14ac:dyDescent="0.25">
      <c r="A2494" s="205">
        <v>26128</v>
      </c>
      <c r="B2494" s="202">
        <v>6.28</v>
      </c>
      <c r="C2494" s="202"/>
      <c r="D2494" s="202"/>
      <c r="E2494" s="202"/>
      <c r="J2494" s="204">
        <v>40053</v>
      </c>
      <c r="K2494" s="201">
        <v>4.18</v>
      </c>
    </row>
    <row r="2495" spans="1:11" x14ac:dyDescent="0.25">
      <c r="A2495" s="205">
        <v>26129</v>
      </c>
      <c r="B2495" s="202">
        <v>6.27</v>
      </c>
      <c r="C2495" s="202"/>
      <c r="D2495" s="202"/>
      <c r="E2495" s="202"/>
      <c r="J2495" s="204">
        <v>40060</v>
      </c>
      <c r="K2495" s="201">
        <v>4.12</v>
      </c>
    </row>
    <row r="2496" spans="1:11" x14ac:dyDescent="0.25">
      <c r="A2496" s="205">
        <v>26130</v>
      </c>
      <c r="B2496" s="202">
        <v>6.32</v>
      </c>
      <c r="C2496" s="202"/>
      <c r="D2496" s="202"/>
      <c r="E2496" s="202"/>
      <c r="J2496" s="204">
        <v>40067</v>
      </c>
      <c r="K2496" s="201">
        <v>4.18</v>
      </c>
    </row>
    <row r="2497" spans="1:11" x14ac:dyDescent="0.25">
      <c r="A2497" s="205">
        <v>26133</v>
      </c>
      <c r="B2497" s="202">
        <v>6.37</v>
      </c>
      <c r="C2497" s="202"/>
      <c r="D2497" s="202"/>
      <c r="E2497" s="202"/>
      <c r="J2497" s="204">
        <v>40074</v>
      </c>
      <c r="K2497" s="201">
        <v>4.1900000000000004</v>
      </c>
    </row>
    <row r="2498" spans="1:11" x14ac:dyDescent="0.25">
      <c r="A2498" s="205">
        <v>26134</v>
      </c>
      <c r="B2498" s="202">
        <v>6.38</v>
      </c>
      <c r="C2498" s="202"/>
      <c r="D2498" s="202"/>
      <c r="E2498" s="202"/>
      <c r="J2498" s="204">
        <v>40081</v>
      </c>
      <c r="K2498" s="201">
        <v>4.1500000000000004</v>
      </c>
    </row>
    <row r="2499" spans="1:11" x14ac:dyDescent="0.25">
      <c r="A2499" s="205">
        <v>26135</v>
      </c>
      <c r="B2499" s="202">
        <v>6.36</v>
      </c>
      <c r="C2499" s="202"/>
      <c r="D2499" s="202"/>
      <c r="E2499" s="202"/>
      <c r="J2499" s="204">
        <v>40088</v>
      </c>
      <c r="K2499" s="201">
        <v>4</v>
      </c>
    </row>
    <row r="2500" spans="1:11" x14ac:dyDescent="0.25">
      <c r="A2500" s="205">
        <v>26136</v>
      </c>
      <c r="B2500" s="202">
        <v>6.41</v>
      </c>
      <c r="C2500" s="202"/>
      <c r="D2500" s="202"/>
      <c r="E2500" s="202"/>
      <c r="J2500" s="204">
        <v>40095</v>
      </c>
      <c r="K2500" s="201">
        <v>4.04</v>
      </c>
    </row>
    <row r="2501" spans="1:11" x14ac:dyDescent="0.25">
      <c r="A2501" s="205">
        <v>26137</v>
      </c>
      <c r="B2501" s="202">
        <v>6.44</v>
      </c>
      <c r="C2501" s="202"/>
      <c r="D2501" s="202"/>
      <c r="E2501" s="202"/>
      <c r="J2501" s="204">
        <v>40102</v>
      </c>
      <c r="K2501" s="201">
        <v>4.2300000000000004</v>
      </c>
    </row>
    <row r="2502" spans="1:11" x14ac:dyDescent="0.25">
      <c r="A2502" s="205">
        <v>26140</v>
      </c>
      <c r="B2502" s="202">
        <v>6.45</v>
      </c>
      <c r="C2502" s="202"/>
      <c r="D2502" s="202"/>
      <c r="E2502" s="202"/>
      <c r="J2502" s="204">
        <v>40109</v>
      </c>
      <c r="K2502" s="201">
        <v>4.2</v>
      </c>
    </row>
    <row r="2503" spans="1:11" x14ac:dyDescent="0.25">
      <c r="A2503" s="205">
        <v>26141</v>
      </c>
      <c r="B2503" s="202">
        <v>6.45</v>
      </c>
      <c r="C2503" s="202"/>
      <c r="D2503" s="202"/>
      <c r="E2503" s="202"/>
      <c r="J2503" s="204">
        <v>40116</v>
      </c>
      <c r="K2503" s="201">
        <v>4.2699999999999996</v>
      </c>
    </row>
    <row r="2504" spans="1:11" x14ac:dyDescent="0.25">
      <c r="A2504" s="205">
        <v>26142</v>
      </c>
      <c r="B2504" s="203">
        <v>6.46</v>
      </c>
      <c r="C2504" s="203"/>
      <c r="D2504" s="203"/>
      <c r="E2504" s="203"/>
      <c r="J2504" s="204">
        <v>40123</v>
      </c>
      <c r="K2504" s="201">
        <v>4.32</v>
      </c>
    </row>
    <row r="2505" spans="1:11" x14ac:dyDescent="0.25">
      <c r="A2505" s="205">
        <v>26143</v>
      </c>
      <c r="B2505" s="202">
        <v>6.44</v>
      </c>
      <c r="C2505" s="202"/>
      <c r="D2505" s="202"/>
      <c r="E2505" s="202"/>
      <c r="J2505" s="204">
        <v>40130</v>
      </c>
      <c r="K2505" s="201">
        <v>4.33</v>
      </c>
    </row>
    <row r="2506" spans="1:11" x14ac:dyDescent="0.25">
      <c r="A2506" s="205">
        <v>26144</v>
      </c>
      <c r="B2506" s="202">
        <v>6.43</v>
      </c>
      <c r="C2506" s="202"/>
      <c r="D2506" s="202"/>
      <c r="E2506" s="202"/>
      <c r="J2506" s="204">
        <v>40137</v>
      </c>
      <c r="K2506" s="201">
        <v>4.1900000000000004</v>
      </c>
    </row>
    <row r="2507" spans="1:11" x14ac:dyDescent="0.25">
      <c r="A2507" s="205">
        <v>26147</v>
      </c>
      <c r="B2507" s="202">
        <v>6.42</v>
      </c>
      <c r="C2507" s="202"/>
      <c r="D2507" s="202"/>
      <c r="E2507" s="202"/>
      <c r="J2507" s="204">
        <v>40144</v>
      </c>
      <c r="K2507" s="201">
        <v>4.1399999999999997</v>
      </c>
    </row>
    <row r="2508" spans="1:11" x14ac:dyDescent="0.25">
      <c r="A2508" s="205">
        <v>26148</v>
      </c>
      <c r="B2508" s="202">
        <v>6.45</v>
      </c>
      <c r="C2508" s="202"/>
      <c r="D2508" s="202"/>
      <c r="E2508" s="202"/>
      <c r="J2508" s="204">
        <v>40151</v>
      </c>
      <c r="K2508" s="201">
        <v>4.18</v>
      </c>
    </row>
    <row r="2509" spans="1:11" x14ac:dyDescent="0.25">
      <c r="A2509" s="205">
        <v>26149</v>
      </c>
      <c r="B2509" s="202">
        <v>6.46</v>
      </c>
      <c r="C2509" s="202"/>
      <c r="D2509" s="202"/>
      <c r="E2509" s="202"/>
      <c r="J2509" s="204">
        <v>40158</v>
      </c>
      <c r="K2509" s="201">
        <v>4.33</v>
      </c>
    </row>
    <row r="2510" spans="1:11" x14ac:dyDescent="0.25">
      <c r="A2510" s="205">
        <v>26150</v>
      </c>
      <c r="B2510" s="202">
        <v>6.44</v>
      </c>
      <c r="C2510" s="202"/>
      <c r="D2510" s="202"/>
      <c r="E2510" s="202"/>
      <c r="J2510" s="204">
        <v>40165</v>
      </c>
      <c r="K2510" s="201">
        <v>4.38</v>
      </c>
    </row>
    <row r="2511" spans="1:11" x14ac:dyDescent="0.25">
      <c r="A2511" s="205">
        <v>26151</v>
      </c>
      <c r="B2511" s="202">
        <v>6.44</v>
      </c>
      <c r="C2511" s="202"/>
      <c r="D2511" s="202"/>
      <c r="E2511" s="202"/>
      <c r="J2511" s="204">
        <v>40172</v>
      </c>
      <c r="K2511" s="201">
        <v>4.53</v>
      </c>
    </row>
    <row r="2512" spans="1:11" x14ac:dyDescent="0.25">
      <c r="A2512" s="205">
        <v>26154</v>
      </c>
      <c r="B2512" s="202">
        <v>6.45</v>
      </c>
      <c r="C2512" s="202"/>
      <c r="D2512" s="202"/>
      <c r="E2512" s="202"/>
      <c r="J2512" s="204">
        <v>40179</v>
      </c>
      <c r="K2512" s="201">
        <v>4.58</v>
      </c>
    </row>
    <row r="2513" spans="1:11" x14ac:dyDescent="0.25">
      <c r="A2513" s="205">
        <v>26155</v>
      </c>
      <c r="B2513" s="202">
        <v>6.45</v>
      </c>
      <c r="C2513" s="202"/>
      <c r="D2513" s="202"/>
      <c r="E2513" s="202"/>
      <c r="J2513" s="204">
        <v>40186</v>
      </c>
      <c r="K2513" s="201">
        <v>4.5999999999999996</v>
      </c>
    </row>
    <row r="2514" spans="1:11" x14ac:dyDescent="0.25">
      <c r="A2514" s="205">
        <v>26156</v>
      </c>
      <c r="B2514" s="202">
        <v>6.43</v>
      </c>
      <c r="C2514" s="202"/>
      <c r="D2514" s="202"/>
      <c r="E2514" s="202"/>
      <c r="J2514" s="204">
        <v>40193</v>
      </c>
      <c r="K2514" s="201">
        <v>4.55</v>
      </c>
    </row>
    <row r="2515" spans="1:11" x14ac:dyDescent="0.25">
      <c r="A2515" s="205">
        <v>26157</v>
      </c>
      <c r="B2515" s="202">
        <v>6.38</v>
      </c>
      <c r="C2515" s="202"/>
      <c r="D2515" s="202"/>
      <c r="E2515" s="202"/>
      <c r="J2515" s="204">
        <v>40200</v>
      </c>
      <c r="K2515" s="201">
        <v>4.42</v>
      </c>
    </row>
    <row r="2516" spans="1:11" x14ac:dyDescent="0.25">
      <c r="A2516" s="205">
        <v>26158</v>
      </c>
      <c r="B2516" s="202">
        <v>6.32</v>
      </c>
      <c r="C2516" s="202"/>
      <c r="D2516" s="202"/>
      <c r="E2516" s="202"/>
      <c r="J2516" s="204">
        <v>40207</v>
      </c>
      <c r="K2516" s="201">
        <v>4.42</v>
      </c>
    </row>
    <row r="2517" spans="1:11" x14ac:dyDescent="0.25">
      <c r="A2517" s="205">
        <v>26161</v>
      </c>
      <c r="B2517" s="202">
        <v>6.14</v>
      </c>
      <c r="C2517" s="202"/>
      <c r="D2517" s="202"/>
      <c r="E2517" s="202"/>
      <c r="J2517" s="204">
        <v>40214</v>
      </c>
      <c r="K2517" s="201">
        <v>4.42</v>
      </c>
    </row>
    <row r="2518" spans="1:11" x14ac:dyDescent="0.25">
      <c r="A2518" s="205">
        <v>26162</v>
      </c>
      <c r="B2518" s="202">
        <v>6.1</v>
      </c>
      <c r="C2518" s="202"/>
      <c r="D2518" s="202"/>
      <c r="E2518" s="202"/>
      <c r="J2518" s="204">
        <v>40221</v>
      </c>
      <c r="K2518" s="201">
        <v>4.4800000000000004</v>
      </c>
    </row>
    <row r="2519" spans="1:11" x14ac:dyDescent="0.25">
      <c r="A2519" s="205">
        <v>26163</v>
      </c>
      <c r="B2519" s="202">
        <v>6.11</v>
      </c>
      <c r="C2519" s="202"/>
      <c r="D2519" s="202"/>
      <c r="E2519" s="202"/>
      <c r="J2519" s="204">
        <v>40228</v>
      </c>
      <c r="K2519" s="201">
        <v>4.5599999999999996</v>
      </c>
    </row>
    <row r="2520" spans="1:11" x14ac:dyDescent="0.25">
      <c r="A2520" s="205">
        <v>26164</v>
      </c>
      <c r="B2520" s="202">
        <v>6.13</v>
      </c>
      <c r="C2520" s="202"/>
      <c r="D2520" s="202"/>
      <c r="E2520" s="202"/>
      <c r="J2520" s="204">
        <v>40235</v>
      </c>
      <c r="K2520" s="201">
        <v>4.4800000000000004</v>
      </c>
    </row>
    <row r="2521" spans="1:11" x14ac:dyDescent="0.25">
      <c r="A2521" s="205">
        <v>26165</v>
      </c>
      <c r="B2521" s="202">
        <v>6.14</v>
      </c>
      <c r="C2521" s="202"/>
      <c r="D2521" s="202"/>
      <c r="E2521" s="202"/>
      <c r="J2521" s="204">
        <v>40242</v>
      </c>
      <c r="K2521" s="201">
        <v>4.43</v>
      </c>
    </row>
    <row r="2522" spans="1:11" x14ac:dyDescent="0.25">
      <c r="A2522" s="205">
        <v>26168</v>
      </c>
      <c r="B2522" s="202">
        <v>6.22</v>
      </c>
      <c r="C2522" s="202"/>
      <c r="D2522" s="202"/>
      <c r="E2522" s="202"/>
      <c r="J2522" s="204">
        <v>40249</v>
      </c>
      <c r="K2522" s="201">
        <v>4.51</v>
      </c>
    </row>
    <row r="2523" spans="1:11" x14ac:dyDescent="0.25">
      <c r="A2523" s="205">
        <v>26169</v>
      </c>
      <c r="B2523" s="202">
        <v>6.19</v>
      </c>
      <c r="C2523" s="202"/>
      <c r="D2523" s="202"/>
      <c r="E2523" s="202"/>
      <c r="J2523" s="204">
        <v>40256</v>
      </c>
      <c r="K2523" s="201">
        <v>4.43</v>
      </c>
    </row>
    <row r="2524" spans="1:11" x14ac:dyDescent="0.25">
      <c r="A2524" s="205">
        <v>26170</v>
      </c>
      <c r="B2524" s="203">
        <v>6.2</v>
      </c>
      <c r="C2524" s="203"/>
      <c r="D2524" s="203"/>
      <c r="E2524" s="203"/>
      <c r="J2524" s="204">
        <v>40263</v>
      </c>
      <c r="K2524" s="201">
        <v>4.53</v>
      </c>
    </row>
    <row r="2525" spans="1:11" x14ac:dyDescent="0.25">
      <c r="A2525" s="205">
        <v>26171</v>
      </c>
      <c r="B2525" s="202">
        <v>6.18</v>
      </c>
      <c r="C2525" s="202"/>
      <c r="D2525" s="202"/>
      <c r="E2525" s="202"/>
      <c r="J2525" s="204">
        <v>40270</v>
      </c>
      <c r="K2525" s="201">
        <v>4.5999999999999996</v>
      </c>
    </row>
    <row r="2526" spans="1:11" x14ac:dyDescent="0.25">
      <c r="A2526" s="205">
        <v>26172</v>
      </c>
      <c r="B2526" s="202">
        <v>6.14</v>
      </c>
      <c r="C2526" s="202"/>
      <c r="D2526" s="202"/>
      <c r="E2526" s="202"/>
      <c r="J2526" s="204">
        <v>40277</v>
      </c>
      <c r="K2526" s="201">
        <v>4.63</v>
      </c>
    </row>
    <row r="2527" spans="1:11" x14ac:dyDescent="0.25">
      <c r="A2527" s="205">
        <v>26175</v>
      </c>
      <c r="B2527" s="202">
        <v>6.12</v>
      </c>
      <c r="C2527" s="202"/>
      <c r="D2527" s="202"/>
      <c r="E2527" s="202"/>
      <c r="J2527" s="204">
        <v>40284</v>
      </c>
      <c r="K2527" s="201">
        <v>4.54</v>
      </c>
    </row>
    <row r="2528" spans="1:11" x14ac:dyDescent="0.25">
      <c r="A2528" s="205">
        <v>26176</v>
      </c>
      <c r="B2528" s="202">
        <v>6.09</v>
      </c>
      <c r="C2528" s="202"/>
      <c r="D2528" s="202"/>
      <c r="E2528" s="202"/>
      <c r="J2528" s="204">
        <v>40291</v>
      </c>
      <c r="K2528" s="201">
        <v>4.5</v>
      </c>
    </row>
    <row r="2529" spans="1:11" x14ac:dyDescent="0.25">
      <c r="A2529" s="205">
        <v>26177</v>
      </c>
      <c r="B2529" s="202">
        <v>6.08</v>
      </c>
      <c r="C2529" s="202"/>
      <c r="D2529" s="202"/>
      <c r="E2529" s="202"/>
      <c r="J2529" s="204">
        <v>40298</v>
      </c>
      <c r="K2529" s="201">
        <v>4.43</v>
      </c>
    </row>
    <row r="2530" spans="1:11" x14ac:dyDescent="0.25">
      <c r="A2530" s="205">
        <v>26178</v>
      </c>
      <c r="B2530" s="202">
        <v>6.04</v>
      </c>
      <c r="C2530" s="202"/>
      <c r="D2530" s="202"/>
      <c r="E2530" s="202"/>
      <c r="J2530" s="204">
        <v>40305</v>
      </c>
      <c r="K2530" s="201">
        <v>4.2</v>
      </c>
    </row>
    <row r="2531" spans="1:11" x14ac:dyDescent="0.25">
      <c r="A2531" s="205">
        <v>26179</v>
      </c>
      <c r="B2531" s="202">
        <v>5.99</v>
      </c>
      <c r="C2531" s="202"/>
      <c r="D2531" s="202"/>
      <c r="E2531" s="202"/>
      <c r="J2531" s="204">
        <v>40312</v>
      </c>
      <c r="K2531" s="201">
        <v>4.2300000000000004</v>
      </c>
    </row>
    <row r="2532" spans="1:11" x14ac:dyDescent="0.25">
      <c r="A2532" s="205">
        <v>26182</v>
      </c>
      <c r="B2532" s="202" t="e">
        <f>NA()</f>
        <v>#N/A</v>
      </c>
      <c r="C2532" s="202"/>
      <c r="D2532" s="202"/>
      <c r="E2532" s="202"/>
      <c r="J2532" s="204">
        <v>40319</v>
      </c>
      <c r="K2532" s="201">
        <v>4.04</v>
      </c>
    </row>
    <row r="2533" spans="1:11" x14ac:dyDescent="0.25">
      <c r="A2533" s="205">
        <v>26183</v>
      </c>
      <c r="B2533" s="202">
        <v>5.95</v>
      </c>
      <c r="C2533" s="202"/>
      <c r="D2533" s="202"/>
      <c r="E2533" s="202"/>
      <c r="J2533" s="204">
        <v>40326</v>
      </c>
      <c r="K2533" s="201">
        <v>3.99</v>
      </c>
    </row>
    <row r="2534" spans="1:11" x14ac:dyDescent="0.25">
      <c r="A2534" s="205">
        <v>26184</v>
      </c>
      <c r="B2534" s="202">
        <v>5.97</v>
      </c>
      <c r="C2534" s="202"/>
      <c r="D2534" s="202"/>
      <c r="E2534" s="202"/>
      <c r="J2534" s="204">
        <v>40333</v>
      </c>
      <c r="K2534" s="201">
        <v>4.05</v>
      </c>
    </row>
    <row r="2535" spans="1:11" x14ac:dyDescent="0.25">
      <c r="A2535" s="205">
        <v>26185</v>
      </c>
      <c r="B2535" s="202">
        <v>6</v>
      </c>
      <c r="C2535" s="202"/>
      <c r="D2535" s="202"/>
      <c r="E2535" s="202"/>
      <c r="J2535" s="204">
        <v>40340</v>
      </c>
      <c r="K2535" s="201">
        <v>3.96</v>
      </c>
    </row>
    <row r="2536" spans="1:11" x14ac:dyDescent="0.25">
      <c r="A2536" s="205">
        <v>26186</v>
      </c>
      <c r="B2536" s="202">
        <v>6.02</v>
      </c>
      <c r="C2536" s="202"/>
      <c r="D2536" s="202"/>
      <c r="E2536" s="202"/>
      <c r="J2536" s="204">
        <v>40347</v>
      </c>
      <c r="K2536" s="201">
        <v>4</v>
      </c>
    </row>
    <row r="2537" spans="1:11" x14ac:dyDescent="0.25">
      <c r="A2537" s="205">
        <v>26189</v>
      </c>
      <c r="B2537" s="202">
        <v>6.09</v>
      </c>
      <c r="C2537" s="202"/>
      <c r="D2537" s="202"/>
      <c r="E2537" s="202"/>
      <c r="J2537" s="204">
        <v>40354</v>
      </c>
      <c r="K2537" s="201">
        <v>3.92</v>
      </c>
    </row>
    <row r="2538" spans="1:11" x14ac:dyDescent="0.25">
      <c r="A2538" s="205">
        <v>26190</v>
      </c>
      <c r="B2538" s="202">
        <v>6.11</v>
      </c>
      <c r="C2538" s="202"/>
      <c r="D2538" s="202"/>
      <c r="E2538" s="202"/>
      <c r="J2538" s="204">
        <v>40361</v>
      </c>
      <c r="K2538" s="201">
        <v>3.76</v>
      </c>
    </row>
    <row r="2539" spans="1:11" x14ac:dyDescent="0.25">
      <c r="A2539" s="205">
        <v>26191</v>
      </c>
      <c r="B2539" s="202">
        <v>6.09</v>
      </c>
      <c r="C2539" s="202"/>
      <c r="D2539" s="202"/>
      <c r="E2539" s="202"/>
      <c r="J2539" s="204">
        <v>40368</v>
      </c>
      <c r="K2539" s="201">
        <v>3.79</v>
      </c>
    </row>
    <row r="2540" spans="1:11" x14ac:dyDescent="0.25">
      <c r="A2540" s="205">
        <v>26192</v>
      </c>
      <c r="B2540" s="202">
        <v>6.08</v>
      </c>
      <c r="C2540" s="202"/>
      <c r="D2540" s="202"/>
      <c r="E2540" s="202"/>
      <c r="J2540" s="204">
        <v>40375</v>
      </c>
      <c r="K2540" s="201">
        <v>3.83</v>
      </c>
    </row>
    <row r="2541" spans="1:11" x14ac:dyDescent="0.25">
      <c r="A2541" s="205">
        <v>26193</v>
      </c>
      <c r="B2541" s="202">
        <v>6.05</v>
      </c>
      <c r="C2541" s="202"/>
      <c r="D2541" s="202"/>
      <c r="E2541" s="202"/>
      <c r="J2541" s="204">
        <v>40382</v>
      </c>
      <c r="K2541" s="201">
        <v>3.76</v>
      </c>
    </row>
    <row r="2542" spans="1:11" x14ac:dyDescent="0.25">
      <c r="A2542" s="205">
        <v>26196</v>
      </c>
      <c r="B2542" s="202">
        <v>6.07</v>
      </c>
      <c r="C2542" s="202"/>
      <c r="D2542" s="202"/>
      <c r="E2542" s="202"/>
      <c r="J2542" s="204">
        <v>40389</v>
      </c>
      <c r="K2542" s="201">
        <v>3.83</v>
      </c>
    </row>
    <row r="2543" spans="1:11" x14ac:dyDescent="0.25">
      <c r="A2543" s="205">
        <v>26197</v>
      </c>
      <c r="B2543" s="202">
        <v>6.08</v>
      </c>
      <c r="C2543" s="202"/>
      <c r="D2543" s="202"/>
      <c r="E2543" s="202"/>
      <c r="J2543" s="204">
        <v>40396</v>
      </c>
      <c r="K2543" s="201">
        <v>3.78</v>
      </c>
    </row>
    <row r="2544" spans="1:11" x14ac:dyDescent="0.25">
      <c r="A2544" s="205">
        <v>26198</v>
      </c>
      <c r="B2544" s="202">
        <v>6.1</v>
      </c>
      <c r="C2544" s="202"/>
      <c r="D2544" s="202"/>
      <c r="E2544" s="202"/>
      <c r="J2544" s="204">
        <v>40403</v>
      </c>
      <c r="K2544" s="201">
        <v>3.65</v>
      </c>
    </row>
    <row r="2545" spans="1:11" x14ac:dyDescent="0.25">
      <c r="A2545" s="205">
        <v>26199</v>
      </c>
      <c r="B2545" s="202">
        <v>6.1</v>
      </c>
      <c r="C2545" s="202"/>
      <c r="D2545" s="202"/>
      <c r="E2545" s="202"/>
      <c r="J2545" s="204">
        <v>40410</v>
      </c>
      <c r="K2545" s="201">
        <v>3.42</v>
      </c>
    </row>
    <row r="2546" spans="1:11" x14ac:dyDescent="0.25">
      <c r="A2546" s="205">
        <v>26200</v>
      </c>
      <c r="B2546" s="202">
        <v>6.08</v>
      </c>
      <c r="C2546" s="202"/>
      <c r="D2546" s="202"/>
      <c r="E2546" s="202"/>
      <c r="J2546" s="204">
        <v>40417</v>
      </c>
      <c r="K2546" s="201">
        <v>3.32</v>
      </c>
    </row>
    <row r="2547" spans="1:11" x14ac:dyDescent="0.25">
      <c r="A2547" s="205">
        <v>26203</v>
      </c>
      <c r="B2547" s="202">
        <v>6.06</v>
      </c>
      <c r="C2547" s="202"/>
      <c r="D2547" s="202"/>
      <c r="E2547" s="202"/>
      <c r="J2547" s="204">
        <v>40424</v>
      </c>
      <c r="K2547" s="201">
        <v>3.36</v>
      </c>
    </row>
    <row r="2548" spans="1:11" x14ac:dyDescent="0.25">
      <c r="A2548" s="205">
        <v>26204</v>
      </c>
      <c r="B2548" s="202">
        <v>6.04</v>
      </c>
      <c r="C2548" s="202"/>
      <c r="D2548" s="202"/>
      <c r="E2548" s="202"/>
      <c r="J2548" s="204">
        <v>40431</v>
      </c>
      <c r="K2548" s="201">
        <v>3.48</v>
      </c>
    </row>
    <row r="2549" spans="1:11" x14ac:dyDescent="0.25">
      <c r="A2549" s="205">
        <v>26205</v>
      </c>
      <c r="B2549" s="202">
        <v>6.02</v>
      </c>
      <c r="C2549" s="202"/>
      <c r="D2549" s="202"/>
      <c r="E2549" s="202"/>
      <c r="J2549" s="204">
        <v>40438</v>
      </c>
      <c r="K2549" s="201">
        <v>3.55</v>
      </c>
    </row>
    <row r="2550" spans="1:11" x14ac:dyDescent="0.25">
      <c r="A2550" s="205">
        <v>26206</v>
      </c>
      <c r="B2550" s="202">
        <v>5.97</v>
      </c>
      <c r="C2550" s="202"/>
      <c r="D2550" s="202"/>
      <c r="E2550" s="202"/>
      <c r="J2550" s="204">
        <v>40445</v>
      </c>
      <c r="K2550" s="201">
        <v>3.48</v>
      </c>
    </row>
    <row r="2551" spans="1:11" x14ac:dyDescent="0.25">
      <c r="A2551" s="205">
        <v>26207</v>
      </c>
      <c r="B2551" s="202">
        <v>5.95</v>
      </c>
      <c r="C2551" s="202"/>
      <c r="D2551" s="202"/>
      <c r="E2551" s="202"/>
      <c r="J2551" s="204">
        <v>40452</v>
      </c>
      <c r="K2551" s="201">
        <v>3.38</v>
      </c>
    </row>
    <row r="2552" spans="1:11" x14ac:dyDescent="0.25">
      <c r="A2552" s="205">
        <v>26210</v>
      </c>
      <c r="B2552" s="202">
        <v>5.93</v>
      </c>
      <c r="C2552" s="202"/>
      <c r="D2552" s="202"/>
      <c r="E2552" s="202"/>
      <c r="J2552" s="204">
        <v>40459</v>
      </c>
      <c r="K2552" s="201">
        <v>3.38</v>
      </c>
    </row>
    <row r="2553" spans="1:11" x14ac:dyDescent="0.25">
      <c r="A2553" s="205">
        <v>26211</v>
      </c>
      <c r="B2553" s="202">
        <v>5.97</v>
      </c>
      <c r="C2553" s="202"/>
      <c r="D2553" s="202"/>
      <c r="E2553" s="202"/>
      <c r="J2553" s="204">
        <v>40466</v>
      </c>
      <c r="K2553" s="201">
        <v>3.52</v>
      </c>
    </row>
    <row r="2554" spans="1:11" x14ac:dyDescent="0.25">
      <c r="A2554" s="205">
        <v>26212</v>
      </c>
      <c r="B2554" s="202">
        <v>5.96</v>
      </c>
      <c r="C2554" s="202"/>
      <c r="D2554" s="202"/>
      <c r="E2554" s="202"/>
      <c r="J2554" s="204">
        <v>40473</v>
      </c>
      <c r="K2554" s="201">
        <v>3.56</v>
      </c>
    </row>
    <row r="2555" spans="1:11" x14ac:dyDescent="0.25">
      <c r="A2555" s="205">
        <v>26213</v>
      </c>
      <c r="B2555" s="202">
        <v>5.96</v>
      </c>
      <c r="C2555" s="202"/>
      <c r="D2555" s="202"/>
      <c r="E2555" s="202"/>
      <c r="J2555" s="204">
        <v>40480</v>
      </c>
      <c r="K2555" s="201">
        <v>3.66</v>
      </c>
    </row>
    <row r="2556" spans="1:11" x14ac:dyDescent="0.25">
      <c r="A2556" s="205">
        <v>26214</v>
      </c>
      <c r="B2556" s="202">
        <v>5.94</v>
      </c>
      <c r="C2556" s="202"/>
      <c r="D2556" s="202"/>
      <c r="E2556" s="202"/>
      <c r="J2556" s="204">
        <v>40487</v>
      </c>
      <c r="K2556" s="201">
        <v>3.65</v>
      </c>
    </row>
    <row r="2557" spans="1:11" x14ac:dyDescent="0.25">
      <c r="A2557" s="205">
        <v>26217</v>
      </c>
      <c r="B2557" s="202" t="e">
        <f>NA()</f>
        <v>#N/A</v>
      </c>
      <c r="C2557" s="202"/>
      <c r="D2557" s="202"/>
      <c r="E2557" s="202"/>
      <c r="J2557" s="204">
        <v>40494</v>
      </c>
      <c r="K2557" s="201">
        <v>3.81</v>
      </c>
    </row>
    <row r="2558" spans="1:11" x14ac:dyDescent="0.25">
      <c r="A2558" s="205">
        <v>26218</v>
      </c>
      <c r="B2558" s="202">
        <v>5.9</v>
      </c>
      <c r="C2558" s="202"/>
      <c r="D2558" s="202"/>
      <c r="E2558" s="202"/>
      <c r="J2558" s="204">
        <v>40501</v>
      </c>
      <c r="K2558" s="201">
        <v>3.94</v>
      </c>
    </row>
    <row r="2559" spans="1:11" x14ac:dyDescent="0.25">
      <c r="A2559" s="205">
        <v>26219</v>
      </c>
      <c r="B2559" s="202">
        <v>5.88</v>
      </c>
      <c r="C2559" s="202"/>
      <c r="D2559" s="202"/>
      <c r="E2559" s="202"/>
      <c r="J2559" s="204">
        <v>40508</v>
      </c>
      <c r="K2559" s="201">
        <v>3.88</v>
      </c>
    </row>
    <row r="2560" spans="1:11" x14ac:dyDescent="0.25">
      <c r="A2560" s="205">
        <v>26220</v>
      </c>
      <c r="B2560" s="202">
        <v>5.9</v>
      </c>
      <c r="C2560" s="202"/>
      <c r="D2560" s="202"/>
      <c r="E2560" s="202"/>
      <c r="J2560" s="204">
        <v>40515</v>
      </c>
      <c r="K2560" s="201">
        <v>3.91</v>
      </c>
    </row>
    <row r="2561" spans="1:11" x14ac:dyDescent="0.25">
      <c r="A2561" s="205">
        <v>26221</v>
      </c>
      <c r="B2561" s="202">
        <v>5.9</v>
      </c>
      <c r="C2561" s="202"/>
      <c r="D2561" s="202"/>
      <c r="E2561" s="202"/>
      <c r="J2561" s="204">
        <v>40522</v>
      </c>
      <c r="K2561" s="201">
        <v>4.1100000000000003</v>
      </c>
    </row>
    <row r="2562" spans="1:11" x14ac:dyDescent="0.25">
      <c r="A2562" s="205">
        <v>26224</v>
      </c>
      <c r="B2562" s="202">
        <v>5.94</v>
      </c>
      <c r="C2562" s="202"/>
      <c r="D2562" s="202"/>
      <c r="E2562" s="202"/>
      <c r="J2562" s="204">
        <v>40529</v>
      </c>
      <c r="K2562" s="201">
        <v>4.2699999999999996</v>
      </c>
    </row>
    <row r="2563" spans="1:11" x14ac:dyDescent="0.25">
      <c r="A2563" s="205">
        <v>26225</v>
      </c>
      <c r="B2563" s="202">
        <v>5.95</v>
      </c>
      <c r="C2563" s="202"/>
      <c r="D2563" s="202"/>
      <c r="E2563" s="202"/>
      <c r="J2563" s="204">
        <v>40536</v>
      </c>
      <c r="K2563" s="201">
        <v>4.2300000000000004</v>
      </c>
    </row>
    <row r="2564" spans="1:11" x14ac:dyDescent="0.25">
      <c r="A2564" s="205">
        <v>26226</v>
      </c>
      <c r="B2564" s="202">
        <v>5.93</v>
      </c>
      <c r="C2564" s="202"/>
      <c r="D2564" s="202"/>
      <c r="E2564" s="202"/>
      <c r="J2564" s="204">
        <v>40543</v>
      </c>
      <c r="K2564" s="201">
        <v>4.21</v>
      </c>
    </row>
    <row r="2565" spans="1:11" x14ac:dyDescent="0.25">
      <c r="A2565" s="205">
        <v>26227</v>
      </c>
      <c r="B2565" s="202">
        <v>5.91</v>
      </c>
      <c r="C2565" s="202"/>
      <c r="D2565" s="202"/>
      <c r="E2565" s="202"/>
      <c r="J2565" s="204">
        <v>40550</v>
      </c>
      <c r="K2565" s="201">
        <v>4.26</v>
      </c>
    </row>
    <row r="2566" spans="1:11" x14ac:dyDescent="0.25">
      <c r="A2566" s="205">
        <v>26228</v>
      </c>
      <c r="B2566" s="202">
        <v>5.91</v>
      </c>
      <c r="C2566" s="202"/>
      <c r="D2566" s="202"/>
      <c r="E2566" s="202"/>
      <c r="J2566" s="204">
        <v>40557</v>
      </c>
      <c r="K2566" s="201">
        <v>4.26</v>
      </c>
    </row>
    <row r="2567" spans="1:11" x14ac:dyDescent="0.25">
      <c r="A2567" s="205">
        <v>26231</v>
      </c>
      <c r="B2567" s="202" t="e">
        <f>NA()</f>
        <v>#N/A</v>
      </c>
      <c r="C2567" s="202"/>
      <c r="D2567" s="202"/>
      <c r="E2567" s="202"/>
      <c r="J2567" s="204">
        <v>40564</v>
      </c>
      <c r="K2567" s="201">
        <v>4.32</v>
      </c>
    </row>
    <row r="2568" spans="1:11" x14ac:dyDescent="0.25">
      <c r="A2568" s="205">
        <v>26232</v>
      </c>
      <c r="B2568" s="203">
        <v>5.89</v>
      </c>
      <c r="C2568" s="203"/>
      <c r="D2568" s="203"/>
      <c r="E2568" s="203"/>
      <c r="J2568" s="204">
        <v>40571</v>
      </c>
      <c r="K2568" s="201">
        <v>4.29</v>
      </c>
    </row>
    <row r="2569" spans="1:11" x14ac:dyDescent="0.25">
      <c r="A2569" s="205">
        <v>26233</v>
      </c>
      <c r="B2569" s="202">
        <v>5.9</v>
      </c>
      <c r="C2569" s="202"/>
      <c r="D2569" s="202"/>
      <c r="E2569" s="202"/>
      <c r="J2569" s="204">
        <v>40578</v>
      </c>
      <c r="K2569" s="201">
        <v>4.41</v>
      </c>
    </row>
    <row r="2570" spans="1:11" x14ac:dyDescent="0.25">
      <c r="A2570" s="205">
        <v>26234</v>
      </c>
      <c r="B2570" s="202">
        <v>5.9</v>
      </c>
      <c r="C2570" s="202"/>
      <c r="D2570" s="202"/>
      <c r="E2570" s="202"/>
      <c r="J2570" s="204">
        <v>40585</v>
      </c>
      <c r="K2570" s="201">
        <v>4.5199999999999996</v>
      </c>
    </row>
    <row r="2571" spans="1:11" x14ac:dyDescent="0.25">
      <c r="A2571" s="205">
        <v>26235</v>
      </c>
      <c r="B2571" s="202">
        <v>5.87</v>
      </c>
      <c r="C2571" s="202"/>
      <c r="D2571" s="202"/>
      <c r="E2571" s="202"/>
      <c r="J2571" s="204">
        <v>40592</v>
      </c>
      <c r="K2571" s="201">
        <v>4.45</v>
      </c>
    </row>
    <row r="2572" spans="1:11" x14ac:dyDescent="0.25">
      <c r="A2572" s="205">
        <v>26238</v>
      </c>
      <c r="B2572" s="202">
        <v>5.83</v>
      </c>
      <c r="C2572" s="202"/>
      <c r="D2572" s="202"/>
      <c r="E2572" s="202"/>
      <c r="J2572" s="204">
        <v>40599</v>
      </c>
      <c r="K2572" s="201">
        <v>4.3099999999999996</v>
      </c>
    </row>
    <row r="2573" spans="1:11" x14ac:dyDescent="0.25">
      <c r="A2573" s="205">
        <v>26239</v>
      </c>
      <c r="B2573" s="202" t="e">
        <f>NA()</f>
        <v>#N/A</v>
      </c>
      <c r="C2573" s="202"/>
      <c r="D2573" s="202"/>
      <c r="E2573" s="202"/>
      <c r="J2573" s="204">
        <v>40606</v>
      </c>
      <c r="K2573" s="201">
        <v>4.3099999999999996</v>
      </c>
    </row>
    <row r="2574" spans="1:11" x14ac:dyDescent="0.25">
      <c r="A2574" s="205">
        <v>26240</v>
      </c>
      <c r="B2574" s="202">
        <v>5.77</v>
      </c>
      <c r="C2574" s="202"/>
      <c r="D2574" s="202"/>
      <c r="E2574" s="202"/>
      <c r="J2574" s="204">
        <v>40613</v>
      </c>
      <c r="K2574" s="201">
        <v>4.33</v>
      </c>
    </row>
    <row r="2575" spans="1:11" x14ac:dyDescent="0.25">
      <c r="A2575" s="205">
        <v>26241</v>
      </c>
      <c r="B2575" s="202">
        <v>5.78</v>
      </c>
      <c r="C2575" s="202"/>
      <c r="D2575" s="202"/>
      <c r="E2575" s="202"/>
      <c r="J2575" s="204">
        <v>40620</v>
      </c>
      <c r="K2575" s="201">
        <v>4.18</v>
      </c>
    </row>
    <row r="2576" spans="1:11" x14ac:dyDescent="0.25">
      <c r="A2576" s="205">
        <v>26242</v>
      </c>
      <c r="B2576" s="202">
        <v>5.78</v>
      </c>
      <c r="C2576" s="202"/>
      <c r="D2576" s="202"/>
      <c r="E2576" s="202"/>
      <c r="J2576" s="204">
        <v>40627</v>
      </c>
      <c r="K2576" s="201">
        <v>4.22</v>
      </c>
    </row>
    <row r="2577" spans="1:11" x14ac:dyDescent="0.25">
      <c r="A2577" s="205">
        <v>26245</v>
      </c>
      <c r="B2577" s="202">
        <v>5.81</v>
      </c>
      <c r="C2577" s="202"/>
      <c r="D2577" s="202"/>
      <c r="E2577" s="202"/>
      <c r="J2577" s="204">
        <v>40634</v>
      </c>
      <c r="K2577" s="201">
        <v>4.29</v>
      </c>
    </row>
    <row r="2578" spans="1:11" x14ac:dyDescent="0.25">
      <c r="A2578" s="205">
        <v>26246</v>
      </c>
      <c r="B2578" s="202">
        <v>5.83</v>
      </c>
      <c r="C2578" s="202"/>
      <c r="D2578" s="202"/>
      <c r="E2578" s="202"/>
      <c r="J2578" s="204">
        <v>40641</v>
      </c>
      <c r="K2578" s="201">
        <v>4.3499999999999996</v>
      </c>
    </row>
    <row r="2579" spans="1:11" x14ac:dyDescent="0.25">
      <c r="A2579" s="205">
        <v>26247</v>
      </c>
      <c r="B2579" s="202">
        <v>5.86</v>
      </c>
      <c r="C2579" s="202"/>
      <c r="D2579" s="202"/>
      <c r="E2579" s="202"/>
      <c r="J2579" s="204">
        <v>40648</v>
      </c>
      <c r="K2579" s="201">
        <v>4.33</v>
      </c>
    </row>
    <row r="2580" spans="1:11" x14ac:dyDescent="0.25">
      <c r="A2580" s="205">
        <v>26248</v>
      </c>
      <c r="B2580" s="202">
        <v>5.86</v>
      </c>
      <c r="C2580" s="202"/>
      <c r="D2580" s="202"/>
      <c r="E2580" s="202"/>
      <c r="J2580" s="204">
        <v>40655</v>
      </c>
      <c r="K2580" s="201">
        <v>4.2300000000000004</v>
      </c>
    </row>
    <row r="2581" spans="1:11" x14ac:dyDescent="0.25">
      <c r="A2581" s="205">
        <v>26249</v>
      </c>
      <c r="B2581" s="202">
        <v>5.84</v>
      </c>
      <c r="C2581" s="202"/>
      <c r="D2581" s="202"/>
      <c r="E2581" s="202"/>
      <c r="J2581" s="204">
        <v>40662</v>
      </c>
      <c r="K2581" s="201">
        <v>4.18</v>
      </c>
    </row>
    <row r="2582" spans="1:11" x14ac:dyDescent="0.25">
      <c r="A2582" s="205">
        <v>26252</v>
      </c>
      <c r="B2582" s="202">
        <v>5.84</v>
      </c>
      <c r="C2582" s="202"/>
      <c r="D2582" s="202"/>
      <c r="E2582" s="202"/>
      <c r="J2582" s="204">
        <v>40669</v>
      </c>
      <c r="K2582" s="201">
        <v>4.07</v>
      </c>
    </row>
    <row r="2583" spans="1:11" x14ac:dyDescent="0.25">
      <c r="A2583" s="205">
        <v>26253</v>
      </c>
      <c r="B2583" s="202">
        <v>5.83</v>
      </c>
      <c r="C2583" s="202"/>
      <c r="D2583" s="202"/>
      <c r="E2583" s="202"/>
      <c r="J2583" s="204">
        <v>40676</v>
      </c>
      <c r="K2583" s="201">
        <v>4.05</v>
      </c>
    </row>
    <row r="2584" spans="1:11" x14ac:dyDescent="0.25">
      <c r="A2584" s="205">
        <v>26254</v>
      </c>
      <c r="B2584" s="202">
        <v>5.83</v>
      </c>
      <c r="C2584" s="202"/>
      <c r="D2584" s="202"/>
      <c r="E2584" s="202"/>
      <c r="J2584" s="204">
        <v>40683</v>
      </c>
      <c r="K2584" s="201">
        <v>3.99</v>
      </c>
    </row>
    <row r="2585" spans="1:11" x14ac:dyDescent="0.25">
      <c r="A2585" s="205">
        <v>26255</v>
      </c>
      <c r="B2585" s="202">
        <v>5.82</v>
      </c>
      <c r="C2585" s="202"/>
      <c r="D2585" s="202"/>
      <c r="E2585" s="202"/>
      <c r="J2585" s="204">
        <v>40690</v>
      </c>
      <c r="K2585" s="201">
        <v>3.96</v>
      </c>
    </row>
    <row r="2586" spans="1:11" x14ac:dyDescent="0.25">
      <c r="A2586" s="205">
        <v>26256</v>
      </c>
      <c r="B2586" s="202">
        <v>5.84</v>
      </c>
      <c r="C2586" s="202"/>
      <c r="D2586" s="202"/>
      <c r="E2586" s="202"/>
      <c r="J2586" s="204">
        <v>40697</v>
      </c>
      <c r="K2586" s="201">
        <v>3.89</v>
      </c>
    </row>
    <row r="2587" spans="1:11" x14ac:dyDescent="0.25">
      <c r="A2587" s="205">
        <v>26259</v>
      </c>
      <c r="B2587" s="202">
        <v>5.88</v>
      </c>
      <c r="C2587" s="202"/>
      <c r="D2587" s="202"/>
      <c r="E2587" s="202"/>
      <c r="J2587" s="204">
        <v>40704</v>
      </c>
      <c r="K2587" s="201">
        <v>3.9</v>
      </c>
    </row>
    <row r="2588" spans="1:11" x14ac:dyDescent="0.25">
      <c r="A2588" s="205">
        <v>26260</v>
      </c>
      <c r="B2588" s="202">
        <v>5.93</v>
      </c>
      <c r="C2588" s="202"/>
      <c r="D2588" s="202"/>
      <c r="E2588" s="202"/>
      <c r="J2588" s="204">
        <v>40711</v>
      </c>
      <c r="K2588" s="201">
        <v>3.9</v>
      </c>
    </row>
    <row r="2589" spans="1:11" x14ac:dyDescent="0.25">
      <c r="A2589" s="205">
        <v>26261</v>
      </c>
      <c r="B2589" s="202">
        <v>5.96</v>
      </c>
      <c r="C2589" s="202"/>
      <c r="D2589" s="202"/>
      <c r="E2589" s="202"/>
      <c r="J2589" s="204">
        <v>40718</v>
      </c>
      <c r="K2589" s="201">
        <v>3.87</v>
      </c>
    </row>
    <row r="2590" spans="1:11" x14ac:dyDescent="0.25">
      <c r="A2590" s="205">
        <v>26262</v>
      </c>
      <c r="B2590" s="202" t="e">
        <f>NA()</f>
        <v>#N/A</v>
      </c>
      <c r="C2590" s="202"/>
      <c r="D2590" s="202"/>
      <c r="E2590" s="202"/>
      <c r="J2590" s="204">
        <v>40725</v>
      </c>
      <c r="K2590" s="201">
        <v>4.05</v>
      </c>
    </row>
    <row r="2591" spans="1:11" x14ac:dyDescent="0.25">
      <c r="A2591" s="205">
        <v>26263</v>
      </c>
      <c r="B2591" s="202">
        <v>5.96</v>
      </c>
      <c r="C2591" s="202"/>
      <c r="D2591" s="202"/>
      <c r="E2591" s="202"/>
      <c r="J2591" s="204">
        <v>40732</v>
      </c>
      <c r="K2591" s="201">
        <v>4.05</v>
      </c>
    </row>
    <row r="2592" spans="1:11" x14ac:dyDescent="0.25">
      <c r="A2592" s="205">
        <v>26266</v>
      </c>
      <c r="B2592" s="202">
        <v>5.96</v>
      </c>
      <c r="C2592" s="202"/>
      <c r="D2592" s="202"/>
      <c r="E2592" s="202"/>
      <c r="J2592" s="204">
        <v>40739</v>
      </c>
      <c r="K2592" s="201">
        <v>3.89</v>
      </c>
    </row>
    <row r="2593" spans="1:11" x14ac:dyDescent="0.25">
      <c r="A2593" s="205">
        <v>26267</v>
      </c>
      <c r="B2593" s="202">
        <v>5.95</v>
      </c>
      <c r="C2593" s="202"/>
      <c r="D2593" s="202"/>
      <c r="E2593" s="202"/>
      <c r="J2593" s="204">
        <v>40746</v>
      </c>
      <c r="K2593" s="201">
        <v>3.93</v>
      </c>
    </row>
    <row r="2594" spans="1:11" x14ac:dyDescent="0.25">
      <c r="A2594" s="205">
        <v>26268</v>
      </c>
      <c r="B2594" s="203">
        <v>5.95</v>
      </c>
      <c r="C2594" s="203"/>
      <c r="D2594" s="203"/>
      <c r="E2594" s="203"/>
      <c r="J2594" s="204">
        <v>40753</v>
      </c>
      <c r="K2594" s="201">
        <v>3.91</v>
      </c>
    </row>
    <row r="2595" spans="1:11" x14ac:dyDescent="0.25">
      <c r="A2595" s="205">
        <v>26269</v>
      </c>
      <c r="B2595" s="202">
        <v>5.96</v>
      </c>
      <c r="C2595" s="202"/>
      <c r="D2595" s="202"/>
      <c r="E2595" s="202"/>
      <c r="J2595" s="204">
        <v>40760</v>
      </c>
      <c r="K2595" s="201">
        <v>3.54</v>
      </c>
    </row>
    <row r="2596" spans="1:11" x14ac:dyDescent="0.25">
      <c r="A2596" s="205">
        <v>26270</v>
      </c>
      <c r="B2596" s="202">
        <v>5.96</v>
      </c>
      <c r="C2596" s="202"/>
      <c r="D2596" s="202"/>
      <c r="E2596" s="202"/>
      <c r="J2596" s="204">
        <v>40767</v>
      </c>
      <c r="K2596" s="201">
        <v>3.23</v>
      </c>
    </row>
    <row r="2597" spans="1:11" x14ac:dyDescent="0.25">
      <c r="A2597" s="205">
        <v>26273</v>
      </c>
      <c r="B2597" s="202">
        <v>5.95</v>
      </c>
      <c r="C2597" s="202"/>
      <c r="D2597" s="202"/>
      <c r="E2597" s="202"/>
      <c r="J2597" s="204">
        <v>40774</v>
      </c>
      <c r="K2597" s="201">
        <v>3.13</v>
      </c>
    </row>
    <row r="2598" spans="1:11" x14ac:dyDescent="0.25">
      <c r="A2598" s="205">
        <v>26274</v>
      </c>
      <c r="B2598" s="202">
        <v>5.98</v>
      </c>
      <c r="C2598" s="202"/>
      <c r="D2598" s="202"/>
      <c r="E2598" s="202"/>
      <c r="J2598" s="204">
        <v>40781</v>
      </c>
      <c r="K2598" s="201">
        <v>3.12</v>
      </c>
    </row>
    <row r="2599" spans="1:11" x14ac:dyDescent="0.25">
      <c r="A2599" s="205">
        <v>26275</v>
      </c>
      <c r="B2599" s="202">
        <v>5.98</v>
      </c>
      <c r="C2599" s="202"/>
      <c r="D2599" s="202"/>
      <c r="E2599" s="202"/>
      <c r="J2599" s="204">
        <v>40788</v>
      </c>
      <c r="K2599" s="201">
        <v>3.11</v>
      </c>
    </row>
    <row r="2600" spans="1:11" x14ac:dyDescent="0.25">
      <c r="A2600" s="205">
        <v>26276</v>
      </c>
      <c r="B2600" s="202">
        <v>6</v>
      </c>
      <c r="C2600" s="202"/>
      <c r="D2600" s="202"/>
      <c r="E2600" s="202"/>
      <c r="J2600" s="204">
        <v>40795</v>
      </c>
      <c r="K2600" s="201">
        <v>2.9</v>
      </c>
    </row>
    <row r="2601" spans="1:11" x14ac:dyDescent="0.25">
      <c r="A2601" s="205">
        <v>26277</v>
      </c>
      <c r="B2601" s="202">
        <v>5.99</v>
      </c>
      <c r="C2601" s="202"/>
      <c r="D2601" s="202"/>
      <c r="E2601" s="202"/>
      <c r="J2601" s="204">
        <v>40802</v>
      </c>
      <c r="K2601" s="201">
        <v>2.92</v>
      </c>
    </row>
    <row r="2602" spans="1:11" x14ac:dyDescent="0.25">
      <c r="A2602" s="205">
        <v>26280</v>
      </c>
      <c r="B2602" s="202">
        <v>5.98</v>
      </c>
      <c r="C2602" s="202"/>
      <c r="D2602" s="202"/>
      <c r="E2602" s="202"/>
      <c r="J2602" s="204">
        <v>40809</v>
      </c>
      <c r="K2602" s="201">
        <v>2.68</v>
      </c>
    </row>
    <row r="2603" spans="1:11" x14ac:dyDescent="0.25">
      <c r="A2603" s="205">
        <v>26281</v>
      </c>
      <c r="B2603" s="202">
        <v>6</v>
      </c>
      <c r="C2603" s="202"/>
      <c r="D2603" s="202"/>
      <c r="E2603" s="202"/>
      <c r="J2603" s="204">
        <v>40816</v>
      </c>
      <c r="K2603" s="201">
        <v>2.74</v>
      </c>
    </row>
    <row r="2604" spans="1:11" x14ac:dyDescent="0.25">
      <c r="A2604" s="205">
        <v>26282</v>
      </c>
      <c r="B2604" s="202">
        <v>6.03</v>
      </c>
      <c r="C2604" s="202"/>
      <c r="D2604" s="202"/>
      <c r="E2604" s="202"/>
      <c r="J2604" s="204">
        <v>40823</v>
      </c>
      <c r="K2604" s="201">
        <v>2.63</v>
      </c>
    </row>
    <row r="2605" spans="1:11" x14ac:dyDescent="0.25">
      <c r="A2605" s="205">
        <v>26283</v>
      </c>
      <c r="B2605" s="202">
        <v>6.03</v>
      </c>
      <c r="C2605" s="202"/>
      <c r="D2605" s="202"/>
      <c r="E2605" s="202"/>
      <c r="J2605" s="204">
        <v>40830</v>
      </c>
      <c r="K2605" s="201">
        <v>2.92</v>
      </c>
    </row>
    <row r="2606" spans="1:11" x14ac:dyDescent="0.25">
      <c r="A2606" s="205">
        <v>26284</v>
      </c>
      <c r="B2606" s="202">
        <v>6.02</v>
      </c>
      <c r="C2606" s="202"/>
      <c r="D2606" s="202"/>
      <c r="E2606" s="202"/>
      <c r="J2606" s="204">
        <v>40837</v>
      </c>
      <c r="K2606" s="201">
        <v>2.92</v>
      </c>
    </row>
    <row r="2607" spans="1:11" x14ac:dyDescent="0.25">
      <c r="A2607" s="205">
        <v>26287</v>
      </c>
      <c r="B2607" s="202">
        <v>6.04</v>
      </c>
      <c r="C2607" s="202"/>
      <c r="D2607" s="202"/>
      <c r="E2607" s="202"/>
      <c r="J2607" s="204">
        <v>40844</v>
      </c>
      <c r="K2607" s="201">
        <v>3.02</v>
      </c>
    </row>
    <row r="2608" spans="1:11" x14ac:dyDescent="0.25">
      <c r="A2608" s="205">
        <v>26288</v>
      </c>
      <c r="B2608" s="202">
        <v>6.08</v>
      </c>
      <c r="C2608" s="202"/>
      <c r="D2608" s="202"/>
      <c r="E2608" s="202"/>
      <c r="J2608" s="204">
        <v>40851</v>
      </c>
      <c r="K2608" s="201">
        <v>2.8</v>
      </c>
    </row>
    <row r="2609" spans="1:11" x14ac:dyDescent="0.25">
      <c r="A2609" s="205">
        <v>26289</v>
      </c>
      <c r="B2609" s="202">
        <v>6.09</v>
      </c>
      <c r="C2609" s="202"/>
      <c r="D2609" s="202"/>
      <c r="E2609" s="202"/>
      <c r="J2609" s="204">
        <v>40858</v>
      </c>
      <c r="K2609" s="201">
        <v>2.79</v>
      </c>
    </row>
    <row r="2610" spans="1:11" x14ac:dyDescent="0.25">
      <c r="A2610" s="205">
        <v>26290</v>
      </c>
      <c r="B2610" s="202">
        <v>6.06</v>
      </c>
      <c r="C2610" s="202"/>
      <c r="D2610" s="202"/>
      <c r="E2610" s="202"/>
      <c r="J2610" s="204">
        <v>40865</v>
      </c>
      <c r="K2610" s="201">
        <v>2.73</v>
      </c>
    </row>
    <row r="2611" spans="1:11" x14ac:dyDescent="0.25">
      <c r="A2611" s="205">
        <v>26291</v>
      </c>
      <c r="B2611" s="202" t="e">
        <f>NA()</f>
        <v>#N/A</v>
      </c>
      <c r="C2611" s="202"/>
      <c r="D2611" s="202"/>
      <c r="E2611" s="202"/>
      <c r="J2611" s="204">
        <v>40872</v>
      </c>
      <c r="K2611" s="201">
        <v>2.6</v>
      </c>
    </row>
    <row r="2612" spans="1:11" x14ac:dyDescent="0.25">
      <c r="A2612" s="205">
        <v>26294</v>
      </c>
      <c r="B2612" s="202">
        <v>6.02</v>
      </c>
      <c r="C2612" s="202"/>
      <c r="D2612" s="202"/>
      <c r="E2612" s="202"/>
      <c r="J2612" s="204">
        <v>40879</v>
      </c>
      <c r="K2612" s="201">
        <v>2.72</v>
      </c>
    </row>
    <row r="2613" spans="1:11" x14ac:dyDescent="0.25">
      <c r="A2613" s="205">
        <v>26295</v>
      </c>
      <c r="B2613" s="202">
        <v>5.98</v>
      </c>
      <c r="C2613" s="202"/>
      <c r="D2613" s="202"/>
      <c r="E2613" s="202"/>
      <c r="J2613" s="204">
        <v>40886</v>
      </c>
      <c r="K2613" s="201">
        <v>2.74</v>
      </c>
    </row>
    <row r="2614" spans="1:11" x14ac:dyDescent="0.25">
      <c r="A2614" s="205">
        <v>26296</v>
      </c>
      <c r="B2614" s="202">
        <v>5.99</v>
      </c>
      <c r="C2614" s="202"/>
      <c r="D2614" s="202"/>
      <c r="E2614" s="202"/>
      <c r="J2614" s="204">
        <v>40893</v>
      </c>
      <c r="K2614" s="201">
        <v>2.63</v>
      </c>
    </row>
    <row r="2615" spans="1:11" x14ac:dyDescent="0.25">
      <c r="A2615" s="205">
        <v>26297</v>
      </c>
      <c r="B2615" s="202">
        <v>6</v>
      </c>
      <c r="C2615" s="202"/>
      <c r="D2615" s="202"/>
      <c r="E2615" s="202"/>
      <c r="J2615" s="204">
        <v>40900</v>
      </c>
      <c r="K2615" s="201">
        <v>2.63</v>
      </c>
    </row>
    <row r="2616" spans="1:11" x14ac:dyDescent="0.25">
      <c r="A2616" s="205">
        <v>26298</v>
      </c>
      <c r="B2616" s="202">
        <v>5.99</v>
      </c>
      <c r="C2616" s="202"/>
      <c r="D2616" s="202"/>
      <c r="E2616" s="202"/>
      <c r="J2616" s="204">
        <v>40907</v>
      </c>
      <c r="K2616" s="201">
        <v>2.62</v>
      </c>
    </row>
    <row r="2617" spans="1:11" x14ac:dyDescent="0.25">
      <c r="A2617" s="205">
        <v>26301</v>
      </c>
      <c r="B2617" s="202">
        <v>6.02</v>
      </c>
      <c r="C2617" s="202"/>
      <c r="D2617" s="202"/>
      <c r="E2617" s="202"/>
      <c r="J2617" s="204">
        <v>40914</v>
      </c>
      <c r="K2617" s="201">
        <v>2.71</v>
      </c>
    </row>
    <row r="2618" spans="1:11" x14ac:dyDescent="0.25">
      <c r="A2618" s="205">
        <v>26302</v>
      </c>
      <c r="B2618" s="202">
        <v>6.02</v>
      </c>
      <c r="C2618" s="202"/>
      <c r="D2618" s="202"/>
      <c r="E2618" s="202"/>
      <c r="J2618" s="204">
        <v>40921</v>
      </c>
      <c r="K2618" s="201">
        <v>2.66</v>
      </c>
    </row>
    <row r="2619" spans="1:11" x14ac:dyDescent="0.25">
      <c r="A2619" s="205">
        <v>26303</v>
      </c>
      <c r="B2619" s="202">
        <v>6.02</v>
      </c>
      <c r="C2619" s="202"/>
      <c r="D2619" s="202"/>
      <c r="E2619" s="202"/>
      <c r="J2619" s="204">
        <v>40928</v>
      </c>
      <c r="K2619" s="201">
        <v>2.68</v>
      </c>
    </row>
    <row r="2620" spans="1:11" x14ac:dyDescent="0.25">
      <c r="A2620" s="205">
        <v>26304</v>
      </c>
      <c r="B2620" s="202">
        <v>6</v>
      </c>
      <c r="C2620" s="202"/>
      <c r="D2620" s="202"/>
      <c r="E2620" s="202"/>
      <c r="J2620" s="204">
        <v>40935</v>
      </c>
      <c r="K2620" s="201">
        <v>2.77</v>
      </c>
    </row>
    <row r="2621" spans="1:11" x14ac:dyDescent="0.25">
      <c r="A2621" s="205">
        <v>26305</v>
      </c>
      <c r="B2621" s="202">
        <v>5.99</v>
      </c>
      <c r="C2621" s="202"/>
      <c r="D2621" s="202"/>
      <c r="E2621" s="202"/>
      <c r="J2621" s="204">
        <v>40942</v>
      </c>
      <c r="K2621" s="201">
        <v>2.66</v>
      </c>
    </row>
    <row r="2622" spans="1:11" x14ac:dyDescent="0.25">
      <c r="A2622" s="205">
        <v>26308</v>
      </c>
      <c r="B2622" s="202">
        <v>5.96</v>
      </c>
      <c r="C2622" s="202"/>
      <c r="D2622" s="202"/>
      <c r="E2622" s="202"/>
      <c r="J2622" s="204">
        <v>40949</v>
      </c>
      <c r="K2622" s="201">
        <v>2.77</v>
      </c>
    </row>
    <row r="2623" spans="1:11" x14ac:dyDescent="0.25">
      <c r="A2623" s="205">
        <v>26309</v>
      </c>
      <c r="B2623" s="203">
        <v>5.97</v>
      </c>
      <c r="C2623" s="203"/>
      <c r="D2623" s="203"/>
      <c r="E2623" s="203"/>
      <c r="J2623" s="204">
        <v>40956</v>
      </c>
      <c r="K2623" s="201">
        <v>2.76</v>
      </c>
    </row>
    <row r="2624" spans="1:11" x14ac:dyDescent="0.25">
      <c r="A2624" s="205">
        <v>26310</v>
      </c>
      <c r="B2624" s="202">
        <v>5.97</v>
      </c>
      <c r="C2624" s="202"/>
      <c r="D2624" s="202"/>
      <c r="E2624" s="202"/>
      <c r="J2624" s="204">
        <v>40963</v>
      </c>
      <c r="K2624" s="201">
        <v>2.79</v>
      </c>
    </row>
    <row r="2625" spans="1:11" x14ac:dyDescent="0.25">
      <c r="A2625" s="205">
        <v>26311</v>
      </c>
      <c r="B2625" s="202">
        <v>5.96</v>
      </c>
      <c r="C2625" s="202"/>
      <c r="D2625" s="202"/>
      <c r="E2625" s="202"/>
      <c r="J2625" s="204">
        <v>40970</v>
      </c>
      <c r="K2625" s="201">
        <v>2.74</v>
      </c>
    </row>
    <row r="2626" spans="1:11" x14ac:dyDescent="0.25">
      <c r="A2626" s="205">
        <v>26312</v>
      </c>
      <c r="B2626" s="202">
        <v>5.95</v>
      </c>
      <c r="C2626" s="202"/>
      <c r="D2626" s="202"/>
      <c r="E2626" s="202"/>
      <c r="J2626" s="204">
        <v>40977</v>
      </c>
      <c r="K2626" s="201">
        <v>2.78</v>
      </c>
    </row>
    <row r="2627" spans="1:11" x14ac:dyDescent="0.25">
      <c r="A2627" s="205">
        <v>26315</v>
      </c>
      <c r="B2627" s="202">
        <v>5.97</v>
      </c>
      <c r="C2627" s="202"/>
      <c r="D2627" s="202"/>
      <c r="E2627" s="202"/>
      <c r="J2627" s="204">
        <v>40984</v>
      </c>
      <c r="K2627" s="201">
        <v>3</v>
      </c>
    </row>
    <row r="2628" spans="1:11" x14ac:dyDescent="0.25">
      <c r="A2628" s="205">
        <v>26316</v>
      </c>
      <c r="B2628" s="202">
        <v>5.98</v>
      </c>
      <c r="C2628" s="202"/>
      <c r="D2628" s="202"/>
      <c r="E2628" s="202"/>
      <c r="J2628" s="204">
        <v>40991</v>
      </c>
      <c r="K2628" s="201">
        <v>3.07</v>
      </c>
    </row>
    <row r="2629" spans="1:11" x14ac:dyDescent="0.25">
      <c r="A2629" s="205">
        <v>26317</v>
      </c>
      <c r="B2629" s="202">
        <v>6</v>
      </c>
      <c r="C2629" s="202"/>
      <c r="D2629" s="202"/>
      <c r="E2629" s="202"/>
      <c r="J2629" s="204">
        <v>40998</v>
      </c>
      <c r="K2629" s="201">
        <v>2.97</v>
      </c>
    </row>
    <row r="2630" spans="1:11" x14ac:dyDescent="0.25">
      <c r="A2630" s="205">
        <v>26318</v>
      </c>
      <c r="B2630" s="202">
        <v>6.01</v>
      </c>
      <c r="C2630" s="202"/>
      <c r="D2630" s="202"/>
      <c r="E2630" s="202"/>
      <c r="J2630" s="204">
        <v>41005</v>
      </c>
      <c r="K2630" s="201">
        <v>2.98</v>
      </c>
    </row>
    <row r="2631" spans="1:11" x14ac:dyDescent="0.25">
      <c r="A2631" s="205">
        <v>26319</v>
      </c>
      <c r="B2631" s="202">
        <v>6.03</v>
      </c>
      <c r="C2631" s="202"/>
      <c r="D2631" s="202"/>
      <c r="E2631" s="202"/>
      <c r="J2631" s="204">
        <v>41012</v>
      </c>
      <c r="K2631" s="201">
        <v>2.81</v>
      </c>
    </row>
    <row r="2632" spans="1:11" x14ac:dyDescent="0.25">
      <c r="A2632" s="205">
        <v>26322</v>
      </c>
      <c r="B2632" s="202">
        <v>6.04</v>
      </c>
      <c r="C2632" s="202"/>
      <c r="D2632" s="202"/>
      <c r="E2632" s="202"/>
      <c r="J2632" s="204">
        <v>41019</v>
      </c>
      <c r="K2632" s="201">
        <v>2.76</v>
      </c>
    </row>
    <row r="2633" spans="1:11" x14ac:dyDescent="0.25">
      <c r="A2633" s="205">
        <v>26323</v>
      </c>
      <c r="B2633" s="202">
        <v>6.02</v>
      </c>
      <c r="C2633" s="202"/>
      <c r="D2633" s="202"/>
      <c r="E2633" s="202"/>
      <c r="J2633" s="204">
        <v>41026</v>
      </c>
      <c r="K2633" s="201">
        <v>2.74</v>
      </c>
    </row>
    <row r="2634" spans="1:11" x14ac:dyDescent="0.25">
      <c r="A2634" s="205">
        <v>26324</v>
      </c>
      <c r="B2634" s="202">
        <v>6.01</v>
      </c>
      <c r="C2634" s="202"/>
      <c r="D2634" s="202"/>
      <c r="E2634" s="202"/>
      <c r="J2634" s="204">
        <v>41033</v>
      </c>
      <c r="K2634" s="201">
        <v>2.72</v>
      </c>
    </row>
    <row r="2635" spans="1:11" x14ac:dyDescent="0.25">
      <c r="A2635" s="205">
        <v>26325</v>
      </c>
      <c r="B2635" s="202">
        <v>6.06</v>
      </c>
      <c r="C2635" s="202"/>
      <c r="D2635" s="202"/>
      <c r="E2635" s="202"/>
      <c r="J2635" s="204">
        <v>41040</v>
      </c>
      <c r="K2635" s="201">
        <v>2.63</v>
      </c>
    </row>
    <row r="2636" spans="1:11" x14ac:dyDescent="0.25">
      <c r="A2636" s="205">
        <v>26326</v>
      </c>
      <c r="B2636" s="202">
        <v>6.09</v>
      </c>
      <c r="C2636" s="202"/>
      <c r="D2636" s="202"/>
      <c r="E2636" s="202"/>
      <c r="J2636" s="204">
        <v>41047</v>
      </c>
      <c r="K2636" s="201">
        <v>2.46</v>
      </c>
    </row>
    <row r="2637" spans="1:11" x14ac:dyDescent="0.25">
      <c r="A2637" s="205">
        <v>26329</v>
      </c>
      <c r="B2637" s="202">
        <v>6.09</v>
      </c>
      <c r="C2637" s="202"/>
      <c r="D2637" s="202"/>
      <c r="E2637" s="202"/>
      <c r="J2637" s="204">
        <v>41054</v>
      </c>
      <c r="K2637" s="201">
        <v>2.44</v>
      </c>
    </row>
    <row r="2638" spans="1:11" x14ac:dyDescent="0.25">
      <c r="A2638" s="205">
        <v>26330</v>
      </c>
      <c r="B2638" s="202">
        <v>6.1</v>
      </c>
      <c r="C2638" s="202"/>
      <c r="D2638" s="202"/>
      <c r="E2638" s="202"/>
      <c r="J2638" s="204">
        <v>41061</v>
      </c>
      <c r="K2638" s="201">
        <v>2.29</v>
      </c>
    </row>
    <row r="2639" spans="1:11" x14ac:dyDescent="0.25">
      <c r="A2639" s="205">
        <v>26331</v>
      </c>
      <c r="B2639" s="202">
        <v>6.09</v>
      </c>
      <c r="C2639" s="202"/>
      <c r="D2639" s="202"/>
      <c r="E2639" s="202"/>
      <c r="J2639" s="204">
        <v>41068</v>
      </c>
      <c r="K2639" s="201">
        <v>2.29</v>
      </c>
    </row>
    <row r="2640" spans="1:11" x14ac:dyDescent="0.25">
      <c r="A2640" s="205">
        <v>26332</v>
      </c>
      <c r="B2640" s="202">
        <v>6.09</v>
      </c>
      <c r="C2640" s="202"/>
      <c r="D2640" s="202"/>
      <c r="E2640" s="202"/>
      <c r="J2640" s="204">
        <v>41075</v>
      </c>
      <c r="K2640" s="201">
        <v>2.3199999999999998</v>
      </c>
    </row>
    <row r="2641" spans="1:11" x14ac:dyDescent="0.25">
      <c r="A2641" s="205">
        <v>26333</v>
      </c>
      <c r="B2641" s="202">
        <v>6.09</v>
      </c>
      <c r="C2641" s="202"/>
      <c r="D2641" s="202"/>
      <c r="E2641" s="202"/>
      <c r="J2641" s="204">
        <v>41082</v>
      </c>
      <c r="K2641" s="201">
        <v>2.3199999999999998</v>
      </c>
    </row>
    <row r="2642" spans="1:11" x14ac:dyDescent="0.25">
      <c r="A2642" s="205">
        <v>26336</v>
      </c>
      <c r="B2642" s="202">
        <v>6.09</v>
      </c>
      <c r="C2642" s="202"/>
      <c r="D2642" s="202"/>
      <c r="E2642" s="202"/>
      <c r="J2642" s="204">
        <v>41089</v>
      </c>
      <c r="K2642" s="201">
        <v>2.33</v>
      </c>
    </row>
    <row r="2643" spans="1:11" x14ac:dyDescent="0.25">
      <c r="A2643" s="205">
        <v>26337</v>
      </c>
      <c r="B2643" s="202">
        <v>6.1</v>
      </c>
      <c r="C2643" s="202"/>
      <c r="D2643" s="202"/>
      <c r="E2643" s="202"/>
      <c r="J2643" s="204">
        <v>41096</v>
      </c>
      <c r="K2643" s="201">
        <v>2.3199999999999998</v>
      </c>
    </row>
    <row r="2644" spans="1:11" x14ac:dyDescent="0.25">
      <c r="A2644" s="205">
        <v>26338</v>
      </c>
      <c r="B2644" s="202">
        <v>6.1</v>
      </c>
      <c r="C2644" s="202"/>
      <c r="D2644" s="202"/>
      <c r="E2644" s="202"/>
      <c r="J2644" s="204">
        <v>41103</v>
      </c>
      <c r="K2644" s="201">
        <v>2.21</v>
      </c>
    </row>
    <row r="2645" spans="1:11" x14ac:dyDescent="0.25">
      <c r="A2645" s="205">
        <v>26339</v>
      </c>
      <c r="B2645" s="202">
        <v>6.1</v>
      </c>
      <c r="C2645" s="202"/>
      <c r="D2645" s="202"/>
      <c r="E2645" s="202"/>
      <c r="J2645" s="204">
        <v>41110</v>
      </c>
      <c r="K2645" s="201">
        <v>2.2000000000000002</v>
      </c>
    </row>
    <row r="2646" spans="1:11" x14ac:dyDescent="0.25">
      <c r="A2646" s="205">
        <v>26340</v>
      </c>
      <c r="B2646" s="202">
        <v>6.09</v>
      </c>
      <c r="C2646" s="202"/>
      <c r="D2646" s="202"/>
      <c r="E2646" s="202"/>
      <c r="J2646" s="204">
        <v>41117</v>
      </c>
      <c r="K2646" s="201">
        <v>2.15</v>
      </c>
    </row>
    <row r="2647" spans="1:11" x14ac:dyDescent="0.25">
      <c r="A2647" s="205">
        <v>26343</v>
      </c>
      <c r="B2647" s="202">
        <v>6.07</v>
      </c>
      <c r="C2647" s="202"/>
      <c r="D2647" s="202"/>
      <c r="E2647" s="202"/>
      <c r="J2647" s="204">
        <v>41124</v>
      </c>
      <c r="K2647" s="201">
        <v>2.2400000000000002</v>
      </c>
    </row>
    <row r="2648" spans="1:11" x14ac:dyDescent="0.25">
      <c r="A2648" s="205">
        <v>26344</v>
      </c>
      <c r="B2648" s="202">
        <v>6.06</v>
      </c>
      <c r="C2648" s="202"/>
      <c r="D2648" s="202"/>
      <c r="E2648" s="202"/>
      <c r="J2648" s="204">
        <v>41131</v>
      </c>
      <c r="K2648" s="201">
        <v>2.36</v>
      </c>
    </row>
    <row r="2649" spans="1:11" x14ac:dyDescent="0.25">
      <c r="A2649" s="205">
        <v>26345</v>
      </c>
      <c r="B2649" s="202">
        <v>6.04</v>
      </c>
      <c r="C2649" s="202"/>
      <c r="D2649" s="202"/>
      <c r="E2649" s="202"/>
      <c r="J2649" s="204">
        <v>41138</v>
      </c>
      <c r="K2649" s="201">
        <v>2.4900000000000002</v>
      </c>
    </row>
    <row r="2650" spans="1:11" x14ac:dyDescent="0.25">
      <c r="A2650" s="205">
        <v>26346</v>
      </c>
      <c r="B2650" s="202">
        <v>6.03</v>
      </c>
      <c r="C2650" s="202"/>
      <c r="D2650" s="202"/>
      <c r="E2650" s="202"/>
      <c r="J2650" s="204">
        <v>41145</v>
      </c>
      <c r="K2650" s="201">
        <v>2.4700000000000002</v>
      </c>
    </row>
    <row r="2651" spans="1:11" x14ac:dyDescent="0.25">
      <c r="A2651" s="205">
        <v>26347</v>
      </c>
      <c r="B2651" s="202">
        <v>6.03</v>
      </c>
      <c r="C2651" s="202"/>
      <c r="D2651" s="202"/>
      <c r="E2651" s="202"/>
      <c r="J2651" s="204">
        <v>41152</v>
      </c>
      <c r="K2651" s="201">
        <v>2.35</v>
      </c>
    </row>
    <row r="2652" spans="1:11" x14ac:dyDescent="0.25">
      <c r="A2652" s="205">
        <v>26350</v>
      </c>
      <c r="B2652" s="202" t="e">
        <f>NA()</f>
        <v>#N/A</v>
      </c>
      <c r="C2652" s="202"/>
      <c r="D2652" s="202"/>
      <c r="E2652" s="202"/>
      <c r="J2652" s="204">
        <v>41159</v>
      </c>
      <c r="K2652" s="201">
        <v>2.36</v>
      </c>
    </row>
    <row r="2653" spans="1:11" x14ac:dyDescent="0.25">
      <c r="A2653" s="205">
        <v>26351</v>
      </c>
      <c r="B2653" s="202">
        <v>6.02</v>
      </c>
      <c r="C2653" s="202"/>
      <c r="D2653" s="202"/>
      <c r="E2653" s="202"/>
      <c r="J2653" s="204">
        <v>41166</v>
      </c>
      <c r="K2653" s="201">
        <v>2.52</v>
      </c>
    </row>
    <row r="2654" spans="1:11" x14ac:dyDescent="0.25">
      <c r="A2654" s="205">
        <v>26352</v>
      </c>
      <c r="B2654" s="202">
        <v>6.02</v>
      </c>
      <c r="C2654" s="202"/>
      <c r="D2654" s="202"/>
      <c r="E2654" s="202"/>
      <c r="J2654" s="204">
        <v>41173</v>
      </c>
      <c r="K2654" s="201">
        <v>2.6</v>
      </c>
    </row>
    <row r="2655" spans="1:11" x14ac:dyDescent="0.25">
      <c r="A2655" s="205">
        <v>26353</v>
      </c>
      <c r="B2655" s="202">
        <v>6.03</v>
      </c>
      <c r="C2655" s="202"/>
      <c r="D2655" s="202"/>
      <c r="E2655" s="202"/>
      <c r="J2655" s="204">
        <v>41180</v>
      </c>
      <c r="K2655" s="201">
        <v>2.4500000000000002</v>
      </c>
    </row>
    <row r="2656" spans="1:11" x14ac:dyDescent="0.25">
      <c r="A2656" s="205">
        <v>26354</v>
      </c>
      <c r="B2656" s="202">
        <v>6.02</v>
      </c>
      <c r="C2656" s="202"/>
      <c r="D2656" s="202"/>
      <c r="E2656" s="202"/>
      <c r="J2656" s="204">
        <v>41187</v>
      </c>
      <c r="K2656" s="201">
        <v>2.4500000000000002</v>
      </c>
    </row>
    <row r="2657" spans="1:11" x14ac:dyDescent="0.25">
      <c r="A2657" s="205">
        <v>26357</v>
      </c>
      <c r="B2657" s="202">
        <v>6.02</v>
      </c>
      <c r="C2657" s="202"/>
      <c r="D2657" s="202"/>
      <c r="E2657" s="202"/>
      <c r="J2657" s="204">
        <v>41194</v>
      </c>
      <c r="K2657" s="201">
        <v>2.4700000000000002</v>
      </c>
    </row>
    <row r="2658" spans="1:11" x14ac:dyDescent="0.25">
      <c r="A2658" s="205">
        <v>26358</v>
      </c>
      <c r="B2658" s="202">
        <v>6.03</v>
      </c>
      <c r="C2658" s="202"/>
      <c r="D2658" s="202"/>
      <c r="E2658" s="202"/>
      <c r="J2658" s="204">
        <v>41201</v>
      </c>
      <c r="K2658" s="201">
        <v>2.5499999999999998</v>
      </c>
    </row>
    <row r="2659" spans="1:11" x14ac:dyDescent="0.25">
      <c r="A2659" s="205">
        <v>26359</v>
      </c>
      <c r="B2659" s="202">
        <v>6.02</v>
      </c>
      <c r="C2659" s="202"/>
      <c r="D2659" s="202"/>
      <c r="E2659" s="202"/>
      <c r="J2659" s="204">
        <v>41208</v>
      </c>
      <c r="K2659" s="201">
        <v>2.56</v>
      </c>
    </row>
    <row r="2660" spans="1:11" x14ac:dyDescent="0.25">
      <c r="A2660" s="205">
        <v>26360</v>
      </c>
      <c r="B2660" s="202">
        <v>6.02</v>
      </c>
      <c r="C2660" s="202"/>
      <c r="D2660" s="202"/>
      <c r="E2660" s="202"/>
      <c r="J2660" s="204">
        <v>41215</v>
      </c>
      <c r="K2660" s="201">
        <v>2.4900000000000002</v>
      </c>
    </row>
    <row r="2661" spans="1:11" x14ac:dyDescent="0.25">
      <c r="A2661" s="205">
        <v>26361</v>
      </c>
      <c r="B2661" s="202">
        <v>6.01</v>
      </c>
      <c r="C2661" s="202"/>
      <c r="D2661" s="202"/>
      <c r="E2661" s="202"/>
      <c r="J2661" s="204">
        <v>41222</v>
      </c>
      <c r="K2661" s="201">
        <v>2.42</v>
      </c>
    </row>
    <row r="2662" spans="1:11" x14ac:dyDescent="0.25">
      <c r="A2662" s="205">
        <v>26364</v>
      </c>
      <c r="B2662" s="202">
        <v>6.01</v>
      </c>
      <c r="C2662" s="202"/>
      <c r="D2662" s="202"/>
      <c r="E2662" s="202"/>
      <c r="J2662" s="204">
        <v>41229</v>
      </c>
      <c r="K2662" s="201">
        <v>2.31</v>
      </c>
    </row>
    <row r="2663" spans="1:11" x14ac:dyDescent="0.25">
      <c r="A2663" s="205">
        <v>26365</v>
      </c>
      <c r="B2663" s="202">
        <v>6.02</v>
      </c>
      <c r="C2663" s="202"/>
      <c r="D2663" s="202"/>
      <c r="E2663" s="202"/>
      <c r="J2663" s="204">
        <v>41236</v>
      </c>
      <c r="K2663" s="201">
        <v>2.4</v>
      </c>
    </row>
    <row r="2664" spans="1:11" x14ac:dyDescent="0.25">
      <c r="A2664" s="205">
        <v>26366</v>
      </c>
      <c r="B2664" s="203">
        <v>6.02</v>
      </c>
      <c r="C2664" s="203"/>
      <c r="D2664" s="203"/>
      <c r="E2664" s="203"/>
      <c r="J2664" s="204">
        <v>41243</v>
      </c>
      <c r="K2664" s="201">
        <v>2.37</v>
      </c>
    </row>
    <row r="2665" spans="1:11" x14ac:dyDescent="0.25">
      <c r="A2665" s="205">
        <v>26367</v>
      </c>
      <c r="B2665" s="202">
        <v>6.02</v>
      </c>
      <c r="C2665" s="202"/>
      <c r="D2665" s="202"/>
      <c r="E2665" s="202"/>
      <c r="J2665" s="204">
        <v>41250</v>
      </c>
      <c r="K2665" s="201">
        <v>2.36</v>
      </c>
    </row>
    <row r="2666" spans="1:11" x14ac:dyDescent="0.25">
      <c r="A2666" s="205">
        <v>26368</v>
      </c>
      <c r="B2666" s="202">
        <v>6.03</v>
      </c>
      <c r="C2666" s="202"/>
      <c r="D2666" s="202"/>
      <c r="E2666" s="202"/>
      <c r="J2666" s="204">
        <v>41257</v>
      </c>
      <c r="K2666" s="201">
        <v>2.44</v>
      </c>
    </row>
    <row r="2667" spans="1:11" x14ac:dyDescent="0.25">
      <c r="A2667" s="205">
        <v>26371</v>
      </c>
      <c r="B2667" s="202">
        <v>6.05</v>
      </c>
      <c r="C2667" s="202"/>
      <c r="D2667" s="202"/>
      <c r="E2667" s="202"/>
      <c r="J2667" s="204">
        <v>41264</v>
      </c>
      <c r="K2667" s="201">
        <v>2.56</v>
      </c>
    </row>
    <row r="2668" spans="1:11" x14ac:dyDescent="0.25">
      <c r="A2668" s="205">
        <v>26372</v>
      </c>
      <c r="B2668" s="202">
        <v>6.06</v>
      </c>
      <c r="C2668" s="202"/>
      <c r="D2668" s="202"/>
      <c r="E2668" s="202"/>
      <c r="J2668" s="204">
        <v>41271</v>
      </c>
      <c r="K2668" s="201">
        <v>2.5</v>
      </c>
    </row>
    <row r="2669" spans="1:11" x14ac:dyDescent="0.25">
      <c r="A2669" s="205">
        <v>26373</v>
      </c>
      <c r="B2669" s="202">
        <v>6.08</v>
      </c>
      <c r="C2669" s="202"/>
      <c r="D2669" s="202"/>
      <c r="E2669" s="202"/>
      <c r="J2669" s="204">
        <v>41278</v>
      </c>
      <c r="K2669" s="201">
        <v>2.64</v>
      </c>
    </row>
    <row r="2670" spans="1:11" x14ac:dyDescent="0.25">
      <c r="A2670" s="205">
        <v>26374</v>
      </c>
      <c r="B2670" s="202">
        <v>6.08</v>
      </c>
      <c r="C2670" s="202"/>
      <c r="D2670" s="202"/>
      <c r="E2670" s="202"/>
      <c r="J2670" s="204">
        <v>41285</v>
      </c>
      <c r="K2670" s="201">
        <v>2.67</v>
      </c>
    </row>
    <row r="2671" spans="1:11" x14ac:dyDescent="0.25">
      <c r="A2671" s="205">
        <v>26375</v>
      </c>
      <c r="B2671" s="202">
        <v>6.07</v>
      </c>
      <c r="C2671" s="202"/>
      <c r="D2671" s="202"/>
      <c r="E2671" s="202"/>
      <c r="J2671" s="204">
        <v>41292</v>
      </c>
      <c r="K2671" s="201">
        <v>2.63</v>
      </c>
    </row>
    <row r="2672" spans="1:11" x14ac:dyDescent="0.25">
      <c r="A2672" s="205">
        <v>26378</v>
      </c>
      <c r="B2672" s="202">
        <v>6.08</v>
      </c>
      <c r="C2672" s="202"/>
      <c r="D2672" s="202"/>
      <c r="E2672" s="202"/>
      <c r="J2672" s="204">
        <v>41299</v>
      </c>
      <c r="K2672" s="201">
        <v>2.66</v>
      </c>
    </row>
    <row r="2673" spans="1:11" x14ac:dyDescent="0.25">
      <c r="A2673" s="205">
        <v>26379</v>
      </c>
      <c r="B2673" s="202">
        <v>6.07</v>
      </c>
      <c r="C2673" s="202"/>
      <c r="D2673" s="202"/>
      <c r="E2673" s="202"/>
      <c r="J2673" s="204">
        <v>41306</v>
      </c>
      <c r="K2673" s="201">
        <v>2.79</v>
      </c>
    </row>
    <row r="2674" spans="1:11" x14ac:dyDescent="0.25">
      <c r="A2674" s="205">
        <v>26380</v>
      </c>
      <c r="B2674" s="202">
        <v>6.07</v>
      </c>
      <c r="C2674" s="202"/>
      <c r="D2674" s="202"/>
      <c r="E2674" s="202"/>
      <c r="J2674" s="204">
        <v>41313</v>
      </c>
      <c r="K2674" s="201">
        <v>2.8</v>
      </c>
    </row>
    <row r="2675" spans="1:11" x14ac:dyDescent="0.25">
      <c r="A2675" s="205">
        <v>26381</v>
      </c>
      <c r="B2675" s="202">
        <v>6.08</v>
      </c>
      <c r="C2675" s="202"/>
      <c r="D2675" s="202"/>
      <c r="E2675" s="202"/>
      <c r="J2675" s="204">
        <v>41320</v>
      </c>
      <c r="K2675" s="201">
        <v>2.81</v>
      </c>
    </row>
    <row r="2676" spans="1:11" x14ac:dyDescent="0.25">
      <c r="A2676" s="205">
        <v>26382</v>
      </c>
      <c r="B2676" s="202">
        <v>6.1</v>
      </c>
      <c r="C2676" s="202"/>
      <c r="D2676" s="202"/>
      <c r="E2676" s="202"/>
      <c r="J2676" s="204">
        <v>41327</v>
      </c>
      <c r="K2676" s="201">
        <v>2.8</v>
      </c>
    </row>
    <row r="2677" spans="1:11" x14ac:dyDescent="0.25">
      <c r="A2677" s="205">
        <v>26385</v>
      </c>
      <c r="B2677" s="202">
        <v>6.09</v>
      </c>
      <c r="C2677" s="202"/>
      <c r="D2677" s="202"/>
      <c r="E2677" s="202"/>
      <c r="J2677" s="204">
        <v>41334</v>
      </c>
      <c r="K2677" s="201">
        <v>2.7</v>
      </c>
    </row>
    <row r="2678" spans="1:11" x14ac:dyDescent="0.25">
      <c r="A2678" s="205">
        <v>26386</v>
      </c>
      <c r="B2678" s="202">
        <v>6.1</v>
      </c>
      <c r="C2678" s="202"/>
      <c r="D2678" s="202"/>
      <c r="E2678" s="202"/>
      <c r="J2678" s="204">
        <v>41341</v>
      </c>
      <c r="K2678" s="201">
        <v>2.78</v>
      </c>
    </row>
    <row r="2679" spans="1:11" x14ac:dyDescent="0.25">
      <c r="A2679" s="205">
        <v>26387</v>
      </c>
      <c r="B2679" s="202">
        <v>6.1</v>
      </c>
      <c r="C2679" s="202"/>
      <c r="D2679" s="202"/>
      <c r="E2679" s="202"/>
      <c r="J2679" s="204">
        <v>41348</v>
      </c>
      <c r="K2679" s="201">
        <v>2.86</v>
      </c>
    </row>
    <row r="2680" spans="1:11" x14ac:dyDescent="0.25">
      <c r="A2680" s="205">
        <v>26388</v>
      </c>
      <c r="B2680" s="202">
        <v>6.11</v>
      </c>
      <c r="C2680" s="202"/>
      <c r="D2680" s="202"/>
      <c r="E2680" s="202"/>
      <c r="J2680" s="204">
        <v>41355</v>
      </c>
      <c r="K2680" s="201">
        <v>2.77</v>
      </c>
    </row>
    <row r="2681" spans="1:11" x14ac:dyDescent="0.25">
      <c r="A2681" s="205">
        <v>26389</v>
      </c>
      <c r="B2681" s="202" t="e">
        <f>NA()</f>
        <v>#N/A</v>
      </c>
      <c r="C2681" s="202"/>
      <c r="D2681" s="202"/>
      <c r="E2681" s="202"/>
      <c r="J2681" s="204">
        <v>41362</v>
      </c>
      <c r="K2681" s="201">
        <v>2.73</v>
      </c>
    </row>
    <row r="2682" spans="1:11" x14ac:dyDescent="0.25">
      <c r="A2682" s="205">
        <v>26392</v>
      </c>
      <c r="B2682" s="202">
        <v>6.09</v>
      </c>
      <c r="C2682" s="202"/>
      <c r="D2682" s="202"/>
      <c r="E2682" s="202"/>
      <c r="J2682" s="204">
        <v>41369</v>
      </c>
      <c r="K2682" s="201">
        <v>2.64</v>
      </c>
    </row>
    <row r="2683" spans="1:11" x14ac:dyDescent="0.25">
      <c r="A2683" s="205">
        <v>26393</v>
      </c>
      <c r="B2683" s="202">
        <v>6.13</v>
      </c>
      <c r="C2683" s="202"/>
      <c r="D2683" s="202"/>
      <c r="E2683" s="202"/>
      <c r="J2683" s="204">
        <v>41376</v>
      </c>
      <c r="K2683" s="201">
        <v>2.58</v>
      </c>
    </row>
    <row r="2684" spans="1:11" x14ac:dyDescent="0.25">
      <c r="A2684" s="205">
        <v>26394</v>
      </c>
      <c r="B2684" s="202">
        <v>6.13</v>
      </c>
      <c r="C2684" s="202"/>
      <c r="D2684" s="202"/>
      <c r="E2684" s="202"/>
      <c r="J2684" s="204">
        <v>41383</v>
      </c>
      <c r="K2684" s="201">
        <v>2.5099999999999998</v>
      </c>
    </row>
    <row r="2685" spans="1:11" x14ac:dyDescent="0.25">
      <c r="A2685" s="205">
        <v>26395</v>
      </c>
      <c r="B2685" s="202">
        <v>6.14</v>
      </c>
      <c r="C2685" s="202"/>
      <c r="D2685" s="202"/>
      <c r="E2685" s="202"/>
      <c r="J2685" s="204">
        <v>41390</v>
      </c>
      <c r="K2685" s="201">
        <v>2.5</v>
      </c>
    </row>
    <row r="2686" spans="1:11" x14ac:dyDescent="0.25">
      <c r="A2686" s="205">
        <v>26396</v>
      </c>
      <c r="B2686" s="202">
        <v>6.14</v>
      </c>
      <c r="C2686" s="202"/>
      <c r="D2686" s="202"/>
      <c r="E2686" s="202"/>
      <c r="J2686" s="204">
        <v>41397</v>
      </c>
      <c r="K2686" s="201">
        <v>2.4900000000000002</v>
      </c>
    </row>
    <row r="2687" spans="1:11" x14ac:dyDescent="0.25">
      <c r="A2687" s="205">
        <v>26399</v>
      </c>
      <c r="B2687" s="202">
        <v>6.14</v>
      </c>
      <c r="C2687" s="202"/>
      <c r="D2687" s="202"/>
      <c r="E2687" s="202"/>
      <c r="J2687" s="204">
        <v>41404</v>
      </c>
      <c r="K2687" s="201">
        <v>2.63</v>
      </c>
    </row>
    <row r="2688" spans="1:11" x14ac:dyDescent="0.25">
      <c r="A2688" s="205">
        <v>26400</v>
      </c>
      <c r="B2688" s="202">
        <v>6.16</v>
      </c>
      <c r="C2688" s="202"/>
      <c r="D2688" s="202"/>
      <c r="E2688" s="202"/>
      <c r="J2688" s="204">
        <v>41411</v>
      </c>
      <c r="K2688" s="201">
        <v>2.74</v>
      </c>
    </row>
    <row r="2689" spans="1:11" x14ac:dyDescent="0.25">
      <c r="A2689" s="205">
        <v>26401</v>
      </c>
      <c r="B2689" s="202">
        <v>6.19</v>
      </c>
      <c r="C2689" s="202"/>
      <c r="D2689" s="202"/>
      <c r="E2689" s="202"/>
      <c r="J2689" s="204">
        <v>41418</v>
      </c>
      <c r="K2689" s="201">
        <v>2.8</v>
      </c>
    </row>
    <row r="2690" spans="1:11" x14ac:dyDescent="0.25">
      <c r="A2690" s="205">
        <v>26402</v>
      </c>
      <c r="B2690" s="202">
        <v>6.22</v>
      </c>
      <c r="C2690" s="202"/>
      <c r="D2690" s="202"/>
      <c r="E2690" s="202"/>
      <c r="J2690" s="204">
        <v>41425</v>
      </c>
      <c r="K2690" s="201">
        <v>2.93</v>
      </c>
    </row>
    <row r="2691" spans="1:11" x14ac:dyDescent="0.25">
      <c r="A2691" s="205">
        <v>26403</v>
      </c>
      <c r="B2691" s="202">
        <v>6.22</v>
      </c>
      <c r="C2691" s="202"/>
      <c r="D2691" s="202"/>
      <c r="E2691" s="202"/>
      <c r="J2691" s="204">
        <v>41432</v>
      </c>
      <c r="K2691" s="201">
        <v>2.93</v>
      </c>
    </row>
    <row r="2692" spans="1:11" x14ac:dyDescent="0.25">
      <c r="A2692" s="205">
        <v>26406</v>
      </c>
      <c r="B2692" s="202">
        <v>6.21</v>
      </c>
      <c r="C2692" s="202"/>
      <c r="D2692" s="202"/>
      <c r="E2692" s="202"/>
      <c r="J2692" s="204">
        <v>41439</v>
      </c>
      <c r="K2692" s="201">
        <v>3</v>
      </c>
    </row>
    <row r="2693" spans="1:11" x14ac:dyDescent="0.25">
      <c r="A2693" s="205">
        <v>26407</v>
      </c>
      <c r="B2693" s="202">
        <v>6.21</v>
      </c>
      <c r="C2693" s="202"/>
      <c r="D2693" s="202"/>
      <c r="E2693" s="202"/>
      <c r="J2693" s="204">
        <v>41446</v>
      </c>
      <c r="K2693" s="201">
        <v>3.11</v>
      </c>
    </row>
    <row r="2694" spans="1:11" x14ac:dyDescent="0.25">
      <c r="A2694" s="205">
        <v>26408</v>
      </c>
      <c r="B2694" s="203">
        <v>6.19</v>
      </c>
      <c r="C2694" s="203"/>
      <c r="D2694" s="203"/>
      <c r="E2694" s="203"/>
      <c r="J2694" s="204">
        <v>41453</v>
      </c>
      <c r="K2694" s="201">
        <v>3.26</v>
      </c>
    </row>
    <row r="2695" spans="1:11" x14ac:dyDescent="0.25">
      <c r="A2695" s="205">
        <v>26409</v>
      </c>
      <c r="B2695" s="202">
        <v>6.18</v>
      </c>
      <c r="C2695" s="202"/>
      <c r="D2695" s="202"/>
      <c r="E2695" s="202"/>
      <c r="J2695" s="204">
        <v>41460</v>
      </c>
      <c r="K2695" s="201">
        <v>3.25</v>
      </c>
    </row>
    <row r="2696" spans="1:11" x14ac:dyDescent="0.25">
      <c r="A2696" s="205">
        <v>26410</v>
      </c>
      <c r="B2696" s="202">
        <v>6.18</v>
      </c>
      <c r="C2696" s="202"/>
      <c r="D2696" s="202"/>
      <c r="E2696" s="202"/>
      <c r="J2696" s="204">
        <v>41467</v>
      </c>
      <c r="K2696" s="201">
        <v>3.36</v>
      </c>
    </row>
    <row r="2697" spans="1:11" x14ac:dyDescent="0.25">
      <c r="A2697" s="205">
        <v>26413</v>
      </c>
      <c r="B2697" s="202">
        <v>6.18</v>
      </c>
      <c r="C2697" s="202"/>
      <c r="D2697" s="202"/>
      <c r="E2697" s="202"/>
      <c r="J2697" s="204">
        <v>41474</v>
      </c>
      <c r="K2697" s="201">
        <v>3.28</v>
      </c>
    </row>
    <row r="2698" spans="1:11" x14ac:dyDescent="0.25">
      <c r="A2698" s="205">
        <v>26414</v>
      </c>
      <c r="B2698" s="202">
        <v>6.18</v>
      </c>
      <c r="C2698" s="202"/>
      <c r="D2698" s="202"/>
      <c r="E2698" s="202"/>
      <c r="J2698" s="204">
        <v>41481</v>
      </c>
      <c r="K2698" s="201">
        <v>3.3</v>
      </c>
    </row>
    <row r="2699" spans="1:11" x14ac:dyDescent="0.25">
      <c r="A2699" s="205">
        <v>26415</v>
      </c>
      <c r="B2699" s="202">
        <v>6.17</v>
      </c>
      <c r="C2699" s="202"/>
      <c r="D2699" s="202"/>
      <c r="E2699" s="202"/>
      <c r="J2699" s="204">
        <v>41488</v>
      </c>
      <c r="K2699" s="201">
        <v>3.38</v>
      </c>
    </row>
    <row r="2700" spans="1:11" x14ac:dyDescent="0.25">
      <c r="A2700" s="205">
        <v>26416</v>
      </c>
      <c r="B2700" s="202">
        <v>6.11</v>
      </c>
      <c r="C2700" s="202"/>
      <c r="D2700" s="202"/>
      <c r="E2700" s="202"/>
      <c r="J2700" s="204">
        <v>41495</v>
      </c>
      <c r="K2700" s="201">
        <v>3.39</v>
      </c>
    </row>
    <row r="2701" spans="1:11" x14ac:dyDescent="0.25">
      <c r="A2701" s="205">
        <v>26417</v>
      </c>
      <c r="B2701" s="202">
        <v>6.12</v>
      </c>
      <c r="C2701" s="202"/>
      <c r="D2701" s="202"/>
      <c r="E2701" s="202"/>
      <c r="J2701" s="204">
        <v>41502</v>
      </c>
      <c r="K2701" s="201">
        <v>3.5</v>
      </c>
    </row>
    <row r="2702" spans="1:11" x14ac:dyDescent="0.25">
      <c r="A2702" s="205">
        <v>26420</v>
      </c>
      <c r="B2702" s="202">
        <v>6.12</v>
      </c>
      <c r="C2702" s="202"/>
      <c r="D2702" s="202"/>
      <c r="E2702" s="202"/>
      <c r="J2702" s="204">
        <v>41509</v>
      </c>
      <c r="K2702" s="201">
        <v>3.61</v>
      </c>
    </row>
    <row r="2703" spans="1:11" x14ac:dyDescent="0.25">
      <c r="A2703" s="205">
        <v>26421</v>
      </c>
      <c r="B2703" s="202">
        <v>6.12</v>
      </c>
      <c r="C2703" s="202"/>
      <c r="D2703" s="202"/>
      <c r="E2703" s="202"/>
      <c r="J2703" s="204">
        <v>41516</v>
      </c>
      <c r="K2703" s="201">
        <v>3.48</v>
      </c>
    </row>
    <row r="2704" spans="1:11" x14ac:dyDescent="0.25">
      <c r="A2704" s="205">
        <v>26422</v>
      </c>
      <c r="B2704" s="202">
        <v>6.13</v>
      </c>
      <c r="C2704" s="202"/>
      <c r="D2704" s="202"/>
      <c r="E2704" s="202"/>
      <c r="J2704" s="204">
        <v>41523</v>
      </c>
      <c r="K2704" s="201">
        <v>3.59</v>
      </c>
    </row>
    <row r="2705" spans="1:11" x14ac:dyDescent="0.25">
      <c r="A2705" s="205">
        <v>26423</v>
      </c>
      <c r="B2705" s="202">
        <v>6.14</v>
      </c>
      <c r="C2705" s="202"/>
      <c r="D2705" s="202"/>
      <c r="E2705" s="202"/>
      <c r="J2705" s="204">
        <v>41530</v>
      </c>
      <c r="K2705" s="201">
        <v>3.61</v>
      </c>
    </row>
    <row r="2706" spans="1:11" x14ac:dyDescent="0.25">
      <c r="A2706" s="205">
        <v>26424</v>
      </c>
      <c r="B2706" s="202">
        <v>6.14</v>
      </c>
      <c r="C2706" s="202"/>
      <c r="D2706" s="202"/>
      <c r="E2706" s="202"/>
      <c r="J2706" s="204">
        <v>41537</v>
      </c>
      <c r="K2706" s="201">
        <v>3.53</v>
      </c>
    </row>
    <row r="2707" spans="1:11" x14ac:dyDescent="0.25">
      <c r="A2707" s="205">
        <v>26427</v>
      </c>
      <c r="B2707" s="202">
        <v>6.13</v>
      </c>
      <c r="C2707" s="202"/>
      <c r="D2707" s="202"/>
      <c r="E2707" s="202"/>
      <c r="J2707" s="204">
        <v>41544</v>
      </c>
      <c r="K2707" s="201">
        <v>3.41</v>
      </c>
    </row>
    <row r="2708" spans="1:11" x14ac:dyDescent="0.25">
      <c r="A2708" s="205">
        <v>26428</v>
      </c>
      <c r="B2708" s="202">
        <v>6.15</v>
      </c>
      <c r="C2708" s="202"/>
      <c r="D2708" s="202"/>
      <c r="E2708" s="202"/>
      <c r="J2708" s="204">
        <v>41551</v>
      </c>
      <c r="K2708" s="201">
        <v>3.42</v>
      </c>
    </row>
    <row r="2709" spans="1:11" x14ac:dyDescent="0.25">
      <c r="A2709" s="205">
        <v>26429</v>
      </c>
      <c r="B2709" s="202">
        <v>6.13</v>
      </c>
      <c r="C2709" s="202"/>
      <c r="D2709" s="202"/>
      <c r="E2709" s="202"/>
      <c r="J2709" s="204">
        <v>41558</v>
      </c>
      <c r="K2709" s="201">
        <v>3.43</v>
      </c>
    </row>
    <row r="2710" spans="1:11" x14ac:dyDescent="0.25">
      <c r="A2710" s="205">
        <v>26430</v>
      </c>
      <c r="B2710" s="202">
        <v>6.12</v>
      </c>
      <c r="C2710" s="202"/>
      <c r="D2710" s="202"/>
      <c r="E2710" s="202"/>
      <c r="J2710" s="204">
        <v>41565</v>
      </c>
      <c r="K2710" s="201">
        <v>3.41</v>
      </c>
    </row>
    <row r="2711" spans="1:11" x14ac:dyDescent="0.25">
      <c r="A2711" s="205">
        <v>26431</v>
      </c>
      <c r="B2711" s="202">
        <v>6.1</v>
      </c>
      <c r="C2711" s="202"/>
      <c r="D2711" s="202"/>
      <c r="E2711" s="202"/>
      <c r="J2711" s="204">
        <v>41572</v>
      </c>
      <c r="K2711" s="201">
        <v>3.32</v>
      </c>
    </row>
    <row r="2712" spans="1:11" x14ac:dyDescent="0.25">
      <c r="A2712" s="205">
        <v>26434</v>
      </c>
      <c r="B2712" s="202">
        <v>6.09</v>
      </c>
      <c r="C2712" s="202"/>
      <c r="D2712" s="202"/>
      <c r="E2712" s="202"/>
      <c r="J2712" s="204">
        <v>41579</v>
      </c>
      <c r="K2712" s="201">
        <v>3.34</v>
      </c>
    </row>
    <row r="2713" spans="1:11" x14ac:dyDescent="0.25">
      <c r="A2713" s="205">
        <v>26435</v>
      </c>
      <c r="B2713" s="202">
        <v>6.08</v>
      </c>
      <c r="C2713" s="202"/>
      <c r="D2713" s="202"/>
      <c r="E2713" s="202"/>
      <c r="J2713" s="204">
        <v>41586</v>
      </c>
      <c r="K2713" s="201">
        <v>3.46</v>
      </c>
    </row>
    <row r="2714" spans="1:11" x14ac:dyDescent="0.25">
      <c r="A2714" s="205">
        <v>26436</v>
      </c>
      <c r="B2714" s="202">
        <v>6.07</v>
      </c>
      <c r="C2714" s="202"/>
      <c r="D2714" s="202"/>
      <c r="E2714" s="202"/>
      <c r="J2714" s="204">
        <v>41593</v>
      </c>
      <c r="K2714" s="201">
        <v>3.53</v>
      </c>
    </row>
    <row r="2715" spans="1:11" x14ac:dyDescent="0.25">
      <c r="A2715" s="205">
        <v>26437</v>
      </c>
      <c r="B2715" s="203">
        <v>6.05</v>
      </c>
      <c r="C2715" s="203"/>
      <c r="D2715" s="203"/>
      <c r="E2715" s="203"/>
      <c r="J2715" s="204">
        <v>41600</v>
      </c>
      <c r="K2715" s="201">
        <v>3.54</v>
      </c>
    </row>
    <row r="2716" spans="1:11" x14ac:dyDescent="0.25">
      <c r="A2716" s="205">
        <v>26438</v>
      </c>
      <c r="B2716" s="202">
        <v>6.03</v>
      </c>
      <c r="C2716" s="202"/>
      <c r="D2716" s="202"/>
      <c r="E2716" s="202"/>
      <c r="J2716" s="204">
        <v>41607</v>
      </c>
      <c r="K2716" s="201">
        <v>3.52</v>
      </c>
    </row>
    <row r="2717" spans="1:11" x14ac:dyDescent="0.25">
      <c r="A2717" s="205">
        <v>26441</v>
      </c>
      <c r="B2717" s="202">
        <v>6.01</v>
      </c>
      <c r="C2717" s="202"/>
      <c r="D2717" s="202"/>
      <c r="E2717" s="202"/>
      <c r="J2717" s="204">
        <v>41614</v>
      </c>
      <c r="K2717" s="201">
        <v>3.61</v>
      </c>
    </row>
    <row r="2718" spans="1:11" x14ac:dyDescent="0.25">
      <c r="A2718" s="205">
        <v>26442</v>
      </c>
      <c r="B2718" s="202">
        <v>5.99</v>
      </c>
      <c r="C2718" s="202"/>
      <c r="D2718" s="202"/>
      <c r="E2718" s="202"/>
      <c r="J2718" s="204">
        <v>41621</v>
      </c>
      <c r="K2718" s="201">
        <v>3.6</v>
      </c>
    </row>
    <row r="2719" spans="1:11" x14ac:dyDescent="0.25">
      <c r="A2719" s="205">
        <v>26443</v>
      </c>
      <c r="B2719" s="202">
        <v>5.99</v>
      </c>
      <c r="C2719" s="202"/>
      <c r="D2719" s="202"/>
      <c r="E2719" s="202"/>
      <c r="J2719" s="204">
        <v>41628</v>
      </c>
      <c r="K2719" s="201">
        <v>3.61</v>
      </c>
    </row>
    <row r="2720" spans="1:11" x14ac:dyDescent="0.25">
      <c r="A2720" s="205">
        <v>26444</v>
      </c>
      <c r="B2720" s="202">
        <v>5.98</v>
      </c>
      <c r="C2720" s="202"/>
      <c r="D2720" s="202"/>
      <c r="E2720" s="202"/>
      <c r="J2720" s="204">
        <v>41635</v>
      </c>
      <c r="K2720" s="201">
        <v>3.66</v>
      </c>
    </row>
    <row r="2721" spans="1:11" x14ac:dyDescent="0.25">
      <c r="A2721" s="205">
        <v>26445</v>
      </c>
      <c r="B2721" s="202">
        <v>5.98</v>
      </c>
      <c r="C2721" s="202"/>
      <c r="D2721" s="202"/>
      <c r="E2721" s="202"/>
      <c r="J2721" s="204">
        <v>41642</v>
      </c>
      <c r="K2721" s="201">
        <v>3.69</v>
      </c>
    </row>
    <row r="2722" spans="1:11" x14ac:dyDescent="0.25">
      <c r="A2722" s="205">
        <v>26448</v>
      </c>
      <c r="B2722" s="202" t="e">
        <f>NA()</f>
        <v>#N/A</v>
      </c>
      <c r="C2722" s="202"/>
      <c r="D2722" s="202"/>
      <c r="E2722" s="202"/>
      <c r="J2722" s="204">
        <v>41649</v>
      </c>
      <c r="K2722" s="201">
        <v>3.63</v>
      </c>
    </row>
    <row r="2723" spans="1:11" x14ac:dyDescent="0.25">
      <c r="A2723" s="205">
        <v>26449</v>
      </c>
      <c r="B2723" s="202">
        <v>5.96</v>
      </c>
      <c r="C2723" s="202"/>
      <c r="D2723" s="202"/>
      <c r="E2723" s="202"/>
      <c r="J2723" s="204">
        <v>41656</v>
      </c>
      <c r="K2723" s="201">
        <v>3.53</v>
      </c>
    </row>
    <row r="2724" spans="1:11" x14ac:dyDescent="0.25">
      <c r="A2724" s="205">
        <v>26450</v>
      </c>
      <c r="B2724" s="202">
        <v>5.96</v>
      </c>
      <c r="C2724" s="202"/>
      <c r="D2724" s="202"/>
      <c r="E2724" s="202"/>
      <c r="J2724" s="204">
        <v>41663</v>
      </c>
      <c r="K2724" s="201">
        <v>3.47</v>
      </c>
    </row>
    <row r="2725" spans="1:11" x14ac:dyDescent="0.25">
      <c r="A2725" s="205">
        <v>26451</v>
      </c>
      <c r="B2725" s="202">
        <v>5.98</v>
      </c>
      <c r="C2725" s="202"/>
      <c r="D2725" s="202"/>
      <c r="E2725" s="202"/>
      <c r="J2725" s="204">
        <v>41670</v>
      </c>
      <c r="K2725" s="201">
        <v>3.39</v>
      </c>
    </row>
    <row r="2726" spans="1:11" x14ac:dyDescent="0.25">
      <c r="A2726" s="205">
        <v>26452</v>
      </c>
      <c r="B2726" s="202">
        <v>5.99</v>
      </c>
      <c r="C2726" s="202"/>
      <c r="D2726" s="202"/>
      <c r="E2726" s="202"/>
      <c r="J2726" s="204">
        <v>41677</v>
      </c>
      <c r="K2726" s="201">
        <v>3.37</v>
      </c>
    </row>
    <row r="2727" spans="1:11" x14ac:dyDescent="0.25">
      <c r="A2727" s="205">
        <v>26455</v>
      </c>
      <c r="B2727" s="203">
        <v>5.99</v>
      </c>
      <c r="C2727" s="203"/>
      <c r="D2727" s="203"/>
      <c r="E2727" s="203"/>
      <c r="J2727" s="204">
        <v>41684</v>
      </c>
      <c r="K2727" s="201">
        <v>3.41</v>
      </c>
    </row>
    <row r="2728" spans="1:11" x14ac:dyDescent="0.25">
      <c r="A2728" s="205">
        <v>26456</v>
      </c>
      <c r="B2728" s="202">
        <v>6.01</v>
      </c>
      <c r="C2728" s="202"/>
      <c r="D2728" s="202"/>
      <c r="E2728" s="202"/>
      <c r="J2728" s="204">
        <v>41691</v>
      </c>
      <c r="K2728" s="201">
        <v>3.42</v>
      </c>
    </row>
    <row r="2729" spans="1:11" x14ac:dyDescent="0.25">
      <c r="A2729" s="205">
        <v>26457</v>
      </c>
      <c r="B2729" s="202">
        <v>6.02</v>
      </c>
      <c r="C2729" s="202"/>
      <c r="D2729" s="202"/>
      <c r="E2729" s="202"/>
      <c r="J2729" s="204">
        <v>41698</v>
      </c>
      <c r="K2729" s="201">
        <v>3.35</v>
      </c>
    </row>
    <row r="2730" spans="1:11" x14ac:dyDescent="0.25">
      <c r="A2730" s="205">
        <v>26458</v>
      </c>
      <c r="B2730" s="202">
        <v>6.02</v>
      </c>
      <c r="C2730" s="202"/>
      <c r="D2730" s="202"/>
      <c r="E2730" s="202"/>
      <c r="J2730" s="204">
        <v>41705</v>
      </c>
      <c r="K2730" s="201">
        <v>3.37</v>
      </c>
    </row>
    <row r="2731" spans="1:11" x14ac:dyDescent="0.25">
      <c r="A2731" s="205">
        <v>26459</v>
      </c>
      <c r="B2731" s="202">
        <v>6.01</v>
      </c>
      <c r="C2731" s="202"/>
      <c r="D2731" s="202"/>
      <c r="E2731" s="202"/>
      <c r="J2731" s="204">
        <v>41712</v>
      </c>
      <c r="K2731" s="201">
        <v>3.37</v>
      </c>
    </row>
    <row r="2732" spans="1:11" x14ac:dyDescent="0.25">
      <c r="A2732" s="205">
        <v>26462</v>
      </c>
      <c r="B2732" s="202">
        <v>6.01</v>
      </c>
      <c r="C2732" s="202"/>
      <c r="D2732" s="202"/>
      <c r="E2732" s="202"/>
      <c r="J2732" s="204">
        <v>41719</v>
      </c>
      <c r="K2732" s="201">
        <v>3.36</v>
      </c>
    </row>
    <row r="2733" spans="1:11" x14ac:dyDescent="0.25">
      <c r="A2733" s="205">
        <v>26463</v>
      </c>
      <c r="B2733" s="202">
        <v>6.01</v>
      </c>
      <c r="C2733" s="202"/>
      <c r="D2733" s="202"/>
      <c r="E2733" s="202"/>
      <c r="J2733" s="204">
        <v>41726</v>
      </c>
      <c r="K2733" s="201">
        <v>3.29</v>
      </c>
    </row>
    <row r="2734" spans="1:11" x14ac:dyDescent="0.25">
      <c r="A2734" s="205">
        <v>26464</v>
      </c>
      <c r="B2734" s="202">
        <v>6.01</v>
      </c>
      <c r="C2734" s="202"/>
      <c r="D2734" s="202"/>
      <c r="E2734" s="202"/>
      <c r="J2734" s="204">
        <v>41733</v>
      </c>
      <c r="K2734" s="201">
        <v>3.35</v>
      </c>
    </row>
    <row r="2735" spans="1:11" x14ac:dyDescent="0.25">
      <c r="A2735" s="205">
        <v>26465</v>
      </c>
      <c r="B2735" s="202">
        <v>6</v>
      </c>
      <c r="C2735" s="202"/>
      <c r="D2735" s="202"/>
      <c r="E2735" s="202"/>
      <c r="J2735" s="204">
        <v>41740</v>
      </c>
      <c r="K2735" s="201">
        <v>3.27</v>
      </c>
    </row>
    <row r="2736" spans="1:11" x14ac:dyDescent="0.25">
      <c r="A2736" s="205">
        <v>26466</v>
      </c>
      <c r="B2736" s="202">
        <v>6</v>
      </c>
      <c r="C2736" s="202"/>
      <c r="D2736" s="202"/>
      <c r="E2736" s="202"/>
      <c r="J2736" s="204">
        <v>41747</v>
      </c>
      <c r="K2736" s="201">
        <v>3.23</v>
      </c>
    </row>
    <row r="2737" spans="1:11" x14ac:dyDescent="0.25">
      <c r="A2737" s="205">
        <v>26469</v>
      </c>
      <c r="B2737" s="202">
        <v>6</v>
      </c>
      <c r="C2737" s="202"/>
      <c r="D2737" s="202"/>
      <c r="E2737" s="202"/>
      <c r="J2737" s="204">
        <v>41754</v>
      </c>
      <c r="K2737" s="201">
        <v>3.23</v>
      </c>
    </row>
    <row r="2738" spans="1:11" x14ac:dyDescent="0.25">
      <c r="A2738" s="205">
        <v>26470</v>
      </c>
      <c r="B2738" s="202">
        <v>5.99</v>
      </c>
      <c r="C2738" s="202"/>
      <c r="D2738" s="202"/>
      <c r="E2738" s="202"/>
      <c r="J2738" s="204">
        <v>41761</v>
      </c>
      <c r="K2738" s="201">
        <v>3.2</v>
      </c>
    </row>
    <row r="2739" spans="1:11" x14ac:dyDescent="0.25">
      <c r="A2739" s="205">
        <v>26471</v>
      </c>
      <c r="B2739" s="202">
        <v>6</v>
      </c>
      <c r="C2739" s="202"/>
      <c r="D2739" s="202"/>
      <c r="E2739" s="202"/>
      <c r="J2739" s="204">
        <v>41768</v>
      </c>
      <c r="K2739" s="201">
        <v>3.15</v>
      </c>
    </row>
    <row r="2740" spans="1:11" x14ac:dyDescent="0.25">
      <c r="A2740" s="205">
        <v>26472</v>
      </c>
      <c r="B2740" s="202">
        <v>6</v>
      </c>
      <c r="C2740" s="202"/>
      <c r="D2740" s="202"/>
      <c r="E2740" s="202"/>
      <c r="J2740" s="204">
        <v>41775</v>
      </c>
      <c r="K2740" s="201">
        <v>3.12</v>
      </c>
    </row>
    <row r="2741" spans="1:11" x14ac:dyDescent="0.25">
      <c r="A2741" s="205">
        <v>26473</v>
      </c>
      <c r="B2741" s="202">
        <v>6.01</v>
      </c>
      <c r="C2741" s="202"/>
      <c r="D2741" s="202"/>
      <c r="E2741" s="202"/>
      <c r="J2741" s="204">
        <v>41782</v>
      </c>
      <c r="K2741" s="201">
        <v>3.12</v>
      </c>
    </row>
    <row r="2742" spans="1:11" x14ac:dyDescent="0.25">
      <c r="A2742" s="205">
        <v>26476</v>
      </c>
      <c r="B2742" s="202">
        <v>6.02</v>
      </c>
      <c r="C2742" s="202"/>
      <c r="D2742" s="202"/>
      <c r="E2742" s="202"/>
      <c r="J2742" s="204">
        <v>41789</v>
      </c>
      <c r="K2742" s="201">
        <v>3.05</v>
      </c>
    </row>
    <row r="2743" spans="1:11" x14ac:dyDescent="0.25">
      <c r="A2743" s="205">
        <v>26477</v>
      </c>
      <c r="B2743" s="202">
        <v>6.02</v>
      </c>
      <c r="C2743" s="202"/>
      <c r="D2743" s="202"/>
      <c r="E2743" s="202"/>
      <c r="J2743" s="204">
        <v>41796</v>
      </c>
      <c r="K2743" s="201">
        <v>3.16</v>
      </c>
    </row>
    <row r="2744" spans="1:11" x14ac:dyDescent="0.25">
      <c r="A2744" s="205">
        <v>26478</v>
      </c>
      <c r="B2744" s="202">
        <v>6.03</v>
      </c>
      <c r="C2744" s="202"/>
      <c r="D2744" s="202"/>
      <c r="E2744" s="202"/>
      <c r="J2744" s="204">
        <v>41803</v>
      </c>
      <c r="K2744" s="201">
        <v>3.17</v>
      </c>
    </row>
    <row r="2745" spans="1:11" x14ac:dyDescent="0.25">
      <c r="A2745" s="205">
        <v>26479</v>
      </c>
      <c r="B2745" s="202">
        <v>6.04</v>
      </c>
      <c r="C2745" s="202"/>
      <c r="D2745" s="202"/>
      <c r="E2745" s="202"/>
      <c r="J2745" s="204">
        <v>41810</v>
      </c>
      <c r="K2745" s="201">
        <v>3.17</v>
      </c>
    </row>
    <row r="2746" spans="1:11" x14ac:dyDescent="0.25">
      <c r="A2746" s="205">
        <v>26480</v>
      </c>
      <c r="B2746" s="202">
        <v>6.05</v>
      </c>
      <c r="C2746" s="202"/>
      <c r="D2746" s="202"/>
      <c r="E2746" s="202"/>
      <c r="J2746" s="204">
        <v>41817</v>
      </c>
      <c r="K2746" s="201">
        <v>3.12</v>
      </c>
    </row>
    <row r="2747" spans="1:11" x14ac:dyDescent="0.25">
      <c r="A2747" s="205">
        <v>26483</v>
      </c>
      <c r="B2747" s="203">
        <v>6.05</v>
      </c>
      <c r="C2747" s="203"/>
      <c r="D2747" s="203"/>
      <c r="E2747" s="203"/>
      <c r="J2747" s="204">
        <v>41824</v>
      </c>
      <c r="K2747" s="201">
        <v>3.16</v>
      </c>
    </row>
    <row r="2748" spans="1:11" x14ac:dyDescent="0.25">
      <c r="A2748" s="205">
        <v>26484</v>
      </c>
      <c r="B2748" s="202" t="e">
        <f>NA()</f>
        <v>#N/A</v>
      </c>
      <c r="C2748" s="202"/>
      <c r="D2748" s="202"/>
      <c r="E2748" s="202"/>
      <c r="J2748" s="204">
        <v>41831</v>
      </c>
      <c r="K2748" s="201">
        <v>3.11</v>
      </c>
    </row>
    <row r="2749" spans="1:11" x14ac:dyDescent="0.25">
      <c r="A2749" s="205">
        <v>26485</v>
      </c>
      <c r="B2749" s="202">
        <v>6.04</v>
      </c>
      <c r="C2749" s="202"/>
      <c r="D2749" s="202"/>
      <c r="E2749" s="202"/>
      <c r="J2749" s="204">
        <v>41838</v>
      </c>
      <c r="K2749" s="201">
        <v>3.06</v>
      </c>
    </row>
    <row r="2750" spans="1:11" x14ac:dyDescent="0.25">
      <c r="A2750" s="205">
        <v>26486</v>
      </c>
      <c r="B2750" s="202">
        <v>6.03</v>
      </c>
      <c r="C2750" s="202"/>
      <c r="D2750" s="202"/>
      <c r="E2750" s="202"/>
      <c r="J2750" s="204">
        <v>41845</v>
      </c>
      <c r="K2750" s="201">
        <v>3.01</v>
      </c>
    </row>
    <row r="2751" spans="1:11" x14ac:dyDescent="0.25">
      <c r="A2751" s="205">
        <v>26487</v>
      </c>
      <c r="B2751" s="202">
        <v>6.03</v>
      </c>
      <c r="C2751" s="202"/>
      <c r="D2751" s="202"/>
      <c r="E2751" s="202"/>
      <c r="J2751" s="204">
        <v>41852</v>
      </c>
      <c r="K2751" s="201">
        <v>3.03</v>
      </c>
    </row>
    <row r="2752" spans="1:11" x14ac:dyDescent="0.25">
      <c r="A2752" s="205">
        <v>26490</v>
      </c>
      <c r="B2752" s="203">
        <v>6.04</v>
      </c>
      <c r="C2752" s="203"/>
      <c r="D2752" s="203"/>
      <c r="E2752" s="203"/>
      <c r="J2752" s="204">
        <v>41859</v>
      </c>
      <c r="K2752" s="201">
        <v>3</v>
      </c>
    </row>
    <row r="2753" spans="1:11" x14ac:dyDescent="0.25">
      <c r="A2753" s="205">
        <v>26491</v>
      </c>
      <c r="B2753" s="202">
        <v>6.02</v>
      </c>
      <c r="C2753" s="202"/>
      <c r="D2753" s="202"/>
      <c r="E2753" s="202"/>
      <c r="J2753" s="204">
        <v>41866</v>
      </c>
      <c r="K2753" s="201">
        <v>2.95</v>
      </c>
    </row>
    <row r="2754" spans="1:11" x14ac:dyDescent="0.25">
      <c r="A2754" s="205">
        <v>26492</v>
      </c>
      <c r="B2754" s="202">
        <v>6.02</v>
      </c>
      <c r="C2754" s="202"/>
      <c r="D2754" s="202"/>
      <c r="E2754" s="202"/>
      <c r="J2754" s="204">
        <v>41873</v>
      </c>
      <c r="K2754" s="201">
        <v>2.93</v>
      </c>
    </row>
    <row r="2755" spans="1:11" x14ac:dyDescent="0.25">
      <c r="A2755" s="205">
        <v>26493</v>
      </c>
      <c r="B2755" s="202">
        <v>6.01</v>
      </c>
      <c r="C2755" s="202"/>
      <c r="D2755" s="202"/>
      <c r="E2755" s="202"/>
      <c r="J2755" s="204">
        <v>41880</v>
      </c>
      <c r="K2755" s="201">
        <v>2.85</v>
      </c>
    </row>
    <row r="2756" spans="1:11" x14ac:dyDescent="0.25">
      <c r="A2756" s="205">
        <v>26494</v>
      </c>
      <c r="B2756" s="202">
        <v>6</v>
      </c>
      <c r="C2756" s="202"/>
      <c r="D2756" s="202"/>
      <c r="E2756" s="202"/>
      <c r="J2756" s="204">
        <v>41887</v>
      </c>
      <c r="K2756" s="201">
        <v>2.93</v>
      </c>
    </row>
    <row r="2757" spans="1:11" x14ac:dyDescent="0.25">
      <c r="A2757" s="205">
        <v>26497</v>
      </c>
      <c r="B2757" s="202">
        <v>6</v>
      </c>
      <c r="C2757" s="202"/>
      <c r="D2757" s="202"/>
      <c r="E2757" s="202"/>
      <c r="J2757" s="204">
        <v>41894</v>
      </c>
      <c r="K2757" s="201">
        <v>3.01</v>
      </c>
    </row>
    <row r="2758" spans="1:11" x14ac:dyDescent="0.25">
      <c r="A2758" s="205">
        <v>26498</v>
      </c>
      <c r="B2758" s="202">
        <v>6.01</v>
      </c>
      <c r="C2758" s="202"/>
      <c r="D2758" s="202"/>
      <c r="E2758" s="202"/>
      <c r="J2758" s="204">
        <v>41901</v>
      </c>
      <c r="K2758" s="201">
        <v>3.1</v>
      </c>
    </row>
    <row r="2759" spans="1:11" x14ac:dyDescent="0.25">
      <c r="A2759" s="205">
        <v>26499</v>
      </c>
      <c r="B2759" s="202">
        <v>6</v>
      </c>
      <c r="C2759" s="202"/>
      <c r="D2759" s="202"/>
      <c r="E2759" s="202"/>
      <c r="J2759" s="204">
        <v>41908</v>
      </c>
      <c r="K2759" s="201">
        <v>3.01</v>
      </c>
    </row>
    <row r="2760" spans="1:11" x14ac:dyDescent="0.25">
      <c r="A2760" s="205">
        <v>26500</v>
      </c>
      <c r="B2760" s="202">
        <v>6</v>
      </c>
      <c r="C2760" s="202"/>
      <c r="D2760" s="202"/>
      <c r="E2760" s="202"/>
      <c r="J2760" s="204">
        <v>41915</v>
      </c>
      <c r="K2760" s="201">
        <v>2.92</v>
      </c>
    </row>
    <row r="2761" spans="1:11" x14ac:dyDescent="0.25">
      <c r="A2761" s="205">
        <v>26501</v>
      </c>
      <c r="B2761" s="202">
        <v>6</v>
      </c>
      <c r="C2761" s="202"/>
      <c r="D2761" s="202"/>
      <c r="E2761" s="202"/>
      <c r="J2761" s="204">
        <v>41922</v>
      </c>
      <c r="K2761" s="201">
        <v>2.82</v>
      </c>
    </row>
    <row r="2762" spans="1:11" x14ac:dyDescent="0.25">
      <c r="A2762" s="205">
        <v>26504</v>
      </c>
      <c r="B2762" s="202">
        <v>6</v>
      </c>
      <c r="C2762" s="202"/>
      <c r="D2762" s="202"/>
      <c r="E2762" s="202"/>
      <c r="J2762" s="204">
        <v>41929</v>
      </c>
      <c r="K2762" s="201">
        <v>2.67</v>
      </c>
    </row>
    <row r="2763" spans="1:11" x14ac:dyDescent="0.25">
      <c r="A2763" s="205">
        <v>26505</v>
      </c>
      <c r="B2763" s="202">
        <v>5.99</v>
      </c>
      <c r="C2763" s="202"/>
      <c r="D2763" s="202"/>
      <c r="E2763" s="202"/>
      <c r="J2763" s="204">
        <v>41936</v>
      </c>
      <c r="K2763" s="201">
        <v>2.73</v>
      </c>
    </row>
    <row r="2764" spans="1:11" x14ac:dyDescent="0.25">
      <c r="A2764" s="205">
        <v>26506</v>
      </c>
      <c r="B2764" s="203">
        <v>5.97</v>
      </c>
      <c r="C2764" s="203"/>
      <c r="D2764" s="203"/>
      <c r="E2764" s="203"/>
      <c r="J2764" s="204">
        <v>41943</v>
      </c>
      <c r="K2764" s="201">
        <v>2.78</v>
      </c>
    </row>
    <row r="2765" spans="1:11" x14ac:dyDescent="0.25">
      <c r="A2765" s="205">
        <v>26507</v>
      </c>
      <c r="B2765" s="202">
        <v>5.99</v>
      </c>
      <c r="C2765" s="202"/>
      <c r="D2765" s="202"/>
      <c r="E2765" s="202"/>
      <c r="J2765" s="204">
        <v>41950</v>
      </c>
      <c r="K2765" s="201">
        <v>2.79</v>
      </c>
    </row>
    <row r="2766" spans="1:11" x14ac:dyDescent="0.25">
      <c r="A2766" s="205">
        <v>26508</v>
      </c>
      <c r="B2766" s="202">
        <v>5.98</v>
      </c>
      <c r="C2766" s="202"/>
      <c r="D2766" s="202"/>
      <c r="E2766" s="202"/>
      <c r="J2766" s="204">
        <v>41957</v>
      </c>
      <c r="K2766" s="201">
        <v>2.8</v>
      </c>
    </row>
    <row r="2767" spans="1:11" x14ac:dyDescent="0.25">
      <c r="A2767" s="205">
        <v>26511</v>
      </c>
      <c r="B2767" s="202">
        <v>5.98</v>
      </c>
      <c r="C2767" s="202"/>
      <c r="D2767" s="202"/>
      <c r="E2767" s="202"/>
      <c r="J2767" s="204">
        <v>41964</v>
      </c>
      <c r="K2767" s="201">
        <v>2.78</v>
      </c>
    </row>
    <row r="2768" spans="1:11" x14ac:dyDescent="0.25">
      <c r="A2768" s="205">
        <v>26512</v>
      </c>
      <c r="B2768" s="202">
        <v>5.97</v>
      </c>
      <c r="C2768" s="202"/>
      <c r="D2768" s="202"/>
      <c r="E2768" s="202"/>
      <c r="J2768" s="204">
        <v>41971</v>
      </c>
      <c r="K2768" s="201">
        <v>2.68</v>
      </c>
    </row>
    <row r="2769" spans="1:11" x14ac:dyDescent="0.25">
      <c r="A2769" s="205">
        <v>26513</v>
      </c>
      <c r="B2769" s="202">
        <v>5.96</v>
      </c>
      <c r="C2769" s="202"/>
      <c r="D2769" s="202"/>
      <c r="E2769" s="202"/>
      <c r="J2769" s="204">
        <v>41978</v>
      </c>
      <c r="K2769" s="201">
        <v>2.69</v>
      </c>
    </row>
    <row r="2770" spans="1:11" x14ac:dyDescent="0.25">
      <c r="A2770" s="205">
        <v>26514</v>
      </c>
      <c r="B2770" s="202">
        <v>5.96</v>
      </c>
      <c r="C2770" s="202"/>
      <c r="D2770" s="202"/>
      <c r="E2770" s="202"/>
      <c r="J2770" s="204">
        <v>41985</v>
      </c>
      <c r="K2770" s="201">
        <v>2.5499999999999998</v>
      </c>
    </row>
    <row r="2771" spans="1:11" x14ac:dyDescent="0.25">
      <c r="A2771" s="205">
        <v>26515</v>
      </c>
      <c r="B2771" s="202">
        <v>5.96</v>
      </c>
      <c r="C2771" s="202"/>
      <c r="D2771" s="202"/>
      <c r="E2771" s="202"/>
      <c r="J2771" s="204">
        <v>41992</v>
      </c>
      <c r="K2771" s="201">
        <v>2.4700000000000002</v>
      </c>
    </row>
    <row r="2772" spans="1:11" x14ac:dyDescent="0.25">
      <c r="A2772" s="205">
        <v>26518</v>
      </c>
      <c r="B2772" s="202">
        <v>5.96</v>
      </c>
      <c r="C2772" s="202"/>
      <c r="D2772" s="202"/>
      <c r="E2772" s="202"/>
      <c r="J2772" s="204">
        <v>41999</v>
      </c>
      <c r="K2772" s="201">
        <v>2.54</v>
      </c>
    </row>
    <row r="2773" spans="1:11" x14ac:dyDescent="0.25">
      <c r="A2773" s="205">
        <v>26519</v>
      </c>
      <c r="B2773" s="202">
        <v>5.94</v>
      </c>
      <c r="C2773" s="202"/>
      <c r="D2773" s="202"/>
      <c r="E2773" s="202"/>
      <c r="J2773" s="204">
        <v>42006</v>
      </c>
      <c r="K2773" s="201">
        <v>2.4700000000000002</v>
      </c>
    </row>
    <row r="2774" spans="1:11" x14ac:dyDescent="0.25">
      <c r="A2774" s="205">
        <v>26520</v>
      </c>
      <c r="B2774" s="202">
        <v>5.92</v>
      </c>
      <c r="C2774" s="202"/>
      <c r="D2774" s="202"/>
      <c r="E2774" s="202"/>
      <c r="J2774" s="204">
        <v>42013</v>
      </c>
      <c r="K2774" s="201">
        <v>2.29</v>
      </c>
    </row>
    <row r="2775" spans="1:11" x14ac:dyDescent="0.25">
      <c r="A2775" s="205">
        <v>26521</v>
      </c>
      <c r="B2775" s="202">
        <v>5.92</v>
      </c>
      <c r="C2775" s="202"/>
      <c r="D2775" s="202"/>
      <c r="E2775" s="202"/>
      <c r="J2775" s="204">
        <v>42020</v>
      </c>
      <c r="K2775" s="201">
        <v>2.19</v>
      </c>
    </row>
    <row r="2776" spans="1:11" x14ac:dyDescent="0.25">
      <c r="A2776" s="205">
        <v>26522</v>
      </c>
      <c r="B2776" s="202">
        <v>5.92</v>
      </c>
      <c r="C2776" s="202"/>
      <c r="D2776" s="202"/>
      <c r="E2776" s="202"/>
      <c r="J2776" s="204">
        <v>42027</v>
      </c>
      <c r="K2776" s="201">
        <v>2.17</v>
      </c>
    </row>
    <row r="2777" spans="1:11" x14ac:dyDescent="0.25">
      <c r="A2777" s="205">
        <v>26525</v>
      </c>
      <c r="B2777" s="202">
        <v>5.93</v>
      </c>
      <c r="C2777" s="202"/>
      <c r="D2777" s="202"/>
      <c r="E2777" s="202"/>
      <c r="J2777" s="204">
        <v>42034</v>
      </c>
      <c r="K2777" s="201">
        <v>2.1</v>
      </c>
    </row>
    <row r="2778" spans="1:11" x14ac:dyDescent="0.25">
      <c r="A2778" s="205">
        <v>26526</v>
      </c>
      <c r="B2778" s="202">
        <v>5.92</v>
      </c>
      <c r="C2778" s="202"/>
      <c r="D2778" s="202"/>
      <c r="E2778" s="202"/>
      <c r="J2778" s="204">
        <v>42041</v>
      </c>
      <c r="K2778" s="201">
        <v>2.1800000000000002</v>
      </c>
    </row>
    <row r="2779" spans="1:11" x14ac:dyDescent="0.25">
      <c r="A2779" s="205">
        <v>26527</v>
      </c>
      <c r="B2779" s="202">
        <v>5.92</v>
      </c>
      <c r="C2779" s="202"/>
      <c r="D2779" s="202"/>
      <c r="E2779" s="202"/>
      <c r="J2779" s="204">
        <v>42048</v>
      </c>
      <c r="K2779" s="201">
        <v>2.33</v>
      </c>
    </row>
    <row r="2780" spans="1:11" x14ac:dyDescent="0.25">
      <c r="A2780" s="205">
        <v>26528</v>
      </c>
      <c r="B2780" s="202">
        <v>5.92</v>
      </c>
      <c r="C2780" s="202"/>
      <c r="D2780" s="202"/>
      <c r="E2780" s="202"/>
      <c r="J2780" s="204">
        <v>42055</v>
      </c>
      <c r="K2780" s="201">
        <v>2.4900000000000002</v>
      </c>
    </row>
    <row r="2781" spans="1:11" x14ac:dyDescent="0.25">
      <c r="A2781" s="205">
        <v>26529</v>
      </c>
      <c r="B2781" s="202">
        <v>5.93</v>
      </c>
      <c r="C2781" s="202"/>
      <c r="D2781" s="202"/>
      <c r="E2781" s="202"/>
      <c r="J2781" s="204">
        <v>42062</v>
      </c>
      <c r="K2781" s="201">
        <v>2.39</v>
      </c>
    </row>
    <row r="2782" spans="1:11" x14ac:dyDescent="0.25">
      <c r="A2782" s="205">
        <v>26532</v>
      </c>
      <c r="B2782" s="202">
        <v>5.93</v>
      </c>
      <c r="C2782" s="202"/>
      <c r="D2782" s="202"/>
      <c r="E2782" s="202"/>
      <c r="J2782" s="204">
        <v>42069</v>
      </c>
      <c r="K2782" s="201">
        <v>2.5099999999999998</v>
      </c>
    </row>
    <row r="2783" spans="1:11" x14ac:dyDescent="0.25">
      <c r="A2783" s="205">
        <v>26533</v>
      </c>
      <c r="B2783" s="202">
        <v>5.91</v>
      </c>
      <c r="C2783" s="202"/>
      <c r="D2783" s="202"/>
      <c r="E2783" s="202"/>
      <c r="J2783" s="204">
        <v>42076</v>
      </c>
      <c r="K2783" s="201">
        <v>2.5</v>
      </c>
    </row>
    <row r="2784" spans="1:11" x14ac:dyDescent="0.25">
      <c r="A2784" s="205">
        <v>26534</v>
      </c>
      <c r="B2784" s="203">
        <v>5.92</v>
      </c>
      <c r="C2784" s="203"/>
      <c r="D2784" s="203"/>
      <c r="E2784" s="203"/>
      <c r="J2784" s="204">
        <v>42083</v>
      </c>
      <c r="K2784" s="201">
        <v>2.36</v>
      </c>
    </row>
    <row r="2785" spans="1:11" x14ac:dyDescent="0.25">
      <c r="A2785" s="205">
        <v>26535</v>
      </c>
      <c r="B2785" s="202">
        <v>5.92</v>
      </c>
      <c r="C2785" s="202"/>
      <c r="D2785" s="202"/>
      <c r="E2785" s="202"/>
      <c r="J2785" s="204">
        <v>42090</v>
      </c>
      <c r="K2785" s="201">
        <v>2.29</v>
      </c>
    </row>
    <row r="2786" spans="1:11" x14ac:dyDescent="0.25">
      <c r="A2786" s="205">
        <v>26536</v>
      </c>
      <c r="B2786" s="202">
        <v>5.93</v>
      </c>
      <c r="C2786" s="202"/>
      <c r="D2786" s="202"/>
      <c r="E2786" s="202"/>
      <c r="J2786" s="204">
        <v>42097</v>
      </c>
      <c r="K2786" s="201">
        <v>2.2799999999999998</v>
      </c>
    </row>
    <row r="2787" spans="1:11" x14ac:dyDescent="0.25">
      <c r="A2787" s="205">
        <v>26539</v>
      </c>
      <c r="B2787" s="202">
        <v>5.95</v>
      </c>
      <c r="C2787" s="202"/>
      <c r="D2787" s="202"/>
      <c r="E2787" s="202"/>
      <c r="J2787" s="204">
        <v>42104</v>
      </c>
      <c r="K2787" s="201">
        <v>2.31</v>
      </c>
    </row>
    <row r="2788" spans="1:11" x14ac:dyDescent="0.25">
      <c r="A2788" s="205">
        <v>26540</v>
      </c>
      <c r="B2788" s="202">
        <v>5.95</v>
      </c>
      <c r="C2788" s="202"/>
      <c r="D2788" s="202"/>
      <c r="E2788" s="202"/>
      <c r="J2788" s="204">
        <v>42111</v>
      </c>
      <c r="K2788" s="201">
        <v>2.2999999999999998</v>
      </c>
    </row>
    <row r="2789" spans="1:11" x14ac:dyDescent="0.25">
      <c r="A2789" s="205">
        <v>26541</v>
      </c>
      <c r="B2789" s="202">
        <v>5.99</v>
      </c>
      <c r="C2789" s="202"/>
      <c r="D2789" s="202"/>
      <c r="E2789" s="202"/>
      <c r="J2789" s="204">
        <v>42118</v>
      </c>
      <c r="K2789" s="201">
        <v>2.36</v>
      </c>
    </row>
    <row r="2790" spans="1:11" x14ac:dyDescent="0.25">
      <c r="A2790" s="205">
        <v>26542</v>
      </c>
      <c r="B2790" s="202">
        <v>5.99</v>
      </c>
      <c r="C2790" s="202"/>
      <c r="D2790" s="202"/>
      <c r="E2790" s="202"/>
      <c r="J2790" s="204">
        <v>42125</v>
      </c>
      <c r="K2790" s="201">
        <v>2.4700000000000002</v>
      </c>
    </row>
    <row r="2791" spans="1:11" x14ac:dyDescent="0.25">
      <c r="A2791" s="205">
        <v>26543</v>
      </c>
      <c r="B2791" s="202">
        <v>5.98</v>
      </c>
      <c r="C2791" s="202"/>
      <c r="D2791" s="202"/>
      <c r="E2791" s="202"/>
      <c r="J2791" s="204">
        <v>42132</v>
      </c>
      <c r="K2791" s="201">
        <v>2.65</v>
      </c>
    </row>
    <row r="2792" spans="1:11" x14ac:dyDescent="0.25">
      <c r="A2792" s="205">
        <v>26546</v>
      </c>
      <c r="B2792" s="202" t="e">
        <f>NA()</f>
        <v>#N/A</v>
      </c>
      <c r="C2792" s="202"/>
      <c r="D2792" s="202"/>
      <c r="E2792" s="202"/>
      <c r="J2792" s="204">
        <v>42139</v>
      </c>
      <c r="K2792" s="201">
        <v>2.74</v>
      </c>
    </row>
    <row r="2793" spans="1:11" x14ac:dyDescent="0.25">
      <c r="A2793" s="205">
        <v>26547</v>
      </c>
      <c r="B2793" s="202">
        <v>5.98</v>
      </c>
      <c r="C2793" s="202"/>
      <c r="D2793" s="202"/>
      <c r="E2793" s="202"/>
      <c r="J2793" s="204">
        <v>42146</v>
      </c>
      <c r="K2793" s="201">
        <v>2.75</v>
      </c>
    </row>
    <row r="2794" spans="1:11" x14ac:dyDescent="0.25">
      <c r="A2794" s="205">
        <v>26548</v>
      </c>
      <c r="B2794" s="202">
        <v>6</v>
      </c>
      <c r="C2794" s="202"/>
      <c r="D2794" s="202"/>
      <c r="E2794" s="202"/>
      <c r="J2794" s="204">
        <v>42153</v>
      </c>
      <c r="K2794" s="201">
        <v>2.64</v>
      </c>
    </row>
    <row r="2795" spans="1:11" x14ac:dyDescent="0.25">
      <c r="A2795" s="205">
        <v>26549</v>
      </c>
      <c r="B2795" s="202">
        <v>6.01</v>
      </c>
      <c r="C2795" s="202"/>
      <c r="D2795" s="202"/>
      <c r="E2795" s="202"/>
      <c r="J2795" s="204">
        <v>42160</v>
      </c>
      <c r="K2795" s="201">
        <v>2.8</v>
      </c>
    </row>
    <row r="2796" spans="1:11" x14ac:dyDescent="0.25">
      <c r="A2796" s="205">
        <v>26550</v>
      </c>
      <c r="B2796" s="202">
        <v>6.04</v>
      </c>
      <c r="C2796" s="202"/>
      <c r="D2796" s="202"/>
      <c r="E2796" s="202"/>
      <c r="J2796" s="204">
        <v>42167</v>
      </c>
      <c r="K2796" s="201">
        <v>2.88</v>
      </c>
    </row>
    <row r="2797" spans="1:11" x14ac:dyDescent="0.25">
      <c r="A2797" s="205">
        <v>26553</v>
      </c>
      <c r="B2797" s="202">
        <v>6.02</v>
      </c>
      <c r="C2797" s="202"/>
      <c r="D2797" s="202"/>
      <c r="E2797" s="202"/>
      <c r="J2797" s="204">
        <v>42174</v>
      </c>
      <c r="K2797" s="201">
        <v>2.81</v>
      </c>
    </row>
    <row r="2798" spans="1:11" x14ac:dyDescent="0.25">
      <c r="A2798" s="205">
        <v>26554</v>
      </c>
      <c r="B2798" s="202">
        <v>6.02</v>
      </c>
      <c r="C2798" s="202"/>
      <c r="D2798" s="202"/>
      <c r="E2798" s="202"/>
      <c r="J2798" s="204">
        <v>42181</v>
      </c>
      <c r="K2798" s="201">
        <v>2.9</v>
      </c>
    </row>
    <row r="2799" spans="1:11" x14ac:dyDescent="0.25">
      <c r="A2799" s="205">
        <v>26555</v>
      </c>
      <c r="B2799" s="202">
        <v>6.02</v>
      </c>
      <c r="C2799" s="202"/>
      <c r="D2799" s="202"/>
      <c r="E2799" s="202"/>
      <c r="J2799" s="204">
        <v>42188</v>
      </c>
      <c r="K2799" s="201">
        <v>2.87</v>
      </c>
    </row>
    <row r="2800" spans="1:11" x14ac:dyDescent="0.25">
      <c r="A2800" s="205">
        <v>26556</v>
      </c>
      <c r="B2800" s="202">
        <v>6.04</v>
      </c>
      <c r="C2800" s="202"/>
      <c r="D2800" s="202"/>
      <c r="E2800" s="202"/>
      <c r="J2800" s="204">
        <v>42195</v>
      </c>
      <c r="K2800" s="201">
        <v>2.78</v>
      </c>
    </row>
    <row r="2801" spans="1:11" x14ac:dyDescent="0.25">
      <c r="A2801" s="205">
        <v>26557</v>
      </c>
      <c r="B2801" s="202">
        <v>6.04</v>
      </c>
      <c r="C2801" s="202"/>
      <c r="D2801" s="202"/>
      <c r="E2801" s="202"/>
      <c r="J2801" s="204">
        <v>42202</v>
      </c>
      <c r="K2801" s="201">
        <v>2.85</v>
      </c>
    </row>
    <row r="2802" spans="1:11" x14ac:dyDescent="0.25">
      <c r="A2802" s="205">
        <v>26560</v>
      </c>
      <c r="B2802" s="202">
        <v>6.04</v>
      </c>
      <c r="C2802" s="202"/>
      <c r="D2802" s="202"/>
      <c r="E2802" s="202"/>
      <c r="J2802" s="204">
        <v>42209</v>
      </c>
      <c r="K2802" s="201">
        <v>2.73</v>
      </c>
    </row>
    <row r="2803" spans="1:11" x14ac:dyDescent="0.25">
      <c r="A2803" s="205">
        <v>26561</v>
      </c>
      <c r="B2803" s="202">
        <v>6.04</v>
      </c>
      <c r="C2803" s="202"/>
      <c r="D2803" s="202"/>
      <c r="E2803" s="202"/>
      <c r="J2803" s="204">
        <v>42216</v>
      </c>
      <c r="K2803" s="201">
        <v>2.65</v>
      </c>
    </row>
    <row r="2804" spans="1:11" x14ac:dyDescent="0.25">
      <c r="A2804" s="205">
        <v>26562</v>
      </c>
      <c r="B2804" s="202">
        <v>6.06</v>
      </c>
      <c r="C2804" s="202"/>
      <c r="D2804" s="202"/>
      <c r="E2804" s="202"/>
      <c r="J2804" s="204">
        <v>42223</v>
      </c>
      <c r="K2804" s="201">
        <v>2.58</v>
      </c>
    </row>
    <row r="2805" spans="1:11" x14ac:dyDescent="0.25">
      <c r="A2805" s="205">
        <v>26563</v>
      </c>
      <c r="B2805" s="202">
        <v>6.09</v>
      </c>
      <c r="C2805" s="202"/>
      <c r="D2805" s="202"/>
      <c r="E2805" s="202"/>
      <c r="J2805" s="204">
        <v>42230</v>
      </c>
      <c r="K2805" s="201">
        <v>2.54</v>
      </c>
    </row>
    <row r="2806" spans="1:11" x14ac:dyDescent="0.25">
      <c r="A2806" s="205">
        <v>26564</v>
      </c>
      <c r="B2806" s="202">
        <v>6.11</v>
      </c>
      <c r="C2806" s="202"/>
      <c r="D2806" s="202"/>
      <c r="E2806" s="202"/>
      <c r="J2806" s="204">
        <v>42237</v>
      </c>
      <c r="K2806" s="201">
        <v>2.4900000000000002</v>
      </c>
    </row>
    <row r="2807" spans="1:11" x14ac:dyDescent="0.25">
      <c r="A2807" s="205">
        <v>26567</v>
      </c>
      <c r="B2807" s="202">
        <v>6.12</v>
      </c>
      <c r="C2807" s="202"/>
      <c r="D2807" s="202"/>
      <c r="E2807" s="202"/>
      <c r="J2807" s="204">
        <v>42244</v>
      </c>
      <c r="K2807" s="201">
        <v>2.56</v>
      </c>
    </row>
    <row r="2808" spans="1:11" x14ac:dyDescent="0.25">
      <c r="A2808" s="205">
        <v>26568</v>
      </c>
      <c r="B2808" s="202">
        <v>6.13</v>
      </c>
      <c r="C2808" s="202"/>
      <c r="D2808" s="202"/>
      <c r="E2808" s="202"/>
      <c r="J2808" s="204">
        <v>42251</v>
      </c>
      <c r="K2808" s="201">
        <v>2.63</v>
      </c>
    </row>
    <row r="2809" spans="1:11" x14ac:dyDescent="0.25">
      <c r="A2809" s="205">
        <v>26569</v>
      </c>
      <c r="B2809" s="202">
        <v>6.13</v>
      </c>
      <c r="C2809" s="202"/>
      <c r="D2809" s="202"/>
      <c r="E2809" s="202"/>
      <c r="J2809" s="204">
        <v>42258</v>
      </c>
      <c r="K2809" s="201">
        <v>2.65</v>
      </c>
    </row>
    <row r="2810" spans="1:11" x14ac:dyDescent="0.25">
      <c r="A2810" s="205">
        <v>26570</v>
      </c>
      <c r="B2810" s="202">
        <v>6.12</v>
      </c>
      <c r="C2810" s="202"/>
      <c r="D2810" s="202"/>
      <c r="E2810" s="202"/>
      <c r="J2810" s="204">
        <v>42265</v>
      </c>
      <c r="K2810" s="201">
        <v>2.67</v>
      </c>
    </row>
    <row r="2811" spans="1:11" x14ac:dyDescent="0.25">
      <c r="A2811" s="205">
        <v>26571</v>
      </c>
      <c r="B2811" s="202">
        <v>6.09</v>
      </c>
      <c r="C2811" s="202"/>
      <c r="D2811" s="202"/>
      <c r="E2811" s="202"/>
      <c r="J2811" s="204">
        <v>42272</v>
      </c>
      <c r="K2811" s="201">
        <v>2.6</v>
      </c>
    </row>
    <row r="2812" spans="1:11" x14ac:dyDescent="0.25">
      <c r="A2812" s="205">
        <v>26574</v>
      </c>
      <c r="B2812" s="202">
        <v>6.09</v>
      </c>
      <c r="C2812" s="202"/>
      <c r="D2812" s="202"/>
      <c r="E2812" s="202"/>
      <c r="J2812" s="204">
        <v>42279</v>
      </c>
      <c r="K2812" s="201">
        <v>2.4900000000000002</v>
      </c>
    </row>
    <row r="2813" spans="1:11" x14ac:dyDescent="0.25">
      <c r="A2813" s="205">
        <v>26575</v>
      </c>
      <c r="B2813" s="202">
        <v>6.09</v>
      </c>
      <c r="C2813" s="202"/>
      <c r="D2813" s="202"/>
      <c r="E2813" s="202"/>
      <c r="J2813" s="204">
        <v>42286</v>
      </c>
      <c r="K2813" s="201">
        <v>2.5299999999999998</v>
      </c>
    </row>
    <row r="2814" spans="1:11" x14ac:dyDescent="0.25">
      <c r="A2814" s="205">
        <v>26576</v>
      </c>
      <c r="B2814" s="202">
        <v>6.07</v>
      </c>
      <c r="C2814" s="202"/>
      <c r="D2814" s="202"/>
      <c r="E2814" s="202"/>
      <c r="J2814" s="204">
        <v>42293</v>
      </c>
      <c r="K2814" s="201">
        <v>2.46</v>
      </c>
    </row>
    <row r="2815" spans="1:11" x14ac:dyDescent="0.25">
      <c r="A2815" s="205">
        <v>26577</v>
      </c>
      <c r="B2815" s="202">
        <v>6.06</v>
      </c>
      <c r="C2815" s="202"/>
      <c r="D2815" s="202"/>
      <c r="E2815" s="202"/>
      <c r="J2815" s="204">
        <v>42300</v>
      </c>
      <c r="K2815" s="201">
        <v>2.5</v>
      </c>
    </row>
    <row r="2816" spans="1:11" x14ac:dyDescent="0.25">
      <c r="A2816" s="205">
        <v>26578</v>
      </c>
      <c r="B2816" s="202">
        <v>6.05</v>
      </c>
      <c r="C2816" s="202"/>
      <c r="D2816" s="202"/>
      <c r="E2816" s="202"/>
      <c r="J2816" s="204">
        <v>42307</v>
      </c>
      <c r="K2816" s="201">
        <v>2.5299999999999998</v>
      </c>
    </row>
    <row r="2817" spans="1:11" x14ac:dyDescent="0.25">
      <c r="A2817" s="205">
        <v>26581</v>
      </c>
      <c r="B2817" s="202" t="e">
        <f>NA()</f>
        <v>#N/A</v>
      </c>
      <c r="C2817" s="202"/>
      <c r="D2817" s="202"/>
      <c r="E2817" s="202"/>
      <c r="J2817" s="204">
        <v>42314</v>
      </c>
      <c r="K2817" s="201">
        <v>2.67</v>
      </c>
    </row>
    <row r="2818" spans="1:11" x14ac:dyDescent="0.25">
      <c r="A2818" s="205">
        <v>26582</v>
      </c>
      <c r="B2818" s="202">
        <v>6.02</v>
      </c>
      <c r="C2818" s="202"/>
      <c r="D2818" s="202"/>
      <c r="E2818" s="202"/>
      <c r="J2818" s="204">
        <v>42321</v>
      </c>
      <c r="K2818" s="201">
        <v>2.76</v>
      </c>
    </row>
    <row r="2819" spans="1:11" x14ac:dyDescent="0.25">
      <c r="A2819" s="205">
        <v>26583</v>
      </c>
      <c r="B2819" s="202">
        <v>6</v>
      </c>
      <c r="C2819" s="202"/>
      <c r="D2819" s="202"/>
      <c r="E2819" s="202"/>
      <c r="J2819" s="204">
        <v>42328</v>
      </c>
      <c r="K2819" s="201">
        <v>2.69</v>
      </c>
    </row>
    <row r="2820" spans="1:11" x14ac:dyDescent="0.25">
      <c r="A2820" s="205">
        <v>26584</v>
      </c>
      <c r="B2820" s="202">
        <v>6.01</v>
      </c>
      <c r="C2820" s="202"/>
      <c r="D2820" s="202"/>
      <c r="E2820" s="202"/>
      <c r="J2820" s="204">
        <v>42335</v>
      </c>
      <c r="K2820" s="201">
        <v>2.65</v>
      </c>
    </row>
    <row r="2821" spans="1:11" x14ac:dyDescent="0.25">
      <c r="A2821" s="205">
        <v>26585</v>
      </c>
      <c r="B2821" s="202">
        <v>6.02</v>
      </c>
      <c r="C2821" s="202"/>
      <c r="D2821" s="202"/>
      <c r="E2821" s="202"/>
      <c r="J2821" s="204">
        <v>42342</v>
      </c>
      <c r="K2821" s="201">
        <v>2.62</v>
      </c>
    </row>
    <row r="2822" spans="1:11" x14ac:dyDescent="0.25">
      <c r="A2822" s="205">
        <v>26588</v>
      </c>
      <c r="B2822" s="202">
        <v>6.01</v>
      </c>
      <c r="C2822" s="202"/>
      <c r="D2822" s="202"/>
      <c r="E2822" s="202"/>
      <c r="J2822" s="204">
        <v>42349</v>
      </c>
      <c r="K2822" s="201">
        <v>2.58</v>
      </c>
    </row>
    <row r="2823" spans="1:11" x14ac:dyDescent="0.25">
      <c r="A2823" s="205">
        <v>26589</v>
      </c>
      <c r="B2823" s="202">
        <v>6</v>
      </c>
      <c r="C2823" s="202"/>
      <c r="D2823" s="202"/>
      <c r="E2823" s="202"/>
      <c r="J2823" s="204">
        <v>42356</v>
      </c>
      <c r="K2823" s="201">
        <v>2.59</v>
      </c>
    </row>
    <row r="2824" spans="1:11" x14ac:dyDescent="0.25">
      <c r="A2824" s="205">
        <v>26590</v>
      </c>
      <c r="B2824" s="202">
        <v>6</v>
      </c>
      <c r="C2824" s="202"/>
      <c r="D2824" s="202"/>
      <c r="E2824" s="202"/>
      <c r="J2824" s="204">
        <v>42363</v>
      </c>
      <c r="K2824" s="201">
        <v>2.6</v>
      </c>
    </row>
    <row r="2825" spans="1:11" x14ac:dyDescent="0.25">
      <c r="A2825" s="205">
        <v>26591</v>
      </c>
      <c r="B2825" s="202">
        <v>5.99</v>
      </c>
      <c r="C2825" s="202"/>
      <c r="D2825" s="202"/>
      <c r="E2825" s="202"/>
      <c r="J2825" s="204">
        <v>42370</v>
      </c>
      <c r="K2825" s="201">
        <v>2.66</v>
      </c>
    </row>
    <row r="2826" spans="1:11" x14ac:dyDescent="0.25">
      <c r="A2826" s="205">
        <v>26592</v>
      </c>
      <c r="B2826" s="202">
        <v>5.99</v>
      </c>
      <c r="C2826" s="202"/>
      <c r="D2826" s="202"/>
      <c r="E2826" s="202"/>
      <c r="J2826" s="204">
        <v>42377</v>
      </c>
      <c r="K2826" s="201">
        <v>2.6</v>
      </c>
    </row>
    <row r="2827" spans="1:11" x14ac:dyDescent="0.25">
      <c r="A2827" s="205">
        <v>26595</v>
      </c>
      <c r="B2827" s="202" t="e">
        <f>NA()</f>
        <v>#N/A</v>
      </c>
      <c r="C2827" s="202"/>
      <c r="D2827" s="202"/>
      <c r="E2827" s="202"/>
      <c r="J2827" s="204">
        <v>42384</v>
      </c>
      <c r="K2827" s="201">
        <v>2.5</v>
      </c>
    </row>
    <row r="2828" spans="1:11" x14ac:dyDescent="0.25">
      <c r="A2828" s="205">
        <v>26596</v>
      </c>
      <c r="B2828" s="202">
        <v>5.97</v>
      </c>
      <c r="C2828" s="202"/>
      <c r="D2828" s="202"/>
      <c r="E2828" s="202"/>
      <c r="J2828" s="204">
        <v>42391</v>
      </c>
      <c r="K2828" s="201">
        <v>2.44</v>
      </c>
    </row>
    <row r="2829" spans="1:11" x14ac:dyDescent="0.25">
      <c r="A2829" s="205">
        <v>26597</v>
      </c>
      <c r="B2829" s="202">
        <v>5.96</v>
      </c>
      <c r="C2829" s="202"/>
      <c r="D2829" s="202"/>
      <c r="E2829" s="202"/>
      <c r="J2829" s="204">
        <v>42398</v>
      </c>
      <c r="K2829" s="201">
        <v>2.4</v>
      </c>
    </row>
    <row r="2830" spans="1:11" x14ac:dyDescent="0.25">
      <c r="A2830" s="205">
        <v>26598</v>
      </c>
      <c r="B2830" s="202">
        <v>5.95</v>
      </c>
      <c r="C2830" s="202"/>
      <c r="D2830" s="202"/>
      <c r="E2830" s="202"/>
      <c r="J2830" s="204">
        <v>42405</v>
      </c>
      <c r="K2830" s="201">
        <v>2.2999999999999998</v>
      </c>
    </row>
    <row r="2831" spans="1:11" x14ac:dyDescent="0.25">
      <c r="A2831" s="205">
        <v>26599</v>
      </c>
      <c r="B2831" s="202">
        <v>5.9</v>
      </c>
      <c r="C2831" s="202"/>
      <c r="D2831" s="202"/>
      <c r="E2831" s="202"/>
      <c r="J2831" s="204">
        <v>42412</v>
      </c>
      <c r="K2831" s="201">
        <v>2.13</v>
      </c>
    </row>
    <row r="2832" spans="1:11" x14ac:dyDescent="0.25">
      <c r="A2832" s="205">
        <v>26602</v>
      </c>
      <c r="B2832" s="202">
        <v>5.94</v>
      </c>
      <c r="C2832" s="202"/>
      <c r="D2832" s="202"/>
      <c r="E2832" s="202"/>
      <c r="J2832" s="204">
        <v>42419</v>
      </c>
      <c r="K2832" s="201">
        <v>2.19</v>
      </c>
    </row>
    <row r="2833" spans="1:11" x14ac:dyDescent="0.25">
      <c r="A2833" s="205">
        <v>26603</v>
      </c>
      <c r="B2833" s="202">
        <v>5.93</v>
      </c>
      <c r="C2833" s="202"/>
      <c r="D2833" s="202"/>
      <c r="E2833" s="202"/>
      <c r="J2833" s="204">
        <v>42426</v>
      </c>
      <c r="K2833" s="201">
        <v>2.17</v>
      </c>
    </row>
    <row r="2834" spans="1:11" x14ac:dyDescent="0.25">
      <c r="A2834" s="205">
        <v>26604</v>
      </c>
      <c r="B2834" s="202">
        <v>5.89</v>
      </c>
      <c r="C2834" s="202"/>
      <c r="D2834" s="202"/>
      <c r="E2834" s="202"/>
      <c r="J2834" s="204">
        <v>42433</v>
      </c>
      <c r="K2834" s="201">
        <v>2.25</v>
      </c>
    </row>
    <row r="2835" spans="1:11" x14ac:dyDescent="0.25">
      <c r="A2835" s="205">
        <v>26605</v>
      </c>
      <c r="B2835" s="202">
        <v>5.85</v>
      </c>
      <c r="C2835" s="202"/>
      <c r="D2835" s="202"/>
      <c r="E2835" s="202"/>
      <c r="J2835" s="204">
        <v>42440</v>
      </c>
      <c r="K2835" s="201">
        <v>2.2799999999999998</v>
      </c>
    </row>
    <row r="2836" spans="1:11" x14ac:dyDescent="0.25">
      <c r="A2836" s="205">
        <v>26606</v>
      </c>
      <c r="B2836" s="202">
        <v>5.82</v>
      </c>
      <c r="C2836" s="202"/>
      <c r="D2836" s="202"/>
      <c r="E2836" s="202"/>
      <c r="J2836" s="204">
        <v>42447</v>
      </c>
      <c r="K2836" s="201">
        <v>2.2999999999999998</v>
      </c>
    </row>
    <row r="2837" spans="1:11" x14ac:dyDescent="0.25">
      <c r="A2837" s="205">
        <v>26609</v>
      </c>
      <c r="B2837" s="202">
        <v>5.81</v>
      </c>
      <c r="C2837" s="202"/>
      <c r="D2837" s="202"/>
      <c r="E2837" s="202"/>
      <c r="J2837" s="204">
        <v>42454</v>
      </c>
      <c r="K2837" s="201">
        <v>2.29</v>
      </c>
    </row>
    <row r="2838" spans="1:11" x14ac:dyDescent="0.25">
      <c r="A2838" s="205">
        <v>26610</v>
      </c>
      <c r="B2838" s="202" t="e">
        <f>NA()</f>
        <v>#N/A</v>
      </c>
      <c r="C2838" s="202"/>
      <c r="D2838" s="202"/>
      <c r="E2838" s="202"/>
      <c r="J2838" s="204">
        <v>42461</v>
      </c>
      <c r="K2838" s="201">
        <v>2.2200000000000002</v>
      </c>
    </row>
    <row r="2839" spans="1:11" x14ac:dyDescent="0.25">
      <c r="A2839" s="205">
        <v>26611</v>
      </c>
      <c r="B2839" s="202">
        <v>5.8</v>
      </c>
      <c r="C2839" s="202"/>
      <c r="D2839" s="202"/>
      <c r="E2839" s="202"/>
      <c r="J2839" s="204">
        <v>42468</v>
      </c>
      <c r="K2839" s="201">
        <v>2.14</v>
      </c>
    </row>
    <row r="2840" spans="1:11" x14ac:dyDescent="0.25">
      <c r="A2840" s="205">
        <v>26612</v>
      </c>
      <c r="B2840" s="202">
        <v>5.79</v>
      </c>
      <c r="C2840" s="202"/>
      <c r="D2840" s="202"/>
      <c r="E2840" s="202"/>
      <c r="J2840" s="204">
        <v>42475</v>
      </c>
      <c r="K2840" s="201">
        <v>2.16</v>
      </c>
    </row>
    <row r="2841" spans="1:11" x14ac:dyDescent="0.25">
      <c r="A2841" s="205">
        <v>26613</v>
      </c>
      <c r="B2841" s="202">
        <v>5.78</v>
      </c>
      <c r="C2841" s="202"/>
      <c r="D2841" s="202"/>
      <c r="E2841" s="202"/>
      <c r="J2841" s="204">
        <v>42482</v>
      </c>
      <c r="K2841" s="201">
        <v>2.2400000000000002</v>
      </c>
    </row>
    <row r="2842" spans="1:11" x14ac:dyDescent="0.25">
      <c r="A2842" s="205">
        <v>26616</v>
      </c>
      <c r="B2842" s="202">
        <v>5.77</v>
      </c>
      <c r="C2842" s="202"/>
      <c r="D2842" s="202"/>
      <c r="E2842" s="202"/>
      <c r="J2842" s="204">
        <v>42489</v>
      </c>
      <c r="K2842" s="201">
        <v>2.2999999999999998</v>
      </c>
    </row>
    <row r="2843" spans="1:11" x14ac:dyDescent="0.25">
      <c r="A2843" s="205">
        <v>26617</v>
      </c>
      <c r="B2843" s="202">
        <v>5.75</v>
      </c>
      <c r="C2843" s="202"/>
      <c r="D2843" s="202"/>
      <c r="E2843" s="202"/>
      <c r="J2843" s="204">
        <v>42496</v>
      </c>
      <c r="K2843" s="201">
        <v>2.23</v>
      </c>
    </row>
    <row r="2844" spans="1:11" x14ac:dyDescent="0.25">
      <c r="A2844" s="205">
        <v>26618</v>
      </c>
      <c r="B2844" s="202">
        <v>5.71</v>
      </c>
      <c r="C2844" s="202"/>
      <c r="D2844" s="202"/>
      <c r="E2844" s="202"/>
      <c r="J2844" s="204">
        <v>42503</v>
      </c>
      <c r="K2844" s="201">
        <v>2.17</v>
      </c>
    </row>
    <row r="2845" spans="1:11" x14ac:dyDescent="0.25">
      <c r="A2845" s="205">
        <v>26619</v>
      </c>
      <c r="B2845" s="202">
        <v>5.73</v>
      </c>
      <c r="C2845" s="202"/>
      <c r="D2845" s="202"/>
      <c r="E2845" s="202"/>
      <c r="J2845" s="204">
        <v>42510</v>
      </c>
      <c r="K2845" s="201">
        <v>2.2200000000000002</v>
      </c>
    </row>
    <row r="2846" spans="1:11" x14ac:dyDescent="0.25">
      <c r="A2846" s="205">
        <v>26620</v>
      </c>
      <c r="B2846" s="202">
        <v>5.73</v>
      </c>
      <c r="C2846" s="202"/>
      <c r="D2846" s="202"/>
      <c r="E2846" s="202"/>
      <c r="J2846" s="204">
        <v>42517</v>
      </c>
      <c r="K2846" s="201">
        <v>2.25</v>
      </c>
    </row>
    <row r="2847" spans="1:11" x14ac:dyDescent="0.25">
      <c r="A2847" s="205">
        <v>26623</v>
      </c>
      <c r="B2847" s="202">
        <v>5.73</v>
      </c>
      <c r="C2847" s="202"/>
      <c r="D2847" s="202"/>
      <c r="E2847" s="202"/>
      <c r="J2847" s="204">
        <v>42524</v>
      </c>
      <c r="K2847" s="201">
        <v>2.1800000000000002</v>
      </c>
    </row>
    <row r="2848" spans="1:11" x14ac:dyDescent="0.25">
      <c r="A2848" s="205">
        <v>26624</v>
      </c>
      <c r="B2848" s="202">
        <v>5.76</v>
      </c>
      <c r="C2848" s="202"/>
      <c r="D2848" s="202"/>
      <c r="E2848" s="202"/>
      <c r="J2848" s="204">
        <v>42531</v>
      </c>
      <c r="K2848" s="201">
        <v>2.0699999999999998</v>
      </c>
    </row>
    <row r="2849" spans="1:11" x14ac:dyDescent="0.25">
      <c r="A2849" s="205">
        <v>26625</v>
      </c>
      <c r="B2849" s="202">
        <v>5.77</v>
      </c>
      <c r="C2849" s="202"/>
      <c r="D2849" s="202"/>
      <c r="E2849" s="202"/>
      <c r="J2849" s="204">
        <v>42538</v>
      </c>
      <c r="K2849" s="201">
        <v>1.99</v>
      </c>
    </row>
    <row r="2850" spans="1:11" x14ac:dyDescent="0.25">
      <c r="A2850" s="205">
        <v>26626</v>
      </c>
      <c r="B2850" s="202" t="e">
        <f>NA()</f>
        <v>#N/A</v>
      </c>
      <c r="C2850" s="202"/>
      <c r="D2850" s="202"/>
      <c r="E2850" s="202"/>
      <c r="J2850" s="204">
        <v>42545</v>
      </c>
      <c r="K2850" s="201">
        <v>2.0499999999999998</v>
      </c>
    </row>
    <row r="2851" spans="1:11" x14ac:dyDescent="0.25">
      <c r="A2851" s="205">
        <v>26627</v>
      </c>
      <c r="B2851" s="202">
        <v>5.78</v>
      </c>
      <c r="C2851" s="202"/>
      <c r="D2851" s="202"/>
      <c r="E2851" s="202"/>
      <c r="J2851" s="204">
        <v>42552</v>
      </c>
      <c r="K2851" s="201">
        <v>1.84</v>
      </c>
    </row>
    <row r="2852" spans="1:11" x14ac:dyDescent="0.25">
      <c r="A2852" s="205">
        <v>26630</v>
      </c>
      <c r="B2852" s="202">
        <v>5.81</v>
      </c>
      <c r="C2852" s="202"/>
      <c r="D2852" s="202"/>
      <c r="E2852" s="202"/>
      <c r="J2852" s="204">
        <v>42559</v>
      </c>
      <c r="K2852" s="201">
        <v>1.71</v>
      </c>
    </row>
    <row r="2853" spans="1:11" x14ac:dyDescent="0.25">
      <c r="A2853" s="205">
        <v>26631</v>
      </c>
      <c r="B2853" s="202">
        <v>5.81</v>
      </c>
      <c r="C2853" s="202"/>
      <c r="D2853" s="202"/>
      <c r="E2853" s="202"/>
      <c r="J2853" s="204">
        <v>42566</v>
      </c>
      <c r="K2853" s="201">
        <v>1.81</v>
      </c>
    </row>
    <row r="2854" spans="1:11" x14ac:dyDescent="0.25">
      <c r="A2854" s="205">
        <v>26632</v>
      </c>
      <c r="B2854" s="203">
        <v>5.8</v>
      </c>
      <c r="C2854" s="203"/>
      <c r="D2854" s="203"/>
      <c r="E2854" s="203"/>
      <c r="J2854" s="204">
        <v>42573</v>
      </c>
      <c r="K2854" s="201">
        <v>1.9</v>
      </c>
    </row>
    <row r="2855" spans="1:11" x14ac:dyDescent="0.25">
      <c r="A2855" s="205">
        <v>26633</v>
      </c>
      <c r="B2855" s="202">
        <v>5.82</v>
      </c>
      <c r="C2855" s="202"/>
      <c r="D2855" s="202"/>
      <c r="E2855" s="202"/>
      <c r="J2855" s="204">
        <v>42580</v>
      </c>
      <c r="K2855" s="201">
        <v>1.85</v>
      </c>
    </row>
    <row r="2856" spans="1:11" x14ac:dyDescent="0.25">
      <c r="A2856" s="205">
        <v>26634</v>
      </c>
      <c r="B2856" s="202">
        <v>5.84</v>
      </c>
      <c r="C2856" s="202"/>
      <c r="D2856" s="202"/>
      <c r="E2856" s="202"/>
      <c r="J2856" s="204">
        <v>42587</v>
      </c>
      <c r="K2856" s="201">
        <v>1.87</v>
      </c>
    </row>
    <row r="2857" spans="1:11" x14ac:dyDescent="0.25">
      <c r="A2857" s="205">
        <v>26637</v>
      </c>
      <c r="B2857" s="202">
        <v>5.84</v>
      </c>
      <c r="C2857" s="202"/>
      <c r="D2857" s="202"/>
      <c r="E2857" s="202"/>
      <c r="J2857" s="204">
        <v>42594</v>
      </c>
      <c r="K2857" s="201">
        <v>1.87</v>
      </c>
    </row>
    <row r="2858" spans="1:11" x14ac:dyDescent="0.25">
      <c r="A2858" s="205">
        <v>26638</v>
      </c>
      <c r="B2858" s="202">
        <v>5.86</v>
      </c>
      <c r="C2858" s="202"/>
      <c r="D2858" s="202"/>
      <c r="E2858" s="202"/>
      <c r="J2858" s="204">
        <v>42601</v>
      </c>
      <c r="K2858" s="201">
        <v>1.91</v>
      </c>
    </row>
    <row r="2859" spans="1:11" x14ac:dyDescent="0.25">
      <c r="A2859" s="205">
        <v>26639</v>
      </c>
      <c r="B2859" s="202">
        <v>5.87</v>
      </c>
      <c r="C2859" s="202"/>
      <c r="D2859" s="202"/>
      <c r="E2859" s="202"/>
      <c r="J2859" s="204">
        <v>42608</v>
      </c>
      <c r="K2859" s="201">
        <v>1.9</v>
      </c>
    </row>
    <row r="2860" spans="1:11" x14ac:dyDescent="0.25">
      <c r="A2860" s="205">
        <v>26640</v>
      </c>
      <c r="B2860" s="202">
        <v>5.88</v>
      </c>
      <c r="C2860" s="202"/>
      <c r="D2860" s="202"/>
      <c r="E2860" s="202"/>
      <c r="J2860" s="204">
        <v>42615</v>
      </c>
      <c r="K2860" s="201">
        <v>1.91</v>
      </c>
    </row>
    <row r="2861" spans="1:11" x14ac:dyDescent="0.25">
      <c r="A2861" s="205">
        <v>26641</v>
      </c>
      <c r="B2861" s="202">
        <v>5.89</v>
      </c>
      <c r="C2861" s="202"/>
      <c r="D2861" s="202"/>
      <c r="E2861" s="202"/>
      <c r="J2861" s="204">
        <v>42622</v>
      </c>
      <c r="K2861" s="201">
        <v>1.96</v>
      </c>
    </row>
    <row r="2862" spans="1:11" x14ac:dyDescent="0.25">
      <c r="A2862" s="205">
        <v>26644</v>
      </c>
      <c r="B2862" s="202">
        <v>5.91</v>
      </c>
      <c r="C2862" s="202"/>
      <c r="D2862" s="202"/>
      <c r="E2862" s="202"/>
      <c r="J2862" s="204">
        <v>42629</v>
      </c>
      <c r="K2862" s="201">
        <v>2.1</v>
      </c>
    </row>
    <row r="2863" spans="1:11" x14ac:dyDescent="0.25">
      <c r="A2863" s="205">
        <v>26645</v>
      </c>
      <c r="B2863" s="202">
        <v>5.92</v>
      </c>
      <c r="C2863" s="202"/>
      <c r="D2863" s="202"/>
      <c r="E2863" s="202"/>
      <c r="J2863" s="204">
        <v>42636</v>
      </c>
      <c r="K2863" s="201">
        <v>2.06</v>
      </c>
    </row>
    <row r="2864" spans="1:11" x14ac:dyDescent="0.25">
      <c r="A2864" s="205">
        <v>26646</v>
      </c>
      <c r="B2864" s="202">
        <v>5.93</v>
      </c>
      <c r="C2864" s="202"/>
      <c r="D2864" s="202"/>
      <c r="E2864" s="202"/>
      <c r="J2864" s="204">
        <v>42643</v>
      </c>
      <c r="K2864" s="201">
        <v>1.97</v>
      </c>
    </row>
    <row r="2865" spans="1:11" x14ac:dyDescent="0.25">
      <c r="A2865" s="205">
        <v>26647</v>
      </c>
      <c r="B2865" s="202">
        <v>5.94</v>
      </c>
      <c r="C2865" s="202"/>
      <c r="D2865" s="202"/>
      <c r="E2865" s="202"/>
      <c r="J2865" s="204">
        <v>42650</v>
      </c>
      <c r="K2865" s="201">
        <v>2.1</v>
      </c>
    </row>
    <row r="2866" spans="1:11" x14ac:dyDescent="0.25">
      <c r="A2866" s="205">
        <v>26648</v>
      </c>
      <c r="B2866" s="202">
        <v>5.95</v>
      </c>
      <c r="C2866" s="202"/>
      <c r="D2866" s="202"/>
      <c r="E2866" s="202"/>
      <c r="J2866" s="204">
        <v>42657</v>
      </c>
      <c r="K2866" s="201">
        <v>2.1800000000000002</v>
      </c>
    </row>
    <row r="2867" spans="1:11" x14ac:dyDescent="0.25">
      <c r="A2867" s="205">
        <v>26651</v>
      </c>
      <c r="B2867" s="202">
        <v>6</v>
      </c>
      <c r="C2867" s="202"/>
      <c r="D2867" s="202"/>
      <c r="E2867" s="202"/>
      <c r="J2867" s="204">
        <v>42664</v>
      </c>
      <c r="K2867" s="201">
        <v>2.17</v>
      </c>
    </row>
    <row r="2868" spans="1:11" x14ac:dyDescent="0.25">
      <c r="A2868" s="205">
        <v>26652</v>
      </c>
      <c r="B2868" s="202">
        <v>6.04</v>
      </c>
      <c r="C2868" s="202"/>
      <c r="D2868" s="202"/>
      <c r="E2868" s="202"/>
      <c r="J2868" s="204">
        <v>42671</v>
      </c>
      <c r="K2868" s="201">
        <v>2.2200000000000002</v>
      </c>
    </row>
    <row r="2869" spans="1:11" x14ac:dyDescent="0.25">
      <c r="A2869" s="205">
        <v>26653</v>
      </c>
      <c r="B2869" s="202">
        <v>6.05</v>
      </c>
      <c r="C2869" s="202"/>
      <c r="D2869" s="202"/>
      <c r="E2869" s="202"/>
      <c r="J2869" s="204">
        <v>42678</v>
      </c>
      <c r="K2869" s="201">
        <v>2.2400000000000002</v>
      </c>
    </row>
    <row r="2870" spans="1:11" x14ac:dyDescent="0.25">
      <c r="A2870" s="205">
        <v>26654</v>
      </c>
      <c r="B2870" s="202">
        <v>6.04</v>
      </c>
      <c r="C2870" s="202"/>
      <c r="D2870" s="202"/>
      <c r="E2870" s="202"/>
      <c r="J2870" s="204">
        <v>42685</v>
      </c>
      <c r="K2870" s="201">
        <v>2.41</v>
      </c>
    </row>
    <row r="2871" spans="1:11" x14ac:dyDescent="0.25">
      <c r="A2871" s="205">
        <v>26655</v>
      </c>
      <c r="B2871" s="202">
        <v>6.04</v>
      </c>
      <c r="C2871" s="202"/>
      <c r="D2871" s="202"/>
      <c r="E2871" s="202"/>
      <c r="J2871" s="204">
        <v>42692</v>
      </c>
      <c r="K2871" s="201">
        <v>2.66</v>
      </c>
    </row>
    <row r="2872" spans="1:11" x14ac:dyDescent="0.25">
      <c r="A2872" s="205">
        <v>26658</v>
      </c>
      <c r="B2872" s="202" t="e">
        <f>NA()</f>
        <v>#N/A</v>
      </c>
      <c r="C2872" s="202"/>
      <c r="D2872" s="202"/>
      <c r="E2872" s="202"/>
      <c r="J2872" s="204">
        <v>42699</v>
      </c>
      <c r="K2872" s="201">
        <v>2.7</v>
      </c>
    </row>
    <row r="2873" spans="1:11" x14ac:dyDescent="0.25">
      <c r="A2873" s="205">
        <v>26659</v>
      </c>
      <c r="B2873" s="202">
        <v>6.03</v>
      </c>
      <c r="C2873" s="202"/>
      <c r="D2873" s="202"/>
      <c r="E2873" s="202"/>
      <c r="J2873" s="204">
        <v>42706</v>
      </c>
      <c r="K2873" s="201">
        <v>2.73</v>
      </c>
    </row>
    <row r="2874" spans="1:11" x14ac:dyDescent="0.25">
      <c r="A2874" s="205">
        <v>26660</v>
      </c>
      <c r="B2874" s="202">
        <v>6.03</v>
      </c>
      <c r="C2874" s="202"/>
      <c r="D2874" s="202"/>
      <c r="E2874" s="202"/>
      <c r="J2874" s="204">
        <v>42713</v>
      </c>
      <c r="K2874" s="201">
        <v>2.79</v>
      </c>
    </row>
    <row r="2875" spans="1:11" x14ac:dyDescent="0.25">
      <c r="A2875" s="205">
        <v>26661</v>
      </c>
      <c r="B2875" s="202">
        <v>6.03</v>
      </c>
      <c r="C2875" s="202"/>
      <c r="D2875" s="202"/>
      <c r="E2875" s="202"/>
      <c r="J2875" s="204">
        <v>42720</v>
      </c>
      <c r="K2875" s="201">
        <v>2.87</v>
      </c>
    </row>
    <row r="2876" spans="1:11" x14ac:dyDescent="0.25">
      <c r="A2876" s="205">
        <v>26662</v>
      </c>
      <c r="B2876" s="202">
        <v>6.03</v>
      </c>
      <c r="C2876" s="202"/>
      <c r="D2876" s="202"/>
      <c r="E2876" s="202"/>
      <c r="J2876" s="204">
        <v>42727</v>
      </c>
      <c r="K2876" s="201">
        <v>2.86</v>
      </c>
    </row>
    <row r="2877" spans="1:11" x14ac:dyDescent="0.25">
      <c r="A2877" s="205">
        <v>26665</v>
      </c>
      <c r="B2877" s="202" t="e">
        <f>NA()</f>
        <v>#N/A</v>
      </c>
      <c r="C2877" s="202"/>
      <c r="D2877" s="202"/>
      <c r="E2877" s="202"/>
      <c r="J2877" s="204">
        <v>42734</v>
      </c>
      <c r="K2877" s="201">
        <v>2.83</v>
      </c>
    </row>
    <row r="2878" spans="1:11" x14ac:dyDescent="0.25">
      <c r="A2878" s="205">
        <v>26666</v>
      </c>
      <c r="B2878" s="202">
        <v>6.05</v>
      </c>
      <c r="C2878" s="202"/>
      <c r="D2878" s="202"/>
      <c r="E2878" s="202"/>
      <c r="J2878" s="204">
        <v>42741</v>
      </c>
      <c r="K2878" s="201">
        <v>2.75</v>
      </c>
    </row>
    <row r="2879" spans="1:11" x14ac:dyDescent="0.25">
      <c r="A2879" s="205">
        <v>26667</v>
      </c>
      <c r="B2879" s="202">
        <v>6.04</v>
      </c>
      <c r="C2879" s="202"/>
      <c r="D2879" s="202"/>
      <c r="E2879" s="202"/>
      <c r="J2879" s="204">
        <v>42748</v>
      </c>
      <c r="K2879" s="201">
        <v>2.69</v>
      </c>
    </row>
    <row r="2880" spans="1:11" x14ac:dyDescent="0.25">
      <c r="A2880" s="205">
        <v>26668</v>
      </c>
      <c r="B2880" s="202">
        <v>6.78</v>
      </c>
      <c r="C2880" s="202"/>
      <c r="D2880" s="202"/>
      <c r="E2880" s="202"/>
      <c r="J2880" s="204">
        <v>42755</v>
      </c>
      <c r="K2880" s="201">
        <v>2.74</v>
      </c>
    </row>
    <row r="2881" spans="1:11" x14ac:dyDescent="0.25">
      <c r="A2881" s="205">
        <v>26669</v>
      </c>
      <c r="B2881" s="202">
        <v>6.81</v>
      </c>
      <c r="C2881" s="202"/>
      <c r="D2881" s="202"/>
      <c r="E2881" s="202"/>
      <c r="J2881" s="204">
        <v>42762</v>
      </c>
      <c r="K2881" s="201">
        <v>2.79</v>
      </c>
    </row>
    <row r="2882" spans="1:11" x14ac:dyDescent="0.25">
      <c r="A2882" s="205">
        <v>26672</v>
      </c>
      <c r="B2882" s="202">
        <v>6.84</v>
      </c>
      <c r="C2882" s="202"/>
      <c r="D2882" s="202"/>
      <c r="E2882" s="202"/>
      <c r="J2882" s="204">
        <v>42769</v>
      </c>
      <c r="K2882" s="201">
        <v>2.8</v>
      </c>
    </row>
    <row r="2883" spans="1:11" x14ac:dyDescent="0.25">
      <c r="A2883" s="205">
        <v>26673</v>
      </c>
      <c r="B2883" s="203">
        <v>6.84</v>
      </c>
      <c r="C2883" s="203"/>
      <c r="D2883" s="203"/>
      <c r="E2883" s="203"/>
      <c r="J2883" s="204">
        <v>42776</v>
      </c>
      <c r="K2883" s="201">
        <v>2.73</v>
      </c>
    </row>
    <row r="2884" spans="1:11" x14ac:dyDescent="0.25">
      <c r="A2884" s="205">
        <v>26674</v>
      </c>
      <c r="B2884" s="202">
        <v>6.85</v>
      </c>
      <c r="C2884" s="202"/>
      <c r="D2884" s="202"/>
      <c r="E2884" s="202"/>
      <c r="J2884" s="204">
        <v>42783</v>
      </c>
      <c r="K2884" s="201">
        <v>2.8</v>
      </c>
    </row>
    <row r="2885" spans="1:11" x14ac:dyDescent="0.25">
      <c r="A2885" s="205">
        <v>26675</v>
      </c>
      <c r="B2885" s="202">
        <v>6.85</v>
      </c>
      <c r="C2885" s="202"/>
      <c r="D2885" s="202"/>
      <c r="E2885" s="202"/>
      <c r="J2885" s="204">
        <v>42790</v>
      </c>
      <c r="K2885" s="201">
        <v>2.75</v>
      </c>
    </row>
    <row r="2886" spans="1:11" x14ac:dyDescent="0.25">
      <c r="A2886" s="205">
        <v>26676</v>
      </c>
      <c r="B2886" s="202">
        <v>6.86</v>
      </c>
      <c r="C2886" s="202"/>
      <c r="D2886" s="202"/>
      <c r="E2886" s="202"/>
      <c r="J2886" s="204">
        <v>42797</v>
      </c>
      <c r="K2886" s="201">
        <v>2.78</v>
      </c>
    </row>
    <row r="2887" spans="1:11" x14ac:dyDescent="0.25">
      <c r="A2887" s="205">
        <v>26679</v>
      </c>
      <c r="B2887" s="202">
        <v>6.85</v>
      </c>
      <c r="C2887" s="202"/>
      <c r="D2887" s="202"/>
      <c r="E2887" s="202"/>
      <c r="J2887" s="204">
        <v>42804</v>
      </c>
      <c r="K2887" s="201">
        <v>2.89</v>
      </c>
    </row>
    <row r="2888" spans="1:11" x14ac:dyDescent="0.25">
      <c r="A2888" s="205">
        <v>26680</v>
      </c>
      <c r="B2888" s="202">
        <v>6.85</v>
      </c>
      <c r="C2888" s="202"/>
      <c r="D2888" s="202"/>
      <c r="E2888" s="202"/>
      <c r="J2888" s="204">
        <v>42811</v>
      </c>
      <c r="K2888" s="201">
        <v>2.91</v>
      </c>
    </row>
    <row r="2889" spans="1:11" x14ac:dyDescent="0.25">
      <c r="A2889" s="205">
        <v>26681</v>
      </c>
      <c r="B2889" s="202">
        <v>6.85</v>
      </c>
      <c r="C2889" s="202"/>
      <c r="D2889" s="202"/>
      <c r="E2889" s="202"/>
      <c r="J2889" s="204">
        <v>42818</v>
      </c>
      <c r="K2889" s="201">
        <v>2.78</v>
      </c>
    </row>
    <row r="2890" spans="1:11" x14ac:dyDescent="0.25">
      <c r="A2890" s="205">
        <v>26682</v>
      </c>
      <c r="B2890" s="202">
        <v>6.86</v>
      </c>
      <c r="C2890" s="202"/>
      <c r="D2890" s="202"/>
      <c r="E2890" s="202"/>
      <c r="J2890" s="204">
        <v>42825</v>
      </c>
      <c r="K2890" s="201">
        <v>2.76</v>
      </c>
    </row>
    <row r="2891" spans="1:11" x14ac:dyDescent="0.25">
      <c r="A2891" s="205">
        <v>26683</v>
      </c>
      <c r="B2891" s="202">
        <v>6.87</v>
      </c>
      <c r="C2891" s="202"/>
      <c r="D2891" s="202"/>
      <c r="E2891" s="202"/>
      <c r="J2891" s="204">
        <v>42832</v>
      </c>
      <c r="K2891" s="201">
        <v>2.72</v>
      </c>
    </row>
    <row r="2892" spans="1:11" x14ac:dyDescent="0.25">
      <c r="A2892" s="205">
        <v>26686</v>
      </c>
      <c r="B2892" s="202">
        <v>6.88</v>
      </c>
      <c r="C2892" s="202"/>
      <c r="D2892" s="202"/>
      <c r="E2892" s="202"/>
      <c r="J2892" s="204">
        <v>42839</v>
      </c>
      <c r="K2892" s="201">
        <v>2.67</v>
      </c>
    </row>
    <row r="2893" spans="1:11" x14ac:dyDescent="0.25">
      <c r="A2893" s="205">
        <v>26687</v>
      </c>
      <c r="B2893" s="202">
        <v>6.84</v>
      </c>
      <c r="C2893" s="202"/>
      <c r="D2893" s="202"/>
      <c r="E2893" s="202"/>
      <c r="J2893" s="204">
        <v>42846</v>
      </c>
      <c r="K2893" s="201">
        <v>2.6</v>
      </c>
    </row>
    <row r="2894" spans="1:11" x14ac:dyDescent="0.25">
      <c r="A2894" s="205">
        <v>26688</v>
      </c>
      <c r="B2894" s="202">
        <v>6.86</v>
      </c>
      <c r="C2894" s="202"/>
      <c r="D2894" s="202"/>
      <c r="E2894" s="202"/>
      <c r="J2894" s="204">
        <v>42853</v>
      </c>
      <c r="K2894" s="201">
        <v>2.68</v>
      </c>
    </row>
    <row r="2895" spans="1:11" x14ac:dyDescent="0.25">
      <c r="A2895" s="205">
        <v>26689</v>
      </c>
      <c r="B2895" s="202">
        <v>6.87</v>
      </c>
      <c r="C2895" s="202"/>
      <c r="D2895" s="202"/>
      <c r="E2895" s="202"/>
      <c r="J2895" s="204">
        <v>42860</v>
      </c>
      <c r="K2895" s="201">
        <v>2.71</v>
      </c>
    </row>
    <row r="2896" spans="1:11" x14ac:dyDescent="0.25">
      <c r="A2896" s="205">
        <v>26690</v>
      </c>
      <c r="B2896" s="202">
        <v>6.88</v>
      </c>
      <c r="C2896" s="202"/>
      <c r="D2896" s="202"/>
      <c r="E2896" s="202"/>
      <c r="J2896" s="204">
        <v>42867</v>
      </c>
      <c r="K2896" s="201">
        <v>2.77</v>
      </c>
    </row>
    <row r="2897" spans="1:11" x14ac:dyDescent="0.25">
      <c r="A2897" s="205">
        <v>26693</v>
      </c>
      <c r="B2897" s="202">
        <v>6.88</v>
      </c>
      <c r="C2897" s="202"/>
      <c r="D2897" s="202"/>
      <c r="E2897" s="202"/>
      <c r="J2897" s="204">
        <v>42874</v>
      </c>
      <c r="K2897" s="201">
        <v>2.68</v>
      </c>
    </row>
    <row r="2898" spans="1:11" x14ac:dyDescent="0.25">
      <c r="A2898" s="205">
        <v>26694</v>
      </c>
      <c r="B2898" s="202">
        <v>6.87</v>
      </c>
      <c r="C2898" s="202"/>
      <c r="D2898" s="202"/>
      <c r="E2898" s="202"/>
      <c r="J2898" s="204">
        <v>42881</v>
      </c>
      <c r="K2898" s="201">
        <v>2.65</v>
      </c>
    </row>
    <row r="2899" spans="1:11" x14ac:dyDescent="0.25">
      <c r="A2899" s="205">
        <v>26695</v>
      </c>
      <c r="B2899" s="202">
        <v>6.86</v>
      </c>
      <c r="C2899" s="202"/>
      <c r="D2899" s="202"/>
      <c r="E2899" s="202"/>
      <c r="J2899" s="204">
        <v>42888</v>
      </c>
      <c r="K2899" s="201">
        <v>2.59</v>
      </c>
    </row>
    <row r="2900" spans="1:11" x14ac:dyDescent="0.25">
      <c r="A2900" s="205">
        <v>26696</v>
      </c>
      <c r="B2900" s="202">
        <v>6.87</v>
      </c>
      <c r="C2900" s="202"/>
      <c r="D2900" s="202"/>
      <c r="E2900" s="202"/>
      <c r="J2900" s="204">
        <v>42895</v>
      </c>
      <c r="K2900" s="201">
        <v>2.56</v>
      </c>
    </row>
    <row r="2901" spans="1:11" x14ac:dyDescent="0.25">
      <c r="A2901" s="205">
        <v>26697</v>
      </c>
      <c r="B2901" s="202">
        <v>6.9</v>
      </c>
      <c r="C2901" s="202"/>
      <c r="D2901" s="202"/>
      <c r="E2901" s="202"/>
      <c r="J2901" s="204">
        <v>42902</v>
      </c>
      <c r="K2901" s="201">
        <v>2.5499999999999998</v>
      </c>
    </row>
    <row r="2902" spans="1:11" x14ac:dyDescent="0.25">
      <c r="A2902" s="205">
        <v>26700</v>
      </c>
      <c r="B2902" s="202">
        <v>6.89</v>
      </c>
      <c r="C2902" s="202"/>
      <c r="D2902" s="202"/>
      <c r="E2902" s="202"/>
      <c r="J2902" s="204">
        <v>42909</v>
      </c>
      <c r="K2902" s="201">
        <v>2.4900000000000002</v>
      </c>
    </row>
    <row r="2903" spans="1:11" x14ac:dyDescent="0.25">
      <c r="A2903" s="205">
        <v>26701</v>
      </c>
      <c r="B2903" s="202">
        <v>6.9</v>
      </c>
      <c r="C2903" s="202"/>
      <c r="D2903" s="202"/>
      <c r="E2903" s="202"/>
      <c r="J2903" s="204">
        <v>42916</v>
      </c>
      <c r="K2903" s="201">
        <v>2.5499999999999998</v>
      </c>
    </row>
    <row r="2904" spans="1:11" x14ac:dyDescent="0.25">
      <c r="A2904" s="205">
        <v>26702</v>
      </c>
      <c r="B2904" s="202">
        <v>6.89</v>
      </c>
      <c r="C2904" s="202"/>
      <c r="D2904" s="202"/>
      <c r="E2904" s="202"/>
      <c r="J2904" s="204">
        <v>42923</v>
      </c>
      <c r="K2904" s="201">
        <v>2.67</v>
      </c>
    </row>
    <row r="2905" spans="1:11" x14ac:dyDescent="0.25">
      <c r="A2905" s="205">
        <v>26703</v>
      </c>
      <c r="B2905" s="202">
        <v>6.89</v>
      </c>
      <c r="C2905" s="202"/>
      <c r="D2905" s="202"/>
      <c r="E2905" s="202"/>
      <c r="J2905" s="204">
        <v>42930</v>
      </c>
      <c r="K2905" s="201">
        <v>2.68</v>
      </c>
    </row>
    <row r="2906" spans="1:11" x14ac:dyDescent="0.25">
      <c r="A2906" s="205">
        <v>26704</v>
      </c>
      <c r="B2906" s="202">
        <v>6.87</v>
      </c>
      <c r="C2906" s="202"/>
      <c r="D2906" s="202"/>
      <c r="E2906" s="202"/>
      <c r="J2906" s="204">
        <v>42937</v>
      </c>
      <c r="K2906" s="201">
        <v>2.61</v>
      </c>
    </row>
    <row r="2907" spans="1:11" x14ac:dyDescent="0.25">
      <c r="A2907" s="205">
        <v>26707</v>
      </c>
      <c r="B2907" s="202" t="e">
        <f>NA()</f>
        <v>#N/A</v>
      </c>
      <c r="C2907" s="202"/>
      <c r="D2907" s="202"/>
      <c r="E2907" s="202"/>
      <c r="J2907" s="204">
        <v>42944</v>
      </c>
      <c r="K2907" s="201">
        <v>2.65</v>
      </c>
    </row>
    <row r="2908" spans="1:11" x14ac:dyDescent="0.25">
      <c r="A2908" s="205">
        <v>26708</v>
      </c>
      <c r="B2908" s="202">
        <v>6.85</v>
      </c>
      <c r="C2908" s="202"/>
      <c r="D2908" s="202"/>
      <c r="E2908" s="202"/>
      <c r="J2908" s="204">
        <v>42951</v>
      </c>
      <c r="K2908" s="201">
        <v>2.61</v>
      </c>
    </row>
    <row r="2909" spans="1:11" x14ac:dyDescent="0.25">
      <c r="A2909" s="205">
        <v>26709</v>
      </c>
      <c r="B2909" s="202">
        <v>6.85</v>
      </c>
      <c r="C2909" s="202"/>
      <c r="D2909" s="202"/>
      <c r="E2909" s="202"/>
      <c r="J2909" s="204">
        <v>42958</v>
      </c>
      <c r="K2909" s="201">
        <v>2.58</v>
      </c>
    </row>
    <row r="2910" spans="1:11" x14ac:dyDescent="0.25">
      <c r="A2910" s="205">
        <v>26710</v>
      </c>
      <c r="B2910" s="202">
        <v>6.84</v>
      </c>
      <c r="C2910" s="202"/>
      <c r="D2910" s="202"/>
      <c r="E2910" s="202"/>
      <c r="J2910" s="204">
        <v>42965</v>
      </c>
      <c r="K2910" s="201">
        <v>2.57</v>
      </c>
    </row>
    <row r="2911" spans="1:11" x14ac:dyDescent="0.25">
      <c r="A2911" s="205">
        <v>26711</v>
      </c>
      <c r="B2911" s="202">
        <v>6.85</v>
      </c>
      <c r="C2911" s="202"/>
      <c r="D2911" s="202"/>
      <c r="E2911" s="202"/>
      <c r="J2911" s="204">
        <v>42972</v>
      </c>
      <c r="K2911" s="201">
        <v>2.52</v>
      </c>
    </row>
    <row r="2912" spans="1:11" x14ac:dyDescent="0.25">
      <c r="A2912" s="205">
        <v>26714</v>
      </c>
      <c r="B2912" s="202" t="e">
        <f>NA()</f>
        <v>#N/A</v>
      </c>
      <c r="C2912" s="202"/>
      <c r="D2912" s="202"/>
      <c r="E2912" s="202"/>
      <c r="J2912" s="204">
        <v>42979</v>
      </c>
      <c r="K2912" s="201">
        <v>2.4900000000000002</v>
      </c>
    </row>
    <row r="2913" spans="1:11" x14ac:dyDescent="0.25">
      <c r="A2913" s="205">
        <v>26715</v>
      </c>
      <c r="B2913" s="202">
        <v>6.88</v>
      </c>
      <c r="C2913" s="202"/>
      <c r="D2913" s="202"/>
      <c r="E2913" s="202"/>
      <c r="J2913" s="204">
        <v>42986</v>
      </c>
      <c r="K2913" s="201">
        <v>2.4300000000000002</v>
      </c>
    </row>
    <row r="2914" spans="1:11" x14ac:dyDescent="0.25">
      <c r="A2914" s="205">
        <v>26716</v>
      </c>
      <c r="B2914" s="202">
        <v>6.9</v>
      </c>
      <c r="C2914" s="202"/>
      <c r="D2914" s="202"/>
      <c r="E2914" s="202"/>
      <c r="J2914" s="204">
        <v>42993</v>
      </c>
      <c r="K2914" s="201">
        <v>2.52</v>
      </c>
    </row>
    <row r="2915" spans="1:11" x14ac:dyDescent="0.25">
      <c r="A2915" s="205">
        <v>26717</v>
      </c>
      <c r="B2915" s="202">
        <v>6.89</v>
      </c>
      <c r="C2915" s="202"/>
      <c r="D2915" s="202"/>
      <c r="E2915" s="202"/>
      <c r="J2915" s="204">
        <v>43000</v>
      </c>
      <c r="K2915" s="201">
        <v>2.57</v>
      </c>
    </row>
    <row r="2916" spans="1:11" x14ac:dyDescent="0.25">
      <c r="A2916" s="205">
        <v>26718</v>
      </c>
      <c r="B2916" s="202">
        <v>6.87</v>
      </c>
      <c r="C2916" s="202"/>
      <c r="D2916" s="202"/>
      <c r="E2916" s="202"/>
      <c r="J2916" s="204">
        <v>43007</v>
      </c>
      <c r="K2916" s="201">
        <v>2.59</v>
      </c>
    </row>
    <row r="2917" spans="1:11" x14ac:dyDescent="0.25">
      <c r="A2917" s="205">
        <v>26721</v>
      </c>
      <c r="B2917" s="202">
        <v>6.9</v>
      </c>
      <c r="C2917" s="202"/>
      <c r="D2917" s="202"/>
      <c r="E2917" s="202"/>
      <c r="J2917" s="204">
        <v>43014</v>
      </c>
      <c r="K2917" s="201">
        <v>2.65</v>
      </c>
    </row>
    <row r="2918" spans="1:11" x14ac:dyDescent="0.25">
      <c r="A2918" s="205">
        <v>26722</v>
      </c>
      <c r="B2918" s="202">
        <v>6.9</v>
      </c>
      <c r="C2918" s="202"/>
      <c r="D2918" s="202"/>
      <c r="E2918" s="202"/>
      <c r="J2918" s="204">
        <v>43021</v>
      </c>
      <c r="K2918" s="201">
        <v>2.62</v>
      </c>
    </row>
    <row r="2919" spans="1:11" x14ac:dyDescent="0.25">
      <c r="A2919" s="205">
        <v>26723</v>
      </c>
      <c r="B2919" s="202">
        <v>6.9</v>
      </c>
      <c r="C2919" s="202"/>
      <c r="D2919" s="202"/>
      <c r="E2919" s="202"/>
      <c r="J2919" s="204">
        <v>43028</v>
      </c>
      <c r="K2919" s="201">
        <v>2.61</v>
      </c>
    </row>
    <row r="2920" spans="1:11" x14ac:dyDescent="0.25">
      <c r="A2920" s="205">
        <v>26724</v>
      </c>
      <c r="B2920" s="202">
        <v>6.9</v>
      </c>
      <c r="C2920" s="202"/>
      <c r="D2920" s="202"/>
      <c r="E2920" s="202"/>
      <c r="J2920" s="204">
        <v>43035</v>
      </c>
      <c r="K2920" s="201">
        <v>2.71</v>
      </c>
    </row>
    <row r="2921" spans="1:11" x14ac:dyDescent="0.25">
      <c r="A2921" s="205">
        <v>26725</v>
      </c>
      <c r="B2921" s="202">
        <v>6.91</v>
      </c>
      <c r="C2921" s="202"/>
      <c r="D2921" s="202"/>
      <c r="E2921" s="202"/>
      <c r="J2921" s="204">
        <v>43042</v>
      </c>
      <c r="K2921" s="201">
        <v>2.63</v>
      </c>
    </row>
    <row r="2922" spans="1:11" x14ac:dyDescent="0.25">
      <c r="A2922" s="205">
        <v>26728</v>
      </c>
      <c r="B2922" s="202">
        <v>6.91</v>
      </c>
      <c r="C2922" s="202"/>
      <c r="D2922" s="202"/>
      <c r="E2922" s="202"/>
      <c r="J2922" s="204">
        <v>43049</v>
      </c>
      <c r="K2922" s="201">
        <v>2.59</v>
      </c>
    </row>
    <row r="2923" spans="1:11" x14ac:dyDescent="0.25">
      <c r="A2923" s="205">
        <v>26729</v>
      </c>
      <c r="B2923" s="202">
        <v>6.91</v>
      </c>
      <c r="C2923" s="202"/>
      <c r="D2923" s="202"/>
      <c r="E2923" s="202"/>
      <c r="J2923" s="204">
        <v>43056</v>
      </c>
      <c r="K2923" s="201">
        <v>2.62</v>
      </c>
    </row>
    <row r="2924" spans="1:11" x14ac:dyDescent="0.25">
      <c r="A2924" s="205">
        <v>26730</v>
      </c>
      <c r="B2924" s="202">
        <v>6.9</v>
      </c>
      <c r="C2924" s="202"/>
      <c r="D2924" s="202"/>
      <c r="E2924" s="202"/>
      <c r="J2924" s="204">
        <v>43063</v>
      </c>
      <c r="K2924" s="201">
        <v>2.58</v>
      </c>
    </row>
    <row r="2925" spans="1:11" x14ac:dyDescent="0.25">
      <c r="A2925" s="205">
        <v>26731</v>
      </c>
      <c r="B2925" s="202">
        <v>6.9</v>
      </c>
      <c r="C2925" s="202"/>
      <c r="D2925" s="202"/>
      <c r="E2925" s="202"/>
      <c r="J2925" s="204">
        <v>43070</v>
      </c>
      <c r="K2925" s="201">
        <v>2.6</v>
      </c>
    </row>
    <row r="2926" spans="1:11" x14ac:dyDescent="0.25">
      <c r="A2926" s="205">
        <v>26732</v>
      </c>
      <c r="B2926" s="202">
        <v>6.91</v>
      </c>
      <c r="C2926" s="202"/>
      <c r="D2926" s="202"/>
      <c r="E2926" s="202"/>
      <c r="J2926" s="204">
        <v>43077</v>
      </c>
      <c r="K2926" s="201">
        <v>2.57</v>
      </c>
    </row>
    <row r="2927" spans="1:11" x14ac:dyDescent="0.25">
      <c r="A2927" s="205">
        <v>26735</v>
      </c>
      <c r="B2927" s="202">
        <v>6.92</v>
      </c>
      <c r="C2927" s="202"/>
      <c r="D2927" s="202"/>
      <c r="E2927" s="202"/>
      <c r="J2927" s="204">
        <v>43084</v>
      </c>
      <c r="K2927" s="201">
        <v>2.56</v>
      </c>
    </row>
    <row r="2928" spans="1:11" x14ac:dyDescent="0.25">
      <c r="A2928" s="205">
        <v>26736</v>
      </c>
      <c r="B2928" s="202">
        <v>6.92</v>
      </c>
      <c r="C2928" s="202"/>
      <c r="D2928" s="202"/>
      <c r="E2928" s="202"/>
      <c r="J2928" s="204">
        <v>43091</v>
      </c>
      <c r="K2928" s="201">
        <v>2.66</v>
      </c>
    </row>
    <row r="2929" spans="1:11" x14ac:dyDescent="0.25">
      <c r="A2929" s="205">
        <v>26737</v>
      </c>
      <c r="B2929" s="203">
        <v>6.92</v>
      </c>
      <c r="C2929" s="203"/>
      <c r="D2929" s="203"/>
      <c r="E2929" s="203"/>
      <c r="J2929" s="204">
        <v>43098</v>
      </c>
      <c r="K2929" s="201">
        <v>2.61</v>
      </c>
    </row>
    <row r="2930" spans="1:11" x14ac:dyDescent="0.25">
      <c r="A2930" s="205">
        <v>26738</v>
      </c>
      <c r="B2930" s="202">
        <v>6.93</v>
      </c>
      <c r="C2930" s="202"/>
      <c r="D2930" s="202"/>
      <c r="E2930" s="202"/>
      <c r="J2930" s="204">
        <v>43105</v>
      </c>
      <c r="K2930" s="201">
        <v>2.63</v>
      </c>
    </row>
    <row r="2931" spans="1:11" x14ac:dyDescent="0.25">
      <c r="A2931" s="205">
        <v>26739</v>
      </c>
      <c r="B2931" s="202">
        <v>6.95</v>
      </c>
      <c r="C2931" s="202"/>
      <c r="D2931" s="202"/>
      <c r="E2931" s="202"/>
      <c r="J2931" s="204">
        <v>43112</v>
      </c>
      <c r="K2931" s="201">
        <v>2.71</v>
      </c>
    </row>
    <row r="2932" spans="1:11" x14ac:dyDescent="0.25">
      <c r="A2932" s="205">
        <v>26742</v>
      </c>
      <c r="B2932" s="202">
        <v>6.93</v>
      </c>
      <c r="C2932" s="202"/>
      <c r="D2932" s="202"/>
      <c r="E2932" s="202"/>
      <c r="J2932" s="204">
        <v>43119</v>
      </c>
      <c r="K2932" s="201">
        <v>2.74</v>
      </c>
    </row>
    <row r="2933" spans="1:11" x14ac:dyDescent="0.25">
      <c r="A2933" s="205">
        <v>26743</v>
      </c>
      <c r="B2933" s="202">
        <v>6.94</v>
      </c>
      <c r="C2933" s="202"/>
      <c r="D2933" s="202"/>
      <c r="E2933" s="202"/>
      <c r="J2933" s="204">
        <v>43126</v>
      </c>
      <c r="K2933" s="201">
        <v>2.78</v>
      </c>
    </row>
    <row r="2934" spans="1:11" x14ac:dyDescent="0.25">
      <c r="A2934" s="205">
        <v>26744</v>
      </c>
      <c r="B2934" s="202">
        <v>6.92</v>
      </c>
      <c r="C2934" s="202"/>
      <c r="D2934" s="202"/>
      <c r="E2934" s="202"/>
      <c r="J2934" s="204">
        <v>43133</v>
      </c>
      <c r="K2934" s="201">
        <v>2.88</v>
      </c>
    </row>
    <row r="2935" spans="1:11" x14ac:dyDescent="0.25">
      <c r="A2935" s="205">
        <v>26745</v>
      </c>
      <c r="B2935" s="202">
        <v>6.92</v>
      </c>
      <c r="C2935" s="202"/>
      <c r="D2935" s="202"/>
      <c r="E2935" s="202"/>
      <c r="J2935" s="204">
        <v>43140</v>
      </c>
      <c r="K2935" s="201">
        <v>2.98</v>
      </c>
    </row>
    <row r="2936" spans="1:11" x14ac:dyDescent="0.25">
      <c r="A2936" s="205">
        <v>26746</v>
      </c>
      <c r="B2936" s="202">
        <v>6.91</v>
      </c>
      <c r="C2936" s="202"/>
      <c r="D2936" s="202"/>
      <c r="E2936" s="202"/>
      <c r="J2936" s="204">
        <v>43147</v>
      </c>
      <c r="K2936" s="201">
        <v>3.03</v>
      </c>
    </row>
    <row r="2937" spans="1:11" x14ac:dyDescent="0.25">
      <c r="A2937" s="205">
        <v>26749</v>
      </c>
      <c r="B2937" s="202">
        <v>6.89</v>
      </c>
      <c r="C2937" s="202"/>
      <c r="D2937" s="202"/>
      <c r="E2937" s="202"/>
      <c r="J2937" s="204">
        <v>43154</v>
      </c>
      <c r="K2937" s="201">
        <v>3.07</v>
      </c>
    </row>
    <row r="2938" spans="1:11" x14ac:dyDescent="0.25">
      <c r="A2938" s="205">
        <v>26750</v>
      </c>
      <c r="B2938" s="202">
        <v>6.88</v>
      </c>
      <c r="C2938" s="202"/>
      <c r="D2938" s="202"/>
      <c r="E2938" s="202"/>
      <c r="J2938" s="204">
        <v>43161</v>
      </c>
      <c r="K2938" s="201">
        <v>3.02</v>
      </c>
    </row>
    <row r="2939" spans="1:11" x14ac:dyDescent="0.25">
      <c r="A2939" s="205">
        <v>26751</v>
      </c>
      <c r="B2939" s="202">
        <v>6.87</v>
      </c>
      <c r="C2939" s="202"/>
      <c r="D2939" s="202"/>
      <c r="E2939" s="202"/>
      <c r="J2939" s="204">
        <v>43168</v>
      </c>
      <c r="K2939" s="201">
        <v>3.03</v>
      </c>
    </row>
    <row r="2940" spans="1:11" x14ac:dyDescent="0.25">
      <c r="A2940" s="205">
        <v>26752</v>
      </c>
      <c r="B2940" s="202">
        <v>6.85</v>
      </c>
      <c r="C2940" s="202"/>
      <c r="D2940" s="202"/>
      <c r="E2940" s="202"/>
      <c r="J2940" s="204">
        <v>43175</v>
      </c>
      <c r="K2940" s="201">
        <v>2.96</v>
      </c>
    </row>
    <row r="2941" spans="1:11" x14ac:dyDescent="0.25">
      <c r="A2941" s="205">
        <v>26753</v>
      </c>
      <c r="B2941" s="202">
        <v>6.89</v>
      </c>
      <c r="C2941" s="202"/>
      <c r="D2941" s="202"/>
      <c r="E2941" s="202"/>
      <c r="J2941" s="204">
        <v>43182</v>
      </c>
      <c r="K2941" s="201">
        <v>2.97</v>
      </c>
    </row>
    <row r="2942" spans="1:11" x14ac:dyDescent="0.25">
      <c r="A2942" s="205">
        <v>26756</v>
      </c>
      <c r="B2942" s="202">
        <v>6.9</v>
      </c>
      <c r="C2942" s="202"/>
      <c r="D2942" s="202"/>
      <c r="E2942" s="202"/>
      <c r="J2942" s="204">
        <v>43189</v>
      </c>
      <c r="K2942" s="201">
        <v>2.9</v>
      </c>
    </row>
    <row r="2943" spans="1:11" x14ac:dyDescent="0.25">
      <c r="A2943" s="205">
        <v>26757</v>
      </c>
      <c r="B2943" s="202">
        <v>6.88</v>
      </c>
      <c r="C2943" s="202"/>
      <c r="D2943" s="202"/>
      <c r="E2943" s="202"/>
      <c r="J2943" s="204">
        <v>43196</v>
      </c>
      <c r="K2943" s="201">
        <v>2.9</v>
      </c>
    </row>
    <row r="2944" spans="1:11" x14ac:dyDescent="0.25">
      <c r="A2944" s="205">
        <v>26758</v>
      </c>
      <c r="B2944" s="202">
        <v>6.87</v>
      </c>
      <c r="C2944" s="202"/>
      <c r="D2944" s="202"/>
      <c r="E2944" s="202"/>
      <c r="J2944" s="204">
        <v>43203</v>
      </c>
      <c r="K2944" s="201">
        <v>2.9</v>
      </c>
    </row>
    <row r="2945" spans="1:11" x14ac:dyDescent="0.25">
      <c r="A2945" s="205">
        <v>26759</v>
      </c>
      <c r="B2945" s="202">
        <v>6.87</v>
      </c>
      <c r="C2945" s="202"/>
      <c r="D2945" s="202"/>
      <c r="E2945" s="202"/>
      <c r="J2945" s="204">
        <v>43210</v>
      </c>
      <c r="K2945" s="201">
        <v>2.96</v>
      </c>
    </row>
    <row r="2946" spans="1:11" x14ac:dyDescent="0.25">
      <c r="A2946" s="205">
        <v>26760</v>
      </c>
      <c r="B2946" s="202">
        <v>6.82</v>
      </c>
      <c r="C2946" s="202"/>
      <c r="D2946" s="202"/>
      <c r="E2946" s="202"/>
      <c r="J2946" s="204">
        <v>43217</v>
      </c>
      <c r="K2946" s="201">
        <v>3.07</v>
      </c>
    </row>
    <row r="2947" spans="1:11" x14ac:dyDescent="0.25">
      <c r="A2947" s="205">
        <v>26763</v>
      </c>
      <c r="B2947" s="202">
        <v>6.81</v>
      </c>
      <c r="C2947" s="202"/>
      <c r="D2947" s="202"/>
      <c r="E2947" s="202"/>
      <c r="J2947" s="204">
        <v>43224</v>
      </c>
      <c r="K2947" s="201">
        <v>3.02</v>
      </c>
    </row>
    <row r="2948" spans="1:11" x14ac:dyDescent="0.25">
      <c r="A2948" s="205">
        <v>26764</v>
      </c>
      <c r="B2948" s="202">
        <v>6.84</v>
      </c>
      <c r="C2948" s="202"/>
      <c r="D2948" s="202"/>
      <c r="E2948" s="202"/>
      <c r="J2948" s="204">
        <v>43231</v>
      </c>
      <c r="K2948" s="201">
        <v>3.04</v>
      </c>
    </row>
    <row r="2949" spans="1:11" x14ac:dyDescent="0.25">
      <c r="A2949" s="205">
        <v>26765</v>
      </c>
      <c r="B2949" s="202">
        <v>6.85</v>
      </c>
      <c r="C2949" s="202"/>
      <c r="D2949" s="202"/>
      <c r="E2949" s="202"/>
      <c r="J2949" s="204">
        <v>43238</v>
      </c>
      <c r="K2949" s="201">
        <v>3.14</v>
      </c>
    </row>
    <row r="2950" spans="1:11" x14ac:dyDescent="0.25">
      <c r="A2950" s="205">
        <v>26766</v>
      </c>
      <c r="B2950" s="202">
        <v>6.85</v>
      </c>
      <c r="C2950" s="202"/>
      <c r="D2950" s="202"/>
      <c r="E2950" s="202"/>
      <c r="J2950" s="204">
        <v>43245</v>
      </c>
      <c r="K2950" s="201">
        <v>3.09</v>
      </c>
    </row>
    <row r="2951" spans="1:11" x14ac:dyDescent="0.25">
      <c r="A2951" s="205">
        <v>26767</v>
      </c>
      <c r="B2951" s="202">
        <v>6.84</v>
      </c>
      <c r="C2951" s="202"/>
      <c r="D2951" s="202"/>
      <c r="E2951" s="202"/>
      <c r="J2951" s="204">
        <v>43252</v>
      </c>
      <c r="K2951" s="201">
        <v>2.92</v>
      </c>
    </row>
    <row r="2952" spans="1:11" x14ac:dyDescent="0.25">
      <c r="A2952" s="205">
        <v>26770</v>
      </c>
      <c r="B2952" s="202">
        <v>6.83</v>
      </c>
      <c r="C2952" s="202"/>
      <c r="D2952" s="202"/>
      <c r="E2952" s="202"/>
      <c r="J2952" s="204">
        <v>43259</v>
      </c>
      <c r="K2952" s="201">
        <v>3.01</v>
      </c>
    </row>
    <row r="2953" spans="1:11" x14ac:dyDescent="0.25">
      <c r="A2953" s="205">
        <v>26771</v>
      </c>
      <c r="B2953" s="202">
        <v>6.84</v>
      </c>
      <c r="C2953" s="202"/>
      <c r="D2953" s="202"/>
      <c r="E2953" s="202"/>
      <c r="J2953" s="204">
        <v>43266</v>
      </c>
      <c r="K2953" s="201">
        <v>3.01</v>
      </c>
    </row>
    <row r="2954" spans="1:11" x14ac:dyDescent="0.25">
      <c r="A2954" s="205">
        <v>26772</v>
      </c>
      <c r="B2954" s="203">
        <v>6.85</v>
      </c>
      <c r="C2954" s="203"/>
      <c r="D2954" s="203"/>
      <c r="E2954" s="203"/>
      <c r="J2954" s="204">
        <v>43273</v>
      </c>
      <c r="K2954" s="201">
        <v>2.97</v>
      </c>
    </row>
    <row r="2955" spans="1:11" x14ac:dyDescent="0.25">
      <c r="A2955" s="205">
        <v>26773</v>
      </c>
      <c r="B2955" s="202">
        <v>6.85</v>
      </c>
      <c r="C2955" s="202"/>
      <c r="D2955" s="202"/>
      <c r="E2955" s="202"/>
      <c r="J2955" s="204">
        <v>43280</v>
      </c>
      <c r="K2955" s="201">
        <v>2.92</v>
      </c>
    </row>
    <row r="2956" spans="1:11" x14ac:dyDescent="0.25">
      <c r="A2956" s="205">
        <v>26774</v>
      </c>
      <c r="B2956" s="202" t="e">
        <f>NA()</f>
        <v>#N/A</v>
      </c>
      <c r="C2956" s="202"/>
      <c r="D2956" s="202"/>
      <c r="E2956" s="202"/>
      <c r="J2956" s="204">
        <v>43287</v>
      </c>
      <c r="K2956" s="201">
        <v>2.89</v>
      </c>
    </row>
    <row r="2957" spans="1:11" x14ac:dyDescent="0.25">
      <c r="A2957" s="205">
        <v>26777</v>
      </c>
      <c r="B2957" s="202">
        <v>6.87</v>
      </c>
      <c r="C2957" s="202"/>
      <c r="D2957" s="202"/>
      <c r="E2957" s="202"/>
      <c r="J2957" s="204">
        <v>43294</v>
      </c>
      <c r="K2957" s="201">
        <v>2.89</v>
      </c>
    </row>
    <row r="2958" spans="1:11" x14ac:dyDescent="0.25">
      <c r="A2958" s="205">
        <v>26778</v>
      </c>
      <c r="B2958" s="202">
        <v>6.86</v>
      </c>
      <c r="C2958" s="202"/>
      <c r="D2958" s="202"/>
      <c r="E2958" s="202"/>
      <c r="J2958" s="204">
        <v>43301</v>
      </c>
      <c r="K2958" s="201">
        <v>2.92</v>
      </c>
    </row>
    <row r="2959" spans="1:11" x14ac:dyDescent="0.25">
      <c r="A2959" s="205">
        <v>26779</v>
      </c>
      <c r="B2959" s="202">
        <v>6.87</v>
      </c>
      <c r="C2959" s="202"/>
      <c r="D2959" s="202"/>
      <c r="E2959" s="202"/>
      <c r="J2959" s="204">
        <v>43308</v>
      </c>
      <c r="K2959" s="201">
        <v>3.03</v>
      </c>
    </row>
    <row r="2960" spans="1:11" x14ac:dyDescent="0.25">
      <c r="A2960" s="205">
        <v>26780</v>
      </c>
      <c r="B2960" s="202">
        <v>6.9</v>
      </c>
      <c r="C2960" s="202"/>
      <c r="D2960" s="202"/>
      <c r="E2960" s="202"/>
      <c r="J2960" s="204">
        <v>43315</v>
      </c>
      <c r="K2960" s="201">
        <v>3.05</v>
      </c>
    </row>
    <row r="2961" spans="1:11" x14ac:dyDescent="0.25">
      <c r="A2961" s="205">
        <v>26781</v>
      </c>
      <c r="B2961" s="202">
        <v>6.91</v>
      </c>
      <c r="C2961" s="202"/>
      <c r="D2961" s="202"/>
      <c r="E2961" s="202"/>
      <c r="J2961" s="204">
        <v>43322</v>
      </c>
      <c r="K2961" s="201">
        <v>3.02</v>
      </c>
    </row>
    <row r="2962" spans="1:11" x14ac:dyDescent="0.25">
      <c r="A2962" s="205">
        <v>26784</v>
      </c>
      <c r="B2962" s="202">
        <v>6.91</v>
      </c>
      <c r="C2962" s="202"/>
      <c r="D2962" s="202"/>
      <c r="E2962" s="202"/>
      <c r="J2962" s="204">
        <v>43329</v>
      </c>
      <c r="K2962" s="201">
        <v>2.96</v>
      </c>
    </row>
    <row r="2963" spans="1:11" x14ac:dyDescent="0.25">
      <c r="A2963" s="205">
        <v>26785</v>
      </c>
      <c r="B2963" s="202">
        <v>6.92</v>
      </c>
      <c r="C2963" s="202"/>
      <c r="D2963" s="202"/>
      <c r="E2963" s="202"/>
      <c r="J2963" s="204">
        <v>43336</v>
      </c>
      <c r="K2963" s="201">
        <v>2.91</v>
      </c>
    </row>
    <row r="2964" spans="1:11" x14ac:dyDescent="0.25">
      <c r="A2964" s="205">
        <v>26786</v>
      </c>
      <c r="B2964" s="202">
        <v>6.94</v>
      </c>
      <c r="C2964" s="202"/>
      <c r="D2964" s="202"/>
      <c r="E2964" s="202"/>
      <c r="J2964" s="204">
        <v>43343</v>
      </c>
      <c r="K2964" s="201">
        <v>2.94</v>
      </c>
    </row>
    <row r="2965" spans="1:11" x14ac:dyDescent="0.25">
      <c r="A2965" s="205">
        <v>26787</v>
      </c>
      <c r="B2965" s="202">
        <v>6.96</v>
      </c>
      <c r="C2965" s="202"/>
      <c r="D2965" s="202"/>
      <c r="E2965" s="202"/>
      <c r="J2965" s="204">
        <v>43350</v>
      </c>
      <c r="K2965" s="201">
        <v>3</v>
      </c>
    </row>
    <row r="2966" spans="1:11" x14ac:dyDescent="0.25">
      <c r="A2966" s="205">
        <v>26788</v>
      </c>
      <c r="B2966" s="202">
        <v>6.97</v>
      </c>
      <c r="C2966" s="202"/>
      <c r="D2966" s="202"/>
      <c r="E2966" s="202"/>
      <c r="J2966" s="204">
        <v>43357</v>
      </c>
      <c r="K2966" s="201">
        <v>3.05</v>
      </c>
    </row>
    <row r="2967" spans="1:11" x14ac:dyDescent="0.25">
      <c r="A2967" s="205">
        <v>26791</v>
      </c>
      <c r="B2967" s="202">
        <v>6.98</v>
      </c>
      <c r="C2967" s="202"/>
      <c r="D2967" s="202"/>
      <c r="E2967" s="202"/>
      <c r="J2967" s="204">
        <v>43364</v>
      </c>
      <c r="K2967" s="201">
        <v>3.13</v>
      </c>
    </row>
    <row r="2968" spans="1:11" x14ac:dyDescent="0.25">
      <c r="A2968" s="205">
        <v>26792</v>
      </c>
      <c r="B2968" s="202">
        <v>6.98</v>
      </c>
      <c r="C2968" s="202"/>
      <c r="D2968" s="202"/>
      <c r="E2968" s="202"/>
      <c r="J2968" s="204">
        <v>43371</v>
      </c>
      <c r="K2968" s="201">
        <v>3.14</v>
      </c>
    </row>
    <row r="2969" spans="1:11" x14ac:dyDescent="0.25">
      <c r="A2969" s="205">
        <v>26793</v>
      </c>
      <c r="B2969" s="202">
        <v>6.98</v>
      </c>
      <c r="C2969" s="202"/>
      <c r="D2969" s="202"/>
      <c r="E2969" s="202"/>
      <c r="J2969" s="204">
        <v>43378</v>
      </c>
      <c r="K2969" s="201">
        <v>3.24</v>
      </c>
    </row>
    <row r="2970" spans="1:11" x14ac:dyDescent="0.25">
      <c r="A2970" s="205">
        <v>26794</v>
      </c>
      <c r="B2970" s="202">
        <v>6.97</v>
      </c>
      <c r="C2970" s="202"/>
      <c r="D2970" s="202"/>
      <c r="E2970" s="202"/>
      <c r="J2970" s="204">
        <v>43385</v>
      </c>
      <c r="K2970" s="201">
        <v>3.28</v>
      </c>
    </row>
    <row r="2971" spans="1:11" x14ac:dyDescent="0.25">
      <c r="A2971" s="205">
        <v>26795</v>
      </c>
      <c r="B2971" s="202">
        <v>6.98</v>
      </c>
      <c r="C2971" s="202"/>
      <c r="D2971" s="202"/>
      <c r="E2971" s="202"/>
      <c r="J2971" s="204">
        <v>43392</v>
      </c>
      <c r="K2971" s="201">
        <v>3.28</v>
      </c>
    </row>
    <row r="2972" spans="1:11" x14ac:dyDescent="0.25">
      <c r="A2972" s="205">
        <v>26798</v>
      </c>
      <c r="B2972" s="202">
        <v>6.98</v>
      </c>
      <c r="C2972" s="202"/>
      <c r="D2972" s="202"/>
      <c r="E2972" s="202"/>
      <c r="J2972" s="204">
        <v>43399</v>
      </c>
      <c r="K2972" s="201">
        <v>3.27</v>
      </c>
    </row>
    <row r="2973" spans="1:11" x14ac:dyDescent="0.25">
      <c r="A2973" s="205">
        <v>26799</v>
      </c>
      <c r="B2973" s="202">
        <v>6.98</v>
      </c>
      <c r="C2973" s="202"/>
      <c r="D2973" s="202"/>
      <c r="E2973" s="202"/>
      <c r="J2973" s="204">
        <v>43406</v>
      </c>
      <c r="K2973" s="201">
        <v>3.29</v>
      </c>
    </row>
    <row r="2974" spans="1:11" x14ac:dyDescent="0.25">
      <c r="A2974" s="205">
        <v>26800</v>
      </c>
      <c r="B2974" s="202">
        <v>6.97</v>
      </c>
      <c r="C2974" s="202"/>
      <c r="D2974" s="202"/>
      <c r="E2974" s="202"/>
      <c r="J2974" s="204">
        <v>43413</v>
      </c>
      <c r="K2974" s="201">
        <v>3.34</v>
      </c>
    </row>
    <row r="2975" spans="1:11" x14ac:dyDescent="0.25">
      <c r="A2975" s="205">
        <v>26801</v>
      </c>
      <c r="B2975" s="202">
        <v>6.98</v>
      </c>
      <c r="C2975" s="202"/>
      <c r="D2975" s="202"/>
      <c r="E2975" s="202"/>
      <c r="J2975" s="204">
        <v>43420</v>
      </c>
      <c r="K2975" s="201">
        <v>3.26</v>
      </c>
    </row>
    <row r="2976" spans="1:11" x14ac:dyDescent="0.25">
      <c r="A2976" s="205">
        <v>26802</v>
      </c>
      <c r="B2976" s="203">
        <v>7</v>
      </c>
      <c r="C2976" s="203"/>
      <c r="D2976" s="203"/>
      <c r="E2976" s="203"/>
      <c r="J2976" s="204">
        <v>43427</v>
      </c>
      <c r="K2976" s="201">
        <v>3.22</v>
      </c>
    </row>
    <row r="2977" spans="1:11" x14ac:dyDescent="0.25">
      <c r="A2977" s="205">
        <v>26805</v>
      </c>
      <c r="B2977" s="202">
        <v>7.02</v>
      </c>
      <c r="C2977" s="202"/>
      <c r="D2977" s="202"/>
      <c r="E2977" s="202"/>
      <c r="J2977" s="204">
        <v>43434</v>
      </c>
      <c r="K2977" s="201">
        <v>3.21</v>
      </c>
    </row>
    <row r="2978" spans="1:11" x14ac:dyDescent="0.25">
      <c r="A2978" s="205">
        <v>26806</v>
      </c>
      <c r="B2978" s="202">
        <v>7.02</v>
      </c>
      <c r="C2978" s="202"/>
      <c r="D2978" s="202"/>
      <c r="E2978" s="202"/>
      <c r="J2978" s="204">
        <v>43441</v>
      </c>
      <c r="K2978" s="201">
        <v>3.06</v>
      </c>
    </row>
    <row r="2979" spans="1:11" x14ac:dyDescent="0.25">
      <c r="A2979" s="205">
        <v>26807</v>
      </c>
      <c r="B2979" s="202">
        <v>7.04</v>
      </c>
      <c r="C2979" s="202"/>
      <c r="D2979" s="202"/>
      <c r="E2979" s="202"/>
      <c r="J2979" s="204">
        <v>43448</v>
      </c>
      <c r="K2979" s="201">
        <v>3.03</v>
      </c>
    </row>
    <row r="2980" spans="1:11" x14ac:dyDescent="0.25">
      <c r="A2980" s="205">
        <v>26808</v>
      </c>
      <c r="B2980" s="202">
        <v>7.03</v>
      </c>
      <c r="C2980" s="202"/>
      <c r="D2980" s="202"/>
      <c r="E2980" s="202"/>
      <c r="J2980" s="204">
        <v>43455</v>
      </c>
      <c r="K2980" s="201">
        <v>2.94</v>
      </c>
    </row>
    <row r="2981" spans="1:11" x14ac:dyDescent="0.25">
      <c r="A2981" s="205">
        <v>26809</v>
      </c>
      <c r="B2981" s="202">
        <v>7.02</v>
      </c>
      <c r="C2981" s="202"/>
      <c r="D2981" s="202"/>
      <c r="E2981" s="202"/>
      <c r="J2981" s="204">
        <v>43462</v>
      </c>
      <c r="K2981" s="201">
        <v>2.91</v>
      </c>
    </row>
    <row r="2982" spans="1:11" x14ac:dyDescent="0.25">
      <c r="A2982" s="205">
        <v>26812</v>
      </c>
      <c r="B2982" s="202" t="e">
        <f>NA()</f>
        <v>#N/A</v>
      </c>
      <c r="C2982" s="202"/>
      <c r="D2982" s="202"/>
      <c r="E2982" s="202"/>
      <c r="J2982" s="204">
        <v>43469</v>
      </c>
      <c r="K2982" s="201">
        <v>2.82</v>
      </c>
    </row>
    <row r="2983" spans="1:11" x14ac:dyDescent="0.25">
      <c r="A2983" s="205">
        <v>26813</v>
      </c>
      <c r="B2983" s="202">
        <v>7.03</v>
      </c>
      <c r="C2983" s="202"/>
      <c r="D2983" s="202"/>
      <c r="E2983" s="202"/>
      <c r="J2983" s="204">
        <v>43476</v>
      </c>
      <c r="K2983" s="201">
        <v>2.89</v>
      </c>
    </row>
    <row r="2984" spans="1:11" x14ac:dyDescent="0.25">
      <c r="A2984" s="205">
        <v>26814</v>
      </c>
      <c r="B2984" s="202">
        <v>7.04</v>
      </c>
      <c r="C2984" s="202"/>
      <c r="D2984" s="202"/>
      <c r="E2984" s="202"/>
      <c r="J2984" s="204">
        <v>43483</v>
      </c>
      <c r="K2984" s="201">
        <v>2.93</v>
      </c>
    </row>
    <row r="2985" spans="1:11" x14ac:dyDescent="0.25">
      <c r="A2985" s="205">
        <v>26815</v>
      </c>
      <c r="B2985" s="202">
        <v>7.05</v>
      </c>
      <c r="C2985" s="202"/>
      <c r="D2985" s="202"/>
      <c r="E2985" s="202"/>
      <c r="J2985" s="204">
        <v>43490</v>
      </c>
      <c r="K2985" s="201">
        <v>2.91</v>
      </c>
    </row>
    <row r="2986" spans="1:11" x14ac:dyDescent="0.25">
      <c r="A2986" s="205">
        <v>26816</v>
      </c>
      <c r="B2986" s="202">
        <v>7.07</v>
      </c>
      <c r="C2986" s="202"/>
      <c r="D2986" s="202"/>
      <c r="E2986" s="202"/>
      <c r="J2986" s="204">
        <v>43497</v>
      </c>
      <c r="K2986" s="201">
        <v>2.89</v>
      </c>
    </row>
    <row r="2987" spans="1:11" x14ac:dyDescent="0.25">
      <c r="A2987" s="205">
        <v>26819</v>
      </c>
      <c r="B2987" s="203">
        <v>7.1</v>
      </c>
      <c r="C2987" s="203"/>
      <c r="D2987" s="203"/>
      <c r="E2987" s="203"/>
      <c r="J2987" s="204">
        <v>43504</v>
      </c>
      <c r="K2987" s="201">
        <v>2.87</v>
      </c>
    </row>
    <row r="2988" spans="1:11" x14ac:dyDescent="0.25">
      <c r="A2988" s="205">
        <v>26820</v>
      </c>
      <c r="B2988" s="202">
        <v>7.07</v>
      </c>
      <c r="C2988" s="202"/>
      <c r="D2988" s="202"/>
      <c r="E2988" s="202"/>
      <c r="J2988" s="204">
        <v>43511</v>
      </c>
      <c r="K2988" s="201">
        <v>2.86</v>
      </c>
    </row>
    <row r="2989" spans="1:11" x14ac:dyDescent="0.25">
      <c r="A2989" s="205">
        <v>26821</v>
      </c>
      <c r="B2989" s="202">
        <v>7.03</v>
      </c>
      <c r="C2989" s="202"/>
      <c r="D2989" s="202"/>
      <c r="E2989" s="202"/>
      <c r="J2989" s="204">
        <v>43518</v>
      </c>
      <c r="K2989" s="201">
        <v>2.86</v>
      </c>
    </row>
    <row r="2990" spans="1:11" x14ac:dyDescent="0.25">
      <c r="A2990" s="205">
        <v>26822</v>
      </c>
      <c r="B2990" s="202">
        <v>7.02</v>
      </c>
      <c r="C2990" s="202"/>
      <c r="D2990" s="202"/>
      <c r="E2990" s="202"/>
      <c r="J2990" s="204">
        <v>43525</v>
      </c>
      <c r="K2990" s="201">
        <v>2.91</v>
      </c>
    </row>
    <row r="2991" spans="1:11" x14ac:dyDescent="0.25">
      <c r="A2991" s="205">
        <v>26823</v>
      </c>
      <c r="B2991" s="202">
        <v>7.01</v>
      </c>
      <c r="C2991" s="202"/>
      <c r="D2991" s="202"/>
      <c r="E2991" s="202"/>
      <c r="J2991" s="204">
        <v>43532</v>
      </c>
      <c r="K2991" s="201">
        <v>2.89</v>
      </c>
    </row>
    <row r="2992" spans="1:11" x14ac:dyDescent="0.25">
      <c r="A2992" s="205">
        <v>26826</v>
      </c>
      <c r="B2992" s="202">
        <v>7.03</v>
      </c>
      <c r="C2992" s="202"/>
      <c r="D2992" s="202"/>
      <c r="E2992" s="202"/>
      <c r="J2992" s="204">
        <v>43539</v>
      </c>
      <c r="K2992" s="201">
        <v>2.84</v>
      </c>
    </row>
    <row r="2993" spans="1:11" x14ac:dyDescent="0.25">
      <c r="A2993" s="205">
        <v>26827</v>
      </c>
      <c r="B2993" s="202">
        <v>7.02</v>
      </c>
      <c r="C2993" s="202"/>
      <c r="D2993" s="202"/>
      <c r="E2993" s="202"/>
      <c r="J2993" s="204">
        <v>43546</v>
      </c>
      <c r="K2993" s="201">
        <v>2.79</v>
      </c>
    </row>
    <row r="2994" spans="1:11" x14ac:dyDescent="0.25">
      <c r="A2994" s="205">
        <v>26828</v>
      </c>
      <c r="B2994" s="202">
        <v>7.01</v>
      </c>
      <c r="C2994" s="202"/>
      <c r="D2994" s="202"/>
      <c r="E2994" s="202"/>
      <c r="J2994" s="204">
        <v>43553</v>
      </c>
      <c r="K2994" s="201">
        <v>2.65</v>
      </c>
    </row>
    <row r="2995" spans="1:11" x14ac:dyDescent="0.25">
      <c r="A2995" s="205">
        <v>26829</v>
      </c>
      <c r="B2995" s="202">
        <v>7.02</v>
      </c>
      <c r="C2995" s="202"/>
      <c r="D2995" s="202"/>
      <c r="E2995" s="202"/>
      <c r="J2995" s="204">
        <v>43560</v>
      </c>
      <c r="K2995" s="201">
        <v>2.72</v>
      </c>
    </row>
    <row r="2996" spans="1:11" x14ac:dyDescent="0.25">
      <c r="A2996" s="205">
        <v>26830</v>
      </c>
      <c r="B2996" s="202">
        <v>7.02</v>
      </c>
      <c r="C2996" s="202"/>
      <c r="D2996" s="202"/>
      <c r="E2996" s="202"/>
      <c r="J2996" s="204">
        <v>43567</v>
      </c>
      <c r="K2996" s="201">
        <v>2.74</v>
      </c>
    </row>
    <row r="2997" spans="1:11" x14ac:dyDescent="0.25">
      <c r="A2997" s="205">
        <v>26833</v>
      </c>
      <c r="B2997" s="202">
        <v>7.05</v>
      </c>
      <c r="C2997" s="202"/>
      <c r="D2997" s="202"/>
      <c r="E2997" s="202"/>
      <c r="J2997" s="204">
        <v>43574</v>
      </c>
      <c r="K2997" s="201">
        <v>2.79</v>
      </c>
    </row>
    <row r="2998" spans="1:11" x14ac:dyDescent="0.25">
      <c r="A2998" s="205">
        <v>26834</v>
      </c>
      <c r="B2998" s="202">
        <v>7.05</v>
      </c>
      <c r="C2998" s="202"/>
      <c r="D2998" s="202"/>
      <c r="E2998" s="202"/>
      <c r="J2998" s="204">
        <v>43581</v>
      </c>
      <c r="K2998" s="201">
        <v>2.78</v>
      </c>
    </row>
    <row r="2999" spans="1:11" x14ac:dyDescent="0.25">
      <c r="A2999" s="205">
        <v>26835</v>
      </c>
      <c r="B2999" s="202">
        <v>7.07</v>
      </c>
      <c r="C2999" s="202"/>
      <c r="D2999" s="202"/>
      <c r="E2999" s="202"/>
      <c r="J2999" s="204">
        <v>43588</v>
      </c>
      <c r="K2999" s="201">
        <v>2.76</v>
      </c>
    </row>
    <row r="3000" spans="1:11" x14ac:dyDescent="0.25">
      <c r="A3000" s="205">
        <v>26836</v>
      </c>
      <c r="B3000" s="202">
        <v>7.07</v>
      </c>
      <c r="C3000" s="202"/>
      <c r="D3000" s="202"/>
      <c r="E3000" s="202"/>
      <c r="J3000" s="204">
        <v>43595</v>
      </c>
      <c r="K3000" s="201">
        <v>2.7</v>
      </c>
    </row>
    <row r="3001" spans="1:11" x14ac:dyDescent="0.25">
      <c r="A3001" s="205">
        <v>26837</v>
      </c>
      <c r="B3001" s="202">
        <v>7.08</v>
      </c>
      <c r="C3001" s="202"/>
      <c r="D3001" s="202"/>
      <c r="E3001" s="202"/>
      <c r="J3001" s="204">
        <v>43602</v>
      </c>
      <c r="K3001" s="201">
        <v>2.65</v>
      </c>
    </row>
    <row r="3002" spans="1:11" x14ac:dyDescent="0.25">
      <c r="A3002" s="205">
        <v>26840</v>
      </c>
      <c r="B3002" s="202">
        <v>7.1</v>
      </c>
      <c r="C3002" s="202"/>
      <c r="D3002" s="202"/>
      <c r="E3002" s="202"/>
      <c r="J3002" s="204">
        <v>43609</v>
      </c>
      <c r="K3002" s="201">
        <v>2.62</v>
      </c>
    </row>
    <row r="3003" spans="1:11" x14ac:dyDescent="0.25">
      <c r="A3003" s="205">
        <v>26841</v>
      </c>
      <c r="B3003" s="202">
        <v>7.11</v>
      </c>
      <c r="C3003" s="202"/>
      <c r="D3003" s="202"/>
      <c r="E3003" s="202"/>
      <c r="J3003" s="204">
        <v>43616</v>
      </c>
      <c r="K3003" s="201">
        <v>2.4700000000000002</v>
      </c>
    </row>
    <row r="3004" spans="1:11" x14ac:dyDescent="0.25">
      <c r="A3004" s="205">
        <v>26842</v>
      </c>
      <c r="B3004" s="202">
        <v>7.11</v>
      </c>
      <c r="C3004" s="202"/>
      <c r="D3004" s="202"/>
      <c r="E3004" s="202"/>
      <c r="J3004" s="204">
        <v>43623</v>
      </c>
      <c r="K3004" s="201">
        <v>2.39</v>
      </c>
    </row>
    <row r="3005" spans="1:11" x14ac:dyDescent="0.25">
      <c r="A3005" s="205">
        <v>26843</v>
      </c>
      <c r="B3005" s="202">
        <v>7.11</v>
      </c>
      <c r="C3005" s="202"/>
      <c r="D3005" s="202"/>
      <c r="E3005" s="202"/>
      <c r="J3005" s="204">
        <v>43630</v>
      </c>
      <c r="K3005" s="201">
        <v>2.4</v>
      </c>
    </row>
    <row r="3006" spans="1:11" x14ac:dyDescent="0.25">
      <c r="A3006" s="205">
        <v>26844</v>
      </c>
      <c r="B3006" s="202">
        <v>7.13</v>
      </c>
      <c r="C3006" s="202"/>
      <c r="D3006" s="202"/>
      <c r="E3006" s="202"/>
      <c r="J3006" s="204">
        <v>43637</v>
      </c>
      <c r="K3006" s="201">
        <v>2.34</v>
      </c>
    </row>
    <row r="3007" spans="1:11" x14ac:dyDescent="0.25">
      <c r="A3007" s="205">
        <v>26847</v>
      </c>
      <c r="B3007" s="202">
        <v>7.17</v>
      </c>
      <c r="C3007" s="202"/>
      <c r="D3007" s="202"/>
      <c r="E3007" s="202"/>
      <c r="J3007" s="204">
        <v>43644</v>
      </c>
      <c r="K3007" s="201">
        <v>2.3199999999999998</v>
      </c>
    </row>
    <row r="3008" spans="1:11" x14ac:dyDescent="0.25">
      <c r="A3008" s="205">
        <v>26848</v>
      </c>
      <c r="B3008" s="203">
        <v>7.17</v>
      </c>
      <c r="C3008" s="203"/>
      <c r="D3008" s="203"/>
      <c r="E3008" s="203"/>
      <c r="J3008" s="204">
        <v>43651</v>
      </c>
      <c r="K3008" s="201">
        <v>2.31</v>
      </c>
    </row>
    <row r="3009" spans="1:11" x14ac:dyDescent="0.25">
      <c r="A3009" s="205">
        <v>26849</v>
      </c>
      <c r="B3009" s="202" t="e">
        <f>NA()</f>
        <v>#N/A</v>
      </c>
      <c r="C3009" s="202"/>
      <c r="D3009" s="202"/>
      <c r="E3009" s="202"/>
      <c r="J3009" s="204">
        <v>43658</v>
      </c>
      <c r="K3009" s="201">
        <v>2.37</v>
      </c>
    </row>
    <row r="3010" spans="1:11" x14ac:dyDescent="0.25">
      <c r="A3010" s="205">
        <v>26850</v>
      </c>
      <c r="B3010" s="202">
        <v>7.14</v>
      </c>
      <c r="C3010" s="202"/>
      <c r="D3010" s="202"/>
      <c r="E3010" s="202"/>
      <c r="J3010" s="204">
        <v>43665</v>
      </c>
      <c r="K3010" s="201">
        <v>2.37</v>
      </c>
    </row>
    <row r="3011" spans="1:11" x14ac:dyDescent="0.25">
      <c r="A3011" s="205">
        <v>26851</v>
      </c>
      <c r="B3011" s="202">
        <v>7.17</v>
      </c>
      <c r="C3011" s="202"/>
      <c r="D3011" s="202"/>
      <c r="E3011" s="202"/>
      <c r="J3011" s="204">
        <v>43672</v>
      </c>
      <c r="K3011" s="201">
        <v>2.37</v>
      </c>
    </row>
    <row r="3012" spans="1:11" x14ac:dyDescent="0.25">
      <c r="A3012" s="205">
        <v>26854</v>
      </c>
      <c r="B3012" s="202">
        <v>7.2</v>
      </c>
      <c r="C3012" s="202"/>
      <c r="D3012" s="202"/>
      <c r="E3012" s="202"/>
      <c r="J3012" s="204">
        <v>43679</v>
      </c>
      <c r="K3012" s="201">
        <v>2.2799999999999998</v>
      </c>
    </row>
    <row r="3013" spans="1:11" x14ac:dyDescent="0.25">
      <c r="A3013" s="205">
        <v>26855</v>
      </c>
      <c r="B3013" s="203">
        <v>7.19</v>
      </c>
      <c r="C3013" s="203"/>
      <c r="D3013" s="203"/>
      <c r="E3013" s="203"/>
      <c r="J3013" s="204">
        <v>43686</v>
      </c>
      <c r="K3013" s="201">
        <v>2.0299999999999998</v>
      </c>
    </row>
    <row r="3014" spans="1:11" x14ac:dyDescent="0.25">
      <c r="A3014" s="205">
        <v>26856</v>
      </c>
      <c r="B3014" s="202">
        <v>7.19</v>
      </c>
      <c r="C3014" s="202"/>
      <c r="D3014" s="202"/>
      <c r="E3014" s="202"/>
      <c r="J3014" s="204">
        <v>43693</v>
      </c>
      <c r="K3014" s="201">
        <v>1.86</v>
      </c>
    </row>
    <row r="3015" spans="1:11" x14ac:dyDescent="0.25">
      <c r="A3015" s="205">
        <v>26857</v>
      </c>
      <c r="B3015" s="202">
        <v>7.2</v>
      </c>
      <c r="C3015" s="202"/>
      <c r="D3015" s="202"/>
      <c r="E3015" s="202"/>
      <c r="J3015" s="204">
        <v>43700</v>
      </c>
      <c r="K3015" s="201">
        <v>1.86</v>
      </c>
    </row>
    <row r="3016" spans="1:11" x14ac:dyDescent="0.25">
      <c r="A3016" s="205">
        <v>26858</v>
      </c>
      <c r="B3016" s="202">
        <v>7.21</v>
      </c>
      <c r="C3016" s="202"/>
      <c r="D3016" s="202"/>
      <c r="E3016" s="202"/>
      <c r="J3016" s="204">
        <v>43707</v>
      </c>
      <c r="K3016" s="201">
        <v>1.79</v>
      </c>
    </row>
    <row r="3017" spans="1:11" x14ac:dyDescent="0.25">
      <c r="A3017" s="205">
        <v>26861</v>
      </c>
      <c r="B3017" s="202">
        <v>7.21</v>
      </c>
      <c r="C3017" s="202"/>
      <c r="D3017" s="202"/>
      <c r="E3017" s="202"/>
      <c r="J3017" s="204">
        <v>43714</v>
      </c>
      <c r="K3017" s="201">
        <v>1.81</v>
      </c>
    </row>
    <row r="3018" spans="1:11" x14ac:dyDescent="0.25">
      <c r="A3018" s="205">
        <v>26862</v>
      </c>
      <c r="B3018" s="202">
        <v>7.21</v>
      </c>
      <c r="C3018" s="202"/>
      <c r="D3018" s="202"/>
      <c r="E3018" s="202"/>
      <c r="J3018" s="204">
        <v>43721</v>
      </c>
      <c r="K3018" s="201">
        <v>2.0299999999999998</v>
      </c>
    </row>
    <row r="3019" spans="1:11" x14ac:dyDescent="0.25">
      <c r="A3019" s="205">
        <v>26863</v>
      </c>
      <c r="B3019" s="202">
        <v>7.25</v>
      </c>
      <c r="C3019" s="202"/>
      <c r="D3019" s="202"/>
      <c r="E3019" s="202"/>
      <c r="J3019" s="204">
        <v>43728</v>
      </c>
      <c r="K3019" s="201">
        <v>2.06</v>
      </c>
    </row>
    <row r="3020" spans="1:11" x14ac:dyDescent="0.25">
      <c r="A3020" s="205">
        <v>26864</v>
      </c>
      <c r="B3020" s="202">
        <v>7.29</v>
      </c>
      <c r="C3020" s="202"/>
      <c r="D3020" s="202"/>
      <c r="E3020" s="202"/>
      <c r="J3020" s="204">
        <v>43735</v>
      </c>
      <c r="K3020" s="201">
        <v>1.96</v>
      </c>
    </row>
    <row r="3021" spans="1:11" x14ac:dyDescent="0.25">
      <c r="A3021" s="205">
        <v>26865</v>
      </c>
      <c r="B3021" s="202">
        <v>7.31</v>
      </c>
      <c r="C3021" s="202"/>
      <c r="D3021" s="202"/>
      <c r="E3021" s="202"/>
      <c r="J3021" s="204">
        <v>43742</v>
      </c>
      <c r="K3021" s="201">
        <v>1.89</v>
      </c>
    </row>
    <row r="3022" spans="1:11" x14ac:dyDescent="0.25">
      <c r="A3022" s="205">
        <v>26868</v>
      </c>
      <c r="B3022" s="202">
        <v>7.31</v>
      </c>
      <c r="C3022" s="202"/>
      <c r="D3022" s="202"/>
      <c r="E3022" s="202"/>
      <c r="J3022" s="204">
        <v>43749</v>
      </c>
      <c r="K3022" s="201">
        <v>1.91</v>
      </c>
    </row>
    <row r="3023" spans="1:11" x14ac:dyDescent="0.25">
      <c r="A3023" s="205">
        <v>26869</v>
      </c>
      <c r="B3023" s="202">
        <v>7.33</v>
      </c>
      <c r="C3023" s="202"/>
      <c r="D3023" s="202"/>
      <c r="E3023" s="202"/>
      <c r="J3023" s="204">
        <v>43756</v>
      </c>
      <c r="K3023" s="201">
        <v>2.06</v>
      </c>
    </row>
    <row r="3024" spans="1:11" x14ac:dyDescent="0.25">
      <c r="A3024" s="205">
        <v>26870</v>
      </c>
      <c r="B3024" s="203">
        <v>7.34</v>
      </c>
      <c r="C3024" s="203"/>
      <c r="D3024" s="203"/>
      <c r="E3024" s="203"/>
      <c r="J3024" s="204">
        <v>43763</v>
      </c>
      <c r="K3024" s="201">
        <v>2.08</v>
      </c>
    </row>
    <row r="3025" spans="1:11" x14ac:dyDescent="0.25">
      <c r="A3025" s="205">
        <v>26871</v>
      </c>
      <c r="B3025" s="202">
        <v>7.46</v>
      </c>
      <c r="C3025" s="202"/>
      <c r="D3025" s="202"/>
      <c r="E3025" s="202"/>
      <c r="J3025" s="204">
        <v>43770</v>
      </c>
      <c r="K3025" s="201">
        <v>2.08</v>
      </c>
    </row>
    <row r="3026" spans="1:11" x14ac:dyDescent="0.25">
      <c r="A3026" s="205">
        <v>26872</v>
      </c>
      <c r="B3026" s="202">
        <v>7.53</v>
      </c>
      <c r="C3026" s="202"/>
      <c r="D3026" s="202"/>
      <c r="E3026" s="202"/>
      <c r="J3026" s="204">
        <v>43777</v>
      </c>
      <c r="K3026" s="201">
        <v>2.1800000000000002</v>
      </c>
    </row>
    <row r="3027" spans="1:11" x14ac:dyDescent="0.25">
      <c r="A3027" s="205">
        <v>26875</v>
      </c>
      <c r="B3027" s="202">
        <v>7.56</v>
      </c>
      <c r="C3027" s="202"/>
      <c r="D3027" s="202"/>
      <c r="E3027" s="202"/>
      <c r="J3027" s="204">
        <v>43784</v>
      </c>
      <c r="K3027" s="201">
        <v>2.19</v>
      </c>
    </row>
    <row r="3028" spans="1:11" x14ac:dyDescent="0.25">
      <c r="A3028" s="205">
        <v>26876</v>
      </c>
      <c r="B3028" s="202">
        <v>7.63</v>
      </c>
      <c r="C3028" s="202"/>
      <c r="D3028" s="202"/>
      <c r="E3028" s="202"/>
      <c r="J3028" s="204">
        <v>43791</v>
      </c>
      <c r="K3028" s="201">
        <v>2.09</v>
      </c>
    </row>
    <row r="3029" spans="1:11" x14ac:dyDescent="0.25">
      <c r="A3029" s="205">
        <v>26877</v>
      </c>
      <c r="B3029" s="202">
        <v>7.78</v>
      </c>
      <c r="C3029" s="202"/>
      <c r="D3029" s="202"/>
      <c r="E3029" s="202"/>
      <c r="J3029" s="204">
        <v>43798</v>
      </c>
      <c r="K3029" s="201">
        <v>2.06</v>
      </c>
    </row>
    <row r="3030" spans="1:11" x14ac:dyDescent="0.25">
      <c r="A3030" s="205">
        <v>26878</v>
      </c>
      <c r="B3030" s="202">
        <v>7.77</v>
      </c>
      <c r="C3030" s="202"/>
      <c r="D3030" s="202"/>
      <c r="E3030" s="202"/>
      <c r="J3030" s="204">
        <v>43805</v>
      </c>
      <c r="K3030" s="201">
        <v>2.1</v>
      </c>
    </row>
    <row r="3031" spans="1:11" x14ac:dyDescent="0.25">
      <c r="A3031" s="205">
        <v>26879</v>
      </c>
      <c r="B3031" s="202">
        <v>7.79</v>
      </c>
      <c r="C3031" s="202"/>
      <c r="D3031" s="202"/>
      <c r="E3031" s="202"/>
      <c r="J3031" s="204">
        <v>43812</v>
      </c>
      <c r="K3031" s="201">
        <v>2.12</v>
      </c>
    </row>
    <row r="3032" spans="1:11" x14ac:dyDescent="0.25">
      <c r="A3032" s="205">
        <v>26882</v>
      </c>
      <c r="B3032" s="202">
        <v>7.8</v>
      </c>
      <c r="C3032" s="202"/>
      <c r="D3032" s="202"/>
      <c r="E3032" s="202"/>
      <c r="J3032" s="204">
        <v>43819</v>
      </c>
      <c r="K3032" s="201">
        <v>2.2000000000000002</v>
      </c>
    </row>
    <row r="3033" spans="1:11" x14ac:dyDescent="0.25">
      <c r="A3033" s="205">
        <v>26883</v>
      </c>
      <c r="B3033" s="202">
        <v>7.83</v>
      </c>
      <c r="C3033" s="202"/>
      <c r="D3033" s="202"/>
      <c r="E3033" s="202"/>
      <c r="J3033" s="204">
        <v>43826</v>
      </c>
      <c r="K3033" s="201">
        <v>2.2000000000000002</v>
      </c>
    </row>
    <row r="3034" spans="1:11" x14ac:dyDescent="0.25">
      <c r="A3034" s="205">
        <v>26884</v>
      </c>
      <c r="B3034" s="202">
        <v>7.79</v>
      </c>
      <c r="C3034" s="202"/>
      <c r="D3034" s="202"/>
      <c r="E3034" s="202"/>
      <c r="J3034" s="204">
        <v>43833</v>
      </c>
      <c r="K3034" s="201">
        <v>2.19</v>
      </c>
    </row>
    <row r="3035" spans="1:11" x14ac:dyDescent="0.25">
      <c r="A3035" s="205">
        <v>26885</v>
      </c>
      <c r="B3035" s="202">
        <v>7.78</v>
      </c>
      <c r="C3035" s="202"/>
      <c r="D3035" s="202"/>
      <c r="E3035" s="202"/>
      <c r="J3035" s="204">
        <v>43840</v>
      </c>
      <c r="K3035" s="201">
        <v>2.16</v>
      </c>
    </row>
    <row r="3036" spans="1:11" x14ac:dyDescent="0.25">
      <c r="A3036" s="205">
        <v>26886</v>
      </c>
      <c r="B3036" s="202">
        <v>7.76</v>
      </c>
      <c r="C3036" s="202"/>
      <c r="D3036" s="202"/>
      <c r="E3036" s="202"/>
      <c r="J3036" s="204">
        <v>43847</v>
      </c>
      <c r="K3036" s="201">
        <v>2.13</v>
      </c>
    </row>
    <row r="3037" spans="1:11" x14ac:dyDescent="0.25">
      <c r="A3037" s="205">
        <v>26889</v>
      </c>
      <c r="B3037" s="202">
        <v>7.72</v>
      </c>
      <c r="C3037" s="202"/>
      <c r="D3037" s="202"/>
      <c r="E3037" s="202"/>
      <c r="J3037" s="204">
        <v>43854</v>
      </c>
      <c r="K3037" s="201">
        <v>2.0499999999999998</v>
      </c>
    </row>
    <row r="3038" spans="1:11" x14ac:dyDescent="0.25">
      <c r="A3038" s="205">
        <v>26890</v>
      </c>
      <c r="B3038" s="202">
        <v>7.73</v>
      </c>
      <c r="C3038" s="202"/>
      <c r="D3038" s="202"/>
      <c r="E3038" s="202"/>
      <c r="J3038" s="204">
        <v>43861</v>
      </c>
      <c r="K3038" s="201">
        <v>1.89</v>
      </c>
    </row>
    <row r="3039" spans="1:11" x14ac:dyDescent="0.25">
      <c r="A3039" s="205">
        <v>26891</v>
      </c>
      <c r="B3039" s="202">
        <v>7.69</v>
      </c>
      <c r="C3039" s="202"/>
      <c r="D3039" s="202"/>
      <c r="E3039" s="202"/>
      <c r="J3039" s="204">
        <v>43868</v>
      </c>
      <c r="K3039" s="201">
        <v>1.91</v>
      </c>
    </row>
    <row r="3040" spans="1:11" x14ac:dyDescent="0.25">
      <c r="A3040" s="205">
        <v>26892</v>
      </c>
      <c r="B3040" s="202">
        <v>7.57</v>
      </c>
      <c r="C3040" s="202"/>
      <c r="D3040" s="202"/>
      <c r="E3040" s="202"/>
      <c r="J3040" s="204">
        <v>43875</v>
      </c>
      <c r="K3040" s="201">
        <v>1.9</v>
      </c>
    </row>
    <row r="3041" spans="1:11" x14ac:dyDescent="0.25">
      <c r="A3041" s="205">
        <v>26893</v>
      </c>
      <c r="B3041" s="202">
        <v>7.52</v>
      </c>
      <c r="C3041" s="202"/>
      <c r="D3041" s="202"/>
      <c r="E3041" s="202"/>
      <c r="J3041" s="204">
        <v>43882</v>
      </c>
      <c r="K3041" s="201">
        <v>1.82</v>
      </c>
    </row>
    <row r="3042" spans="1:11" x14ac:dyDescent="0.25">
      <c r="A3042" s="205">
        <v>26896</v>
      </c>
      <c r="B3042" s="202">
        <v>7.58</v>
      </c>
      <c r="C3042" s="202"/>
      <c r="D3042" s="202"/>
      <c r="E3042" s="202"/>
      <c r="J3042" s="204">
        <v>43889</v>
      </c>
      <c r="K3042" s="201">
        <v>1.6</v>
      </c>
    </row>
    <row r="3043" spans="1:11" x14ac:dyDescent="0.25">
      <c r="A3043" s="205">
        <v>26897</v>
      </c>
      <c r="B3043" s="202">
        <v>7.56</v>
      </c>
      <c r="C3043" s="202"/>
      <c r="D3043" s="202"/>
      <c r="E3043" s="202"/>
      <c r="J3043" s="204">
        <v>43896</v>
      </c>
      <c r="K3043" s="201">
        <v>1.36</v>
      </c>
    </row>
    <row r="3044" spans="1:11" x14ac:dyDescent="0.25">
      <c r="A3044" s="205">
        <v>26898</v>
      </c>
      <c r="B3044" s="203">
        <v>7.57</v>
      </c>
      <c r="C3044" s="203"/>
      <c r="D3044" s="203"/>
      <c r="E3044" s="203"/>
      <c r="J3044" s="204">
        <v>43903</v>
      </c>
      <c r="K3044" s="201">
        <v>1.1499999999999999</v>
      </c>
    </row>
    <row r="3045" spans="1:11" x14ac:dyDescent="0.25">
      <c r="A3045" s="205">
        <v>26899</v>
      </c>
      <c r="B3045" s="202">
        <v>7.49</v>
      </c>
      <c r="C3045" s="202"/>
      <c r="D3045" s="202"/>
      <c r="E3045" s="202"/>
      <c r="J3045" s="204">
        <v>43910</v>
      </c>
      <c r="K3045" s="201">
        <v>1.41</v>
      </c>
    </row>
    <row r="3046" spans="1:11" x14ac:dyDescent="0.25">
      <c r="A3046" s="205">
        <v>26900</v>
      </c>
      <c r="B3046" s="202">
        <v>7.41</v>
      </c>
      <c r="C3046" s="202"/>
      <c r="D3046" s="202"/>
      <c r="E3046" s="202"/>
      <c r="J3046" s="204">
        <v>43917</v>
      </c>
      <c r="K3046" s="201">
        <v>1.17</v>
      </c>
    </row>
    <row r="3047" spans="1:11" x14ac:dyDescent="0.25">
      <c r="A3047" s="205">
        <v>26903</v>
      </c>
      <c r="B3047" s="202">
        <v>7.44</v>
      </c>
      <c r="C3047" s="202"/>
      <c r="D3047" s="202"/>
      <c r="E3047" s="202"/>
      <c r="J3047" s="204">
        <v>43924</v>
      </c>
      <c r="K3047" s="201">
        <v>1.08</v>
      </c>
    </row>
    <row r="3048" spans="1:11" x14ac:dyDescent="0.25">
      <c r="A3048" s="205">
        <v>26904</v>
      </c>
      <c r="B3048" s="202">
        <v>7.47</v>
      </c>
      <c r="C3048" s="202"/>
      <c r="D3048" s="202"/>
      <c r="E3048" s="202"/>
      <c r="J3048" s="204">
        <v>43931</v>
      </c>
      <c r="K3048" s="201">
        <v>1.1399999999999999</v>
      </c>
    </row>
    <row r="3049" spans="1:11" x14ac:dyDescent="0.25">
      <c r="A3049" s="205">
        <v>26905</v>
      </c>
      <c r="B3049" s="202">
        <v>7.38</v>
      </c>
      <c r="C3049" s="202"/>
      <c r="D3049" s="202"/>
      <c r="E3049" s="202"/>
      <c r="J3049" s="204">
        <v>43938</v>
      </c>
      <c r="K3049" s="201">
        <v>1.1100000000000001</v>
      </c>
    </row>
    <row r="3050" spans="1:11" x14ac:dyDescent="0.25">
      <c r="A3050" s="205">
        <v>26906</v>
      </c>
      <c r="B3050" s="202">
        <v>7.36</v>
      </c>
      <c r="C3050" s="202"/>
      <c r="D3050" s="202"/>
      <c r="E3050" s="202"/>
      <c r="J3050" s="204">
        <v>43945</v>
      </c>
      <c r="K3050" s="201">
        <v>1</v>
      </c>
    </row>
    <row r="3051" spans="1:11" x14ac:dyDescent="0.25">
      <c r="A3051" s="205">
        <v>26907</v>
      </c>
      <c r="B3051" s="202">
        <v>7.35</v>
      </c>
      <c r="C3051" s="202"/>
      <c r="D3051" s="202"/>
      <c r="E3051" s="202"/>
      <c r="J3051" s="204">
        <v>43952</v>
      </c>
      <c r="K3051" s="201">
        <v>1.03</v>
      </c>
    </row>
    <row r="3052" spans="1:11" x14ac:dyDescent="0.25">
      <c r="A3052" s="205">
        <v>26910</v>
      </c>
      <c r="B3052" s="202" t="e">
        <f>NA()</f>
        <v>#N/A</v>
      </c>
      <c r="C3052" s="202"/>
      <c r="D3052" s="202"/>
      <c r="E3052" s="202"/>
      <c r="J3052" s="204">
        <v>43959</v>
      </c>
      <c r="K3052" s="201">
        <v>1.0900000000000001</v>
      </c>
    </row>
    <row r="3053" spans="1:11" x14ac:dyDescent="0.25">
      <c r="A3053" s="205">
        <v>26911</v>
      </c>
      <c r="B3053" s="202">
        <v>7.3</v>
      </c>
      <c r="C3053" s="202"/>
      <c r="D3053" s="202"/>
      <c r="E3053" s="202"/>
      <c r="J3053" s="204">
        <v>43966</v>
      </c>
      <c r="K3053" s="201">
        <v>1.08</v>
      </c>
    </row>
    <row r="3054" spans="1:11" x14ac:dyDescent="0.25">
      <c r="A3054" s="205">
        <v>26912</v>
      </c>
      <c r="B3054" s="202">
        <v>7.22</v>
      </c>
      <c r="C3054" s="202"/>
      <c r="D3054" s="202"/>
      <c r="E3054" s="202"/>
      <c r="J3054" s="204">
        <v>43973</v>
      </c>
      <c r="K3054" s="201">
        <v>1.1599999999999999</v>
      </c>
    </row>
    <row r="3055" spans="1:11" x14ac:dyDescent="0.25">
      <c r="A3055" s="205">
        <v>26913</v>
      </c>
      <c r="B3055" s="202">
        <v>7.23</v>
      </c>
      <c r="C3055" s="202"/>
      <c r="D3055" s="202"/>
      <c r="E3055" s="202"/>
      <c r="J3055" s="204">
        <v>43980</v>
      </c>
      <c r="K3055" s="201">
        <v>1.2</v>
      </c>
    </row>
    <row r="3056" spans="1:11" x14ac:dyDescent="0.25">
      <c r="A3056" s="205">
        <v>26914</v>
      </c>
      <c r="B3056" s="202">
        <v>7.23</v>
      </c>
      <c r="C3056" s="202"/>
      <c r="D3056" s="202"/>
      <c r="E3056" s="202"/>
      <c r="J3056" s="204">
        <v>43987</v>
      </c>
      <c r="K3056" s="201">
        <v>1.32</v>
      </c>
    </row>
    <row r="3057" spans="1:11" x14ac:dyDescent="0.25">
      <c r="A3057" s="205">
        <v>26917</v>
      </c>
      <c r="B3057" s="202">
        <v>7.25</v>
      </c>
      <c r="C3057" s="202"/>
      <c r="D3057" s="202"/>
      <c r="E3057" s="202"/>
      <c r="J3057" s="204">
        <v>43994</v>
      </c>
      <c r="K3057" s="201">
        <v>1.31</v>
      </c>
    </row>
    <row r="3058" spans="1:11" x14ac:dyDescent="0.25">
      <c r="A3058" s="205">
        <v>26918</v>
      </c>
      <c r="B3058" s="202">
        <v>7.32</v>
      </c>
      <c r="C3058" s="202"/>
      <c r="D3058" s="202"/>
      <c r="E3058" s="202"/>
      <c r="J3058" s="204">
        <v>44001</v>
      </c>
      <c r="K3058" s="201">
        <v>1.26</v>
      </c>
    </row>
    <row r="3059" spans="1:11" x14ac:dyDescent="0.25">
      <c r="A3059" s="205">
        <v>26919</v>
      </c>
      <c r="B3059" s="202">
        <v>7.35</v>
      </c>
      <c r="C3059" s="202"/>
      <c r="D3059" s="202"/>
      <c r="E3059" s="202"/>
      <c r="J3059" s="204">
        <v>44008</v>
      </c>
      <c r="K3059" s="201">
        <v>1.21</v>
      </c>
    </row>
    <row r="3060" spans="1:11" x14ac:dyDescent="0.25">
      <c r="A3060" s="205">
        <v>26920</v>
      </c>
      <c r="B3060" s="202">
        <v>7.38</v>
      </c>
      <c r="C3060" s="202"/>
      <c r="D3060" s="202"/>
      <c r="E3060" s="202"/>
      <c r="J3060" s="204">
        <v>44015</v>
      </c>
      <c r="K3060" s="201">
        <v>1.19</v>
      </c>
    </row>
    <row r="3061" spans="1:11" x14ac:dyDescent="0.25">
      <c r="A3061" s="205">
        <v>26921</v>
      </c>
      <c r="B3061" s="202">
        <v>7.38</v>
      </c>
      <c r="C3061" s="202"/>
      <c r="D3061" s="202"/>
      <c r="E3061" s="202"/>
      <c r="J3061" s="204">
        <v>44022</v>
      </c>
      <c r="K3061" s="201">
        <v>1.1499999999999999</v>
      </c>
    </row>
    <row r="3062" spans="1:11" x14ac:dyDescent="0.25">
      <c r="A3062" s="205">
        <v>26924</v>
      </c>
      <c r="B3062" s="202">
        <v>7.35</v>
      </c>
      <c r="C3062" s="202"/>
      <c r="D3062" s="202"/>
      <c r="E3062" s="202"/>
      <c r="J3062" s="204">
        <v>44029</v>
      </c>
      <c r="K3062" s="201">
        <v>1.1000000000000001</v>
      </c>
    </row>
    <row r="3063" spans="1:11" x14ac:dyDescent="0.25">
      <c r="A3063" s="205">
        <v>26925</v>
      </c>
      <c r="B3063" s="202">
        <v>7.34</v>
      </c>
      <c r="C3063" s="202"/>
      <c r="D3063" s="202"/>
      <c r="E3063" s="202"/>
      <c r="J3063" s="204">
        <v>44036</v>
      </c>
      <c r="K3063" s="201">
        <v>1.07</v>
      </c>
    </row>
    <row r="3064" spans="1:11" x14ac:dyDescent="0.25">
      <c r="A3064" s="205">
        <v>26926</v>
      </c>
      <c r="B3064" s="202">
        <v>7.33</v>
      </c>
      <c r="C3064" s="202"/>
      <c r="D3064" s="202"/>
      <c r="E3064" s="202"/>
      <c r="J3064" s="204">
        <v>44043</v>
      </c>
      <c r="K3064" s="201">
        <v>1.01</v>
      </c>
    </row>
    <row r="3065" spans="1:11" x14ac:dyDescent="0.25">
      <c r="A3065" s="205">
        <v>26927</v>
      </c>
      <c r="B3065" s="202">
        <v>7.31</v>
      </c>
      <c r="C3065" s="202"/>
      <c r="D3065" s="202"/>
      <c r="E3065" s="202"/>
      <c r="J3065" s="204">
        <v>44050</v>
      </c>
      <c r="K3065" s="201">
        <v>0.99</v>
      </c>
    </row>
    <row r="3066" spans="1:11" x14ac:dyDescent="0.25">
      <c r="A3066" s="205">
        <v>26928</v>
      </c>
      <c r="B3066" s="202">
        <v>7.23</v>
      </c>
      <c r="C3066" s="202"/>
      <c r="D3066" s="202"/>
      <c r="E3066" s="202"/>
      <c r="J3066" s="204">
        <v>44057</v>
      </c>
      <c r="K3066" s="201">
        <v>1.1399999999999999</v>
      </c>
    </row>
    <row r="3067" spans="1:11" x14ac:dyDescent="0.25">
      <c r="A3067" s="205">
        <v>26931</v>
      </c>
      <c r="B3067" s="202">
        <v>7.18</v>
      </c>
      <c r="C3067" s="202"/>
      <c r="D3067" s="202"/>
      <c r="E3067" s="202"/>
      <c r="J3067" s="204">
        <v>44064</v>
      </c>
      <c r="K3067" s="201">
        <v>1.17</v>
      </c>
    </row>
    <row r="3068" spans="1:11" x14ac:dyDescent="0.25">
      <c r="A3068" s="205">
        <v>26932</v>
      </c>
      <c r="B3068" s="202">
        <v>7.12</v>
      </c>
      <c r="C3068" s="202"/>
      <c r="D3068" s="202"/>
      <c r="E3068" s="202"/>
      <c r="J3068" s="204">
        <v>44071</v>
      </c>
      <c r="K3068" s="201">
        <v>1.22</v>
      </c>
    </row>
    <row r="3069" spans="1:11" x14ac:dyDescent="0.25">
      <c r="A3069" s="205">
        <v>26933</v>
      </c>
      <c r="B3069" s="202">
        <v>7.13</v>
      </c>
      <c r="C3069" s="202"/>
      <c r="D3069" s="202"/>
      <c r="E3069" s="202"/>
      <c r="J3069" s="204">
        <v>44078</v>
      </c>
      <c r="K3069" s="201">
        <v>1.2</v>
      </c>
    </row>
    <row r="3070" spans="1:11" x14ac:dyDescent="0.25">
      <c r="A3070" s="205">
        <v>26934</v>
      </c>
      <c r="B3070" s="202">
        <v>7.1</v>
      </c>
      <c r="C3070" s="202"/>
      <c r="D3070" s="202"/>
      <c r="E3070" s="202"/>
      <c r="J3070" s="204">
        <v>44085</v>
      </c>
      <c r="K3070" s="201">
        <v>1.23</v>
      </c>
    </row>
    <row r="3071" spans="1:11" x14ac:dyDescent="0.25">
      <c r="A3071" s="205">
        <v>26935</v>
      </c>
      <c r="B3071" s="202">
        <v>7.05</v>
      </c>
      <c r="C3071" s="202"/>
      <c r="D3071" s="202"/>
      <c r="E3071" s="202"/>
      <c r="J3071" s="204">
        <v>44092</v>
      </c>
      <c r="K3071" s="201">
        <v>1.22</v>
      </c>
    </row>
    <row r="3072" spans="1:11" x14ac:dyDescent="0.25">
      <c r="A3072" s="205">
        <v>26938</v>
      </c>
      <c r="B3072" s="202">
        <v>7.09</v>
      </c>
      <c r="C3072" s="202"/>
      <c r="D3072" s="202"/>
      <c r="E3072" s="202"/>
      <c r="J3072" s="204">
        <v>44099</v>
      </c>
      <c r="K3072" s="201">
        <v>1.2</v>
      </c>
    </row>
    <row r="3073" spans="1:11" x14ac:dyDescent="0.25">
      <c r="A3073" s="205">
        <v>26939</v>
      </c>
      <c r="B3073" s="203">
        <v>7.13</v>
      </c>
      <c r="C3073" s="203"/>
      <c r="D3073" s="203"/>
      <c r="E3073" s="203"/>
      <c r="J3073" s="204">
        <v>44106</v>
      </c>
      <c r="K3073" s="201">
        <v>1.22</v>
      </c>
    </row>
    <row r="3074" spans="1:11" x14ac:dyDescent="0.25">
      <c r="A3074" s="205">
        <v>26940</v>
      </c>
      <c r="B3074" s="202">
        <v>7.15</v>
      </c>
      <c r="C3074" s="202"/>
      <c r="D3074" s="202"/>
      <c r="E3074" s="202"/>
      <c r="J3074" s="204">
        <v>44113</v>
      </c>
      <c r="K3074" s="201">
        <v>1.34</v>
      </c>
    </row>
    <row r="3075" spans="1:11" x14ac:dyDescent="0.25">
      <c r="A3075" s="205">
        <v>26941</v>
      </c>
      <c r="B3075" s="202">
        <v>7.15</v>
      </c>
      <c r="C3075" s="202"/>
      <c r="D3075" s="202"/>
      <c r="E3075" s="202"/>
      <c r="J3075" s="204">
        <v>44120</v>
      </c>
      <c r="K3075" s="201">
        <v>1.29</v>
      </c>
    </row>
    <row r="3076" spans="1:11" x14ac:dyDescent="0.25">
      <c r="A3076" s="205">
        <v>26942</v>
      </c>
      <c r="B3076" s="202">
        <v>7.11</v>
      </c>
      <c r="C3076" s="202"/>
      <c r="D3076" s="202"/>
      <c r="E3076" s="202"/>
      <c r="J3076" s="204">
        <v>44127</v>
      </c>
      <c r="K3076" s="201">
        <v>1.39</v>
      </c>
    </row>
    <row r="3077" spans="1:11" x14ac:dyDescent="0.25">
      <c r="A3077" s="205">
        <v>26945</v>
      </c>
      <c r="B3077" s="202" t="e">
        <f>NA()</f>
        <v>#N/A</v>
      </c>
      <c r="C3077" s="202"/>
      <c r="D3077" s="202"/>
      <c r="E3077" s="202"/>
      <c r="J3077" s="204">
        <v>44134</v>
      </c>
      <c r="K3077" s="201">
        <v>1.37</v>
      </c>
    </row>
    <row r="3078" spans="1:11" x14ac:dyDescent="0.25">
      <c r="A3078" s="205">
        <v>26946</v>
      </c>
      <c r="B3078" s="202">
        <v>7.05</v>
      </c>
      <c r="C3078" s="202"/>
      <c r="D3078" s="202"/>
      <c r="E3078" s="202"/>
      <c r="J3078" s="204">
        <v>44141</v>
      </c>
      <c r="K3078" s="201">
        <v>1.37</v>
      </c>
    </row>
    <row r="3079" spans="1:11" x14ac:dyDescent="0.25">
      <c r="A3079" s="205">
        <v>26947</v>
      </c>
      <c r="B3079" s="202">
        <v>7.06</v>
      </c>
      <c r="C3079" s="202"/>
      <c r="D3079" s="202"/>
      <c r="E3079" s="202"/>
      <c r="J3079" s="204">
        <v>44148</v>
      </c>
      <c r="K3079" s="201">
        <v>1.47</v>
      </c>
    </row>
    <row r="3080" spans="1:11" x14ac:dyDescent="0.25">
      <c r="A3080" s="205">
        <v>26948</v>
      </c>
      <c r="B3080" s="202">
        <v>7.1</v>
      </c>
      <c r="C3080" s="202"/>
      <c r="D3080" s="202"/>
      <c r="E3080" s="202"/>
      <c r="J3080" s="204">
        <v>44155</v>
      </c>
      <c r="K3080" s="201">
        <v>1.39</v>
      </c>
    </row>
    <row r="3081" spans="1:11" x14ac:dyDescent="0.25">
      <c r="A3081" s="205">
        <v>26949</v>
      </c>
      <c r="B3081" s="202">
        <v>7.09</v>
      </c>
      <c r="C3081" s="202"/>
      <c r="D3081" s="202"/>
      <c r="E3081" s="202"/>
      <c r="J3081" s="204">
        <v>44162</v>
      </c>
      <c r="K3081" s="201">
        <v>1.38</v>
      </c>
    </row>
    <row r="3082" spans="1:11" x14ac:dyDescent="0.25">
      <c r="A3082" s="205">
        <v>26952</v>
      </c>
      <c r="B3082" s="202">
        <v>7.14</v>
      </c>
      <c r="C3082" s="202"/>
      <c r="D3082" s="202"/>
      <c r="E3082" s="202"/>
      <c r="J3082" s="204">
        <v>44169</v>
      </c>
      <c r="K3082" s="201">
        <v>1.46</v>
      </c>
    </row>
    <row r="3083" spans="1:11" x14ac:dyDescent="0.25">
      <c r="A3083" s="205">
        <v>26953</v>
      </c>
      <c r="B3083" s="202">
        <v>7.19</v>
      </c>
      <c r="C3083" s="202"/>
      <c r="D3083" s="202"/>
      <c r="E3083" s="202"/>
      <c r="J3083" s="204">
        <v>44176</v>
      </c>
      <c r="K3083" s="201">
        <v>1.46</v>
      </c>
    </row>
    <row r="3084" spans="1:11" x14ac:dyDescent="0.25">
      <c r="A3084" s="205">
        <v>26954</v>
      </c>
      <c r="B3084" s="202">
        <v>7.24</v>
      </c>
      <c r="C3084" s="202"/>
      <c r="D3084" s="202"/>
      <c r="E3084" s="202"/>
      <c r="J3084" s="204">
        <v>44183</v>
      </c>
      <c r="K3084" s="201">
        <v>1.46</v>
      </c>
    </row>
    <row r="3085" spans="1:11" x14ac:dyDescent="0.25">
      <c r="A3085" s="205">
        <v>26955</v>
      </c>
      <c r="B3085" s="202">
        <v>7.25</v>
      </c>
      <c r="C3085" s="202"/>
      <c r="D3085" s="202"/>
      <c r="E3085" s="202"/>
      <c r="J3085" s="204">
        <v>44190</v>
      </c>
      <c r="K3085" s="201">
        <v>1.47</v>
      </c>
    </row>
    <row r="3086" spans="1:11" x14ac:dyDescent="0.25">
      <c r="A3086" s="205">
        <v>26956</v>
      </c>
      <c r="B3086" s="202">
        <v>7.22</v>
      </c>
      <c r="C3086" s="202"/>
      <c r="D3086" s="202"/>
      <c r="E3086" s="202"/>
      <c r="J3086" s="204">
        <v>44197</v>
      </c>
      <c r="K3086" s="201">
        <v>1.46</v>
      </c>
    </row>
    <row r="3087" spans="1:11" x14ac:dyDescent="0.25">
      <c r="A3087" s="205">
        <v>26959</v>
      </c>
      <c r="B3087" s="202" t="e">
        <f>NA()</f>
        <v>#N/A</v>
      </c>
      <c r="C3087" s="202"/>
      <c r="D3087" s="202"/>
      <c r="E3087" s="202"/>
      <c r="J3087" s="204">
        <v>44204</v>
      </c>
      <c r="K3087" s="201">
        <v>1.57</v>
      </c>
    </row>
    <row r="3088" spans="1:11" x14ac:dyDescent="0.25">
      <c r="A3088" s="205">
        <v>26960</v>
      </c>
      <c r="B3088" s="202">
        <v>7.24</v>
      </c>
      <c r="C3088" s="202"/>
      <c r="D3088" s="202"/>
      <c r="E3088" s="202"/>
      <c r="J3088" s="204">
        <v>44211</v>
      </c>
      <c r="K3088" s="201">
        <v>1.67</v>
      </c>
    </row>
    <row r="3089" spans="1:11" x14ac:dyDescent="0.25">
      <c r="A3089" s="205">
        <v>26961</v>
      </c>
      <c r="B3089" s="202">
        <v>7.23</v>
      </c>
      <c r="C3089" s="202"/>
      <c r="D3089" s="202"/>
      <c r="E3089" s="202"/>
      <c r="J3089" s="204">
        <v>44218</v>
      </c>
      <c r="K3089" s="201">
        <v>1.66</v>
      </c>
    </row>
    <row r="3090" spans="1:11" x14ac:dyDescent="0.25">
      <c r="A3090" s="205">
        <v>26962</v>
      </c>
      <c r="B3090" s="202">
        <v>7.3</v>
      </c>
      <c r="C3090" s="202"/>
      <c r="D3090" s="202"/>
      <c r="E3090" s="202"/>
      <c r="J3090" s="204">
        <v>44225</v>
      </c>
      <c r="K3090" s="201">
        <v>1.63</v>
      </c>
    </row>
    <row r="3091" spans="1:11" x14ac:dyDescent="0.25">
      <c r="A3091" s="205">
        <v>26963</v>
      </c>
      <c r="B3091" s="202">
        <v>7.27</v>
      </c>
      <c r="C3091" s="202"/>
      <c r="D3091" s="202"/>
      <c r="E3091" s="202"/>
      <c r="J3091" s="204">
        <v>44232</v>
      </c>
      <c r="K3091" s="201">
        <v>1.72</v>
      </c>
    </row>
    <row r="3092" spans="1:11" x14ac:dyDescent="0.25">
      <c r="A3092" s="205">
        <v>26966</v>
      </c>
      <c r="B3092" s="202">
        <v>7.27</v>
      </c>
      <c r="C3092" s="202"/>
      <c r="D3092" s="202"/>
      <c r="E3092" s="202"/>
      <c r="J3092" s="204">
        <v>44239</v>
      </c>
      <c r="K3092" s="201">
        <v>1.78</v>
      </c>
    </row>
    <row r="3093" spans="1:11" x14ac:dyDescent="0.25">
      <c r="A3093" s="205">
        <v>26967</v>
      </c>
      <c r="B3093" s="202">
        <v>7.26</v>
      </c>
      <c r="C3093" s="202"/>
      <c r="D3093" s="202"/>
      <c r="E3093" s="202"/>
      <c r="J3093" s="204">
        <v>44246</v>
      </c>
      <c r="K3093" s="201">
        <v>1.93</v>
      </c>
    </row>
    <row r="3094" spans="1:11" x14ac:dyDescent="0.25">
      <c r="A3094" s="205">
        <v>26968</v>
      </c>
      <c r="B3094" s="202">
        <v>7.3</v>
      </c>
      <c r="C3094" s="202"/>
      <c r="D3094" s="202"/>
      <c r="E3094" s="202"/>
      <c r="J3094" s="204">
        <v>44253</v>
      </c>
      <c r="K3094" s="201">
        <v>2.09</v>
      </c>
    </row>
    <row r="3095" spans="1:11" x14ac:dyDescent="0.25">
      <c r="A3095" s="205">
        <v>26969</v>
      </c>
      <c r="B3095" s="202">
        <v>7.28</v>
      </c>
      <c r="C3095" s="202"/>
      <c r="D3095" s="202"/>
      <c r="E3095" s="202"/>
      <c r="J3095" s="204">
        <v>44260</v>
      </c>
      <c r="K3095" s="201">
        <v>2.14</v>
      </c>
    </row>
    <row r="3096" spans="1:11" x14ac:dyDescent="0.25">
      <c r="A3096" s="205">
        <v>26970</v>
      </c>
      <c r="B3096" s="202">
        <v>7.28</v>
      </c>
      <c r="C3096" s="202"/>
      <c r="D3096" s="202"/>
      <c r="E3096" s="202"/>
      <c r="J3096" s="204">
        <v>44267</v>
      </c>
      <c r="K3096" s="201">
        <v>2.2000000000000002</v>
      </c>
    </row>
    <row r="3097" spans="1:11" x14ac:dyDescent="0.25">
      <c r="A3097" s="205">
        <v>26973</v>
      </c>
      <c r="B3097" s="202">
        <v>7.33</v>
      </c>
      <c r="C3097" s="202"/>
      <c r="D3097" s="202"/>
      <c r="E3097" s="202"/>
      <c r="J3097" s="204">
        <v>44274</v>
      </c>
      <c r="K3097" s="201">
        <v>2.3199999999999998</v>
      </c>
    </row>
    <row r="3098" spans="1:11" x14ac:dyDescent="0.25">
      <c r="A3098" s="205">
        <v>26974</v>
      </c>
      <c r="B3098" s="202" t="e">
        <f>NA()</f>
        <v>#N/A</v>
      </c>
      <c r="C3098" s="202"/>
      <c r="D3098" s="202"/>
      <c r="E3098" s="202"/>
      <c r="J3098" s="204">
        <v>44281</v>
      </c>
      <c r="K3098" s="201">
        <v>2.25</v>
      </c>
    </row>
    <row r="3099" spans="1:11" x14ac:dyDescent="0.25">
      <c r="A3099" s="205">
        <v>26975</v>
      </c>
      <c r="B3099" s="202">
        <v>7.33</v>
      </c>
      <c r="C3099" s="202"/>
      <c r="D3099" s="202"/>
      <c r="E3099" s="202"/>
      <c r="J3099" s="204">
        <v>44288</v>
      </c>
      <c r="K3099" s="201">
        <v>2.29</v>
      </c>
    </row>
    <row r="3100" spans="1:11" x14ac:dyDescent="0.25">
      <c r="A3100" s="205">
        <v>26976</v>
      </c>
      <c r="B3100" s="202">
        <v>7.32</v>
      </c>
      <c r="C3100" s="202"/>
      <c r="D3100" s="202"/>
      <c r="E3100" s="202"/>
      <c r="J3100" s="204">
        <v>44295</v>
      </c>
      <c r="K3100" s="201">
        <v>2.25</v>
      </c>
    </row>
    <row r="3101" spans="1:11" x14ac:dyDescent="0.25">
      <c r="A3101" s="205">
        <v>26977</v>
      </c>
      <c r="B3101" s="202">
        <v>7.32</v>
      </c>
      <c r="C3101" s="202"/>
      <c r="D3101" s="202"/>
      <c r="E3101" s="202"/>
      <c r="J3101" s="204">
        <v>44302</v>
      </c>
      <c r="K3101" s="201">
        <v>2.19</v>
      </c>
    </row>
    <row r="3102" spans="1:11" x14ac:dyDescent="0.25">
      <c r="A3102" s="205">
        <v>26980</v>
      </c>
      <c r="B3102" s="202">
        <v>7.34</v>
      </c>
      <c r="C3102" s="202"/>
      <c r="D3102" s="202"/>
      <c r="E3102" s="202"/>
      <c r="J3102" s="204">
        <v>44309</v>
      </c>
      <c r="K3102" s="201">
        <v>2.15</v>
      </c>
    </row>
    <row r="3103" spans="1:11" x14ac:dyDescent="0.25">
      <c r="A3103" s="205">
        <v>26981</v>
      </c>
      <c r="B3103" s="202">
        <v>7.38</v>
      </c>
      <c r="C3103" s="202"/>
      <c r="D3103" s="202"/>
      <c r="E3103" s="202"/>
      <c r="J3103" s="204">
        <v>44316</v>
      </c>
      <c r="K3103" s="201">
        <v>2.1800000000000002</v>
      </c>
    </row>
    <row r="3104" spans="1:11" x14ac:dyDescent="0.25">
      <c r="A3104" s="205">
        <v>26982</v>
      </c>
      <c r="B3104" s="202">
        <v>7.39</v>
      </c>
      <c r="C3104" s="202"/>
      <c r="D3104" s="202"/>
      <c r="E3104" s="202"/>
      <c r="J3104" s="204">
        <v>44323</v>
      </c>
      <c r="K3104" s="201">
        <v>2.16</v>
      </c>
    </row>
    <row r="3105" spans="1:11" x14ac:dyDescent="0.25">
      <c r="A3105" s="205">
        <v>26983</v>
      </c>
      <c r="B3105" s="202">
        <v>7.36</v>
      </c>
      <c r="C3105" s="202"/>
      <c r="D3105" s="202"/>
      <c r="E3105" s="202"/>
      <c r="J3105" s="204">
        <v>44330</v>
      </c>
      <c r="K3105" s="201">
        <v>2.25</v>
      </c>
    </row>
    <row r="3106" spans="1:11" x14ac:dyDescent="0.25">
      <c r="A3106" s="205">
        <v>26984</v>
      </c>
      <c r="B3106" s="202">
        <v>7.33</v>
      </c>
      <c r="C3106" s="202"/>
      <c r="D3106" s="202"/>
      <c r="E3106" s="202"/>
      <c r="J3106" s="204">
        <v>44337</v>
      </c>
      <c r="K3106" s="201">
        <v>2.27</v>
      </c>
    </row>
    <row r="3107" spans="1:11" x14ac:dyDescent="0.25">
      <c r="A3107" s="205">
        <v>26987</v>
      </c>
      <c r="B3107" s="202">
        <v>7.29</v>
      </c>
      <c r="C3107" s="202"/>
      <c r="D3107" s="202"/>
      <c r="E3107" s="202"/>
      <c r="J3107" s="204">
        <v>44344</v>
      </c>
      <c r="K3107" s="201">
        <v>2.19</v>
      </c>
    </row>
    <row r="3108" spans="1:11" x14ac:dyDescent="0.25">
      <c r="A3108" s="205">
        <v>26988</v>
      </c>
      <c r="B3108" s="202">
        <v>7.29</v>
      </c>
      <c r="C3108" s="202"/>
      <c r="D3108" s="202"/>
      <c r="E3108" s="202"/>
      <c r="J3108" s="204">
        <v>44351</v>
      </c>
      <c r="K3108" s="201">
        <v>2.2000000000000002</v>
      </c>
    </row>
    <row r="3109" spans="1:11" x14ac:dyDescent="0.25">
      <c r="A3109" s="205">
        <v>26989</v>
      </c>
      <c r="B3109" s="202">
        <v>7.25</v>
      </c>
      <c r="C3109" s="202"/>
      <c r="D3109" s="202"/>
      <c r="E3109" s="202"/>
      <c r="J3109" s="204">
        <v>44358</v>
      </c>
      <c r="K3109" s="201">
        <v>2.11</v>
      </c>
    </row>
    <row r="3110" spans="1:11" x14ac:dyDescent="0.25">
      <c r="A3110" s="205">
        <v>26990</v>
      </c>
      <c r="B3110" s="202" t="e">
        <f>NA()</f>
        <v>#N/A</v>
      </c>
      <c r="C3110" s="202"/>
      <c r="D3110" s="202"/>
      <c r="E3110" s="202"/>
      <c r="J3110" s="204">
        <v>44365</v>
      </c>
      <c r="K3110" s="201">
        <v>2.08</v>
      </c>
    </row>
    <row r="3111" spans="1:11" x14ac:dyDescent="0.25">
      <c r="A3111" s="205">
        <v>26991</v>
      </c>
      <c r="B3111" s="202">
        <v>7.25</v>
      </c>
      <c r="C3111" s="202"/>
      <c r="D3111" s="202"/>
      <c r="E3111" s="202"/>
      <c r="J3111" s="204">
        <v>44372</v>
      </c>
      <c r="K3111" s="201">
        <v>2.0499999999999998</v>
      </c>
    </row>
    <row r="3112" spans="1:11" x14ac:dyDescent="0.25">
      <c r="A3112" s="205">
        <v>26994</v>
      </c>
      <c r="B3112" s="202">
        <v>7.23</v>
      </c>
      <c r="C3112" s="202"/>
      <c r="D3112" s="202"/>
      <c r="E3112" s="202"/>
      <c r="J3112" s="204">
        <v>44379</v>
      </c>
      <c r="K3112" s="201">
        <v>2.0099999999999998</v>
      </c>
    </row>
    <row r="3113" spans="1:11" x14ac:dyDescent="0.25">
      <c r="A3113" s="205">
        <v>26995</v>
      </c>
      <c r="B3113" s="202">
        <v>7.24</v>
      </c>
      <c r="C3113" s="202"/>
      <c r="D3113" s="202"/>
      <c r="E3113" s="202"/>
      <c r="J3113" s="204">
        <v>44386</v>
      </c>
      <c r="K3113" s="201">
        <v>1.89</v>
      </c>
    </row>
    <row r="3114" spans="1:11" x14ac:dyDescent="0.25">
      <c r="A3114" s="205">
        <v>26996</v>
      </c>
      <c r="B3114" s="202">
        <v>7.24</v>
      </c>
      <c r="C3114" s="202"/>
      <c r="D3114" s="202"/>
      <c r="E3114" s="202"/>
      <c r="J3114" s="204">
        <v>44393</v>
      </c>
      <c r="K3114" s="201">
        <v>1.9</v>
      </c>
    </row>
    <row r="3115" spans="1:11" x14ac:dyDescent="0.25">
      <c r="A3115" s="205">
        <v>26997</v>
      </c>
      <c r="B3115" s="202">
        <v>7.24</v>
      </c>
      <c r="C3115" s="202"/>
      <c r="D3115" s="202"/>
      <c r="E3115" s="202"/>
      <c r="J3115" s="204">
        <v>44400</v>
      </c>
      <c r="K3115" s="201">
        <v>1.81</v>
      </c>
    </row>
    <row r="3116" spans="1:11" x14ac:dyDescent="0.25">
      <c r="A3116" s="205">
        <v>26998</v>
      </c>
      <c r="B3116" s="202">
        <v>7.22</v>
      </c>
      <c r="C3116" s="202"/>
      <c r="D3116" s="202"/>
      <c r="E3116" s="202"/>
      <c r="J3116" s="204">
        <v>44407</v>
      </c>
      <c r="K3116" s="201">
        <v>1.83</v>
      </c>
    </row>
    <row r="3117" spans="1:11" x14ac:dyDescent="0.25">
      <c r="A3117" s="205">
        <v>27001</v>
      </c>
      <c r="B3117" s="202">
        <v>7.24</v>
      </c>
      <c r="C3117" s="202"/>
      <c r="D3117" s="202"/>
      <c r="E3117" s="202"/>
      <c r="J3117" s="204">
        <v>44414</v>
      </c>
      <c r="K3117" s="201">
        <v>1.78</v>
      </c>
    </row>
    <row r="3118" spans="1:11" x14ac:dyDescent="0.25">
      <c r="A3118" s="205">
        <v>27002</v>
      </c>
      <c r="B3118" s="202">
        <v>7.25</v>
      </c>
      <c r="C3118" s="202"/>
      <c r="D3118" s="202"/>
      <c r="E3118" s="202"/>
      <c r="J3118" s="204">
        <v>44421</v>
      </c>
      <c r="K3118" s="201">
        <v>1.89</v>
      </c>
    </row>
    <row r="3119" spans="1:11" x14ac:dyDescent="0.25">
      <c r="A3119" s="205">
        <v>27003</v>
      </c>
      <c r="B3119" s="203">
        <v>7.31</v>
      </c>
      <c r="C3119" s="203"/>
      <c r="D3119" s="203"/>
      <c r="E3119" s="203"/>
      <c r="J3119" s="204">
        <v>44428</v>
      </c>
      <c r="K3119" s="201">
        <v>1.81</v>
      </c>
    </row>
    <row r="3120" spans="1:11" x14ac:dyDescent="0.25">
      <c r="A3120" s="205">
        <v>27004</v>
      </c>
      <c r="B3120" s="202">
        <v>7.31</v>
      </c>
      <c r="C3120" s="202"/>
      <c r="D3120" s="202"/>
      <c r="E3120" s="202"/>
      <c r="J3120" s="204">
        <v>44435</v>
      </c>
      <c r="K3120" s="201">
        <v>1.84</v>
      </c>
    </row>
    <row r="3121" spans="1:11" x14ac:dyDescent="0.25">
      <c r="A3121" s="205">
        <v>27005</v>
      </c>
      <c r="B3121" s="202">
        <v>7.3</v>
      </c>
      <c r="C3121" s="202"/>
      <c r="D3121" s="202"/>
      <c r="E3121" s="202"/>
      <c r="J3121" s="204">
        <v>44442</v>
      </c>
      <c r="K3121" s="201">
        <v>1.84</v>
      </c>
    </row>
    <row r="3122" spans="1:11" x14ac:dyDescent="0.25">
      <c r="A3122" s="205">
        <v>27008</v>
      </c>
      <c r="B3122" s="202">
        <v>7.25</v>
      </c>
      <c r="C3122" s="202"/>
      <c r="D3122" s="202"/>
      <c r="E3122" s="202"/>
      <c r="J3122" s="204">
        <v>44449</v>
      </c>
      <c r="K3122" s="201">
        <v>1.87</v>
      </c>
    </row>
    <row r="3123" spans="1:11" x14ac:dyDescent="0.25">
      <c r="A3123" s="205">
        <v>27009</v>
      </c>
      <c r="B3123" s="202">
        <v>7.27</v>
      </c>
      <c r="C3123" s="202"/>
      <c r="D3123" s="202"/>
      <c r="E3123" s="202"/>
      <c r="J3123" s="204">
        <v>44456</v>
      </c>
      <c r="K3123" s="201">
        <v>1.82</v>
      </c>
    </row>
    <row r="3124" spans="1:11" x14ac:dyDescent="0.25">
      <c r="A3124" s="205">
        <v>27010</v>
      </c>
      <c r="B3124" s="202">
        <v>7.24</v>
      </c>
      <c r="C3124" s="202"/>
      <c r="D3124" s="202"/>
      <c r="E3124" s="202"/>
      <c r="J3124" s="204">
        <v>44463</v>
      </c>
      <c r="K3124" s="201">
        <v>1.84</v>
      </c>
    </row>
    <row r="3125" spans="1:11" x14ac:dyDescent="0.25">
      <c r="A3125" s="205">
        <v>27011</v>
      </c>
      <c r="B3125" s="202">
        <v>7.24</v>
      </c>
      <c r="C3125" s="202"/>
      <c r="D3125" s="202"/>
      <c r="E3125" s="202"/>
      <c r="J3125" s="204">
        <v>44470</v>
      </c>
      <c r="K3125" s="201">
        <v>2</v>
      </c>
    </row>
    <row r="3126" spans="1:11" x14ac:dyDescent="0.25">
      <c r="A3126" s="205">
        <v>27012</v>
      </c>
      <c r="B3126" s="202">
        <v>7.24</v>
      </c>
      <c r="C3126" s="202"/>
      <c r="D3126" s="202"/>
      <c r="E3126" s="202"/>
      <c r="J3126" s="204">
        <v>44477</v>
      </c>
      <c r="K3126" s="201">
        <v>2.0499999999999998</v>
      </c>
    </row>
    <row r="3127" spans="1:11" x14ac:dyDescent="0.25">
      <c r="A3127" s="205">
        <v>27015</v>
      </c>
      <c r="B3127" s="202">
        <v>7.23</v>
      </c>
      <c r="C3127" s="202"/>
      <c r="D3127" s="202"/>
      <c r="E3127" s="202"/>
      <c r="J3127" s="204">
        <v>44484</v>
      </c>
      <c r="K3127" s="201">
        <v>2.0099999999999998</v>
      </c>
    </row>
    <row r="3128" spans="1:11" x14ac:dyDescent="0.25">
      <c r="A3128" s="205">
        <v>27016</v>
      </c>
      <c r="B3128" s="202">
        <v>7.23</v>
      </c>
      <c r="C3128" s="202"/>
      <c r="D3128" s="202"/>
      <c r="E3128" s="202"/>
      <c r="J3128" s="204">
        <v>44491</v>
      </c>
      <c r="K3128" s="201">
        <v>2.06</v>
      </c>
    </row>
    <row r="3129" spans="1:11" x14ac:dyDescent="0.25">
      <c r="A3129" s="205">
        <v>27017</v>
      </c>
      <c r="B3129" s="202">
        <v>7.26</v>
      </c>
      <c r="C3129" s="202"/>
      <c r="D3129" s="202"/>
      <c r="E3129" s="202"/>
      <c r="J3129" s="204">
        <v>44498</v>
      </c>
      <c r="K3129" s="201">
        <v>2</v>
      </c>
    </row>
    <row r="3130" spans="1:11" x14ac:dyDescent="0.25">
      <c r="A3130" s="205">
        <v>27018</v>
      </c>
      <c r="B3130" s="202">
        <v>7.28</v>
      </c>
      <c r="C3130" s="202"/>
      <c r="D3130" s="202"/>
      <c r="E3130" s="202"/>
      <c r="J3130" s="204">
        <v>44505</v>
      </c>
      <c r="K3130" s="201">
        <v>1.97</v>
      </c>
    </row>
    <row r="3131" spans="1:11" x14ac:dyDescent="0.25">
      <c r="A3131" s="205">
        <v>27019</v>
      </c>
      <c r="B3131" s="202">
        <v>7.33</v>
      </c>
      <c r="C3131" s="202"/>
      <c r="D3131" s="202"/>
      <c r="E3131" s="202"/>
      <c r="J3131" s="204">
        <v>44512</v>
      </c>
      <c r="K3131" s="201">
        <v>1.93</v>
      </c>
    </row>
    <row r="3132" spans="1:11" x14ac:dyDescent="0.25">
      <c r="A3132" s="205">
        <v>27022</v>
      </c>
      <c r="B3132" s="202" t="e">
        <f>NA()</f>
        <v>#N/A</v>
      </c>
      <c r="C3132" s="202"/>
      <c r="D3132" s="202"/>
      <c r="E3132" s="202"/>
      <c r="J3132" s="204">
        <v>44519</v>
      </c>
      <c r="K3132" s="201">
        <v>2.02</v>
      </c>
    </row>
    <row r="3133" spans="1:11" x14ac:dyDescent="0.25">
      <c r="A3133" s="205">
        <v>27023</v>
      </c>
      <c r="B3133" s="202" t="e">
        <f>NA()</f>
        <v>#N/A</v>
      </c>
      <c r="C3133" s="202"/>
      <c r="D3133" s="202"/>
      <c r="E3133" s="202"/>
      <c r="J3133" s="204">
        <v>44526</v>
      </c>
      <c r="K3133" s="201">
        <v>2.0099999999999998</v>
      </c>
    </row>
    <row r="3134" spans="1:11" x14ac:dyDescent="0.25">
      <c r="A3134" s="205">
        <v>27024</v>
      </c>
      <c r="B3134" s="202">
        <v>7.38</v>
      </c>
      <c r="C3134" s="202"/>
      <c r="D3134" s="202"/>
      <c r="E3134" s="202"/>
      <c r="J3134" s="204">
        <v>44533</v>
      </c>
      <c r="K3134" s="201">
        <v>1.85</v>
      </c>
    </row>
    <row r="3135" spans="1:11" x14ac:dyDescent="0.25">
      <c r="A3135" s="205">
        <v>27025</v>
      </c>
      <c r="B3135" s="202">
        <v>7.39</v>
      </c>
      <c r="C3135" s="202"/>
      <c r="D3135" s="202"/>
      <c r="E3135" s="202"/>
      <c r="J3135" s="204">
        <v>44540</v>
      </c>
      <c r="K3135" s="201">
        <v>1.89</v>
      </c>
    </row>
    <row r="3136" spans="1:11" x14ac:dyDescent="0.25">
      <c r="A3136" s="205">
        <v>27026</v>
      </c>
      <c r="B3136" s="202">
        <v>7.38</v>
      </c>
      <c r="C3136" s="202"/>
      <c r="D3136" s="202"/>
      <c r="E3136" s="202"/>
      <c r="J3136" s="204">
        <v>44547</v>
      </c>
      <c r="K3136" s="201">
        <v>1.88</v>
      </c>
    </row>
    <row r="3137" spans="1:11" x14ac:dyDescent="0.25">
      <c r="A3137" s="205">
        <v>27029</v>
      </c>
      <c r="B3137" s="202">
        <v>7.38</v>
      </c>
      <c r="C3137" s="202"/>
      <c r="D3137" s="202"/>
      <c r="E3137" s="202"/>
      <c r="J3137" s="204">
        <v>44554</v>
      </c>
      <c r="K3137" s="201">
        <v>1.91</v>
      </c>
    </row>
    <row r="3138" spans="1:11" x14ac:dyDescent="0.25">
      <c r="A3138" s="205">
        <v>27030</v>
      </c>
      <c r="B3138" s="202" t="e">
        <f>NA()</f>
        <v>#N/A</v>
      </c>
      <c r="C3138" s="202"/>
      <c r="D3138" s="202"/>
      <c r="E3138" s="202"/>
      <c r="J3138" s="204">
        <v>44561</v>
      </c>
      <c r="K3138" s="201">
        <v>1.95</v>
      </c>
    </row>
    <row r="3139" spans="1:11" x14ac:dyDescent="0.25">
      <c r="A3139" s="205">
        <v>27031</v>
      </c>
      <c r="B3139" s="202">
        <v>7.41</v>
      </c>
      <c r="C3139" s="202"/>
      <c r="D3139" s="202"/>
      <c r="E3139" s="202"/>
      <c r="J3139" s="204">
        <v>44568</v>
      </c>
      <c r="K3139" s="201">
        <v>2.11</v>
      </c>
    </row>
    <row r="3140" spans="1:11" x14ac:dyDescent="0.25">
      <c r="A3140" s="205">
        <v>27032</v>
      </c>
      <c r="B3140" s="202">
        <v>7.4</v>
      </c>
      <c r="C3140" s="202"/>
      <c r="D3140" s="202"/>
      <c r="E3140" s="202"/>
      <c r="J3140" s="204">
        <v>44575</v>
      </c>
      <c r="K3140" s="201">
        <v>2.14</v>
      </c>
    </row>
    <row r="3141" spans="1:11" x14ac:dyDescent="0.25">
      <c r="A3141" s="205">
        <v>27033</v>
      </c>
      <c r="B3141" s="202">
        <v>7.4</v>
      </c>
      <c r="C3141" s="202"/>
      <c r="D3141" s="202"/>
      <c r="E3141" s="202"/>
      <c r="J3141" s="204">
        <v>44582</v>
      </c>
      <c r="K3141" s="201">
        <v>2.19</v>
      </c>
    </row>
    <row r="3142" spans="1:11" x14ac:dyDescent="0.25">
      <c r="A3142" s="205">
        <v>27036</v>
      </c>
      <c r="B3142" s="202">
        <v>7.44</v>
      </c>
      <c r="C3142" s="202"/>
      <c r="D3142" s="202"/>
      <c r="E3142" s="202"/>
      <c r="J3142" s="204">
        <v>44589</v>
      </c>
      <c r="K3142" s="201">
        <v>2.17</v>
      </c>
    </row>
    <row r="3143" spans="1:11" x14ac:dyDescent="0.25">
      <c r="A3143" s="205">
        <v>27037</v>
      </c>
      <c r="B3143" s="202">
        <v>7.47</v>
      </c>
      <c r="C3143" s="202"/>
      <c r="D3143" s="202"/>
      <c r="E3143" s="202"/>
      <c r="J3143" s="204">
        <v>44596</v>
      </c>
      <c r="K3143" s="201">
        <v>2.2000000000000002</v>
      </c>
    </row>
    <row r="3144" spans="1:11" x14ac:dyDescent="0.25">
      <c r="A3144" s="205">
        <v>27038</v>
      </c>
      <c r="B3144" s="203">
        <v>7.46</v>
      </c>
      <c r="C3144" s="203"/>
      <c r="D3144" s="203"/>
      <c r="E3144" s="203"/>
      <c r="J3144" s="204">
        <v>44603</v>
      </c>
      <c r="K3144" s="201">
        <v>2.31</v>
      </c>
    </row>
    <row r="3145" spans="1:11" x14ac:dyDescent="0.25">
      <c r="A3145" s="205">
        <v>27039</v>
      </c>
      <c r="B3145" s="202">
        <v>7.48</v>
      </c>
      <c r="C3145" s="202"/>
      <c r="D3145" s="202"/>
      <c r="E3145" s="202"/>
      <c r="J3145" s="204">
        <v>44610</v>
      </c>
      <c r="K3145" s="201">
        <v>2.36</v>
      </c>
    </row>
    <row r="3146" spans="1:11" x14ac:dyDescent="0.25">
      <c r="A3146" s="205">
        <v>27040</v>
      </c>
      <c r="B3146" s="202">
        <v>7.49</v>
      </c>
      <c r="C3146" s="202"/>
      <c r="D3146" s="202"/>
      <c r="E3146" s="202"/>
      <c r="J3146" s="204">
        <v>44617</v>
      </c>
      <c r="K3146" s="201">
        <v>2.35</v>
      </c>
    </row>
    <row r="3147" spans="1:11" x14ac:dyDescent="0.25">
      <c r="A3147" s="205">
        <v>27043</v>
      </c>
      <c r="B3147" s="202">
        <v>7.5</v>
      </c>
      <c r="C3147" s="202"/>
      <c r="D3147" s="202"/>
      <c r="E3147" s="202"/>
      <c r="J3147" s="204">
        <v>44624</v>
      </c>
      <c r="K3147" s="201">
        <v>2.2599999999999998</v>
      </c>
    </row>
    <row r="3148" spans="1:11" x14ac:dyDescent="0.25">
      <c r="A3148" s="205">
        <v>27044</v>
      </c>
      <c r="B3148" s="202">
        <v>7.51</v>
      </c>
      <c r="C3148" s="202"/>
      <c r="D3148" s="202"/>
      <c r="E3148" s="202"/>
      <c r="J3148" s="204">
        <v>44631</v>
      </c>
      <c r="K3148" s="201">
        <v>2.38</v>
      </c>
    </row>
    <row r="3149" spans="1:11" x14ac:dyDescent="0.25">
      <c r="A3149" s="205">
        <v>27045</v>
      </c>
      <c r="B3149" s="202">
        <v>7.51</v>
      </c>
      <c r="C3149" s="202"/>
      <c r="D3149" s="202"/>
      <c r="E3149" s="202"/>
      <c r="J3149" s="204">
        <v>44638</v>
      </c>
      <c r="K3149" s="201">
        <v>2.56</v>
      </c>
    </row>
    <row r="3150" spans="1:11" x14ac:dyDescent="0.25">
      <c r="A3150" s="205">
        <v>27046</v>
      </c>
      <c r="B3150" s="202">
        <v>7.47</v>
      </c>
      <c r="C3150" s="202"/>
      <c r="D3150" s="202"/>
      <c r="E3150" s="202"/>
      <c r="J3150" s="204">
        <v>44645</v>
      </c>
      <c r="K3150" s="201">
        <v>2.68</v>
      </c>
    </row>
    <row r="3151" spans="1:11" x14ac:dyDescent="0.25">
      <c r="A3151" s="205">
        <v>27047</v>
      </c>
      <c r="B3151" s="202">
        <v>7.47</v>
      </c>
      <c r="C3151" s="202"/>
      <c r="D3151" s="202"/>
      <c r="E3151" s="202"/>
      <c r="J3151" s="204">
        <v>44652</v>
      </c>
      <c r="K3151" s="201">
        <v>2.64</v>
      </c>
    </row>
    <row r="3152" spans="1:11" x14ac:dyDescent="0.25">
      <c r="A3152" s="205">
        <v>27050</v>
      </c>
      <c r="B3152" s="202">
        <v>7.49</v>
      </c>
      <c r="C3152" s="202"/>
      <c r="D3152" s="202"/>
      <c r="E3152" s="202"/>
      <c r="J3152" s="204">
        <v>44659</v>
      </c>
      <c r="K3152" s="201">
        <v>2.8</v>
      </c>
    </row>
    <row r="3153" spans="1:11" x14ac:dyDescent="0.25">
      <c r="A3153" s="205">
        <v>27051</v>
      </c>
      <c r="B3153" s="202">
        <v>7.49</v>
      </c>
      <c r="C3153" s="202"/>
      <c r="D3153" s="202"/>
      <c r="E3153" s="202"/>
      <c r="J3153" s="204">
        <v>44666</v>
      </c>
      <c r="K3153" s="201">
        <v>3.02</v>
      </c>
    </row>
    <row r="3154" spans="1:11" x14ac:dyDescent="0.25">
      <c r="A3154" s="205">
        <v>27052</v>
      </c>
      <c r="B3154" s="202">
        <v>7.5</v>
      </c>
      <c r="C3154" s="202"/>
      <c r="D3154" s="202"/>
      <c r="E3154" s="202"/>
      <c r="J3154" s="204">
        <v>44673</v>
      </c>
      <c r="K3154" s="201">
        <v>3.13</v>
      </c>
    </row>
    <row r="3155" spans="1:11" x14ac:dyDescent="0.25">
      <c r="A3155" s="205">
        <v>27053</v>
      </c>
      <c r="B3155" s="202">
        <v>7.5</v>
      </c>
      <c r="C3155" s="202"/>
      <c r="D3155" s="202"/>
      <c r="E3155" s="202"/>
      <c r="J3155" s="204">
        <v>44680</v>
      </c>
      <c r="K3155" s="201">
        <v>3.08</v>
      </c>
    </row>
    <row r="3156" spans="1:11" x14ac:dyDescent="0.25">
      <c r="A3156" s="205">
        <v>27054</v>
      </c>
      <c r="B3156" s="202">
        <v>7.5</v>
      </c>
      <c r="C3156" s="202"/>
      <c r="D3156" s="202"/>
      <c r="E3156" s="202"/>
      <c r="J3156" s="204">
        <v>44687</v>
      </c>
      <c r="K3156" s="201">
        <v>3.29</v>
      </c>
    </row>
    <row r="3157" spans="1:11" x14ac:dyDescent="0.25">
      <c r="A3157" s="205">
        <v>27057</v>
      </c>
      <c r="B3157" s="202">
        <v>7.49</v>
      </c>
      <c r="C3157" s="202"/>
      <c r="D3157" s="202"/>
      <c r="E3157" s="202"/>
      <c r="J3157" s="204">
        <v>44694</v>
      </c>
      <c r="K3157" s="201">
        <v>3.3</v>
      </c>
    </row>
    <row r="3158" spans="1:11" x14ac:dyDescent="0.25">
      <c r="A3158" s="205">
        <v>27058</v>
      </c>
      <c r="B3158" s="202">
        <v>7.5</v>
      </c>
      <c r="C3158" s="202"/>
      <c r="D3158" s="202"/>
      <c r="E3158" s="202"/>
      <c r="J3158" s="204">
        <v>44701</v>
      </c>
      <c r="K3158" s="201">
        <v>3.26</v>
      </c>
    </row>
    <row r="3159" spans="1:11" x14ac:dyDescent="0.25">
      <c r="A3159" s="205">
        <v>27059</v>
      </c>
      <c r="B3159" s="202">
        <v>7.49</v>
      </c>
      <c r="C3159" s="202"/>
      <c r="D3159" s="202"/>
      <c r="E3159" s="202"/>
      <c r="J3159" s="204">
        <v>44708</v>
      </c>
      <c r="K3159" s="201">
        <v>3.18</v>
      </c>
    </row>
    <row r="3160" spans="1:11" x14ac:dyDescent="0.25">
      <c r="A3160" s="205">
        <v>27060</v>
      </c>
      <c r="B3160" s="202">
        <v>7.48</v>
      </c>
      <c r="C3160" s="202"/>
      <c r="D3160" s="202"/>
      <c r="E3160" s="202"/>
      <c r="J3160" s="204">
        <v>44715</v>
      </c>
      <c r="K3160" s="201">
        <v>3.31</v>
      </c>
    </row>
    <row r="3161" spans="1:11" x14ac:dyDescent="0.25">
      <c r="A3161" s="205">
        <v>27061</v>
      </c>
      <c r="B3161" s="202">
        <v>7.47</v>
      </c>
      <c r="C3161" s="202"/>
      <c r="D3161" s="202"/>
      <c r="E3161" s="202"/>
      <c r="J3161" s="204">
        <v>44722</v>
      </c>
      <c r="K3161" s="201">
        <v>3.4</v>
      </c>
    </row>
    <row r="3162" spans="1:11" x14ac:dyDescent="0.25">
      <c r="A3162" s="205">
        <v>27064</v>
      </c>
      <c r="B3162" s="202">
        <v>7.45</v>
      </c>
      <c r="C3162" s="202"/>
      <c r="D3162" s="202"/>
      <c r="E3162" s="202"/>
      <c r="J3162" s="204">
        <v>44729</v>
      </c>
      <c r="K3162" s="201">
        <v>3.64</v>
      </c>
    </row>
    <row r="3163" spans="1:11" x14ac:dyDescent="0.25">
      <c r="A3163" s="205">
        <v>27065</v>
      </c>
      <c r="B3163" s="202">
        <v>7.43</v>
      </c>
      <c r="C3163" s="202"/>
      <c r="D3163" s="202"/>
      <c r="E3163" s="202"/>
      <c r="J3163" s="204">
        <v>44736</v>
      </c>
      <c r="K3163" s="201">
        <v>3.52</v>
      </c>
    </row>
    <row r="3164" spans="1:11" x14ac:dyDescent="0.25">
      <c r="A3164" s="205">
        <v>27066</v>
      </c>
      <c r="B3164" s="202">
        <v>7.41</v>
      </c>
      <c r="C3164" s="202"/>
      <c r="D3164" s="202"/>
      <c r="E3164" s="202"/>
      <c r="J3164" s="204">
        <v>44743</v>
      </c>
      <c r="K3164" s="201">
        <v>3.46</v>
      </c>
    </row>
    <row r="3165" spans="1:11" x14ac:dyDescent="0.25">
      <c r="A3165" s="205">
        <v>27067</v>
      </c>
      <c r="B3165" s="202">
        <v>7.43</v>
      </c>
      <c r="C3165" s="202"/>
      <c r="D3165" s="202"/>
      <c r="E3165" s="202"/>
      <c r="J3165" s="204">
        <v>44750</v>
      </c>
      <c r="K3165" s="201">
        <v>3.43</v>
      </c>
    </row>
    <row r="3166" spans="1:11" x14ac:dyDescent="0.25">
      <c r="A3166" s="205">
        <v>27068</v>
      </c>
      <c r="B3166" s="202">
        <v>7.42</v>
      </c>
      <c r="C3166" s="202"/>
      <c r="D3166" s="202"/>
      <c r="E3166" s="202"/>
      <c r="J3166" s="204">
        <v>44757</v>
      </c>
      <c r="K3166" s="201">
        <v>3.37</v>
      </c>
    </row>
    <row r="3167" spans="1:11" x14ac:dyDescent="0.25">
      <c r="A3167" s="205">
        <v>27071</v>
      </c>
      <c r="B3167" s="202">
        <v>7.43</v>
      </c>
      <c r="C3167" s="202"/>
      <c r="D3167" s="202"/>
      <c r="E3167" s="202"/>
      <c r="J3167" s="204">
        <v>44764</v>
      </c>
      <c r="K3167" s="201">
        <v>3.36</v>
      </c>
    </row>
    <row r="3168" spans="1:11" x14ac:dyDescent="0.25">
      <c r="A3168" s="205">
        <v>27072</v>
      </c>
      <c r="B3168" s="202" t="e">
        <f>NA()</f>
        <v>#N/A</v>
      </c>
      <c r="C3168" s="202"/>
      <c r="D3168" s="202"/>
      <c r="E3168" s="202"/>
      <c r="J3168" s="204">
        <v>44771</v>
      </c>
      <c r="K3168" s="201">
        <v>3.25</v>
      </c>
    </row>
    <row r="3169" spans="1:11" x14ac:dyDescent="0.25">
      <c r="A3169" s="205">
        <v>27073</v>
      </c>
      <c r="B3169" s="202">
        <v>7.42</v>
      </c>
      <c r="C3169" s="202"/>
      <c r="D3169" s="202"/>
      <c r="E3169" s="202"/>
      <c r="J3169" s="204">
        <v>44778</v>
      </c>
      <c r="K3169" s="201">
        <v>3.19</v>
      </c>
    </row>
    <row r="3170" spans="1:11" x14ac:dyDescent="0.25">
      <c r="A3170" s="205">
        <v>27074</v>
      </c>
      <c r="B3170" s="202">
        <v>7.41</v>
      </c>
      <c r="C3170" s="202"/>
      <c r="D3170" s="202"/>
      <c r="E3170" s="202"/>
      <c r="J3170" s="204">
        <v>44785</v>
      </c>
      <c r="K3170" s="201">
        <v>3.29</v>
      </c>
    </row>
    <row r="3171" spans="1:11" x14ac:dyDescent="0.25">
      <c r="A3171" s="205">
        <v>27075</v>
      </c>
      <c r="B3171" s="202">
        <v>7.43</v>
      </c>
      <c r="C3171" s="202"/>
      <c r="D3171" s="202"/>
      <c r="E3171" s="202"/>
      <c r="J3171" s="204">
        <v>44792</v>
      </c>
      <c r="K3171" s="201">
        <v>3.36</v>
      </c>
    </row>
    <row r="3172" spans="1:11" x14ac:dyDescent="0.25">
      <c r="A3172" s="205">
        <v>27078</v>
      </c>
      <c r="B3172" s="202" t="e">
        <f>NA()</f>
        <v>#N/A</v>
      </c>
      <c r="C3172" s="202"/>
      <c r="D3172" s="202"/>
      <c r="E3172" s="202"/>
      <c r="J3172" s="204">
        <v>44799</v>
      </c>
      <c r="K3172" s="201">
        <v>3.49</v>
      </c>
    </row>
    <row r="3173" spans="1:11" x14ac:dyDescent="0.25">
      <c r="A3173" s="205">
        <v>27079</v>
      </c>
      <c r="B3173" s="202">
        <v>7.44</v>
      </c>
      <c r="C3173" s="202"/>
      <c r="D3173" s="202"/>
      <c r="E3173" s="202"/>
      <c r="J3173" s="204">
        <v>44806</v>
      </c>
      <c r="K3173" s="201">
        <v>3.55</v>
      </c>
    </row>
    <row r="3174" spans="1:11" x14ac:dyDescent="0.25">
      <c r="A3174" s="205">
        <v>27080</v>
      </c>
      <c r="B3174" s="202">
        <v>7.47</v>
      </c>
      <c r="C3174" s="202"/>
      <c r="D3174" s="202"/>
      <c r="E3174" s="202"/>
      <c r="J3174" s="204">
        <v>44813</v>
      </c>
      <c r="K3174" s="201">
        <v>3.7</v>
      </c>
    </row>
    <row r="3175" spans="1:11" x14ac:dyDescent="0.25">
      <c r="A3175" s="205">
        <v>27081</v>
      </c>
      <c r="B3175" s="202">
        <v>7.5</v>
      </c>
      <c r="C3175" s="202"/>
      <c r="D3175" s="202"/>
      <c r="E3175" s="202"/>
      <c r="J3175" s="204">
        <v>44820</v>
      </c>
      <c r="K3175" s="201">
        <v>3.76</v>
      </c>
    </row>
    <row r="3176" spans="1:11" x14ac:dyDescent="0.25">
      <c r="A3176" s="205">
        <v>27082</v>
      </c>
      <c r="B3176" s="202">
        <v>7.48</v>
      </c>
      <c r="C3176" s="202"/>
      <c r="D3176" s="202"/>
      <c r="E3176" s="202"/>
      <c r="J3176" s="204">
        <v>44827</v>
      </c>
      <c r="K3176" s="201">
        <v>3.82</v>
      </c>
    </row>
    <row r="3177" spans="1:11" x14ac:dyDescent="0.25">
      <c r="A3177" s="205">
        <v>27085</v>
      </c>
      <c r="B3177" s="202">
        <v>7.47</v>
      </c>
      <c r="C3177" s="202"/>
      <c r="D3177" s="202"/>
      <c r="E3177" s="202"/>
      <c r="J3177" s="204">
        <v>44834</v>
      </c>
      <c r="K3177" s="201">
        <v>4.04</v>
      </c>
    </row>
    <row r="3178" spans="1:11" x14ac:dyDescent="0.25">
      <c r="A3178" s="205">
        <v>27086</v>
      </c>
      <c r="B3178" s="202">
        <v>7.51</v>
      </c>
      <c r="C3178" s="202"/>
      <c r="D3178" s="202"/>
      <c r="E3178" s="202"/>
      <c r="J3178" s="204">
        <v>44841</v>
      </c>
      <c r="K3178" s="201">
        <v>4.04</v>
      </c>
    </row>
    <row r="3179" spans="1:11" x14ac:dyDescent="0.25">
      <c r="A3179" s="205">
        <v>27087</v>
      </c>
      <c r="B3179" s="202">
        <v>7.54</v>
      </c>
      <c r="C3179" s="202"/>
      <c r="D3179" s="202"/>
      <c r="E3179" s="202"/>
      <c r="J3179" s="204">
        <v>44848</v>
      </c>
      <c r="K3179" s="201">
        <v>4.22</v>
      </c>
    </row>
    <row r="3180" spans="1:11" x14ac:dyDescent="0.25">
      <c r="A3180" s="205">
        <v>27088</v>
      </c>
      <c r="B3180" s="202">
        <v>7.57</v>
      </c>
      <c r="C3180" s="202"/>
      <c r="D3180" s="202"/>
      <c r="E3180" s="202"/>
      <c r="J3180" s="204">
        <v>44855</v>
      </c>
      <c r="K3180" s="201">
        <v>4.3899999999999997</v>
      </c>
    </row>
    <row r="3181" spans="1:11" x14ac:dyDescent="0.25">
      <c r="A3181" s="205">
        <v>27089</v>
      </c>
      <c r="B3181" s="202">
        <v>7.63</v>
      </c>
      <c r="C3181" s="202"/>
      <c r="D3181" s="202"/>
      <c r="E3181" s="202"/>
      <c r="J3181" s="204">
        <v>44862</v>
      </c>
      <c r="K3181" s="201">
        <v>4.42</v>
      </c>
    </row>
    <row r="3182" spans="1:11" x14ac:dyDescent="0.25">
      <c r="A3182" s="205">
        <v>27092</v>
      </c>
      <c r="B3182" s="202">
        <v>7.65</v>
      </c>
      <c r="C3182" s="202"/>
      <c r="D3182" s="202"/>
      <c r="E3182" s="202"/>
      <c r="J3182" s="204">
        <v>44869</v>
      </c>
      <c r="K3182" s="201">
        <v>4.43</v>
      </c>
    </row>
    <row r="3183" spans="1:11" x14ac:dyDescent="0.25">
      <c r="A3183" s="205">
        <v>27093</v>
      </c>
      <c r="B3183" s="202">
        <v>7.63</v>
      </c>
      <c r="C3183" s="202"/>
      <c r="D3183" s="202"/>
      <c r="E3183" s="202"/>
      <c r="J3183" s="204">
        <v>44876</v>
      </c>
      <c r="K3183" s="201">
        <v>4.4400000000000004</v>
      </c>
    </row>
    <row r="3184" spans="1:11" x14ac:dyDescent="0.25">
      <c r="A3184" s="205">
        <v>27094</v>
      </c>
      <c r="B3184" s="202">
        <v>7.58</v>
      </c>
      <c r="C3184" s="202"/>
      <c r="D3184" s="202"/>
      <c r="E3184" s="202"/>
      <c r="J3184" s="204">
        <v>44883</v>
      </c>
      <c r="K3184" s="201">
        <v>4.1500000000000004</v>
      </c>
    </row>
    <row r="3185" spans="1:11" x14ac:dyDescent="0.25">
      <c r="A3185" s="205">
        <v>27095</v>
      </c>
      <c r="B3185" s="202">
        <v>7.57</v>
      </c>
      <c r="C3185" s="202"/>
      <c r="D3185" s="202"/>
      <c r="E3185" s="202"/>
      <c r="J3185" s="204">
        <v>44890</v>
      </c>
      <c r="K3185" s="201">
        <v>4.03</v>
      </c>
    </row>
    <row r="3186" spans="1:11" x14ac:dyDescent="0.25">
      <c r="A3186" s="205">
        <v>27096</v>
      </c>
      <c r="B3186" s="202">
        <v>7.6</v>
      </c>
      <c r="C3186" s="202"/>
      <c r="D3186" s="202"/>
      <c r="E3186" s="202"/>
      <c r="J3186" s="204">
        <v>44897</v>
      </c>
      <c r="K3186" s="201">
        <v>3.93</v>
      </c>
    </row>
    <row r="3187" spans="1:11" x14ac:dyDescent="0.25">
      <c r="A3187" s="205">
        <v>27099</v>
      </c>
      <c r="B3187" s="202">
        <v>7.63</v>
      </c>
      <c r="C3187" s="202"/>
      <c r="D3187" s="202"/>
      <c r="E3187" s="202"/>
      <c r="J3187" s="204">
        <v>44904</v>
      </c>
      <c r="K3187" s="201">
        <v>3.76</v>
      </c>
    </row>
    <row r="3188" spans="1:11" x14ac:dyDescent="0.25">
      <c r="A3188" s="205">
        <v>27100</v>
      </c>
      <c r="B3188" s="202">
        <v>7.63</v>
      </c>
      <c r="C3188" s="202"/>
      <c r="D3188" s="202"/>
      <c r="E3188" s="202"/>
      <c r="J3188" s="204">
        <v>44911</v>
      </c>
      <c r="K3188" s="201">
        <v>3.75</v>
      </c>
    </row>
    <row r="3189" spans="1:11" x14ac:dyDescent="0.25">
      <c r="A3189" s="205">
        <v>27101</v>
      </c>
      <c r="B3189" s="203">
        <v>7.67</v>
      </c>
      <c r="C3189" s="203"/>
      <c r="D3189" s="203"/>
      <c r="E3189" s="203"/>
      <c r="J3189" s="204">
        <v>44918</v>
      </c>
      <c r="K3189" s="201">
        <v>3.92</v>
      </c>
    </row>
    <row r="3190" spans="1:11" x14ac:dyDescent="0.25">
      <c r="A3190" s="205">
        <v>27102</v>
      </c>
      <c r="B3190" s="202">
        <v>7.66</v>
      </c>
      <c r="C3190" s="202"/>
      <c r="D3190" s="202"/>
      <c r="E3190" s="202"/>
      <c r="J3190" s="204">
        <v>44925</v>
      </c>
      <c r="K3190" s="201">
        <v>4.12</v>
      </c>
    </row>
    <row r="3191" spans="1:11" x14ac:dyDescent="0.25">
      <c r="A3191" s="205">
        <v>27103</v>
      </c>
      <c r="B3191" s="202">
        <v>7.71</v>
      </c>
      <c r="C3191" s="202"/>
      <c r="D3191" s="202"/>
      <c r="E3191" s="202"/>
      <c r="J3191" s="204">
        <v>44932</v>
      </c>
      <c r="K3191" s="201">
        <v>3.96</v>
      </c>
    </row>
    <row r="3192" spans="1:11" x14ac:dyDescent="0.25">
      <c r="A3192" s="205">
        <v>27106</v>
      </c>
      <c r="B3192" s="202">
        <v>7.78</v>
      </c>
      <c r="C3192" s="202"/>
      <c r="D3192" s="202"/>
      <c r="E3192" s="202"/>
      <c r="J3192" s="204">
        <v>44939</v>
      </c>
      <c r="K3192" s="201">
        <v>3.82</v>
      </c>
    </row>
    <row r="3193" spans="1:11" x14ac:dyDescent="0.25">
      <c r="A3193" s="205">
        <v>27107</v>
      </c>
      <c r="B3193" s="202">
        <v>7.76</v>
      </c>
      <c r="C3193" s="202"/>
      <c r="D3193" s="202"/>
      <c r="E3193" s="202"/>
      <c r="J3193" s="204">
        <v>44946</v>
      </c>
      <c r="K3193" s="201">
        <v>3.73</v>
      </c>
    </row>
    <row r="3194" spans="1:11" x14ac:dyDescent="0.25">
      <c r="A3194" s="205">
        <v>27108</v>
      </c>
      <c r="B3194" s="202">
        <v>7.79</v>
      </c>
      <c r="C3194" s="202"/>
      <c r="D3194" s="202"/>
      <c r="E3194" s="202"/>
      <c r="J3194" s="204">
        <v>44953</v>
      </c>
      <c r="K3194" s="201">
        <v>3.76</v>
      </c>
    </row>
    <row r="3195" spans="1:11" x14ac:dyDescent="0.25">
      <c r="A3195" s="205">
        <v>27109</v>
      </c>
      <c r="B3195" s="202">
        <v>7.82</v>
      </c>
      <c r="C3195" s="202"/>
      <c r="D3195" s="202"/>
      <c r="E3195" s="202"/>
      <c r="J3195" s="204">
        <v>44960</v>
      </c>
      <c r="K3195" s="201">
        <v>3.74</v>
      </c>
    </row>
    <row r="3196" spans="1:11" x14ac:dyDescent="0.25">
      <c r="A3196" s="205">
        <v>27110</v>
      </c>
      <c r="B3196" s="202">
        <v>7.83</v>
      </c>
      <c r="C3196" s="202"/>
      <c r="D3196" s="202"/>
      <c r="E3196" s="202"/>
      <c r="J3196" s="204">
        <v>44967</v>
      </c>
      <c r="K3196" s="201">
        <v>3.88</v>
      </c>
    </row>
    <row r="3197" spans="1:11" x14ac:dyDescent="0.25">
      <c r="A3197" s="205">
        <v>27113</v>
      </c>
      <c r="B3197" s="202">
        <v>7.87</v>
      </c>
      <c r="C3197" s="202"/>
      <c r="D3197" s="202"/>
      <c r="E3197" s="202"/>
      <c r="J3197" s="204">
        <v>44974</v>
      </c>
      <c r="K3197" s="201">
        <v>3.98</v>
      </c>
    </row>
    <row r="3198" spans="1:11" x14ac:dyDescent="0.25">
      <c r="A3198" s="205">
        <v>27114</v>
      </c>
      <c r="B3198" s="202">
        <v>7.86</v>
      </c>
      <c r="C3198" s="202"/>
      <c r="D3198" s="202"/>
      <c r="E3198" s="202"/>
      <c r="J3198" s="204">
        <v>44981</v>
      </c>
      <c r="K3198" s="201">
        <v>4.09</v>
      </c>
    </row>
    <row r="3199" spans="1:11" x14ac:dyDescent="0.25">
      <c r="A3199" s="205">
        <v>27115</v>
      </c>
      <c r="B3199" s="202">
        <v>7.84</v>
      </c>
      <c r="C3199" s="202"/>
      <c r="D3199" s="202"/>
      <c r="E3199" s="202"/>
      <c r="J3199" s="204">
        <v>44988</v>
      </c>
      <c r="K3199" s="201">
        <v>4.1500000000000004</v>
      </c>
    </row>
    <row r="3200" spans="1:11" x14ac:dyDescent="0.25">
      <c r="A3200" s="205">
        <v>27116</v>
      </c>
      <c r="B3200" s="202">
        <v>7.85</v>
      </c>
      <c r="C3200" s="202"/>
      <c r="D3200" s="202"/>
      <c r="E3200" s="202"/>
      <c r="J3200" s="204">
        <v>44995</v>
      </c>
      <c r="K3200" s="201">
        <v>4.07</v>
      </c>
    </row>
    <row r="3201" spans="1:11" x14ac:dyDescent="0.25">
      <c r="A3201" s="205">
        <v>27117</v>
      </c>
      <c r="B3201" s="202">
        <v>7.89</v>
      </c>
      <c r="C3201" s="202"/>
      <c r="D3201" s="202"/>
      <c r="E3201" s="202"/>
      <c r="J3201" s="204">
        <v>45002</v>
      </c>
      <c r="K3201" s="201">
        <v>3.84</v>
      </c>
    </row>
    <row r="3202" spans="1:11" x14ac:dyDescent="0.25">
      <c r="A3202" s="205">
        <v>27120</v>
      </c>
      <c r="B3202" s="202">
        <v>7.9</v>
      </c>
      <c r="C3202" s="202"/>
      <c r="D3202" s="202"/>
      <c r="E3202" s="202"/>
      <c r="J3202" s="204">
        <v>45009</v>
      </c>
      <c r="K3202" s="201">
        <v>3.82</v>
      </c>
    </row>
    <row r="3203" spans="1:11" x14ac:dyDescent="0.25">
      <c r="A3203" s="205">
        <v>27121</v>
      </c>
      <c r="B3203" s="202">
        <v>7.92</v>
      </c>
      <c r="C3203" s="202"/>
      <c r="D3203" s="202"/>
      <c r="E3203" s="202"/>
      <c r="J3203" s="204">
        <v>45016</v>
      </c>
      <c r="K3203" s="201">
        <v>3.88</v>
      </c>
    </row>
    <row r="3204" spans="1:11" x14ac:dyDescent="0.25">
      <c r="A3204" s="205">
        <v>27122</v>
      </c>
      <c r="B3204" s="202">
        <v>7.93</v>
      </c>
      <c r="C3204" s="202"/>
      <c r="D3204" s="202"/>
      <c r="E3204" s="202"/>
      <c r="J3204" s="204">
        <v>45023</v>
      </c>
      <c r="K3204" s="201">
        <v>3.71</v>
      </c>
    </row>
    <row r="3205" spans="1:11" x14ac:dyDescent="0.25">
      <c r="A3205" s="205">
        <v>27123</v>
      </c>
      <c r="B3205" s="202">
        <v>8.01</v>
      </c>
      <c r="C3205" s="202"/>
      <c r="D3205" s="202"/>
      <c r="E3205" s="202"/>
      <c r="J3205" s="204">
        <v>45030</v>
      </c>
      <c r="K3205" s="201">
        <v>3.78</v>
      </c>
    </row>
    <row r="3206" spans="1:11" x14ac:dyDescent="0.25">
      <c r="A3206" s="205">
        <v>27124</v>
      </c>
      <c r="B3206" s="202">
        <v>8.0299999999999994</v>
      </c>
      <c r="C3206" s="202"/>
      <c r="D3206" s="202"/>
      <c r="E3206" s="202"/>
      <c r="J3206" s="204">
        <v>45037</v>
      </c>
      <c r="K3206" s="201">
        <v>3.9</v>
      </c>
    </row>
    <row r="3207" spans="1:11" x14ac:dyDescent="0.25">
      <c r="A3207" s="205">
        <v>27127</v>
      </c>
      <c r="B3207" s="202">
        <v>8.01</v>
      </c>
      <c r="C3207" s="202"/>
      <c r="D3207" s="202"/>
      <c r="E3207" s="202"/>
      <c r="J3207" s="204">
        <v>45044</v>
      </c>
      <c r="K3207" s="201">
        <v>3.82</v>
      </c>
    </row>
    <row r="3208" spans="1:11" x14ac:dyDescent="0.25">
      <c r="A3208" s="205">
        <v>27128</v>
      </c>
      <c r="B3208" s="202">
        <v>8</v>
      </c>
      <c r="C3208" s="202"/>
      <c r="D3208" s="202"/>
      <c r="E3208" s="202"/>
      <c r="J3208" s="204">
        <v>45051</v>
      </c>
      <c r="K3208" s="201">
        <v>3.84</v>
      </c>
    </row>
    <row r="3209" spans="1:11" x14ac:dyDescent="0.25">
      <c r="A3209" s="205">
        <v>27129</v>
      </c>
      <c r="B3209" s="202">
        <v>7.97</v>
      </c>
      <c r="C3209" s="202"/>
      <c r="D3209" s="202"/>
      <c r="E3209" s="202"/>
      <c r="J3209" s="204">
        <v>45058</v>
      </c>
      <c r="K3209" s="201">
        <v>3.89</v>
      </c>
    </row>
    <row r="3210" spans="1:11" x14ac:dyDescent="0.25">
      <c r="A3210" s="205">
        <v>27130</v>
      </c>
      <c r="B3210" s="202">
        <v>7.97</v>
      </c>
      <c r="C3210" s="202"/>
      <c r="D3210" s="202"/>
      <c r="E3210" s="202"/>
      <c r="J3210" s="204">
        <v>45065</v>
      </c>
      <c r="K3210" s="201">
        <v>3.99</v>
      </c>
    </row>
    <row r="3211" spans="1:11" x14ac:dyDescent="0.25">
      <c r="A3211" s="205">
        <v>27131</v>
      </c>
      <c r="B3211" s="202" t="e">
        <f>NA()</f>
        <v>#N/A</v>
      </c>
      <c r="C3211" s="202"/>
      <c r="D3211" s="202"/>
      <c r="E3211" s="202"/>
      <c r="J3211" s="204">
        <v>45072</v>
      </c>
      <c r="K3211" s="201">
        <v>4.1100000000000003</v>
      </c>
    </row>
    <row r="3212" spans="1:11" x14ac:dyDescent="0.25">
      <c r="A3212" s="205">
        <v>27134</v>
      </c>
      <c r="B3212" s="202">
        <v>7.93</v>
      </c>
      <c r="C3212" s="202"/>
      <c r="D3212" s="202"/>
      <c r="E3212" s="202"/>
      <c r="J3212" s="204">
        <v>45079</v>
      </c>
      <c r="K3212" s="201">
        <v>4.0199999999999996</v>
      </c>
    </row>
    <row r="3213" spans="1:11" x14ac:dyDescent="0.25">
      <c r="A3213" s="205">
        <v>27135</v>
      </c>
      <c r="B3213" s="202">
        <v>7.93</v>
      </c>
      <c r="C3213" s="202"/>
      <c r="D3213" s="202"/>
      <c r="E3213" s="202"/>
      <c r="J3213" s="204">
        <v>45086</v>
      </c>
      <c r="K3213" s="201">
        <v>4.05</v>
      </c>
    </row>
    <row r="3214" spans="1:11" x14ac:dyDescent="0.25">
      <c r="A3214" s="205">
        <v>27136</v>
      </c>
      <c r="B3214" s="203">
        <v>7.92</v>
      </c>
      <c r="C3214" s="203"/>
      <c r="D3214" s="203"/>
      <c r="E3214" s="203"/>
      <c r="J3214" s="204">
        <v>45093</v>
      </c>
      <c r="K3214" s="201">
        <v>4.0599999999999996</v>
      </c>
    </row>
    <row r="3215" spans="1:11" x14ac:dyDescent="0.25">
      <c r="A3215" s="205">
        <v>27137</v>
      </c>
      <c r="B3215" s="202">
        <v>7.94</v>
      </c>
      <c r="C3215" s="202"/>
      <c r="D3215" s="202"/>
      <c r="E3215" s="202"/>
      <c r="J3215" s="204">
        <v>45100</v>
      </c>
      <c r="K3215" s="201">
        <v>4.0199999999999996</v>
      </c>
    </row>
    <row r="3216" spans="1:11" x14ac:dyDescent="0.25">
      <c r="A3216" s="205">
        <v>27138</v>
      </c>
      <c r="B3216" s="202">
        <v>7.95</v>
      </c>
      <c r="C3216" s="202"/>
      <c r="D3216" s="202"/>
      <c r="E3216" s="202"/>
      <c r="J3216" s="204">
        <v>45107</v>
      </c>
      <c r="K3216" s="201">
        <v>4.04</v>
      </c>
    </row>
    <row r="3217" spans="1:11" x14ac:dyDescent="0.25">
      <c r="A3217" s="205">
        <v>27141</v>
      </c>
      <c r="B3217" s="202">
        <v>7.96</v>
      </c>
      <c r="C3217" s="202"/>
      <c r="D3217" s="202"/>
      <c r="E3217" s="202"/>
      <c r="J3217" s="204">
        <v>45114</v>
      </c>
      <c r="K3217" s="201">
        <v>4.1900000000000004</v>
      </c>
    </row>
    <row r="3218" spans="1:11" x14ac:dyDescent="0.25">
      <c r="A3218" s="205">
        <v>27142</v>
      </c>
      <c r="B3218" s="202">
        <v>8.0399999999999991</v>
      </c>
      <c r="C3218" s="202"/>
      <c r="D3218" s="202"/>
      <c r="E3218" s="202"/>
      <c r="J3218" s="204">
        <v>45121</v>
      </c>
      <c r="K3218" s="201">
        <v>4.16</v>
      </c>
    </row>
    <row r="3219" spans="1:11" x14ac:dyDescent="0.25">
      <c r="A3219" s="205">
        <v>27143</v>
      </c>
      <c r="B3219" s="202">
        <v>8.07</v>
      </c>
      <c r="C3219" s="202"/>
      <c r="D3219" s="202"/>
      <c r="E3219" s="202"/>
      <c r="J3219" s="204">
        <v>45128</v>
      </c>
      <c r="K3219" s="201">
        <v>4.08</v>
      </c>
    </row>
    <row r="3220" spans="1:11" x14ac:dyDescent="0.25">
      <c r="A3220" s="205">
        <v>27144</v>
      </c>
      <c r="B3220" s="202">
        <v>8.1199999999999992</v>
      </c>
      <c r="C3220" s="202"/>
      <c r="D3220" s="202"/>
      <c r="E3220" s="202"/>
      <c r="J3220" s="204">
        <v>45135</v>
      </c>
      <c r="K3220" s="201">
        <v>4.17</v>
      </c>
    </row>
    <row r="3221" spans="1:11" x14ac:dyDescent="0.25">
      <c r="A3221" s="205">
        <v>27145</v>
      </c>
      <c r="B3221" s="202">
        <v>8.17</v>
      </c>
      <c r="C3221" s="202"/>
      <c r="D3221" s="202"/>
      <c r="E3221" s="202"/>
      <c r="J3221" s="204">
        <v>45142</v>
      </c>
      <c r="K3221" s="201">
        <v>4.34</v>
      </c>
    </row>
    <row r="3222" spans="1:11" x14ac:dyDescent="0.25">
      <c r="A3222" s="205">
        <v>27148</v>
      </c>
      <c r="B3222" s="202">
        <v>8.2200000000000006</v>
      </c>
      <c r="C3222" s="202"/>
      <c r="D3222" s="202"/>
      <c r="E3222" s="202"/>
      <c r="J3222" s="204">
        <v>45149</v>
      </c>
      <c r="K3222" s="201">
        <v>4.3899999999999997</v>
      </c>
    </row>
    <row r="3223" spans="1:11" x14ac:dyDescent="0.25">
      <c r="A3223" s="205">
        <v>27149</v>
      </c>
      <c r="B3223" s="202">
        <v>8.19</v>
      </c>
      <c r="C3223" s="202"/>
      <c r="D3223" s="202"/>
      <c r="E3223" s="202"/>
      <c r="J3223" s="204">
        <v>45156</v>
      </c>
      <c r="K3223" s="201">
        <v>4.53</v>
      </c>
    </row>
    <row r="3224" spans="1:11" x14ac:dyDescent="0.25">
      <c r="A3224" s="205">
        <v>27150</v>
      </c>
      <c r="B3224" s="202">
        <v>8.16</v>
      </c>
      <c r="C3224" s="202"/>
      <c r="D3224" s="202"/>
      <c r="E3224" s="202"/>
      <c r="J3224" s="204">
        <v>45163</v>
      </c>
      <c r="K3224" s="201">
        <v>4.54</v>
      </c>
    </row>
    <row r="3225" spans="1:11" x14ac:dyDescent="0.25">
      <c r="A3225" s="205">
        <v>27151</v>
      </c>
      <c r="B3225" s="202">
        <v>8.1</v>
      </c>
      <c r="C3225" s="202"/>
      <c r="D3225" s="202"/>
      <c r="E3225" s="202"/>
      <c r="J3225" s="204">
        <v>45170</v>
      </c>
      <c r="K3225" s="201">
        <v>4.4400000000000004</v>
      </c>
    </row>
    <row r="3226" spans="1:11" x14ac:dyDescent="0.25">
      <c r="A3226" s="205">
        <v>27152</v>
      </c>
      <c r="B3226" s="202">
        <v>8.2200000000000006</v>
      </c>
      <c r="C3226" s="202"/>
      <c r="D3226" s="202"/>
      <c r="E3226" s="202"/>
      <c r="J3226" s="204">
        <v>45177</v>
      </c>
      <c r="K3226" s="201">
        <v>4.55</v>
      </c>
    </row>
    <row r="3227" spans="1:11" x14ac:dyDescent="0.25">
      <c r="A3227" s="205">
        <v>27155</v>
      </c>
      <c r="B3227" s="202">
        <v>8.23</v>
      </c>
      <c r="C3227" s="202"/>
      <c r="D3227" s="202"/>
      <c r="E3227" s="202"/>
      <c r="J3227" s="204">
        <v>45184</v>
      </c>
      <c r="K3227" s="201">
        <v>4.5599999999999996</v>
      </c>
    </row>
    <row r="3228" spans="1:11" x14ac:dyDescent="0.25">
      <c r="A3228" s="205">
        <v>27156</v>
      </c>
      <c r="B3228" s="202">
        <v>8.2100000000000009</v>
      </c>
      <c r="C3228" s="202"/>
      <c r="D3228" s="202"/>
      <c r="E3228" s="202"/>
      <c r="J3228" s="204">
        <v>45191</v>
      </c>
      <c r="K3228" s="201">
        <v>4.6399999999999997</v>
      </c>
    </row>
    <row r="3229" spans="1:11" x14ac:dyDescent="0.25">
      <c r="A3229" s="205">
        <v>27157</v>
      </c>
      <c r="B3229" s="202">
        <v>8.16</v>
      </c>
      <c r="C3229" s="202"/>
      <c r="D3229" s="202"/>
      <c r="E3229" s="202"/>
      <c r="J3229" s="204">
        <v>45198</v>
      </c>
      <c r="K3229" s="201">
        <v>4.8899999999999997</v>
      </c>
    </row>
    <row r="3230" spans="1:11" x14ac:dyDescent="0.25">
      <c r="A3230" s="205">
        <v>27158</v>
      </c>
      <c r="B3230" s="202">
        <v>8.17</v>
      </c>
      <c r="C3230" s="202"/>
      <c r="D3230" s="202"/>
      <c r="E3230" s="202"/>
      <c r="J3230" s="204">
        <v>45205</v>
      </c>
      <c r="K3230" s="201">
        <v>5.07</v>
      </c>
    </row>
    <row r="3231" spans="1:11" x14ac:dyDescent="0.25">
      <c r="A3231" s="205">
        <v>27159</v>
      </c>
      <c r="B3231" s="202">
        <v>8.11</v>
      </c>
      <c r="C3231" s="202"/>
      <c r="D3231" s="202"/>
      <c r="E3231" s="202"/>
      <c r="J3231" s="204">
        <v>45212</v>
      </c>
      <c r="K3231" s="201">
        <v>4.99</v>
      </c>
    </row>
    <row r="3232" spans="1:11" x14ac:dyDescent="0.25">
      <c r="A3232" s="205">
        <v>27162</v>
      </c>
      <c r="B3232" s="202">
        <v>8.09</v>
      </c>
      <c r="C3232" s="202"/>
      <c r="D3232" s="202"/>
      <c r="E3232" s="202"/>
      <c r="J3232" s="204">
        <v>45219</v>
      </c>
      <c r="K3232" s="201">
        <v>5.19</v>
      </c>
    </row>
    <row r="3233" spans="1:11" x14ac:dyDescent="0.25">
      <c r="A3233" s="205">
        <v>27163</v>
      </c>
      <c r="B3233" s="202">
        <v>8.1199999999999992</v>
      </c>
      <c r="C3233" s="202"/>
      <c r="D3233" s="202"/>
      <c r="E3233" s="202"/>
      <c r="J3233" s="204">
        <v>45226</v>
      </c>
      <c r="K3233" s="201">
        <v>5.2</v>
      </c>
    </row>
    <row r="3234" spans="1:11" x14ac:dyDescent="0.25">
      <c r="A3234" s="205">
        <v>27164</v>
      </c>
      <c r="B3234" s="202">
        <v>8.1199999999999992</v>
      </c>
      <c r="C3234" s="202"/>
      <c r="D3234" s="202"/>
      <c r="E3234" s="202"/>
      <c r="J3234" s="204">
        <v>45233</v>
      </c>
      <c r="K3234" s="201">
        <v>5.09</v>
      </c>
    </row>
    <row r="3235" spans="1:11" x14ac:dyDescent="0.25">
      <c r="A3235" s="205">
        <v>27165</v>
      </c>
      <c r="B3235" s="202">
        <v>8.1199999999999992</v>
      </c>
      <c r="C3235" s="202"/>
      <c r="D3235" s="202"/>
      <c r="E3235" s="202"/>
      <c r="J3235" s="204">
        <v>45240</v>
      </c>
      <c r="K3235" s="201">
        <v>4.93</v>
      </c>
    </row>
    <row r="3236" spans="1:11" x14ac:dyDescent="0.25">
      <c r="A3236" s="205">
        <v>27166</v>
      </c>
      <c r="B3236" s="202">
        <v>8.14</v>
      </c>
      <c r="C3236" s="202"/>
      <c r="D3236" s="202"/>
      <c r="E3236" s="202"/>
      <c r="J3236" s="204">
        <v>45247</v>
      </c>
      <c r="K3236" s="201">
        <v>4.8499999999999996</v>
      </c>
    </row>
    <row r="3237" spans="1:11" x14ac:dyDescent="0.25">
      <c r="A3237" s="205">
        <v>27169</v>
      </c>
      <c r="B3237" s="202">
        <v>8.17</v>
      </c>
      <c r="C3237" s="202"/>
      <c r="D3237" s="202"/>
      <c r="E3237" s="202"/>
      <c r="J3237" s="204">
        <v>45254</v>
      </c>
      <c r="K3237" s="201">
        <v>4.75</v>
      </c>
    </row>
    <row r="3238" spans="1:11" x14ac:dyDescent="0.25">
      <c r="A3238" s="205">
        <v>27170</v>
      </c>
      <c r="B3238" s="203">
        <v>8.17</v>
      </c>
      <c r="C3238" s="203"/>
      <c r="D3238" s="203"/>
      <c r="E3238" s="203"/>
      <c r="J3238" s="204">
        <v>45261</v>
      </c>
      <c r="K3238" s="201">
        <v>4.67</v>
      </c>
    </row>
    <row r="3239" spans="1:11" x14ac:dyDescent="0.25">
      <c r="A3239" s="205">
        <v>27171</v>
      </c>
      <c r="B3239" s="202">
        <v>8.16</v>
      </c>
      <c r="C3239" s="202"/>
      <c r="D3239" s="202"/>
      <c r="E3239" s="202"/>
      <c r="J3239" s="204">
        <v>45268</v>
      </c>
      <c r="K3239" s="201">
        <v>4.4800000000000004</v>
      </c>
    </row>
    <row r="3240" spans="1:11" x14ac:dyDescent="0.25">
      <c r="A3240" s="205">
        <v>27172</v>
      </c>
      <c r="B3240" s="202">
        <v>8.11</v>
      </c>
      <c r="C3240" s="202"/>
      <c r="D3240" s="202"/>
      <c r="E3240" s="202"/>
      <c r="J3240" s="204">
        <v>45275</v>
      </c>
      <c r="K3240" s="201">
        <v>4.3499999999999996</v>
      </c>
    </row>
    <row r="3241" spans="1:11" x14ac:dyDescent="0.25">
      <c r="A3241" s="205">
        <v>27173</v>
      </c>
      <c r="B3241" s="202">
        <v>8.09</v>
      </c>
      <c r="C3241" s="202"/>
      <c r="D3241" s="202"/>
      <c r="E3241" s="202"/>
      <c r="J3241" s="204">
        <v>45282</v>
      </c>
      <c r="K3241" s="201">
        <v>4.21</v>
      </c>
    </row>
    <row r="3242" spans="1:11" x14ac:dyDescent="0.25">
      <c r="A3242" s="205">
        <v>27176</v>
      </c>
      <c r="B3242" s="202" t="e">
        <f>NA()</f>
        <v>#N/A</v>
      </c>
      <c r="C3242" s="202"/>
      <c r="D3242" s="202"/>
      <c r="E3242" s="202"/>
      <c r="J3242" s="204">
        <v>45289</v>
      </c>
      <c r="K3242" s="201">
        <v>4.16</v>
      </c>
    </row>
    <row r="3243" spans="1:11" x14ac:dyDescent="0.25">
      <c r="A3243" s="205">
        <v>27177</v>
      </c>
      <c r="B3243" s="202">
        <v>8.1199999999999992</v>
      </c>
      <c r="C3243" s="202"/>
      <c r="D3243" s="202"/>
      <c r="E3243" s="202"/>
      <c r="J3243" s="204">
        <v>45296</v>
      </c>
      <c r="K3243" s="201">
        <v>4.28</v>
      </c>
    </row>
    <row r="3244" spans="1:11" x14ac:dyDescent="0.25">
      <c r="A3244" s="205">
        <v>27178</v>
      </c>
      <c r="B3244" s="202">
        <v>8.15</v>
      </c>
      <c r="C3244" s="202"/>
      <c r="D3244" s="202"/>
      <c r="E3244" s="202"/>
      <c r="J3244" s="204">
        <v>45303</v>
      </c>
      <c r="K3244" s="201">
        <v>4.33</v>
      </c>
    </row>
    <row r="3245" spans="1:11" x14ac:dyDescent="0.25">
      <c r="A3245" s="205">
        <v>27179</v>
      </c>
      <c r="B3245" s="202">
        <v>8.1300000000000008</v>
      </c>
      <c r="C3245" s="202"/>
      <c r="D3245" s="202"/>
      <c r="E3245" s="202"/>
      <c r="J3245" s="204">
        <v>45310</v>
      </c>
      <c r="K3245" s="201">
        <v>4.45</v>
      </c>
    </row>
    <row r="3246" spans="1:11" x14ac:dyDescent="0.25">
      <c r="A3246" s="205">
        <v>27180</v>
      </c>
      <c r="B3246" s="202">
        <v>8.1300000000000008</v>
      </c>
      <c r="C3246" s="202"/>
      <c r="D3246" s="202"/>
      <c r="E3246" s="202"/>
      <c r="J3246" s="204">
        <v>45317</v>
      </c>
      <c r="K3246" s="201">
        <v>4.4800000000000004</v>
      </c>
    </row>
    <row r="3247" spans="1:11" x14ac:dyDescent="0.25">
      <c r="A3247" s="205">
        <v>27183</v>
      </c>
      <c r="B3247" s="203">
        <v>8.14</v>
      </c>
      <c r="C3247" s="203"/>
      <c r="D3247" s="203"/>
      <c r="E3247" s="203"/>
      <c r="J3247" s="204">
        <v>45324</v>
      </c>
      <c r="K3247" s="201">
        <v>4.34</v>
      </c>
    </row>
    <row r="3248" spans="1:11" x14ac:dyDescent="0.25">
      <c r="A3248" s="205">
        <v>27184</v>
      </c>
      <c r="B3248" s="202">
        <v>8.1300000000000008</v>
      </c>
      <c r="C3248" s="202"/>
      <c r="D3248" s="202"/>
      <c r="E3248" s="202"/>
      <c r="J3248" s="204">
        <v>45331</v>
      </c>
      <c r="K3248" s="201">
        <v>4.4400000000000004</v>
      </c>
    </row>
    <row r="3249" spans="1:11" x14ac:dyDescent="0.25">
      <c r="A3249" s="205">
        <v>27185</v>
      </c>
      <c r="B3249" s="202">
        <v>8.1199999999999992</v>
      </c>
      <c r="C3249" s="202"/>
      <c r="D3249" s="202"/>
      <c r="E3249" s="202"/>
      <c r="J3249" s="204">
        <v>45338</v>
      </c>
      <c r="K3249" s="201">
        <v>4.55</v>
      </c>
    </row>
    <row r="3250" spans="1:11" x14ac:dyDescent="0.25">
      <c r="A3250" s="205">
        <v>27186</v>
      </c>
      <c r="B3250" s="202">
        <v>8.09</v>
      </c>
      <c r="C3250" s="202"/>
      <c r="D3250" s="202"/>
      <c r="E3250" s="202"/>
      <c r="J3250" s="204">
        <v>45345</v>
      </c>
      <c r="K3250" s="201">
        <v>4.5599999999999996</v>
      </c>
    </row>
    <row r="3251" spans="1:11" x14ac:dyDescent="0.25">
      <c r="A3251" s="205">
        <v>27187</v>
      </c>
      <c r="B3251" s="202">
        <v>8.0500000000000007</v>
      </c>
      <c r="C3251" s="202"/>
      <c r="D3251" s="202"/>
      <c r="E3251" s="202"/>
      <c r="J3251" s="204">
        <v>45352</v>
      </c>
      <c r="K3251" s="201">
        <v>4.5199999999999996</v>
      </c>
    </row>
    <row r="3252" spans="1:11" x14ac:dyDescent="0.25">
      <c r="A3252" s="205">
        <v>27190</v>
      </c>
      <c r="B3252" s="202">
        <v>8.0299999999999994</v>
      </c>
      <c r="C3252" s="202"/>
      <c r="D3252" s="202"/>
      <c r="E3252" s="202"/>
      <c r="J3252" s="204">
        <v>45359</v>
      </c>
      <c r="K3252" s="201">
        <v>4.3899999999999997</v>
      </c>
    </row>
    <row r="3253" spans="1:11" x14ac:dyDescent="0.25">
      <c r="A3253" s="205">
        <v>27191</v>
      </c>
      <c r="B3253" s="202">
        <v>8.0399999999999991</v>
      </c>
      <c r="C3253" s="202"/>
      <c r="D3253" s="202"/>
      <c r="E3253" s="202"/>
      <c r="J3253" s="204">
        <v>45366</v>
      </c>
      <c r="K3253" s="201">
        <v>4.46</v>
      </c>
    </row>
    <row r="3254" spans="1:11" x14ac:dyDescent="0.25">
      <c r="A3254" s="205">
        <v>27192</v>
      </c>
      <c r="B3254" s="202">
        <v>8.06</v>
      </c>
      <c r="C3254" s="202"/>
      <c r="D3254" s="202"/>
      <c r="E3254" s="202"/>
      <c r="J3254" s="204">
        <v>45373</v>
      </c>
      <c r="K3254" s="201">
        <v>4.53</v>
      </c>
    </row>
    <row r="3255" spans="1:11" x14ac:dyDescent="0.25">
      <c r="A3255" s="205">
        <v>27193</v>
      </c>
      <c r="B3255" s="202">
        <v>8.07</v>
      </c>
      <c r="C3255" s="202"/>
      <c r="D3255" s="202"/>
      <c r="E3255" s="202"/>
      <c r="J3255" s="204">
        <v>45380</v>
      </c>
      <c r="K3255" s="201">
        <v>4.4800000000000004</v>
      </c>
    </row>
    <row r="3256" spans="1:11" x14ac:dyDescent="0.25">
      <c r="A3256" s="205">
        <v>27194</v>
      </c>
      <c r="B3256" s="202">
        <v>8.08</v>
      </c>
      <c r="C3256" s="202"/>
      <c r="D3256" s="202"/>
      <c r="E3256" s="202"/>
      <c r="J3256" s="204">
        <v>45387</v>
      </c>
      <c r="K3256" s="201">
        <v>4.5999999999999996</v>
      </c>
    </row>
    <row r="3257" spans="1:11" x14ac:dyDescent="0.25">
      <c r="A3257" s="205">
        <v>27197</v>
      </c>
      <c r="B3257" s="202">
        <v>8.09</v>
      </c>
      <c r="C3257" s="202"/>
      <c r="D3257" s="202"/>
      <c r="E3257" s="202"/>
      <c r="J3257" s="204">
        <v>45394</v>
      </c>
      <c r="K3257" s="201">
        <v>4.7</v>
      </c>
    </row>
    <row r="3258" spans="1:11" x14ac:dyDescent="0.25">
      <c r="A3258" s="205">
        <v>27198</v>
      </c>
      <c r="B3258" s="202">
        <v>8.09</v>
      </c>
      <c r="C3258" s="202"/>
      <c r="D3258" s="202"/>
      <c r="E3258" s="202"/>
      <c r="J3258" s="204">
        <v>45401</v>
      </c>
      <c r="K3258" s="201">
        <v>4.84</v>
      </c>
    </row>
    <row r="3259" spans="1:11" x14ac:dyDescent="0.25">
      <c r="A3259" s="205">
        <v>27199</v>
      </c>
      <c r="B3259" s="202">
        <v>8.1</v>
      </c>
      <c r="C3259" s="202"/>
      <c r="D3259" s="202"/>
      <c r="E3259" s="202"/>
      <c r="J3259" s="204">
        <v>45408</v>
      </c>
      <c r="K3259" s="201">
        <v>4.88</v>
      </c>
    </row>
    <row r="3260" spans="1:11" x14ac:dyDescent="0.25">
      <c r="A3260" s="205">
        <v>27200</v>
      </c>
      <c r="B3260" s="202">
        <v>8.1</v>
      </c>
      <c r="C3260" s="202"/>
      <c r="D3260" s="202"/>
      <c r="E3260" s="202"/>
      <c r="J3260" s="204">
        <v>45415</v>
      </c>
      <c r="K3260" s="201">
        <v>4.84</v>
      </c>
    </row>
    <row r="3261" spans="1:11" x14ac:dyDescent="0.25">
      <c r="A3261" s="205">
        <v>27201</v>
      </c>
      <c r="B3261" s="202">
        <v>8.11</v>
      </c>
      <c r="C3261" s="202"/>
      <c r="D3261" s="202"/>
      <c r="E3261" s="202"/>
      <c r="J3261" s="204">
        <v>45422</v>
      </c>
      <c r="K3261" s="201">
        <v>4.72</v>
      </c>
    </row>
    <row r="3262" spans="1:11" x14ac:dyDescent="0.25">
      <c r="A3262" s="205">
        <v>27204</v>
      </c>
      <c r="B3262" s="202">
        <v>8.1300000000000008</v>
      </c>
      <c r="C3262" s="202"/>
      <c r="D3262" s="202"/>
      <c r="E3262" s="202"/>
    </row>
    <row r="3263" spans="1:11" x14ac:dyDescent="0.25">
      <c r="A3263" s="205">
        <v>27205</v>
      </c>
      <c r="B3263" s="202">
        <v>8.15</v>
      </c>
      <c r="C3263" s="202"/>
      <c r="D3263" s="202"/>
      <c r="E3263" s="202"/>
    </row>
    <row r="3264" spans="1:11" x14ac:dyDescent="0.25">
      <c r="A3264" s="205">
        <v>27206</v>
      </c>
      <c r="B3264" s="202">
        <v>8.17</v>
      </c>
      <c r="C3264" s="202"/>
      <c r="D3264" s="202"/>
      <c r="E3264" s="202"/>
    </row>
    <row r="3265" spans="1:5" x14ac:dyDescent="0.25">
      <c r="A3265" s="205">
        <v>27207</v>
      </c>
      <c r="B3265" s="202">
        <v>8.17</v>
      </c>
      <c r="C3265" s="202"/>
      <c r="D3265" s="202"/>
      <c r="E3265" s="202"/>
    </row>
    <row r="3266" spans="1:5" x14ac:dyDescent="0.25">
      <c r="A3266" s="205">
        <v>27208</v>
      </c>
      <c r="B3266" s="202">
        <v>8.17</v>
      </c>
      <c r="C3266" s="202"/>
      <c r="D3266" s="202"/>
      <c r="E3266" s="202"/>
    </row>
    <row r="3267" spans="1:5" x14ac:dyDescent="0.25">
      <c r="A3267" s="205">
        <v>27211</v>
      </c>
      <c r="B3267" s="202">
        <v>8.18</v>
      </c>
      <c r="C3267" s="202"/>
      <c r="D3267" s="202"/>
      <c r="E3267" s="202"/>
    </row>
    <row r="3268" spans="1:5" x14ac:dyDescent="0.25">
      <c r="A3268" s="205">
        <v>27212</v>
      </c>
      <c r="B3268" s="202">
        <v>8.18</v>
      </c>
      <c r="C3268" s="202"/>
      <c r="D3268" s="202"/>
      <c r="E3268" s="202"/>
    </row>
    <row r="3269" spans="1:5" x14ac:dyDescent="0.25">
      <c r="A3269" s="205">
        <v>27213</v>
      </c>
      <c r="B3269" s="203">
        <v>8.2200000000000006</v>
      </c>
      <c r="C3269" s="203"/>
      <c r="D3269" s="203"/>
      <c r="E3269" s="203"/>
    </row>
    <row r="3270" spans="1:5" x14ac:dyDescent="0.25">
      <c r="A3270" s="205">
        <v>27214</v>
      </c>
      <c r="B3270" s="202" t="e">
        <f>NA()</f>
        <v>#N/A</v>
      </c>
      <c r="C3270" s="202"/>
      <c r="D3270" s="202"/>
      <c r="E3270" s="202"/>
    </row>
    <row r="3271" spans="1:5" x14ac:dyDescent="0.25">
      <c r="A3271" s="205">
        <v>27215</v>
      </c>
      <c r="B3271" s="202">
        <v>8.23</v>
      </c>
      <c r="C3271" s="202"/>
      <c r="D3271" s="202"/>
      <c r="E3271" s="202"/>
    </row>
    <row r="3272" spans="1:5" x14ac:dyDescent="0.25">
      <c r="A3272" s="205">
        <v>27218</v>
      </c>
      <c r="B3272" s="202">
        <v>8.27</v>
      </c>
      <c r="C3272" s="202"/>
      <c r="D3272" s="202"/>
      <c r="E3272" s="202"/>
    </row>
    <row r="3273" spans="1:5" x14ac:dyDescent="0.25">
      <c r="A3273" s="205">
        <v>27219</v>
      </c>
      <c r="B3273" s="202">
        <v>8.3000000000000007</v>
      </c>
      <c r="C3273" s="202"/>
      <c r="D3273" s="202"/>
      <c r="E3273" s="202"/>
    </row>
    <row r="3274" spans="1:5" x14ac:dyDescent="0.25">
      <c r="A3274" s="205">
        <v>27220</v>
      </c>
      <c r="B3274" s="203">
        <v>8.32</v>
      </c>
      <c r="C3274" s="203"/>
      <c r="D3274" s="203"/>
      <c r="E3274" s="203"/>
    </row>
    <row r="3275" spans="1:5" x14ac:dyDescent="0.25">
      <c r="A3275" s="205">
        <v>27221</v>
      </c>
      <c r="B3275" s="202">
        <v>8.33</v>
      </c>
      <c r="C3275" s="202"/>
      <c r="D3275" s="202"/>
      <c r="E3275" s="202"/>
    </row>
    <row r="3276" spans="1:5" x14ac:dyDescent="0.25">
      <c r="A3276" s="205">
        <v>27222</v>
      </c>
      <c r="B3276" s="202">
        <v>8.3000000000000007</v>
      </c>
      <c r="C3276" s="202"/>
      <c r="D3276" s="202"/>
      <c r="E3276" s="202"/>
    </row>
    <row r="3277" spans="1:5" x14ac:dyDescent="0.25">
      <c r="A3277" s="205">
        <v>27225</v>
      </c>
      <c r="B3277" s="202">
        <v>8.31</v>
      </c>
      <c r="C3277" s="202"/>
      <c r="D3277" s="202"/>
      <c r="E3277" s="202"/>
    </row>
    <row r="3278" spans="1:5" x14ac:dyDescent="0.25">
      <c r="A3278" s="205">
        <v>27226</v>
      </c>
      <c r="B3278" s="202">
        <v>8.32</v>
      </c>
      <c r="C3278" s="202"/>
      <c r="D3278" s="202"/>
      <c r="E3278" s="202"/>
    </row>
    <row r="3279" spans="1:5" x14ac:dyDescent="0.25">
      <c r="A3279" s="205">
        <v>27227</v>
      </c>
      <c r="B3279" s="202">
        <v>8.32</v>
      </c>
      <c r="C3279" s="202"/>
      <c r="D3279" s="202"/>
      <c r="E3279" s="202"/>
    </row>
    <row r="3280" spans="1:5" x14ac:dyDescent="0.25">
      <c r="A3280" s="205">
        <v>27228</v>
      </c>
      <c r="B3280" s="202">
        <v>8.31</v>
      </c>
      <c r="C3280" s="202"/>
      <c r="D3280" s="202"/>
      <c r="E3280" s="202"/>
    </row>
    <row r="3281" spans="1:5" x14ac:dyDescent="0.25">
      <c r="A3281" s="205">
        <v>27229</v>
      </c>
      <c r="B3281" s="202">
        <v>8.2799999999999994</v>
      </c>
      <c r="C3281" s="202"/>
      <c r="D3281" s="202"/>
      <c r="E3281" s="202"/>
    </row>
    <row r="3282" spans="1:5" x14ac:dyDescent="0.25">
      <c r="A3282" s="205">
        <v>27232</v>
      </c>
      <c r="B3282" s="202">
        <v>8.2200000000000006</v>
      </c>
      <c r="C3282" s="202"/>
      <c r="D3282" s="202"/>
      <c r="E3282" s="202"/>
    </row>
    <row r="3283" spans="1:5" x14ac:dyDescent="0.25">
      <c r="A3283" s="205">
        <v>27233</v>
      </c>
      <c r="B3283" s="202">
        <v>8.2200000000000006</v>
      </c>
      <c r="C3283" s="202"/>
      <c r="D3283" s="202"/>
      <c r="E3283" s="202"/>
    </row>
    <row r="3284" spans="1:5" x14ac:dyDescent="0.25">
      <c r="A3284" s="205">
        <v>27234</v>
      </c>
      <c r="B3284" s="203">
        <v>8.1999999999999993</v>
      </c>
      <c r="C3284" s="203"/>
      <c r="D3284" s="203"/>
      <c r="E3284" s="203"/>
    </row>
    <row r="3285" spans="1:5" x14ac:dyDescent="0.25">
      <c r="A3285" s="205">
        <v>27235</v>
      </c>
      <c r="B3285" s="202">
        <v>8.16</v>
      </c>
      <c r="C3285" s="202"/>
      <c r="D3285" s="202"/>
      <c r="E3285" s="202"/>
    </row>
    <row r="3286" spans="1:5" x14ac:dyDescent="0.25">
      <c r="A3286" s="205">
        <v>27236</v>
      </c>
      <c r="B3286" s="202">
        <v>8.1999999999999993</v>
      </c>
      <c r="C3286" s="202"/>
      <c r="D3286" s="202"/>
      <c r="E3286" s="202"/>
    </row>
    <row r="3287" spans="1:5" x14ac:dyDescent="0.25">
      <c r="A3287" s="205">
        <v>27239</v>
      </c>
      <c r="B3287" s="202">
        <v>8.25</v>
      </c>
      <c r="C3287" s="202"/>
      <c r="D3287" s="202"/>
      <c r="E3287" s="202"/>
    </row>
    <row r="3288" spans="1:5" x14ac:dyDescent="0.25">
      <c r="A3288" s="205">
        <v>27240</v>
      </c>
      <c r="B3288" s="202">
        <v>8.32</v>
      </c>
      <c r="C3288" s="202"/>
      <c r="D3288" s="202"/>
      <c r="E3288" s="202"/>
    </row>
    <row r="3289" spans="1:5" x14ac:dyDescent="0.25">
      <c r="A3289" s="205">
        <v>27241</v>
      </c>
      <c r="B3289" s="202">
        <v>8.33</v>
      </c>
      <c r="C3289" s="202"/>
      <c r="D3289" s="202"/>
      <c r="E3289" s="202"/>
    </row>
    <row r="3290" spans="1:5" x14ac:dyDescent="0.25">
      <c r="A3290" s="205">
        <v>27242</v>
      </c>
      <c r="B3290" s="202">
        <v>8.49</v>
      </c>
      <c r="C3290" s="202"/>
      <c r="D3290" s="202"/>
      <c r="E3290" s="202"/>
    </row>
    <row r="3291" spans="1:5" x14ac:dyDescent="0.25">
      <c r="A3291" s="205">
        <v>27243</v>
      </c>
      <c r="B3291" s="202">
        <v>8.51</v>
      </c>
      <c r="C3291" s="202"/>
      <c r="D3291" s="202"/>
      <c r="E3291" s="202"/>
    </row>
    <row r="3292" spans="1:5" x14ac:dyDescent="0.25">
      <c r="A3292" s="205">
        <v>27246</v>
      </c>
      <c r="B3292" s="202">
        <v>8.5399999999999991</v>
      </c>
      <c r="C3292" s="202"/>
      <c r="D3292" s="202"/>
      <c r="E3292" s="202"/>
    </row>
    <row r="3293" spans="1:5" x14ac:dyDescent="0.25">
      <c r="A3293" s="205">
        <v>27247</v>
      </c>
      <c r="B3293" s="202">
        <v>8.51</v>
      </c>
      <c r="C3293" s="202"/>
      <c r="D3293" s="202"/>
      <c r="E3293" s="202"/>
    </row>
    <row r="3294" spans="1:5" x14ac:dyDescent="0.25">
      <c r="A3294" s="205">
        <v>27248</v>
      </c>
      <c r="B3294" s="202">
        <v>8.52</v>
      </c>
      <c r="C3294" s="202"/>
      <c r="D3294" s="202"/>
      <c r="E3294" s="202"/>
    </row>
    <row r="3295" spans="1:5" x14ac:dyDescent="0.25">
      <c r="A3295" s="205">
        <v>27249</v>
      </c>
      <c r="B3295" s="202">
        <v>8.58</v>
      </c>
      <c r="C3295" s="202"/>
      <c r="D3295" s="202"/>
      <c r="E3295" s="202"/>
    </row>
    <row r="3296" spans="1:5" x14ac:dyDescent="0.25">
      <c r="A3296" s="205">
        <v>27250</v>
      </c>
      <c r="B3296" s="202">
        <v>8.56</v>
      </c>
      <c r="C3296" s="202"/>
      <c r="D3296" s="202"/>
      <c r="E3296" s="202"/>
    </row>
    <row r="3297" spans="1:5" x14ac:dyDescent="0.25">
      <c r="A3297" s="205">
        <v>27253</v>
      </c>
      <c r="B3297" s="202">
        <v>8.6199999999999992</v>
      </c>
      <c r="C3297" s="202"/>
      <c r="D3297" s="202"/>
      <c r="E3297" s="202"/>
    </row>
    <row r="3298" spans="1:5" x14ac:dyDescent="0.25">
      <c r="A3298" s="205">
        <v>27254</v>
      </c>
      <c r="B3298" s="202">
        <v>8.6300000000000008</v>
      </c>
      <c r="C3298" s="202"/>
      <c r="D3298" s="202"/>
      <c r="E3298" s="202"/>
    </row>
    <row r="3299" spans="1:5" x14ac:dyDescent="0.25">
      <c r="A3299" s="205">
        <v>27255</v>
      </c>
      <c r="B3299" s="202">
        <v>8.6199999999999992</v>
      </c>
      <c r="C3299" s="202"/>
      <c r="D3299" s="202"/>
      <c r="E3299" s="202"/>
    </row>
    <row r="3300" spans="1:5" x14ac:dyDescent="0.25">
      <c r="A3300" s="205">
        <v>27256</v>
      </c>
      <c r="B3300" s="202">
        <v>8.58</v>
      </c>
      <c r="C3300" s="202"/>
      <c r="D3300" s="202"/>
      <c r="E3300" s="202"/>
    </row>
    <row r="3301" spans="1:5" x14ac:dyDescent="0.25">
      <c r="A3301" s="205">
        <v>27257</v>
      </c>
      <c r="B3301" s="202">
        <v>8.57</v>
      </c>
      <c r="C3301" s="202"/>
      <c r="D3301" s="202"/>
      <c r="E3301" s="202"/>
    </row>
    <row r="3302" spans="1:5" x14ac:dyDescent="0.25">
      <c r="A3302" s="205">
        <v>27260</v>
      </c>
      <c r="B3302" s="202">
        <v>8.5500000000000007</v>
      </c>
      <c r="C3302" s="202"/>
      <c r="D3302" s="202"/>
      <c r="E3302" s="202"/>
    </row>
    <row r="3303" spans="1:5" x14ac:dyDescent="0.25">
      <c r="A3303" s="205">
        <v>27261</v>
      </c>
      <c r="B3303" s="202">
        <v>8.58</v>
      </c>
      <c r="C3303" s="202"/>
      <c r="D3303" s="202"/>
      <c r="E3303" s="202"/>
    </row>
    <row r="3304" spans="1:5" x14ac:dyDescent="0.25">
      <c r="A3304" s="205">
        <v>27262</v>
      </c>
      <c r="B3304" s="202">
        <v>8.6199999999999992</v>
      </c>
      <c r="C3304" s="202"/>
      <c r="D3304" s="202"/>
      <c r="E3304" s="202"/>
    </row>
    <row r="3305" spans="1:5" x14ac:dyDescent="0.25">
      <c r="A3305" s="205">
        <v>27263</v>
      </c>
      <c r="B3305" s="202">
        <v>8.65</v>
      </c>
      <c r="C3305" s="202"/>
      <c r="D3305" s="202"/>
      <c r="E3305" s="202"/>
    </row>
    <row r="3306" spans="1:5" x14ac:dyDescent="0.25">
      <c r="A3306" s="205">
        <v>27264</v>
      </c>
      <c r="B3306" s="202">
        <v>8.6999999999999993</v>
      </c>
      <c r="C3306" s="202"/>
      <c r="D3306" s="202"/>
      <c r="E3306" s="202"/>
    </row>
    <row r="3307" spans="1:5" x14ac:dyDescent="0.25">
      <c r="A3307" s="205">
        <v>27267</v>
      </c>
      <c r="B3307" s="202">
        <v>8.7200000000000006</v>
      </c>
      <c r="C3307" s="202"/>
      <c r="D3307" s="202"/>
      <c r="E3307" s="202"/>
    </row>
    <row r="3308" spans="1:5" x14ac:dyDescent="0.25">
      <c r="A3308" s="205">
        <v>27268</v>
      </c>
      <c r="B3308" s="202">
        <v>8.7100000000000009</v>
      </c>
      <c r="C3308" s="202"/>
      <c r="D3308" s="202"/>
      <c r="E3308" s="202"/>
    </row>
    <row r="3309" spans="1:5" x14ac:dyDescent="0.25">
      <c r="A3309" s="205">
        <v>27269</v>
      </c>
      <c r="B3309" s="203">
        <v>8.68</v>
      </c>
      <c r="C3309" s="203"/>
      <c r="D3309" s="203"/>
      <c r="E3309" s="203"/>
    </row>
    <row r="3310" spans="1:5" x14ac:dyDescent="0.25">
      <c r="A3310" s="205">
        <v>27270</v>
      </c>
      <c r="B3310" s="202">
        <v>8.67</v>
      </c>
      <c r="C3310" s="202"/>
      <c r="D3310" s="202"/>
      <c r="E3310" s="202"/>
    </row>
    <row r="3311" spans="1:5" x14ac:dyDescent="0.25">
      <c r="A3311" s="205">
        <v>27271</v>
      </c>
      <c r="B3311" s="202">
        <v>8.64</v>
      </c>
      <c r="C3311" s="202"/>
      <c r="D3311" s="202"/>
      <c r="E3311" s="202"/>
    </row>
    <row r="3312" spans="1:5" x14ac:dyDescent="0.25">
      <c r="A3312" s="205">
        <v>27274</v>
      </c>
      <c r="B3312" s="202" t="e">
        <f>NA()</f>
        <v>#N/A</v>
      </c>
      <c r="C3312" s="202"/>
      <c r="D3312" s="202"/>
      <c r="E3312" s="202"/>
    </row>
    <row r="3313" spans="1:5" x14ac:dyDescent="0.25">
      <c r="A3313" s="205">
        <v>27275</v>
      </c>
      <c r="B3313" s="202">
        <v>8.64</v>
      </c>
      <c r="C3313" s="202"/>
      <c r="D3313" s="202"/>
      <c r="E3313" s="202"/>
    </row>
    <row r="3314" spans="1:5" x14ac:dyDescent="0.25">
      <c r="A3314" s="205">
        <v>27276</v>
      </c>
      <c r="B3314" s="202">
        <v>8.67</v>
      </c>
      <c r="C3314" s="202"/>
      <c r="D3314" s="202"/>
      <c r="E3314" s="202"/>
    </row>
    <row r="3315" spans="1:5" x14ac:dyDescent="0.25">
      <c r="A3315" s="205">
        <v>27277</v>
      </c>
      <c r="B3315" s="202">
        <v>8.65</v>
      </c>
      <c r="C3315" s="202"/>
      <c r="D3315" s="202"/>
      <c r="E3315" s="202"/>
    </row>
    <row r="3316" spans="1:5" x14ac:dyDescent="0.25">
      <c r="A3316" s="205">
        <v>27278</v>
      </c>
      <c r="B3316" s="202">
        <v>8.64</v>
      </c>
      <c r="C3316" s="202"/>
      <c r="D3316" s="202"/>
      <c r="E3316" s="202"/>
    </row>
    <row r="3317" spans="1:5" x14ac:dyDescent="0.25">
      <c r="A3317" s="205">
        <v>27281</v>
      </c>
      <c r="B3317" s="202">
        <v>8.57</v>
      </c>
      <c r="C3317" s="202"/>
      <c r="D3317" s="202"/>
      <c r="E3317" s="202"/>
    </row>
    <row r="3318" spans="1:5" x14ac:dyDescent="0.25">
      <c r="A3318" s="205">
        <v>27282</v>
      </c>
      <c r="B3318" s="202">
        <v>8.6</v>
      </c>
      <c r="C3318" s="202"/>
      <c r="D3318" s="202"/>
      <c r="E3318" s="202"/>
    </row>
    <row r="3319" spans="1:5" x14ac:dyDescent="0.25">
      <c r="A3319" s="205">
        <v>27283</v>
      </c>
      <c r="B3319" s="202">
        <v>8.59</v>
      </c>
      <c r="C3319" s="202"/>
      <c r="D3319" s="202"/>
      <c r="E3319" s="202"/>
    </row>
    <row r="3320" spans="1:5" x14ac:dyDescent="0.25">
      <c r="A3320" s="205">
        <v>27284</v>
      </c>
      <c r="B3320" s="202">
        <v>8.6199999999999992</v>
      </c>
      <c r="C3320" s="202"/>
      <c r="D3320" s="202"/>
      <c r="E3320" s="202"/>
    </row>
    <row r="3321" spans="1:5" x14ac:dyDescent="0.25">
      <c r="A3321" s="205">
        <v>27285</v>
      </c>
      <c r="B3321" s="202">
        <v>8.64</v>
      </c>
      <c r="C3321" s="202"/>
      <c r="D3321" s="202"/>
      <c r="E3321" s="202"/>
    </row>
    <row r="3322" spans="1:5" x14ac:dyDescent="0.25">
      <c r="A3322" s="205">
        <v>27288</v>
      </c>
      <c r="B3322" s="202">
        <v>8.64</v>
      </c>
      <c r="C3322" s="202"/>
      <c r="D3322" s="202"/>
      <c r="E3322" s="202"/>
    </row>
    <row r="3323" spans="1:5" x14ac:dyDescent="0.25">
      <c r="A3323" s="205">
        <v>27289</v>
      </c>
      <c r="B3323" s="202">
        <v>8.65</v>
      </c>
      <c r="C3323" s="202"/>
      <c r="D3323" s="202"/>
      <c r="E3323" s="202"/>
    </row>
    <row r="3324" spans="1:5" x14ac:dyDescent="0.25">
      <c r="A3324" s="205">
        <v>27290</v>
      </c>
      <c r="B3324" s="202">
        <v>8.64</v>
      </c>
      <c r="C3324" s="202"/>
      <c r="D3324" s="202"/>
      <c r="E3324" s="202"/>
    </row>
    <row r="3325" spans="1:5" x14ac:dyDescent="0.25">
      <c r="A3325" s="205">
        <v>27291</v>
      </c>
      <c r="B3325" s="202">
        <v>8.6300000000000008</v>
      </c>
      <c r="C3325" s="202"/>
      <c r="D3325" s="202"/>
      <c r="E3325" s="202"/>
    </row>
    <row r="3326" spans="1:5" x14ac:dyDescent="0.25">
      <c r="A3326" s="205">
        <v>27292</v>
      </c>
      <c r="B3326" s="202">
        <v>8.59</v>
      </c>
      <c r="C3326" s="202"/>
      <c r="D3326" s="202"/>
      <c r="E3326" s="202"/>
    </row>
    <row r="3327" spans="1:5" x14ac:dyDescent="0.25">
      <c r="A3327" s="205">
        <v>27295</v>
      </c>
      <c r="B3327" s="202">
        <v>8.52</v>
      </c>
      <c r="C3327" s="202"/>
      <c r="D3327" s="202"/>
      <c r="E3327" s="202"/>
    </row>
    <row r="3328" spans="1:5" x14ac:dyDescent="0.25">
      <c r="A3328" s="205">
        <v>27296</v>
      </c>
      <c r="B3328" s="202">
        <v>8.5399999999999991</v>
      </c>
      <c r="C3328" s="202"/>
      <c r="D3328" s="202"/>
      <c r="E3328" s="202"/>
    </row>
    <row r="3329" spans="1:5" x14ac:dyDescent="0.25">
      <c r="A3329" s="205">
        <v>27297</v>
      </c>
      <c r="B3329" s="202">
        <v>8.5500000000000007</v>
      </c>
      <c r="C3329" s="202"/>
      <c r="D3329" s="202"/>
      <c r="E3329" s="202"/>
    </row>
    <row r="3330" spans="1:5" x14ac:dyDescent="0.25">
      <c r="A3330" s="205">
        <v>27298</v>
      </c>
      <c r="B3330" s="202">
        <v>8.5500000000000007</v>
      </c>
      <c r="C3330" s="202"/>
      <c r="D3330" s="202"/>
      <c r="E3330" s="202"/>
    </row>
    <row r="3331" spans="1:5" x14ac:dyDescent="0.25">
      <c r="A3331" s="205">
        <v>27299</v>
      </c>
      <c r="B3331" s="202">
        <v>8.48</v>
      </c>
      <c r="C3331" s="202"/>
      <c r="D3331" s="202"/>
      <c r="E3331" s="202"/>
    </row>
    <row r="3332" spans="1:5" x14ac:dyDescent="0.25">
      <c r="A3332" s="205">
        <v>27302</v>
      </c>
      <c r="B3332" s="202">
        <v>8.49</v>
      </c>
      <c r="C3332" s="202"/>
      <c r="D3332" s="202"/>
      <c r="E3332" s="202"/>
    </row>
    <row r="3333" spans="1:5" x14ac:dyDescent="0.25">
      <c r="A3333" s="205">
        <v>27303</v>
      </c>
      <c r="B3333" s="202">
        <v>8.52</v>
      </c>
      <c r="C3333" s="202"/>
      <c r="D3333" s="202"/>
      <c r="E3333" s="202"/>
    </row>
    <row r="3334" spans="1:5" x14ac:dyDescent="0.25">
      <c r="A3334" s="205">
        <v>27304</v>
      </c>
      <c r="B3334" s="202">
        <v>8.5399999999999991</v>
      </c>
      <c r="C3334" s="202"/>
      <c r="D3334" s="202"/>
      <c r="E3334" s="202"/>
    </row>
    <row r="3335" spans="1:5" x14ac:dyDescent="0.25">
      <c r="A3335" s="205">
        <v>27305</v>
      </c>
      <c r="B3335" s="202">
        <v>8.59</v>
      </c>
      <c r="C3335" s="202"/>
      <c r="D3335" s="202"/>
      <c r="E3335" s="202"/>
    </row>
    <row r="3336" spans="1:5" x14ac:dyDescent="0.25">
      <c r="A3336" s="205">
        <v>27306</v>
      </c>
      <c r="B3336" s="202">
        <v>8.57</v>
      </c>
      <c r="C3336" s="202"/>
      <c r="D3336" s="202"/>
      <c r="E3336" s="202"/>
    </row>
    <row r="3337" spans="1:5" x14ac:dyDescent="0.25">
      <c r="A3337" s="205">
        <v>27309</v>
      </c>
      <c r="B3337" s="202">
        <v>8.49</v>
      </c>
      <c r="C3337" s="202"/>
      <c r="D3337" s="202"/>
      <c r="E3337" s="202"/>
    </row>
    <row r="3338" spans="1:5" x14ac:dyDescent="0.25">
      <c r="A3338" s="205">
        <v>27310</v>
      </c>
      <c r="B3338" s="202">
        <v>8.44</v>
      </c>
      <c r="C3338" s="202"/>
      <c r="D3338" s="202"/>
      <c r="E3338" s="202"/>
    </row>
    <row r="3339" spans="1:5" x14ac:dyDescent="0.25">
      <c r="A3339" s="205">
        <v>27311</v>
      </c>
      <c r="B3339" s="202">
        <v>8.4700000000000006</v>
      </c>
      <c r="C3339" s="202"/>
      <c r="D3339" s="202"/>
      <c r="E3339" s="202"/>
    </row>
    <row r="3340" spans="1:5" x14ac:dyDescent="0.25">
      <c r="A3340" s="205">
        <v>27312</v>
      </c>
      <c r="B3340" s="202">
        <v>8.44</v>
      </c>
      <c r="C3340" s="202"/>
      <c r="D3340" s="202"/>
      <c r="E3340" s="202"/>
    </row>
    <row r="3341" spans="1:5" x14ac:dyDescent="0.25">
      <c r="A3341" s="205">
        <v>27313</v>
      </c>
      <c r="B3341" s="202">
        <v>8.35</v>
      </c>
      <c r="C3341" s="202"/>
      <c r="D3341" s="202"/>
      <c r="E3341" s="202"/>
    </row>
    <row r="3342" spans="1:5" x14ac:dyDescent="0.25">
      <c r="A3342" s="205">
        <v>27316</v>
      </c>
      <c r="B3342" s="202" t="e">
        <f>NA()</f>
        <v>#N/A</v>
      </c>
      <c r="C3342" s="202"/>
      <c r="D3342" s="202"/>
      <c r="E3342" s="202"/>
    </row>
    <row r="3343" spans="1:5" x14ac:dyDescent="0.25">
      <c r="A3343" s="205">
        <v>27317</v>
      </c>
      <c r="B3343" s="202">
        <v>8.31</v>
      </c>
      <c r="C3343" s="202"/>
      <c r="D3343" s="202"/>
      <c r="E3343" s="202"/>
    </row>
    <row r="3344" spans="1:5" x14ac:dyDescent="0.25">
      <c r="A3344" s="205">
        <v>27318</v>
      </c>
      <c r="B3344" s="202">
        <v>8.35</v>
      </c>
      <c r="C3344" s="202"/>
      <c r="D3344" s="202"/>
      <c r="E3344" s="202"/>
    </row>
    <row r="3345" spans="1:5" x14ac:dyDescent="0.25">
      <c r="A3345" s="205">
        <v>27319</v>
      </c>
      <c r="B3345" s="202">
        <v>8.3699999999999992</v>
      </c>
      <c r="C3345" s="202"/>
      <c r="D3345" s="202"/>
      <c r="E3345" s="202"/>
    </row>
    <row r="3346" spans="1:5" x14ac:dyDescent="0.25">
      <c r="A3346" s="205">
        <v>27320</v>
      </c>
      <c r="B3346" s="202">
        <v>8.34</v>
      </c>
      <c r="C3346" s="202"/>
      <c r="D3346" s="202"/>
      <c r="E3346" s="202"/>
    </row>
    <row r="3347" spans="1:5" x14ac:dyDescent="0.25">
      <c r="A3347" s="205">
        <v>27323</v>
      </c>
      <c r="B3347" s="202">
        <v>8.2899999999999991</v>
      </c>
      <c r="C3347" s="202"/>
      <c r="D3347" s="202"/>
      <c r="E3347" s="202"/>
    </row>
    <row r="3348" spans="1:5" x14ac:dyDescent="0.25">
      <c r="A3348" s="205">
        <v>27324</v>
      </c>
      <c r="B3348" s="203">
        <v>8.2899999999999991</v>
      </c>
      <c r="C3348" s="203"/>
      <c r="D3348" s="203"/>
      <c r="E3348" s="203"/>
    </row>
    <row r="3349" spans="1:5" x14ac:dyDescent="0.25">
      <c r="A3349" s="205">
        <v>27325</v>
      </c>
      <c r="B3349" s="202">
        <v>8.31</v>
      </c>
      <c r="C3349" s="202"/>
      <c r="D3349" s="202"/>
      <c r="E3349" s="202"/>
    </row>
    <row r="3350" spans="1:5" x14ac:dyDescent="0.25">
      <c r="A3350" s="205">
        <v>27326</v>
      </c>
      <c r="B3350" s="202">
        <v>8.32</v>
      </c>
      <c r="C3350" s="202"/>
      <c r="D3350" s="202"/>
      <c r="E3350" s="202"/>
    </row>
    <row r="3351" spans="1:5" x14ac:dyDescent="0.25">
      <c r="A3351" s="205">
        <v>27327</v>
      </c>
      <c r="B3351" s="202">
        <v>8.2799999999999994</v>
      </c>
      <c r="C3351" s="202"/>
      <c r="D3351" s="202"/>
      <c r="E3351" s="202"/>
    </row>
    <row r="3352" spans="1:5" x14ac:dyDescent="0.25">
      <c r="A3352" s="205">
        <v>27330</v>
      </c>
      <c r="B3352" s="202">
        <v>8.2899999999999991</v>
      </c>
      <c r="C3352" s="202"/>
      <c r="D3352" s="202"/>
      <c r="E3352" s="202"/>
    </row>
    <row r="3353" spans="1:5" x14ac:dyDescent="0.25">
      <c r="A3353" s="205">
        <v>27331</v>
      </c>
      <c r="B3353" s="202">
        <v>8.25</v>
      </c>
      <c r="C3353" s="202"/>
      <c r="D3353" s="202"/>
      <c r="E3353" s="202"/>
    </row>
    <row r="3354" spans="1:5" x14ac:dyDescent="0.25">
      <c r="A3354" s="205">
        <v>27332</v>
      </c>
      <c r="B3354" s="202">
        <v>8.15</v>
      </c>
      <c r="C3354" s="202"/>
      <c r="D3354" s="202"/>
      <c r="E3354" s="202"/>
    </row>
    <row r="3355" spans="1:5" x14ac:dyDescent="0.25">
      <c r="A3355" s="205">
        <v>27333</v>
      </c>
      <c r="B3355" s="202">
        <v>8.1199999999999992</v>
      </c>
      <c r="C3355" s="202"/>
      <c r="D3355" s="202"/>
      <c r="E3355" s="202"/>
    </row>
    <row r="3356" spans="1:5" x14ac:dyDescent="0.25">
      <c r="A3356" s="205">
        <v>27334</v>
      </c>
      <c r="B3356" s="202">
        <v>8.1300000000000008</v>
      </c>
      <c r="C3356" s="202"/>
      <c r="D3356" s="202"/>
      <c r="E3356" s="202"/>
    </row>
    <row r="3357" spans="1:5" x14ac:dyDescent="0.25">
      <c r="A3357" s="205">
        <v>27337</v>
      </c>
      <c r="B3357" s="202">
        <v>8.1199999999999992</v>
      </c>
      <c r="C3357" s="202"/>
      <c r="D3357" s="202"/>
      <c r="E3357" s="202"/>
    </row>
    <row r="3358" spans="1:5" x14ac:dyDescent="0.25">
      <c r="A3358" s="205">
        <v>27338</v>
      </c>
      <c r="B3358" s="202" t="e">
        <f>NA()</f>
        <v>#N/A</v>
      </c>
      <c r="C3358" s="202"/>
      <c r="D3358" s="202"/>
      <c r="E3358" s="202"/>
    </row>
    <row r="3359" spans="1:5" x14ac:dyDescent="0.25">
      <c r="A3359" s="205">
        <v>27339</v>
      </c>
      <c r="B3359" s="202">
        <v>8.09</v>
      </c>
      <c r="C3359" s="202"/>
      <c r="D3359" s="202"/>
      <c r="E3359" s="202"/>
    </row>
    <row r="3360" spans="1:5" x14ac:dyDescent="0.25">
      <c r="A3360" s="205">
        <v>27340</v>
      </c>
      <c r="B3360" s="202">
        <v>8.0399999999999991</v>
      </c>
      <c r="C3360" s="202"/>
      <c r="D3360" s="202"/>
      <c r="E3360" s="202"/>
    </row>
    <row r="3361" spans="1:5" x14ac:dyDescent="0.25">
      <c r="A3361" s="205">
        <v>27341</v>
      </c>
      <c r="B3361" s="202">
        <v>8.0299999999999994</v>
      </c>
      <c r="C3361" s="202"/>
      <c r="D3361" s="202"/>
      <c r="E3361" s="202"/>
    </row>
    <row r="3362" spans="1:5" x14ac:dyDescent="0.25">
      <c r="A3362" s="205">
        <v>27344</v>
      </c>
      <c r="B3362" s="202" t="e">
        <f>NA()</f>
        <v>#N/A</v>
      </c>
      <c r="C3362" s="202"/>
      <c r="D3362" s="202"/>
      <c r="E3362" s="202"/>
    </row>
    <row r="3363" spans="1:5" x14ac:dyDescent="0.25">
      <c r="A3363" s="205">
        <v>27345</v>
      </c>
      <c r="B3363" s="202">
        <v>7.98</v>
      </c>
      <c r="C3363" s="202"/>
      <c r="D3363" s="202"/>
      <c r="E3363" s="202"/>
    </row>
    <row r="3364" spans="1:5" x14ac:dyDescent="0.25">
      <c r="A3364" s="205">
        <v>27346</v>
      </c>
      <c r="B3364" s="202">
        <v>7.98</v>
      </c>
      <c r="C3364" s="202"/>
      <c r="D3364" s="202"/>
      <c r="E3364" s="202"/>
    </row>
    <row r="3365" spans="1:5" x14ac:dyDescent="0.25">
      <c r="A3365" s="205">
        <v>27347</v>
      </c>
      <c r="B3365" s="202">
        <v>7.95</v>
      </c>
      <c r="C3365" s="202"/>
      <c r="D3365" s="202"/>
      <c r="E3365" s="202"/>
    </row>
    <row r="3366" spans="1:5" x14ac:dyDescent="0.25">
      <c r="A3366" s="205">
        <v>27348</v>
      </c>
      <c r="B3366" s="202">
        <v>7.93</v>
      </c>
      <c r="C3366" s="202"/>
      <c r="D3366" s="202"/>
      <c r="E3366" s="202"/>
    </row>
    <row r="3367" spans="1:5" x14ac:dyDescent="0.25">
      <c r="A3367" s="205">
        <v>27351</v>
      </c>
      <c r="B3367" s="202">
        <v>7.94</v>
      </c>
      <c r="C3367" s="202"/>
      <c r="D3367" s="202"/>
      <c r="E3367" s="202"/>
    </row>
    <row r="3368" spans="1:5" x14ac:dyDescent="0.25">
      <c r="A3368" s="205">
        <v>27352</v>
      </c>
      <c r="B3368" s="202">
        <v>7.93</v>
      </c>
      <c r="C3368" s="202"/>
      <c r="D3368" s="202"/>
      <c r="E3368" s="202"/>
    </row>
    <row r="3369" spans="1:5" x14ac:dyDescent="0.25">
      <c r="A3369" s="205">
        <v>27353</v>
      </c>
      <c r="B3369" s="202">
        <v>7.94</v>
      </c>
      <c r="C3369" s="202"/>
      <c r="D3369" s="202"/>
      <c r="E3369" s="202"/>
    </row>
    <row r="3370" spans="1:5" x14ac:dyDescent="0.25">
      <c r="A3370" s="205">
        <v>27354</v>
      </c>
      <c r="B3370" s="202">
        <v>7.95</v>
      </c>
      <c r="C3370" s="202"/>
      <c r="D3370" s="202"/>
      <c r="E3370" s="202"/>
    </row>
    <row r="3371" spans="1:5" x14ac:dyDescent="0.25">
      <c r="A3371" s="205">
        <v>27355</v>
      </c>
      <c r="B3371" s="202">
        <v>7.94</v>
      </c>
      <c r="C3371" s="202"/>
      <c r="D3371" s="202"/>
      <c r="E3371" s="202"/>
    </row>
    <row r="3372" spans="1:5" x14ac:dyDescent="0.25">
      <c r="A3372" s="205">
        <v>27358</v>
      </c>
      <c r="B3372" s="202">
        <v>7.9</v>
      </c>
      <c r="C3372" s="202"/>
      <c r="D3372" s="202"/>
      <c r="E3372" s="202"/>
    </row>
    <row r="3373" spans="1:5" x14ac:dyDescent="0.25">
      <c r="A3373" s="205">
        <v>27359</v>
      </c>
      <c r="B3373" s="202">
        <v>7.96</v>
      </c>
      <c r="C3373" s="202"/>
      <c r="D3373" s="202"/>
      <c r="E3373" s="202"/>
    </row>
    <row r="3374" spans="1:5" x14ac:dyDescent="0.25">
      <c r="A3374" s="205">
        <v>27360</v>
      </c>
      <c r="B3374" s="202">
        <v>7.96</v>
      </c>
      <c r="C3374" s="202"/>
      <c r="D3374" s="202"/>
      <c r="E3374" s="202"/>
    </row>
    <row r="3375" spans="1:5" x14ac:dyDescent="0.25">
      <c r="A3375" s="205">
        <v>27361</v>
      </c>
      <c r="B3375" s="202" t="e">
        <f>NA()</f>
        <v>#N/A</v>
      </c>
      <c r="C3375" s="202"/>
      <c r="D3375" s="202"/>
      <c r="E3375" s="202"/>
    </row>
    <row r="3376" spans="1:5" x14ac:dyDescent="0.25">
      <c r="A3376" s="205">
        <v>27362</v>
      </c>
      <c r="B3376" s="202">
        <v>7.96</v>
      </c>
      <c r="C3376" s="202"/>
      <c r="D3376" s="202"/>
      <c r="E3376" s="202"/>
    </row>
    <row r="3377" spans="1:5" x14ac:dyDescent="0.25">
      <c r="A3377" s="205">
        <v>27365</v>
      </c>
      <c r="B3377" s="202">
        <v>8</v>
      </c>
      <c r="C3377" s="202"/>
      <c r="D3377" s="202"/>
      <c r="E3377" s="202"/>
    </row>
    <row r="3378" spans="1:5" x14ac:dyDescent="0.25">
      <c r="A3378" s="205">
        <v>27366</v>
      </c>
      <c r="B3378" s="202">
        <v>8.06</v>
      </c>
      <c r="C3378" s="202"/>
      <c r="D3378" s="202"/>
      <c r="E3378" s="202"/>
    </row>
    <row r="3379" spans="1:5" x14ac:dyDescent="0.25">
      <c r="A3379" s="205">
        <v>27367</v>
      </c>
      <c r="B3379" s="203">
        <v>8.01</v>
      </c>
      <c r="C3379" s="203"/>
      <c r="D3379" s="203"/>
      <c r="E3379" s="203"/>
    </row>
    <row r="3380" spans="1:5" x14ac:dyDescent="0.25">
      <c r="A3380" s="205">
        <v>27368</v>
      </c>
      <c r="B3380" s="202">
        <v>7.99</v>
      </c>
      <c r="C3380" s="202"/>
      <c r="D3380" s="202"/>
      <c r="E3380" s="202"/>
    </row>
    <row r="3381" spans="1:5" x14ac:dyDescent="0.25">
      <c r="A3381" s="205">
        <v>27369</v>
      </c>
      <c r="B3381" s="202">
        <v>7.98</v>
      </c>
      <c r="C3381" s="202"/>
      <c r="D3381" s="202"/>
      <c r="E3381" s="202"/>
    </row>
    <row r="3382" spans="1:5" x14ac:dyDescent="0.25">
      <c r="A3382" s="205">
        <v>27372</v>
      </c>
      <c r="B3382" s="202">
        <v>7.87</v>
      </c>
      <c r="C3382" s="202"/>
      <c r="D3382" s="202"/>
      <c r="E3382" s="202"/>
    </row>
    <row r="3383" spans="1:5" x14ac:dyDescent="0.25">
      <c r="A3383" s="205">
        <v>27373</v>
      </c>
      <c r="B3383" s="202">
        <v>7.88</v>
      </c>
      <c r="C3383" s="202"/>
      <c r="D3383" s="202"/>
      <c r="E3383" s="202"/>
    </row>
    <row r="3384" spans="1:5" x14ac:dyDescent="0.25">
      <c r="A3384" s="205">
        <v>27374</v>
      </c>
      <c r="B3384" s="202">
        <v>7.86</v>
      </c>
      <c r="C3384" s="202"/>
      <c r="D3384" s="202"/>
      <c r="E3384" s="202"/>
    </row>
    <row r="3385" spans="1:5" x14ac:dyDescent="0.25">
      <c r="A3385" s="205">
        <v>27375</v>
      </c>
      <c r="B3385" s="202">
        <v>7.85</v>
      </c>
      <c r="C3385" s="202"/>
      <c r="D3385" s="202"/>
      <c r="E3385" s="202"/>
    </row>
    <row r="3386" spans="1:5" x14ac:dyDescent="0.25">
      <c r="A3386" s="205">
        <v>27376</v>
      </c>
      <c r="B3386" s="202">
        <v>7.87</v>
      </c>
      <c r="C3386" s="202"/>
      <c r="D3386" s="202"/>
      <c r="E3386" s="202"/>
    </row>
    <row r="3387" spans="1:5" x14ac:dyDescent="0.25">
      <c r="A3387" s="205">
        <v>27379</v>
      </c>
      <c r="B3387" s="202">
        <v>7.86</v>
      </c>
      <c r="C3387" s="202"/>
      <c r="D3387" s="202"/>
      <c r="E3387" s="202"/>
    </row>
    <row r="3388" spans="1:5" x14ac:dyDescent="0.25">
      <c r="A3388" s="205">
        <v>27380</v>
      </c>
      <c r="B3388" s="202">
        <v>7.84</v>
      </c>
      <c r="C3388" s="202"/>
      <c r="D3388" s="202"/>
      <c r="E3388" s="202"/>
    </row>
    <row r="3389" spans="1:5" x14ac:dyDescent="0.25">
      <c r="A3389" s="205">
        <v>27381</v>
      </c>
      <c r="B3389" s="202">
        <v>7.84</v>
      </c>
      <c r="C3389" s="202"/>
      <c r="D3389" s="202"/>
      <c r="E3389" s="202"/>
    </row>
    <row r="3390" spans="1:5" x14ac:dyDescent="0.25">
      <c r="A3390" s="205">
        <v>27382</v>
      </c>
      <c r="B3390" s="202">
        <v>7.84</v>
      </c>
      <c r="C3390" s="202"/>
      <c r="D3390" s="202"/>
      <c r="E3390" s="202"/>
    </row>
    <row r="3391" spans="1:5" x14ac:dyDescent="0.25">
      <c r="A3391" s="205">
        <v>27383</v>
      </c>
      <c r="B3391" s="202">
        <v>7.84</v>
      </c>
      <c r="C3391" s="202"/>
      <c r="D3391" s="202"/>
      <c r="E3391" s="202"/>
    </row>
    <row r="3392" spans="1:5" x14ac:dyDescent="0.25">
      <c r="A3392" s="205">
        <v>27386</v>
      </c>
      <c r="B3392" s="202">
        <v>7.94</v>
      </c>
      <c r="C3392" s="202"/>
      <c r="D3392" s="202"/>
      <c r="E3392" s="202"/>
    </row>
    <row r="3393" spans="1:5" x14ac:dyDescent="0.25">
      <c r="A3393" s="205">
        <v>27387</v>
      </c>
      <c r="B3393" s="202">
        <v>7.92</v>
      </c>
      <c r="C3393" s="202"/>
      <c r="D3393" s="202"/>
      <c r="E3393" s="202"/>
    </row>
    <row r="3394" spans="1:5" x14ac:dyDescent="0.25">
      <c r="A3394" s="205">
        <v>27388</v>
      </c>
      <c r="B3394" s="202" t="e">
        <f>NA()</f>
        <v>#N/A</v>
      </c>
      <c r="C3394" s="202"/>
      <c r="D3394" s="202"/>
      <c r="E3394" s="202"/>
    </row>
    <row r="3395" spans="1:5" x14ac:dyDescent="0.25">
      <c r="A3395" s="205">
        <v>27389</v>
      </c>
      <c r="B3395" s="202">
        <v>7.92</v>
      </c>
      <c r="C3395" s="202"/>
      <c r="D3395" s="202"/>
      <c r="E3395" s="202"/>
    </row>
    <row r="3396" spans="1:5" x14ac:dyDescent="0.25">
      <c r="A3396" s="205">
        <v>27390</v>
      </c>
      <c r="B3396" s="202">
        <v>7.9</v>
      </c>
      <c r="C3396" s="202"/>
      <c r="D3396" s="202"/>
      <c r="E3396" s="202"/>
    </row>
    <row r="3397" spans="1:5" x14ac:dyDescent="0.25">
      <c r="A3397" s="205">
        <v>27393</v>
      </c>
      <c r="B3397" s="202">
        <v>7.92</v>
      </c>
      <c r="C3397" s="202"/>
      <c r="D3397" s="202"/>
      <c r="E3397" s="202"/>
    </row>
    <row r="3398" spans="1:5" x14ac:dyDescent="0.25">
      <c r="A3398" s="205">
        <v>27394</v>
      </c>
      <c r="B3398" s="202">
        <v>7.93</v>
      </c>
      <c r="C3398" s="202"/>
      <c r="D3398" s="202"/>
      <c r="E3398" s="202"/>
    </row>
    <row r="3399" spans="1:5" x14ac:dyDescent="0.25">
      <c r="A3399" s="205">
        <v>27395</v>
      </c>
      <c r="B3399" s="202" t="e">
        <f>NA()</f>
        <v>#N/A</v>
      </c>
      <c r="C3399" s="202"/>
      <c r="D3399" s="202"/>
      <c r="E3399" s="202"/>
    </row>
    <row r="3400" spans="1:5" x14ac:dyDescent="0.25">
      <c r="A3400" s="205">
        <v>27396</v>
      </c>
      <c r="B3400" s="202">
        <v>7.94</v>
      </c>
      <c r="C3400" s="202"/>
      <c r="D3400" s="202"/>
      <c r="E3400" s="202"/>
    </row>
    <row r="3401" spans="1:5" x14ac:dyDescent="0.25">
      <c r="A3401" s="205">
        <v>27397</v>
      </c>
      <c r="B3401" s="202">
        <v>7.92</v>
      </c>
      <c r="C3401" s="202"/>
      <c r="D3401" s="202"/>
      <c r="E3401" s="202"/>
    </row>
    <row r="3402" spans="1:5" x14ac:dyDescent="0.25">
      <c r="A3402" s="205">
        <v>27400</v>
      </c>
      <c r="B3402" s="202">
        <v>7.89</v>
      </c>
      <c r="C3402" s="202"/>
      <c r="D3402" s="202"/>
      <c r="E3402" s="202"/>
    </row>
    <row r="3403" spans="1:5" x14ac:dyDescent="0.25">
      <c r="A3403" s="205">
        <v>27401</v>
      </c>
      <c r="B3403" s="202">
        <v>7.89</v>
      </c>
      <c r="C3403" s="202"/>
      <c r="D3403" s="202"/>
      <c r="E3403" s="202"/>
    </row>
    <row r="3404" spans="1:5" x14ac:dyDescent="0.25">
      <c r="A3404" s="205">
        <v>27402</v>
      </c>
      <c r="B3404" s="202">
        <v>7.86</v>
      </c>
      <c r="C3404" s="202"/>
      <c r="D3404" s="202"/>
      <c r="E3404" s="202"/>
    </row>
    <row r="3405" spans="1:5" x14ac:dyDescent="0.25">
      <c r="A3405" s="205">
        <v>27403</v>
      </c>
      <c r="B3405" s="203">
        <v>7.78</v>
      </c>
      <c r="C3405" s="203"/>
      <c r="D3405" s="203"/>
      <c r="E3405" s="203"/>
    </row>
    <row r="3406" spans="1:5" x14ac:dyDescent="0.25">
      <c r="A3406" s="205">
        <v>27404</v>
      </c>
      <c r="B3406" s="202">
        <v>7.76</v>
      </c>
      <c r="C3406" s="202"/>
      <c r="D3406" s="202"/>
      <c r="E3406" s="202"/>
    </row>
    <row r="3407" spans="1:5" x14ac:dyDescent="0.25">
      <c r="A3407" s="205">
        <v>27407</v>
      </c>
      <c r="B3407" s="202">
        <v>7.84</v>
      </c>
      <c r="C3407" s="202"/>
      <c r="D3407" s="202"/>
      <c r="E3407" s="202"/>
    </row>
    <row r="3408" spans="1:5" x14ac:dyDescent="0.25">
      <c r="A3408" s="205">
        <v>27408</v>
      </c>
      <c r="B3408" s="202">
        <v>7.84</v>
      </c>
      <c r="C3408" s="202"/>
      <c r="D3408" s="202"/>
      <c r="E3408" s="202"/>
    </row>
    <row r="3409" spans="1:5" x14ac:dyDescent="0.25">
      <c r="A3409" s="205">
        <v>27409</v>
      </c>
      <c r="B3409" s="202">
        <v>7.88</v>
      </c>
      <c r="C3409" s="202"/>
      <c r="D3409" s="202"/>
      <c r="E3409" s="202"/>
    </row>
    <row r="3410" spans="1:5" x14ac:dyDescent="0.25">
      <c r="A3410" s="205">
        <v>27410</v>
      </c>
      <c r="B3410" s="202">
        <v>7.86</v>
      </c>
      <c r="C3410" s="202"/>
      <c r="D3410" s="202"/>
      <c r="E3410" s="202"/>
    </row>
    <row r="3411" spans="1:5" x14ac:dyDescent="0.25">
      <c r="A3411" s="205">
        <v>27411</v>
      </c>
      <c r="B3411" s="202">
        <v>7.85</v>
      </c>
      <c r="C3411" s="202"/>
      <c r="D3411" s="202"/>
      <c r="E3411" s="202"/>
    </row>
    <row r="3412" spans="1:5" x14ac:dyDescent="0.25">
      <c r="A3412" s="205">
        <v>27414</v>
      </c>
      <c r="B3412" s="202">
        <v>7.89</v>
      </c>
      <c r="C3412" s="202"/>
      <c r="D3412" s="202"/>
      <c r="E3412" s="202"/>
    </row>
    <row r="3413" spans="1:5" x14ac:dyDescent="0.25">
      <c r="A3413" s="205">
        <v>27415</v>
      </c>
      <c r="B3413" s="202">
        <v>7.86</v>
      </c>
      <c r="C3413" s="202"/>
      <c r="D3413" s="202"/>
      <c r="E3413" s="202"/>
    </row>
    <row r="3414" spans="1:5" x14ac:dyDescent="0.25">
      <c r="A3414" s="205">
        <v>27416</v>
      </c>
      <c r="B3414" s="202">
        <v>7.86</v>
      </c>
      <c r="C3414" s="202"/>
      <c r="D3414" s="202"/>
      <c r="E3414" s="202"/>
    </row>
    <row r="3415" spans="1:5" x14ac:dyDescent="0.25">
      <c r="A3415" s="205">
        <v>27417</v>
      </c>
      <c r="B3415" s="202">
        <v>7.93</v>
      </c>
      <c r="C3415" s="202"/>
      <c r="D3415" s="202"/>
      <c r="E3415" s="202"/>
    </row>
    <row r="3416" spans="1:5" x14ac:dyDescent="0.25">
      <c r="A3416" s="205">
        <v>27418</v>
      </c>
      <c r="B3416" s="202">
        <v>7.95</v>
      </c>
      <c r="C3416" s="202"/>
      <c r="D3416" s="202"/>
      <c r="E3416" s="202"/>
    </row>
    <row r="3417" spans="1:5" x14ac:dyDescent="0.25">
      <c r="A3417" s="205">
        <v>27421</v>
      </c>
      <c r="B3417" s="202">
        <v>7.94</v>
      </c>
      <c r="C3417" s="202"/>
      <c r="D3417" s="202"/>
      <c r="E3417" s="202"/>
    </row>
    <row r="3418" spans="1:5" x14ac:dyDescent="0.25">
      <c r="A3418" s="205">
        <v>27422</v>
      </c>
      <c r="B3418" s="202">
        <v>7.93</v>
      </c>
      <c r="C3418" s="202"/>
      <c r="D3418" s="202"/>
      <c r="E3418" s="202"/>
    </row>
    <row r="3419" spans="1:5" x14ac:dyDescent="0.25">
      <c r="A3419" s="205">
        <v>27423</v>
      </c>
      <c r="B3419" s="202">
        <v>7.92</v>
      </c>
      <c r="C3419" s="202"/>
      <c r="D3419" s="202"/>
      <c r="E3419" s="202"/>
    </row>
    <row r="3420" spans="1:5" x14ac:dyDescent="0.25">
      <c r="A3420" s="205">
        <v>27424</v>
      </c>
      <c r="B3420" s="202">
        <v>7.85</v>
      </c>
      <c r="C3420" s="202"/>
      <c r="D3420" s="202"/>
      <c r="E3420" s="202"/>
    </row>
    <row r="3421" spans="1:5" x14ac:dyDescent="0.25">
      <c r="A3421" s="205">
        <v>27425</v>
      </c>
      <c r="B3421" s="202">
        <v>7.82</v>
      </c>
      <c r="C3421" s="202"/>
      <c r="D3421" s="202"/>
      <c r="E3421" s="202"/>
    </row>
    <row r="3422" spans="1:5" x14ac:dyDescent="0.25">
      <c r="A3422" s="205">
        <v>27428</v>
      </c>
      <c r="B3422" s="202">
        <v>7.79</v>
      </c>
      <c r="C3422" s="202"/>
      <c r="D3422" s="202"/>
      <c r="E3422" s="202"/>
    </row>
    <row r="3423" spans="1:5" x14ac:dyDescent="0.25">
      <c r="A3423" s="205">
        <v>27429</v>
      </c>
      <c r="B3423" s="202">
        <v>7.79</v>
      </c>
      <c r="C3423" s="202"/>
      <c r="D3423" s="202"/>
      <c r="E3423" s="202"/>
    </row>
    <row r="3424" spans="1:5" x14ac:dyDescent="0.25">
      <c r="A3424" s="205">
        <v>27430</v>
      </c>
      <c r="B3424" s="202">
        <v>7.74</v>
      </c>
      <c r="C3424" s="202"/>
      <c r="D3424" s="202"/>
      <c r="E3424" s="202"/>
    </row>
    <row r="3425" spans="1:5" x14ac:dyDescent="0.25">
      <c r="A3425" s="205">
        <v>27431</v>
      </c>
      <c r="B3425" s="202">
        <v>7.72</v>
      </c>
      <c r="C3425" s="202"/>
      <c r="D3425" s="202"/>
      <c r="E3425" s="202"/>
    </row>
    <row r="3426" spans="1:5" x14ac:dyDescent="0.25">
      <c r="A3426" s="205">
        <v>27432</v>
      </c>
      <c r="B3426" s="202">
        <v>7.69</v>
      </c>
      <c r="C3426" s="202"/>
      <c r="D3426" s="202"/>
      <c r="E3426" s="202"/>
    </row>
    <row r="3427" spans="1:5" x14ac:dyDescent="0.25">
      <c r="A3427" s="205">
        <v>27435</v>
      </c>
      <c r="B3427" s="202">
        <v>7.74</v>
      </c>
      <c r="C3427" s="202"/>
      <c r="D3427" s="202"/>
      <c r="E3427" s="202"/>
    </row>
    <row r="3428" spans="1:5" x14ac:dyDescent="0.25">
      <c r="A3428" s="205">
        <v>27436</v>
      </c>
      <c r="B3428" s="202">
        <v>7.72</v>
      </c>
      <c r="C3428" s="202"/>
      <c r="D3428" s="202"/>
      <c r="E3428" s="202"/>
    </row>
    <row r="3429" spans="1:5" x14ac:dyDescent="0.25">
      <c r="A3429" s="205">
        <v>27437</v>
      </c>
      <c r="B3429" s="202" t="e">
        <f>NA()</f>
        <v>#N/A</v>
      </c>
      <c r="C3429" s="202"/>
      <c r="D3429" s="202"/>
      <c r="E3429" s="202"/>
    </row>
    <row r="3430" spans="1:5" x14ac:dyDescent="0.25">
      <c r="A3430" s="205">
        <v>27438</v>
      </c>
      <c r="B3430" s="202">
        <v>7.8</v>
      </c>
      <c r="C3430" s="202"/>
      <c r="D3430" s="202"/>
      <c r="E3430" s="202"/>
    </row>
    <row r="3431" spans="1:5" x14ac:dyDescent="0.25">
      <c r="A3431" s="205">
        <v>27439</v>
      </c>
      <c r="B3431" s="202">
        <v>7.69</v>
      </c>
      <c r="C3431" s="202"/>
      <c r="D3431" s="202"/>
      <c r="E3431" s="202"/>
    </row>
    <row r="3432" spans="1:5" x14ac:dyDescent="0.25">
      <c r="A3432" s="205">
        <v>27442</v>
      </c>
      <c r="B3432" s="202" t="e">
        <f>NA()</f>
        <v>#N/A</v>
      </c>
      <c r="C3432" s="202"/>
      <c r="D3432" s="202"/>
      <c r="E3432" s="202"/>
    </row>
    <row r="3433" spans="1:5" x14ac:dyDescent="0.25">
      <c r="A3433" s="205">
        <v>27443</v>
      </c>
      <c r="B3433" s="202">
        <v>7.64</v>
      </c>
      <c r="C3433" s="202"/>
      <c r="D3433" s="202"/>
      <c r="E3433" s="202"/>
    </row>
    <row r="3434" spans="1:5" x14ac:dyDescent="0.25">
      <c r="A3434" s="205">
        <v>27444</v>
      </c>
      <c r="B3434" s="202">
        <v>7.64</v>
      </c>
      <c r="C3434" s="202"/>
      <c r="D3434" s="202"/>
      <c r="E3434" s="202"/>
    </row>
    <row r="3435" spans="1:5" x14ac:dyDescent="0.25">
      <c r="A3435" s="205">
        <v>27445</v>
      </c>
      <c r="B3435" s="202">
        <v>7.64</v>
      </c>
      <c r="C3435" s="202"/>
      <c r="D3435" s="202"/>
      <c r="E3435" s="202"/>
    </row>
    <row r="3436" spans="1:5" x14ac:dyDescent="0.25">
      <c r="A3436" s="205">
        <v>27446</v>
      </c>
      <c r="B3436" s="202">
        <v>7.58</v>
      </c>
      <c r="C3436" s="202"/>
      <c r="D3436" s="202"/>
      <c r="E3436" s="202"/>
    </row>
    <row r="3437" spans="1:5" x14ac:dyDescent="0.25">
      <c r="A3437" s="205">
        <v>27449</v>
      </c>
      <c r="B3437" s="202">
        <v>7.66</v>
      </c>
      <c r="C3437" s="202"/>
      <c r="D3437" s="202"/>
      <c r="E3437" s="202"/>
    </row>
    <row r="3438" spans="1:5" x14ac:dyDescent="0.25">
      <c r="A3438" s="205">
        <v>27450</v>
      </c>
      <c r="B3438" s="202">
        <v>7.7</v>
      </c>
      <c r="C3438" s="202"/>
      <c r="D3438" s="202"/>
      <c r="E3438" s="202"/>
    </row>
    <row r="3439" spans="1:5" x14ac:dyDescent="0.25">
      <c r="A3439" s="205">
        <v>27451</v>
      </c>
      <c r="B3439" s="202">
        <v>7.75</v>
      </c>
      <c r="C3439" s="202"/>
      <c r="D3439" s="202"/>
      <c r="E3439" s="202"/>
    </row>
    <row r="3440" spans="1:5" x14ac:dyDescent="0.25">
      <c r="A3440" s="205">
        <v>27452</v>
      </c>
      <c r="B3440" s="202">
        <v>7.73</v>
      </c>
      <c r="C3440" s="202"/>
      <c r="D3440" s="202"/>
      <c r="E3440" s="202"/>
    </row>
    <row r="3441" spans="1:5" x14ac:dyDescent="0.25">
      <c r="A3441" s="205">
        <v>27453</v>
      </c>
      <c r="B3441" s="202">
        <v>7.72</v>
      </c>
      <c r="C3441" s="202"/>
      <c r="D3441" s="202"/>
      <c r="E3441" s="202"/>
    </row>
    <row r="3442" spans="1:5" x14ac:dyDescent="0.25">
      <c r="A3442" s="205">
        <v>27456</v>
      </c>
      <c r="B3442" s="202">
        <v>7.75</v>
      </c>
      <c r="C3442" s="202"/>
      <c r="D3442" s="202"/>
      <c r="E3442" s="202"/>
    </row>
    <row r="3443" spans="1:5" x14ac:dyDescent="0.25">
      <c r="A3443" s="205">
        <v>27457</v>
      </c>
      <c r="B3443" s="202">
        <v>7.78</v>
      </c>
      <c r="C3443" s="202"/>
      <c r="D3443" s="202"/>
      <c r="E3443" s="202"/>
    </row>
    <row r="3444" spans="1:5" x14ac:dyDescent="0.25">
      <c r="A3444" s="205">
        <v>27458</v>
      </c>
      <c r="B3444" s="202">
        <v>7.74</v>
      </c>
      <c r="C3444" s="202"/>
      <c r="D3444" s="202"/>
      <c r="E3444" s="202"/>
    </row>
    <row r="3445" spans="1:5" x14ac:dyDescent="0.25">
      <c r="A3445" s="205">
        <v>27459</v>
      </c>
      <c r="B3445" s="202">
        <v>7.72</v>
      </c>
      <c r="C3445" s="202"/>
      <c r="D3445" s="202"/>
      <c r="E3445" s="202"/>
    </row>
    <row r="3446" spans="1:5" x14ac:dyDescent="0.25">
      <c r="A3446" s="205">
        <v>27460</v>
      </c>
      <c r="B3446" s="202">
        <v>7.76</v>
      </c>
      <c r="C3446" s="202"/>
      <c r="D3446" s="202"/>
      <c r="E3446" s="202"/>
    </row>
    <row r="3447" spans="1:5" x14ac:dyDescent="0.25">
      <c r="A3447" s="205">
        <v>27463</v>
      </c>
      <c r="B3447" s="202">
        <v>7.78</v>
      </c>
      <c r="C3447" s="202"/>
      <c r="D3447" s="202"/>
      <c r="E3447" s="202"/>
    </row>
    <row r="3448" spans="1:5" x14ac:dyDescent="0.25">
      <c r="A3448" s="205">
        <v>27464</v>
      </c>
      <c r="B3448" s="202">
        <v>7.82</v>
      </c>
      <c r="C3448" s="202"/>
      <c r="D3448" s="202"/>
      <c r="E3448" s="202"/>
    </row>
    <row r="3449" spans="1:5" x14ac:dyDescent="0.25">
      <c r="A3449" s="205">
        <v>27465</v>
      </c>
      <c r="B3449" s="203">
        <v>7.84</v>
      </c>
      <c r="C3449" s="203"/>
      <c r="D3449" s="203"/>
      <c r="E3449" s="203"/>
    </row>
    <row r="3450" spans="1:5" x14ac:dyDescent="0.25">
      <c r="A3450" s="205">
        <v>27466</v>
      </c>
      <c r="B3450" s="202">
        <v>7.83</v>
      </c>
      <c r="C3450" s="202"/>
      <c r="D3450" s="202"/>
      <c r="E3450" s="202"/>
    </row>
    <row r="3451" spans="1:5" x14ac:dyDescent="0.25">
      <c r="A3451" s="205">
        <v>27467</v>
      </c>
      <c r="B3451" s="202">
        <v>7.86</v>
      </c>
      <c r="C3451" s="202"/>
      <c r="D3451" s="202"/>
      <c r="E3451" s="202"/>
    </row>
    <row r="3452" spans="1:5" x14ac:dyDescent="0.25">
      <c r="A3452" s="205">
        <v>27470</v>
      </c>
      <c r="B3452" s="202">
        <v>7.96</v>
      </c>
      <c r="C3452" s="202"/>
      <c r="D3452" s="202"/>
      <c r="E3452" s="202"/>
    </row>
    <row r="3453" spans="1:5" x14ac:dyDescent="0.25">
      <c r="A3453" s="205">
        <v>27471</v>
      </c>
      <c r="B3453" s="202">
        <v>7.97</v>
      </c>
      <c r="C3453" s="202"/>
      <c r="D3453" s="202"/>
      <c r="E3453" s="202"/>
    </row>
    <row r="3454" spans="1:5" x14ac:dyDescent="0.25">
      <c r="A3454" s="205">
        <v>27472</v>
      </c>
      <c r="B3454" s="202">
        <v>8.0500000000000007</v>
      </c>
      <c r="C3454" s="202"/>
      <c r="D3454" s="202"/>
      <c r="E3454" s="202"/>
    </row>
    <row r="3455" spans="1:5" x14ac:dyDescent="0.25">
      <c r="A3455" s="205">
        <v>27473</v>
      </c>
      <c r="B3455" s="202">
        <v>8.3000000000000007</v>
      </c>
      <c r="C3455" s="202"/>
      <c r="D3455" s="202"/>
      <c r="E3455" s="202"/>
    </row>
    <row r="3456" spans="1:5" x14ac:dyDescent="0.25">
      <c r="A3456" s="205">
        <v>27474</v>
      </c>
      <c r="B3456" s="202">
        <v>8.18</v>
      </c>
      <c r="C3456" s="202"/>
      <c r="D3456" s="202"/>
      <c r="E3456" s="202"/>
    </row>
    <row r="3457" spans="1:5" x14ac:dyDescent="0.25">
      <c r="A3457" s="205">
        <v>27477</v>
      </c>
      <c r="B3457" s="202">
        <v>8.31</v>
      </c>
      <c r="C3457" s="202"/>
      <c r="D3457" s="202"/>
      <c r="E3457" s="202"/>
    </row>
    <row r="3458" spans="1:5" x14ac:dyDescent="0.25">
      <c r="A3458" s="205">
        <v>27478</v>
      </c>
      <c r="B3458" s="202">
        <v>8.2899999999999991</v>
      </c>
      <c r="C3458" s="202"/>
      <c r="D3458" s="202"/>
      <c r="E3458" s="202"/>
    </row>
    <row r="3459" spans="1:5" x14ac:dyDescent="0.25">
      <c r="A3459" s="205">
        <v>27479</v>
      </c>
      <c r="B3459" s="202">
        <v>8.2799999999999994</v>
      </c>
      <c r="C3459" s="202"/>
      <c r="D3459" s="202"/>
      <c r="E3459" s="202"/>
    </row>
    <row r="3460" spans="1:5" x14ac:dyDescent="0.25">
      <c r="A3460" s="205">
        <v>27480</v>
      </c>
      <c r="B3460" s="202">
        <v>8.26</v>
      </c>
      <c r="C3460" s="202"/>
      <c r="D3460" s="202"/>
      <c r="E3460" s="202"/>
    </row>
    <row r="3461" spans="1:5" x14ac:dyDescent="0.25">
      <c r="A3461" s="205">
        <v>27481</v>
      </c>
      <c r="B3461" s="202" t="e">
        <f>NA()</f>
        <v>#N/A</v>
      </c>
      <c r="C3461" s="202"/>
      <c r="D3461" s="202"/>
      <c r="E3461" s="202"/>
    </row>
    <row r="3462" spans="1:5" x14ac:dyDescent="0.25">
      <c r="A3462" s="205">
        <v>27484</v>
      </c>
      <c r="B3462" s="202">
        <v>8.24</v>
      </c>
      <c r="C3462" s="202"/>
      <c r="D3462" s="202"/>
      <c r="E3462" s="202"/>
    </row>
    <row r="3463" spans="1:5" x14ac:dyDescent="0.25">
      <c r="A3463" s="205">
        <v>27485</v>
      </c>
      <c r="B3463" s="202">
        <v>8.2799999999999994</v>
      </c>
      <c r="C3463" s="202"/>
      <c r="D3463" s="202"/>
      <c r="E3463" s="202"/>
    </row>
    <row r="3464" spans="1:5" x14ac:dyDescent="0.25">
      <c r="A3464" s="205">
        <v>27486</v>
      </c>
      <c r="B3464" s="202">
        <v>8.35</v>
      </c>
      <c r="C3464" s="202"/>
      <c r="D3464" s="202"/>
      <c r="E3464" s="202"/>
    </row>
    <row r="3465" spans="1:5" x14ac:dyDescent="0.25">
      <c r="A3465" s="205">
        <v>27487</v>
      </c>
      <c r="B3465" s="202">
        <v>8.35</v>
      </c>
      <c r="C3465" s="202"/>
      <c r="D3465" s="202"/>
      <c r="E3465" s="202"/>
    </row>
    <row r="3466" spans="1:5" x14ac:dyDescent="0.25">
      <c r="A3466" s="205">
        <v>27488</v>
      </c>
      <c r="B3466" s="202">
        <v>8.3800000000000008</v>
      </c>
      <c r="C3466" s="202"/>
      <c r="D3466" s="202"/>
      <c r="E3466" s="202"/>
    </row>
    <row r="3467" spans="1:5" x14ac:dyDescent="0.25">
      <c r="A3467" s="205">
        <v>27491</v>
      </c>
      <c r="B3467" s="202">
        <v>8.44</v>
      </c>
      <c r="C3467" s="202"/>
      <c r="D3467" s="202"/>
      <c r="E3467" s="202"/>
    </row>
    <row r="3468" spans="1:5" x14ac:dyDescent="0.25">
      <c r="A3468" s="205">
        <v>27492</v>
      </c>
      <c r="B3468" s="202">
        <v>8.3800000000000008</v>
      </c>
      <c r="C3468" s="202"/>
      <c r="D3468" s="202"/>
      <c r="E3468" s="202"/>
    </row>
    <row r="3469" spans="1:5" x14ac:dyDescent="0.25">
      <c r="A3469" s="205">
        <v>27493</v>
      </c>
      <c r="B3469" s="202">
        <v>8.32</v>
      </c>
      <c r="C3469" s="202"/>
      <c r="D3469" s="202"/>
      <c r="E3469" s="202"/>
    </row>
    <row r="3470" spans="1:5" x14ac:dyDescent="0.25">
      <c r="A3470" s="205">
        <v>27494</v>
      </c>
      <c r="B3470" s="202">
        <v>8.33</v>
      </c>
      <c r="C3470" s="202"/>
      <c r="D3470" s="202"/>
      <c r="E3470" s="202"/>
    </row>
    <row r="3471" spans="1:5" x14ac:dyDescent="0.25">
      <c r="A3471" s="205">
        <v>27495</v>
      </c>
      <c r="B3471" s="202">
        <v>8.33</v>
      </c>
      <c r="C3471" s="202"/>
      <c r="D3471" s="202"/>
      <c r="E3471" s="202"/>
    </row>
    <row r="3472" spans="1:5" x14ac:dyDescent="0.25">
      <c r="A3472" s="205">
        <v>27498</v>
      </c>
      <c r="B3472" s="202">
        <v>8.3000000000000007</v>
      </c>
      <c r="C3472" s="202"/>
      <c r="D3472" s="202"/>
      <c r="E3472" s="202"/>
    </row>
    <row r="3473" spans="1:5" x14ac:dyDescent="0.25">
      <c r="A3473" s="205">
        <v>27499</v>
      </c>
      <c r="B3473" s="202">
        <v>8.2899999999999991</v>
      </c>
      <c r="C3473" s="202"/>
      <c r="D3473" s="202"/>
      <c r="E3473" s="202"/>
    </row>
    <row r="3474" spans="1:5" x14ac:dyDescent="0.25">
      <c r="A3474" s="205">
        <v>27500</v>
      </c>
      <c r="B3474" s="203">
        <v>8.27</v>
      </c>
      <c r="C3474" s="203"/>
      <c r="D3474" s="203"/>
      <c r="E3474" s="203"/>
    </row>
    <row r="3475" spans="1:5" x14ac:dyDescent="0.25">
      <c r="A3475" s="205">
        <v>27501</v>
      </c>
      <c r="B3475" s="202">
        <v>8.32</v>
      </c>
      <c r="C3475" s="202"/>
      <c r="D3475" s="202"/>
      <c r="E3475" s="202"/>
    </row>
    <row r="3476" spans="1:5" x14ac:dyDescent="0.25">
      <c r="A3476" s="205">
        <v>27502</v>
      </c>
      <c r="B3476" s="202">
        <v>8.36</v>
      </c>
      <c r="C3476" s="202"/>
      <c r="D3476" s="202"/>
      <c r="E3476" s="202"/>
    </row>
    <row r="3477" spans="1:5" x14ac:dyDescent="0.25">
      <c r="A3477" s="205">
        <v>27505</v>
      </c>
      <c r="B3477" s="202">
        <v>8.4</v>
      </c>
      <c r="C3477" s="202"/>
      <c r="D3477" s="202"/>
      <c r="E3477" s="202"/>
    </row>
    <row r="3478" spans="1:5" x14ac:dyDescent="0.25">
      <c r="A3478" s="205">
        <v>27506</v>
      </c>
      <c r="B3478" s="202">
        <v>8.4</v>
      </c>
      <c r="C3478" s="202"/>
      <c r="D3478" s="202"/>
      <c r="E3478" s="202"/>
    </row>
    <row r="3479" spans="1:5" x14ac:dyDescent="0.25">
      <c r="A3479" s="205">
        <v>27507</v>
      </c>
      <c r="B3479" s="202">
        <v>8.3800000000000008</v>
      </c>
      <c r="C3479" s="202"/>
      <c r="D3479" s="202"/>
      <c r="E3479" s="202"/>
    </row>
    <row r="3480" spans="1:5" x14ac:dyDescent="0.25">
      <c r="A3480" s="205">
        <v>27508</v>
      </c>
      <c r="B3480" s="202">
        <v>8.36</v>
      </c>
      <c r="C3480" s="202"/>
      <c r="D3480" s="202"/>
      <c r="E3480" s="202"/>
    </row>
    <row r="3481" spans="1:5" x14ac:dyDescent="0.25">
      <c r="A3481" s="205">
        <v>27509</v>
      </c>
      <c r="B3481" s="202">
        <v>8.3800000000000008</v>
      </c>
      <c r="C3481" s="202"/>
      <c r="D3481" s="202"/>
      <c r="E3481" s="202"/>
    </row>
    <row r="3482" spans="1:5" x14ac:dyDescent="0.25">
      <c r="A3482" s="205">
        <v>27512</v>
      </c>
      <c r="B3482" s="202">
        <v>8.4700000000000006</v>
      </c>
      <c r="C3482" s="202"/>
      <c r="D3482" s="202"/>
      <c r="E3482" s="202"/>
    </row>
    <row r="3483" spans="1:5" x14ac:dyDescent="0.25">
      <c r="A3483" s="205">
        <v>27513</v>
      </c>
      <c r="B3483" s="202">
        <v>8.4499999999999993</v>
      </c>
      <c r="C3483" s="202"/>
      <c r="D3483" s="202"/>
      <c r="E3483" s="202"/>
    </row>
    <row r="3484" spans="1:5" x14ac:dyDescent="0.25">
      <c r="A3484" s="205">
        <v>27514</v>
      </c>
      <c r="B3484" s="202">
        <v>8.44</v>
      </c>
      <c r="C3484" s="202"/>
      <c r="D3484" s="202"/>
      <c r="E3484" s="202"/>
    </row>
    <row r="3485" spans="1:5" x14ac:dyDescent="0.25">
      <c r="A3485" s="205">
        <v>27515</v>
      </c>
      <c r="B3485" s="202">
        <v>8.43</v>
      </c>
      <c r="C3485" s="202"/>
      <c r="D3485" s="202"/>
      <c r="E3485" s="202"/>
    </row>
    <row r="3486" spans="1:5" x14ac:dyDescent="0.25">
      <c r="A3486" s="205">
        <v>27516</v>
      </c>
      <c r="B3486" s="202">
        <v>8.2799999999999994</v>
      </c>
      <c r="C3486" s="202"/>
      <c r="D3486" s="202"/>
      <c r="E3486" s="202"/>
    </row>
    <row r="3487" spans="1:5" x14ac:dyDescent="0.25">
      <c r="A3487" s="205">
        <v>27519</v>
      </c>
      <c r="B3487" s="202">
        <v>8.26</v>
      </c>
      <c r="C3487" s="202"/>
      <c r="D3487" s="202"/>
      <c r="E3487" s="202"/>
    </row>
    <row r="3488" spans="1:5" x14ac:dyDescent="0.25">
      <c r="A3488" s="205">
        <v>27520</v>
      </c>
      <c r="B3488" s="202">
        <v>8.27</v>
      </c>
      <c r="C3488" s="202"/>
      <c r="D3488" s="202"/>
      <c r="E3488" s="202"/>
    </row>
    <row r="3489" spans="1:5" x14ac:dyDescent="0.25">
      <c r="A3489" s="205">
        <v>27521</v>
      </c>
      <c r="B3489" s="202">
        <v>8.26</v>
      </c>
      <c r="C3489" s="202"/>
      <c r="D3489" s="202"/>
      <c r="E3489" s="202"/>
    </row>
    <row r="3490" spans="1:5" x14ac:dyDescent="0.25">
      <c r="A3490" s="205">
        <v>27522</v>
      </c>
      <c r="B3490" s="202">
        <v>8.2200000000000006</v>
      </c>
      <c r="C3490" s="202"/>
      <c r="D3490" s="202"/>
      <c r="E3490" s="202"/>
    </row>
    <row r="3491" spans="1:5" x14ac:dyDescent="0.25">
      <c r="A3491" s="205">
        <v>27523</v>
      </c>
      <c r="B3491" s="202">
        <v>8.23</v>
      </c>
      <c r="C3491" s="202"/>
      <c r="D3491" s="202"/>
      <c r="E3491" s="202"/>
    </row>
    <row r="3492" spans="1:5" x14ac:dyDescent="0.25">
      <c r="A3492" s="205">
        <v>27526</v>
      </c>
      <c r="B3492" s="202">
        <v>8.2200000000000006</v>
      </c>
      <c r="C3492" s="202"/>
      <c r="D3492" s="202"/>
      <c r="E3492" s="202"/>
    </row>
    <row r="3493" spans="1:5" x14ac:dyDescent="0.25">
      <c r="A3493" s="205">
        <v>27527</v>
      </c>
      <c r="B3493" s="202">
        <v>8.2100000000000009</v>
      </c>
      <c r="C3493" s="202"/>
      <c r="D3493" s="202"/>
      <c r="E3493" s="202"/>
    </row>
    <row r="3494" spans="1:5" x14ac:dyDescent="0.25">
      <c r="A3494" s="205">
        <v>27528</v>
      </c>
      <c r="B3494" s="202">
        <v>8.16</v>
      </c>
      <c r="C3494" s="202"/>
      <c r="D3494" s="202"/>
      <c r="E3494" s="202"/>
    </row>
    <row r="3495" spans="1:5" x14ac:dyDescent="0.25">
      <c r="A3495" s="205">
        <v>27529</v>
      </c>
      <c r="B3495" s="202">
        <v>8.16</v>
      </c>
      <c r="C3495" s="202"/>
      <c r="D3495" s="202"/>
      <c r="E3495" s="202"/>
    </row>
    <row r="3496" spans="1:5" x14ac:dyDescent="0.25">
      <c r="A3496" s="205">
        <v>27530</v>
      </c>
      <c r="B3496" s="202">
        <v>8.16</v>
      </c>
      <c r="C3496" s="202"/>
      <c r="D3496" s="202"/>
      <c r="E3496" s="202"/>
    </row>
    <row r="3497" spans="1:5" x14ac:dyDescent="0.25">
      <c r="A3497" s="205">
        <v>27533</v>
      </c>
      <c r="B3497" s="202">
        <v>8.14</v>
      </c>
      <c r="C3497" s="202"/>
      <c r="D3497" s="202"/>
      <c r="E3497" s="202"/>
    </row>
    <row r="3498" spans="1:5" x14ac:dyDescent="0.25">
      <c r="A3498" s="205">
        <v>27534</v>
      </c>
      <c r="B3498" s="202">
        <v>8.14</v>
      </c>
      <c r="C3498" s="202"/>
      <c r="D3498" s="202"/>
      <c r="E3498" s="202"/>
    </row>
    <row r="3499" spans="1:5" x14ac:dyDescent="0.25">
      <c r="A3499" s="205">
        <v>27535</v>
      </c>
      <c r="B3499" s="202">
        <v>8.14</v>
      </c>
      <c r="C3499" s="202"/>
      <c r="D3499" s="202"/>
      <c r="E3499" s="202"/>
    </row>
    <row r="3500" spans="1:5" x14ac:dyDescent="0.25">
      <c r="A3500" s="205">
        <v>27536</v>
      </c>
      <c r="B3500" s="202">
        <v>8.1999999999999993</v>
      </c>
      <c r="C3500" s="202"/>
      <c r="D3500" s="202"/>
      <c r="E3500" s="202"/>
    </row>
    <row r="3501" spans="1:5" x14ac:dyDescent="0.25">
      <c r="A3501" s="205">
        <v>27537</v>
      </c>
      <c r="B3501" s="202">
        <v>8.16</v>
      </c>
      <c r="C3501" s="202"/>
      <c r="D3501" s="202"/>
      <c r="E3501" s="202"/>
    </row>
    <row r="3502" spans="1:5" x14ac:dyDescent="0.25">
      <c r="A3502" s="205">
        <v>27540</v>
      </c>
      <c r="B3502" s="202" t="e">
        <f>NA()</f>
        <v>#N/A</v>
      </c>
      <c r="C3502" s="202"/>
      <c r="D3502" s="202"/>
      <c r="E3502" s="202"/>
    </row>
    <row r="3503" spans="1:5" x14ac:dyDescent="0.25">
      <c r="A3503" s="205">
        <v>27541</v>
      </c>
      <c r="B3503" s="202">
        <v>8.2100000000000009</v>
      </c>
      <c r="C3503" s="202"/>
      <c r="D3503" s="202"/>
      <c r="E3503" s="202"/>
    </row>
    <row r="3504" spans="1:5" x14ac:dyDescent="0.25">
      <c r="A3504" s="205">
        <v>27542</v>
      </c>
      <c r="B3504" s="202">
        <v>8.3000000000000007</v>
      </c>
      <c r="C3504" s="202"/>
      <c r="D3504" s="202"/>
      <c r="E3504" s="202"/>
    </row>
    <row r="3505" spans="1:5" x14ac:dyDescent="0.25">
      <c r="A3505" s="205">
        <v>27543</v>
      </c>
      <c r="B3505" s="202">
        <v>8.26</v>
      </c>
      <c r="C3505" s="202"/>
      <c r="D3505" s="202"/>
      <c r="E3505" s="202"/>
    </row>
    <row r="3506" spans="1:5" x14ac:dyDescent="0.25">
      <c r="A3506" s="205">
        <v>27544</v>
      </c>
      <c r="B3506" s="202">
        <v>8.1999999999999993</v>
      </c>
      <c r="C3506" s="202"/>
      <c r="D3506" s="202"/>
      <c r="E3506" s="202"/>
    </row>
    <row r="3507" spans="1:5" x14ac:dyDescent="0.25">
      <c r="A3507" s="205">
        <v>27547</v>
      </c>
      <c r="B3507" s="203">
        <v>8.2200000000000006</v>
      </c>
      <c r="C3507" s="203"/>
      <c r="D3507" s="203"/>
      <c r="E3507" s="203"/>
    </row>
    <row r="3508" spans="1:5" x14ac:dyDescent="0.25">
      <c r="A3508" s="205">
        <v>27548</v>
      </c>
      <c r="B3508" s="202">
        <v>8.19</v>
      </c>
      <c r="C3508" s="202"/>
      <c r="D3508" s="202"/>
      <c r="E3508" s="202"/>
    </row>
    <row r="3509" spans="1:5" x14ac:dyDescent="0.25">
      <c r="A3509" s="205">
        <v>27549</v>
      </c>
      <c r="B3509" s="202">
        <v>8.16</v>
      </c>
      <c r="C3509" s="202"/>
      <c r="D3509" s="202"/>
      <c r="E3509" s="202"/>
    </row>
    <row r="3510" spans="1:5" x14ac:dyDescent="0.25">
      <c r="A3510" s="205">
        <v>27550</v>
      </c>
      <c r="B3510" s="202">
        <v>8.15</v>
      </c>
      <c r="C3510" s="202"/>
      <c r="D3510" s="202"/>
      <c r="E3510" s="202"/>
    </row>
    <row r="3511" spans="1:5" x14ac:dyDescent="0.25">
      <c r="A3511" s="205">
        <v>27551</v>
      </c>
      <c r="B3511" s="202">
        <v>8.06</v>
      </c>
      <c r="C3511" s="202"/>
      <c r="D3511" s="202"/>
      <c r="E3511" s="202"/>
    </row>
    <row r="3512" spans="1:5" x14ac:dyDescent="0.25">
      <c r="A3512" s="205">
        <v>27554</v>
      </c>
      <c r="B3512" s="202">
        <v>7.96</v>
      </c>
      <c r="C3512" s="202"/>
      <c r="D3512" s="202"/>
      <c r="E3512" s="202"/>
    </row>
    <row r="3513" spans="1:5" x14ac:dyDescent="0.25">
      <c r="A3513" s="205">
        <v>27555</v>
      </c>
      <c r="B3513" s="202">
        <v>7.95</v>
      </c>
      <c r="C3513" s="202"/>
      <c r="D3513" s="202"/>
      <c r="E3513" s="202"/>
    </row>
    <row r="3514" spans="1:5" x14ac:dyDescent="0.25">
      <c r="A3514" s="205">
        <v>27556</v>
      </c>
      <c r="B3514" s="202">
        <v>7.85</v>
      </c>
      <c r="C3514" s="202"/>
      <c r="D3514" s="202"/>
      <c r="E3514" s="202"/>
    </row>
    <row r="3515" spans="1:5" x14ac:dyDescent="0.25">
      <c r="A3515" s="205">
        <v>27557</v>
      </c>
      <c r="B3515" s="202">
        <v>8.02</v>
      </c>
      <c r="C3515" s="202"/>
      <c r="D3515" s="202"/>
      <c r="E3515" s="202"/>
    </row>
    <row r="3516" spans="1:5" x14ac:dyDescent="0.25">
      <c r="A3516" s="205">
        <v>27558</v>
      </c>
      <c r="B3516" s="202">
        <v>7.98</v>
      </c>
      <c r="C3516" s="202"/>
      <c r="D3516" s="202"/>
      <c r="E3516" s="202"/>
    </row>
    <row r="3517" spans="1:5" x14ac:dyDescent="0.25">
      <c r="A3517" s="205">
        <v>27561</v>
      </c>
      <c r="B3517" s="202">
        <v>7.94</v>
      </c>
      <c r="C3517" s="202"/>
      <c r="D3517" s="202"/>
      <c r="E3517" s="202"/>
    </row>
    <row r="3518" spans="1:5" x14ac:dyDescent="0.25">
      <c r="A3518" s="205">
        <v>27562</v>
      </c>
      <c r="B3518" s="202">
        <v>7.96</v>
      </c>
      <c r="C3518" s="202"/>
      <c r="D3518" s="202"/>
      <c r="E3518" s="202"/>
    </row>
    <row r="3519" spans="1:5" x14ac:dyDescent="0.25">
      <c r="A3519" s="205">
        <v>27563</v>
      </c>
      <c r="B3519" s="202">
        <v>8.0399999999999991</v>
      </c>
      <c r="C3519" s="202"/>
      <c r="D3519" s="202"/>
      <c r="E3519" s="202"/>
    </row>
    <row r="3520" spans="1:5" x14ac:dyDescent="0.25">
      <c r="A3520" s="205">
        <v>27564</v>
      </c>
      <c r="B3520" s="202">
        <v>7.98</v>
      </c>
      <c r="C3520" s="202"/>
      <c r="D3520" s="202"/>
      <c r="E3520" s="202"/>
    </row>
    <row r="3521" spans="1:5" x14ac:dyDescent="0.25">
      <c r="A3521" s="205">
        <v>27565</v>
      </c>
      <c r="B3521" s="202">
        <v>8.0299999999999994</v>
      </c>
      <c r="C3521" s="202"/>
      <c r="D3521" s="202"/>
      <c r="E3521" s="202"/>
    </row>
    <row r="3522" spans="1:5" x14ac:dyDescent="0.25">
      <c r="A3522" s="205">
        <v>27568</v>
      </c>
      <c r="B3522" s="202">
        <v>8.0500000000000007</v>
      </c>
      <c r="C3522" s="202"/>
      <c r="D3522" s="202"/>
      <c r="E3522" s="202"/>
    </row>
    <row r="3523" spans="1:5" x14ac:dyDescent="0.25">
      <c r="A3523" s="205">
        <v>27569</v>
      </c>
      <c r="B3523" s="202">
        <v>8.0399999999999991</v>
      </c>
      <c r="C3523" s="202"/>
      <c r="D3523" s="202"/>
      <c r="E3523" s="202"/>
    </row>
    <row r="3524" spans="1:5" x14ac:dyDescent="0.25">
      <c r="A3524" s="205">
        <v>27570</v>
      </c>
      <c r="B3524" s="202">
        <v>8.07</v>
      </c>
      <c r="C3524" s="202"/>
      <c r="D3524" s="202"/>
      <c r="E3524" s="202"/>
    </row>
    <row r="3525" spans="1:5" x14ac:dyDescent="0.25">
      <c r="A3525" s="205">
        <v>27571</v>
      </c>
      <c r="B3525" s="202">
        <v>8.09</v>
      </c>
      <c r="C3525" s="202"/>
      <c r="D3525" s="202"/>
      <c r="E3525" s="202"/>
    </row>
    <row r="3526" spans="1:5" x14ac:dyDescent="0.25">
      <c r="A3526" s="205">
        <v>27572</v>
      </c>
      <c r="B3526" s="202">
        <v>8.1</v>
      </c>
      <c r="C3526" s="202"/>
      <c r="D3526" s="202"/>
      <c r="E3526" s="202"/>
    </row>
    <row r="3527" spans="1:5" x14ac:dyDescent="0.25">
      <c r="A3527" s="205">
        <v>27575</v>
      </c>
      <c r="B3527" s="202">
        <v>8.09</v>
      </c>
      <c r="C3527" s="202"/>
      <c r="D3527" s="202"/>
      <c r="E3527" s="202"/>
    </row>
    <row r="3528" spans="1:5" x14ac:dyDescent="0.25">
      <c r="A3528" s="205">
        <v>27576</v>
      </c>
      <c r="B3528" s="202">
        <v>8.1199999999999992</v>
      </c>
      <c r="C3528" s="202"/>
      <c r="D3528" s="202"/>
      <c r="E3528" s="202"/>
    </row>
    <row r="3529" spans="1:5" x14ac:dyDescent="0.25">
      <c r="A3529" s="205">
        <v>27577</v>
      </c>
      <c r="B3529" s="203">
        <v>8.16</v>
      </c>
      <c r="C3529" s="203"/>
      <c r="D3529" s="203"/>
      <c r="E3529" s="203"/>
    </row>
    <row r="3530" spans="1:5" x14ac:dyDescent="0.25">
      <c r="A3530" s="205">
        <v>27578</v>
      </c>
      <c r="B3530" s="202">
        <v>8.16</v>
      </c>
      <c r="C3530" s="202"/>
      <c r="D3530" s="202"/>
      <c r="E3530" s="202"/>
    </row>
    <row r="3531" spans="1:5" x14ac:dyDescent="0.25">
      <c r="A3531" s="205">
        <v>27579</v>
      </c>
      <c r="B3531" s="202" t="e">
        <f>NA()</f>
        <v>#N/A</v>
      </c>
      <c r="C3531" s="202"/>
      <c r="D3531" s="202"/>
      <c r="E3531" s="202"/>
    </row>
    <row r="3532" spans="1:5" x14ac:dyDescent="0.25">
      <c r="A3532" s="205">
        <v>27582</v>
      </c>
      <c r="B3532" s="202">
        <v>8.18</v>
      </c>
      <c r="C3532" s="202"/>
      <c r="D3532" s="202"/>
      <c r="E3532" s="202"/>
    </row>
    <row r="3533" spans="1:5" x14ac:dyDescent="0.25">
      <c r="A3533" s="205">
        <v>27583</v>
      </c>
      <c r="B3533" s="202">
        <v>8.17</v>
      </c>
      <c r="C3533" s="202"/>
      <c r="D3533" s="202"/>
      <c r="E3533" s="202"/>
    </row>
    <row r="3534" spans="1:5" x14ac:dyDescent="0.25">
      <c r="A3534" s="205">
        <v>27584</v>
      </c>
      <c r="B3534" s="203">
        <v>8.17</v>
      </c>
      <c r="C3534" s="203"/>
      <c r="D3534" s="203"/>
      <c r="E3534" s="203"/>
    </row>
    <row r="3535" spans="1:5" x14ac:dyDescent="0.25">
      <c r="A3535" s="205">
        <v>27585</v>
      </c>
      <c r="B3535" s="202">
        <v>8.17</v>
      </c>
      <c r="C3535" s="202"/>
      <c r="D3535" s="202"/>
      <c r="E3535" s="202"/>
    </row>
    <row r="3536" spans="1:5" x14ac:dyDescent="0.25">
      <c r="A3536" s="205">
        <v>27586</v>
      </c>
      <c r="B3536" s="202">
        <v>8.1199999999999992</v>
      </c>
      <c r="C3536" s="202"/>
      <c r="D3536" s="202"/>
      <c r="E3536" s="202"/>
    </row>
    <row r="3537" spans="1:5" x14ac:dyDescent="0.25">
      <c r="A3537" s="205">
        <v>27589</v>
      </c>
      <c r="B3537" s="202">
        <v>8.1199999999999992</v>
      </c>
      <c r="C3537" s="202"/>
      <c r="D3537" s="202"/>
      <c r="E3537" s="202"/>
    </row>
    <row r="3538" spans="1:5" x14ac:dyDescent="0.25">
      <c r="A3538" s="205">
        <v>27590</v>
      </c>
      <c r="B3538" s="202">
        <v>8.1</v>
      </c>
      <c r="C3538" s="202"/>
      <c r="D3538" s="202"/>
      <c r="E3538" s="202"/>
    </row>
    <row r="3539" spans="1:5" x14ac:dyDescent="0.25">
      <c r="A3539" s="205">
        <v>27591</v>
      </c>
      <c r="B3539" s="202">
        <v>8.1300000000000008</v>
      </c>
      <c r="C3539" s="202"/>
      <c r="D3539" s="202"/>
      <c r="E3539" s="202"/>
    </row>
    <row r="3540" spans="1:5" x14ac:dyDescent="0.25">
      <c r="A3540" s="205">
        <v>27592</v>
      </c>
      <c r="B3540" s="202">
        <v>8.14</v>
      </c>
      <c r="C3540" s="202"/>
      <c r="D3540" s="202"/>
      <c r="E3540" s="202"/>
    </row>
    <row r="3541" spans="1:5" x14ac:dyDescent="0.25">
      <c r="A3541" s="205">
        <v>27593</v>
      </c>
      <c r="B3541" s="202">
        <v>8.15</v>
      </c>
      <c r="C3541" s="202"/>
      <c r="D3541" s="202"/>
      <c r="E3541" s="202"/>
    </row>
    <row r="3542" spans="1:5" x14ac:dyDescent="0.25">
      <c r="A3542" s="205">
        <v>27596</v>
      </c>
      <c r="B3542" s="202">
        <v>8.18</v>
      </c>
      <c r="C3542" s="202"/>
      <c r="D3542" s="202"/>
      <c r="E3542" s="202"/>
    </row>
    <row r="3543" spans="1:5" x14ac:dyDescent="0.25">
      <c r="A3543" s="205">
        <v>27597</v>
      </c>
      <c r="B3543" s="202">
        <v>8.18</v>
      </c>
      <c r="C3543" s="202"/>
      <c r="D3543" s="202"/>
      <c r="E3543" s="202"/>
    </row>
    <row r="3544" spans="1:5" x14ac:dyDescent="0.25">
      <c r="A3544" s="205">
        <v>27598</v>
      </c>
      <c r="B3544" s="203">
        <v>8.18</v>
      </c>
      <c r="C3544" s="203"/>
      <c r="D3544" s="203"/>
      <c r="E3544" s="203"/>
    </row>
    <row r="3545" spans="1:5" x14ac:dyDescent="0.25">
      <c r="A3545" s="205">
        <v>27599</v>
      </c>
      <c r="B3545" s="202">
        <v>8.18</v>
      </c>
      <c r="C3545" s="202"/>
      <c r="D3545" s="202"/>
      <c r="E3545" s="202"/>
    </row>
    <row r="3546" spans="1:5" x14ac:dyDescent="0.25">
      <c r="A3546" s="205">
        <v>27600</v>
      </c>
      <c r="B3546" s="202">
        <v>8.1999999999999993</v>
      </c>
      <c r="C3546" s="202"/>
      <c r="D3546" s="202"/>
      <c r="E3546" s="202"/>
    </row>
    <row r="3547" spans="1:5" x14ac:dyDescent="0.25">
      <c r="A3547" s="205">
        <v>27603</v>
      </c>
      <c r="B3547" s="202">
        <v>8.2100000000000009</v>
      </c>
      <c r="C3547" s="202"/>
      <c r="D3547" s="202"/>
      <c r="E3547" s="202"/>
    </row>
    <row r="3548" spans="1:5" x14ac:dyDescent="0.25">
      <c r="A3548" s="205">
        <v>27604</v>
      </c>
      <c r="B3548" s="202">
        <v>8.2100000000000009</v>
      </c>
      <c r="C3548" s="202"/>
      <c r="D3548" s="202"/>
      <c r="E3548" s="202"/>
    </row>
    <row r="3549" spans="1:5" x14ac:dyDescent="0.25">
      <c r="A3549" s="205">
        <v>27605</v>
      </c>
      <c r="B3549" s="202">
        <v>8.23</v>
      </c>
      <c r="C3549" s="202"/>
      <c r="D3549" s="202"/>
      <c r="E3549" s="202"/>
    </row>
    <row r="3550" spans="1:5" x14ac:dyDescent="0.25">
      <c r="A3550" s="205">
        <v>27606</v>
      </c>
      <c r="B3550" s="202">
        <v>8.31</v>
      </c>
      <c r="C3550" s="202"/>
      <c r="D3550" s="202"/>
      <c r="E3550" s="202"/>
    </row>
    <row r="3551" spans="1:5" x14ac:dyDescent="0.25">
      <c r="A3551" s="205">
        <v>27607</v>
      </c>
      <c r="B3551" s="202">
        <v>8.3800000000000008</v>
      </c>
      <c r="C3551" s="202"/>
      <c r="D3551" s="202"/>
      <c r="E3551" s="202"/>
    </row>
    <row r="3552" spans="1:5" x14ac:dyDescent="0.25">
      <c r="A3552" s="205">
        <v>27610</v>
      </c>
      <c r="B3552" s="202">
        <v>8.4600000000000009</v>
      </c>
      <c r="C3552" s="202"/>
      <c r="D3552" s="202"/>
      <c r="E3552" s="202"/>
    </row>
    <row r="3553" spans="1:5" x14ac:dyDescent="0.25">
      <c r="A3553" s="205">
        <v>27611</v>
      </c>
      <c r="B3553" s="202">
        <v>8.4700000000000006</v>
      </c>
      <c r="C3553" s="202"/>
      <c r="D3553" s="202"/>
      <c r="E3553" s="202"/>
    </row>
    <row r="3554" spans="1:5" x14ac:dyDescent="0.25">
      <c r="A3554" s="205">
        <v>27612</v>
      </c>
      <c r="B3554" s="202">
        <v>8.5</v>
      </c>
      <c r="C3554" s="202"/>
      <c r="D3554" s="202"/>
      <c r="E3554" s="202"/>
    </row>
    <row r="3555" spans="1:5" x14ac:dyDescent="0.25">
      <c r="A3555" s="205">
        <v>27613</v>
      </c>
      <c r="B3555" s="202">
        <v>8.5399999999999991</v>
      </c>
      <c r="C3555" s="202"/>
      <c r="D3555" s="202"/>
      <c r="E3555" s="202"/>
    </row>
    <row r="3556" spans="1:5" x14ac:dyDescent="0.25">
      <c r="A3556" s="205">
        <v>27614</v>
      </c>
      <c r="B3556" s="202">
        <v>8.4700000000000006</v>
      </c>
      <c r="C3556" s="202"/>
      <c r="D3556" s="202"/>
      <c r="E3556" s="202"/>
    </row>
    <row r="3557" spans="1:5" x14ac:dyDescent="0.25">
      <c r="A3557" s="205">
        <v>27617</v>
      </c>
      <c r="B3557" s="202">
        <v>8.4499999999999993</v>
      </c>
      <c r="C3557" s="202"/>
      <c r="D3557" s="202"/>
      <c r="E3557" s="202"/>
    </row>
    <row r="3558" spans="1:5" x14ac:dyDescent="0.25">
      <c r="A3558" s="205">
        <v>27618</v>
      </c>
      <c r="B3558" s="202">
        <v>8.48</v>
      </c>
      <c r="C3558" s="202"/>
      <c r="D3558" s="202"/>
      <c r="E3558" s="202"/>
    </row>
    <row r="3559" spans="1:5" x14ac:dyDescent="0.25">
      <c r="A3559" s="205">
        <v>27619</v>
      </c>
      <c r="B3559" s="202">
        <v>8.49</v>
      </c>
      <c r="C3559" s="202"/>
      <c r="D3559" s="202"/>
      <c r="E3559" s="202"/>
    </row>
    <row r="3560" spans="1:5" x14ac:dyDescent="0.25">
      <c r="A3560" s="204">
        <v>27620</v>
      </c>
      <c r="B3560" s="201">
        <v>8.5399999999999991</v>
      </c>
    </row>
    <row r="3561" spans="1:5" x14ac:dyDescent="0.25">
      <c r="A3561" s="204">
        <v>27621</v>
      </c>
      <c r="B3561" s="201">
        <v>8.56</v>
      </c>
    </row>
    <row r="3562" spans="1:5" x14ac:dyDescent="0.25">
      <c r="A3562" s="204">
        <v>27624</v>
      </c>
      <c r="B3562" s="201">
        <v>8.5500000000000007</v>
      </c>
    </row>
    <row r="3563" spans="1:5" x14ac:dyDescent="0.25">
      <c r="A3563" s="204">
        <v>27625</v>
      </c>
      <c r="B3563" s="201">
        <v>8.5299999999999994</v>
      </c>
    </row>
    <row r="3564" spans="1:5" x14ac:dyDescent="0.25">
      <c r="A3564" s="204">
        <v>27626</v>
      </c>
      <c r="B3564" s="201">
        <v>8.51</v>
      </c>
    </row>
    <row r="3565" spans="1:5" x14ac:dyDescent="0.25">
      <c r="A3565" s="204">
        <v>27627</v>
      </c>
      <c r="B3565" s="201">
        <v>8.5299999999999994</v>
      </c>
    </row>
    <row r="3566" spans="1:5" x14ac:dyDescent="0.25">
      <c r="A3566" s="204">
        <v>27628</v>
      </c>
      <c r="B3566" s="201">
        <v>8.5299999999999994</v>
      </c>
    </row>
    <row r="3567" spans="1:5" x14ac:dyDescent="0.25">
      <c r="A3567" s="204">
        <v>27631</v>
      </c>
      <c r="B3567" s="201">
        <v>8.5399999999999991</v>
      </c>
    </row>
    <row r="3568" spans="1:5" x14ac:dyDescent="0.25">
      <c r="A3568" s="204">
        <v>27632</v>
      </c>
      <c r="B3568" s="201">
        <v>8.52</v>
      </c>
    </row>
    <row r="3569" spans="1:2" x14ac:dyDescent="0.25">
      <c r="A3569" s="204">
        <v>27633</v>
      </c>
      <c r="B3569" s="201">
        <v>8.48</v>
      </c>
    </row>
    <row r="3570" spans="1:2" x14ac:dyDescent="0.25">
      <c r="A3570" s="204">
        <v>27634</v>
      </c>
      <c r="B3570" s="201">
        <v>8.4499999999999993</v>
      </c>
    </row>
    <row r="3571" spans="1:2" x14ac:dyDescent="0.25">
      <c r="A3571" s="204">
        <v>27635</v>
      </c>
      <c r="B3571" s="201">
        <v>8.42</v>
      </c>
    </row>
    <row r="3572" spans="1:2" x14ac:dyDescent="0.25">
      <c r="A3572" s="204">
        <v>27638</v>
      </c>
      <c r="B3572" s="201" t="e">
        <f>NA()</f>
        <v>#N/A</v>
      </c>
    </row>
    <row r="3573" spans="1:2" x14ac:dyDescent="0.25">
      <c r="A3573" s="204">
        <v>27639</v>
      </c>
      <c r="B3573" s="201">
        <v>8.44</v>
      </c>
    </row>
    <row r="3574" spans="1:2" x14ac:dyDescent="0.25">
      <c r="A3574" s="204">
        <v>27640</v>
      </c>
      <c r="B3574" s="201">
        <v>8.4600000000000009</v>
      </c>
    </row>
    <row r="3575" spans="1:2" x14ac:dyDescent="0.25">
      <c r="A3575" s="204">
        <v>27641</v>
      </c>
      <c r="B3575" s="201">
        <v>8.4600000000000009</v>
      </c>
    </row>
    <row r="3576" spans="1:2" x14ac:dyDescent="0.25">
      <c r="A3576" s="204">
        <v>27642</v>
      </c>
      <c r="B3576" s="201">
        <v>8.51</v>
      </c>
    </row>
    <row r="3577" spans="1:2" x14ac:dyDescent="0.25">
      <c r="A3577" s="204">
        <v>27645</v>
      </c>
      <c r="B3577" s="201">
        <v>8.5399999999999991</v>
      </c>
    </row>
    <row r="3578" spans="1:2" x14ac:dyDescent="0.25">
      <c r="A3578" s="204">
        <v>27646</v>
      </c>
      <c r="B3578" s="201">
        <v>8.57</v>
      </c>
    </row>
    <row r="3579" spans="1:2" x14ac:dyDescent="0.25">
      <c r="A3579" s="204">
        <v>27647</v>
      </c>
      <c r="B3579" s="201">
        <v>8.6</v>
      </c>
    </row>
    <row r="3580" spans="1:2" x14ac:dyDescent="0.25">
      <c r="A3580" s="204">
        <v>27648</v>
      </c>
      <c r="B3580" s="201">
        <v>8.66</v>
      </c>
    </row>
    <row r="3581" spans="1:2" x14ac:dyDescent="0.25">
      <c r="A3581" s="204">
        <v>27649</v>
      </c>
      <c r="B3581" s="201">
        <v>8.68</v>
      </c>
    </row>
    <row r="3582" spans="1:2" x14ac:dyDescent="0.25">
      <c r="A3582" s="204">
        <v>27652</v>
      </c>
      <c r="B3582" s="201">
        <v>8.68</v>
      </c>
    </row>
    <row r="3583" spans="1:2" x14ac:dyDescent="0.25">
      <c r="A3583" s="204">
        <v>27653</v>
      </c>
      <c r="B3583" s="201">
        <v>8.7100000000000009</v>
      </c>
    </row>
    <row r="3584" spans="1:2" x14ac:dyDescent="0.25">
      <c r="A3584" s="204">
        <v>27654</v>
      </c>
      <c r="B3584" s="201">
        <v>8.6300000000000008</v>
      </c>
    </row>
    <row r="3585" spans="1:2" x14ac:dyDescent="0.25">
      <c r="A3585" s="204">
        <v>27655</v>
      </c>
      <c r="B3585" s="201">
        <v>8.6</v>
      </c>
    </row>
    <row r="3586" spans="1:2" x14ac:dyDescent="0.25">
      <c r="A3586" s="204">
        <v>27656</v>
      </c>
      <c r="B3586" s="201">
        <v>8.5399999999999991</v>
      </c>
    </row>
    <row r="3587" spans="1:2" x14ac:dyDescent="0.25">
      <c r="A3587" s="204">
        <v>27659</v>
      </c>
      <c r="B3587" s="201">
        <v>8.52</v>
      </c>
    </row>
    <row r="3588" spans="1:2" x14ac:dyDescent="0.25">
      <c r="A3588" s="204">
        <v>27660</v>
      </c>
      <c r="B3588" s="201">
        <v>8.52</v>
      </c>
    </row>
    <row r="3589" spans="1:2" x14ac:dyDescent="0.25">
      <c r="A3589" s="204">
        <v>27661</v>
      </c>
      <c r="B3589" s="201">
        <v>8.4700000000000006</v>
      </c>
    </row>
    <row r="3590" spans="1:2" x14ac:dyDescent="0.25">
      <c r="A3590" s="204">
        <v>27662</v>
      </c>
      <c r="B3590" s="201">
        <v>8.5299999999999994</v>
      </c>
    </row>
    <row r="3591" spans="1:2" x14ac:dyDescent="0.25">
      <c r="A3591" s="204">
        <v>27663</v>
      </c>
      <c r="B3591" s="201">
        <v>8.56</v>
      </c>
    </row>
    <row r="3592" spans="1:2" x14ac:dyDescent="0.25">
      <c r="A3592" s="204">
        <v>27666</v>
      </c>
      <c r="B3592" s="201">
        <v>8.59</v>
      </c>
    </row>
    <row r="3593" spans="1:2" x14ac:dyDescent="0.25">
      <c r="A3593" s="204">
        <v>27667</v>
      </c>
      <c r="B3593" s="201">
        <v>8.61</v>
      </c>
    </row>
    <row r="3594" spans="1:2" x14ac:dyDescent="0.25">
      <c r="A3594" s="204">
        <v>27668</v>
      </c>
      <c r="B3594" s="201">
        <v>8.61</v>
      </c>
    </row>
    <row r="3595" spans="1:2" x14ac:dyDescent="0.25">
      <c r="A3595" s="204">
        <v>27669</v>
      </c>
      <c r="B3595" s="201">
        <v>8.6</v>
      </c>
    </row>
    <row r="3596" spans="1:2" x14ac:dyDescent="0.25">
      <c r="A3596" s="204">
        <v>27670</v>
      </c>
      <c r="B3596" s="201">
        <v>8.5299999999999994</v>
      </c>
    </row>
    <row r="3597" spans="1:2" x14ac:dyDescent="0.25">
      <c r="A3597" s="204">
        <v>27673</v>
      </c>
      <c r="B3597" s="201">
        <v>8.4700000000000006</v>
      </c>
    </row>
    <row r="3598" spans="1:2" x14ac:dyDescent="0.25">
      <c r="A3598" s="204">
        <v>27674</v>
      </c>
      <c r="B3598" s="201">
        <v>8.48</v>
      </c>
    </row>
    <row r="3599" spans="1:2" x14ac:dyDescent="0.25">
      <c r="A3599" s="204">
        <v>27675</v>
      </c>
      <c r="B3599" s="201">
        <v>8.43</v>
      </c>
    </row>
    <row r="3600" spans="1:2" x14ac:dyDescent="0.25">
      <c r="A3600" s="204">
        <v>27676</v>
      </c>
      <c r="B3600" s="201">
        <v>8.4</v>
      </c>
    </row>
    <row r="3601" spans="1:2" x14ac:dyDescent="0.25">
      <c r="A3601" s="204">
        <v>27677</v>
      </c>
      <c r="B3601" s="201">
        <v>8.35</v>
      </c>
    </row>
    <row r="3602" spans="1:2" x14ac:dyDescent="0.25">
      <c r="A3602" s="204">
        <v>27680</v>
      </c>
      <c r="B3602" s="201" t="e">
        <f>NA()</f>
        <v>#N/A</v>
      </c>
    </row>
    <row r="3603" spans="1:2" x14ac:dyDescent="0.25">
      <c r="A3603" s="204">
        <v>27681</v>
      </c>
      <c r="B3603" s="201">
        <v>8.36</v>
      </c>
    </row>
    <row r="3604" spans="1:2" x14ac:dyDescent="0.25">
      <c r="A3604" s="204">
        <v>27682</v>
      </c>
      <c r="B3604" s="201">
        <v>8.3699999999999992</v>
      </c>
    </row>
    <row r="3605" spans="1:2" x14ac:dyDescent="0.25">
      <c r="A3605" s="204">
        <v>27683</v>
      </c>
      <c r="B3605" s="201">
        <v>8.31</v>
      </c>
    </row>
    <row r="3606" spans="1:2" x14ac:dyDescent="0.25">
      <c r="A3606" s="204">
        <v>27684</v>
      </c>
      <c r="B3606" s="201">
        <v>8.31</v>
      </c>
    </row>
    <row r="3607" spans="1:2" x14ac:dyDescent="0.25">
      <c r="A3607" s="204">
        <v>27687</v>
      </c>
      <c r="B3607" s="201">
        <v>8.33</v>
      </c>
    </row>
    <row r="3608" spans="1:2" x14ac:dyDescent="0.25">
      <c r="A3608" s="204">
        <v>27688</v>
      </c>
      <c r="B3608" s="201">
        <v>8.26</v>
      </c>
    </row>
    <row r="3609" spans="1:2" x14ac:dyDescent="0.25">
      <c r="A3609" s="204">
        <v>27689</v>
      </c>
      <c r="B3609" s="201">
        <v>8.25</v>
      </c>
    </row>
    <row r="3610" spans="1:2" x14ac:dyDescent="0.25">
      <c r="A3610" s="204">
        <v>27690</v>
      </c>
      <c r="B3610" s="201">
        <v>8.2100000000000009</v>
      </c>
    </row>
    <row r="3611" spans="1:2" x14ac:dyDescent="0.25">
      <c r="A3611" s="204">
        <v>27691</v>
      </c>
      <c r="B3611" s="201">
        <v>8.25</v>
      </c>
    </row>
    <row r="3612" spans="1:2" x14ac:dyDescent="0.25">
      <c r="A3612" s="204">
        <v>27694</v>
      </c>
      <c r="B3612" s="201">
        <v>8.27</v>
      </c>
    </row>
    <row r="3613" spans="1:2" x14ac:dyDescent="0.25">
      <c r="A3613" s="204">
        <v>27695</v>
      </c>
      <c r="B3613" s="201">
        <v>8.25</v>
      </c>
    </row>
    <row r="3614" spans="1:2" x14ac:dyDescent="0.25">
      <c r="A3614" s="204">
        <v>27696</v>
      </c>
      <c r="B3614" s="201">
        <v>8.23</v>
      </c>
    </row>
    <row r="3615" spans="1:2" x14ac:dyDescent="0.25">
      <c r="A3615" s="204">
        <v>27697</v>
      </c>
      <c r="B3615" s="201">
        <v>8.19</v>
      </c>
    </row>
    <row r="3616" spans="1:2" x14ac:dyDescent="0.25">
      <c r="A3616" s="204">
        <v>27698</v>
      </c>
      <c r="B3616" s="201">
        <v>8.15</v>
      </c>
    </row>
    <row r="3617" spans="1:2" x14ac:dyDescent="0.25">
      <c r="A3617" s="204">
        <v>27701</v>
      </c>
      <c r="B3617" s="201">
        <v>8.19</v>
      </c>
    </row>
    <row r="3618" spans="1:2" x14ac:dyDescent="0.25">
      <c r="A3618" s="204">
        <v>27702</v>
      </c>
      <c r="B3618" s="201" t="e">
        <f>NA()</f>
        <v>#N/A</v>
      </c>
    </row>
    <row r="3619" spans="1:2" x14ac:dyDescent="0.25">
      <c r="A3619" s="204">
        <v>27703</v>
      </c>
      <c r="B3619" s="201">
        <v>8.18</v>
      </c>
    </row>
    <row r="3620" spans="1:2" x14ac:dyDescent="0.25">
      <c r="A3620" s="204">
        <v>27704</v>
      </c>
      <c r="B3620" s="201">
        <v>8.19</v>
      </c>
    </row>
    <row r="3621" spans="1:2" x14ac:dyDescent="0.25">
      <c r="A3621" s="204">
        <v>27705</v>
      </c>
      <c r="B3621" s="201">
        <v>8.18</v>
      </c>
    </row>
    <row r="3622" spans="1:2" x14ac:dyDescent="0.25">
      <c r="A3622" s="204">
        <v>27708</v>
      </c>
      <c r="B3622" s="201">
        <v>8.17</v>
      </c>
    </row>
    <row r="3623" spans="1:2" x14ac:dyDescent="0.25">
      <c r="A3623" s="204">
        <v>27709</v>
      </c>
      <c r="B3623" s="201" t="e">
        <f>NA()</f>
        <v>#N/A</v>
      </c>
    </row>
    <row r="3624" spans="1:2" x14ac:dyDescent="0.25">
      <c r="A3624" s="204">
        <v>27710</v>
      </c>
      <c r="B3624" s="201">
        <v>8.1999999999999993</v>
      </c>
    </row>
    <row r="3625" spans="1:2" x14ac:dyDescent="0.25">
      <c r="A3625" s="204">
        <v>27711</v>
      </c>
      <c r="B3625" s="201">
        <v>8.2200000000000006</v>
      </c>
    </row>
    <row r="3626" spans="1:2" x14ac:dyDescent="0.25">
      <c r="A3626" s="204">
        <v>27712</v>
      </c>
      <c r="B3626" s="201">
        <v>8.2799999999999994</v>
      </c>
    </row>
    <row r="3627" spans="1:2" x14ac:dyDescent="0.25">
      <c r="A3627" s="204">
        <v>27715</v>
      </c>
      <c r="B3627" s="201">
        <v>8.2899999999999991</v>
      </c>
    </row>
    <row r="3628" spans="1:2" x14ac:dyDescent="0.25">
      <c r="A3628" s="204">
        <v>27716</v>
      </c>
      <c r="B3628" s="201">
        <v>8.36</v>
      </c>
    </row>
    <row r="3629" spans="1:2" x14ac:dyDescent="0.25">
      <c r="A3629" s="204">
        <v>27717</v>
      </c>
      <c r="B3629" s="201">
        <v>8.36</v>
      </c>
    </row>
    <row r="3630" spans="1:2" x14ac:dyDescent="0.25">
      <c r="A3630" s="204">
        <v>27718</v>
      </c>
      <c r="B3630" s="201">
        <v>8.34</v>
      </c>
    </row>
    <row r="3631" spans="1:2" x14ac:dyDescent="0.25">
      <c r="A3631" s="204">
        <v>27719</v>
      </c>
      <c r="B3631" s="201">
        <v>8.3699999999999992</v>
      </c>
    </row>
    <row r="3632" spans="1:2" x14ac:dyDescent="0.25">
      <c r="A3632" s="204">
        <v>27722</v>
      </c>
      <c r="B3632" s="201">
        <v>8.36</v>
      </c>
    </row>
    <row r="3633" spans="1:2" x14ac:dyDescent="0.25">
      <c r="A3633" s="204">
        <v>27723</v>
      </c>
      <c r="B3633" s="201">
        <v>8.34</v>
      </c>
    </row>
    <row r="3634" spans="1:2" x14ac:dyDescent="0.25">
      <c r="A3634" s="204">
        <v>27724</v>
      </c>
      <c r="B3634" s="201">
        <v>8.34</v>
      </c>
    </row>
    <row r="3635" spans="1:2" x14ac:dyDescent="0.25">
      <c r="A3635" s="204">
        <v>27725</v>
      </c>
      <c r="B3635" s="201" t="e">
        <f>NA()</f>
        <v>#N/A</v>
      </c>
    </row>
    <row r="3636" spans="1:2" x14ac:dyDescent="0.25">
      <c r="A3636" s="204">
        <v>27726</v>
      </c>
      <c r="B3636" s="201">
        <v>8.34</v>
      </c>
    </row>
    <row r="3637" spans="1:2" x14ac:dyDescent="0.25">
      <c r="A3637" s="204">
        <v>27729</v>
      </c>
      <c r="B3637" s="201">
        <v>8.35</v>
      </c>
    </row>
    <row r="3638" spans="1:2" x14ac:dyDescent="0.25">
      <c r="A3638" s="204">
        <v>27730</v>
      </c>
      <c r="B3638" s="201">
        <v>8.34</v>
      </c>
    </row>
    <row r="3639" spans="1:2" x14ac:dyDescent="0.25">
      <c r="A3639" s="204">
        <v>27731</v>
      </c>
      <c r="B3639" s="201">
        <v>8.34</v>
      </c>
    </row>
    <row r="3640" spans="1:2" x14ac:dyDescent="0.25">
      <c r="A3640" s="204">
        <v>27732</v>
      </c>
      <c r="B3640" s="201">
        <v>8.32</v>
      </c>
    </row>
    <row r="3641" spans="1:2" x14ac:dyDescent="0.25">
      <c r="A3641" s="204">
        <v>27733</v>
      </c>
      <c r="B3641" s="201">
        <v>8.33</v>
      </c>
    </row>
    <row r="3642" spans="1:2" x14ac:dyDescent="0.25">
      <c r="A3642" s="204">
        <v>27736</v>
      </c>
      <c r="B3642" s="201">
        <v>8.36</v>
      </c>
    </row>
    <row r="3643" spans="1:2" x14ac:dyDescent="0.25">
      <c r="A3643" s="204">
        <v>27737</v>
      </c>
      <c r="B3643" s="201">
        <v>8.4</v>
      </c>
    </row>
    <row r="3644" spans="1:2" x14ac:dyDescent="0.25">
      <c r="A3644" s="204">
        <v>27738</v>
      </c>
      <c r="B3644" s="201">
        <v>8.4</v>
      </c>
    </row>
    <row r="3645" spans="1:2" x14ac:dyDescent="0.25">
      <c r="A3645" s="204">
        <v>27739</v>
      </c>
      <c r="B3645" s="201">
        <v>8.3699999999999992</v>
      </c>
    </row>
    <row r="3646" spans="1:2" x14ac:dyDescent="0.25">
      <c r="A3646" s="204">
        <v>27740</v>
      </c>
      <c r="B3646" s="201">
        <v>8.33</v>
      </c>
    </row>
    <row r="3647" spans="1:2" x14ac:dyDescent="0.25">
      <c r="A3647" s="204">
        <v>27743</v>
      </c>
      <c r="B3647" s="201">
        <v>8.3000000000000007</v>
      </c>
    </row>
    <row r="3648" spans="1:2" x14ac:dyDescent="0.25">
      <c r="A3648" s="204">
        <v>27744</v>
      </c>
      <c r="B3648" s="201">
        <v>8.2200000000000006</v>
      </c>
    </row>
    <row r="3649" spans="1:2" x14ac:dyDescent="0.25">
      <c r="A3649" s="204">
        <v>27745</v>
      </c>
      <c r="B3649" s="201">
        <v>8.2100000000000009</v>
      </c>
    </row>
    <row r="3650" spans="1:2" x14ac:dyDescent="0.25">
      <c r="A3650" s="204">
        <v>27746</v>
      </c>
      <c r="B3650" s="201">
        <v>8.17</v>
      </c>
    </row>
    <row r="3651" spans="1:2" x14ac:dyDescent="0.25">
      <c r="A3651" s="204">
        <v>27747</v>
      </c>
      <c r="B3651" s="201">
        <v>8.1199999999999992</v>
      </c>
    </row>
    <row r="3652" spans="1:2" x14ac:dyDescent="0.25">
      <c r="A3652" s="204">
        <v>27750</v>
      </c>
      <c r="B3652" s="201">
        <v>8.11</v>
      </c>
    </row>
    <row r="3653" spans="1:2" x14ac:dyDescent="0.25">
      <c r="A3653" s="204">
        <v>27751</v>
      </c>
      <c r="B3653" s="201">
        <v>8.1</v>
      </c>
    </row>
    <row r="3654" spans="1:2" x14ac:dyDescent="0.25">
      <c r="A3654" s="204">
        <v>27752</v>
      </c>
      <c r="B3654" s="201">
        <v>8.08</v>
      </c>
    </row>
    <row r="3655" spans="1:2" x14ac:dyDescent="0.25">
      <c r="A3655" s="204">
        <v>27753</v>
      </c>
      <c r="B3655" s="201" t="e">
        <f>NA()</f>
        <v>#N/A</v>
      </c>
    </row>
    <row r="3656" spans="1:2" x14ac:dyDescent="0.25">
      <c r="A3656" s="204">
        <v>27754</v>
      </c>
      <c r="B3656" s="201">
        <v>8.0299999999999994</v>
      </c>
    </row>
    <row r="3657" spans="1:2" x14ac:dyDescent="0.25">
      <c r="A3657" s="204">
        <v>27757</v>
      </c>
      <c r="B3657" s="201">
        <v>8.0399999999999991</v>
      </c>
    </row>
    <row r="3658" spans="1:2" x14ac:dyDescent="0.25">
      <c r="A3658" s="204">
        <v>27758</v>
      </c>
      <c r="B3658" s="201">
        <v>8.02</v>
      </c>
    </row>
    <row r="3659" spans="1:2" x14ac:dyDescent="0.25">
      <c r="A3659" s="204">
        <v>27759</v>
      </c>
      <c r="B3659" s="201">
        <v>8.0399999999999991</v>
      </c>
    </row>
    <row r="3660" spans="1:2" x14ac:dyDescent="0.25">
      <c r="A3660" s="204">
        <v>27760</v>
      </c>
      <c r="B3660" s="201" t="e">
        <f>NA()</f>
        <v>#N/A</v>
      </c>
    </row>
    <row r="3661" spans="1:2" x14ac:dyDescent="0.25">
      <c r="A3661" s="204">
        <v>27761</v>
      </c>
      <c r="B3661" s="201">
        <v>8.06</v>
      </c>
    </row>
    <row r="3662" spans="1:2" x14ac:dyDescent="0.25">
      <c r="A3662" s="204">
        <v>27764</v>
      </c>
      <c r="B3662" s="201">
        <v>8.0299999999999994</v>
      </c>
    </row>
    <row r="3663" spans="1:2" x14ac:dyDescent="0.25">
      <c r="A3663" s="204">
        <v>27765</v>
      </c>
      <c r="B3663" s="201">
        <v>7.99</v>
      </c>
    </row>
    <row r="3664" spans="1:2" x14ac:dyDescent="0.25">
      <c r="A3664" s="204">
        <v>27766</v>
      </c>
      <c r="B3664" s="201">
        <v>7.98</v>
      </c>
    </row>
    <row r="3665" spans="1:2" x14ac:dyDescent="0.25">
      <c r="A3665" s="204">
        <v>27767</v>
      </c>
      <c r="B3665" s="201">
        <v>8.02</v>
      </c>
    </row>
    <row r="3666" spans="1:2" x14ac:dyDescent="0.25">
      <c r="A3666" s="204">
        <v>27768</v>
      </c>
      <c r="B3666" s="201">
        <v>7.95</v>
      </c>
    </row>
    <row r="3667" spans="1:2" x14ac:dyDescent="0.25">
      <c r="A3667" s="204">
        <v>27771</v>
      </c>
      <c r="B3667" s="201">
        <v>7.93</v>
      </c>
    </row>
    <row r="3668" spans="1:2" x14ac:dyDescent="0.25">
      <c r="A3668" s="204">
        <v>27772</v>
      </c>
      <c r="B3668" s="201">
        <v>7.92</v>
      </c>
    </row>
    <row r="3669" spans="1:2" x14ac:dyDescent="0.25">
      <c r="A3669" s="204">
        <v>27773</v>
      </c>
      <c r="B3669" s="201">
        <v>7.99</v>
      </c>
    </row>
    <row r="3670" spans="1:2" x14ac:dyDescent="0.25">
      <c r="A3670" s="204">
        <v>27774</v>
      </c>
      <c r="B3670" s="201">
        <v>7.98</v>
      </c>
    </row>
    <row r="3671" spans="1:2" x14ac:dyDescent="0.25">
      <c r="A3671" s="204">
        <v>27775</v>
      </c>
      <c r="B3671" s="201">
        <v>8.02</v>
      </c>
    </row>
    <row r="3672" spans="1:2" x14ac:dyDescent="0.25">
      <c r="A3672" s="204">
        <v>27778</v>
      </c>
      <c r="B3672" s="201">
        <v>8</v>
      </c>
    </row>
    <row r="3673" spans="1:2" x14ac:dyDescent="0.25">
      <c r="A3673" s="204">
        <v>27779</v>
      </c>
      <c r="B3673" s="201">
        <v>8.0500000000000007</v>
      </c>
    </row>
    <row r="3674" spans="1:2" x14ac:dyDescent="0.25">
      <c r="A3674" s="204">
        <v>27780</v>
      </c>
      <c r="B3674" s="201">
        <v>8.0399999999999991</v>
      </c>
    </row>
    <row r="3675" spans="1:2" x14ac:dyDescent="0.25">
      <c r="A3675" s="204">
        <v>27781</v>
      </c>
      <c r="B3675" s="201">
        <v>8.0399999999999991</v>
      </c>
    </row>
    <row r="3676" spans="1:2" x14ac:dyDescent="0.25">
      <c r="A3676" s="204">
        <v>27782</v>
      </c>
      <c r="B3676" s="201">
        <v>8.02</v>
      </c>
    </row>
    <row r="3677" spans="1:2" x14ac:dyDescent="0.25">
      <c r="A3677" s="204">
        <v>27785</v>
      </c>
      <c r="B3677" s="201">
        <v>8.0299999999999994</v>
      </c>
    </row>
    <row r="3678" spans="1:2" x14ac:dyDescent="0.25">
      <c r="A3678" s="204">
        <v>27786</v>
      </c>
      <c r="B3678" s="201">
        <v>8.0299999999999994</v>
      </c>
    </row>
    <row r="3679" spans="1:2" x14ac:dyDescent="0.25">
      <c r="A3679" s="204">
        <v>27787</v>
      </c>
      <c r="B3679" s="201">
        <v>8.0399999999999991</v>
      </c>
    </row>
    <row r="3680" spans="1:2" x14ac:dyDescent="0.25">
      <c r="A3680" s="204">
        <v>27788</v>
      </c>
      <c r="B3680" s="201">
        <v>8.02</v>
      </c>
    </row>
    <row r="3681" spans="1:2" x14ac:dyDescent="0.25">
      <c r="A3681" s="204">
        <v>27789</v>
      </c>
      <c r="B3681" s="201">
        <v>8</v>
      </c>
    </row>
    <row r="3682" spans="1:2" x14ac:dyDescent="0.25">
      <c r="A3682" s="204">
        <v>27792</v>
      </c>
      <c r="B3682" s="201">
        <v>8.01</v>
      </c>
    </row>
    <row r="3683" spans="1:2" x14ac:dyDescent="0.25">
      <c r="A3683" s="204">
        <v>27793</v>
      </c>
      <c r="B3683" s="201">
        <v>8.0299999999999994</v>
      </c>
    </row>
    <row r="3684" spans="1:2" x14ac:dyDescent="0.25">
      <c r="A3684" s="204">
        <v>27794</v>
      </c>
      <c r="B3684" s="201">
        <v>8.0500000000000007</v>
      </c>
    </row>
    <row r="3685" spans="1:2" x14ac:dyDescent="0.25">
      <c r="A3685" s="204">
        <v>27795</v>
      </c>
      <c r="B3685" s="201">
        <v>8.0399999999999991</v>
      </c>
    </row>
    <row r="3686" spans="1:2" x14ac:dyDescent="0.25">
      <c r="A3686" s="204">
        <v>27796</v>
      </c>
      <c r="B3686" s="201">
        <v>8.08</v>
      </c>
    </row>
    <row r="3687" spans="1:2" x14ac:dyDescent="0.25">
      <c r="A3687" s="204">
        <v>27799</v>
      </c>
      <c r="B3687" s="201">
        <v>8.1</v>
      </c>
    </row>
    <row r="3688" spans="1:2" x14ac:dyDescent="0.25">
      <c r="A3688" s="204">
        <v>27800</v>
      </c>
      <c r="B3688" s="201">
        <v>8.1199999999999992</v>
      </c>
    </row>
    <row r="3689" spans="1:2" x14ac:dyDescent="0.25">
      <c r="A3689" s="204">
        <v>27801</v>
      </c>
      <c r="B3689" s="201">
        <v>8.1</v>
      </c>
    </row>
    <row r="3690" spans="1:2" x14ac:dyDescent="0.25">
      <c r="A3690" s="204">
        <v>27802</v>
      </c>
      <c r="B3690" s="201" t="e">
        <f>NA()</f>
        <v>#N/A</v>
      </c>
    </row>
    <row r="3691" spans="1:2" x14ac:dyDescent="0.25">
      <c r="A3691" s="204">
        <v>27803</v>
      </c>
      <c r="B3691" s="201">
        <v>8.08</v>
      </c>
    </row>
    <row r="3692" spans="1:2" x14ac:dyDescent="0.25">
      <c r="A3692" s="204">
        <v>27806</v>
      </c>
      <c r="B3692" s="201" t="e">
        <f>NA()</f>
        <v>#N/A</v>
      </c>
    </row>
    <row r="3693" spans="1:2" x14ac:dyDescent="0.25">
      <c r="A3693" s="204">
        <v>27807</v>
      </c>
      <c r="B3693" s="201">
        <v>8.0399999999999991</v>
      </c>
    </row>
    <row r="3694" spans="1:2" x14ac:dyDescent="0.25">
      <c r="A3694" s="204">
        <v>27808</v>
      </c>
      <c r="B3694" s="201">
        <v>8.06</v>
      </c>
    </row>
    <row r="3695" spans="1:2" x14ac:dyDescent="0.25">
      <c r="A3695" s="204">
        <v>27809</v>
      </c>
      <c r="B3695" s="201">
        <v>8.07</v>
      </c>
    </row>
    <row r="3696" spans="1:2" x14ac:dyDescent="0.25">
      <c r="A3696" s="204">
        <v>27810</v>
      </c>
      <c r="B3696" s="201">
        <v>8.0500000000000007</v>
      </c>
    </row>
    <row r="3697" spans="1:2" x14ac:dyDescent="0.25">
      <c r="A3697" s="204">
        <v>27813</v>
      </c>
      <c r="B3697" s="201">
        <v>7.97</v>
      </c>
    </row>
    <row r="3698" spans="1:2" x14ac:dyDescent="0.25">
      <c r="A3698" s="204">
        <v>27814</v>
      </c>
      <c r="B3698" s="201">
        <v>7.93</v>
      </c>
    </row>
    <row r="3699" spans="1:2" x14ac:dyDescent="0.25">
      <c r="A3699" s="204">
        <v>27815</v>
      </c>
      <c r="B3699" s="201">
        <v>7.93</v>
      </c>
    </row>
    <row r="3700" spans="1:2" x14ac:dyDescent="0.25">
      <c r="A3700" s="204">
        <v>27816</v>
      </c>
      <c r="B3700" s="201">
        <v>7.94</v>
      </c>
    </row>
    <row r="3701" spans="1:2" x14ac:dyDescent="0.25">
      <c r="A3701" s="204">
        <v>27817</v>
      </c>
      <c r="B3701" s="201">
        <v>8.02</v>
      </c>
    </row>
    <row r="3702" spans="1:2" x14ac:dyDescent="0.25">
      <c r="A3702" s="204">
        <v>27820</v>
      </c>
      <c r="B3702" s="201">
        <v>8.11</v>
      </c>
    </row>
    <row r="3703" spans="1:2" x14ac:dyDescent="0.25">
      <c r="A3703" s="204">
        <v>27821</v>
      </c>
      <c r="B3703" s="201">
        <v>8.06</v>
      </c>
    </row>
    <row r="3704" spans="1:2" x14ac:dyDescent="0.25">
      <c r="A3704" s="204">
        <v>27822</v>
      </c>
      <c r="B3704" s="201">
        <v>8.07</v>
      </c>
    </row>
    <row r="3705" spans="1:2" x14ac:dyDescent="0.25">
      <c r="A3705" s="204">
        <v>27823</v>
      </c>
      <c r="B3705" s="201">
        <v>8.08</v>
      </c>
    </row>
    <row r="3706" spans="1:2" x14ac:dyDescent="0.25">
      <c r="A3706" s="204">
        <v>27824</v>
      </c>
      <c r="B3706" s="201">
        <v>8.02</v>
      </c>
    </row>
    <row r="3707" spans="1:2" x14ac:dyDescent="0.25">
      <c r="A3707" s="204">
        <v>27827</v>
      </c>
      <c r="B3707" s="201">
        <v>7.99</v>
      </c>
    </row>
    <row r="3708" spans="1:2" x14ac:dyDescent="0.25">
      <c r="A3708" s="204">
        <v>27828</v>
      </c>
      <c r="B3708" s="201">
        <v>8.02</v>
      </c>
    </row>
    <row r="3709" spans="1:2" x14ac:dyDescent="0.25">
      <c r="A3709" s="204">
        <v>27829</v>
      </c>
      <c r="B3709" s="201">
        <v>8</v>
      </c>
    </row>
    <row r="3710" spans="1:2" x14ac:dyDescent="0.25">
      <c r="A3710" s="204">
        <v>27830</v>
      </c>
      <c r="B3710" s="201">
        <v>8.01</v>
      </c>
    </row>
    <row r="3711" spans="1:2" x14ac:dyDescent="0.25">
      <c r="A3711" s="204">
        <v>27831</v>
      </c>
      <c r="B3711" s="201">
        <v>7.94</v>
      </c>
    </row>
    <row r="3712" spans="1:2" x14ac:dyDescent="0.25">
      <c r="A3712" s="204">
        <v>27834</v>
      </c>
      <c r="B3712" s="201">
        <v>7.96</v>
      </c>
    </row>
    <row r="3713" spans="1:2" x14ac:dyDescent="0.25">
      <c r="A3713" s="204">
        <v>27835</v>
      </c>
      <c r="B3713" s="201">
        <v>7.98</v>
      </c>
    </row>
    <row r="3714" spans="1:2" x14ac:dyDescent="0.25">
      <c r="A3714" s="204">
        <v>27836</v>
      </c>
      <c r="B3714" s="201">
        <v>7.99</v>
      </c>
    </row>
    <row r="3715" spans="1:2" x14ac:dyDescent="0.25">
      <c r="A3715" s="204">
        <v>27837</v>
      </c>
      <c r="B3715" s="201">
        <v>7.97</v>
      </c>
    </row>
    <row r="3716" spans="1:2" x14ac:dyDescent="0.25">
      <c r="A3716" s="204">
        <v>27838</v>
      </c>
      <c r="B3716" s="201">
        <v>7.97</v>
      </c>
    </row>
    <row r="3717" spans="1:2" x14ac:dyDescent="0.25">
      <c r="A3717" s="204">
        <v>27841</v>
      </c>
      <c r="B3717" s="201">
        <v>7.94</v>
      </c>
    </row>
    <row r="3718" spans="1:2" x14ac:dyDescent="0.25">
      <c r="A3718" s="204">
        <v>27842</v>
      </c>
      <c r="B3718" s="201">
        <v>7.91</v>
      </c>
    </row>
    <row r="3719" spans="1:2" x14ac:dyDescent="0.25">
      <c r="A3719" s="204">
        <v>27843</v>
      </c>
      <c r="B3719" s="201">
        <v>7.88</v>
      </c>
    </row>
    <row r="3720" spans="1:2" x14ac:dyDescent="0.25">
      <c r="A3720" s="204">
        <v>27844</v>
      </c>
      <c r="B3720" s="201">
        <v>7.87</v>
      </c>
    </row>
    <row r="3721" spans="1:2" x14ac:dyDescent="0.25">
      <c r="A3721" s="204">
        <v>27845</v>
      </c>
      <c r="B3721" s="201">
        <v>7.87</v>
      </c>
    </row>
    <row r="3722" spans="1:2" x14ac:dyDescent="0.25">
      <c r="A3722" s="204">
        <v>27848</v>
      </c>
      <c r="B3722" s="201">
        <v>7.88</v>
      </c>
    </row>
    <row r="3723" spans="1:2" x14ac:dyDescent="0.25">
      <c r="A3723" s="204">
        <v>27849</v>
      </c>
      <c r="B3723" s="201">
        <v>7.88</v>
      </c>
    </row>
    <row r="3724" spans="1:2" x14ac:dyDescent="0.25">
      <c r="A3724" s="204">
        <v>27850</v>
      </c>
      <c r="B3724" s="201">
        <v>7.9</v>
      </c>
    </row>
    <row r="3725" spans="1:2" x14ac:dyDescent="0.25">
      <c r="A3725" s="204">
        <v>27851</v>
      </c>
      <c r="B3725" s="201">
        <v>7.93</v>
      </c>
    </row>
    <row r="3726" spans="1:2" x14ac:dyDescent="0.25">
      <c r="A3726" s="204">
        <v>27852</v>
      </c>
      <c r="B3726" s="201">
        <v>7.91</v>
      </c>
    </row>
    <row r="3727" spans="1:2" x14ac:dyDescent="0.25">
      <c r="A3727" s="204">
        <v>27855</v>
      </c>
      <c r="B3727" s="201">
        <v>7.88</v>
      </c>
    </row>
    <row r="3728" spans="1:2" x14ac:dyDescent="0.25">
      <c r="A3728" s="204">
        <v>27856</v>
      </c>
      <c r="B3728" s="201">
        <v>7.84</v>
      </c>
    </row>
    <row r="3729" spans="1:2" x14ac:dyDescent="0.25">
      <c r="A3729" s="204">
        <v>27857</v>
      </c>
      <c r="B3729" s="201">
        <v>7.82</v>
      </c>
    </row>
    <row r="3730" spans="1:2" x14ac:dyDescent="0.25">
      <c r="A3730" s="204">
        <v>27858</v>
      </c>
      <c r="B3730" s="201">
        <v>7.82</v>
      </c>
    </row>
    <row r="3731" spans="1:2" x14ac:dyDescent="0.25">
      <c r="A3731" s="204">
        <v>27859</v>
      </c>
      <c r="B3731" s="201">
        <v>7.82</v>
      </c>
    </row>
    <row r="3732" spans="1:2" x14ac:dyDescent="0.25">
      <c r="A3732" s="204">
        <v>27862</v>
      </c>
      <c r="B3732" s="201">
        <v>7.82</v>
      </c>
    </row>
    <row r="3733" spans="1:2" x14ac:dyDescent="0.25">
      <c r="A3733" s="204">
        <v>27863</v>
      </c>
      <c r="B3733" s="201">
        <v>7.81</v>
      </c>
    </row>
    <row r="3734" spans="1:2" x14ac:dyDescent="0.25">
      <c r="A3734" s="204">
        <v>27864</v>
      </c>
      <c r="B3734" s="201">
        <v>7.77</v>
      </c>
    </row>
    <row r="3735" spans="1:2" x14ac:dyDescent="0.25">
      <c r="A3735" s="204">
        <v>27865</v>
      </c>
      <c r="B3735" s="201">
        <v>7.8</v>
      </c>
    </row>
    <row r="3736" spans="1:2" x14ac:dyDescent="0.25">
      <c r="A3736" s="204">
        <v>27866</v>
      </c>
      <c r="B3736" s="201" t="e">
        <f>NA()</f>
        <v>#N/A</v>
      </c>
    </row>
    <row r="3737" spans="1:2" x14ac:dyDescent="0.25">
      <c r="A3737" s="204">
        <v>27869</v>
      </c>
      <c r="B3737" s="201">
        <v>7.83</v>
      </c>
    </row>
    <row r="3738" spans="1:2" x14ac:dyDescent="0.25">
      <c r="A3738" s="204">
        <v>27870</v>
      </c>
      <c r="B3738" s="201">
        <v>7.82</v>
      </c>
    </row>
    <row r="3739" spans="1:2" x14ac:dyDescent="0.25">
      <c r="A3739" s="204">
        <v>27871</v>
      </c>
      <c r="B3739" s="201">
        <v>7.81</v>
      </c>
    </row>
    <row r="3740" spans="1:2" x14ac:dyDescent="0.25">
      <c r="A3740" s="204">
        <v>27872</v>
      </c>
      <c r="B3740" s="201">
        <v>7.84</v>
      </c>
    </row>
    <row r="3741" spans="1:2" x14ac:dyDescent="0.25">
      <c r="A3741" s="204">
        <v>27873</v>
      </c>
      <c r="B3741" s="201">
        <v>7.88</v>
      </c>
    </row>
    <row r="3742" spans="1:2" x14ac:dyDescent="0.25">
      <c r="A3742" s="204">
        <v>27876</v>
      </c>
      <c r="B3742" s="201">
        <v>7.92</v>
      </c>
    </row>
    <row r="3743" spans="1:2" x14ac:dyDescent="0.25">
      <c r="A3743" s="204">
        <v>27877</v>
      </c>
      <c r="B3743" s="201">
        <v>7.93</v>
      </c>
    </row>
    <row r="3744" spans="1:2" x14ac:dyDescent="0.25">
      <c r="A3744" s="204">
        <v>27878</v>
      </c>
      <c r="B3744" s="201">
        <v>7.92</v>
      </c>
    </row>
    <row r="3745" spans="1:2" x14ac:dyDescent="0.25">
      <c r="A3745" s="204">
        <v>27879</v>
      </c>
      <c r="B3745" s="201">
        <v>7.94</v>
      </c>
    </row>
    <row r="3746" spans="1:2" x14ac:dyDescent="0.25">
      <c r="A3746" s="204">
        <v>27880</v>
      </c>
      <c r="B3746" s="201">
        <v>7.99</v>
      </c>
    </row>
    <row r="3747" spans="1:2" x14ac:dyDescent="0.25">
      <c r="A3747" s="204">
        <v>27883</v>
      </c>
      <c r="B3747" s="201">
        <v>8.02</v>
      </c>
    </row>
    <row r="3748" spans="1:2" x14ac:dyDescent="0.25">
      <c r="A3748" s="204">
        <v>27884</v>
      </c>
      <c r="B3748" s="201">
        <v>7.98</v>
      </c>
    </row>
    <row r="3749" spans="1:2" x14ac:dyDescent="0.25">
      <c r="A3749" s="204">
        <v>27885</v>
      </c>
      <c r="B3749" s="201">
        <v>7.99</v>
      </c>
    </row>
    <row r="3750" spans="1:2" x14ac:dyDescent="0.25">
      <c r="A3750" s="204">
        <v>27886</v>
      </c>
      <c r="B3750" s="201">
        <v>8.02</v>
      </c>
    </row>
    <row r="3751" spans="1:2" x14ac:dyDescent="0.25">
      <c r="A3751" s="204">
        <v>27887</v>
      </c>
      <c r="B3751" s="201">
        <v>8.1199999999999992</v>
      </c>
    </row>
    <row r="3752" spans="1:2" x14ac:dyDescent="0.25">
      <c r="A3752" s="204">
        <v>27890</v>
      </c>
      <c r="B3752" s="201">
        <v>8.14</v>
      </c>
    </row>
    <row r="3753" spans="1:2" x14ac:dyDescent="0.25">
      <c r="A3753" s="204">
        <v>27891</v>
      </c>
      <c r="B3753" s="201">
        <v>8.1300000000000008</v>
      </c>
    </row>
    <row r="3754" spans="1:2" x14ac:dyDescent="0.25">
      <c r="A3754" s="204">
        <v>27892</v>
      </c>
      <c r="B3754" s="201">
        <v>8.17</v>
      </c>
    </row>
    <row r="3755" spans="1:2" x14ac:dyDescent="0.25">
      <c r="A3755" s="204">
        <v>27893</v>
      </c>
      <c r="B3755" s="201">
        <v>8.16</v>
      </c>
    </row>
    <row r="3756" spans="1:2" x14ac:dyDescent="0.25">
      <c r="A3756" s="204">
        <v>27894</v>
      </c>
      <c r="B3756" s="201">
        <v>8.14</v>
      </c>
    </row>
    <row r="3757" spans="1:2" x14ac:dyDescent="0.25">
      <c r="A3757" s="204">
        <v>27897</v>
      </c>
      <c r="B3757" s="201">
        <v>8.18</v>
      </c>
    </row>
    <row r="3758" spans="1:2" x14ac:dyDescent="0.25">
      <c r="A3758" s="204">
        <v>27898</v>
      </c>
      <c r="B3758" s="201">
        <v>8.1300000000000008</v>
      </c>
    </row>
    <row r="3759" spans="1:2" x14ac:dyDescent="0.25">
      <c r="A3759" s="204">
        <v>27899</v>
      </c>
      <c r="B3759" s="201">
        <v>8.14</v>
      </c>
    </row>
    <row r="3760" spans="1:2" x14ac:dyDescent="0.25">
      <c r="A3760" s="204">
        <v>27900</v>
      </c>
      <c r="B3760" s="201">
        <v>8.16</v>
      </c>
    </row>
    <row r="3761" spans="1:2" x14ac:dyDescent="0.25">
      <c r="A3761" s="204">
        <v>27901</v>
      </c>
      <c r="B3761" s="201">
        <v>8.1999999999999993</v>
      </c>
    </row>
    <row r="3762" spans="1:2" x14ac:dyDescent="0.25">
      <c r="A3762" s="204">
        <v>27904</v>
      </c>
      <c r="B3762" s="201">
        <v>8.18</v>
      </c>
    </row>
    <row r="3763" spans="1:2" x14ac:dyDescent="0.25">
      <c r="A3763" s="204">
        <v>27905</v>
      </c>
      <c r="B3763" s="201">
        <v>8.14</v>
      </c>
    </row>
    <row r="3764" spans="1:2" x14ac:dyDescent="0.25">
      <c r="A3764" s="204">
        <v>27906</v>
      </c>
      <c r="B3764" s="201">
        <v>8.16</v>
      </c>
    </row>
    <row r="3765" spans="1:2" x14ac:dyDescent="0.25">
      <c r="A3765" s="204">
        <v>27907</v>
      </c>
      <c r="B3765" s="201">
        <v>8.19</v>
      </c>
    </row>
    <row r="3766" spans="1:2" x14ac:dyDescent="0.25">
      <c r="A3766" s="204">
        <v>27908</v>
      </c>
      <c r="B3766" s="201">
        <v>8.19</v>
      </c>
    </row>
    <row r="3767" spans="1:2" x14ac:dyDescent="0.25">
      <c r="A3767" s="204">
        <v>27911</v>
      </c>
      <c r="B3767" s="201" t="e">
        <f>NA()</f>
        <v>#N/A</v>
      </c>
    </row>
    <row r="3768" spans="1:2" x14ac:dyDescent="0.25">
      <c r="A3768" s="204">
        <v>27912</v>
      </c>
      <c r="B3768" s="201">
        <v>8.1</v>
      </c>
    </row>
    <row r="3769" spans="1:2" x14ac:dyDescent="0.25">
      <c r="A3769" s="204">
        <v>27913</v>
      </c>
      <c r="B3769" s="201">
        <v>8.1</v>
      </c>
    </row>
    <row r="3770" spans="1:2" x14ac:dyDescent="0.25">
      <c r="A3770" s="204">
        <v>27914</v>
      </c>
      <c r="B3770" s="201">
        <v>8.07</v>
      </c>
    </row>
    <row r="3771" spans="1:2" x14ac:dyDescent="0.25">
      <c r="A3771" s="204">
        <v>27915</v>
      </c>
      <c r="B3771" s="201">
        <v>8.0399999999999991</v>
      </c>
    </row>
    <row r="3772" spans="1:2" x14ac:dyDescent="0.25">
      <c r="A3772" s="204">
        <v>27918</v>
      </c>
      <c r="B3772" s="201">
        <v>8.0500000000000007</v>
      </c>
    </row>
    <row r="3773" spans="1:2" x14ac:dyDescent="0.25">
      <c r="A3773" s="204">
        <v>27919</v>
      </c>
      <c r="B3773" s="201">
        <v>8.07</v>
      </c>
    </row>
    <row r="3774" spans="1:2" x14ac:dyDescent="0.25">
      <c r="A3774" s="204">
        <v>27920</v>
      </c>
      <c r="B3774" s="201">
        <v>8.06</v>
      </c>
    </row>
    <row r="3775" spans="1:2" x14ac:dyDescent="0.25">
      <c r="A3775" s="204">
        <v>27921</v>
      </c>
      <c r="B3775" s="201">
        <v>8.01</v>
      </c>
    </row>
    <row r="3776" spans="1:2" x14ac:dyDescent="0.25">
      <c r="A3776" s="204">
        <v>27922</v>
      </c>
      <c r="B3776" s="201">
        <v>8.01</v>
      </c>
    </row>
    <row r="3777" spans="1:2" x14ac:dyDescent="0.25">
      <c r="A3777" s="204">
        <v>27925</v>
      </c>
      <c r="B3777" s="201">
        <v>8.01</v>
      </c>
    </row>
    <row r="3778" spans="1:2" x14ac:dyDescent="0.25">
      <c r="A3778" s="204">
        <v>27926</v>
      </c>
      <c r="B3778" s="201">
        <v>8.01</v>
      </c>
    </row>
    <row r="3779" spans="1:2" x14ac:dyDescent="0.25">
      <c r="A3779" s="204">
        <v>27927</v>
      </c>
      <c r="B3779" s="201">
        <v>8.0399999999999991</v>
      </c>
    </row>
    <row r="3780" spans="1:2" x14ac:dyDescent="0.25">
      <c r="A3780" s="204">
        <v>27928</v>
      </c>
      <c r="B3780" s="201">
        <v>8.02</v>
      </c>
    </row>
    <row r="3781" spans="1:2" x14ac:dyDescent="0.25">
      <c r="A3781" s="204">
        <v>27929</v>
      </c>
      <c r="B3781" s="201">
        <v>8.01</v>
      </c>
    </row>
    <row r="3782" spans="1:2" x14ac:dyDescent="0.25">
      <c r="A3782" s="204">
        <v>27932</v>
      </c>
      <c r="B3782" s="201">
        <v>7.98</v>
      </c>
    </row>
    <row r="3783" spans="1:2" x14ac:dyDescent="0.25">
      <c r="A3783" s="204">
        <v>27933</v>
      </c>
      <c r="B3783" s="201">
        <v>7.99</v>
      </c>
    </row>
    <row r="3784" spans="1:2" x14ac:dyDescent="0.25">
      <c r="A3784" s="204">
        <v>27934</v>
      </c>
      <c r="B3784" s="201">
        <v>7.99</v>
      </c>
    </row>
    <row r="3785" spans="1:2" x14ac:dyDescent="0.25">
      <c r="A3785" s="204">
        <v>27935</v>
      </c>
      <c r="B3785" s="201">
        <v>7.99</v>
      </c>
    </row>
    <row r="3786" spans="1:2" x14ac:dyDescent="0.25">
      <c r="A3786" s="204">
        <v>27936</v>
      </c>
      <c r="B3786" s="201">
        <v>8</v>
      </c>
    </row>
    <row r="3787" spans="1:2" x14ac:dyDescent="0.25">
      <c r="A3787" s="204">
        <v>27939</v>
      </c>
      <c r="B3787" s="201">
        <v>8.02</v>
      </c>
    </row>
    <row r="3788" spans="1:2" x14ac:dyDescent="0.25">
      <c r="A3788" s="204">
        <v>27940</v>
      </c>
      <c r="B3788" s="201">
        <v>8.06</v>
      </c>
    </row>
    <row r="3789" spans="1:2" x14ac:dyDescent="0.25">
      <c r="A3789" s="204">
        <v>27941</v>
      </c>
      <c r="B3789" s="201">
        <v>8.02</v>
      </c>
    </row>
    <row r="3790" spans="1:2" x14ac:dyDescent="0.25">
      <c r="A3790" s="204">
        <v>27942</v>
      </c>
      <c r="B3790" s="201">
        <v>8.02</v>
      </c>
    </row>
    <row r="3791" spans="1:2" x14ac:dyDescent="0.25">
      <c r="A3791" s="204">
        <v>27943</v>
      </c>
      <c r="B3791" s="201">
        <v>7.98</v>
      </c>
    </row>
    <row r="3792" spans="1:2" x14ac:dyDescent="0.25">
      <c r="A3792" s="204">
        <v>27946</v>
      </c>
      <c r="B3792" s="201" t="e">
        <f>NA()</f>
        <v>#N/A</v>
      </c>
    </row>
    <row r="3793" spans="1:2" x14ac:dyDescent="0.25">
      <c r="A3793" s="204">
        <v>27947</v>
      </c>
      <c r="B3793" s="201">
        <v>7.98</v>
      </c>
    </row>
    <row r="3794" spans="1:2" x14ac:dyDescent="0.25">
      <c r="A3794" s="204">
        <v>27948</v>
      </c>
      <c r="B3794" s="201">
        <v>7.99</v>
      </c>
    </row>
    <row r="3795" spans="1:2" x14ac:dyDescent="0.25">
      <c r="A3795" s="204">
        <v>27949</v>
      </c>
      <c r="B3795" s="201">
        <v>7.98</v>
      </c>
    </row>
    <row r="3796" spans="1:2" x14ac:dyDescent="0.25">
      <c r="A3796" s="204">
        <v>27950</v>
      </c>
      <c r="B3796" s="201">
        <v>7.95</v>
      </c>
    </row>
    <row r="3797" spans="1:2" x14ac:dyDescent="0.25">
      <c r="A3797" s="204">
        <v>27953</v>
      </c>
      <c r="B3797" s="201">
        <v>7.94</v>
      </c>
    </row>
    <row r="3798" spans="1:2" x14ac:dyDescent="0.25">
      <c r="A3798" s="204">
        <v>27954</v>
      </c>
      <c r="B3798" s="201">
        <v>7.95</v>
      </c>
    </row>
    <row r="3799" spans="1:2" x14ac:dyDescent="0.25">
      <c r="A3799" s="204">
        <v>27955</v>
      </c>
      <c r="B3799" s="201">
        <v>7.96</v>
      </c>
    </row>
    <row r="3800" spans="1:2" x14ac:dyDescent="0.25">
      <c r="A3800" s="204">
        <v>27956</v>
      </c>
      <c r="B3800" s="201">
        <v>7.95</v>
      </c>
    </row>
    <row r="3801" spans="1:2" x14ac:dyDescent="0.25">
      <c r="A3801" s="204">
        <v>27957</v>
      </c>
      <c r="B3801" s="201">
        <v>8</v>
      </c>
    </row>
    <row r="3802" spans="1:2" x14ac:dyDescent="0.25">
      <c r="A3802" s="204">
        <v>27960</v>
      </c>
      <c r="B3802" s="201">
        <v>8.0299999999999994</v>
      </c>
    </row>
    <row r="3803" spans="1:2" x14ac:dyDescent="0.25">
      <c r="A3803" s="204">
        <v>27961</v>
      </c>
      <c r="B3803" s="201">
        <v>8.0500000000000007</v>
      </c>
    </row>
    <row r="3804" spans="1:2" x14ac:dyDescent="0.25">
      <c r="A3804" s="204">
        <v>27962</v>
      </c>
      <c r="B3804" s="201">
        <v>8.02</v>
      </c>
    </row>
    <row r="3805" spans="1:2" x14ac:dyDescent="0.25">
      <c r="A3805" s="204">
        <v>27963</v>
      </c>
      <c r="B3805" s="201">
        <v>8.02</v>
      </c>
    </row>
    <row r="3806" spans="1:2" x14ac:dyDescent="0.25">
      <c r="A3806" s="204">
        <v>27964</v>
      </c>
      <c r="B3806" s="201">
        <v>8.01</v>
      </c>
    </row>
    <row r="3807" spans="1:2" x14ac:dyDescent="0.25">
      <c r="A3807" s="204">
        <v>27967</v>
      </c>
      <c r="B3807" s="201">
        <v>8.0399999999999991</v>
      </c>
    </row>
    <row r="3808" spans="1:2" x14ac:dyDescent="0.25">
      <c r="A3808" s="204">
        <v>27968</v>
      </c>
      <c r="B3808" s="201">
        <v>8.0299999999999994</v>
      </c>
    </row>
    <row r="3809" spans="1:2" x14ac:dyDescent="0.25">
      <c r="A3809" s="204">
        <v>27969</v>
      </c>
      <c r="B3809" s="201">
        <v>8.01</v>
      </c>
    </row>
    <row r="3810" spans="1:2" x14ac:dyDescent="0.25">
      <c r="A3810" s="204">
        <v>27970</v>
      </c>
      <c r="B3810" s="201">
        <v>8.02</v>
      </c>
    </row>
    <row r="3811" spans="1:2" x14ac:dyDescent="0.25">
      <c r="A3811" s="204">
        <v>27971</v>
      </c>
      <c r="B3811" s="201">
        <v>8.0399999999999991</v>
      </c>
    </row>
    <row r="3812" spans="1:2" x14ac:dyDescent="0.25">
      <c r="A3812" s="204">
        <v>27974</v>
      </c>
      <c r="B3812" s="201">
        <v>8.01</v>
      </c>
    </row>
    <row r="3813" spans="1:2" x14ac:dyDescent="0.25">
      <c r="A3813" s="204">
        <v>27975</v>
      </c>
      <c r="B3813" s="201">
        <v>8</v>
      </c>
    </row>
    <row r="3814" spans="1:2" x14ac:dyDescent="0.25">
      <c r="A3814" s="204">
        <v>27976</v>
      </c>
      <c r="B3814" s="201">
        <v>8</v>
      </c>
    </row>
    <row r="3815" spans="1:2" x14ac:dyDescent="0.25">
      <c r="A3815" s="204">
        <v>27977</v>
      </c>
      <c r="B3815" s="201">
        <v>8</v>
      </c>
    </row>
    <row r="3816" spans="1:2" x14ac:dyDescent="0.25">
      <c r="A3816" s="204">
        <v>27978</v>
      </c>
      <c r="B3816" s="201">
        <v>7.95</v>
      </c>
    </row>
    <row r="3817" spans="1:2" x14ac:dyDescent="0.25">
      <c r="A3817" s="204">
        <v>27981</v>
      </c>
      <c r="B3817" s="201">
        <v>7.94</v>
      </c>
    </row>
    <row r="3818" spans="1:2" x14ac:dyDescent="0.25">
      <c r="A3818" s="204">
        <v>27982</v>
      </c>
      <c r="B3818" s="201">
        <v>7.96</v>
      </c>
    </row>
    <row r="3819" spans="1:2" x14ac:dyDescent="0.25">
      <c r="A3819" s="204">
        <v>27983</v>
      </c>
      <c r="B3819" s="201">
        <v>7.92</v>
      </c>
    </row>
    <row r="3820" spans="1:2" x14ac:dyDescent="0.25">
      <c r="A3820" s="204">
        <v>27984</v>
      </c>
      <c r="B3820" s="201">
        <v>7.92</v>
      </c>
    </row>
    <row r="3821" spans="1:2" x14ac:dyDescent="0.25">
      <c r="A3821" s="204">
        <v>27985</v>
      </c>
      <c r="B3821" s="201">
        <v>7.9</v>
      </c>
    </row>
    <row r="3822" spans="1:2" x14ac:dyDescent="0.25">
      <c r="A3822" s="204">
        <v>27988</v>
      </c>
      <c r="B3822" s="201">
        <v>7.88</v>
      </c>
    </row>
    <row r="3823" spans="1:2" x14ac:dyDescent="0.25">
      <c r="A3823" s="204">
        <v>27989</v>
      </c>
      <c r="B3823" s="201">
        <v>7.88</v>
      </c>
    </row>
    <row r="3824" spans="1:2" x14ac:dyDescent="0.25">
      <c r="A3824" s="204">
        <v>27990</v>
      </c>
      <c r="B3824" s="201">
        <v>7.89</v>
      </c>
    </row>
    <row r="3825" spans="1:2" x14ac:dyDescent="0.25">
      <c r="A3825" s="204">
        <v>27991</v>
      </c>
      <c r="B3825" s="201">
        <v>7.89</v>
      </c>
    </row>
    <row r="3826" spans="1:2" x14ac:dyDescent="0.25">
      <c r="A3826" s="204">
        <v>27992</v>
      </c>
      <c r="B3826" s="201">
        <v>7.89</v>
      </c>
    </row>
    <row r="3827" spans="1:2" x14ac:dyDescent="0.25">
      <c r="A3827" s="204">
        <v>27995</v>
      </c>
      <c r="B3827" s="201">
        <v>7.88</v>
      </c>
    </row>
    <row r="3828" spans="1:2" x14ac:dyDescent="0.25">
      <c r="A3828" s="204">
        <v>27996</v>
      </c>
      <c r="B3828" s="201">
        <v>7.87</v>
      </c>
    </row>
    <row r="3829" spans="1:2" x14ac:dyDescent="0.25">
      <c r="A3829" s="204">
        <v>27997</v>
      </c>
      <c r="B3829" s="201">
        <v>7.86</v>
      </c>
    </row>
    <row r="3830" spans="1:2" x14ac:dyDescent="0.25">
      <c r="A3830" s="204">
        <v>27998</v>
      </c>
      <c r="B3830" s="201">
        <v>7.84</v>
      </c>
    </row>
    <row r="3831" spans="1:2" x14ac:dyDescent="0.25">
      <c r="A3831" s="204">
        <v>27999</v>
      </c>
      <c r="B3831" s="201">
        <v>7.86</v>
      </c>
    </row>
    <row r="3832" spans="1:2" x14ac:dyDescent="0.25">
      <c r="A3832" s="204">
        <v>28002</v>
      </c>
      <c r="B3832" s="201">
        <v>7.85</v>
      </c>
    </row>
    <row r="3833" spans="1:2" x14ac:dyDescent="0.25">
      <c r="A3833" s="204">
        <v>28003</v>
      </c>
      <c r="B3833" s="201">
        <v>7.81</v>
      </c>
    </row>
    <row r="3834" spans="1:2" x14ac:dyDescent="0.25">
      <c r="A3834" s="204">
        <v>28004</v>
      </c>
      <c r="B3834" s="201">
        <v>7.8</v>
      </c>
    </row>
    <row r="3835" spans="1:2" x14ac:dyDescent="0.25">
      <c r="A3835" s="204">
        <v>28005</v>
      </c>
      <c r="B3835" s="201">
        <v>7.82</v>
      </c>
    </row>
    <row r="3836" spans="1:2" x14ac:dyDescent="0.25">
      <c r="A3836" s="204">
        <v>28006</v>
      </c>
      <c r="B3836" s="201">
        <v>7.81</v>
      </c>
    </row>
    <row r="3837" spans="1:2" x14ac:dyDescent="0.25">
      <c r="A3837" s="204">
        <v>28009</v>
      </c>
      <c r="B3837" s="201" t="e">
        <f>NA()</f>
        <v>#N/A</v>
      </c>
    </row>
    <row r="3838" spans="1:2" x14ac:dyDescent="0.25">
      <c r="A3838" s="204">
        <v>28010</v>
      </c>
      <c r="B3838" s="201">
        <v>7.81</v>
      </c>
    </row>
    <row r="3839" spans="1:2" x14ac:dyDescent="0.25">
      <c r="A3839" s="204">
        <v>28011</v>
      </c>
      <c r="B3839" s="201">
        <v>7.81</v>
      </c>
    </row>
    <row r="3840" spans="1:2" x14ac:dyDescent="0.25">
      <c r="A3840" s="204">
        <v>28012</v>
      </c>
      <c r="B3840" s="201">
        <v>7.82</v>
      </c>
    </row>
    <row r="3841" spans="1:2" x14ac:dyDescent="0.25">
      <c r="A3841" s="204">
        <v>28013</v>
      </c>
      <c r="B3841" s="201">
        <v>7.81</v>
      </c>
    </row>
    <row r="3842" spans="1:2" x14ac:dyDescent="0.25">
      <c r="A3842" s="204">
        <v>28016</v>
      </c>
      <c r="B3842" s="201">
        <v>7.83</v>
      </c>
    </row>
    <row r="3843" spans="1:2" x14ac:dyDescent="0.25">
      <c r="A3843" s="204">
        <v>28017</v>
      </c>
      <c r="B3843" s="201">
        <v>7.83</v>
      </c>
    </row>
    <row r="3844" spans="1:2" x14ac:dyDescent="0.25">
      <c r="A3844" s="204">
        <v>28018</v>
      </c>
      <c r="B3844" s="201">
        <v>7.81</v>
      </c>
    </row>
    <row r="3845" spans="1:2" x14ac:dyDescent="0.25">
      <c r="A3845" s="204">
        <v>28019</v>
      </c>
      <c r="B3845" s="201">
        <v>7.78</v>
      </c>
    </row>
    <row r="3846" spans="1:2" x14ac:dyDescent="0.25">
      <c r="A3846" s="204">
        <v>28020</v>
      </c>
      <c r="B3846" s="201">
        <v>7.71</v>
      </c>
    </row>
    <row r="3847" spans="1:2" x14ac:dyDescent="0.25">
      <c r="A3847" s="204">
        <v>28023</v>
      </c>
      <c r="B3847" s="201">
        <v>7.73</v>
      </c>
    </row>
    <row r="3848" spans="1:2" x14ac:dyDescent="0.25">
      <c r="A3848" s="204">
        <v>28024</v>
      </c>
      <c r="B3848" s="201">
        <v>7.71</v>
      </c>
    </row>
    <row r="3849" spans="1:2" x14ac:dyDescent="0.25">
      <c r="A3849" s="204">
        <v>28025</v>
      </c>
      <c r="B3849" s="201">
        <v>7.72</v>
      </c>
    </row>
    <row r="3850" spans="1:2" x14ac:dyDescent="0.25">
      <c r="A3850" s="204">
        <v>28026</v>
      </c>
      <c r="B3850" s="201">
        <v>7.74</v>
      </c>
    </row>
    <row r="3851" spans="1:2" x14ac:dyDescent="0.25">
      <c r="A3851" s="204">
        <v>28027</v>
      </c>
      <c r="B3851" s="201">
        <v>7.8</v>
      </c>
    </row>
    <row r="3852" spans="1:2" x14ac:dyDescent="0.25">
      <c r="A3852" s="204">
        <v>28030</v>
      </c>
      <c r="B3852" s="201">
        <v>7.78</v>
      </c>
    </row>
    <row r="3853" spans="1:2" x14ac:dyDescent="0.25">
      <c r="A3853" s="204">
        <v>28031</v>
      </c>
      <c r="B3853" s="201">
        <v>7.78</v>
      </c>
    </row>
    <row r="3854" spans="1:2" x14ac:dyDescent="0.25">
      <c r="A3854" s="204">
        <v>28032</v>
      </c>
      <c r="B3854" s="201">
        <v>7.77</v>
      </c>
    </row>
    <row r="3855" spans="1:2" x14ac:dyDescent="0.25">
      <c r="A3855" s="204">
        <v>28033</v>
      </c>
      <c r="B3855" s="201">
        <v>7.75</v>
      </c>
    </row>
    <row r="3856" spans="1:2" x14ac:dyDescent="0.25">
      <c r="A3856" s="204">
        <v>28034</v>
      </c>
      <c r="B3856" s="201">
        <v>7.73</v>
      </c>
    </row>
    <row r="3857" spans="1:2" x14ac:dyDescent="0.25">
      <c r="A3857" s="204">
        <v>28037</v>
      </c>
      <c r="B3857" s="201">
        <v>7.71</v>
      </c>
    </row>
    <row r="3858" spans="1:2" x14ac:dyDescent="0.25">
      <c r="A3858" s="204">
        <v>28038</v>
      </c>
      <c r="B3858" s="201">
        <v>7.72</v>
      </c>
    </row>
    <row r="3859" spans="1:2" x14ac:dyDescent="0.25">
      <c r="A3859" s="204">
        <v>28039</v>
      </c>
      <c r="B3859" s="201">
        <v>7.7</v>
      </c>
    </row>
    <row r="3860" spans="1:2" x14ac:dyDescent="0.25">
      <c r="A3860" s="204">
        <v>28040</v>
      </c>
      <c r="B3860" s="201">
        <v>7.69</v>
      </c>
    </row>
    <row r="3861" spans="1:2" x14ac:dyDescent="0.25">
      <c r="A3861" s="204">
        <v>28041</v>
      </c>
      <c r="B3861" s="201">
        <v>7.64</v>
      </c>
    </row>
    <row r="3862" spans="1:2" x14ac:dyDescent="0.25">
      <c r="A3862" s="204">
        <v>28044</v>
      </c>
      <c r="B3862" s="201" t="e">
        <f>NA()</f>
        <v>#N/A</v>
      </c>
    </row>
    <row r="3863" spans="1:2" x14ac:dyDescent="0.25">
      <c r="A3863" s="204">
        <v>28045</v>
      </c>
      <c r="B3863" s="201">
        <v>7.63</v>
      </c>
    </row>
    <row r="3864" spans="1:2" x14ac:dyDescent="0.25">
      <c r="A3864" s="204">
        <v>28046</v>
      </c>
      <c r="B3864" s="201">
        <v>7.64</v>
      </c>
    </row>
    <row r="3865" spans="1:2" x14ac:dyDescent="0.25">
      <c r="A3865" s="204">
        <v>28047</v>
      </c>
      <c r="B3865" s="201">
        <v>7.63</v>
      </c>
    </row>
    <row r="3866" spans="1:2" x14ac:dyDescent="0.25">
      <c r="A3866" s="204">
        <v>28048</v>
      </c>
      <c r="B3866" s="201">
        <v>7.63</v>
      </c>
    </row>
    <row r="3867" spans="1:2" x14ac:dyDescent="0.25">
      <c r="A3867" s="204">
        <v>28051</v>
      </c>
      <c r="B3867" s="201">
        <v>7.66</v>
      </c>
    </row>
    <row r="3868" spans="1:2" x14ac:dyDescent="0.25">
      <c r="A3868" s="204">
        <v>28052</v>
      </c>
      <c r="B3868" s="201">
        <v>7.69</v>
      </c>
    </row>
    <row r="3869" spans="1:2" x14ac:dyDescent="0.25">
      <c r="A3869" s="204">
        <v>28053</v>
      </c>
      <c r="B3869" s="201">
        <v>7.7</v>
      </c>
    </row>
    <row r="3870" spans="1:2" x14ac:dyDescent="0.25">
      <c r="A3870" s="204">
        <v>28054</v>
      </c>
      <c r="B3870" s="201">
        <v>7.7</v>
      </c>
    </row>
    <row r="3871" spans="1:2" x14ac:dyDescent="0.25">
      <c r="A3871" s="204">
        <v>28055</v>
      </c>
      <c r="B3871" s="201">
        <v>7.76</v>
      </c>
    </row>
    <row r="3872" spans="1:2" x14ac:dyDescent="0.25">
      <c r="A3872" s="204">
        <v>28058</v>
      </c>
      <c r="B3872" s="201">
        <v>7.79</v>
      </c>
    </row>
    <row r="3873" spans="1:2" x14ac:dyDescent="0.25">
      <c r="A3873" s="204">
        <v>28059</v>
      </c>
      <c r="B3873" s="201">
        <v>7.77</v>
      </c>
    </row>
    <row r="3874" spans="1:2" x14ac:dyDescent="0.25">
      <c r="A3874" s="204">
        <v>28060</v>
      </c>
      <c r="B3874" s="201">
        <v>7.73</v>
      </c>
    </row>
    <row r="3875" spans="1:2" x14ac:dyDescent="0.25">
      <c r="A3875" s="204">
        <v>28061</v>
      </c>
      <c r="B3875" s="201">
        <v>7.71</v>
      </c>
    </row>
    <row r="3876" spans="1:2" x14ac:dyDescent="0.25">
      <c r="A3876" s="204">
        <v>28062</v>
      </c>
      <c r="B3876" s="201">
        <v>7.72</v>
      </c>
    </row>
    <row r="3877" spans="1:2" x14ac:dyDescent="0.25">
      <c r="A3877" s="204">
        <v>28065</v>
      </c>
      <c r="B3877" s="201">
        <v>7.69</v>
      </c>
    </row>
    <row r="3878" spans="1:2" x14ac:dyDescent="0.25">
      <c r="A3878" s="204">
        <v>28066</v>
      </c>
      <c r="B3878" s="201" t="e">
        <f>NA()</f>
        <v>#N/A</v>
      </c>
    </row>
    <row r="3879" spans="1:2" x14ac:dyDescent="0.25">
      <c r="A3879" s="204">
        <v>28067</v>
      </c>
      <c r="B3879" s="201">
        <v>7.72</v>
      </c>
    </row>
    <row r="3880" spans="1:2" x14ac:dyDescent="0.25">
      <c r="A3880" s="204">
        <v>28068</v>
      </c>
      <c r="B3880" s="201">
        <v>7.68</v>
      </c>
    </row>
    <row r="3881" spans="1:2" x14ac:dyDescent="0.25">
      <c r="A3881" s="204">
        <v>28069</v>
      </c>
      <c r="B3881" s="201">
        <v>7.72</v>
      </c>
    </row>
    <row r="3882" spans="1:2" x14ac:dyDescent="0.25">
      <c r="A3882" s="204">
        <v>28072</v>
      </c>
      <c r="B3882" s="201">
        <v>7.76</v>
      </c>
    </row>
    <row r="3883" spans="1:2" x14ac:dyDescent="0.25">
      <c r="A3883" s="204">
        <v>28073</v>
      </c>
      <c r="B3883" s="201">
        <v>7.77</v>
      </c>
    </row>
    <row r="3884" spans="1:2" x14ac:dyDescent="0.25">
      <c r="A3884" s="204">
        <v>28074</v>
      </c>
      <c r="B3884" s="201">
        <v>7.76</v>
      </c>
    </row>
    <row r="3885" spans="1:2" x14ac:dyDescent="0.25">
      <c r="A3885" s="204">
        <v>28075</v>
      </c>
      <c r="B3885" s="201" t="e">
        <f>NA()</f>
        <v>#N/A</v>
      </c>
    </row>
    <row r="3886" spans="1:2" x14ac:dyDescent="0.25">
      <c r="A3886" s="204">
        <v>28076</v>
      </c>
      <c r="B3886" s="201">
        <v>7.73</v>
      </c>
    </row>
    <row r="3887" spans="1:2" x14ac:dyDescent="0.25">
      <c r="A3887" s="204">
        <v>28079</v>
      </c>
      <c r="B3887" s="201">
        <v>7.73</v>
      </c>
    </row>
    <row r="3888" spans="1:2" x14ac:dyDescent="0.25">
      <c r="A3888" s="204">
        <v>28080</v>
      </c>
      <c r="B3888" s="201">
        <v>7.67</v>
      </c>
    </row>
    <row r="3889" spans="1:2" x14ac:dyDescent="0.25">
      <c r="A3889" s="204">
        <v>28081</v>
      </c>
      <c r="B3889" s="201">
        <v>7.66</v>
      </c>
    </row>
    <row r="3890" spans="1:2" x14ac:dyDescent="0.25">
      <c r="A3890" s="204">
        <v>28082</v>
      </c>
      <c r="B3890" s="201">
        <v>7.66</v>
      </c>
    </row>
    <row r="3891" spans="1:2" x14ac:dyDescent="0.25">
      <c r="A3891" s="204">
        <v>28083</v>
      </c>
      <c r="B3891" s="201">
        <v>7.6</v>
      </c>
    </row>
    <row r="3892" spans="1:2" x14ac:dyDescent="0.25">
      <c r="A3892" s="204">
        <v>28086</v>
      </c>
      <c r="B3892" s="201">
        <v>7.54</v>
      </c>
    </row>
    <row r="3893" spans="1:2" x14ac:dyDescent="0.25">
      <c r="A3893" s="204">
        <v>28087</v>
      </c>
      <c r="B3893" s="201">
        <v>7.54</v>
      </c>
    </row>
    <row r="3894" spans="1:2" x14ac:dyDescent="0.25">
      <c r="A3894" s="204">
        <v>28088</v>
      </c>
      <c r="B3894" s="201">
        <v>7.54</v>
      </c>
    </row>
    <row r="3895" spans="1:2" x14ac:dyDescent="0.25">
      <c r="A3895" s="204">
        <v>28089</v>
      </c>
      <c r="B3895" s="201" t="e">
        <f>NA()</f>
        <v>#N/A</v>
      </c>
    </row>
    <row r="3896" spans="1:2" x14ac:dyDescent="0.25">
      <c r="A3896" s="204">
        <v>28090</v>
      </c>
      <c r="B3896" s="201">
        <v>7.43</v>
      </c>
    </row>
    <row r="3897" spans="1:2" x14ac:dyDescent="0.25">
      <c r="A3897" s="204">
        <v>28093</v>
      </c>
      <c r="B3897" s="201">
        <v>7.44</v>
      </c>
    </row>
    <row r="3898" spans="1:2" x14ac:dyDescent="0.25">
      <c r="A3898" s="204">
        <v>28094</v>
      </c>
      <c r="B3898" s="201">
        <v>7.44</v>
      </c>
    </row>
    <row r="3899" spans="1:2" x14ac:dyDescent="0.25">
      <c r="A3899" s="204">
        <v>28095</v>
      </c>
      <c r="B3899" s="201">
        <v>7.4</v>
      </c>
    </row>
    <row r="3900" spans="1:2" x14ac:dyDescent="0.25">
      <c r="A3900" s="204">
        <v>28096</v>
      </c>
      <c r="B3900" s="201">
        <v>7.36</v>
      </c>
    </row>
    <row r="3901" spans="1:2" x14ac:dyDescent="0.25">
      <c r="A3901" s="204">
        <v>28097</v>
      </c>
      <c r="B3901" s="201">
        <v>7.31</v>
      </c>
    </row>
    <row r="3902" spans="1:2" x14ac:dyDescent="0.25">
      <c r="A3902" s="204">
        <v>28100</v>
      </c>
      <c r="B3902" s="201">
        <v>7.32</v>
      </c>
    </row>
    <row r="3903" spans="1:2" x14ac:dyDescent="0.25">
      <c r="A3903" s="204">
        <v>28101</v>
      </c>
      <c r="B3903" s="201">
        <v>7.31</v>
      </c>
    </row>
    <row r="3904" spans="1:2" x14ac:dyDescent="0.25">
      <c r="A3904" s="204">
        <v>28102</v>
      </c>
      <c r="B3904" s="201">
        <v>7.32</v>
      </c>
    </row>
    <row r="3905" spans="1:2" x14ac:dyDescent="0.25">
      <c r="A3905" s="204">
        <v>28103</v>
      </c>
      <c r="B3905" s="201">
        <v>7.34</v>
      </c>
    </row>
    <row r="3906" spans="1:2" x14ac:dyDescent="0.25">
      <c r="A3906" s="204">
        <v>28104</v>
      </c>
      <c r="B3906" s="201">
        <v>7.3</v>
      </c>
    </row>
    <row r="3907" spans="1:2" x14ac:dyDescent="0.25">
      <c r="A3907" s="204">
        <v>28107</v>
      </c>
      <c r="B3907" s="201">
        <v>7.34</v>
      </c>
    </row>
    <row r="3908" spans="1:2" x14ac:dyDescent="0.25">
      <c r="A3908" s="204">
        <v>28108</v>
      </c>
      <c r="B3908" s="201">
        <v>7.33</v>
      </c>
    </row>
    <row r="3909" spans="1:2" x14ac:dyDescent="0.25">
      <c r="A3909" s="204">
        <v>28109</v>
      </c>
      <c r="B3909" s="201">
        <v>7.34</v>
      </c>
    </row>
    <row r="3910" spans="1:2" x14ac:dyDescent="0.25">
      <c r="A3910" s="204">
        <v>28110</v>
      </c>
      <c r="B3910" s="201">
        <v>7.35</v>
      </c>
    </row>
    <row r="3911" spans="1:2" x14ac:dyDescent="0.25">
      <c r="A3911" s="204">
        <v>28111</v>
      </c>
      <c r="B3911" s="201">
        <v>7.32</v>
      </c>
    </row>
    <row r="3912" spans="1:2" x14ac:dyDescent="0.25">
      <c r="A3912" s="204">
        <v>28114</v>
      </c>
      <c r="B3912" s="201">
        <v>7.28</v>
      </c>
    </row>
    <row r="3913" spans="1:2" x14ac:dyDescent="0.25">
      <c r="A3913" s="204">
        <v>28115</v>
      </c>
      <c r="B3913" s="201">
        <v>7.29</v>
      </c>
    </row>
    <row r="3914" spans="1:2" x14ac:dyDescent="0.25">
      <c r="A3914" s="204">
        <v>28116</v>
      </c>
      <c r="B3914" s="201">
        <v>7.29</v>
      </c>
    </row>
    <row r="3915" spans="1:2" x14ac:dyDescent="0.25">
      <c r="A3915" s="204">
        <v>28117</v>
      </c>
      <c r="B3915" s="201">
        <v>7.26</v>
      </c>
    </row>
    <row r="3916" spans="1:2" x14ac:dyDescent="0.25">
      <c r="A3916" s="204">
        <v>28118</v>
      </c>
      <c r="B3916" s="201" t="e">
        <f>NA()</f>
        <v>#N/A</v>
      </c>
    </row>
    <row r="3917" spans="1:2" x14ac:dyDescent="0.25">
      <c r="A3917" s="204">
        <v>28121</v>
      </c>
      <c r="B3917" s="201">
        <v>7.26</v>
      </c>
    </row>
    <row r="3918" spans="1:2" x14ac:dyDescent="0.25">
      <c r="A3918" s="204">
        <v>28122</v>
      </c>
      <c r="B3918" s="201">
        <v>7.25</v>
      </c>
    </row>
    <row r="3919" spans="1:2" x14ac:dyDescent="0.25">
      <c r="A3919" s="204">
        <v>28123</v>
      </c>
      <c r="B3919" s="201">
        <v>7.27</v>
      </c>
    </row>
    <row r="3920" spans="1:2" x14ac:dyDescent="0.25">
      <c r="A3920" s="204">
        <v>28124</v>
      </c>
      <c r="B3920" s="201">
        <v>7.18</v>
      </c>
    </row>
    <row r="3921" spans="1:2" x14ac:dyDescent="0.25">
      <c r="A3921" s="204">
        <v>28125</v>
      </c>
      <c r="B3921" s="201">
        <v>7.17</v>
      </c>
    </row>
    <row r="3922" spans="1:2" x14ac:dyDescent="0.25">
      <c r="A3922" s="204">
        <v>28128</v>
      </c>
      <c r="B3922" s="201">
        <v>7.2</v>
      </c>
    </row>
    <row r="3923" spans="1:2" x14ac:dyDescent="0.25">
      <c r="A3923" s="204">
        <v>28129</v>
      </c>
      <c r="B3923" s="201">
        <v>7.22</v>
      </c>
    </row>
    <row r="3924" spans="1:2" x14ac:dyDescent="0.25">
      <c r="A3924" s="204">
        <v>28130</v>
      </c>
      <c r="B3924" s="201">
        <v>7.23</v>
      </c>
    </row>
    <row r="3925" spans="1:2" x14ac:dyDescent="0.25">
      <c r="A3925" s="204">
        <v>28131</v>
      </c>
      <c r="B3925" s="201">
        <v>7.28</v>
      </c>
    </row>
    <row r="3926" spans="1:2" x14ac:dyDescent="0.25">
      <c r="A3926" s="204">
        <v>28132</v>
      </c>
      <c r="B3926" s="201">
        <v>7.36</v>
      </c>
    </row>
    <row r="3927" spans="1:2" x14ac:dyDescent="0.25">
      <c r="A3927" s="204">
        <v>28135</v>
      </c>
      <c r="B3927" s="201">
        <v>7.49</v>
      </c>
    </row>
    <row r="3928" spans="1:2" x14ac:dyDescent="0.25">
      <c r="A3928" s="204">
        <v>28136</v>
      </c>
      <c r="B3928" s="201">
        <v>7.52</v>
      </c>
    </row>
    <row r="3929" spans="1:2" x14ac:dyDescent="0.25">
      <c r="A3929" s="204">
        <v>28137</v>
      </c>
      <c r="B3929" s="201">
        <v>7.51</v>
      </c>
    </row>
    <row r="3930" spans="1:2" x14ac:dyDescent="0.25">
      <c r="A3930" s="204">
        <v>28138</v>
      </c>
      <c r="B3930" s="201">
        <v>7.46</v>
      </c>
    </row>
    <row r="3931" spans="1:2" x14ac:dyDescent="0.25">
      <c r="A3931" s="204">
        <v>28139</v>
      </c>
      <c r="B3931" s="201">
        <v>7.51</v>
      </c>
    </row>
    <row r="3932" spans="1:2" x14ac:dyDescent="0.25">
      <c r="A3932" s="204">
        <v>28142</v>
      </c>
      <c r="B3932" s="201">
        <v>7.54</v>
      </c>
    </row>
    <row r="3933" spans="1:2" x14ac:dyDescent="0.25">
      <c r="A3933" s="204">
        <v>28143</v>
      </c>
      <c r="B3933" s="201">
        <v>7.56</v>
      </c>
    </row>
    <row r="3934" spans="1:2" x14ac:dyDescent="0.25">
      <c r="A3934" s="204">
        <v>28144</v>
      </c>
      <c r="B3934" s="201">
        <v>7.54</v>
      </c>
    </row>
    <row r="3935" spans="1:2" x14ac:dyDescent="0.25">
      <c r="A3935" s="204">
        <v>28145</v>
      </c>
      <c r="B3935" s="201">
        <v>7.54</v>
      </c>
    </row>
    <row r="3936" spans="1:2" x14ac:dyDescent="0.25">
      <c r="A3936" s="204">
        <v>28146</v>
      </c>
      <c r="B3936" s="201">
        <v>7.52</v>
      </c>
    </row>
    <row r="3937" spans="1:2" x14ac:dyDescent="0.25">
      <c r="A3937" s="204">
        <v>28149</v>
      </c>
      <c r="B3937" s="201">
        <v>7.57</v>
      </c>
    </row>
    <row r="3938" spans="1:2" x14ac:dyDescent="0.25">
      <c r="A3938" s="204">
        <v>28150</v>
      </c>
      <c r="B3938" s="201">
        <v>7.56</v>
      </c>
    </row>
    <row r="3939" spans="1:2" x14ac:dyDescent="0.25">
      <c r="A3939" s="204">
        <v>28151</v>
      </c>
      <c r="B3939" s="201">
        <v>7.57</v>
      </c>
    </row>
    <row r="3940" spans="1:2" x14ac:dyDescent="0.25">
      <c r="A3940" s="204">
        <v>28152</v>
      </c>
      <c r="B3940" s="201">
        <v>7.65</v>
      </c>
    </row>
    <row r="3941" spans="1:2" x14ac:dyDescent="0.25">
      <c r="A3941" s="204">
        <v>28153</v>
      </c>
      <c r="B3941" s="201">
        <v>7.62</v>
      </c>
    </row>
    <row r="3942" spans="1:2" x14ac:dyDescent="0.25">
      <c r="A3942" s="204">
        <v>28156</v>
      </c>
      <c r="B3942" s="201">
        <v>7.61</v>
      </c>
    </row>
    <row r="3943" spans="1:2" x14ac:dyDescent="0.25">
      <c r="A3943" s="204">
        <v>28157</v>
      </c>
      <c r="B3943" s="201">
        <v>7.64</v>
      </c>
    </row>
    <row r="3944" spans="1:2" x14ac:dyDescent="0.25">
      <c r="A3944" s="204">
        <v>28158</v>
      </c>
      <c r="B3944" s="201">
        <v>7.7</v>
      </c>
    </row>
    <row r="3945" spans="1:2" x14ac:dyDescent="0.25">
      <c r="A3945" s="204">
        <v>28159</v>
      </c>
      <c r="B3945" s="201">
        <v>7.66</v>
      </c>
    </row>
    <row r="3946" spans="1:2" x14ac:dyDescent="0.25">
      <c r="A3946" s="204">
        <v>28160</v>
      </c>
      <c r="B3946" s="201">
        <v>7.55</v>
      </c>
    </row>
    <row r="3947" spans="1:2" x14ac:dyDescent="0.25">
      <c r="A3947" s="204">
        <v>28163</v>
      </c>
      <c r="B3947" s="201">
        <v>7.58</v>
      </c>
    </row>
    <row r="3948" spans="1:2" x14ac:dyDescent="0.25">
      <c r="A3948" s="204">
        <v>28164</v>
      </c>
      <c r="B3948" s="201">
        <v>7.61</v>
      </c>
    </row>
    <row r="3949" spans="1:2" x14ac:dyDescent="0.25">
      <c r="A3949" s="204">
        <v>28165</v>
      </c>
      <c r="B3949" s="201">
        <v>7.61</v>
      </c>
    </row>
    <row r="3950" spans="1:2" x14ac:dyDescent="0.25">
      <c r="A3950" s="204">
        <v>28166</v>
      </c>
      <c r="B3950" s="201">
        <v>7.6</v>
      </c>
    </row>
    <row r="3951" spans="1:2" x14ac:dyDescent="0.25">
      <c r="A3951" s="204">
        <v>28167</v>
      </c>
      <c r="B3951" s="201">
        <v>7.62</v>
      </c>
    </row>
    <row r="3952" spans="1:2" x14ac:dyDescent="0.25">
      <c r="A3952" s="204">
        <v>28170</v>
      </c>
      <c r="B3952" s="201">
        <v>7.64</v>
      </c>
    </row>
    <row r="3953" spans="1:2" x14ac:dyDescent="0.25">
      <c r="A3953" s="204">
        <v>28171</v>
      </c>
      <c r="B3953" s="201">
        <v>7.62</v>
      </c>
    </row>
    <row r="3954" spans="1:2" x14ac:dyDescent="0.25">
      <c r="A3954" s="204">
        <v>28172</v>
      </c>
      <c r="B3954" s="201">
        <v>7.57</v>
      </c>
    </row>
    <row r="3955" spans="1:2" x14ac:dyDescent="0.25">
      <c r="A3955" s="204">
        <v>28173</v>
      </c>
      <c r="B3955" s="201">
        <v>7.57</v>
      </c>
    </row>
    <row r="3956" spans="1:2" x14ac:dyDescent="0.25">
      <c r="A3956" s="204">
        <v>28174</v>
      </c>
      <c r="B3956" s="201">
        <v>7.64</v>
      </c>
    </row>
    <row r="3957" spans="1:2" x14ac:dyDescent="0.25">
      <c r="A3957" s="204">
        <v>28177</v>
      </c>
      <c r="B3957" s="201" t="e">
        <f>NA()</f>
        <v>#N/A</v>
      </c>
    </row>
    <row r="3958" spans="1:2" x14ac:dyDescent="0.25">
      <c r="A3958" s="204">
        <v>28178</v>
      </c>
      <c r="B3958" s="201">
        <v>7.64</v>
      </c>
    </row>
    <row r="3959" spans="1:2" x14ac:dyDescent="0.25">
      <c r="A3959" s="204">
        <v>28179</v>
      </c>
      <c r="B3959" s="201">
        <v>7.72</v>
      </c>
    </row>
    <row r="3960" spans="1:2" x14ac:dyDescent="0.25">
      <c r="A3960" s="204">
        <v>28180</v>
      </c>
      <c r="B3960" s="201">
        <v>7.75</v>
      </c>
    </row>
    <row r="3961" spans="1:2" x14ac:dyDescent="0.25">
      <c r="A3961" s="204">
        <v>28181</v>
      </c>
      <c r="B3961" s="201">
        <v>7.74</v>
      </c>
    </row>
    <row r="3962" spans="1:2" x14ac:dyDescent="0.25">
      <c r="A3962" s="204">
        <v>28184</v>
      </c>
      <c r="B3962" s="201">
        <v>7.73</v>
      </c>
    </row>
    <row r="3963" spans="1:2" x14ac:dyDescent="0.25">
      <c r="A3963" s="204">
        <v>28185</v>
      </c>
      <c r="B3963" s="201">
        <v>7.77</v>
      </c>
    </row>
    <row r="3964" spans="1:2" x14ac:dyDescent="0.25">
      <c r="A3964" s="204">
        <v>28186</v>
      </c>
      <c r="B3964" s="201">
        <v>7.75</v>
      </c>
    </row>
    <row r="3965" spans="1:2" x14ac:dyDescent="0.25">
      <c r="A3965" s="204">
        <v>28187</v>
      </c>
      <c r="B3965" s="201">
        <v>7.73</v>
      </c>
    </row>
    <row r="3966" spans="1:2" x14ac:dyDescent="0.25">
      <c r="A3966" s="204">
        <v>28188</v>
      </c>
      <c r="B3966" s="201">
        <v>7.76</v>
      </c>
    </row>
    <row r="3967" spans="1:2" x14ac:dyDescent="0.25">
      <c r="A3967" s="204">
        <v>28191</v>
      </c>
      <c r="B3967" s="201">
        <v>7.76</v>
      </c>
    </row>
    <row r="3968" spans="1:2" x14ac:dyDescent="0.25">
      <c r="A3968" s="204">
        <v>28192</v>
      </c>
      <c r="B3968" s="201">
        <v>7.78</v>
      </c>
    </row>
    <row r="3969" spans="1:2" x14ac:dyDescent="0.25">
      <c r="A3969" s="204">
        <v>28193</v>
      </c>
      <c r="B3969" s="201">
        <v>7.76</v>
      </c>
    </row>
    <row r="3970" spans="1:2" x14ac:dyDescent="0.25">
      <c r="A3970" s="204">
        <v>28194</v>
      </c>
      <c r="B3970" s="201">
        <v>7.76</v>
      </c>
    </row>
    <row r="3971" spans="1:2" x14ac:dyDescent="0.25">
      <c r="A3971" s="204">
        <v>28195</v>
      </c>
      <c r="B3971" s="201">
        <v>7.73</v>
      </c>
    </row>
    <row r="3972" spans="1:2" x14ac:dyDescent="0.25">
      <c r="A3972" s="204">
        <v>28198</v>
      </c>
      <c r="B3972" s="201">
        <v>7.74</v>
      </c>
    </row>
    <row r="3973" spans="1:2" x14ac:dyDescent="0.25">
      <c r="A3973" s="204">
        <v>28199</v>
      </c>
      <c r="B3973" s="201">
        <v>7.71</v>
      </c>
    </row>
    <row r="3974" spans="1:2" x14ac:dyDescent="0.25">
      <c r="A3974" s="204">
        <v>28200</v>
      </c>
      <c r="B3974" s="201">
        <v>7.72</v>
      </c>
    </row>
    <row r="3975" spans="1:2" x14ac:dyDescent="0.25">
      <c r="A3975" s="204">
        <v>28201</v>
      </c>
      <c r="B3975" s="201">
        <v>7.72</v>
      </c>
    </row>
    <row r="3976" spans="1:2" x14ac:dyDescent="0.25">
      <c r="A3976" s="204">
        <v>28202</v>
      </c>
      <c r="B3976" s="201">
        <v>7.7</v>
      </c>
    </row>
    <row r="3977" spans="1:2" x14ac:dyDescent="0.25">
      <c r="A3977" s="204">
        <v>28205</v>
      </c>
      <c r="B3977" s="201">
        <v>7.69</v>
      </c>
    </row>
    <row r="3978" spans="1:2" x14ac:dyDescent="0.25">
      <c r="A3978" s="204">
        <v>28206</v>
      </c>
      <c r="B3978" s="201">
        <v>7.7</v>
      </c>
    </row>
    <row r="3979" spans="1:2" x14ac:dyDescent="0.25">
      <c r="A3979" s="204">
        <v>28207</v>
      </c>
      <c r="B3979" s="201">
        <v>7.72</v>
      </c>
    </row>
    <row r="3980" spans="1:2" x14ac:dyDescent="0.25">
      <c r="A3980" s="204">
        <v>28208</v>
      </c>
      <c r="B3980" s="201">
        <v>7.73</v>
      </c>
    </row>
    <row r="3981" spans="1:2" x14ac:dyDescent="0.25">
      <c r="A3981" s="204">
        <v>28209</v>
      </c>
      <c r="B3981" s="201">
        <v>7.73</v>
      </c>
    </row>
    <row r="3982" spans="1:2" x14ac:dyDescent="0.25">
      <c r="A3982" s="204">
        <v>28212</v>
      </c>
      <c r="B3982" s="201">
        <v>7.74</v>
      </c>
    </row>
    <row r="3983" spans="1:2" x14ac:dyDescent="0.25">
      <c r="A3983" s="204">
        <v>28213</v>
      </c>
      <c r="B3983" s="201">
        <v>7.74</v>
      </c>
    </row>
    <row r="3984" spans="1:2" x14ac:dyDescent="0.25">
      <c r="A3984" s="204">
        <v>28214</v>
      </c>
      <c r="B3984" s="201">
        <v>7.73</v>
      </c>
    </row>
    <row r="3985" spans="1:2" x14ac:dyDescent="0.25">
      <c r="A3985" s="204">
        <v>28215</v>
      </c>
      <c r="B3985" s="201">
        <v>7.72</v>
      </c>
    </row>
    <row r="3986" spans="1:2" x14ac:dyDescent="0.25">
      <c r="A3986" s="204">
        <v>28216</v>
      </c>
      <c r="B3986" s="201">
        <v>7.72</v>
      </c>
    </row>
    <row r="3987" spans="1:2" x14ac:dyDescent="0.25">
      <c r="A3987" s="204">
        <v>28219</v>
      </c>
      <c r="B3987" s="201">
        <v>7.73</v>
      </c>
    </row>
    <row r="3988" spans="1:2" x14ac:dyDescent="0.25">
      <c r="A3988" s="204">
        <v>28220</v>
      </c>
      <c r="B3988" s="201">
        <v>7.72</v>
      </c>
    </row>
    <row r="3989" spans="1:2" x14ac:dyDescent="0.25">
      <c r="A3989" s="204">
        <v>28221</v>
      </c>
      <c r="B3989" s="201">
        <v>7.7</v>
      </c>
    </row>
    <row r="3990" spans="1:2" x14ac:dyDescent="0.25">
      <c r="A3990" s="204">
        <v>28222</v>
      </c>
      <c r="B3990" s="201">
        <v>7.72</v>
      </c>
    </row>
    <row r="3991" spans="1:2" x14ac:dyDescent="0.25">
      <c r="A3991" s="204">
        <v>28223</v>
      </c>
      <c r="B3991" s="201" t="e">
        <f>NA()</f>
        <v>#N/A</v>
      </c>
    </row>
    <row r="3992" spans="1:2" x14ac:dyDescent="0.25">
      <c r="A3992" s="204">
        <v>28226</v>
      </c>
      <c r="B3992" s="201">
        <v>7.7</v>
      </c>
    </row>
    <row r="3993" spans="1:2" x14ac:dyDescent="0.25">
      <c r="A3993" s="204">
        <v>28227</v>
      </c>
      <c r="B3993" s="201">
        <v>7.7</v>
      </c>
    </row>
    <row r="3994" spans="1:2" x14ac:dyDescent="0.25">
      <c r="A3994" s="204">
        <v>28228</v>
      </c>
      <c r="B3994" s="201">
        <v>7.67</v>
      </c>
    </row>
    <row r="3995" spans="1:2" x14ac:dyDescent="0.25">
      <c r="A3995" s="204">
        <v>28229</v>
      </c>
      <c r="B3995" s="201">
        <v>7.58</v>
      </c>
    </row>
    <row r="3996" spans="1:2" x14ac:dyDescent="0.25">
      <c r="A3996" s="204">
        <v>28230</v>
      </c>
      <c r="B3996" s="201">
        <v>7.58</v>
      </c>
    </row>
    <row r="3997" spans="1:2" x14ac:dyDescent="0.25">
      <c r="A3997" s="204">
        <v>28233</v>
      </c>
      <c r="B3997" s="201">
        <v>7.58</v>
      </c>
    </row>
    <row r="3998" spans="1:2" x14ac:dyDescent="0.25">
      <c r="A3998" s="204">
        <v>28234</v>
      </c>
      <c r="B3998" s="201">
        <v>7.61</v>
      </c>
    </row>
    <row r="3999" spans="1:2" x14ac:dyDescent="0.25">
      <c r="A3999" s="204">
        <v>28235</v>
      </c>
      <c r="B3999" s="201">
        <v>7.62</v>
      </c>
    </row>
    <row r="4000" spans="1:2" x14ac:dyDescent="0.25">
      <c r="A4000" s="204">
        <v>28236</v>
      </c>
      <c r="B4000" s="201">
        <v>7.63</v>
      </c>
    </row>
    <row r="4001" spans="1:2" x14ac:dyDescent="0.25">
      <c r="A4001" s="204">
        <v>28237</v>
      </c>
      <c r="B4001" s="201">
        <v>7.66</v>
      </c>
    </row>
    <row r="4002" spans="1:2" x14ac:dyDescent="0.25">
      <c r="A4002" s="204">
        <v>28240</v>
      </c>
      <c r="B4002" s="201">
        <v>7.68</v>
      </c>
    </row>
    <row r="4003" spans="1:2" x14ac:dyDescent="0.25">
      <c r="A4003" s="204">
        <v>28241</v>
      </c>
      <c r="B4003" s="201">
        <v>7.68</v>
      </c>
    </row>
    <row r="4004" spans="1:2" x14ac:dyDescent="0.25">
      <c r="A4004" s="204">
        <v>28242</v>
      </c>
      <c r="B4004" s="201">
        <v>7.67</v>
      </c>
    </row>
    <row r="4005" spans="1:2" x14ac:dyDescent="0.25">
      <c r="A4005" s="204">
        <v>28243</v>
      </c>
      <c r="B4005" s="201">
        <v>7.68</v>
      </c>
    </row>
    <row r="4006" spans="1:2" x14ac:dyDescent="0.25">
      <c r="A4006" s="204">
        <v>28244</v>
      </c>
      <c r="B4006" s="201">
        <v>7.72</v>
      </c>
    </row>
    <row r="4007" spans="1:2" x14ac:dyDescent="0.25">
      <c r="A4007" s="204">
        <v>28247</v>
      </c>
      <c r="B4007" s="201">
        <v>7.74</v>
      </c>
    </row>
    <row r="4008" spans="1:2" x14ac:dyDescent="0.25">
      <c r="A4008" s="204">
        <v>28248</v>
      </c>
      <c r="B4008" s="201">
        <v>7.72</v>
      </c>
    </row>
    <row r="4009" spans="1:2" x14ac:dyDescent="0.25">
      <c r="A4009" s="204">
        <v>28249</v>
      </c>
      <c r="B4009" s="201">
        <v>7.72</v>
      </c>
    </row>
    <row r="4010" spans="1:2" x14ac:dyDescent="0.25">
      <c r="A4010" s="204">
        <v>28250</v>
      </c>
      <c r="B4010" s="201">
        <v>7.74</v>
      </c>
    </row>
    <row r="4011" spans="1:2" x14ac:dyDescent="0.25">
      <c r="A4011" s="204">
        <v>28251</v>
      </c>
      <c r="B4011" s="201">
        <v>7.8</v>
      </c>
    </row>
    <row r="4012" spans="1:2" x14ac:dyDescent="0.25">
      <c r="A4012" s="204">
        <v>28254</v>
      </c>
      <c r="B4012" s="201">
        <v>7.78</v>
      </c>
    </row>
    <row r="4013" spans="1:2" x14ac:dyDescent="0.25">
      <c r="A4013" s="204">
        <v>28255</v>
      </c>
      <c r="B4013" s="201">
        <v>7.79</v>
      </c>
    </row>
    <row r="4014" spans="1:2" x14ac:dyDescent="0.25">
      <c r="A4014" s="204">
        <v>28256</v>
      </c>
      <c r="B4014" s="201">
        <v>7.8</v>
      </c>
    </row>
    <row r="4015" spans="1:2" x14ac:dyDescent="0.25">
      <c r="A4015" s="204">
        <v>28257</v>
      </c>
      <c r="B4015" s="201">
        <v>7.78</v>
      </c>
    </row>
    <row r="4016" spans="1:2" x14ac:dyDescent="0.25">
      <c r="A4016" s="204">
        <v>28258</v>
      </c>
      <c r="B4016" s="201">
        <v>7.74</v>
      </c>
    </row>
    <row r="4017" spans="1:2" x14ac:dyDescent="0.25">
      <c r="A4017" s="204">
        <v>28261</v>
      </c>
      <c r="B4017" s="201">
        <v>7.73</v>
      </c>
    </row>
    <row r="4018" spans="1:2" x14ac:dyDescent="0.25">
      <c r="A4018" s="204">
        <v>28262</v>
      </c>
      <c r="B4018" s="201">
        <v>7.72</v>
      </c>
    </row>
    <row r="4019" spans="1:2" x14ac:dyDescent="0.25">
      <c r="A4019" s="204">
        <v>28263</v>
      </c>
      <c r="B4019" s="201">
        <v>7.72</v>
      </c>
    </row>
    <row r="4020" spans="1:2" x14ac:dyDescent="0.25">
      <c r="A4020" s="204">
        <v>28264</v>
      </c>
      <c r="B4020" s="201">
        <v>7.76</v>
      </c>
    </row>
    <row r="4021" spans="1:2" x14ac:dyDescent="0.25">
      <c r="A4021" s="204">
        <v>28265</v>
      </c>
      <c r="B4021" s="201">
        <v>7.75</v>
      </c>
    </row>
    <row r="4022" spans="1:2" x14ac:dyDescent="0.25">
      <c r="A4022" s="204">
        <v>28268</v>
      </c>
      <c r="B4022" s="201">
        <v>7.73</v>
      </c>
    </row>
    <row r="4023" spans="1:2" x14ac:dyDescent="0.25">
      <c r="A4023" s="204">
        <v>28269</v>
      </c>
      <c r="B4023" s="201">
        <v>7.7</v>
      </c>
    </row>
    <row r="4024" spans="1:2" x14ac:dyDescent="0.25">
      <c r="A4024" s="204">
        <v>28270</v>
      </c>
      <c r="B4024" s="201">
        <v>7.69</v>
      </c>
    </row>
    <row r="4025" spans="1:2" x14ac:dyDescent="0.25">
      <c r="A4025" s="204">
        <v>28271</v>
      </c>
      <c r="B4025" s="201">
        <v>7.68</v>
      </c>
    </row>
    <row r="4026" spans="1:2" x14ac:dyDescent="0.25">
      <c r="A4026" s="204">
        <v>28272</v>
      </c>
      <c r="B4026" s="201">
        <v>7.68</v>
      </c>
    </row>
    <row r="4027" spans="1:2" x14ac:dyDescent="0.25">
      <c r="A4027" s="204">
        <v>28275</v>
      </c>
      <c r="B4027" s="201" t="e">
        <f>NA()</f>
        <v>#N/A</v>
      </c>
    </row>
    <row r="4028" spans="1:2" x14ac:dyDescent="0.25">
      <c r="A4028" s="204">
        <v>28276</v>
      </c>
      <c r="B4028" s="201">
        <v>7.68</v>
      </c>
    </row>
    <row r="4029" spans="1:2" x14ac:dyDescent="0.25">
      <c r="A4029" s="204">
        <v>28277</v>
      </c>
      <c r="B4029" s="201">
        <v>7.68</v>
      </c>
    </row>
    <row r="4030" spans="1:2" x14ac:dyDescent="0.25">
      <c r="A4030" s="204">
        <v>28278</v>
      </c>
      <c r="B4030" s="201">
        <v>7.68</v>
      </c>
    </row>
    <row r="4031" spans="1:2" x14ac:dyDescent="0.25">
      <c r="A4031" s="204">
        <v>28279</v>
      </c>
      <c r="B4031" s="201">
        <v>7.66</v>
      </c>
    </row>
    <row r="4032" spans="1:2" x14ac:dyDescent="0.25">
      <c r="A4032" s="204">
        <v>28282</v>
      </c>
      <c r="B4032" s="201">
        <v>7.67</v>
      </c>
    </row>
    <row r="4033" spans="1:2" x14ac:dyDescent="0.25">
      <c r="A4033" s="204">
        <v>28283</v>
      </c>
      <c r="B4033" s="201">
        <v>7.68</v>
      </c>
    </row>
    <row r="4034" spans="1:2" x14ac:dyDescent="0.25">
      <c r="A4034" s="204">
        <v>28284</v>
      </c>
      <c r="B4034" s="201">
        <v>7.7</v>
      </c>
    </row>
    <row r="4035" spans="1:2" x14ac:dyDescent="0.25">
      <c r="A4035" s="204">
        <v>28285</v>
      </c>
      <c r="B4035" s="201">
        <v>7.69</v>
      </c>
    </row>
    <row r="4036" spans="1:2" x14ac:dyDescent="0.25">
      <c r="A4036" s="204">
        <v>28286</v>
      </c>
      <c r="B4036" s="201">
        <v>7.67</v>
      </c>
    </row>
    <row r="4037" spans="1:2" x14ac:dyDescent="0.25">
      <c r="A4037" s="204">
        <v>28289</v>
      </c>
      <c r="B4037" s="201">
        <v>7.64</v>
      </c>
    </row>
    <row r="4038" spans="1:2" x14ac:dyDescent="0.25">
      <c r="A4038" s="204">
        <v>28290</v>
      </c>
      <c r="B4038" s="201">
        <v>7.6</v>
      </c>
    </row>
    <row r="4039" spans="1:2" x14ac:dyDescent="0.25">
      <c r="A4039" s="204">
        <v>28291</v>
      </c>
      <c r="B4039" s="201">
        <v>7.62</v>
      </c>
    </row>
    <row r="4040" spans="1:2" x14ac:dyDescent="0.25">
      <c r="A4040" s="204">
        <v>28292</v>
      </c>
      <c r="B4040" s="201">
        <v>7.64</v>
      </c>
    </row>
    <row r="4041" spans="1:2" x14ac:dyDescent="0.25">
      <c r="A4041" s="204">
        <v>28293</v>
      </c>
      <c r="B4041" s="201">
        <v>7.64</v>
      </c>
    </row>
    <row r="4042" spans="1:2" x14ac:dyDescent="0.25">
      <c r="A4042" s="204">
        <v>28296</v>
      </c>
      <c r="B4042" s="201">
        <v>7.65</v>
      </c>
    </row>
    <row r="4043" spans="1:2" x14ac:dyDescent="0.25">
      <c r="A4043" s="204">
        <v>28297</v>
      </c>
      <c r="B4043" s="201">
        <v>7.65</v>
      </c>
    </row>
    <row r="4044" spans="1:2" x14ac:dyDescent="0.25">
      <c r="A4044" s="204">
        <v>28298</v>
      </c>
      <c r="B4044" s="201">
        <v>7.63</v>
      </c>
    </row>
    <row r="4045" spans="1:2" x14ac:dyDescent="0.25">
      <c r="A4045" s="204">
        <v>28299</v>
      </c>
      <c r="B4045" s="201">
        <v>7.64</v>
      </c>
    </row>
    <row r="4046" spans="1:2" x14ac:dyDescent="0.25">
      <c r="A4046" s="204">
        <v>28300</v>
      </c>
      <c r="B4046" s="201">
        <v>7.6</v>
      </c>
    </row>
    <row r="4047" spans="1:2" x14ac:dyDescent="0.25">
      <c r="A4047" s="204">
        <v>28303</v>
      </c>
      <c r="B4047" s="201">
        <v>7.6</v>
      </c>
    </row>
    <row r="4048" spans="1:2" x14ac:dyDescent="0.25">
      <c r="A4048" s="204">
        <v>28304</v>
      </c>
      <c r="B4048" s="201">
        <v>7.58</v>
      </c>
    </row>
    <row r="4049" spans="1:2" x14ac:dyDescent="0.25">
      <c r="A4049" s="204">
        <v>28305</v>
      </c>
      <c r="B4049" s="201">
        <v>7.52</v>
      </c>
    </row>
    <row r="4050" spans="1:2" x14ac:dyDescent="0.25">
      <c r="A4050" s="204">
        <v>28306</v>
      </c>
      <c r="B4050" s="201">
        <v>7.57</v>
      </c>
    </row>
    <row r="4051" spans="1:2" x14ac:dyDescent="0.25">
      <c r="A4051" s="204">
        <v>28307</v>
      </c>
      <c r="B4051" s="201">
        <v>7.58</v>
      </c>
    </row>
    <row r="4052" spans="1:2" x14ac:dyDescent="0.25">
      <c r="A4052" s="204">
        <v>28310</v>
      </c>
      <c r="B4052" s="201" t="e">
        <f>NA()</f>
        <v>#N/A</v>
      </c>
    </row>
    <row r="4053" spans="1:2" x14ac:dyDescent="0.25">
      <c r="A4053" s="204">
        <v>28311</v>
      </c>
      <c r="B4053" s="201">
        <v>7.58</v>
      </c>
    </row>
    <row r="4054" spans="1:2" x14ac:dyDescent="0.25">
      <c r="A4054" s="204">
        <v>28312</v>
      </c>
      <c r="B4054" s="201">
        <v>7.58</v>
      </c>
    </row>
    <row r="4055" spans="1:2" x14ac:dyDescent="0.25">
      <c r="A4055" s="204">
        <v>28313</v>
      </c>
      <c r="B4055" s="201">
        <v>7.57</v>
      </c>
    </row>
    <row r="4056" spans="1:2" x14ac:dyDescent="0.25">
      <c r="A4056" s="204">
        <v>28314</v>
      </c>
      <c r="B4056" s="201">
        <v>7.6</v>
      </c>
    </row>
    <row r="4057" spans="1:2" x14ac:dyDescent="0.25">
      <c r="A4057" s="204">
        <v>28317</v>
      </c>
      <c r="B4057" s="201">
        <v>7.62</v>
      </c>
    </row>
    <row r="4058" spans="1:2" x14ac:dyDescent="0.25">
      <c r="A4058" s="204">
        <v>28318</v>
      </c>
      <c r="B4058" s="201">
        <v>7.6</v>
      </c>
    </row>
    <row r="4059" spans="1:2" x14ac:dyDescent="0.25">
      <c r="A4059" s="204">
        <v>28319</v>
      </c>
      <c r="B4059" s="201">
        <v>7.58</v>
      </c>
    </row>
    <row r="4060" spans="1:2" x14ac:dyDescent="0.25">
      <c r="A4060" s="204">
        <v>28320</v>
      </c>
      <c r="B4060" s="201" t="e">
        <f>NA()</f>
        <v>#N/A</v>
      </c>
    </row>
    <row r="4061" spans="1:2" x14ac:dyDescent="0.25">
      <c r="A4061" s="204">
        <v>28321</v>
      </c>
      <c r="B4061" s="201">
        <v>7.6</v>
      </c>
    </row>
    <row r="4062" spans="1:2" x14ac:dyDescent="0.25">
      <c r="A4062" s="204">
        <v>28324</v>
      </c>
      <c r="B4062" s="201">
        <v>7.61</v>
      </c>
    </row>
    <row r="4063" spans="1:2" x14ac:dyDescent="0.25">
      <c r="A4063" s="204">
        <v>28325</v>
      </c>
      <c r="B4063" s="201">
        <v>7.62</v>
      </c>
    </row>
    <row r="4064" spans="1:2" x14ac:dyDescent="0.25">
      <c r="A4064" s="204">
        <v>28326</v>
      </c>
      <c r="B4064" s="201">
        <v>7.62</v>
      </c>
    </row>
    <row r="4065" spans="1:2" x14ac:dyDescent="0.25">
      <c r="A4065" s="204">
        <v>28327</v>
      </c>
      <c r="B4065" s="201">
        <v>7.62</v>
      </c>
    </row>
    <row r="4066" spans="1:2" x14ac:dyDescent="0.25">
      <c r="A4066" s="204">
        <v>28328</v>
      </c>
      <c r="B4066" s="201">
        <v>7.61</v>
      </c>
    </row>
    <row r="4067" spans="1:2" x14ac:dyDescent="0.25">
      <c r="A4067" s="204">
        <v>28331</v>
      </c>
      <c r="B4067" s="201">
        <v>7.58</v>
      </c>
    </row>
    <row r="4068" spans="1:2" x14ac:dyDescent="0.25">
      <c r="A4068" s="204">
        <v>28332</v>
      </c>
      <c r="B4068" s="201">
        <v>7.56</v>
      </c>
    </row>
    <row r="4069" spans="1:2" x14ac:dyDescent="0.25">
      <c r="A4069" s="204">
        <v>28333</v>
      </c>
      <c r="B4069" s="201">
        <v>7.61</v>
      </c>
    </row>
    <row r="4070" spans="1:2" x14ac:dyDescent="0.25">
      <c r="A4070" s="204">
        <v>28334</v>
      </c>
      <c r="B4070" s="201">
        <v>7.64</v>
      </c>
    </row>
    <row r="4071" spans="1:2" x14ac:dyDescent="0.25">
      <c r="A4071" s="204">
        <v>28335</v>
      </c>
      <c r="B4071" s="201">
        <v>7.68</v>
      </c>
    </row>
    <row r="4072" spans="1:2" x14ac:dyDescent="0.25">
      <c r="A4072" s="204">
        <v>28338</v>
      </c>
      <c r="B4072" s="201">
        <v>7.66</v>
      </c>
    </row>
    <row r="4073" spans="1:2" x14ac:dyDescent="0.25">
      <c r="A4073" s="204">
        <v>28339</v>
      </c>
      <c r="B4073" s="201">
        <v>7.67</v>
      </c>
    </row>
    <row r="4074" spans="1:2" x14ac:dyDescent="0.25">
      <c r="A4074" s="204">
        <v>28340</v>
      </c>
      <c r="B4074" s="201">
        <v>7.65</v>
      </c>
    </row>
    <row r="4075" spans="1:2" x14ac:dyDescent="0.25">
      <c r="A4075" s="204">
        <v>28341</v>
      </c>
      <c r="B4075" s="201">
        <v>7.67</v>
      </c>
    </row>
    <row r="4076" spans="1:2" x14ac:dyDescent="0.25">
      <c r="A4076" s="204">
        <v>28342</v>
      </c>
      <c r="B4076" s="201">
        <v>7.66</v>
      </c>
    </row>
    <row r="4077" spans="1:2" x14ac:dyDescent="0.25">
      <c r="A4077" s="204">
        <v>28345</v>
      </c>
      <c r="B4077" s="201">
        <v>7.64</v>
      </c>
    </row>
    <row r="4078" spans="1:2" x14ac:dyDescent="0.25">
      <c r="A4078" s="204">
        <v>28346</v>
      </c>
      <c r="B4078" s="201">
        <v>7.68</v>
      </c>
    </row>
    <row r="4079" spans="1:2" x14ac:dyDescent="0.25">
      <c r="A4079" s="204">
        <v>28347</v>
      </c>
      <c r="B4079" s="201">
        <v>7.7</v>
      </c>
    </row>
    <row r="4080" spans="1:2" x14ac:dyDescent="0.25">
      <c r="A4080" s="204">
        <v>28348</v>
      </c>
      <c r="B4080" s="201">
        <v>7.71</v>
      </c>
    </row>
    <row r="4081" spans="1:2" x14ac:dyDescent="0.25">
      <c r="A4081" s="204">
        <v>28349</v>
      </c>
      <c r="B4081" s="201">
        <v>7.71</v>
      </c>
    </row>
    <row r="4082" spans="1:2" x14ac:dyDescent="0.25">
      <c r="A4082" s="204">
        <v>28352</v>
      </c>
      <c r="B4082" s="201">
        <v>7.72</v>
      </c>
    </row>
    <row r="4083" spans="1:2" x14ac:dyDescent="0.25">
      <c r="A4083" s="204">
        <v>28353</v>
      </c>
      <c r="B4083" s="201">
        <v>7.72</v>
      </c>
    </row>
    <row r="4084" spans="1:2" x14ac:dyDescent="0.25">
      <c r="A4084" s="204">
        <v>28354</v>
      </c>
      <c r="B4084" s="201">
        <v>7.68</v>
      </c>
    </row>
    <row r="4085" spans="1:2" x14ac:dyDescent="0.25">
      <c r="A4085" s="204">
        <v>28355</v>
      </c>
      <c r="B4085" s="201">
        <v>7.65</v>
      </c>
    </row>
    <row r="4086" spans="1:2" x14ac:dyDescent="0.25">
      <c r="A4086" s="204">
        <v>28356</v>
      </c>
      <c r="B4086" s="201">
        <v>7.64</v>
      </c>
    </row>
    <row r="4087" spans="1:2" x14ac:dyDescent="0.25">
      <c r="A4087" s="204">
        <v>28359</v>
      </c>
      <c r="B4087" s="201">
        <v>7.63</v>
      </c>
    </row>
    <row r="4088" spans="1:2" x14ac:dyDescent="0.25">
      <c r="A4088" s="204">
        <v>28360</v>
      </c>
      <c r="B4088" s="201">
        <v>7.61</v>
      </c>
    </row>
    <row r="4089" spans="1:2" x14ac:dyDescent="0.25">
      <c r="A4089" s="204">
        <v>28361</v>
      </c>
      <c r="B4089" s="201">
        <v>7.59</v>
      </c>
    </row>
    <row r="4090" spans="1:2" x14ac:dyDescent="0.25">
      <c r="A4090" s="204">
        <v>28362</v>
      </c>
      <c r="B4090" s="201">
        <v>7.56</v>
      </c>
    </row>
    <row r="4091" spans="1:2" x14ac:dyDescent="0.25">
      <c r="A4091" s="204">
        <v>28363</v>
      </c>
      <c r="B4091" s="201">
        <v>7.53</v>
      </c>
    </row>
    <row r="4092" spans="1:2" x14ac:dyDescent="0.25">
      <c r="A4092" s="204">
        <v>28366</v>
      </c>
      <c r="B4092" s="201">
        <v>7.51</v>
      </c>
    </row>
    <row r="4093" spans="1:2" x14ac:dyDescent="0.25">
      <c r="A4093" s="204">
        <v>28367</v>
      </c>
      <c r="B4093" s="201">
        <v>7.52</v>
      </c>
    </row>
    <row r="4094" spans="1:2" x14ac:dyDescent="0.25">
      <c r="A4094" s="204">
        <v>28368</v>
      </c>
      <c r="B4094" s="201">
        <v>7.53</v>
      </c>
    </row>
    <row r="4095" spans="1:2" x14ac:dyDescent="0.25">
      <c r="A4095" s="204">
        <v>28369</v>
      </c>
      <c r="B4095" s="201">
        <v>7.53</v>
      </c>
    </row>
    <row r="4096" spans="1:2" x14ac:dyDescent="0.25">
      <c r="A4096" s="204">
        <v>28370</v>
      </c>
      <c r="B4096" s="201">
        <v>7.51</v>
      </c>
    </row>
    <row r="4097" spans="1:2" x14ac:dyDescent="0.25">
      <c r="A4097" s="204">
        <v>28373</v>
      </c>
      <c r="B4097" s="201" t="e">
        <f>NA()</f>
        <v>#N/A</v>
      </c>
    </row>
    <row r="4098" spans="1:2" x14ac:dyDescent="0.25">
      <c r="A4098" s="204">
        <v>28374</v>
      </c>
      <c r="B4098" s="201">
        <v>7.5</v>
      </c>
    </row>
    <row r="4099" spans="1:2" x14ac:dyDescent="0.25">
      <c r="A4099" s="204">
        <v>28375</v>
      </c>
      <c r="B4099" s="201">
        <v>7.5</v>
      </c>
    </row>
    <row r="4100" spans="1:2" x14ac:dyDescent="0.25">
      <c r="A4100" s="204">
        <v>28376</v>
      </c>
      <c r="B4100" s="201">
        <v>7.51</v>
      </c>
    </row>
    <row r="4101" spans="1:2" x14ac:dyDescent="0.25">
      <c r="A4101" s="204">
        <v>28377</v>
      </c>
      <c r="B4101" s="201">
        <v>7.58</v>
      </c>
    </row>
    <row r="4102" spans="1:2" x14ac:dyDescent="0.25">
      <c r="A4102" s="204">
        <v>28380</v>
      </c>
      <c r="B4102" s="201">
        <v>7.59</v>
      </c>
    </row>
    <row r="4103" spans="1:2" x14ac:dyDescent="0.25">
      <c r="A4103" s="204">
        <v>28381</v>
      </c>
      <c r="B4103" s="201">
        <v>7.58</v>
      </c>
    </row>
    <row r="4104" spans="1:2" x14ac:dyDescent="0.25">
      <c r="A4104" s="204">
        <v>28382</v>
      </c>
      <c r="B4104" s="201">
        <v>7.56</v>
      </c>
    </row>
    <row r="4105" spans="1:2" x14ac:dyDescent="0.25">
      <c r="A4105" s="204">
        <v>28383</v>
      </c>
      <c r="B4105" s="201">
        <v>7.56</v>
      </c>
    </row>
    <row r="4106" spans="1:2" x14ac:dyDescent="0.25">
      <c r="A4106" s="204">
        <v>28384</v>
      </c>
      <c r="B4106" s="201">
        <v>7.56</v>
      </c>
    </row>
    <row r="4107" spans="1:2" x14ac:dyDescent="0.25">
      <c r="A4107" s="204">
        <v>28387</v>
      </c>
      <c r="B4107" s="201">
        <v>7.55</v>
      </c>
    </row>
    <row r="4108" spans="1:2" x14ac:dyDescent="0.25">
      <c r="A4108" s="204">
        <v>28388</v>
      </c>
      <c r="B4108" s="201">
        <v>7.58</v>
      </c>
    </row>
    <row r="4109" spans="1:2" x14ac:dyDescent="0.25">
      <c r="A4109" s="204">
        <v>28389</v>
      </c>
      <c r="B4109" s="201">
        <v>7.58</v>
      </c>
    </row>
    <row r="4110" spans="1:2" x14ac:dyDescent="0.25">
      <c r="A4110" s="204">
        <v>28390</v>
      </c>
      <c r="B4110" s="201">
        <v>7.61</v>
      </c>
    </row>
    <row r="4111" spans="1:2" x14ac:dyDescent="0.25">
      <c r="A4111" s="204">
        <v>28391</v>
      </c>
      <c r="B4111" s="201">
        <v>7.62</v>
      </c>
    </row>
    <row r="4112" spans="1:2" x14ac:dyDescent="0.25">
      <c r="A4112" s="204">
        <v>28394</v>
      </c>
      <c r="B4112" s="201">
        <v>7.62</v>
      </c>
    </row>
    <row r="4113" spans="1:2" x14ac:dyDescent="0.25">
      <c r="A4113" s="204">
        <v>28395</v>
      </c>
      <c r="B4113" s="201">
        <v>7.6</v>
      </c>
    </row>
    <row r="4114" spans="1:2" x14ac:dyDescent="0.25">
      <c r="A4114" s="204">
        <v>28396</v>
      </c>
      <c r="B4114" s="201">
        <v>7.6</v>
      </c>
    </row>
    <row r="4115" spans="1:2" x14ac:dyDescent="0.25">
      <c r="A4115" s="204">
        <v>28397</v>
      </c>
      <c r="B4115" s="201">
        <v>7.61</v>
      </c>
    </row>
    <row r="4116" spans="1:2" x14ac:dyDescent="0.25">
      <c r="A4116" s="204">
        <v>28398</v>
      </c>
      <c r="B4116" s="201">
        <v>7.61</v>
      </c>
    </row>
    <row r="4117" spans="1:2" x14ac:dyDescent="0.25">
      <c r="A4117" s="204">
        <v>28401</v>
      </c>
      <c r="B4117" s="201">
        <v>7.62</v>
      </c>
    </row>
    <row r="4118" spans="1:2" x14ac:dyDescent="0.25">
      <c r="A4118" s="204">
        <v>28402</v>
      </c>
      <c r="B4118" s="201">
        <v>7.62</v>
      </c>
    </row>
    <row r="4119" spans="1:2" x14ac:dyDescent="0.25">
      <c r="A4119" s="204">
        <v>28403</v>
      </c>
      <c r="B4119" s="201">
        <v>7.62</v>
      </c>
    </row>
    <row r="4120" spans="1:2" x14ac:dyDescent="0.25">
      <c r="A4120" s="204">
        <v>28404</v>
      </c>
      <c r="B4120" s="201">
        <v>7.63</v>
      </c>
    </row>
    <row r="4121" spans="1:2" x14ac:dyDescent="0.25">
      <c r="A4121" s="204">
        <v>28405</v>
      </c>
      <c r="B4121" s="201">
        <v>7.66</v>
      </c>
    </row>
    <row r="4122" spans="1:2" x14ac:dyDescent="0.25">
      <c r="A4122" s="204">
        <v>28408</v>
      </c>
      <c r="B4122" s="201" t="e">
        <f>NA()</f>
        <v>#N/A</v>
      </c>
    </row>
    <row r="4123" spans="1:2" x14ac:dyDescent="0.25">
      <c r="A4123" s="204">
        <v>28409</v>
      </c>
      <c r="B4123" s="201">
        <v>7.69</v>
      </c>
    </row>
    <row r="4124" spans="1:2" x14ac:dyDescent="0.25">
      <c r="A4124" s="204">
        <v>28410</v>
      </c>
      <c r="B4124" s="201">
        <v>7.72</v>
      </c>
    </row>
    <row r="4125" spans="1:2" x14ac:dyDescent="0.25">
      <c r="A4125" s="204">
        <v>28411</v>
      </c>
      <c r="B4125" s="201">
        <v>7.74</v>
      </c>
    </row>
    <row r="4126" spans="1:2" x14ac:dyDescent="0.25">
      <c r="A4126" s="204">
        <v>28412</v>
      </c>
      <c r="B4126" s="201">
        <v>7.7</v>
      </c>
    </row>
    <row r="4127" spans="1:2" x14ac:dyDescent="0.25">
      <c r="A4127" s="204">
        <v>28415</v>
      </c>
      <c r="B4127" s="201">
        <v>7.73</v>
      </c>
    </row>
    <row r="4128" spans="1:2" x14ac:dyDescent="0.25">
      <c r="A4128" s="204">
        <v>28416</v>
      </c>
      <c r="B4128" s="201">
        <v>7.73</v>
      </c>
    </row>
    <row r="4129" spans="1:2" x14ac:dyDescent="0.25">
      <c r="A4129" s="204">
        <v>28417</v>
      </c>
      <c r="B4129" s="201">
        <v>7.73</v>
      </c>
    </row>
    <row r="4130" spans="1:2" x14ac:dyDescent="0.25">
      <c r="A4130" s="204">
        <v>28418</v>
      </c>
      <c r="B4130" s="201">
        <v>7.71</v>
      </c>
    </row>
    <row r="4131" spans="1:2" x14ac:dyDescent="0.25">
      <c r="A4131" s="204">
        <v>28419</v>
      </c>
      <c r="B4131" s="201">
        <v>7.73</v>
      </c>
    </row>
    <row r="4132" spans="1:2" x14ac:dyDescent="0.25">
      <c r="A4132" s="204">
        <v>28422</v>
      </c>
      <c r="B4132" s="201">
        <v>7.74</v>
      </c>
    </row>
    <row r="4133" spans="1:2" x14ac:dyDescent="0.25">
      <c r="A4133" s="204">
        <v>28423</v>
      </c>
      <c r="B4133" s="201">
        <v>7.75</v>
      </c>
    </row>
    <row r="4134" spans="1:2" x14ac:dyDescent="0.25">
      <c r="A4134" s="204">
        <v>28424</v>
      </c>
      <c r="B4134" s="201">
        <v>7.74</v>
      </c>
    </row>
    <row r="4135" spans="1:2" x14ac:dyDescent="0.25">
      <c r="A4135" s="204">
        <v>28425</v>
      </c>
      <c r="B4135" s="201">
        <v>7.74</v>
      </c>
    </row>
    <row r="4136" spans="1:2" x14ac:dyDescent="0.25">
      <c r="A4136" s="204">
        <v>28426</v>
      </c>
      <c r="B4136" s="201">
        <v>7.74</v>
      </c>
    </row>
    <row r="4137" spans="1:2" x14ac:dyDescent="0.25">
      <c r="A4137" s="204">
        <v>28429</v>
      </c>
      <c r="B4137" s="201">
        <v>7.76</v>
      </c>
    </row>
    <row r="4138" spans="1:2" x14ac:dyDescent="0.25">
      <c r="A4138" s="204">
        <v>28430</v>
      </c>
      <c r="B4138" s="201">
        <v>7.8</v>
      </c>
    </row>
    <row r="4139" spans="1:2" x14ac:dyDescent="0.25">
      <c r="A4139" s="204">
        <v>28431</v>
      </c>
      <c r="B4139" s="201">
        <v>7.82</v>
      </c>
    </row>
    <row r="4140" spans="1:2" x14ac:dyDescent="0.25">
      <c r="A4140" s="204">
        <v>28432</v>
      </c>
      <c r="B4140" s="201">
        <v>7.83</v>
      </c>
    </row>
    <row r="4141" spans="1:2" x14ac:dyDescent="0.25">
      <c r="A4141" s="204">
        <v>28433</v>
      </c>
      <c r="B4141" s="201">
        <v>7.83</v>
      </c>
    </row>
    <row r="4142" spans="1:2" x14ac:dyDescent="0.25">
      <c r="A4142" s="204">
        <v>28436</v>
      </c>
      <c r="B4142" s="201">
        <v>7.82</v>
      </c>
    </row>
    <row r="4143" spans="1:2" x14ac:dyDescent="0.25">
      <c r="A4143" s="204">
        <v>28437</v>
      </c>
      <c r="B4143" s="201" t="e">
        <f>NA()</f>
        <v>#N/A</v>
      </c>
    </row>
    <row r="4144" spans="1:2" x14ac:dyDescent="0.25">
      <c r="A4144" s="204">
        <v>28438</v>
      </c>
      <c r="B4144" s="201">
        <v>7.8</v>
      </c>
    </row>
    <row r="4145" spans="1:2" x14ac:dyDescent="0.25">
      <c r="A4145" s="204">
        <v>28439</v>
      </c>
      <c r="B4145" s="201">
        <v>7.79</v>
      </c>
    </row>
    <row r="4146" spans="1:2" x14ac:dyDescent="0.25">
      <c r="A4146" s="204">
        <v>28440</v>
      </c>
      <c r="B4146" s="201" t="e">
        <f>NA()</f>
        <v>#N/A</v>
      </c>
    </row>
    <row r="4147" spans="1:2" x14ac:dyDescent="0.25">
      <c r="A4147" s="204">
        <v>28443</v>
      </c>
      <c r="B4147" s="201">
        <v>7.72</v>
      </c>
    </row>
    <row r="4148" spans="1:2" x14ac:dyDescent="0.25">
      <c r="A4148" s="204">
        <v>28444</v>
      </c>
      <c r="B4148" s="201">
        <v>7.74</v>
      </c>
    </row>
    <row r="4149" spans="1:2" x14ac:dyDescent="0.25">
      <c r="A4149" s="204">
        <v>28445</v>
      </c>
      <c r="B4149" s="201">
        <v>7.74</v>
      </c>
    </row>
    <row r="4150" spans="1:2" x14ac:dyDescent="0.25">
      <c r="A4150" s="204">
        <v>28446</v>
      </c>
      <c r="B4150" s="201">
        <v>7.74</v>
      </c>
    </row>
    <row r="4151" spans="1:2" x14ac:dyDescent="0.25">
      <c r="A4151" s="204">
        <v>28447</v>
      </c>
      <c r="B4151" s="201">
        <v>7.74</v>
      </c>
    </row>
    <row r="4152" spans="1:2" x14ac:dyDescent="0.25">
      <c r="A4152" s="204">
        <v>28450</v>
      </c>
      <c r="B4152" s="201">
        <v>7.74</v>
      </c>
    </row>
    <row r="4153" spans="1:2" x14ac:dyDescent="0.25">
      <c r="A4153" s="204">
        <v>28451</v>
      </c>
      <c r="B4153" s="201">
        <v>7.74</v>
      </c>
    </row>
    <row r="4154" spans="1:2" x14ac:dyDescent="0.25">
      <c r="A4154" s="204">
        <v>28452</v>
      </c>
      <c r="B4154" s="201">
        <v>7.72</v>
      </c>
    </row>
    <row r="4155" spans="1:2" x14ac:dyDescent="0.25">
      <c r="A4155" s="204">
        <v>28453</v>
      </c>
      <c r="B4155" s="201" t="e">
        <f>NA()</f>
        <v>#N/A</v>
      </c>
    </row>
    <row r="4156" spans="1:2" x14ac:dyDescent="0.25">
      <c r="A4156" s="204">
        <v>28454</v>
      </c>
      <c r="B4156" s="201">
        <v>7.72</v>
      </c>
    </row>
    <row r="4157" spans="1:2" x14ac:dyDescent="0.25">
      <c r="A4157" s="204">
        <v>28457</v>
      </c>
      <c r="B4157" s="201">
        <v>7.72</v>
      </c>
    </row>
    <row r="4158" spans="1:2" x14ac:dyDescent="0.25">
      <c r="A4158" s="204">
        <v>28458</v>
      </c>
      <c r="B4158" s="201">
        <v>7.74</v>
      </c>
    </row>
    <row r="4159" spans="1:2" x14ac:dyDescent="0.25">
      <c r="A4159" s="204">
        <v>28459</v>
      </c>
      <c r="B4159" s="201">
        <v>7.75</v>
      </c>
    </row>
    <row r="4160" spans="1:2" x14ac:dyDescent="0.25">
      <c r="A4160" s="204">
        <v>28460</v>
      </c>
      <c r="B4160" s="201">
        <v>7.76</v>
      </c>
    </row>
    <row r="4161" spans="1:2" x14ac:dyDescent="0.25">
      <c r="A4161" s="204">
        <v>28461</v>
      </c>
      <c r="B4161" s="201">
        <v>7.77</v>
      </c>
    </row>
    <row r="4162" spans="1:2" x14ac:dyDescent="0.25">
      <c r="A4162" s="204">
        <v>28464</v>
      </c>
      <c r="B4162" s="201">
        <v>7.79</v>
      </c>
    </row>
    <row r="4163" spans="1:2" x14ac:dyDescent="0.25">
      <c r="A4163" s="204">
        <v>28465</v>
      </c>
      <c r="B4163" s="201">
        <v>7.8</v>
      </c>
    </row>
    <row r="4164" spans="1:2" x14ac:dyDescent="0.25">
      <c r="A4164" s="204">
        <v>28466</v>
      </c>
      <c r="B4164" s="201">
        <v>7.83</v>
      </c>
    </row>
    <row r="4165" spans="1:2" x14ac:dyDescent="0.25">
      <c r="A4165" s="204">
        <v>28467</v>
      </c>
      <c r="B4165" s="201">
        <v>7.82</v>
      </c>
    </row>
    <row r="4166" spans="1:2" x14ac:dyDescent="0.25">
      <c r="A4166" s="204">
        <v>28468</v>
      </c>
      <c r="B4166" s="201">
        <v>7.81</v>
      </c>
    </row>
    <row r="4167" spans="1:2" x14ac:dyDescent="0.25">
      <c r="A4167" s="204">
        <v>28471</v>
      </c>
      <c r="B4167" s="201">
        <v>7.82</v>
      </c>
    </row>
    <row r="4168" spans="1:2" x14ac:dyDescent="0.25">
      <c r="A4168" s="204">
        <v>28472</v>
      </c>
      <c r="B4168" s="201">
        <v>7.83</v>
      </c>
    </row>
    <row r="4169" spans="1:2" x14ac:dyDescent="0.25">
      <c r="A4169" s="204">
        <v>28473</v>
      </c>
      <c r="B4169" s="201">
        <v>7.84</v>
      </c>
    </row>
    <row r="4170" spans="1:2" x14ac:dyDescent="0.25">
      <c r="A4170" s="204">
        <v>28474</v>
      </c>
      <c r="B4170" s="201">
        <v>7.86</v>
      </c>
    </row>
    <row r="4171" spans="1:2" x14ac:dyDescent="0.25">
      <c r="A4171" s="204">
        <v>28475</v>
      </c>
      <c r="B4171" s="201">
        <v>7.86</v>
      </c>
    </row>
    <row r="4172" spans="1:2" x14ac:dyDescent="0.25">
      <c r="A4172" s="204">
        <v>28478</v>
      </c>
      <c r="B4172" s="201">
        <v>7.88</v>
      </c>
    </row>
    <row r="4173" spans="1:2" x14ac:dyDescent="0.25">
      <c r="A4173" s="204">
        <v>28479</v>
      </c>
      <c r="B4173" s="201">
        <v>7.92</v>
      </c>
    </row>
    <row r="4174" spans="1:2" x14ac:dyDescent="0.25">
      <c r="A4174" s="204">
        <v>28480</v>
      </c>
      <c r="B4174" s="201">
        <v>7.92</v>
      </c>
    </row>
    <row r="4175" spans="1:2" x14ac:dyDescent="0.25">
      <c r="A4175" s="204">
        <v>28481</v>
      </c>
      <c r="B4175" s="201">
        <v>7.93</v>
      </c>
    </row>
    <row r="4176" spans="1:2" x14ac:dyDescent="0.25">
      <c r="A4176" s="204">
        <v>28482</v>
      </c>
      <c r="B4176" s="201">
        <v>7.94</v>
      </c>
    </row>
    <row r="4177" spans="1:2" x14ac:dyDescent="0.25">
      <c r="A4177" s="204">
        <v>28485</v>
      </c>
      <c r="B4177" s="201" t="e">
        <f>NA()</f>
        <v>#N/A</v>
      </c>
    </row>
    <row r="4178" spans="1:2" x14ac:dyDescent="0.25">
      <c r="A4178" s="204">
        <v>28486</v>
      </c>
      <c r="B4178" s="201">
        <v>7.97</v>
      </c>
    </row>
    <row r="4179" spans="1:2" x14ac:dyDescent="0.25">
      <c r="A4179" s="204">
        <v>28487</v>
      </c>
      <c r="B4179" s="201">
        <v>7.99</v>
      </c>
    </row>
    <row r="4180" spans="1:2" x14ac:dyDescent="0.25">
      <c r="A4180" s="204">
        <v>28488</v>
      </c>
      <c r="B4180" s="201">
        <v>8</v>
      </c>
    </row>
    <row r="4181" spans="1:2" x14ac:dyDescent="0.25">
      <c r="A4181" s="204">
        <v>28489</v>
      </c>
      <c r="B4181" s="201">
        <v>7.98</v>
      </c>
    </row>
    <row r="4182" spans="1:2" x14ac:dyDescent="0.25">
      <c r="A4182" s="204">
        <v>28492</v>
      </c>
      <c r="B4182" s="201" t="e">
        <f>NA()</f>
        <v>#N/A</v>
      </c>
    </row>
    <row r="4183" spans="1:2" x14ac:dyDescent="0.25">
      <c r="A4183" s="204">
        <v>28493</v>
      </c>
      <c r="B4183" s="201">
        <v>8</v>
      </c>
    </row>
    <row r="4184" spans="1:2" x14ac:dyDescent="0.25">
      <c r="A4184" s="204">
        <v>28494</v>
      </c>
      <c r="B4184" s="201">
        <v>8</v>
      </c>
    </row>
    <row r="4185" spans="1:2" x14ac:dyDescent="0.25">
      <c r="A4185" s="204">
        <v>28495</v>
      </c>
      <c r="B4185" s="201">
        <v>8</v>
      </c>
    </row>
    <row r="4186" spans="1:2" x14ac:dyDescent="0.25">
      <c r="A4186" s="204">
        <v>28496</v>
      </c>
      <c r="B4186" s="201">
        <v>8.02</v>
      </c>
    </row>
    <row r="4187" spans="1:2" x14ac:dyDescent="0.25">
      <c r="A4187" s="204">
        <v>28499</v>
      </c>
      <c r="B4187" s="201">
        <v>8.17</v>
      </c>
    </row>
    <row r="4188" spans="1:2" x14ac:dyDescent="0.25">
      <c r="A4188" s="204">
        <v>28500</v>
      </c>
      <c r="B4188" s="201">
        <v>8.18</v>
      </c>
    </row>
    <row r="4189" spans="1:2" x14ac:dyDescent="0.25">
      <c r="A4189" s="204">
        <v>28501</v>
      </c>
      <c r="B4189" s="201">
        <v>8.18</v>
      </c>
    </row>
    <row r="4190" spans="1:2" x14ac:dyDescent="0.25">
      <c r="A4190" s="204">
        <v>28502</v>
      </c>
      <c r="B4190" s="201">
        <v>8.1999999999999993</v>
      </c>
    </row>
    <row r="4191" spans="1:2" x14ac:dyDescent="0.25">
      <c r="A4191" s="204">
        <v>28503</v>
      </c>
      <c r="B4191" s="201">
        <v>8.16</v>
      </c>
    </row>
    <row r="4192" spans="1:2" x14ac:dyDescent="0.25">
      <c r="A4192" s="204">
        <v>28506</v>
      </c>
      <c r="B4192" s="201">
        <v>8.17</v>
      </c>
    </row>
    <row r="4193" spans="1:2" x14ac:dyDescent="0.25">
      <c r="A4193" s="204">
        <v>28507</v>
      </c>
      <c r="B4193" s="201">
        <v>8.17</v>
      </c>
    </row>
    <row r="4194" spans="1:2" x14ac:dyDescent="0.25">
      <c r="A4194" s="204">
        <v>28508</v>
      </c>
      <c r="B4194" s="201">
        <v>8.16</v>
      </c>
    </row>
    <row r="4195" spans="1:2" x14ac:dyDescent="0.25">
      <c r="A4195" s="204">
        <v>28509</v>
      </c>
      <c r="B4195" s="201">
        <v>8.16</v>
      </c>
    </row>
    <row r="4196" spans="1:2" x14ac:dyDescent="0.25">
      <c r="A4196" s="204">
        <v>28510</v>
      </c>
      <c r="B4196" s="201">
        <v>8.16</v>
      </c>
    </row>
    <row r="4197" spans="1:2" x14ac:dyDescent="0.25">
      <c r="A4197" s="204">
        <v>28513</v>
      </c>
      <c r="B4197" s="201">
        <v>8.15</v>
      </c>
    </row>
    <row r="4198" spans="1:2" x14ac:dyDescent="0.25">
      <c r="A4198" s="204">
        <v>28514</v>
      </c>
      <c r="B4198" s="201">
        <v>8.17</v>
      </c>
    </row>
    <row r="4199" spans="1:2" x14ac:dyDescent="0.25">
      <c r="A4199" s="204">
        <v>28515</v>
      </c>
      <c r="B4199" s="201">
        <v>8.19</v>
      </c>
    </row>
    <row r="4200" spans="1:2" x14ac:dyDescent="0.25">
      <c r="A4200" s="204">
        <v>28516</v>
      </c>
      <c r="B4200" s="201">
        <v>8.18</v>
      </c>
    </row>
    <row r="4201" spans="1:2" x14ac:dyDescent="0.25">
      <c r="A4201" s="204">
        <v>28517</v>
      </c>
      <c r="B4201" s="201">
        <v>8.18</v>
      </c>
    </row>
    <row r="4202" spans="1:2" x14ac:dyDescent="0.25">
      <c r="A4202" s="204">
        <v>28520</v>
      </c>
      <c r="B4202" s="201">
        <v>8.17</v>
      </c>
    </row>
    <row r="4203" spans="1:2" x14ac:dyDescent="0.25">
      <c r="A4203" s="204">
        <v>28521</v>
      </c>
      <c r="B4203" s="201">
        <v>8.16</v>
      </c>
    </row>
    <row r="4204" spans="1:2" x14ac:dyDescent="0.25">
      <c r="A4204" s="204">
        <v>28522</v>
      </c>
      <c r="B4204" s="201">
        <v>8.18</v>
      </c>
    </row>
    <row r="4205" spans="1:2" x14ac:dyDescent="0.25">
      <c r="A4205" s="204">
        <v>28523</v>
      </c>
      <c r="B4205" s="201">
        <v>8.17</v>
      </c>
    </row>
    <row r="4206" spans="1:2" x14ac:dyDescent="0.25">
      <c r="A4206" s="204">
        <v>28524</v>
      </c>
      <c r="B4206" s="201">
        <v>8.18</v>
      </c>
    </row>
    <row r="4207" spans="1:2" x14ac:dyDescent="0.25">
      <c r="A4207" s="204">
        <v>28527</v>
      </c>
      <c r="B4207" s="201">
        <v>8.1999999999999993</v>
      </c>
    </row>
    <row r="4208" spans="1:2" x14ac:dyDescent="0.25">
      <c r="A4208" s="204">
        <v>28528</v>
      </c>
      <c r="B4208" s="201">
        <v>8.19</v>
      </c>
    </row>
    <row r="4209" spans="1:2" x14ac:dyDescent="0.25">
      <c r="A4209" s="204">
        <v>28529</v>
      </c>
      <c r="B4209" s="201">
        <v>8.19</v>
      </c>
    </row>
    <row r="4210" spans="1:2" x14ac:dyDescent="0.25">
      <c r="A4210" s="204">
        <v>28530</v>
      </c>
      <c r="B4210" s="201">
        <v>8.1999999999999993</v>
      </c>
    </row>
    <row r="4211" spans="1:2" x14ac:dyDescent="0.25">
      <c r="A4211" s="204">
        <v>28531</v>
      </c>
      <c r="B4211" s="201">
        <v>8.2100000000000009</v>
      </c>
    </row>
    <row r="4212" spans="1:2" x14ac:dyDescent="0.25">
      <c r="A4212" s="204">
        <v>28534</v>
      </c>
      <c r="B4212" s="201" t="e">
        <f>NA()</f>
        <v>#N/A</v>
      </c>
    </row>
    <row r="4213" spans="1:2" x14ac:dyDescent="0.25">
      <c r="A4213" s="204">
        <v>28535</v>
      </c>
      <c r="B4213" s="201">
        <v>8.2200000000000006</v>
      </c>
    </row>
    <row r="4214" spans="1:2" x14ac:dyDescent="0.25">
      <c r="A4214" s="204">
        <v>28536</v>
      </c>
      <c r="B4214" s="201">
        <v>8.24</v>
      </c>
    </row>
    <row r="4215" spans="1:2" x14ac:dyDescent="0.25">
      <c r="A4215" s="204">
        <v>28537</v>
      </c>
      <c r="B4215" s="201">
        <v>8.27</v>
      </c>
    </row>
    <row r="4216" spans="1:2" x14ac:dyDescent="0.25">
      <c r="A4216" s="204">
        <v>28538</v>
      </c>
      <c r="B4216" s="201">
        <v>8.25</v>
      </c>
    </row>
    <row r="4217" spans="1:2" x14ac:dyDescent="0.25">
      <c r="A4217" s="204">
        <v>28541</v>
      </c>
      <c r="B4217" s="201" t="e">
        <f>NA()</f>
        <v>#N/A</v>
      </c>
    </row>
    <row r="4218" spans="1:2" x14ac:dyDescent="0.25">
      <c r="A4218" s="204">
        <v>28542</v>
      </c>
      <c r="B4218" s="201">
        <v>8.26</v>
      </c>
    </row>
    <row r="4219" spans="1:2" x14ac:dyDescent="0.25">
      <c r="A4219" s="204">
        <v>28543</v>
      </c>
      <c r="B4219" s="201">
        <v>8.26</v>
      </c>
    </row>
    <row r="4220" spans="1:2" x14ac:dyDescent="0.25">
      <c r="A4220" s="204">
        <v>28544</v>
      </c>
      <c r="B4220" s="201">
        <v>8.24</v>
      </c>
    </row>
    <row r="4221" spans="1:2" x14ac:dyDescent="0.25">
      <c r="A4221" s="204">
        <v>28545</v>
      </c>
      <c r="B4221" s="201">
        <v>8.2200000000000006</v>
      </c>
    </row>
    <row r="4222" spans="1:2" x14ac:dyDescent="0.25">
      <c r="A4222" s="204">
        <v>28548</v>
      </c>
      <c r="B4222" s="201">
        <v>8.1999999999999993</v>
      </c>
    </row>
    <row r="4223" spans="1:2" x14ac:dyDescent="0.25">
      <c r="A4223" s="204">
        <v>28549</v>
      </c>
      <c r="B4223" s="201">
        <v>8.2100000000000009</v>
      </c>
    </row>
    <row r="4224" spans="1:2" x14ac:dyDescent="0.25">
      <c r="A4224" s="204">
        <v>28550</v>
      </c>
      <c r="B4224" s="201">
        <v>8.2200000000000006</v>
      </c>
    </row>
    <row r="4225" spans="1:2" x14ac:dyDescent="0.25">
      <c r="A4225" s="204">
        <v>28551</v>
      </c>
      <c r="B4225" s="201">
        <v>8.2200000000000006</v>
      </c>
    </row>
    <row r="4226" spans="1:2" x14ac:dyDescent="0.25">
      <c r="A4226" s="204">
        <v>28552</v>
      </c>
      <c r="B4226" s="201">
        <v>8.2200000000000006</v>
      </c>
    </row>
    <row r="4227" spans="1:2" x14ac:dyDescent="0.25">
      <c r="A4227" s="204">
        <v>28555</v>
      </c>
      <c r="B4227" s="201">
        <v>8.23</v>
      </c>
    </row>
    <row r="4228" spans="1:2" x14ac:dyDescent="0.25">
      <c r="A4228" s="204">
        <v>28556</v>
      </c>
      <c r="B4228" s="201">
        <v>8.2100000000000009</v>
      </c>
    </row>
    <row r="4229" spans="1:2" x14ac:dyDescent="0.25">
      <c r="A4229" s="204">
        <v>28557</v>
      </c>
      <c r="B4229" s="201">
        <v>8.2100000000000009</v>
      </c>
    </row>
    <row r="4230" spans="1:2" x14ac:dyDescent="0.25">
      <c r="A4230" s="204">
        <v>28558</v>
      </c>
      <c r="B4230" s="201">
        <v>8.1999999999999993</v>
      </c>
    </row>
    <row r="4231" spans="1:2" x14ac:dyDescent="0.25">
      <c r="A4231" s="204">
        <v>28559</v>
      </c>
      <c r="B4231" s="201">
        <v>8.18</v>
      </c>
    </row>
    <row r="4232" spans="1:2" x14ac:dyDescent="0.25">
      <c r="A4232" s="204">
        <v>28562</v>
      </c>
      <c r="B4232" s="201">
        <v>8.17</v>
      </c>
    </row>
    <row r="4233" spans="1:2" x14ac:dyDescent="0.25">
      <c r="A4233" s="204">
        <v>28563</v>
      </c>
      <c r="B4233" s="201">
        <v>8.17</v>
      </c>
    </row>
    <row r="4234" spans="1:2" x14ac:dyDescent="0.25">
      <c r="A4234" s="204">
        <v>28564</v>
      </c>
      <c r="B4234" s="201">
        <v>8.17</v>
      </c>
    </row>
    <row r="4235" spans="1:2" x14ac:dyDescent="0.25">
      <c r="A4235" s="204">
        <v>28565</v>
      </c>
      <c r="B4235" s="201">
        <v>8.17</v>
      </c>
    </row>
    <row r="4236" spans="1:2" x14ac:dyDescent="0.25">
      <c r="A4236" s="204">
        <v>28566</v>
      </c>
      <c r="B4236" s="201">
        <v>8.17</v>
      </c>
    </row>
    <row r="4237" spans="1:2" x14ac:dyDescent="0.25">
      <c r="A4237" s="204">
        <v>28569</v>
      </c>
      <c r="B4237" s="201">
        <v>8.15</v>
      </c>
    </row>
    <row r="4238" spans="1:2" x14ac:dyDescent="0.25">
      <c r="A4238" s="204">
        <v>28570</v>
      </c>
      <c r="B4238" s="201">
        <v>8.15</v>
      </c>
    </row>
    <row r="4239" spans="1:2" x14ac:dyDescent="0.25">
      <c r="A4239" s="204">
        <v>28571</v>
      </c>
      <c r="B4239" s="201">
        <v>8.16</v>
      </c>
    </row>
    <row r="4240" spans="1:2" x14ac:dyDescent="0.25">
      <c r="A4240" s="204">
        <v>28572</v>
      </c>
      <c r="B4240" s="201">
        <v>8.1999999999999993</v>
      </c>
    </row>
    <row r="4241" spans="1:2" x14ac:dyDescent="0.25">
      <c r="A4241" s="204">
        <v>28573</v>
      </c>
      <c r="B4241" s="201" t="e">
        <f>NA()</f>
        <v>#N/A</v>
      </c>
    </row>
    <row r="4242" spans="1:2" x14ac:dyDescent="0.25">
      <c r="A4242" s="204">
        <v>28576</v>
      </c>
      <c r="B4242" s="201">
        <v>8.26</v>
      </c>
    </row>
    <row r="4243" spans="1:2" x14ac:dyDescent="0.25">
      <c r="A4243" s="204">
        <v>28577</v>
      </c>
      <c r="B4243" s="201">
        <v>8.25</v>
      </c>
    </row>
    <row r="4244" spans="1:2" x14ac:dyDescent="0.25">
      <c r="A4244" s="204">
        <v>28578</v>
      </c>
      <c r="B4244" s="201">
        <v>8.26</v>
      </c>
    </row>
    <row r="4245" spans="1:2" x14ac:dyDescent="0.25">
      <c r="A4245" s="204">
        <v>28579</v>
      </c>
      <c r="B4245" s="201">
        <v>8.26</v>
      </c>
    </row>
    <row r="4246" spans="1:2" x14ac:dyDescent="0.25">
      <c r="A4246" s="204">
        <v>28580</v>
      </c>
      <c r="B4246" s="201">
        <v>8.31</v>
      </c>
    </row>
    <row r="4247" spans="1:2" x14ac:dyDescent="0.25">
      <c r="A4247" s="204">
        <v>28583</v>
      </c>
      <c r="B4247" s="201">
        <v>8.3000000000000007</v>
      </c>
    </row>
    <row r="4248" spans="1:2" x14ac:dyDescent="0.25">
      <c r="A4248" s="204">
        <v>28584</v>
      </c>
      <c r="B4248" s="201">
        <v>8.2899999999999991</v>
      </c>
    </row>
    <row r="4249" spans="1:2" x14ac:dyDescent="0.25">
      <c r="A4249" s="204">
        <v>28585</v>
      </c>
      <c r="B4249" s="201">
        <v>8.3000000000000007</v>
      </c>
    </row>
    <row r="4250" spans="1:2" x14ac:dyDescent="0.25">
      <c r="A4250" s="204">
        <v>28586</v>
      </c>
      <c r="B4250" s="201">
        <v>8.32</v>
      </c>
    </row>
    <row r="4251" spans="1:2" x14ac:dyDescent="0.25">
      <c r="A4251" s="204">
        <v>28587</v>
      </c>
      <c r="B4251" s="201">
        <v>8.32</v>
      </c>
    </row>
    <row r="4252" spans="1:2" x14ac:dyDescent="0.25">
      <c r="A4252" s="204">
        <v>28590</v>
      </c>
      <c r="B4252" s="201">
        <v>8.33</v>
      </c>
    </row>
    <row r="4253" spans="1:2" x14ac:dyDescent="0.25">
      <c r="A4253" s="204">
        <v>28591</v>
      </c>
      <c r="B4253" s="201">
        <v>8.34</v>
      </c>
    </row>
    <row r="4254" spans="1:2" x14ac:dyDescent="0.25">
      <c r="A4254" s="204">
        <v>28592</v>
      </c>
      <c r="B4254" s="201">
        <v>8.34</v>
      </c>
    </row>
    <row r="4255" spans="1:2" x14ac:dyDescent="0.25">
      <c r="A4255" s="204">
        <v>28593</v>
      </c>
      <c r="B4255" s="201">
        <v>8.34</v>
      </c>
    </row>
    <row r="4256" spans="1:2" x14ac:dyDescent="0.25">
      <c r="A4256" s="204">
        <v>28594</v>
      </c>
      <c r="B4256" s="201">
        <v>8.31</v>
      </c>
    </row>
    <row r="4257" spans="1:2" x14ac:dyDescent="0.25">
      <c r="A4257" s="204">
        <v>28597</v>
      </c>
      <c r="B4257" s="201">
        <v>8.27</v>
      </c>
    </row>
    <row r="4258" spans="1:2" x14ac:dyDescent="0.25">
      <c r="A4258" s="204">
        <v>28598</v>
      </c>
      <c r="B4258" s="201">
        <v>8.27</v>
      </c>
    </row>
    <row r="4259" spans="1:2" x14ac:dyDescent="0.25">
      <c r="A4259" s="204">
        <v>28599</v>
      </c>
      <c r="B4259" s="201">
        <v>8.3000000000000007</v>
      </c>
    </row>
    <row r="4260" spans="1:2" x14ac:dyDescent="0.25">
      <c r="A4260" s="204">
        <v>28600</v>
      </c>
      <c r="B4260" s="201">
        <v>8.32</v>
      </c>
    </row>
    <row r="4261" spans="1:2" x14ac:dyDescent="0.25">
      <c r="A4261" s="204">
        <v>28601</v>
      </c>
      <c r="B4261" s="201">
        <v>8.33</v>
      </c>
    </row>
    <row r="4262" spans="1:2" x14ac:dyDescent="0.25">
      <c r="A4262" s="204">
        <v>28604</v>
      </c>
      <c r="B4262" s="201">
        <v>8.35</v>
      </c>
    </row>
    <row r="4263" spans="1:2" x14ac:dyDescent="0.25">
      <c r="A4263" s="204">
        <v>28605</v>
      </c>
      <c r="B4263" s="201">
        <v>8.34</v>
      </c>
    </row>
    <row r="4264" spans="1:2" x14ac:dyDescent="0.25">
      <c r="A4264" s="204">
        <v>28606</v>
      </c>
      <c r="B4264" s="201">
        <v>8.36</v>
      </c>
    </row>
    <row r="4265" spans="1:2" x14ac:dyDescent="0.25">
      <c r="A4265" s="204">
        <v>28607</v>
      </c>
      <c r="B4265" s="201">
        <v>8.3800000000000008</v>
      </c>
    </row>
    <row r="4266" spans="1:2" x14ac:dyDescent="0.25">
      <c r="A4266" s="204">
        <v>28608</v>
      </c>
      <c r="B4266" s="201">
        <v>8.3699999999999992</v>
      </c>
    </row>
    <row r="4267" spans="1:2" x14ac:dyDescent="0.25">
      <c r="A4267" s="204">
        <v>28611</v>
      </c>
      <c r="B4267" s="201">
        <v>8.3699999999999992</v>
      </c>
    </row>
    <row r="4268" spans="1:2" x14ac:dyDescent="0.25">
      <c r="A4268" s="204">
        <v>28612</v>
      </c>
      <c r="B4268" s="201">
        <v>8.3800000000000008</v>
      </c>
    </row>
    <row r="4269" spans="1:2" x14ac:dyDescent="0.25">
      <c r="A4269" s="204">
        <v>28613</v>
      </c>
      <c r="B4269" s="201">
        <v>8.4</v>
      </c>
    </row>
    <row r="4270" spans="1:2" x14ac:dyDescent="0.25">
      <c r="A4270" s="204">
        <v>28614</v>
      </c>
      <c r="B4270" s="201">
        <v>8.39</v>
      </c>
    </row>
    <row r="4271" spans="1:2" x14ac:dyDescent="0.25">
      <c r="A4271" s="204">
        <v>28615</v>
      </c>
      <c r="B4271" s="201">
        <v>8.4499999999999993</v>
      </c>
    </row>
    <row r="4272" spans="1:2" x14ac:dyDescent="0.25">
      <c r="A4272" s="204">
        <v>28618</v>
      </c>
      <c r="B4272" s="201">
        <v>8.4499999999999993</v>
      </c>
    </row>
    <row r="4273" spans="1:2" x14ac:dyDescent="0.25">
      <c r="A4273" s="204">
        <v>28619</v>
      </c>
      <c r="B4273" s="201">
        <v>8.44</v>
      </c>
    </row>
    <row r="4274" spans="1:2" x14ac:dyDescent="0.25">
      <c r="A4274" s="204">
        <v>28620</v>
      </c>
      <c r="B4274" s="201">
        <v>8.43</v>
      </c>
    </row>
    <row r="4275" spans="1:2" x14ac:dyDescent="0.25">
      <c r="A4275" s="204">
        <v>28621</v>
      </c>
      <c r="B4275" s="201">
        <v>8.43</v>
      </c>
    </row>
    <row r="4276" spans="1:2" x14ac:dyDescent="0.25">
      <c r="A4276" s="204">
        <v>28622</v>
      </c>
      <c r="B4276" s="201">
        <v>8.4499999999999993</v>
      </c>
    </row>
    <row r="4277" spans="1:2" x14ac:dyDescent="0.25">
      <c r="A4277" s="204">
        <v>28625</v>
      </c>
      <c r="B4277" s="201">
        <v>8.44</v>
      </c>
    </row>
    <row r="4278" spans="1:2" x14ac:dyDescent="0.25">
      <c r="A4278" s="204">
        <v>28626</v>
      </c>
      <c r="B4278" s="201">
        <v>8.43</v>
      </c>
    </row>
    <row r="4279" spans="1:2" x14ac:dyDescent="0.25">
      <c r="A4279" s="204">
        <v>28627</v>
      </c>
      <c r="B4279" s="201">
        <v>8.42</v>
      </c>
    </row>
    <row r="4280" spans="1:2" x14ac:dyDescent="0.25">
      <c r="A4280" s="204">
        <v>28628</v>
      </c>
      <c r="B4280" s="201">
        <v>8.4600000000000009</v>
      </c>
    </row>
    <row r="4281" spans="1:2" x14ac:dyDescent="0.25">
      <c r="A4281" s="204">
        <v>28629</v>
      </c>
      <c r="B4281" s="201">
        <v>8.4600000000000009</v>
      </c>
    </row>
    <row r="4282" spans="1:2" x14ac:dyDescent="0.25">
      <c r="A4282" s="204">
        <v>28632</v>
      </c>
      <c r="B4282" s="201">
        <v>8.4600000000000009</v>
      </c>
    </row>
    <row r="4283" spans="1:2" x14ac:dyDescent="0.25">
      <c r="A4283" s="204">
        <v>28633</v>
      </c>
      <c r="B4283" s="201">
        <v>8.4499999999999993</v>
      </c>
    </row>
    <row r="4284" spans="1:2" x14ac:dyDescent="0.25">
      <c r="A4284" s="204">
        <v>28634</v>
      </c>
      <c r="B4284" s="201">
        <v>8.4700000000000006</v>
      </c>
    </row>
    <row r="4285" spans="1:2" x14ac:dyDescent="0.25">
      <c r="A4285" s="204">
        <v>28635</v>
      </c>
      <c r="B4285" s="201">
        <v>8.48</v>
      </c>
    </row>
    <row r="4286" spans="1:2" x14ac:dyDescent="0.25">
      <c r="A4286" s="204">
        <v>28636</v>
      </c>
      <c r="B4286" s="201">
        <v>8.51</v>
      </c>
    </row>
    <row r="4287" spans="1:2" x14ac:dyDescent="0.25">
      <c r="A4287" s="204">
        <v>28639</v>
      </c>
      <c r="B4287" s="201" t="e">
        <f>NA()</f>
        <v>#N/A</v>
      </c>
    </row>
    <row r="4288" spans="1:2" x14ac:dyDescent="0.25">
      <c r="A4288" s="204">
        <v>28640</v>
      </c>
      <c r="B4288" s="201" t="e">
        <f>NA()</f>
        <v>#N/A</v>
      </c>
    </row>
    <row r="4289" spans="1:2" x14ac:dyDescent="0.25">
      <c r="A4289" s="204">
        <v>28641</v>
      </c>
      <c r="B4289" s="201">
        <v>8.5</v>
      </c>
    </row>
    <row r="4290" spans="1:2" x14ac:dyDescent="0.25">
      <c r="A4290" s="204">
        <v>28642</v>
      </c>
      <c r="B4290" s="201">
        <v>8.5</v>
      </c>
    </row>
    <row r="4291" spans="1:2" x14ac:dyDescent="0.25">
      <c r="A4291" s="204">
        <v>28643</v>
      </c>
      <c r="B4291" s="201">
        <v>8.48</v>
      </c>
    </row>
    <row r="4292" spans="1:2" x14ac:dyDescent="0.25">
      <c r="A4292" s="204">
        <v>28646</v>
      </c>
      <c r="B4292" s="201">
        <v>8.4700000000000006</v>
      </c>
    </row>
    <row r="4293" spans="1:2" x14ac:dyDescent="0.25">
      <c r="A4293" s="204">
        <v>28647</v>
      </c>
      <c r="B4293" s="201">
        <v>8.4700000000000006</v>
      </c>
    </row>
    <row r="4294" spans="1:2" x14ac:dyDescent="0.25">
      <c r="A4294" s="204">
        <v>28648</v>
      </c>
      <c r="B4294" s="201">
        <v>8.4600000000000009</v>
      </c>
    </row>
    <row r="4295" spans="1:2" x14ac:dyDescent="0.25">
      <c r="A4295" s="204">
        <v>28649</v>
      </c>
      <c r="B4295" s="201">
        <v>8.4700000000000006</v>
      </c>
    </row>
    <row r="4296" spans="1:2" x14ac:dyDescent="0.25">
      <c r="A4296" s="204">
        <v>28650</v>
      </c>
      <c r="B4296" s="201">
        <v>8.48</v>
      </c>
    </row>
    <row r="4297" spans="1:2" x14ac:dyDescent="0.25">
      <c r="A4297" s="204">
        <v>28653</v>
      </c>
      <c r="B4297" s="201">
        <v>8.48</v>
      </c>
    </row>
    <row r="4298" spans="1:2" x14ac:dyDescent="0.25">
      <c r="A4298" s="204">
        <v>28654</v>
      </c>
      <c r="B4298" s="201">
        <v>8.4700000000000006</v>
      </c>
    </row>
    <row r="4299" spans="1:2" x14ac:dyDescent="0.25">
      <c r="A4299" s="204">
        <v>28655</v>
      </c>
      <c r="B4299" s="201">
        <v>8.4600000000000009</v>
      </c>
    </row>
    <row r="4300" spans="1:2" x14ac:dyDescent="0.25">
      <c r="A4300" s="204">
        <v>28656</v>
      </c>
      <c r="B4300" s="201">
        <v>8.4700000000000006</v>
      </c>
    </row>
    <row r="4301" spans="1:2" x14ac:dyDescent="0.25">
      <c r="A4301" s="204">
        <v>28657</v>
      </c>
      <c r="B4301" s="201">
        <v>8.49</v>
      </c>
    </row>
    <row r="4302" spans="1:2" x14ac:dyDescent="0.25">
      <c r="A4302" s="204">
        <v>28660</v>
      </c>
      <c r="B4302" s="201">
        <v>8.5</v>
      </c>
    </row>
    <row r="4303" spans="1:2" x14ac:dyDescent="0.25">
      <c r="A4303" s="204">
        <v>28661</v>
      </c>
      <c r="B4303" s="201">
        <v>8.52</v>
      </c>
    </row>
    <row r="4304" spans="1:2" x14ac:dyDescent="0.25">
      <c r="A4304" s="204">
        <v>28662</v>
      </c>
      <c r="B4304" s="201">
        <v>8.56</v>
      </c>
    </row>
    <row r="4305" spans="1:2" x14ac:dyDescent="0.25">
      <c r="A4305" s="204">
        <v>28663</v>
      </c>
      <c r="B4305" s="201">
        <v>8.56</v>
      </c>
    </row>
    <row r="4306" spans="1:2" x14ac:dyDescent="0.25">
      <c r="A4306" s="204">
        <v>28664</v>
      </c>
      <c r="B4306" s="201">
        <v>8.59</v>
      </c>
    </row>
    <row r="4307" spans="1:2" x14ac:dyDescent="0.25">
      <c r="A4307" s="204">
        <v>28667</v>
      </c>
      <c r="B4307" s="201">
        <v>8.64</v>
      </c>
    </row>
    <row r="4308" spans="1:2" x14ac:dyDescent="0.25">
      <c r="A4308" s="204">
        <v>28668</v>
      </c>
      <c r="B4308" s="201">
        <v>8.6199999999999992</v>
      </c>
    </row>
    <row r="4309" spans="1:2" x14ac:dyDescent="0.25">
      <c r="A4309" s="204">
        <v>28669</v>
      </c>
      <c r="B4309" s="201">
        <v>8.61</v>
      </c>
    </row>
    <row r="4310" spans="1:2" x14ac:dyDescent="0.25">
      <c r="A4310" s="204">
        <v>28670</v>
      </c>
      <c r="B4310" s="201">
        <v>8.6199999999999992</v>
      </c>
    </row>
    <row r="4311" spans="1:2" x14ac:dyDescent="0.25">
      <c r="A4311" s="204">
        <v>28671</v>
      </c>
      <c r="B4311" s="201">
        <v>8.67</v>
      </c>
    </row>
    <row r="4312" spans="1:2" x14ac:dyDescent="0.25">
      <c r="A4312" s="204">
        <v>28674</v>
      </c>
      <c r="B4312" s="201">
        <v>8.65</v>
      </c>
    </row>
    <row r="4313" spans="1:2" x14ac:dyDescent="0.25">
      <c r="A4313" s="204">
        <v>28675</v>
      </c>
      <c r="B4313" s="201" t="e">
        <f>NA()</f>
        <v>#N/A</v>
      </c>
    </row>
    <row r="4314" spans="1:2" x14ac:dyDescent="0.25">
      <c r="A4314" s="204">
        <v>28676</v>
      </c>
      <c r="B4314" s="201">
        <v>8.67</v>
      </c>
    </row>
    <row r="4315" spans="1:2" x14ac:dyDescent="0.25">
      <c r="A4315" s="204">
        <v>28677</v>
      </c>
      <c r="B4315" s="201">
        <v>8.67</v>
      </c>
    </row>
    <row r="4316" spans="1:2" x14ac:dyDescent="0.25">
      <c r="A4316" s="204">
        <v>28678</v>
      </c>
      <c r="B4316" s="201">
        <v>8.7200000000000006</v>
      </c>
    </row>
    <row r="4317" spans="1:2" x14ac:dyDescent="0.25">
      <c r="A4317" s="204">
        <v>28681</v>
      </c>
      <c r="B4317" s="201">
        <v>8.7200000000000006</v>
      </c>
    </row>
    <row r="4318" spans="1:2" x14ac:dyDescent="0.25">
      <c r="A4318" s="204">
        <v>28682</v>
      </c>
      <c r="B4318" s="201">
        <v>8.7200000000000006</v>
      </c>
    </row>
    <row r="4319" spans="1:2" x14ac:dyDescent="0.25">
      <c r="A4319" s="204">
        <v>28683</v>
      </c>
      <c r="B4319" s="201">
        <v>8.7200000000000006</v>
      </c>
    </row>
    <row r="4320" spans="1:2" x14ac:dyDescent="0.25">
      <c r="A4320" s="204">
        <v>28684</v>
      </c>
      <c r="B4320" s="201">
        <v>8.73</v>
      </c>
    </row>
    <row r="4321" spans="1:2" x14ac:dyDescent="0.25">
      <c r="A4321" s="204">
        <v>28685</v>
      </c>
      <c r="B4321" s="201">
        <v>8.7100000000000009</v>
      </c>
    </row>
    <row r="4322" spans="1:2" x14ac:dyDescent="0.25">
      <c r="A4322" s="204">
        <v>28688</v>
      </c>
      <c r="B4322" s="201">
        <v>8.69</v>
      </c>
    </row>
    <row r="4323" spans="1:2" x14ac:dyDescent="0.25">
      <c r="A4323" s="204">
        <v>28689</v>
      </c>
      <c r="B4323" s="201">
        <v>8.68</v>
      </c>
    </row>
    <row r="4324" spans="1:2" x14ac:dyDescent="0.25">
      <c r="A4324" s="204">
        <v>28690</v>
      </c>
      <c r="B4324" s="201">
        <v>8.68</v>
      </c>
    </row>
    <row r="4325" spans="1:2" x14ac:dyDescent="0.25">
      <c r="A4325" s="204">
        <v>28691</v>
      </c>
      <c r="B4325" s="201">
        <v>8.7100000000000009</v>
      </c>
    </row>
    <row r="4326" spans="1:2" x14ac:dyDescent="0.25">
      <c r="A4326" s="204">
        <v>28692</v>
      </c>
      <c r="B4326" s="201">
        <v>8.7100000000000009</v>
      </c>
    </row>
    <row r="4327" spans="1:2" x14ac:dyDescent="0.25">
      <c r="A4327" s="204">
        <v>28695</v>
      </c>
      <c r="B4327" s="201">
        <v>8.7200000000000006</v>
      </c>
    </row>
    <row r="4328" spans="1:2" x14ac:dyDescent="0.25">
      <c r="A4328" s="204">
        <v>28696</v>
      </c>
      <c r="B4328" s="201">
        <v>8.7200000000000006</v>
      </c>
    </row>
    <row r="4329" spans="1:2" x14ac:dyDescent="0.25">
      <c r="A4329" s="204">
        <v>28697</v>
      </c>
      <c r="B4329" s="201">
        <v>8.6999999999999993</v>
      </c>
    </row>
    <row r="4330" spans="1:2" x14ac:dyDescent="0.25">
      <c r="A4330" s="204">
        <v>28698</v>
      </c>
      <c r="B4330" s="201">
        <v>8.6199999999999992</v>
      </c>
    </row>
    <row r="4331" spans="1:2" x14ac:dyDescent="0.25">
      <c r="A4331" s="204">
        <v>28699</v>
      </c>
      <c r="B4331" s="201">
        <v>8.58</v>
      </c>
    </row>
    <row r="4332" spans="1:2" x14ac:dyDescent="0.25">
      <c r="A4332" s="204">
        <v>28702</v>
      </c>
      <c r="B4332" s="201">
        <v>8.59</v>
      </c>
    </row>
    <row r="4333" spans="1:2" x14ac:dyDescent="0.25">
      <c r="A4333" s="204">
        <v>28703</v>
      </c>
      <c r="B4333" s="201">
        <v>8.57</v>
      </c>
    </row>
    <row r="4334" spans="1:2" x14ac:dyDescent="0.25">
      <c r="A4334" s="204">
        <v>28704</v>
      </c>
      <c r="B4334" s="201">
        <v>8.4600000000000009</v>
      </c>
    </row>
    <row r="4335" spans="1:2" x14ac:dyDescent="0.25">
      <c r="A4335" s="204">
        <v>28705</v>
      </c>
      <c r="B4335" s="201">
        <v>8.41</v>
      </c>
    </row>
    <row r="4336" spans="1:2" x14ac:dyDescent="0.25">
      <c r="A4336" s="204">
        <v>28706</v>
      </c>
      <c r="B4336" s="201">
        <v>8.41</v>
      </c>
    </row>
    <row r="4337" spans="1:2" x14ac:dyDescent="0.25">
      <c r="A4337" s="204">
        <v>28709</v>
      </c>
      <c r="B4337" s="201">
        <v>8.4</v>
      </c>
    </row>
    <row r="4338" spans="1:2" x14ac:dyDescent="0.25">
      <c r="A4338" s="204">
        <v>28710</v>
      </c>
      <c r="B4338" s="201">
        <v>8.4</v>
      </c>
    </row>
    <row r="4339" spans="1:2" x14ac:dyDescent="0.25">
      <c r="A4339" s="204">
        <v>28711</v>
      </c>
      <c r="B4339" s="201">
        <v>8.3699999999999992</v>
      </c>
    </row>
    <row r="4340" spans="1:2" x14ac:dyDescent="0.25">
      <c r="A4340" s="204">
        <v>28712</v>
      </c>
      <c r="B4340" s="201">
        <v>8.4499999999999993</v>
      </c>
    </row>
    <row r="4341" spans="1:2" x14ac:dyDescent="0.25">
      <c r="A4341" s="204">
        <v>28713</v>
      </c>
      <c r="B4341" s="201">
        <v>8.44</v>
      </c>
    </row>
    <row r="4342" spans="1:2" x14ac:dyDescent="0.25">
      <c r="A4342" s="204">
        <v>28716</v>
      </c>
      <c r="B4342" s="201">
        <v>8.5</v>
      </c>
    </row>
    <row r="4343" spans="1:2" x14ac:dyDescent="0.25">
      <c r="A4343" s="204">
        <v>28717</v>
      </c>
      <c r="B4343" s="201">
        <v>8.51</v>
      </c>
    </row>
    <row r="4344" spans="1:2" x14ac:dyDescent="0.25">
      <c r="A4344" s="204">
        <v>28718</v>
      </c>
      <c r="B4344" s="201">
        <v>8.59</v>
      </c>
    </row>
    <row r="4345" spans="1:2" x14ac:dyDescent="0.25">
      <c r="A4345" s="204">
        <v>28719</v>
      </c>
      <c r="B4345" s="201">
        <v>8.5</v>
      </c>
    </row>
    <row r="4346" spans="1:2" x14ac:dyDescent="0.25">
      <c r="A4346" s="204">
        <v>28720</v>
      </c>
      <c r="B4346" s="201">
        <v>8.5</v>
      </c>
    </row>
    <row r="4347" spans="1:2" x14ac:dyDescent="0.25">
      <c r="A4347" s="204">
        <v>28723</v>
      </c>
      <c r="B4347" s="201">
        <v>8.4499999999999993</v>
      </c>
    </row>
    <row r="4348" spans="1:2" x14ac:dyDescent="0.25">
      <c r="A4348" s="204">
        <v>28724</v>
      </c>
      <c r="B4348" s="201">
        <v>8.4499999999999993</v>
      </c>
    </row>
    <row r="4349" spans="1:2" x14ac:dyDescent="0.25">
      <c r="A4349" s="204">
        <v>28725</v>
      </c>
      <c r="B4349" s="201">
        <v>8.3800000000000008</v>
      </c>
    </row>
    <row r="4350" spans="1:2" x14ac:dyDescent="0.25">
      <c r="A4350" s="204">
        <v>28726</v>
      </c>
      <c r="B4350" s="201">
        <v>8.41</v>
      </c>
    </row>
    <row r="4351" spans="1:2" x14ac:dyDescent="0.25">
      <c r="A4351" s="204">
        <v>28727</v>
      </c>
      <c r="B4351" s="201">
        <v>8.41</v>
      </c>
    </row>
    <row r="4352" spans="1:2" x14ac:dyDescent="0.25">
      <c r="A4352" s="204">
        <v>28730</v>
      </c>
      <c r="B4352" s="201">
        <v>8.41</v>
      </c>
    </row>
    <row r="4353" spans="1:2" x14ac:dyDescent="0.25">
      <c r="A4353" s="204">
        <v>28731</v>
      </c>
      <c r="B4353" s="201">
        <v>8.42</v>
      </c>
    </row>
    <row r="4354" spans="1:2" x14ac:dyDescent="0.25">
      <c r="A4354" s="204">
        <v>28732</v>
      </c>
      <c r="B4354" s="201">
        <v>8.44</v>
      </c>
    </row>
    <row r="4355" spans="1:2" x14ac:dyDescent="0.25">
      <c r="A4355" s="204">
        <v>28733</v>
      </c>
      <c r="B4355" s="201">
        <v>8.43</v>
      </c>
    </row>
    <row r="4356" spans="1:2" x14ac:dyDescent="0.25">
      <c r="A4356" s="204">
        <v>28734</v>
      </c>
      <c r="B4356" s="201">
        <v>8.44</v>
      </c>
    </row>
    <row r="4357" spans="1:2" x14ac:dyDescent="0.25">
      <c r="A4357" s="204">
        <v>28737</v>
      </c>
      <c r="B4357" s="201" t="e">
        <f>NA()</f>
        <v>#N/A</v>
      </c>
    </row>
    <row r="4358" spans="1:2" x14ac:dyDescent="0.25">
      <c r="A4358" s="204">
        <v>28738</v>
      </c>
      <c r="B4358" s="201">
        <v>8.4</v>
      </c>
    </row>
    <row r="4359" spans="1:2" x14ac:dyDescent="0.25">
      <c r="A4359" s="204">
        <v>28739</v>
      </c>
      <c r="B4359" s="201">
        <v>8.39</v>
      </c>
    </row>
    <row r="4360" spans="1:2" x14ac:dyDescent="0.25">
      <c r="A4360" s="204">
        <v>28740</v>
      </c>
      <c r="B4360" s="201">
        <v>8.39</v>
      </c>
    </row>
    <row r="4361" spans="1:2" x14ac:dyDescent="0.25">
      <c r="A4361" s="204">
        <v>28741</v>
      </c>
      <c r="B4361" s="201">
        <v>8.39</v>
      </c>
    </row>
    <row r="4362" spans="1:2" x14ac:dyDescent="0.25">
      <c r="A4362" s="204">
        <v>28744</v>
      </c>
      <c r="B4362" s="201">
        <v>8.3699999999999992</v>
      </c>
    </row>
    <row r="4363" spans="1:2" x14ac:dyDescent="0.25">
      <c r="A4363" s="204">
        <v>28745</v>
      </c>
      <c r="B4363" s="201">
        <v>8.34</v>
      </c>
    </row>
    <row r="4364" spans="1:2" x14ac:dyDescent="0.25">
      <c r="A4364" s="204">
        <v>28746</v>
      </c>
      <c r="B4364" s="201">
        <v>8.35</v>
      </c>
    </row>
    <row r="4365" spans="1:2" x14ac:dyDescent="0.25">
      <c r="A4365" s="204">
        <v>28747</v>
      </c>
      <c r="B4365" s="201">
        <v>8.3699999999999992</v>
      </c>
    </row>
    <row r="4366" spans="1:2" x14ac:dyDescent="0.25">
      <c r="A4366" s="204">
        <v>28748</v>
      </c>
      <c r="B4366" s="201">
        <v>8.3800000000000008</v>
      </c>
    </row>
    <row r="4367" spans="1:2" x14ac:dyDescent="0.25">
      <c r="A4367" s="204">
        <v>28751</v>
      </c>
      <c r="B4367" s="201">
        <v>8.4</v>
      </c>
    </row>
    <row r="4368" spans="1:2" x14ac:dyDescent="0.25">
      <c r="A4368" s="204">
        <v>28752</v>
      </c>
      <c r="B4368" s="201">
        <v>8.43</v>
      </c>
    </row>
    <row r="4369" spans="1:2" x14ac:dyDescent="0.25">
      <c r="A4369" s="204">
        <v>28753</v>
      </c>
      <c r="B4369" s="201">
        <v>8.5</v>
      </c>
    </row>
    <row r="4370" spans="1:2" x14ac:dyDescent="0.25">
      <c r="A4370" s="204">
        <v>28754</v>
      </c>
      <c r="B4370" s="201">
        <v>8.5299999999999994</v>
      </c>
    </row>
    <row r="4371" spans="1:2" x14ac:dyDescent="0.25">
      <c r="A4371" s="204">
        <v>28755</v>
      </c>
      <c r="B4371" s="201">
        <v>8.6</v>
      </c>
    </row>
    <row r="4372" spans="1:2" x14ac:dyDescent="0.25">
      <c r="A4372" s="204">
        <v>28758</v>
      </c>
      <c r="B4372" s="201">
        <v>8.61</v>
      </c>
    </row>
    <row r="4373" spans="1:2" x14ac:dyDescent="0.25">
      <c r="A4373" s="204">
        <v>28759</v>
      </c>
      <c r="B4373" s="201">
        <v>8.6</v>
      </c>
    </row>
    <row r="4374" spans="1:2" x14ac:dyDescent="0.25">
      <c r="A4374" s="204">
        <v>28760</v>
      </c>
      <c r="B4374" s="201">
        <v>8.61</v>
      </c>
    </row>
    <row r="4375" spans="1:2" x14ac:dyDescent="0.25">
      <c r="A4375" s="204">
        <v>28761</v>
      </c>
      <c r="B4375" s="201">
        <v>8.61</v>
      </c>
    </row>
    <row r="4376" spans="1:2" x14ac:dyDescent="0.25">
      <c r="A4376" s="204">
        <v>28762</v>
      </c>
      <c r="B4376" s="201">
        <v>8.6300000000000008</v>
      </c>
    </row>
    <row r="4377" spans="1:2" x14ac:dyDescent="0.25">
      <c r="A4377" s="204">
        <v>28765</v>
      </c>
      <c r="B4377" s="201">
        <v>8.65</v>
      </c>
    </row>
    <row r="4378" spans="1:2" x14ac:dyDescent="0.25">
      <c r="A4378" s="204">
        <v>28766</v>
      </c>
      <c r="B4378" s="201">
        <v>8.64</v>
      </c>
    </row>
    <row r="4379" spans="1:2" x14ac:dyDescent="0.25">
      <c r="A4379" s="204">
        <v>28767</v>
      </c>
      <c r="B4379" s="201">
        <v>8.65</v>
      </c>
    </row>
    <row r="4380" spans="1:2" x14ac:dyDescent="0.25">
      <c r="A4380" s="204">
        <v>28768</v>
      </c>
      <c r="B4380" s="201">
        <v>8.65</v>
      </c>
    </row>
    <row r="4381" spans="1:2" x14ac:dyDescent="0.25">
      <c r="A4381" s="204">
        <v>28769</v>
      </c>
      <c r="B4381" s="201">
        <v>8.6199999999999992</v>
      </c>
    </row>
    <row r="4382" spans="1:2" x14ac:dyDescent="0.25">
      <c r="A4382" s="204">
        <v>28772</v>
      </c>
      <c r="B4382" s="201" t="e">
        <f>NA()</f>
        <v>#N/A</v>
      </c>
    </row>
    <row r="4383" spans="1:2" x14ac:dyDescent="0.25">
      <c r="A4383" s="204">
        <v>28773</v>
      </c>
      <c r="B4383" s="201">
        <v>8.6199999999999992</v>
      </c>
    </row>
    <row r="4384" spans="1:2" x14ac:dyDescent="0.25">
      <c r="A4384" s="204">
        <v>28774</v>
      </c>
      <c r="B4384" s="201">
        <v>8.6199999999999992</v>
      </c>
    </row>
    <row r="4385" spans="1:2" x14ac:dyDescent="0.25">
      <c r="A4385" s="204">
        <v>28775</v>
      </c>
      <c r="B4385" s="201">
        <v>8.6</v>
      </c>
    </row>
    <row r="4386" spans="1:2" x14ac:dyDescent="0.25">
      <c r="A4386" s="204">
        <v>28776</v>
      </c>
      <c r="B4386" s="201">
        <v>8.6</v>
      </c>
    </row>
    <row r="4387" spans="1:2" x14ac:dyDescent="0.25">
      <c r="A4387" s="204">
        <v>28779</v>
      </c>
      <c r="B4387" s="201">
        <v>8.65</v>
      </c>
    </row>
    <row r="4388" spans="1:2" x14ac:dyDescent="0.25">
      <c r="A4388" s="204">
        <v>28780</v>
      </c>
      <c r="B4388" s="201">
        <v>8.66</v>
      </c>
    </row>
    <row r="4389" spans="1:2" x14ac:dyDescent="0.25">
      <c r="A4389" s="204">
        <v>28781</v>
      </c>
      <c r="B4389" s="201">
        <v>8.67</v>
      </c>
    </row>
    <row r="4390" spans="1:2" x14ac:dyDescent="0.25">
      <c r="A4390" s="204">
        <v>28782</v>
      </c>
      <c r="B4390" s="201">
        <v>8.68</v>
      </c>
    </row>
    <row r="4391" spans="1:2" x14ac:dyDescent="0.25">
      <c r="A4391" s="204">
        <v>28783</v>
      </c>
      <c r="B4391" s="201">
        <v>8.6999999999999993</v>
      </c>
    </row>
    <row r="4392" spans="1:2" x14ac:dyDescent="0.25">
      <c r="A4392" s="204">
        <v>28786</v>
      </c>
      <c r="B4392" s="201">
        <v>8.7200000000000006</v>
      </c>
    </row>
    <row r="4393" spans="1:2" x14ac:dyDescent="0.25">
      <c r="A4393" s="204">
        <v>28787</v>
      </c>
      <c r="B4393" s="201">
        <v>8.6999999999999993</v>
      </c>
    </row>
    <row r="4394" spans="1:2" x14ac:dyDescent="0.25">
      <c r="A4394" s="204">
        <v>28788</v>
      </c>
      <c r="B4394" s="201">
        <v>8.7100000000000009</v>
      </c>
    </row>
    <row r="4395" spans="1:2" x14ac:dyDescent="0.25">
      <c r="A4395" s="204">
        <v>28789</v>
      </c>
      <c r="B4395" s="201">
        <v>8.74</v>
      </c>
    </row>
    <row r="4396" spans="1:2" x14ac:dyDescent="0.25">
      <c r="A4396" s="204">
        <v>28790</v>
      </c>
      <c r="B4396" s="201">
        <v>8.7799999999999994</v>
      </c>
    </row>
    <row r="4397" spans="1:2" x14ac:dyDescent="0.25">
      <c r="A4397" s="204">
        <v>28793</v>
      </c>
      <c r="B4397" s="201">
        <v>8.8800000000000008</v>
      </c>
    </row>
    <row r="4398" spans="1:2" x14ac:dyDescent="0.25">
      <c r="A4398" s="204">
        <v>28794</v>
      </c>
      <c r="B4398" s="201">
        <v>8.9</v>
      </c>
    </row>
    <row r="4399" spans="1:2" x14ac:dyDescent="0.25">
      <c r="A4399" s="204">
        <v>28795</v>
      </c>
      <c r="B4399" s="201">
        <v>8.7200000000000006</v>
      </c>
    </row>
    <row r="4400" spans="1:2" x14ac:dyDescent="0.25">
      <c r="A4400" s="204">
        <v>28796</v>
      </c>
      <c r="B4400" s="201">
        <v>8.7200000000000006</v>
      </c>
    </row>
    <row r="4401" spans="1:2" x14ac:dyDescent="0.25">
      <c r="A4401" s="204">
        <v>28797</v>
      </c>
      <c r="B4401" s="201">
        <v>8.7899999999999991</v>
      </c>
    </row>
    <row r="4402" spans="1:2" x14ac:dyDescent="0.25">
      <c r="A4402" s="204">
        <v>28800</v>
      </c>
      <c r="B4402" s="201">
        <v>8.8000000000000007</v>
      </c>
    </row>
    <row r="4403" spans="1:2" x14ac:dyDescent="0.25">
      <c r="A4403" s="204">
        <v>28801</v>
      </c>
      <c r="B4403" s="201" t="e">
        <f>NA()</f>
        <v>#N/A</v>
      </c>
    </row>
    <row r="4404" spans="1:2" x14ac:dyDescent="0.25">
      <c r="A4404" s="204">
        <v>28802</v>
      </c>
      <c r="B4404" s="201">
        <v>8.8000000000000007</v>
      </c>
    </row>
    <row r="4405" spans="1:2" x14ac:dyDescent="0.25">
      <c r="A4405" s="204">
        <v>28803</v>
      </c>
      <c r="B4405" s="201">
        <v>8.81</v>
      </c>
    </row>
    <row r="4406" spans="1:2" x14ac:dyDescent="0.25">
      <c r="A4406" s="204">
        <v>28804</v>
      </c>
      <c r="B4406" s="201">
        <v>8.7899999999999991</v>
      </c>
    </row>
    <row r="4407" spans="1:2" x14ac:dyDescent="0.25">
      <c r="A4407" s="204">
        <v>28807</v>
      </c>
      <c r="B4407" s="201">
        <v>8.77</v>
      </c>
    </row>
    <row r="4408" spans="1:2" x14ac:dyDescent="0.25">
      <c r="A4408" s="204">
        <v>28808</v>
      </c>
      <c r="B4408" s="201">
        <v>8.75</v>
      </c>
    </row>
    <row r="4409" spans="1:2" x14ac:dyDescent="0.25">
      <c r="A4409" s="204">
        <v>28809</v>
      </c>
      <c r="B4409" s="201">
        <v>8.69</v>
      </c>
    </row>
    <row r="4410" spans="1:2" x14ac:dyDescent="0.25">
      <c r="A4410" s="204">
        <v>28810</v>
      </c>
      <c r="B4410" s="201">
        <v>8.68</v>
      </c>
    </row>
    <row r="4411" spans="1:2" x14ac:dyDescent="0.25">
      <c r="A4411" s="204">
        <v>28811</v>
      </c>
      <c r="B4411" s="201">
        <v>8.69</v>
      </c>
    </row>
    <row r="4412" spans="1:2" x14ac:dyDescent="0.25">
      <c r="A4412" s="204">
        <v>28814</v>
      </c>
      <c r="B4412" s="201">
        <v>8.69</v>
      </c>
    </row>
    <row r="4413" spans="1:2" x14ac:dyDescent="0.25">
      <c r="A4413" s="204">
        <v>28815</v>
      </c>
      <c r="B4413" s="201">
        <v>8.6999999999999993</v>
      </c>
    </row>
    <row r="4414" spans="1:2" x14ac:dyDescent="0.25">
      <c r="A4414" s="204">
        <v>28816</v>
      </c>
      <c r="B4414" s="201">
        <v>8.7100000000000009</v>
      </c>
    </row>
    <row r="4415" spans="1:2" x14ac:dyDescent="0.25">
      <c r="A4415" s="204">
        <v>28817</v>
      </c>
      <c r="B4415" s="201" t="e">
        <f>NA()</f>
        <v>#N/A</v>
      </c>
    </row>
    <row r="4416" spans="1:2" x14ac:dyDescent="0.25">
      <c r="A4416" s="204">
        <v>28818</v>
      </c>
      <c r="B4416" s="201">
        <v>8.7799999999999994</v>
      </c>
    </row>
    <row r="4417" spans="1:2" x14ac:dyDescent="0.25">
      <c r="A4417" s="204">
        <v>28821</v>
      </c>
      <c r="B4417" s="201">
        <v>8.77</v>
      </c>
    </row>
    <row r="4418" spans="1:2" x14ac:dyDescent="0.25">
      <c r="A4418" s="204">
        <v>28822</v>
      </c>
      <c r="B4418" s="201">
        <v>8.77</v>
      </c>
    </row>
    <row r="4419" spans="1:2" x14ac:dyDescent="0.25">
      <c r="A4419" s="204">
        <v>28823</v>
      </c>
      <c r="B4419" s="201">
        <v>8.8000000000000007</v>
      </c>
    </row>
    <row r="4420" spans="1:2" x14ac:dyDescent="0.25">
      <c r="A4420" s="204">
        <v>28824</v>
      </c>
      <c r="B4420" s="201">
        <v>8.8000000000000007</v>
      </c>
    </row>
    <row r="4421" spans="1:2" x14ac:dyDescent="0.25">
      <c r="A4421" s="204">
        <v>28825</v>
      </c>
      <c r="B4421" s="201">
        <v>8.77</v>
      </c>
    </row>
    <row r="4422" spans="1:2" x14ac:dyDescent="0.25">
      <c r="A4422" s="204">
        <v>28828</v>
      </c>
      <c r="B4422" s="201">
        <v>8.7799999999999994</v>
      </c>
    </row>
    <row r="4423" spans="1:2" x14ac:dyDescent="0.25">
      <c r="A4423" s="204">
        <v>28829</v>
      </c>
      <c r="B4423" s="201">
        <v>8.7899999999999991</v>
      </c>
    </row>
    <row r="4424" spans="1:2" x14ac:dyDescent="0.25">
      <c r="A4424" s="204">
        <v>28830</v>
      </c>
      <c r="B4424" s="201">
        <v>8.77</v>
      </c>
    </row>
    <row r="4425" spans="1:2" x14ac:dyDescent="0.25">
      <c r="A4425" s="204">
        <v>28831</v>
      </c>
      <c r="B4425" s="201">
        <v>8.7899999999999991</v>
      </c>
    </row>
    <row r="4426" spans="1:2" x14ac:dyDescent="0.25">
      <c r="A4426" s="204">
        <v>28832</v>
      </c>
      <c r="B4426" s="201">
        <v>8.8000000000000007</v>
      </c>
    </row>
    <row r="4427" spans="1:2" x14ac:dyDescent="0.25">
      <c r="A4427" s="204">
        <v>28835</v>
      </c>
      <c r="B4427" s="201">
        <v>8.8000000000000007</v>
      </c>
    </row>
    <row r="4428" spans="1:2" x14ac:dyDescent="0.25">
      <c r="A4428" s="204">
        <v>28836</v>
      </c>
      <c r="B4428" s="201">
        <v>8.83</v>
      </c>
    </row>
    <row r="4429" spans="1:2" x14ac:dyDescent="0.25">
      <c r="A4429" s="204">
        <v>28837</v>
      </c>
      <c r="B4429" s="201">
        <v>8.8800000000000008</v>
      </c>
    </row>
    <row r="4430" spans="1:2" x14ac:dyDescent="0.25">
      <c r="A4430" s="204">
        <v>28838</v>
      </c>
      <c r="B4430" s="201">
        <v>8.8800000000000008</v>
      </c>
    </row>
    <row r="4431" spans="1:2" x14ac:dyDescent="0.25">
      <c r="A4431" s="204">
        <v>28839</v>
      </c>
      <c r="B4431" s="201">
        <v>8.8800000000000008</v>
      </c>
    </row>
    <row r="4432" spans="1:2" x14ac:dyDescent="0.25">
      <c r="A4432" s="204">
        <v>28842</v>
      </c>
      <c r="B4432" s="201">
        <v>8.98</v>
      </c>
    </row>
    <row r="4433" spans="1:2" x14ac:dyDescent="0.25">
      <c r="A4433" s="204">
        <v>28843</v>
      </c>
      <c r="B4433" s="201">
        <v>8.99</v>
      </c>
    </row>
    <row r="4434" spans="1:2" x14ac:dyDescent="0.25">
      <c r="A4434" s="204">
        <v>28844</v>
      </c>
      <c r="B4434" s="201">
        <v>9.0299999999999994</v>
      </c>
    </row>
    <row r="4435" spans="1:2" x14ac:dyDescent="0.25">
      <c r="A4435" s="204">
        <v>28845</v>
      </c>
      <c r="B4435" s="201">
        <v>9.02</v>
      </c>
    </row>
    <row r="4436" spans="1:2" x14ac:dyDescent="0.25">
      <c r="A4436" s="204">
        <v>28846</v>
      </c>
      <c r="B4436" s="201">
        <v>9</v>
      </c>
    </row>
    <row r="4437" spans="1:2" x14ac:dyDescent="0.25">
      <c r="A4437" s="204">
        <v>28849</v>
      </c>
      <c r="B4437" s="201" t="e">
        <f>NA()</f>
        <v>#N/A</v>
      </c>
    </row>
    <row r="4438" spans="1:2" x14ac:dyDescent="0.25">
      <c r="A4438" s="204">
        <v>28850</v>
      </c>
      <c r="B4438" s="201">
        <v>8.98</v>
      </c>
    </row>
    <row r="4439" spans="1:2" x14ac:dyDescent="0.25">
      <c r="A4439" s="204">
        <v>28851</v>
      </c>
      <c r="B4439" s="201">
        <v>8.9700000000000006</v>
      </c>
    </row>
    <row r="4440" spans="1:2" x14ac:dyDescent="0.25">
      <c r="A4440" s="204">
        <v>28852</v>
      </c>
      <c r="B4440" s="201">
        <v>9.01</v>
      </c>
    </row>
    <row r="4441" spans="1:2" x14ac:dyDescent="0.25">
      <c r="A4441" s="204">
        <v>28853</v>
      </c>
      <c r="B4441" s="201">
        <v>8.99</v>
      </c>
    </row>
    <row r="4442" spans="1:2" x14ac:dyDescent="0.25">
      <c r="A4442" s="204">
        <v>28856</v>
      </c>
      <c r="B4442" s="201" t="e">
        <f>NA()</f>
        <v>#N/A</v>
      </c>
    </row>
    <row r="4443" spans="1:2" x14ac:dyDescent="0.25">
      <c r="A4443" s="204">
        <v>28857</v>
      </c>
      <c r="B4443" s="201">
        <v>9</v>
      </c>
    </row>
    <row r="4444" spans="1:2" x14ac:dyDescent="0.25">
      <c r="A4444" s="204">
        <v>28858</v>
      </c>
      <c r="B4444" s="201">
        <v>9.01</v>
      </c>
    </row>
    <row r="4445" spans="1:2" x14ac:dyDescent="0.25">
      <c r="A4445" s="204">
        <v>28859</v>
      </c>
      <c r="B4445" s="201">
        <v>8.9700000000000006</v>
      </c>
    </row>
    <row r="4446" spans="1:2" x14ac:dyDescent="0.25">
      <c r="A4446" s="204">
        <v>28860</v>
      </c>
      <c r="B4446" s="201">
        <v>8.98</v>
      </c>
    </row>
    <row r="4447" spans="1:2" x14ac:dyDescent="0.25">
      <c r="A4447" s="204">
        <v>28863</v>
      </c>
      <c r="B4447" s="201">
        <v>8.98</v>
      </c>
    </row>
    <row r="4448" spans="1:2" x14ac:dyDescent="0.25">
      <c r="A4448" s="204">
        <v>28864</v>
      </c>
      <c r="B4448" s="201">
        <v>9.01</v>
      </c>
    </row>
    <row r="4449" spans="1:2" x14ac:dyDescent="0.25">
      <c r="A4449" s="204">
        <v>28865</v>
      </c>
      <c r="B4449" s="201">
        <v>9.02</v>
      </c>
    </row>
    <row r="4450" spans="1:2" x14ac:dyDescent="0.25">
      <c r="A4450" s="204">
        <v>28866</v>
      </c>
      <c r="B4450" s="201">
        <v>9.02</v>
      </c>
    </row>
    <row r="4451" spans="1:2" x14ac:dyDescent="0.25">
      <c r="A4451" s="204">
        <v>28867</v>
      </c>
      <c r="B4451" s="201">
        <v>9.01</v>
      </c>
    </row>
    <row r="4452" spans="1:2" x14ac:dyDescent="0.25">
      <c r="A4452" s="204">
        <v>28870</v>
      </c>
      <c r="B4452" s="201">
        <v>9.01</v>
      </c>
    </row>
    <row r="4453" spans="1:2" x14ac:dyDescent="0.25">
      <c r="A4453" s="204">
        <v>28871</v>
      </c>
      <c r="B4453" s="201">
        <v>9.02</v>
      </c>
    </row>
    <row r="4454" spans="1:2" x14ac:dyDescent="0.25">
      <c r="A4454" s="204">
        <v>28872</v>
      </c>
      <c r="B4454" s="201">
        <v>9.0299999999999994</v>
      </c>
    </row>
    <row r="4455" spans="1:2" x14ac:dyDescent="0.25">
      <c r="A4455" s="204">
        <v>28873</v>
      </c>
      <c r="B4455" s="201">
        <v>9.0399999999999991</v>
      </c>
    </row>
    <row r="4456" spans="1:2" x14ac:dyDescent="0.25">
      <c r="A4456" s="204">
        <v>28874</v>
      </c>
      <c r="B4456" s="201">
        <v>9.0299999999999994</v>
      </c>
    </row>
    <row r="4457" spans="1:2" x14ac:dyDescent="0.25">
      <c r="A4457" s="204">
        <v>28877</v>
      </c>
      <c r="B4457" s="201">
        <v>9</v>
      </c>
    </row>
    <row r="4458" spans="1:2" x14ac:dyDescent="0.25">
      <c r="A4458" s="204">
        <v>28878</v>
      </c>
      <c r="B4458" s="201">
        <v>9</v>
      </c>
    </row>
    <row r="4459" spans="1:2" x14ac:dyDescent="0.25">
      <c r="A4459" s="204">
        <v>28879</v>
      </c>
      <c r="B4459" s="201">
        <v>8.98</v>
      </c>
    </row>
    <row r="4460" spans="1:2" x14ac:dyDescent="0.25">
      <c r="A4460" s="204">
        <v>28880</v>
      </c>
      <c r="B4460" s="201">
        <v>8.9</v>
      </c>
    </row>
    <row r="4461" spans="1:2" x14ac:dyDescent="0.25">
      <c r="A4461" s="204">
        <v>28881</v>
      </c>
      <c r="B4461" s="201">
        <v>8.8800000000000008</v>
      </c>
    </row>
    <row r="4462" spans="1:2" x14ac:dyDescent="0.25">
      <c r="A4462" s="204">
        <v>28884</v>
      </c>
      <c r="B4462" s="201">
        <v>8.9</v>
      </c>
    </row>
    <row r="4463" spans="1:2" x14ac:dyDescent="0.25">
      <c r="A4463" s="204">
        <v>28885</v>
      </c>
      <c r="B4463" s="201">
        <v>8.9</v>
      </c>
    </row>
    <row r="4464" spans="1:2" x14ac:dyDescent="0.25">
      <c r="A4464" s="204">
        <v>28886</v>
      </c>
      <c r="B4464" s="201">
        <v>8.9</v>
      </c>
    </row>
    <row r="4465" spans="1:2" x14ac:dyDescent="0.25">
      <c r="A4465" s="204">
        <v>28887</v>
      </c>
      <c r="B4465" s="201">
        <v>8.89</v>
      </c>
    </row>
    <row r="4466" spans="1:2" x14ac:dyDescent="0.25">
      <c r="A4466" s="204">
        <v>28888</v>
      </c>
      <c r="B4466" s="201">
        <v>8.86</v>
      </c>
    </row>
    <row r="4467" spans="1:2" x14ac:dyDescent="0.25">
      <c r="A4467" s="204">
        <v>28891</v>
      </c>
      <c r="B4467" s="201">
        <v>8.91</v>
      </c>
    </row>
    <row r="4468" spans="1:2" x14ac:dyDescent="0.25">
      <c r="A4468" s="204">
        <v>28892</v>
      </c>
      <c r="B4468" s="201">
        <v>8.94</v>
      </c>
    </row>
    <row r="4469" spans="1:2" x14ac:dyDescent="0.25">
      <c r="A4469" s="204">
        <v>28893</v>
      </c>
      <c r="B4469" s="201">
        <v>9.0299999999999994</v>
      </c>
    </row>
    <row r="4470" spans="1:2" x14ac:dyDescent="0.25">
      <c r="A4470" s="204">
        <v>28894</v>
      </c>
      <c r="B4470" s="201">
        <v>9.0399999999999991</v>
      </c>
    </row>
    <row r="4471" spans="1:2" x14ac:dyDescent="0.25">
      <c r="A4471" s="204">
        <v>28895</v>
      </c>
      <c r="B4471" s="201">
        <v>9.06</v>
      </c>
    </row>
    <row r="4472" spans="1:2" x14ac:dyDescent="0.25">
      <c r="A4472" s="204">
        <v>28898</v>
      </c>
      <c r="B4472" s="201" t="e">
        <f>NA()</f>
        <v>#N/A</v>
      </c>
    </row>
    <row r="4473" spans="1:2" x14ac:dyDescent="0.25">
      <c r="A4473" s="204">
        <v>28899</v>
      </c>
      <c r="B4473" s="201">
        <v>9.0399999999999991</v>
      </c>
    </row>
    <row r="4474" spans="1:2" x14ac:dyDescent="0.25">
      <c r="A4474" s="204">
        <v>28900</v>
      </c>
      <c r="B4474" s="201">
        <v>9.0399999999999991</v>
      </c>
    </row>
    <row r="4475" spans="1:2" x14ac:dyDescent="0.25">
      <c r="A4475" s="204">
        <v>28901</v>
      </c>
      <c r="B4475" s="201">
        <v>9.0399999999999991</v>
      </c>
    </row>
    <row r="4476" spans="1:2" x14ac:dyDescent="0.25">
      <c r="A4476" s="204">
        <v>28902</v>
      </c>
      <c r="B4476" s="201">
        <v>9.0399999999999991</v>
      </c>
    </row>
    <row r="4477" spans="1:2" x14ac:dyDescent="0.25">
      <c r="A4477" s="204">
        <v>28905</v>
      </c>
      <c r="B4477" s="201" t="e">
        <f>NA()</f>
        <v>#N/A</v>
      </c>
    </row>
    <row r="4478" spans="1:2" x14ac:dyDescent="0.25">
      <c r="A4478" s="204">
        <v>28906</v>
      </c>
      <c r="B4478" s="201">
        <v>9.0500000000000007</v>
      </c>
    </row>
    <row r="4479" spans="1:2" x14ac:dyDescent="0.25">
      <c r="A4479" s="204">
        <v>28907</v>
      </c>
      <c r="B4479" s="201">
        <v>9.07</v>
      </c>
    </row>
    <row r="4480" spans="1:2" x14ac:dyDescent="0.25">
      <c r="A4480" s="204">
        <v>28908</v>
      </c>
      <c r="B4480" s="201">
        <v>9.1199999999999992</v>
      </c>
    </row>
    <row r="4481" spans="1:2" x14ac:dyDescent="0.25">
      <c r="A4481" s="204">
        <v>28909</v>
      </c>
      <c r="B4481" s="201">
        <v>9.1300000000000008</v>
      </c>
    </row>
    <row r="4482" spans="1:2" x14ac:dyDescent="0.25">
      <c r="A4482" s="204">
        <v>28912</v>
      </c>
      <c r="B4482" s="201">
        <v>9.1199999999999992</v>
      </c>
    </row>
    <row r="4483" spans="1:2" x14ac:dyDescent="0.25">
      <c r="A4483" s="204">
        <v>28913</v>
      </c>
      <c r="B4483" s="201">
        <v>9.1199999999999992</v>
      </c>
    </row>
    <row r="4484" spans="1:2" x14ac:dyDescent="0.25">
      <c r="A4484" s="204">
        <v>28914</v>
      </c>
      <c r="B4484" s="201">
        <v>9.1199999999999992</v>
      </c>
    </row>
    <row r="4485" spans="1:2" x14ac:dyDescent="0.25">
      <c r="A4485" s="204">
        <v>28915</v>
      </c>
      <c r="B4485" s="201">
        <v>9.14</v>
      </c>
    </row>
    <row r="4486" spans="1:2" x14ac:dyDescent="0.25">
      <c r="A4486" s="204">
        <v>28916</v>
      </c>
      <c r="B4486" s="201">
        <v>9.1199999999999992</v>
      </c>
    </row>
    <row r="4487" spans="1:2" x14ac:dyDescent="0.25">
      <c r="A4487" s="204">
        <v>28919</v>
      </c>
      <c r="B4487" s="201">
        <v>9.09</v>
      </c>
    </row>
    <row r="4488" spans="1:2" x14ac:dyDescent="0.25">
      <c r="A4488" s="204">
        <v>28920</v>
      </c>
      <c r="B4488" s="201">
        <v>9.09</v>
      </c>
    </row>
    <row r="4489" spans="1:2" x14ac:dyDescent="0.25">
      <c r="A4489" s="204">
        <v>28921</v>
      </c>
      <c r="B4489" s="201">
        <v>9.06</v>
      </c>
    </row>
    <row r="4490" spans="1:2" x14ac:dyDescent="0.25">
      <c r="A4490" s="204">
        <v>28922</v>
      </c>
      <c r="B4490" s="201">
        <v>9.06</v>
      </c>
    </row>
    <row r="4491" spans="1:2" x14ac:dyDescent="0.25">
      <c r="A4491" s="204">
        <v>28923</v>
      </c>
      <c r="B4491" s="201">
        <v>9.08</v>
      </c>
    </row>
    <row r="4492" spans="1:2" x14ac:dyDescent="0.25">
      <c r="A4492" s="204">
        <v>28926</v>
      </c>
      <c r="B4492" s="201">
        <v>9.07</v>
      </c>
    </row>
    <row r="4493" spans="1:2" x14ac:dyDescent="0.25">
      <c r="A4493" s="204">
        <v>28927</v>
      </c>
      <c r="B4493" s="201">
        <v>9.06</v>
      </c>
    </row>
    <row r="4494" spans="1:2" x14ac:dyDescent="0.25">
      <c r="A4494" s="204">
        <v>28928</v>
      </c>
      <c r="B4494" s="201">
        <v>9.08</v>
      </c>
    </row>
    <row r="4495" spans="1:2" x14ac:dyDescent="0.25">
      <c r="A4495" s="204">
        <v>28929</v>
      </c>
      <c r="B4495" s="201">
        <v>9.08</v>
      </c>
    </row>
    <row r="4496" spans="1:2" x14ac:dyDescent="0.25">
      <c r="A4496" s="204">
        <v>28930</v>
      </c>
      <c r="B4496" s="201">
        <v>9.08</v>
      </c>
    </row>
    <row r="4497" spans="1:2" x14ac:dyDescent="0.25">
      <c r="A4497" s="204">
        <v>28933</v>
      </c>
      <c r="B4497" s="201">
        <v>9.07</v>
      </c>
    </row>
    <row r="4498" spans="1:2" x14ac:dyDescent="0.25">
      <c r="A4498" s="204">
        <v>28934</v>
      </c>
      <c r="B4498" s="201">
        <v>9.09</v>
      </c>
    </row>
    <row r="4499" spans="1:2" x14ac:dyDescent="0.25">
      <c r="A4499" s="204">
        <v>28935</v>
      </c>
      <c r="B4499" s="201">
        <v>9.08</v>
      </c>
    </row>
    <row r="4500" spans="1:2" x14ac:dyDescent="0.25">
      <c r="A4500" s="204">
        <v>28936</v>
      </c>
      <c r="B4500" s="201">
        <v>9.07</v>
      </c>
    </row>
    <row r="4501" spans="1:2" x14ac:dyDescent="0.25">
      <c r="A4501" s="204">
        <v>28937</v>
      </c>
      <c r="B4501" s="201">
        <v>9.08</v>
      </c>
    </row>
    <row r="4502" spans="1:2" x14ac:dyDescent="0.25">
      <c r="A4502" s="204">
        <v>28940</v>
      </c>
      <c r="B4502" s="201">
        <v>9.06</v>
      </c>
    </row>
    <row r="4503" spans="1:2" x14ac:dyDescent="0.25">
      <c r="A4503" s="204">
        <v>28941</v>
      </c>
      <c r="B4503" s="201">
        <v>9.06</v>
      </c>
    </row>
    <row r="4504" spans="1:2" x14ac:dyDescent="0.25">
      <c r="A4504" s="204">
        <v>28942</v>
      </c>
      <c r="B4504" s="201">
        <v>9.0399999999999991</v>
      </c>
    </row>
    <row r="4505" spans="1:2" x14ac:dyDescent="0.25">
      <c r="A4505" s="204">
        <v>28943</v>
      </c>
      <c r="B4505" s="201">
        <v>9.0299999999999994</v>
      </c>
    </row>
    <row r="4506" spans="1:2" x14ac:dyDescent="0.25">
      <c r="A4506" s="204">
        <v>28944</v>
      </c>
      <c r="B4506" s="201">
        <v>9.07</v>
      </c>
    </row>
    <row r="4507" spans="1:2" x14ac:dyDescent="0.25">
      <c r="A4507" s="204">
        <v>28947</v>
      </c>
      <c r="B4507" s="201">
        <v>9.08</v>
      </c>
    </row>
    <row r="4508" spans="1:2" x14ac:dyDescent="0.25">
      <c r="A4508" s="204">
        <v>28948</v>
      </c>
      <c r="B4508" s="201">
        <v>9.0500000000000007</v>
      </c>
    </row>
    <row r="4509" spans="1:2" x14ac:dyDescent="0.25">
      <c r="A4509" s="204">
        <v>28949</v>
      </c>
      <c r="B4509" s="201">
        <v>9.0399999999999991</v>
      </c>
    </row>
    <row r="4510" spans="1:2" x14ac:dyDescent="0.25">
      <c r="A4510" s="204">
        <v>28950</v>
      </c>
      <c r="B4510" s="201">
        <v>9.02</v>
      </c>
    </row>
    <row r="4511" spans="1:2" x14ac:dyDescent="0.25">
      <c r="A4511" s="204">
        <v>28951</v>
      </c>
      <c r="B4511" s="201">
        <v>9.06</v>
      </c>
    </row>
    <row r="4512" spans="1:2" x14ac:dyDescent="0.25">
      <c r="A4512" s="204">
        <v>28954</v>
      </c>
      <c r="B4512" s="201">
        <v>9.08</v>
      </c>
    </row>
    <row r="4513" spans="1:2" x14ac:dyDescent="0.25">
      <c r="A4513" s="204">
        <v>28955</v>
      </c>
      <c r="B4513" s="201">
        <v>9.09</v>
      </c>
    </row>
    <row r="4514" spans="1:2" x14ac:dyDescent="0.25">
      <c r="A4514" s="204">
        <v>28956</v>
      </c>
      <c r="B4514" s="201">
        <v>9.1199999999999992</v>
      </c>
    </row>
    <row r="4515" spans="1:2" x14ac:dyDescent="0.25">
      <c r="A4515" s="204">
        <v>28957</v>
      </c>
      <c r="B4515" s="201">
        <v>9.1300000000000008</v>
      </c>
    </row>
    <row r="4516" spans="1:2" x14ac:dyDescent="0.25">
      <c r="A4516" s="204">
        <v>28958</v>
      </c>
      <c r="B4516" s="201" t="e">
        <f>NA()</f>
        <v>#N/A</v>
      </c>
    </row>
    <row r="4517" spans="1:2" x14ac:dyDescent="0.25">
      <c r="A4517" s="204">
        <v>28961</v>
      </c>
      <c r="B4517" s="201">
        <v>9.14</v>
      </c>
    </row>
    <row r="4518" spans="1:2" x14ac:dyDescent="0.25">
      <c r="A4518" s="204">
        <v>28962</v>
      </c>
      <c r="B4518" s="201">
        <v>9.1199999999999992</v>
      </c>
    </row>
    <row r="4519" spans="1:2" x14ac:dyDescent="0.25">
      <c r="A4519" s="204">
        <v>28963</v>
      </c>
      <c r="B4519" s="201">
        <v>9.1</v>
      </c>
    </row>
    <row r="4520" spans="1:2" x14ac:dyDescent="0.25">
      <c r="A4520" s="204">
        <v>28964</v>
      </c>
      <c r="B4520" s="201">
        <v>9.1</v>
      </c>
    </row>
    <row r="4521" spans="1:2" x14ac:dyDescent="0.25">
      <c r="A4521" s="204">
        <v>28965</v>
      </c>
      <c r="B4521" s="201">
        <v>9.1199999999999992</v>
      </c>
    </row>
    <row r="4522" spans="1:2" x14ac:dyDescent="0.25">
      <c r="A4522" s="204">
        <v>28968</v>
      </c>
      <c r="B4522" s="201">
        <v>9.17</v>
      </c>
    </row>
    <row r="4523" spans="1:2" x14ac:dyDescent="0.25">
      <c r="A4523" s="204">
        <v>28969</v>
      </c>
      <c r="B4523" s="201">
        <v>9.18</v>
      </c>
    </row>
    <row r="4524" spans="1:2" x14ac:dyDescent="0.25">
      <c r="A4524" s="204">
        <v>28970</v>
      </c>
      <c r="B4524" s="201">
        <v>9.18</v>
      </c>
    </row>
    <row r="4525" spans="1:2" x14ac:dyDescent="0.25">
      <c r="A4525" s="204">
        <v>28971</v>
      </c>
      <c r="B4525" s="201">
        <v>9.2100000000000009</v>
      </c>
    </row>
    <row r="4526" spans="1:2" x14ac:dyDescent="0.25">
      <c r="A4526" s="204">
        <v>28972</v>
      </c>
      <c r="B4526" s="201">
        <v>9.24</v>
      </c>
    </row>
    <row r="4527" spans="1:2" x14ac:dyDescent="0.25">
      <c r="A4527" s="204">
        <v>28975</v>
      </c>
      <c r="B4527" s="201">
        <v>9.26</v>
      </c>
    </row>
    <row r="4528" spans="1:2" x14ac:dyDescent="0.25">
      <c r="A4528" s="204">
        <v>28976</v>
      </c>
      <c r="B4528" s="201">
        <v>9.25</v>
      </c>
    </row>
    <row r="4529" spans="1:2" x14ac:dyDescent="0.25">
      <c r="A4529" s="204">
        <v>28977</v>
      </c>
      <c r="B4529" s="201">
        <v>9.27</v>
      </c>
    </row>
    <row r="4530" spans="1:2" x14ac:dyDescent="0.25">
      <c r="A4530" s="204">
        <v>28978</v>
      </c>
      <c r="B4530" s="201">
        <v>9.2899999999999991</v>
      </c>
    </row>
    <row r="4531" spans="1:2" x14ac:dyDescent="0.25">
      <c r="A4531" s="204">
        <v>28979</v>
      </c>
      <c r="B4531" s="201">
        <v>9.32</v>
      </c>
    </row>
    <row r="4532" spans="1:2" x14ac:dyDescent="0.25">
      <c r="A4532" s="204">
        <v>28982</v>
      </c>
      <c r="B4532" s="201">
        <v>9.32</v>
      </c>
    </row>
    <row r="4533" spans="1:2" x14ac:dyDescent="0.25">
      <c r="A4533" s="204">
        <v>28983</v>
      </c>
      <c r="B4533" s="201">
        <v>9.31</v>
      </c>
    </row>
    <row r="4534" spans="1:2" x14ac:dyDescent="0.25">
      <c r="A4534" s="204">
        <v>28984</v>
      </c>
      <c r="B4534" s="201">
        <v>9.3000000000000007</v>
      </c>
    </row>
    <row r="4535" spans="1:2" x14ac:dyDescent="0.25">
      <c r="A4535" s="204">
        <v>28985</v>
      </c>
      <c r="B4535" s="201">
        <v>9.31</v>
      </c>
    </row>
    <row r="4536" spans="1:2" x14ac:dyDescent="0.25">
      <c r="A4536" s="204">
        <v>28986</v>
      </c>
      <c r="B4536" s="201">
        <v>9.2799999999999994</v>
      </c>
    </row>
    <row r="4537" spans="1:2" x14ac:dyDescent="0.25">
      <c r="A4537" s="204">
        <v>28989</v>
      </c>
      <c r="B4537" s="201">
        <v>9.24</v>
      </c>
    </row>
    <row r="4538" spans="1:2" x14ac:dyDescent="0.25">
      <c r="A4538" s="204">
        <v>28990</v>
      </c>
      <c r="B4538" s="201">
        <v>9.25</v>
      </c>
    </row>
    <row r="4539" spans="1:2" x14ac:dyDescent="0.25">
      <c r="A4539" s="204">
        <v>28991</v>
      </c>
      <c r="B4539" s="201">
        <v>9.24</v>
      </c>
    </row>
    <row r="4540" spans="1:2" x14ac:dyDescent="0.25">
      <c r="A4540" s="204">
        <v>28992</v>
      </c>
      <c r="B4540" s="201">
        <v>9.2200000000000006</v>
      </c>
    </row>
    <row r="4541" spans="1:2" x14ac:dyDescent="0.25">
      <c r="A4541" s="204">
        <v>28993</v>
      </c>
      <c r="B4541" s="201">
        <v>9.19</v>
      </c>
    </row>
    <row r="4542" spans="1:2" x14ac:dyDescent="0.25">
      <c r="A4542" s="204">
        <v>28996</v>
      </c>
      <c r="B4542" s="201">
        <v>9.1999999999999993</v>
      </c>
    </row>
    <row r="4543" spans="1:2" x14ac:dyDescent="0.25">
      <c r="A4543" s="204">
        <v>28997</v>
      </c>
      <c r="B4543" s="201">
        <v>9.16</v>
      </c>
    </row>
    <row r="4544" spans="1:2" x14ac:dyDescent="0.25">
      <c r="A4544" s="204">
        <v>28998</v>
      </c>
      <c r="B4544" s="201">
        <v>9.09</v>
      </c>
    </row>
    <row r="4545" spans="1:2" x14ac:dyDescent="0.25">
      <c r="A4545" s="204">
        <v>28999</v>
      </c>
      <c r="B4545" s="201">
        <v>9.07</v>
      </c>
    </row>
    <row r="4546" spans="1:2" x14ac:dyDescent="0.25">
      <c r="A4546" s="204">
        <v>29000</v>
      </c>
      <c r="B4546" s="201">
        <v>9.0399999999999991</v>
      </c>
    </row>
    <row r="4547" spans="1:2" x14ac:dyDescent="0.25">
      <c r="A4547" s="204">
        <v>29003</v>
      </c>
      <c r="B4547" s="201" t="e">
        <f>NA()</f>
        <v>#N/A</v>
      </c>
    </row>
    <row r="4548" spans="1:2" x14ac:dyDescent="0.25">
      <c r="A4548" s="204">
        <v>29004</v>
      </c>
      <c r="B4548" s="201">
        <v>9.0299999999999994</v>
      </c>
    </row>
    <row r="4549" spans="1:2" x14ac:dyDescent="0.25">
      <c r="A4549" s="204">
        <v>29005</v>
      </c>
      <c r="B4549" s="201" t="e">
        <f>NA()</f>
        <v>#N/A</v>
      </c>
    </row>
    <row r="4550" spans="1:2" x14ac:dyDescent="0.25">
      <c r="A4550" s="204">
        <v>29006</v>
      </c>
      <c r="B4550" s="201">
        <v>9.08</v>
      </c>
    </row>
    <row r="4551" spans="1:2" x14ac:dyDescent="0.25">
      <c r="A4551" s="204">
        <v>29007</v>
      </c>
      <c r="B4551" s="201">
        <v>9.07</v>
      </c>
    </row>
    <row r="4552" spans="1:2" x14ac:dyDescent="0.25">
      <c r="A4552" s="204">
        <v>29010</v>
      </c>
      <c r="B4552" s="201">
        <v>9.07</v>
      </c>
    </row>
    <row r="4553" spans="1:2" x14ac:dyDescent="0.25">
      <c r="A4553" s="204">
        <v>29011</v>
      </c>
      <c r="B4553" s="201">
        <v>9.0500000000000007</v>
      </c>
    </row>
    <row r="4554" spans="1:2" x14ac:dyDescent="0.25">
      <c r="A4554" s="204">
        <v>29012</v>
      </c>
      <c r="B4554" s="201">
        <v>9.01</v>
      </c>
    </row>
    <row r="4555" spans="1:2" x14ac:dyDescent="0.25">
      <c r="A4555" s="204">
        <v>29013</v>
      </c>
      <c r="B4555" s="201">
        <v>8.8800000000000008</v>
      </c>
    </row>
    <row r="4556" spans="1:2" x14ac:dyDescent="0.25">
      <c r="A4556" s="204">
        <v>29014</v>
      </c>
      <c r="B4556" s="201">
        <v>8.89</v>
      </c>
    </row>
    <row r="4557" spans="1:2" x14ac:dyDescent="0.25">
      <c r="A4557" s="204">
        <v>29017</v>
      </c>
      <c r="B4557" s="201">
        <v>8.92</v>
      </c>
    </row>
    <row r="4558" spans="1:2" x14ac:dyDescent="0.25">
      <c r="A4558" s="204">
        <v>29018</v>
      </c>
      <c r="B4558" s="201">
        <v>8.84</v>
      </c>
    </row>
    <row r="4559" spans="1:2" x14ac:dyDescent="0.25">
      <c r="A4559" s="204">
        <v>29019</v>
      </c>
      <c r="B4559" s="201">
        <v>8.86</v>
      </c>
    </row>
    <row r="4560" spans="1:2" x14ac:dyDescent="0.25">
      <c r="A4560" s="204">
        <v>29020</v>
      </c>
      <c r="B4560" s="201">
        <v>8.8800000000000008</v>
      </c>
    </row>
    <row r="4561" spans="1:2" x14ac:dyDescent="0.25">
      <c r="A4561" s="204">
        <v>29021</v>
      </c>
      <c r="B4561" s="201">
        <v>8.93</v>
      </c>
    </row>
    <row r="4562" spans="1:2" x14ac:dyDescent="0.25">
      <c r="A4562" s="204">
        <v>29024</v>
      </c>
      <c r="B4562" s="201">
        <v>8.93</v>
      </c>
    </row>
    <row r="4563" spans="1:2" x14ac:dyDescent="0.25">
      <c r="A4563" s="204">
        <v>29025</v>
      </c>
      <c r="B4563" s="201">
        <v>8.93</v>
      </c>
    </row>
    <row r="4564" spans="1:2" x14ac:dyDescent="0.25">
      <c r="A4564" s="204">
        <v>29026</v>
      </c>
      <c r="B4564" s="201">
        <v>8.93</v>
      </c>
    </row>
    <row r="4565" spans="1:2" x14ac:dyDescent="0.25">
      <c r="A4565" s="204">
        <v>29027</v>
      </c>
      <c r="B4565" s="201">
        <v>8.92</v>
      </c>
    </row>
    <row r="4566" spans="1:2" x14ac:dyDescent="0.25">
      <c r="A4566" s="204">
        <v>29028</v>
      </c>
      <c r="B4566" s="201">
        <v>8.92</v>
      </c>
    </row>
    <row r="4567" spans="1:2" x14ac:dyDescent="0.25">
      <c r="A4567" s="204">
        <v>29031</v>
      </c>
      <c r="B4567" s="201">
        <v>8.89</v>
      </c>
    </row>
    <row r="4568" spans="1:2" x14ac:dyDescent="0.25">
      <c r="A4568" s="204">
        <v>29032</v>
      </c>
      <c r="B4568" s="201">
        <v>8.81</v>
      </c>
    </row>
    <row r="4569" spans="1:2" x14ac:dyDescent="0.25">
      <c r="A4569" s="204">
        <v>29033</v>
      </c>
      <c r="B4569" s="201">
        <v>8.7899999999999991</v>
      </c>
    </row>
    <row r="4570" spans="1:2" x14ac:dyDescent="0.25">
      <c r="A4570" s="204">
        <v>29034</v>
      </c>
      <c r="B4570" s="201">
        <v>8.8000000000000007</v>
      </c>
    </row>
    <row r="4571" spans="1:2" x14ac:dyDescent="0.25">
      <c r="A4571" s="204">
        <v>29035</v>
      </c>
      <c r="B4571" s="201">
        <v>8.82</v>
      </c>
    </row>
    <row r="4572" spans="1:2" x14ac:dyDescent="0.25">
      <c r="A4572" s="204">
        <v>29038</v>
      </c>
      <c r="B4572" s="201">
        <v>8.77</v>
      </c>
    </row>
    <row r="4573" spans="1:2" x14ac:dyDescent="0.25">
      <c r="A4573" s="204">
        <v>29039</v>
      </c>
      <c r="B4573" s="201">
        <v>8.7899999999999991</v>
      </c>
    </row>
    <row r="4574" spans="1:2" x14ac:dyDescent="0.25">
      <c r="A4574" s="204">
        <v>29040</v>
      </c>
      <c r="B4574" s="201" t="e">
        <f>NA()</f>
        <v>#N/A</v>
      </c>
    </row>
    <row r="4575" spans="1:2" x14ac:dyDescent="0.25">
      <c r="A4575" s="204">
        <v>29041</v>
      </c>
      <c r="B4575" s="201">
        <v>8.7899999999999991</v>
      </c>
    </row>
    <row r="4576" spans="1:2" x14ac:dyDescent="0.25">
      <c r="A4576" s="204">
        <v>29042</v>
      </c>
      <c r="B4576" s="201">
        <v>8.8000000000000007</v>
      </c>
    </row>
    <row r="4577" spans="1:2" x14ac:dyDescent="0.25">
      <c r="A4577" s="204">
        <v>29045</v>
      </c>
      <c r="B4577" s="201">
        <v>8.82</v>
      </c>
    </row>
    <row r="4578" spans="1:2" x14ac:dyDescent="0.25">
      <c r="A4578" s="204">
        <v>29046</v>
      </c>
      <c r="B4578" s="201">
        <v>8.8800000000000008</v>
      </c>
    </row>
    <row r="4579" spans="1:2" x14ac:dyDescent="0.25">
      <c r="A4579" s="204">
        <v>29047</v>
      </c>
      <c r="B4579" s="201">
        <v>8.9</v>
      </c>
    </row>
    <row r="4580" spans="1:2" x14ac:dyDescent="0.25">
      <c r="A4580" s="204">
        <v>29048</v>
      </c>
      <c r="B4580" s="201">
        <v>8.9</v>
      </c>
    </row>
    <row r="4581" spans="1:2" x14ac:dyDescent="0.25">
      <c r="A4581" s="204">
        <v>29049</v>
      </c>
      <c r="B4581" s="201">
        <v>8.91</v>
      </c>
    </row>
    <row r="4582" spans="1:2" x14ac:dyDescent="0.25">
      <c r="A4582" s="204">
        <v>29052</v>
      </c>
      <c r="B4582" s="201">
        <v>8.9499999999999993</v>
      </c>
    </row>
    <row r="4583" spans="1:2" x14ac:dyDescent="0.25">
      <c r="A4583" s="204">
        <v>29053</v>
      </c>
      <c r="B4583" s="201">
        <v>8.9700000000000006</v>
      </c>
    </row>
    <row r="4584" spans="1:2" x14ac:dyDescent="0.25">
      <c r="A4584" s="204">
        <v>29054</v>
      </c>
      <c r="B4584" s="201">
        <v>8.9700000000000006</v>
      </c>
    </row>
    <row r="4585" spans="1:2" x14ac:dyDescent="0.25">
      <c r="A4585" s="204">
        <v>29055</v>
      </c>
      <c r="B4585" s="201">
        <v>8.98</v>
      </c>
    </row>
    <row r="4586" spans="1:2" x14ac:dyDescent="0.25">
      <c r="A4586" s="204">
        <v>29056</v>
      </c>
      <c r="B4586" s="201">
        <v>8.9700000000000006</v>
      </c>
    </row>
    <row r="4587" spans="1:2" x14ac:dyDescent="0.25">
      <c r="A4587" s="204">
        <v>29059</v>
      </c>
      <c r="B4587" s="201">
        <v>8.98</v>
      </c>
    </row>
    <row r="4588" spans="1:2" x14ac:dyDescent="0.25">
      <c r="A4588" s="204">
        <v>29060</v>
      </c>
      <c r="B4588" s="201">
        <v>9</v>
      </c>
    </row>
    <row r="4589" spans="1:2" x14ac:dyDescent="0.25">
      <c r="A4589" s="204">
        <v>29061</v>
      </c>
      <c r="B4589" s="201">
        <v>8.9700000000000006</v>
      </c>
    </row>
    <row r="4590" spans="1:2" x14ac:dyDescent="0.25">
      <c r="A4590" s="204">
        <v>29062</v>
      </c>
      <c r="B4590" s="201">
        <v>8.9600000000000009</v>
      </c>
    </row>
    <row r="4591" spans="1:2" x14ac:dyDescent="0.25">
      <c r="A4591" s="204">
        <v>29063</v>
      </c>
      <c r="B4591" s="201">
        <v>8.99</v>
      </c>
    </row>
    <row r="4592" spans="1:2" x14ac:dyDescent="0.25">
      <c r="A4592" s="204">
        <v>29066</v>
      </c>
      <c r="B4592" s="201">
        <v>9</v>
      </c>
    </row>
    <row r="4593" spans="1:2" x14ac:dyDescent="0.25">
      <c r="A4593" s="204">
        <v>29067</v>
      </c>
      <c r="B4593" s="201">
        <v>8.98</v>
      </c>
    </row>
    <row r="4594" spans="1:2" x14ac:dyDescent="0.25">
      <c r="A4594" s="204">
        <v>29068</v>
      </c>
      <c r="B4594" s="201">
        <v>8.9700000000000006</v>
      </c>
    </row>
    <row r="4595" spans="1:2" x14ac:dyDescent="0.25">
      <c r="A4595" s="204">
        <v>29069</v>
      </c>
      <c r="B4595" s="201">
        <v>8.92</v>
      </c>
    </row>
    <row r="4596" spans="1:2" x14ac:dyDescent="0.25">
      <c r="A4596" s="204">
        <v>29070</v>
      </c>
      <c r="B4596" s="201">
        <v>8.93</v>
      </c>
    </row>
    <row r="4597" spans="1:2" x14ac:dyDescent="0.25">
      <c r="A4597" s="204">
        <v>29073</v>
      </c>
      <c r="B4597" s="201">
        <v>8.91</v>
      </c>
    </row>
    <row r="4598" spans="1:2" x14ac:dyDescent="0.25">
      <c r="A4598" s="204">
        <v>29074</v>
      </c>
      <c r="B4598" s="201">
        <v>8.9</v>
      </c>
    </row>
    <row r="4599" spans="1:2" x14ac:dyDescent="0.25">
      <c r="A4599" s="204">
        <v>29075</v>
      </c>
      <c r="B4599" s="201">
        <v>8.91</v>
      </c>
    </row>
    <row r="4600" spans="1:2" x14ac:dyDescent="0.25">
      <c r="A4600" s="204">
        <v>29076</v>
      </c>
      <c r="B4600" s="201">
        <v>8.94</v>
      </c>
    </row>
    <row r="4601" spans="1:2" x14ac:dyDescent="0.25">
      <c r="A4601" s="204">
        <v>29077</v>
      </c>
      <c r="B4601" s="201">
        <v>8.9600000000000009</v>
      </c>
    </row>
    <row r="4602" spans="1:2" x14ac:dyDescent="0.25">
      <c r="A4602" s="204">
        <v>29080</v>
      </c>
      <c r="B4602" s="201">
        <v>8.9700000000000006</v>
      </c>
    </row>
    <row r="4603" spans="1:2" x14ac:dyDescent="0.25">
      <c r="A4603" s="204">
        <v>29081</v>
      </c>
      <c r="B4603" s="201">
        <v>8.94</v>
      </c>
    </row>
    <row r="4604" spans="1:2" x14ac:dyDescent="0.25">
      <c r="A4604" s="204">
        <v>29082</v>
      </c>
      <c r="B4604" s="201">
        <v>8.9499999999999993</v>
      </c>
    </row>
    <row r="4605" spans="1:2" x14ac:dyDescent="0.25">
      <c r="A4605" s="204">
        <v>29083</v>
      </c>
      <c r="B4605" s="201">
        <v>8.94</v>
      </c>
    </row>
    <row r="4606" spans="1:2" x14ac:dyDescent="0.25">
      <c r="A4606" s="204">
        <v>29084</v>
      </c>
      <c r="B4606" s="201">
        <v>8.94</v>
      </c>
    </row>
    <row r="4607" spans="1:2" x14ac:dyDescent="0.25">
      <c r="A4607" s="204">
        <v>29087</v>
      </c>
      <c r="B4607" s="201">
        <v>8.94</v>
      </c>
    </row>
    <row r="4608" spans="1:2" x14ac:dyDescent="0.25">
      <c r="A4608" s="204">
        <v>29088</v>
      </c>
      <c r="B4608" s="201">
        <v>8.9499999999999993</v>
      </c>
    </row>
    <row r="4609" spans="1:2" x14ac:dyDescent="0.25">
      <c r="A4609" s="204">
        <v>29089</v>
      </c>
      <c r="B4609" s="201">
        <v>8.9700000000000006</v>
      </c>
    </row>
    <row r="4610" spans="1:2" x14ac:dyDescent="0.25">
      <c r="A4610" s="204">
        <v>29090</v>
      </c>
      <c r="B4610" s="201">
        <v>8.98</v>
      </c>
    </row>
    <row r="4611" spans="1:2" x14ac:dyDescent="0.25">
      <c r="A4611" s="204">
        <v>29091</v>
      </c>
      <c r="B4611" s="201">
        <v>9.02</v>
      </c>
    </row>
    <row r="4612" spans="1:2" x14ac:dyDescent="0.25">
      <c r="A4612" s="204">
        <v>29094</v>
      </c>
      <c r="B4612" s="201">
        <v>9.01</v>
      </c>
    </row>
    <row r="4613" spans="1:2" x14ac:dyDescent="0.25">
      <c r="A4613" s="204">
        <v>29095</v>
      </c>
      <c r="B4613" s="201">
        <v>9.02</v>
      </c>
    </row>
    <row r="4614" spans="1:2" x14ac:dyDescent="0.25">
      <c r="A4614" s="204">
        <v>29096</v>
      </c>
      <c r="B4614" s="201">
        <v>9.01</v>
      </c>
    </row>
    <row r="4615" spans="1:2" x14ac:dyDescent="0.25">
      <c r="A4615" s="204">
        <v>29097</v>
      </c>
      <c r="B4615" s="201">
        <v>9.07</v>
      </c>
    </row>
    <row r="4616" spans="1:2" x14ac:dyDescent="0.25">
      <c r="A4616" s="204">
        <v>29098</v>
      </c>
      <c r="B4616" s="201">
        <v>9.1</v>
      </c>
    </row>
    <row r="4617" spans="1:2" x14ac:dyDescent="0.25">
      <c r="A4617" s="204">
        <v>29101</v>
      </c>
      <c r="B4617" s="201" t="e">
        <f>NA()</f>
        <v>#N/A</v>
      </c>
    </row>
    <row r="4618" spans="1:2" x14ac:dyDescent="0.25">
      <c r="A4618" s="204">
        <v>29102</v>
      </c>
      <c r="B4618" s="201">
        <v>9.16</v>
      </c>
    </row>
    <row r="4619" spans="1:2" x14ac:dyDescent="0.25">
      <c r="A4619" s="204">
        <v>29103</v>
      </c>
      <c r="B4619" s="201">
        <v>9.18</v>
      </c>
    </row>
    <row r="4620" spans="1:2" x14ac:dyDescent="0.25">
      <c r="A4620" s="204">
        <v>29104</v>
      </c>
      <c r="B4620" s="201">
        <v>9.19</v>
      </c>
    </row>
    <row r="4621" spans="1:2" x14ac:dyDescent="0.25">
      <c r="A4621" s="204">
        <v>29105</v>
      </c>
      <c r="B4621" s="201">
        <v>9.1999999999999993</v>
      </c>
    </row>
    <row r="4622" spans="1:2" x14ac:dyDescent="0.25">
      <c r="A4622" s="204">
        <v>29108</v>
      </c>
      <c r="B4622" s="201">
        <v>9.23</v>
      </c>
    </row>
    <row r="4623" spans="1:2" x14ac:dyDescent="0.25">
      <c r="A4623" s="204">
        <v>29109</v>
      </c>
      <c r="B4623" s="201">
        <v>9.16</v>
      </c>
    </row>
    <row r="4624" spans="1:2" x14ac:dyDescent="0.25">
      <c r="A4624" s="204">
        <v>29110</v>
      </c>
      <c r="B4624" s="201">
        <v>9.19</v>
      </c>
    </row>
    <row r="4625" spans="1:2" x14ac:dyDescent="0.25">
      <c r="A4625" s="204">
        <v>29111</v>
      </c>
      <c r="B4625" s="201">
        <v>9.1999999999999993</v>
      </c>
    </row>
    <row r="4626" spans="1:2" x14ac:dyDescent="0.25">
      <c r="A4626" s="204">
        <v>29112</v>
      </c>
      <c r="B4626" s="201">
        <v>9.18</v>
      </c>
    </row>
    <row r="4627" spans="1:2" x14ac:dyDescent="0.25">
      <c r="A4627" s="204">
        <v>29115</v>
      </c>
      <c r="B4627" s="201">
        <v>9.2200000000000006</v>
      </c>
    </row>
    <row r="4628" spans="1:2" x14ac:dyDescent="0.25">
      <c r="A4628" s="204">
        <v>29116</v>
      </c>
      <c r="B4628" s="201">
        <v>9.2200000000000006</v>
      </c>
    </row>
    <row r="4629" spans="1:2" x14ac:dyDescent="0.25">
      <c r="A4629" s="204">
        <v>29117</v>
      </c>
      <c r="B4629" s="201">
        <v>9.1999999999999993</v>
      </c>
    </row>
    <row r="4630" spans="1:2" x14ac:dyDescent="0.25">
      <c r="A4630" s="204">
        <v>29118</v>
      </c>
      <c r="B4630" s="201">
        <v>9.18</v>
      </c>
    </row>
    <row r="4631" spans="1:2" x14ac:dyDescent="0.25">
      <c r="A4631" s="204">
        <v>29119</v>
      </c>
      <c r="B4631" s="201">
        <v>9.15</v>
      </c>
    </row>
    <row r="4632" spans="1:2" x14ac:dyDescent="0.25">
      <c r="A4632" s="204">
        <v>29122</v>
      </c>
      <c r="B4632" s="201">
        <v>9.2100000000000009</v>
      </c>
    </row>
    <row r="4633" spans="1:2" x14ac:dyDescent="0.25">
      <c r="A4633" s="204">
        <v>29123</v>
      </c>
      <c r="B4633" s="201">
        <v>9.2100000000000009</v>
      </c>
    </row>
    <row r="4634" spans="1:2" x14ac:dyDescent="0.25">
      <c r="A4634" s="204">
        <v>29124</v>
      </c>
      <c r="B4634" s="201">
        <v>9.23</v>
      </c>
    </row>
    <row r="4635" spans="1:2" x14ac:dyDescent="0.25">
      <c r="A4635" s="204">
        <v>29125</v>
      </c>
      <c r="B4635" s="201">
        <v>9.32</v>
      </c>
    </row>
    <row r="4636" spans="1:2" x14ac:dyDescent="0.25">
      <c r="A4636" s="204">
        <v>29126</v>
      </c>
      <c r="B4636" s="201">
        <v>9.31</v>
      </c>
    </row>
    <row r="4637" spans="1:2" x14ac:dyDescent="0.25">
      <c r="A4637" s="204">
        <v>29129</v>
      </c>
      <c r="B4637" s="201">
        <v>9.34</v>
      </c>
    </row>
    <row r="4638" spans="1:2" x14ac:dyDescent="0.25">
      <c r="A4638" s="204">
        <v>29130</v>
      </c>
      <c r="B4638" s="201">
        <v>9.35</v>
      </c>
    </row>
    <row r="4639" spans="1:2" x14ac:dyDescent="0.25">
      <c r="A4639" s="204">
        <v>29131</v>
      </c>
      <c r="B4639" s="201">
        <v>9.3699999999999992</v>
      </c>
    </row>
    <row r="4640" spans="1:2" x14ac:dyDescent="0.25">
      <c r="A4640" s="204">
        <v>29132</v>
      </c>
      <c r="B4640" s="201">
        <v>9.4</v>
      </c>
    </row>
    <row r="4641" spans="1:2" x14ac:dyDescent="0.25">
      <c r="A4641" s="204">
        <v>29133</v>
      </c>
      <c r="B4641" s="201">
        <v>9.44</v>
      </c>
    </row>
    <row r="4642" spans="1:2" x14ac:dyDescent="0.25">
      <c r="A4642" s="204">
        <v>29136</v>
      </c>
      <c r="B4642" s="201" t="e">
        <f>NA()</f>
        <v>#N/A</v>
      </c>
    </row>
    <row r="4643" spans="1:2" x14ac:dyDescent="0.25">
      <c r="A4643" s="204">
        <v>29137</v>
      </c>
      <c r="B4643" s="201">
        <v>9.73</v>
      </c>
    </row>
    <row r="4644" spans="1:2" x14ac:dyDescent="0.25">
      <c r="A4644" s="204">
        <v>29138</v>
      </c>
      <c r="B4644" s="201">
        <v>9.83</v>
      </c>
    </row>
    <row r="4645" spans="1:2" x14ac:dyDescent="0.25">
      <c r="A4645" s="204">
        <v>29139</v>
      </c>
      <c r="B4645" s="201">
        <v>9.89</v>
      </c>
    </row>
    <row r="4646" spans="1:2" x14ac:dyDescent="0.25">
      <c r="A4646" s="204">
        <v>29140</v>
      </c>
      <c r="B4646" s="201">
        <v>9.93</v>
      </c>
    </row>
    <row r="4647" spans="1:2" x14ac:dyDescent="0.25">
      <c r="A4647" s="204">
        <v>29143</v>
      </c>
      <c r="B4647" s="201">
        <v>10</v>
      </c>
    </row>
    <row r="4648" spans="1:2" x14ac:dyDescent="0.25">
      <c r="A4648" s="204">
        <v>29144</v>
      </c>
      <c r="B4648" s="201">
        <v>9.98</v>
      </c>
    </row>
    <row r="4649" spans="1:2" x14ac:dyDescent="0.25">
      <c r="A4649" s="204">
        <v>29145</v>
      </c>
      <c r="B4649" s="201">
        <v>9.92</v>
      </c>
    </row>
    <row r="4650" spans="1:2" x14ac:dyDescent="0.25">
      <c r="A4650" s="204">
        <v>29146</v>
      </c>
      <c r="B4650" s="201">
        <v>10.06</v>
      </c>
    </row>
    <row r="4651" spans="1:2" x14ac:dyDescent="0.25">
      <c r="A4651" s="204">
        <v>29147</v>
      </c>
      <c r="B4651" s="201">
        <v>10.23</v>
      </c>
    </row>
    <row r="4652" spans="1:2" x14ac:dyDescent="0.25">
      <c r="A4652" s="204">
        <v>29150</v>
      </c>
      <c r="B4652" s="201">
        <v>10.44</v>
      </c>
    </row>
    <row r="4653" spans="1:2" x14ac:dyDescent="0.25">
      <c r="A4653" s="204">
        <v>29151</v>
      </c>
      <c r="B4653" s="201">
        <v>10.44</v>
      </c>
    </row>
    <row r="4654" spans="1:2" x14ac:dyDescent="0.25">
      <c r="A4654" s="204">
        <v>29152</v>
      </c>
      <c r="B4654" s="201">
        <v>10.37</v>
      </c>
    </row>
    <row r="4655" spans="1:2" x14ac:dyDescent="0.25">
      <c r="A4655" s="204">
        <v>29153</v>
      </c>
      <c r="B4655" s="201">
        <v>10.49</v>
      </c>
    </row>
    <row r="4656" spans="1:2" x14ac:dyDescent="0.25">
      <c r="A4656" s="204">
        <v>29154</v>
      </c>
      <c r="B4656" s="201">
        <v>10.34</v>
      </c>
    </row>
    <row r="4657" spans="1:2" x14ac:dyDescent="0.25">
      <c r="A4657" s="204">
        <v>29157</v>
      </c>
      <c r="B4657" s="201">
        <v>10.4</v>
      </c>
    </row>
    <row r="4658" spans="1:2" x14ac:dyDescent="0.25">
      <c r="A4658" s="204">
        <v>29158</v>
      </c>
      <c r="B4658" s="201">
        <v>10.39</v>
      </c>
    </row>
    <row r="4659" spans="1:2" x14ac:dyDescent="0.25">
      <c r="A4659" s="204">
        <v>29159</v>
      </c>
      <c r="B4659" s="201">
        <v>10.4</v>
      </c>
    </row>
    <row r="4660" spans="1:2" x14ac:dyDescent="0.25">
      <c r="A4660" s="204">
        <v>29160</v>
      </c>
      <c r="B4660" s="201">
        <v>10.49</v>
      </c>
    </row>
    <row r="4661" spans="1:2" x14ac:dyDescent="0.25">
      <c r="A4661" s="204">
        <v>29161</v>
      </c>
      <c r="B4661" s="201">
        <v>10.53</v>
      </c>
    </row>
    <row r="4662" spans="1:2" x14ac:dyDescent="0.25">
      <c r="A4662" s="204">
        <v>29164</v>
      </c>
      <c r="B4662" s="201">
        <v>10.53</v>
      </c>
    </row>
    <row r="4663" spans="1:2" x14ac:dyDescent="0.25">
      <c r="A4663" s="204">
        <v>29165</v>
      </c>
      <c r="B4663" s="201" t="e">
        <f>NA()</f>
        <v>#N/A</v>
      </c>
    </row>
    <row r="4664" spans="1:2" x14ac:dyDescent="0.25">
      <c r="A4664" s="204">
        <v>29166</v>
      </c>
      <c r="B4664" s="201">
        <v>10.67</v>
      </c>
    </row>
    <row r="4665" spans="1:2" x14ac:dyDescent="0.25">
      <c r="A4665" s="204">
        <v>29167</v>
      </c>
      <c r="B4665" s="201">
        <v>10.61</v>
      </c>
    </row>
    <row r="4666" spans="1:2" x14ac:dyDescent="0.25">
      <c r="A4666" s="204">
        <v>29168</v>
      </c>
      <c r="B4666" s="201">
        <v>10.43</v>
      </c>
    </row>
    <row r="4667" spans="1:2" x14ac:dyDescent="0.25">
      <c r="A4667" s="204">
        <v>29171</v>
      </c>
      <c r="B4667" s="201" t="e">
        <f>NA()</f>
        <v>#N/A</v>
      </c>
    </row>
    <row r="4668" spans="1:2" x14ac:dyDescent="0.25">
      <c r="A4668" s="204">
        <v>29172</v>
      </c>
      <c r="B4668" s="201">
        <v>10.39</v>
      </c>
    </row>
    <row r="4669" spans="1:2" x14ac:dyDescent="0.25">
      <c r="A4669" s="204">
        <v>29173</v>
      </c>
      <c r="B4669" s="201">
        <v>10.46</v>
      </c>
    </row>
    <row r="4670" spans="1:2" x14ac:dyDescent="0.25">
      <c r="A4670" s="204">
        <v>29174</v>
      </c>
      <c r="B4670" s="201">
        <v>10.36</v>
      </c>
    </row>
    <row r="4671" spans="1:2" x14ac:dyDescent="0.25">
      <c r="A4671" s="204">
        <v>29175</v>
      </c>
      <c r="B4671" s="201">
        <v>10.46</v>
      </c>
    </row>
    <row r="4672" spans="1:2" x14ac:dyDescent="0.25">
      <c r="A4672" s="204">
        <v>29178</v>
      </c>
      <c r="B4672" s="201">
        <v>10.49</v>
      </c>
    </row>
    <row r="4673" spans="1:2" x14ac:dyDescent="0.25">
      <c r="A4673" s="204">
        <v>29179</v>
      </c>
      <c r="B4673" s="201">
        <v>10.47</v>
      </c>
    </row>
    <row r="4674" spans="1:2" x14ac:dyDescent="0.25">
      <c r="A4674" s="204">
        <v>29180</v>
      </c>
      <c r="B4674" s="201">
        <v>10.45</v>
      </c>
    </row>
    <row r="4675" spans="1:2" x14ac:dyDescent="0.25">
      <c r="A4675" s="204">
        <v>29181</v>
      </c>
      <c r="B4675" s="201" t="e">
        <f>NA()</f>
        <v>#N/A</v>
      </c>
    </row>
    <row r="4676" spans="1:2" x14ac:dyDescent="0.25">
      <c r="A4676" s="204">
        <v>29182</v>
      </c>
      <c r="B4676" s="201">
        <v>10.27</v>
      </c>
    </row>
    <row r="4677" spans="1:2" x14ac:dyDescent="0.25">
      <c r="A4677" s="204">
        <v>29185</v>
      </c>
      <c r="B4677" s="201">
        <v>10.130000000000001</v>
      </c>
    </row>
    <row r="4678" spans="1:2" x14ac:dyDescent="0.25">
      <c r="A4678" s="204">
        <v>29186</v>
      </c>
      <c r="B4678" s="201">
        <v>10.02</v>
      </c>
    </row>
    <row r="4679" spans="1:2" x14ac:dyDescent="0.25">
      <c r="A4679" s="204">
        <v>29187</v>
      </c>
      <c r="B4679" s="201">
        <v>10.11</v>
      </c>
    </row>
    <row r="4680" spans="1:2" x14ac:dyDescent="0.25">
      <c r="A4680" s="204">
        <v>29188</v>
      </c>
      <c r="B4680" s="201">
        <v>10.09</v>
      </c>
    </row>
    <row r="4681" spans="1:2" x14ac:dyDescent="0.25">
      <c r="A4681" s="204">
        <v>29189</v>
      </c>
      <c r="B4681" s="201">
        <v>10.1</v>
      </c>
    </row>
    <row r="4682" spans="1:2" x14ac:dyDescent="0.25">
      <c r="A4682" s="204">
        <v>29192</v>
      </c>
      <c r="B4682" s="201">
        <v>10.17</v>
      </c>
    </row>
    <row r="4683" spans="1:2" x14ac:dyDescent="0.25">
      <c r="A4683" s="204">
        <v>29193</v>
      </c>
      <c r="B4683" s="201">
        <v>10.08</v>
      </c>
    </row>
    <row r="4684" spans="1:2" x14ac:dyDescent="0.25">
      <c r="A4684" s="204">
        <v>29194</v>
      </c>
      <c r="B4684" s="201">
        <v>10.050000000000001</v>
      </c>
    </row>
    <row r="4685" spans="1:2" x14ac:dyDescent="0.25">
      <c r="A4685" s="204">
        <v>29195</v>
      </c>
      <c r="B4685" s="201">
        <v>9.98</v>
      </c>
    </row>
    <row r="4686" spans="1:2" x14ac:dyDescent="0.25">
      <c r="A4686" s="204">
        <v>29196</v>
      </c>
      <c r="B4686" s="201">
        <v>10.08</v>
      </c>
    </row>
    <row r="4687" spans="1:2" x14ac:dyDescent="0.25">
      <c r="A4687" s="204">
        <v>29199</v>
      </c>
      <c r="B4687" s="201">
        <v>10.07</v>
      </c>
    </row>
    <row r="4688" spans="1:2" x14ac:dyDescent="0.25">
      <c r="A4688" s="204">
        <v>29200</v>
      </c>
      <c r="B4688" s="201">
        <v>10.25</v>
      </c>
    </row>
    <row r="4689" spans="1:2" x14ac:dyDescent="0.25">
      <c r="A4689" s="204">
        <v>29201</v>
      </c>
      <c r="B4689" s="201">
        <v>10.31</v>
      </c>
    </row>
    <row r="4690" spans="1:2" x14ac:dyDescent="0.25">
      <c r="A4690" s="204">
        <v>29202</v>
      </c>
      <c r="B4690" s="201">
        <v>10.31</v>
      </c>
    </row>
    <row r="4691" spans="1:2" x14ac:dyDescent="0.25">
      <c r="A4691" s="204">
        <v>29203</v>
      </c>
      <c r="B4691" s="201">
        <v>10.199999999999999</v>
      </c>
    </row>
    <row r="4692" spans="1:2" x14ac:dyDescent="0.25">
      <c r="A4692" s="204">
        <v>29206</v>
      </c>
      <c r="B4692" s="201">
        <v>10.25</v>
      </c>
    </row>
    <row r="4693" spans="1:2" x14ac:dyDescent="0.25">
      <c r="A4693" s="204">
        <v>29207</v>
      </c>
      <c r="B4693" s="201">
        <v>10.199999999999999</v>
      </c>
    </row>
    <row r="4694" spans="1:2" x14ac:dyDescent="0.25">
      <c r="A4694" s="204">
        <v>29208</v>
      </c>
      <c r="B4694" s="201">
        <v>10.17</v>
      </c>
    </row>
    <row r="4695" spans="1:2" x14ac:dyDescent="0.25">
      <c r="A4695" s="204">
        <v>29209</v>
      </c>
      <c r="B4695" s="201">
        <v>10.199999999999999</v>
      </c>
    </row>
    <row r="4696" spans="1:2" x14ac:dyDescent="0.25">
      <c r="A4696" s="204">
        <v>29210</v>
      </c>
      <c r="B4696" s="201">
        <v>10.23</v>
      </c>
    </row>
    <row r="4697" spans="1:2" x14ac:dyDescent="0.25">
      <c r="A4697" s="204">
        <v>29213</v>
      </c>
      <c r="B4697" s="201">
        <v>10.24</v>
      </c>
    </row>
    <row r="4698" spans="1:2" x14ac:dyDescent="0.25">
      <c r="A4698" s="204">
        <v>29214</v>
      </c>
      <c r="B4698" s="201" t="e">
        <f>NA()</f>
        <v>#N/A</v>
      </c>
    </row>
    <row r="4699" spans="1:2" x14ac:dyDescent="0.25">
      <c r="A4699" s="204">
        <v>29215</v>
      </c>
      <c r="B4699" s="201">
        <v>10.25</v>
      </c>
    </row>
    <row r="4700" spans="1:2" x14ac:dyDescent="0.25">
      <c r="A4700" s="204">
        <v>29216</v>
      </c>
      <c r="B4700" s="201">
        <v>10.24</v>
      </c>
    </row>
    <row r="4701" spans="1:2" x14ac:dyDescent="0.25">
      <c r="A4701" s="204">
        <v>29217</v>
      </c>
      <c r="B4701" s="201">
        <v>10.220000000000001</v>
      </c>
    </row>
    <row r="4702" spans="1:2" x14ac:dyDescent="0.25">
      <c r="A4702" s="204">
        <v>29220</v>
      </c>
      <c r="B4702" s="201">
        <v>10.16</v>
      </c>
    </row>
    <row r="4703" spans="1:2" x14ac:dyDescent="0.25">
      <c r="A4703" s="204">
        <v>29221</v>
      </c>
      <c r="B4703" s="201" t="e">
        <f>NA()</f>
        <v>#N/A</v>
      </c>
    </row>
    <row r="4704" spans="1:2" x14ac:dyDescent="0.25">
      <c r="A4704" s="204">
        <v>29222</v>
      </c>
      <c r="B4704" s="201">
        <v>10.23</v>
      </c>
    </row>
    <row r="4705" spans="1:2" x14ac:dyDescent="0.25">
      <c r="A4705" s="204">
        <v>29223</v>
      </c>
      <c r="B4705" s="201">
        <v>10.37</v>
      </c>
    </row>
    <row r="4706" spans="1:2" x14ac:dyDescent="0.25">
      <c r="A4706" s="204">
        <v>29224</v>
      </c>
      <c r="B4706" s="201">
        <v>10.42</v>
      </c>
    </row>
    <row r="4707" spans="1:2" x14ac:dyDescent="0.25">
      <c r="A4707" s="204">
        <v>29227</v>
      </c>
      <c r="B4707" s="201">
        <v>10.41</v>
      </c>
    </row>
    <row r="4708" spans="1:2" x14ac:dyDescent="0.25">
      <c r="A4708" s="204">
        <v>29228</v>
      </c>
      <c r="B4708" s="201">
        <v>10.33</v>
      </c>
    </row>
    <row r="4709" spans="1:2" x14ac:dyDescent="0.25">
      <c r="A4709" s="204">
        <v>29229</v>
      </c>
      <c r="B4709" s="201">
        <v>10.35</v>
      </c>
    </row>
    <row r="4710" spans="1:2" x14ac:dyDescent="0.25">
      <c r="A4710" s="204">
        <v>29230</v>
      </c>
      <c r="B4710" s="201">
        <v>10.29</v>
      </c>
    </row>
    <row r="4711" spans="1:2" x14ac:dyDescent="0.25">
      <c r="A4711" s="204">
        <v>29231</v>
      </c>
      <c r="B4711" s="201">
        <v>10.39</v>
      </c>
    </row>
    <row r="4712" spans="1:2" x14ac:dyDescent="0.25">
      <c r="A4712" s="204">
        <v>29234</v>
      </c>
      <c r="B4712" s="201">
        <v>10.44</v>
      </c>
    </row>
    <row r="4713" spans="1:2" x14ac:dyDescent="0.25">
      <c r="A4713" s="204">
        <v>29235</v>
      </c>
      <c r="B4713" s="201">
        <v>10.48</v>
      </c>
    </row>
    <row r="4714" spans="1:2" x14ac:dyDescent="0.25">
      <c r="A4714" s="204">
        <v>29236</v>
      </c>
      <c r="B4714" s="201">
        <v>10.47</v>
      </c>
    </row>
    <row r="4715" spans="1:2" x14ac:dyDescent="0.25">
      <c r="A4715" s="204">
        <v>29237</v>
      </c>
      <c r="B4715" s="201">
        <v>10.55</v>
      </c>
    </row>
    <row r="4716" spans="1:2" x14ac:dyDescent="0.25">
      <c r="A4716" s="204">
        <v>29238</v>
      </c>
      <c r="B4716" s="201">
        <v>10.66</v>
      </c>
    </row>
    <row r="4717" spans="1:2" x14ac:dyDescent="0.25">
      <c r="A4717" s="204">
        <v>29241</v>
      </c>
      <c r="B4717" s="201">
        <v>10.87</v>
      </c>
    </row>
    <row r="4718" spans="1:2" x14ac:dyDescent="0.25">
      <c r="A4718" s="204">
        <v>29242</v>
      </c>
      <c r="B4718" s="201">
        <v>10.77</v>
      </c>
    </row>
    <row r="4719" spans="1:2" x14ac:dyDescent="0.25">
      <c r="A4719" s="204">
        <v>29243</v>
      </c>
      <c r="B4719" s="201">
        <v>10.74</v>
      </c>
    </row>
    <row r="4720" spans="1:2" x14ac:dyDescent="0.25">
      <c r="A4720" s="204">
        <v>29244</v>
      </c>
      <c r="B4720" s="201">
        <v>10.93</v>
      </c>
    </row>
    <row r="4721" spans="1:2" x14ac:dyDescent="0.25">
      <c r="A4721" s="204">
        <v>29245</v>
      </c>
      <c r="B4721" s="201">
        <v>11.01</v>
      </c>
    </row>
    <row r="4722" spans="1:2" x14ac:dyDescent="0.25">
      <c r="A4722" s="204">
        <v>29248</v>
      </c>
      <c r="B4722" s="201">
        <v>11.08</v>
      </c>
    </row>
    <row r="4723" spans="1:2" x14ac:dyDescent="0.25">
      <c r="A4723" s="204">
        <v>29249</v>
      </c>
      <c r="B4723" s="201">
        <v>11.2</v>
      </c>
    </row>
    <row r="4724" spans="1:2" x14ac:dyDescent="0.25">
      <c r="A4724" s="204">
        <v>29250</v>
      </c>
      <c r="B4724" s="201">
        <v>11.22</v>
      </c>
    </row>
    <row r="4725" spans="1:2" x14ac:dyDescent="0.25">
      <c r="A4725" s="204">
        <v>29251</v>
      </c>
      <c r="B4725" s="201">
        <v>11.16</v>
      </c>
    </row>
    <row r="4726" spans="1:2" x14ac:dyDescent="0.25">
      <c r="A4726" s="204">
        <v>29252</v>
      </c>
      <c r="B4726" s="201">
        <v>11.3</v>
      </c>
    </row>
    <row r="4727" spans="1:2" x14ac:dyDescent="0.25">
      <c r="A4727" s="204">
        <v>29255</v>
      </c>
      <c r="B4727" s="201">
        <v>11.41</v>
      </c>
    </row>
    <row r="4728" spans="1:2" x14ac:dyDescent="0.25">
      <c r="A4728" s="204">
        <v>29256</v>
      </c>
      <c r="B4728" s="201">
        <v>11.75</v>
      </c>
    </row>
    <row r="4729" spans="1:2" x14ac:dyDescent="0.25">
      <c r="A4729" s="204">
        <v>29257</v>
      </c>
      <c r="B4729" s="201">
        <v>11.92</v>
      </c>
    </row>
    <row r="4730" spans="1:2" x14ac:dyDescent="0.25">
      <c r="A4730" s="204">
        <v>29258</v>
      </c>
      <c r="B4730" s="201">
        <v>11.76</v>
      </c>
    </row>
    <row r="4731" spans="1:2" x14ac:dyDescent="0.25">
      <c r="A4731" s="204">
        <v>29259</v>
      </c>
      <c r="B4731" s="201">
        <v>11.76</v>
      </c>
    </row>
    <row r="4732" spans="1:2" x14ac:dyDescent="0.25">
      <c r="A4732" s="204">
        <v>29262</v>
      </c>
      <c r="B4732" s="201">
        <v>12</v>
      </c>
    </row>
    <row r="4733" spans="1:2" x14ac:dyDescent="0.25">
      <c r="A4733" s="204">
        <v>29263</v>
      </c>
      <c r="B4733" s="201" t="e">
        <f>NA()</f>
        <v>#N/A</v>
      </c>
    </row>
    <row r="4734" spans="1:2" x14ac:dyDescent="0.25">
      <c r="A4734" s="204">
        <v>29264</v>
      </c>
      <c r="B4734" s="201">
        <v>11.9</v>
      </c>
    </row>
    <row r="4735" spans="1:2" x14ac:dyDescent="0.25">
      <c r="A4735" s="204">
        <v>29265</v>
      </c>
      <c r="B4735" s="201">
        <v>11.91</v>
      </c>
    </row>
    <row r="4736" spans="1:2" x14ac:dyDescent="0.25">
      <c r="A4736" s="204">
        <v>29266</v>
      </c>
      <c r="B4736" s="201">
        <v>12.18</v>
      </c>
    </row>
    <row r="4737" spans="1:2" x14ac:dyDescent="0.25">
      <c r="A4737" s="204">
        <v>29269</v>
      </c>
      <c r="B4737" s="201" t="e">
        <f>NA()</f>
        <v>#N/A</v>
      </c>
    </row>
    <row r="4738" spans="1:2" x14ac:dyDescent="0.25">
      <c r="A4738" s="204">
        <v>29270</v>
      </c>
      <c r="B4738" s="201">
        <v>12.74</v>
      </c>
    </row>
    <row r="4739" spans="1:2" x14ac:dyDescent="0.25">
      <c r="A4739" s="204">
        <v>29271</v>
      </c>
      <c r="B4739" s="201">
        <v>12.72</v>
      </c>
    </row>
    <row r="4740" spans="1:2" x14ac:dyDescent="0.25">
      <c r="A4740" s="204">
        <v>29272</v>
      </c>
      <c r="B4740" s="201">
        <v>12.99</v>
      </c>
    </row>
    <row r="4741" spans="1:2" x14ac:dyDescent="0.25">
      <c r="A4741" s="204">
        <v>29273</v>
      </c>
      <c r="B4741" s="201">
        <v>12.7</v>
      </c>
    </row>
    <row r="4742" spans="1:2" x14ac:dyDescent="0.25">
      <c r="A4742" s="204">
        <v>29276</v>
      </c>
      <c r="B4742" s="201">
        <v>12.85</v>
      </c>
    </row>
    <row r="4743" spans="1:2" x14ac:dyDescent="0.25">
      <c r="A4743" s="204">
        <v>29277</v>
      </c>
      <c r="B4743" s="201">
        <v>12.97</v>
      </c>
    </row>
    <row r="4744" spans="1:2" x14ac:dyDescent="0.25">
      <c r="A4744" s="204">
        <v>29278</v>
      </c>
      <c r="B4744" s="201">
        <v>12.82</v>
      </c>
    </row>
    <row r="4745" spans="1:2" x14ac:dyDescent="0.25">
      <c r="A4745" s="204">
        <v>29279</v>
      </c>
      <c r="B4745" s="201">
        <v>12.18</v>
      </c>
    </row>
    <row r="4746" spans="1:2" x14ac:dyDescent="0.25">
      <c r="A4746" s="204">
        <v>29280</v>
      </c>
      <c r="B4746" s="201">
        <v>12.12</v>
      </c>
    </row>
    <row r="4747" spans="1:2" x14ac:dyDescent="0.25">
      <c r="A4747" s="204">
        <v>29283</v>
      </c>
      <c r="B4747" s="201">
        <v>12.38</v>
      </c>
    </row>
    <row r="4748" spans="1:2" x14ac:dyDescent="0.25">
      <c r="A4748" s="204">
        <v>29284</v>
      </c>
      <c r="B4748" s="201">
        <v>12.42</v>
      </c>
    </row>
    <row r="4749" spans="1:2" x14ac:dyDescent="0.25">
      <c r="A4749" s="204">
        <v>29285</v>
      </c>
      <c r="B4749" s="201">
        <v>12.62</v>
      </c>
    </row>
    <row r="4750" spans="1:2" x14ac:dyDescent="0.25">
      <c r="A4750" s="204">
        <v>29286</v>
      </c>
      <c r="B4750" s="201">
        <v>12.9</v>
      </c>
    </row>
    <row r="4751" spans="1:2" x14ac:dyDescent="0.25">
      <c r="A4751" s="204">
        <v>29287</v>
      </c>
      <c r="B4751" s="201">
        <v>12.75</v>
      </c>
    </row>
    <row r="4752" spans="1:2" x14ac:dyDescent="0.25">
      <c r="A4752" s="204">
        <v>29290</v>
      </c>
      <c r="B4752" s="201">
        <v>12.38</v>
      </c>
    </row>
    <row r="4753" spans="1:2" x14ac:dyDescent="0.25">
      <c r="A4753" s="204">
        <v>29291</v>
      </c>
      <c r="B4753" s="201">
        <v>12.24</v>
      </c>
    </row>
    <row r="4754" spans="1:2" x14ac:dyDescent="0.25">
      <c r="A4754" s="204">
        <v>29292</v>
      </c>
      <c r="B4754" s="201">
        <v>12.46</v>
      </c>
    </row>
    <row r="4755" spans="1:2" x14ac:dyDescent="0.25">
      <c r="A4755" s="204">
        <v>29293</v>
      </c>
      <c r="B4755" s="201">
        <v>12.45</v>
      </c>
    </row>
    <row r="4756" spans="1:2" x14ac:dyDescent="0.25">
      <c r="A4756" s="204">
        <v>29294</v>
      </c>
      <c r="B4756" s="201">
        <v>12.29</v>
      </c>
    </row>
    <row r="4757" spans="1:2" x14ac:dyDescent="0.25">
      <c r="A4757" s="204">
        <v>29297</v>
      </c>
      <c r="B4757" s="201">
        <v>12.4</v>
      </c>
    </row>
    <row r="4758" spans="1:2" x14ac:dyDescent="0.25">
      <c r="A4758" s="204">
        <v>29298</v>
      </c>
      <c r="B4758" s="201">
        <v>12.24</v>
      </c>
    </row>
    <row r="4759" spans="1:2" x14ac:dyDescent="0.25">
      <c r="A4759" s="204">
        <v>29299</v>
      </c>
      <c r="B4759" s="201">
        <v>12.01</v>
      </c>
    </row>
    <row r="4760" spans="1:2" x14ac:dyDescent="0.25">
      <c r="A4760" s="204">
        <v>29300</v>
      </c>
      <c r="B4760" s="201">
        <v>12.37</v>
      </c>
    </row>
    <row r="4761" spans="1:2" x14ac:dyDescent="0.25">
      <c r="A4761" s="204">
        <v>29301</v>
      </c>
      <c r="B4761" s="201">
        <v>12.41</v>
      </c>
    </row>
    <row r="4762" spans="1:2" x14ac:dyDescent="0.25">
      <c r="A4762" s="204">
        <v>29304</v>
      </c>
      <c r="B4762" s="201">
        <v>12.86</v>
      </c>
    </row>
    <row r="4763" spans="1:2" x14ac:dyDescent="0.25">
      <c r="A4763" s="204">
        <v>29305</v>
      </c>
      <c r="B4763" s="201">
        <v>12.89</v>
      </c>
    </row>
    <row r="4764" spans="1:2" x14ac:dyDescent="0.25">
      <c r="A4764" s="204">
        <v>29306</v>
      </c>
      <c r="B4764" s="201">
        <v>12.72</v>
      </c>
    </row>
    <row r="4765" spans="1:2" x14ac:dyDescent="0.25">
      <c r="A4765" s="204">
        <v>29307</v>
      </c>
      <c r="B4765" s="201">
        <v>12.69</v>
      </c>
    </row>
    <row r="4766" spans="1:2" x14ac:dyDescent="0.25">
      <c r="A4766" s="204">
        <v>29308</v>
      </c>
      <c r="B4766" s="201">
        <v>12.4</v>
      </c>
    </row>
    <row r="4767" spans="1:2" x14ac:dyDescent="0.25">
      <c r="A4767" s="204">
        <v>29311</v>
      </c>
      <c r="B4767" s="201">
        <v>12.44</v>
      </c>
    </row>
    <row r="4768" spans="1:2" x14ac:dyDescent="0.25">
      <c r="A4768" s="204">
        <v>29312</v>
      </c>
      <c r="B4768" s="201">
        <v>12.47</v>
      </c>
    </row>
    <row r="4769" spans="1:2" x14ac:dyDescent="0.25">
      <c r="A4769" s="204">
        <v>29313</v>
      </c>
      <c r="B4769" s="201">
        <v>12.4</v>
      </c>
    </row>
    <row r="4770" spans="1:2" x14ac:dyDescent="0.25">
      <c r="A4770" s="204">
        <v>29314</v>
      </c>
      <c r="B4770" s="201">
        <v>12.39</v>
      </c>
    </row>
    <row r="4771" spans="1:2" x14ac:dyDescent="0.25">
      <c r="A4771" s="204">
        <v>29315</v>
      </c>
      <c r="B4771" s="201" t="e">
        <f>NA()</f>
        <v>#N/A</v>
      </c>
    </row>
    <row r="4772" spans="1:2" x14ac:dyDescent="0.25">
      <c r="A4772" s="204">
        <v>29318</v>
      </c>
      <c r="B4772" s="201">
        <v>11.91</v>
      </c>
    </row>
    <row r="4773" spans="1:2" x14ac:dyDescent="0.25">
      <c r="A4773" s="204">
        <v>29319</v>
      </c>
      <c r="B4773" s="201">
        <v>11.86</v>
      </c>
    </row>
    <row r="4774" spans="1:2" x14ac:dyDescent="0.25">
      <c r="A4774" s="204">
        <v>29320</v>
      </c>
      <c r="B4774" s="201">
        <v>11.8</v>
      </c>
    </row>
    <row r="4775" spans="1:2" x14ac:dyDescent="0.25">
      <c r="A4775" s="204">
        <v>29321</v>
      </c>
      <c r="B4775" s="201">
        <v>11.8</v>
      </c>
    </row>
    <row r="4776" spans="1:2" x14ac:dyDescent="0.25">
      <c r="A4776" s="204">
        <v>29322</v>
      </c>
      <c r="B4776" s="201">
        <v>11.47</v>
      </c>
    </row>
    <row r="4777" spans="1:2" x14ac:dyDescent="0.25">
      <c r="A4777" s="204">
        <v>29325</v>
      </c>
      <c r="B4777" s="201">
        <v>11.4</v>
      </c>
    </row>
    <row r="4778" spans="1:2" x14ac:dyDescent="0.25">
      <c r="A4778" s="204">
        <v>29326</v>
      </c>
      <c r="B4778" s="201">
        <v>11.41</v>
      </c>
    </row>
    <row r="4779" spans="1:2" x14ac:dyDescent="0.25">
      <c r="A4779" s="204">
        <v>29327</v>
      </c>
      <c r="B4779" s="201">
        <v>10.9</v>
      </c>
    </row>
    <row r="4780" spans="1:2" x14ac:dyDescent="0.25">
      <c r="A4780" s="204">
        <v>29328</v>
      </c>
      <c r="B4780" s="201">
        <v>10.98</v>
      </c>
    </row>
    <row r="4781" spans="1:2" x14ac:dyDescent="0.25">
      <c r="A4781" s="204">
        <v>29329</v>
      </c>
      <c r="B4781" s="201">
        <v>10.98</v>
      </c>
    </row>
    <row r="4782" spans="1:2" x14ac:dyDescent="0.25">
      <c r="A4782" s="204">
        <v>29332</v>
      </c>
      <c r="B4782" s="201">
        <v>10.95</v>
      </c>
    </row>
    <row r="4783" spans="1:2" x14ac:dyDescent="0.25">
      <c r="A4783" s="204">
        <v>29333</v>
      </c>
      <c r="B4783" s="201">
        <v>10.93</v>
      </c>
    </row>
    <row r="4784" spans="1:2" x14ac:dyDescent="0.25">
      <c r="A4784" s="204">
        <v>29334</v>
      </c>
      <c r="B4784" s="201">
        <v>11.01</v>
      </c>
    </row>
    <row r="4785" spans="1:2" x14ac:dyDescent="0.25">
      <c r="A4785" s="204">
        <v>29335</v>
      </c>
      <c r="B4785" s="201">
        <v>11.13</v>
      </c>
    </row>
    <row r="4786" spans="1:2" x14ac:dyDescent="0.25">
      <c r="A4786" s="204">
        <v>29336</v>
      </c>
      <c r="B4786" s="201">
        <v>11.18</v>
      </c>
    </row>
    <row r="4787" spans="1:2" x14ac:dyDescent="0.25">
      <c r="A4787" s="204">
        <v>29339</v>
      </c>
      <c r="B4787" s="201">
        <v>10.88</v>
      </c>
    </row>
    <row r="4788" spans="1:2" x14ac:dyDescent="0.25">
      <c r="A4788" s="204">
        <v>29340</v>
      </c>
      <c r="B4788" s="201">
        <v>10.92</v>
      </c>
    </row>
    <row r="4789" spans="1:2" x14ac:dyDescent="0.25">
      <c r="A4789" s="204">
        <v>29341</v>
      </c>
      <c r="B4789" s="201">
        <v>10.92</v>
      </c>
    </row>
    <row r="4790" spans="1:2" x14ac:dyDescent="0.25">
      <c r="A4790" s="204">
        <v>29342</v>
      </c>
      <c r="B4790" s="201">
        <v>10.73</v>
      </c>
    </row>
    <row r="4791" spans="1:2" x14ac:dyDescent="0.25">
      <c r="A4791" s="204">
        <v>29343</v>
      </c>
      <c r="B4791" s="201">
        <v>10.44</v>
      </c>
    </row>
    <row r="4792" spans="1:2" x14ac:dyDescent="0.25">
      <c r="A4792" s="204">
        <v>29346</v>
      </c>
      <c r="B4792" s="201">
        <v>10.44</v>
      </c>
    </row>
    <row r="4793" spans="1:2" x14ac:dyDescent="0.25">
      <c r="A4793" s="204">
        <v>29347</v>
      </c>
      <c r="B4793" s="201">
        <v>10.210000000000001</v>
      </c>
    </row>
    <row r="4794" spans="1:2" x14ac:dyDescent="0.25">
      <c r="A4794" s="204">
        <v>29348</v>
      </c>
      <c r="B4794" s="201">
        <v>10.16</v>
      </c>
    </row>
    <row r="4795" spans="1:2" x14ac:dyDescent="0.25">
      <c r="A4795" s="204">
        <v>29349</v>
      </c>
      <c r="B4795" s="201">
        <v>10.34</v>
      </c>
    </row>
    <row r="4796" spans="1:2" x14ac:dyDescent="0.25">
      <c r="A4796" s="204">
        <v>29350</v>
      </c>
      <c r="B4796" s="201">
        <v>10.45</v>
      </c>
    </row>
    <row r="4797" spans="1:2" x14ac:dyDescent="0.25">
      <c r="A4797" s="204">
        <v>29353</v>
      </c>
      <c r="B4797" s="201">
        <v>10.5</v>
      </c>
    </row>
    <row r="4798" spans="1:2" x14ac:dyDescent="0.25">
      <c r="A4798" s="204">
        <v>29354</v>
      </c>
      <c r="B4798" s="201">
        <v>10.43</v>
      </c>
    </row>
    <row r="4799" spans="1:2" x14ac:dyDescent="0.25">
      <c r="A4799" s="204">
        <v>29355</v>
      </c>
      <c r="B4799" s="201">
        <v>10.37</v>
      </c>
    </row>
    <row r="4800" spans="1:2" x14ac:dyDescent="0.25">
      <c r="A4800" s="204">
        <v>29356</v>
      </c>
      <c r="B4800" s="201">
        <v>10.55</v>
      </c>
    </row>
    <row r="4801" spans="1:2" x14ac:dyDescent="0.25">
      <c r="A4801" s="204">
        <v>29357</v>
      </c>
      <c r="B4801" s="201">
        <v>10.62</v>
      </c>
    </row>
    <row r="4802" spans="1:2" x14ac:dyDescent="0.25">
      <c r="A4802" s="204">
        <v>29360</v>
      </c>
      <c r="B4802" s="201">
        <v>10.78</v>
      </c>
    </row>
    <row r="4803" spans="1:2" x14ac:dyDescent="0.25">
      <c r="A4803" s="204">
        <v>29361</v>
      </c>
      <c r="B4803" s="201">
        <v>10.57</v>
      </c>
    </row>
    <row r="4804" spans="1:2" x14ac:dyDescent="0.25">
      <c r="A4804" s="204">
        <v>29362</v>
      </c>
      <c r="B4804" s="201">
        <v>10.44</v>
      </c>
    </row>
    <row r="4805" spans="1:2" x14ac:dyDescent="0.25">
      <c r="A4805" s="204">
        <v>29363</v>
      </c>
      <c r="B4805" s="201">
        <v>10.46</v>
      </c>
    </row>
    <row r="4806" spans="1:2" x14ac:dyDescent="0.25">
      <c r="A4806" s="204">
        <v>29364</v>
      </c>
      <c r="B4806" s="201">
        <v>10.24</v>
      </c>
    </row>
    <row r="4807" spans="1:2" x14ac:dyDescent="0.25">
      <c r="A4807" s="204">
        <v>29367</v>
      </c>
      <c r="B4807" s="201" t="e">
        <f>NA()</f>
        <v>#N/A</v>
      </c>
    </row>
    <row r="4808" spans="1:2" x14ac:dyDescent="0.25">
      <c r="A4808" s="204">
        <v>29368</v>
      </c>
      <c r="B4808" s="201">
        <v>10.24</v>
      </c>
    </row>
    <row r="4809" spans="1:2" x14ac:dyDescent="0.25">
      <c r="A4809" s="204">
        <v>29369</v>
      </c>
      <c r="B4809" s="201">
        <v>10.33</v>
      </c>
    </row>
    <row r="4810" spans="1:2" x14ac:dyDescent="0.25">
      <c r="A4810" s="204">
        <v>29370</v>
      </c>
      <c r="B4810" s="201">
        <v>10.46</v>
      </c>
    </row>
    <row r="4811" spans="1:2" x14ac:dyDescent="0.25">
      <c r="A4811" s="204">
        <v>29371</v>
      </c>
      <c r="B4811" s="201">
        <v>10.46</v>
      </c>
    </row>
    <row r="4812" spans="1:2" x14ac:dyDescent="0.25">
      <c r="A4812" s="204">
        <v>29374</v>
      </c>
      <c r="B4812" s="201">
        <v>10.55</v>
      </c>
    </row>
    <row r="4813" spans="1:2" x14ac:dyDescent="0.25">
      <c r="A4813" s="204">
        <v>29375</v>
      </c>
      <c r="B4813" s="201">
        <v>10.43</v>
      </c>
    </row>
    <row r="4814" spans="1:2" x14ac:dyDescent="0.25">
      <c r="A4814" s="204">
        <v>29376</v>
      </c>
      <c r="B4814" s="201">
        <v>10.31</v>
      </c>
    </row>
    <row r="4815" spans="1:2" x14ac:dyDescent="0.25">
      <c r="A4815" s="204">
        <v>29377</v>
      </c>
      <c r="B4815" s="201">
        <v>10.19</v>
      </c>
    </row>
    <row r="4816" spans="1:2" x14ac:dyDescent="0.25">
      <c r="A4816" s="204">
        <v>29378</v>
      </c>
      <c r="B4816" s="201">
        <v>9.98</v>
      </c>
    </row>
    <row r="4817" spans="1:2" x14ac:dyDescent="0.25">
      <c r="A4817" s="204">
        <v>29381</v>
      </c>
      <c r="B4817" s="201">
        <v>9.81</v>
      </c>
    </row>
    <row r="4818" spans="1:2" x14ac:dyDescent="0.25">
      <c r="A4818" s="204">
        <v>29382</v>
      </c>
      <c r="B4818" s="201">
        <v>9.9499999999999993</v>
      </c>
    </row>
    <row r="4819" spans="1:2" x14ac:dyDescent="0.25">
      <c r="A4819" s="204">
        <v>29383</v>
      </c>
      <c r="B4819" s="201">
        <v>9.86</v>
      </c>
    </row>
    <row r="4820" spans="1:2" x14ac:dyDescent="0.25">
      <c r="A4820" s="204">
        <v>29384</v>
      </c>
      <c r="B4820" s="201">
        <v>9.6999999999999993</v>
      </c>
    </row>
    <row r="4821" spans="1:2" x14ac:dyDescent="0.25">
      <c r="A4821" s="204">
        <v>29385</v>
      </c>
      <c r="B4821" s="201">
        <v>9.56</v>
      </c>
    </row>
    <row r="4822" spans="1:2" x14ac:dyDescent="0.25">
      <c r="A4822" s="204">
        <v>29388</v>
      </c>
      <c r="B4822" s="201">
        <v>9.56</v>
      </c>
    </row>
    <row r="4823" spans="1:2" x14ac:dyDescent="0.25">
      <c r="A4823" s="204">
        <v>29389</v>
      </c>
      <c r="B4823" s="201">
        <v>9.57</v>
      </c>
    </row>
    <row r="4824" spans="1:2" x14ac:dyDescent="0.25">
      <c r="A4824" s="204">
        <v>29390</v>
      </c>
      <c r="B4824" s="201">
        <v>9.65</v>
      </c>
    </row>
    <row r="4825" spans="1:2" x14ac:dyDescent="0.25">
      <c r="A4825" s="204">
        <v>29391</v>
      </c>
      <c r="B4825" s="201">
        <v>9.6199999999999992</v>
      </c>
    </row>
    <row r="4826" spans="1:2" x14ac:dyDescent="0.25">
      <c r="A4826" s="204">
        <v>29392</v>
      </c>
      <c r="B4826" s="201">
        <v>9.56</v>
      </c>
    </row>
    <row r="4827" spans="1:2" x14ac:dyDescent="0.25">
      <c r="A4827" s="204">
        <v>29395</v>
      </c>
      <c r="B4827" s="201">
        <v>9.7100000000000009</v>
      </c>
    </row>
    <row r="4828" spans="1:2" x14ac:dyDescent="0.25">
      <c r="A4828" s="204">
        <v>29396</v>
      </c>
      <c r="B4828" s="201">
        <v>9.75</v>
      </c>
    </row>
    <row r="4829" spans="1:2" x14ac:dyDescent="0.25">
      <c r="A4829" s="204">
        <v>29397</v>
      </c>
      <c r="B4829" s="201">
        <v>9.84</v>
      </c>
    </row>
    <row r="4830" spans="1:2" x14ac:dyDescent="0.25">
      <c r="A4830" s="204">
        <v>29398</v>
      </c>
      <c r="B4830" s="201">
        <v>9.9499999999999993</v>
      </c>
    </row>
    <row r="4831" spans="1:2" x14ac:dyDescent="0.25">
      <c r="A4831" s="204">
        <v>29399</v>
      </c>
      <c r="B4831" s="201">
        <v>10.039999999999999</v>
      </c>
    </row>
    <row r="4832" spans="1:2" x14ac:dyDescent="0.25">
      <c r="A4832" s="204">
        <v>29402</v>
      </c>
      <c r="B4832" s="201">
        <v>10.08</v>
      </c>
    </row>
    <row r="4833" spans="1:2" x14ac:dyDescent="0.25">
      <c r="A4833" s="204">
        <v>29403</v>
      </c>
      <c r="B4833" s="201">
        <v>10.210000000000001</v>
      </c>
    </row>
    <row r="4834" spans="1:2" x14ac:dyDescent="0.25">
      <c r="A4834" s="204">
        <v>29404</v>
      </c>
      <c r="B4834" s="201">
        <v>10.220000000000001</v>
      </c>
    </row>
    <row r="4835" spans="1:2" x14ac:dyDescent="0.25">
      <c r="A4835" s="204">
        <v>29405</v>
      </c>
      <c r="B4835" s="201">
        <v>10.09</v>
      </c>
    </row>
    <row r="4836" spans="1:2" x14ac:dyDescent="0.25">
      <c r="A4836" s="204">
        <v>29406</v>
      </c>
      <c r="B4836" s="201" t="e">
        <f>NA()</f>
        <v>#N/A</v>
      </c>
    </row>
    <row r="4837" spans="1:2" x14ac:dyDescent="0.25">
      <c r="A4837" s="204">
        <v>29409</v>
      </c>
      <c r="B4837" s="201">
        <v>10.28</v>
      </c>
    </row>
    <row r="4838" spans="1:2" x14ac:dyDescent="0.25">
      <c r="A4838" s="204">
        <v>29410</v>
      </c>
      <c r="B4838" s="201">
        <v>10.130000000000001</v>
      </c>
    </row>
    <row r="4839" spans="1:2" x14ac:dyDescent="0.25">
      <c r="A4839" s="204">
        <v>29411</v>
      </c>
      <c r="B4839" s="201">
        <v>10.210000000000001</v>
      </c>
    </row>
    <row r="4840" spans="1:2" x14ac:dyDescent="0.25">
      <c r="A4840" s="204">
        <v>29412</v>
      </c>
      <c r="B4840" s="201">
        <v>10.29</v>
      </c>
    </row>
    <row r="4841" spans="1:2" x14ac:dyDescent="0.25">
      <c r="A4841" s="204">
        <v>29413</v>
      </c>
      <c r="B4841" s="201">
        <v>10.38</v>
      </c>
    </row>
    <row r="4842" spans="1:2" x14ac:dyDescent="0.25">
      <c r="A4842" s="204">
        <v>29416</v>
      </c>
      <c r="B4842" s="201">
        <v>10.44</v>
      </c>
    </row>
    <row r="4843" spans="1:2" x14ac:dyDescent="0.25">
      <c r="A4843" s="204">
        <v>29417</v>
      </c>
      <c r="B4843" s="201">
        <v>10.29</v>
      </c>
    </row>
    <row r="4844" spans="1:2" x14ac:dyDescent="0.25">
      <c r="A4844" s="204">
        <v>29418</v>
      </c>
      <c r="B4844" s="201">
        <v>10.16</v>
      </c>
    </row>
    <row r="4845" spans="1:2" x14ac:dyDescent="0.25">
      <c r="A4845" s="204">
        <v>29419</v>
      </c>
      <c r="B4845" s="201">
        <v>10.28</v>
      </c>
    </row>
    <row r="4846" spans="1:2" x14ac:dyDescent="0.25">
      <c r="A4846" s="204">
        <v>29420</v>
      </c>
      <c r="B4846" s="201">
        <v>10.29</v>
      </c>
    </row>
    <row r="4847" spans="1:2" x14ac:dyDescent="0.25">
      <c r="A4847" s="204">
        <v>29423</v>
      </c>
      <c r="B4847" s="201">
        <v>10.210000000000001</v>
      </c>
    </row>
    <row r="4848" spans="1:2" x14ac:dyDescent="0.25">
      <c r="A4848" s="204">
        <v>29424</v>
      </c>
      <c r="B4848" s="201">
        <v>10.27</v>
      </c>
    </row>
    <row r="4849" spans="1:2" x14ac:dyDescent="0.25">
      <c r="A4849" s="204">
        <v>29425</v>
      </c>
      <c r="B4849" s="201">
        <v>10.25</v>
      </c>
    </row>
    <row r="4850" spans="1:2" x14ac:dyDescent="0.25">
      <c r="A4850" s="204">
        <v>29426</v>
      </c>
      <c r="B4850" s="201">
        <v>10.34</v>
      </c>
    </row>
    <row r="4851" spans="1:2" x14ac:dyDescent="0.25">
      <c r="A4851" s="204">
        <v>29427</v>
      </c>
      <c r="B4851" s="201">
        <v>10.39</v>
      </c>
    </row>
    <row r="4852" spans="1:2" x14ac:dyDescent="0.25">
      <c r="A4852" s="204">
        <v>29430</v>
      </c>
      <c r="B4852" s="201">
        <v>10.5</v>
      </c>
    </row>
    <row r="4853" spans="1:2" x14ac:dyDescent="0.25">
      <c r="A4853" s="204">
        <v>29431</v>
      </c>
      <c r="B4853" s="201">
        <v>10.49</v>
      </c>
    </row>
    <row r="4854" spans="1:2" x14ac:dyDescent="0.25">
      <c r="A4854" s="204">
        <v>29432</v>
      </c>
      <c r="B4854" s="201">
        <v>10.59</v>
      </c>
    </row>
    <row r="4855" spans="1:2" x14ac:dyDescent="0.25">
      <c r="A4855" s="204">
        <v>29433</v>
      </c>
      <c r="B4855" s="201">
        <v>10.8</v>
      </c>
    </row>
    <row r="4856" spans="1:2" x14ac:dyDescent="0.25">
      <c r="A4856" s="204">
        <v>29434</v>
      </c>
      <c r="B4856" s="201">
        <v>10.8</v>
      </c>
    </row>
    <row r="4857" spans="1:2" x14ac:dyDescent="0.25">
      <c r="A4857" s="204">
        <v>29437</v>
      </c>
      <c r="B4857" s="201">
        <v>10.71</v>
      </c>
    </row>
    <row r="4858" spans="1:2" x14ac:dyDescent="0.25">
      <c r="A4858" s="204">
        <v>29438</v>
      </c>
      <c r="B4858" s="201">
        <v>10.71</v>
      </c>
    </row>
    <row r="4859" spans="1:2" x14ac:dyDescent="0.25">
      <c r="A4859" s="204">
        <v>29439</v>
      </c>
      <c r="B4859" s="201">
        <v>10.8</v>
      </c>
    </row>
    <row r="4860" spans="1:2" x14ac:dyDescent="0.25">
      <c r="A4860" s="204">
        <v>29440</v>
      </c>
      <c r="B4860" s="201">
        <v>10.75</v>
      </c>
    </row>
    <row r="4861" spans="1:2" x14ac:dyDescent="0.25">
      <c r="A4861" s="204">
        <v>29441</v>
      </c>
      <c r="B4861" s="201">
        <v>10.92</v>
      </c>
    </row>
    <row r="4862" spans="1:2" x14ac:dyDescent="0.25">
      <c r="A4862" s="204">
        <v>29444</v>
      </c>
      <c r="B4862" s="201">
        <v>11.1</v>
      </c>
    </row>
    <row r="4863" spans="1:2" x14ac:dyDescent="0.25">
      <c r="A4863" s="204">
        <v>29445</v>
      </c>
      <c r="B4863" s="201">
        <v>11.04</v>
      </c>
    </row>
    <row r="4864" spans="1:2" x14ac:dyDescent="0.25">
      <c r="A4864" s="204">
        <v>29446</v>
      </c>
      <c r="B4864" s="201">
        <v>10.95</v>
      </c>
    </row>
    <row r="4865" spans="1:2" x14ac:dyDescent="0.25">
      <c r="A4865" s="204">
        <v>29447</v>
      </c>
      <c r="B4865" s="201">
        <v>10.91</v>
      </c>
    </row>
    <row r="4866" spans="1:2" x14ac:dyDescent="0.25">
      <c r="A4866" s="204">
        <v>29448</v>
      </c>
      <c r="B4866" s="201">
        <v>10.87</v>
      </c>
    </row>
    <row r="4867" spans="1:2" x14ac:dyDescent="0.25">
      <c r="A4867" s="204">
        <v>29451</v>
      </c>
      <c r="B4867" s="201">
        <v>11.06</v>
      </c>
    </row>
    <row r="4868" spans="1:2" x14ac:dyDescent="0.25">
      <c r="A4868" s="204">
        <v>29452</v>
      </c>
      <c r="B4868" s="201">
        <v>11.2</v>
      </c>
    </row>
    <row r="4869" spans="1:2" x14ac:dyDescent="0.25">
      <c r="A4869" s="204">
        <v>29453</v>
      </c>
      <c r="B4869" s="201">
        <v>11.21</v>
      </c>
    </row>
    <row r="4870" spans="1:2" x14ac:dyDescent="0.25">
      <c r="A4870" s="204">
        <v>29454</v>
      </c>
      <c r="B4870" s="201">
        <v>11.22</v>
      </c>
    </row>
    <row r="4871" spans="1:2" x14ac:dyDescent="0.25">
      <c r="A4871" s="204">
        <v>29455</v>
      </c>
      <c r="B4871" s="201">
        <v>11.08</v>
      </c>
    </row>
    <row r="4872" spans="1:2" x14ac:dyDescent="0.25">
      <c r="A4872" s="204">
        <v>29458</v>
      </c>
      <c r="B4872" s="201">
        <v>11.28</v>
      </c>
    </row>
    <row r="4873" spans="1:2" x14ac:dyDescent="0.25">
      <c r="A4873" s="204">
        <v>29459</v>
      </c>
      <c r="B4873" s="201">
        <v>11.3</v>
      </c>
    </row>
    <row r="4874" spans="1:2" x14ac:dyDescent="0.25">
      <c r="A4874" s="204">
        <v>29460</v>
      </c>
      <c r="B4874" s="201">
        <v>11.46</v>
      </c>
    </row>
    <row r="4875" spans="1:2" x14ac:dyDescent="0.25">
      <c r="A4875" s="204">
        <v>29461</v>
      </c>
      <c r="B4875" s="201">
        <v>11.61</v>
      </c>
    </row>
    <row r="4876" spans="1:2" x14ac:dyDescent="0.25">
      <c r="A4876" s="204">
        <v>29462</v>
      </c>
      <c r="B4876" s="201">
        <v>11.42</v>
      </c>
    </row>
    <row r="4877" spans="1:2" x14ac:dyDescent="0.25">
      <c r="A4877" s="204">
        <v>29465</v>
      </c>
      <c r="B4877" s="201" t="e">
        <f>NA()</f>
        <v>#N/A</v>
      </c>
    </row>
    <row r="4878" spans="1:2" x14ac:dyDescent="0.25">
      <c r="A4878" s="204">
        <v>29466</v>
      </c>
      <c r="B4878" s="201">
        <v>11.23</v>
      </c>
    </row>
    <row r="4879" spans="1:2" x14ac:dyDescent="0.25">
      <c r="A4879" s="204">
        <v>29467</v>
      </c>
      <c r="B4879" s="201">
        <v>11.05</v>
      </c>
    </row>
    <row r="4880" spans="1:2" x14ac:dyDescent="0.25">
      <c r="A4880" s="204">
        <v>29468</v>
      </c>
      <c r="B4880" s="201">
        <v>11.11</v>
      </c>
    </row>
    <row r="4881" spans="1:2" x14ac:dyDescent="0.25">
      <c r="A4881" s="204">
        <v>29469</v>
      </c>
      <c r="B4881" s="201">
        <v>11.16</v>
      </c>
    </row>
    <row r="4882" spans="1:2" x14ac:dyDescent="0.25">
      <c r="A4882" s="204">
        <v>29472</v>
      </c>
      <c r="B4882" s="201">
        <v>11.27</v>
      </c>
    </row>
    <row r="4883" spans="1:2" x14ac:dyDescent="0.25">
      <c r="A4883" s="204">
        <v>29473</v>
      </c>
      <c r="B4883" s="201">
        <v>11.2</v>
      </c>
    </row>
    <row r="4884" spans="1:2" x14ac:dyDescent="0.25">
      <c r="A4884" s="204">
        <v>29474</v>
      </c>
      <c r="B4884" s="201">
        <v>11.16</v>
      </c>
    </row>
    <row r="4885" spans="1:2" x14ac:dyDescent="0.25">
      <c r="A4885" s="204">
        <v>29475</v>
      </c>
      <c r="B4885" s="201">
        <v>11.27</v>
      </c>
    </row>
    <row r="4886" spans="1:2" x14ac:dyDescent="0.25">
      <c r="A4886" s="204">
        <v>29476</v>
      </c>
      <c r="B4886" s="201">
        <v>11.3</v>
      </c>
    </row>
    <row r="4887" spans="1:2" x14ac:dyDescent="0.25">
      <c r="A4887" s="204">
        <v>29479</v>
      </c>
      <c r="B4887" s="201">
        <v>11.54</v>
      </c>
    </row>
    <row r="4888" spans="1:2" x14ac:dyDescent="0.25">
      <c r="A4888" s="204">
        <v>29480</v>
      </c>
      <c r="B4888" s="201">
        <v>11.48</v>
      </c>
    </row>
    <row r="4889" spans="1:2" x14ac:dyDescent="0.25">
      <c r="A4889" s="204">
        <v>29481</v>
      </c>
      <c r="B4889" s="201">
        <v>11.54</v>
      </c>
    </row>
    <row r="4890" spans="1:2" x14ac:dyDescent="0.25">
      <c r="A4890" s="204">
        <v>29482</v>
      </c>
      <c r="B4890" s="201">
        <v>11.49</v>
      </c>
    </row>
    <row r="4891" spans="1:2" x14ac:dyDescent="0.25">
      <c r="A4891" s="204">
        <v>29483</v>
      </c>
      <c r="B4891" s="201">
        <v>11.35</v>
      </c>
    </row>
    <row r="4892" spans="1:2" x14ac:dyDescent="0.25">
      <c r="A4892" s="204">
        <v>29486</v>
      </c>
      <c r="B4892" s="201">
        <v>11.72</v>
      </c>
    </row>
    <row r="4893" spans="1:2" x14ac:dyDescent="0.25">
      <c r="A4893" s="204">
        <v>29487</v>
      </c>
      <c r="B4893" s="201">
        <v>11.66</v>
      </c>
    </row>
    <row r="4894" spans="1:2" x14ac:dyDescent="0.25">
      <c r="A4894" s="204">
        <v>29488</v>
      </c>
      <c r="B4894" s="201">
        <v>11.65</v>
      </c>
    </row>
    <row r="4895" spans="1:2" x14ac:dyDescent="0.25">
      <c r="A4895" s="204">
        <v>29489</v>
      </c>
      <c r="B4895" s="201">
        <v>11.79</v>
      </c>
    </row>
    <row r="4896" spans="1:2" x14ac:dyDescent="0.25">
      <c r="A4896" s="204">
        <v>29490</v>
      </c>
      <c r="B4896" s="201">
        <v>11.94</v>
      </c>
    </row>
    <row r="4897" spans="1:2" x14ac:dyDescent="0.25">
      <c r="A4897" s="204">
        <v>29493</v>
      </c>
      <c r="B4897" s="201">
        <v>12.08</v>
      </c>
    </row>
    <row r="4898" spans="1:2" x14ac:dyDescent="0.25">
      <c r="A4898" s="204">
        <v>29494</v>
      </c>
      <c r="B4898" s="201">
        <v>11.84</v>
      </c>
    </row>
    <row r="4899" spans="1:2" x14ac:dyDescent="0.25">
      <c r="A4899" s="204">
        <v>29495</v>
      </c>
      <c r="B4899" s="201">
        <v>11.83</v>
      </c>
    </row>
    <row r="4900" spans="1:2" x14ac:dyDescent="0.25">
      <c r="A4900" s="204">
        <v>29496</v>
      </c>
      <c r="B4900" s="201">
        <v>11.83</v>
      </c>
    </row>
    <row r="4901" spans="1:2" x14ac:dyDescent="0.25">
      <c r="A4901" s="204">
        <v>29497</v>
      </c>
      <c r="B4901" s="201">
        <v>11.47</v>
      </c>
    </row>
    <row r="4902" spans="1:2" x14ac:dyDescent="0.25">
      <c r="A4902" s="204">
        <v>29500</v>
      </c>
      <c r="B4902" s="201">
        <v>11.42</v>
      </c>
    </row>
    <row r="4903" spans="1:2" x14ac:dyDescent="0.25">
      <c r="A4903" s="204">
        <v>29501</v>
      </c>
      <c r="B4903" s="201">
        <v>11.47</v>
      </c>
    </row>
    <row r="4904" spans="1:2" x14ac:dyDescent="0.25">
      <c r="A4904" s="204">
        <v>29502</v>
      </c>
      <c r="B4904" s="201">
        <v>11.58</v>
      </c>
    </row>
    <row r="4905" spans="1:2" x14ac:dyDescent="0.25">
      <c r="A4905" s="204">
        <v>29503</v>
      </c>
      <c r="B4905" s="201">
        <v>11.41</v>
      </c>
    </row>
    <row r="4906" spans="1:2" x14ac:dyDescent="0.25">
      <c r="A4906" s="204">
        <v>29504</v>
      </c>
      <c r="B4906" s="201">
        <v>11.41</v>
      </c>
    </row>
    <row r="4907" spans="1:2" x14ac:dyDescent="0.25">
      <c r="A4907" s="204">
        <v>29507</v>
      </c>
      <c r="B4907" s="201" t="e">
        <f>NA()</f>
        <v>#N/A</v>
      </c>
    </row>
    <row r="4908" spans="1:2" x14ac:dyDescent="0.25">
      <c r="A4908" s="204">
        <v>29508</v>
      </c>
      <c r="B4908" s="201">
        <v>11.31</v>
      </c>
    </row>
    <row r="4909" spans="1:2" x14ac:dyDescent="0.25">
      <c r="A4909" s="204">
        <v>29509</v>
      </c>
      <c r="B4909" s="201">
        <v>11.26</v>
      </c>
    </row>
    <row r="4910" spans="1:2" x14ac:dyDescent="0.25">
      <c r="A4910" s="204">
        <v>29510</v>
      </c>
      <c r="B4910" s="201">
        <v>11.42</v>
      </c>
    </row>
    <row r="4911" spans="1:2" x14ac:dyDescent="0.25">
      <c r="A4911" s="204">
        <v>29511</v>
      </c>
      <c r="B4911" s="201">
        <v>11.59</v>
      </c>
    </row>
    <row r="4912" spans="1:2" x14ac:dyDescent="0.25">
      <c r="A4912" s="204">
        <v>29514</v>
      </c>
      <c r="B4912" s="201">
        <v>11.61</v>
      </c>
    </row>
    <row r="4913" spans="1:2" x14ac:dyDescent="0.25">
      <c r="A4913" s="204">
        <v>29515</v>
      </c>
      <c r="B4913" s="201">
        <v>11.7</v>
      </c>
    </row>
    <row r="4914" spans="1:2" x14ac:dyDescent="0.25">
      <c r="A4914" s="204">
        <v>29516</v>
      </c>
      <c r="B4914" s="201">
        <v>11.91</v>
      </c>
    </row>
    <row r="4915" spans="1:2" x14ac:dyDescent="0.25">
      <c r="A4915" s="204">
        <v>29517</v>
      </c>
      <c r="B4915" s="201">
        <v>11.87</v>
      </c>
    </row>
    <row r="4916" spans="1:2" x14ac:dyDescent="0.25">
      <c r="A4916" s="204">
        <v>29518</v>
      </c>
      <c r="B4916" s="201">
        <v>11.8</v>
      </c>
    </row>
    <row r="4917" spans="1:2" x14ac:dyDescent="0.25">
      <c r="A4917" s="204">
        <v>29521</v>
      </c>
      <c r="B4917" s="201">
        <v>12.15</v>
      </c>
    </row>
    <row r="4918" spans="1:2" x14ac:dyDescent="0.25">
      <c r="A4918" s="204">
        <v>29522</v>
      </c>
      <c r="B4918" s="201">
        <v>12.3</v>
      </c>
    </row>
    <row r="4919" spans="1:2" x14ac:dyDescent="0.25">
      <c r="A4919" s="204">
        <v>29523</v>
      </c>
      <c r="B4919" s="201">
        <v>12.38</v>
      </c>
    </row>
    <row r="4920" spans="1:2" x14ac:dyDescent="0.25">
      <c r="A4920" s="204">
        <v>29524</v>
      </c>
      <c r="B4920" s="201">
        <v>12.43</v>
      </c>
    </row>
    <row r="4921" spans="1:2" x14ac:dyDescent="0.25">
      <c r="A4921" s="204">
        <v>29525</v>
      </c>
      <c r="B4921" s="201">
        <v>12.38</v>
      </c>
    </row>
    <row r="4922" spans="1:2" x14ac:dyDescent="0.25">
      <c r="A4922" s="204">
        <v>29528</v>
      </c>
      <c r="B4922" s="201">
        <v>12.37</v>
      </c>
    </row>
    <row r="4923" spans="1:2" x14ac:dyDescent="0.25">
      <c r="A4923" s="204">
        <v>29529</v>
      </c>
      <c r="B4923" s="201" t="e">
        <f>NA()</f>
        <v>#N/A</v>
      </c>
    </row>
    <row r="4924" spans="1:2" x14ac:dyDescent="0.25">
      <c r="A4924" s="204">
        <v>29530</v>
      </c>
      <c r="B4924" s="201">
        <v>12.51</v>
      </c>
    </row>
    <row r="4925" spans="1:2" x14ac:dyDescent="0.25">
      <c r="A4925" s="204">
        <v>29531</v>
      </c>
      <c r="B4925" s="201">
        <v>12.74</v>
      </c>
    </row>
    <row r="4926" spans="1:2" x14ac:dyDescent="0.25">
      <c r="A4926" s="204">
        <v>29532</v>
      </c>
      <c r="B4926" s="201">
        <v>12.63</v>
      </c>
    </row>
    <row r="4927" spans="1:2" x14ac:dyDescent="0.25">
      <c r="A4927" s="204">
        <v>29535</v>
      </c>
      <c r="B4927" s="201">
        <v>12.75</v>
      </c>
    </row>
    <row r="4928" spans="1:2" x14ac:dyDescent="0.25">
      <c r="A4928" s="204">
        <v>29536</v>
      </c>
      <c r="B4928" s="201" t="e">
        <f>NA()</f>
        <v>#N/A</v>
      </c>
    </row>
    <row r="4929" spans="1:2" x14ac:dyDescent="0.25">
      <c r="A4929" s="204">
        <v>29537</v>
      </c>
      <c r="B4929" s="201">
        <v>12.3</v>
      </c>
    </row>
    <row r="4930" spans="1:2" x14ac:dyDescent="0.25">
      <c r="A4930" s="204">
        <v>29538</v>
      </c>
      <c r="B4930" s="201">
        <v>12.27</v>
      </c>
    </row>
    <row r="4931" spans="1:2" x14ac:dyDescent="0.25">
      <c r="A4931" s="204">
        <v>29539</v>
      </c>
      <c r="B4931" s="201">
        <v>12.49</v>
      </c>
    </row>
    <row r="4932" spans="1:2" x14ac:dyDescent="0.25">
      <c r="A4932" s="204">
        <v>29542</v>
      </c>
      <c r="B4932" s="201">
        <v>12.65</v>
      </c>
    </row>
    <row r="4933" spans="1:2" x14ac:dyDescent="0.25">
      <c r="A4933" s="204">
        <v>29543</v>
      </c>
      <c r="B4933" s="201">
        <v>12.32</v>
      </c>
    </row>
    <row r="4934" spans="1:2" x14ac:dyDescent="0.25">
      <c r="A4934" s="204">
        <v>29544</v>
      </c>
      <c r="B4934" s="201">
        <v>12.22</v>
      </c>
    </row>
    <row r="4935" spans="1:2" x14ac:dyDescent="0.25">
      <c r="A4935" s="204">
        <v>29545</v>
      </c>
      <c r="B4935" s="201">
        <v>12.28</v>
      </c>
    </row>
    <row r="4936" spans="1:2" x14ac:dyDescent="0.25">
      <c r="A4936" s="204">
        <v>29546</v>
      </c>
      <c r="B4936" s="201">
        <v>12.45</v>
      </c>
    </row>
    <row r="4937" spans="1:2" x14ac:dyDescent="0.25">
      <c r="A4937" s="204">
        <v>29549</v>
      </c>
      <c r="B4937" s="201">
        <v>12.39</v>
      </c>
    </row>
    <row r="4938" spans="1:2" x14ac:dyDescent="0.25">
      <c r="A4938" s="204">
        <v>29550</v>
      </c>
      <c r="B4938" s="201">
        <v>12.37</v>
      </c>
    </row>
    <row r="4939" spans="1:2" x14ac:dyDescent="0.25">
      <c r="A4939" s="204">
        <v>29551</v>
      </c>
      <c r="B4939" s="201">
        <v>12.33</v>
      </c>
    </row>
    <row r="4940" spans="1:2" x14ac:dyDescent="0.25">
      <c r="A4940" s="204">
        <v>29552</v>
      </c>
      <c r="B4940" s="201" t="e">
        <f>NA()</f>
        <v>#N/A</v>
      </c>
    </row>
    <row r="4941" spans="1:2" x14ac:dyDescent="0.25">
      <c r="A4941" s="204">
        <v>29553</v>
      </c>
      <c r="B4941" s="201">
        <v>12.38</v>
      </c>
    </row>
    <row r="4942" spans="1:2" x14ac:dyDescent="0.25">
      <c r="A4942" s="204">
        <v>29556</v>
      </c>
      <c r="B4942" s="201">
        <v>12.55</v>
      </c>
    </row>
    <row r="4943" spans="1:2" x14ac:dyDescent="0.25">
      <c r="A4943" s="204">
        <v>29557</v>
      </c>
      <c r="B4943" s="201">
        <v>12.54</v>
      </c>
    </row>
    <row r="4944" spans="1:2" x14ac:dyDescent="0.25">
      <c r="A4944" s="204">
        <v>29558</v>
      </c>
      <c r="B4944" s="201">
        <v>12.45</v>
      </c>
    </row>
    <row r="4945" spans="1:2" x14ac:dyDescent="0.25">
      <c r="A4945" s="204">
        <v>29559</v>
      </c>
      <c r="B4945" s="201">
        <v>12.47</v>
      </c>
    </row>
    <row r="4946" spans="1:2" x14ac:dyDescent="0.25">
      <c r="A4946" s="204">
        <v>29560</v>
      </c>
      <c r="B4946" s="201">
        <v>12.39</v>
      </c>
    </row>
    <row r="4947" spans="1:2" x14ac:dyDescent="0.25">
      <c r="A4947" s="204">
        <v>29563</v>
      </c>
      <c r="B4947" s="201">
        <v>12.43</v>
      </c>
    </row>
    <row r="4948" spans="1:2" x14ac:dyDescent="0.25">
      <c r="A4948" s="204">
        <v>29564</v>
      </c>
      <c r="B4948" s="201">
        <v>12.75</v>
      </c>
    </row>
    <row r="4949" spans="1:2" x14ac:dyDescent="0.25">
      <c r="A4949" s="204">
        <v>29565</v>
      </c>
      <c r="B4949" s="201">
        <v>12.85</v>
      </c>
    </row>
    <row r="4950" spans="1:2" x14ac:dyDescent="0.25">
      <c r="A4950" s="204">
        <v>29566</v>
      </c>
      <c r="B4950" s="201">
        <v>13.26</v>
      </c>
    </row>
    <row r="4951" spans="1:2" x14ac:dyDescent="0.25">
      <c r="A4951" s="204">
        <v>29567</v>
      </c>
      <c r="B4951" s="201">
        <v>12.99</v>
      </c>
    </row>
    <row r="4952" spans="1:2" x14ac:dyDescent="0.25">
      <c r="A4952" s="204">
        <v>29570</v>
      </c>
      <c r="B4952" s="201">
        <v>13</v>
      </c>
    </row>
    <row r="4953" spans="1:2" x14ac:dyDescent="0.25">
      <c r="A4953" s="204">
        <v>29571</v>
      </c>
      <c r="B4953" s="201">
        <v>13.13</v>
      </c>
    </row>
    <row r="4954" spans="1:2" x14ac:dyDescent="0.25">
      <c r="A4954" s="204">
        <v>29572</v>
      </c>
      <c r="B4954" s="201">
        <v>12.87</v>
      </c>
    </row>
    <row r="4955" spans="1:2" x14ac:dyDescent="0.25">
      <c r="A4955" s="204">
        <v>29573</v>
      </c>
      <c r="B4955" s="201">
        <v>12.72</v>
      </c>
    </row>
    <row r="4956" spans="1:2" x14ac:dyDescent="0.25">
      <c r="A4956" s="204">
        <v>29574</v>
      </c>
      <c r="B4956" s="201">
        <v>12.31</v>
      </c>
    </row>
    <row r="4957" spans="1:2" x14ac:dyDescent="0.25">
      <c r="A4957" s="204">
        <v>29577</v>
      </c>
      <c r="B4957" s="201">
        <v>11.86</v>
      </c>
    </row>
    <row r="4958" spans="1:2" x14ac:dyDescent="0.25">
      <c r="A4958" s="204">
        <v>29578</v>
      </c>
      <c r="B4958" s="201">
        <v>12.04</v>
      </c>
    </row>
    <row r="4959" spans="1:2" x14ac:dyDescent="0.25">
      <c r="A4959" s="204">
        <v>29579</v>
      </c>
      <c r="B4959" s="201">
        <v>12.08</v>
      </c>
    </row>
    <row r="4960" spans="1:2" x14ac:dyDescent="0.25">
      <c r="A4960" s="204">
        <v>29580</v>
      </c>
      <c r="B4960" s="201" t="e">
        <f>NA()</f>
        <v>#N/A</v>
      </c>
    </row>
    <row r="4961" spans="1:2" x14ac:dyDescent="0.25">
      <c r="A4961" s="204">
        <v>29581</v>
      </c>
      <c r="B4961" s="201">
        <v>11.97</v>
      </c>
    </row>
    <row r="4962" spans="1:2" x14ac:dyDescent="0.25">
      <c r="A4962" s="204">
        <v>29584</v>
      </c>
      <c r="B4962" s="201">
        <v>11.93</v>
      </c>
    </row>
    <row r="4963" spans="1:2" x14ac:dyDescent="0.25">
      <c r="A4963" s="204">
        <v>29585</v>
      </c>
      <c r="B4963" s="201">
        <v>12.07</v>
      </c>
    </row>
    <row r="4964" spans="1:2" x14ac:dyDescent="0.25">
      <c r="A4964" s="204">
        <v>29586</v>
      </c>
      <c r="B4964" s="201">
        <v>12.09</v>
      </c>
    </row>
    <row r="4965" spans="1:2" x14ac:dyDescent="0.25">
      <c r="A4965" s="204">
        <v>29587</v>
      </c>
      <c r="B4965" s="201" t="e">
        <f>NA()</f>
        <v>#N/A</v>
      </c>
    </row>
    <row r="4966" spans="1:2" x14ac:dyDescent="0.25">
      <c r="A4966" s="204">
        <v>29588</v>
      </c>
      <c r="B4966" s="201">
        <v>12.11</v>
      </c>
    </row>
    <row r="4967" spans="1:2" x14ac:dyDescent="0.25">
      <c r="A4967" s="204">
        <v>29591</v>
      </c>
      <c r="B4967" s="201">
        <v>11.77</v>
      </c>
    </row>
    <row r="4968" spans="1:2" x14ac:dyDescent="0.25">
      <c r="A4968" s="204">
        <v>29592</v>
      </c>
      <c r="B4968" s="201">
        <v>11.82</v>
      </c>
    </row>
    <row r="4969" spans="1:2" x14ac:dyDescent="0.25">
      <c r="A4969" s="204">
        <v>29593</v>
      </c>
      <c r="B4969" s="201">
        <v>12.02</v>
      </c>
    </row>
    <row r="4970" spans="1:2" x14ac:dyDescent="0.25">
      <c r="A4970" s="204">
        <v>29594</v>
      </c>
      <c r="B4970" s="201">
        <v>12.03</v>
      </c>
    </row>
    <row r="4971" spans="1:2" x14ac:dyDescent="0.25">
      <c r="A4971" s="204">
        <v>29595</v>
      </c>
      <c r="B4971" s="201">
        <v>12.26</v>
      </c>
    </row>
    <row r="4972" spans="1:2" x14ac:dyDescent="0.25">
      <c r="A4972" s="204">
        <v>29598</v>
      </c>
      <c r="B4972" s="201">
        <v>12.23</v>
      </c>
    </row>
    <row r="4973" spans="1:2" x14ac:dyDescent="0.25">
      <c r="A4973" s="204">
        <v>29599</v>
      </c>
      <c r="B4973" s="201">
        <v>12.22</v>
      </c>
    </row>
    <row r="4974" spans="1:2" x14ac:dyDescent="0.25">
      <c r="A4974" s="204">
        <v>29600</v>
      </c>
      <c r="B4974" s="201">
        <v>12.24</v>
      </c>
    </row>
    <row r="4975" spans="1:2" x14ac:dyDescent="0.25">
      <c r="A4975" s="204">
        <v>29601</v>
      </c>
      <c r="B4975" s="201">
        <v>12.4</v>
      </c>
    </row>
    <row r="4976" spans="1:2" x14ac:dyDescent="0.25">
      <c r="A4976" s="204">
        <v>29602</v>
      </c>
      <c r="B4976" s="201">
        <v>12.28</v>
      </c>
    </row>
    <row r="4977" spans="1:2" x14ac:dyDescent="0.25">
      <c r="A4977" s="204">
        <v>29605</v>
      </c>
      <c r="B4977" s="201">
        <v>12.39</v>
      </c>
    </row>
    <row r="4978" spans="1:2" x14ac:dyDescent="0.25">
      <c r="A4978" s="204">
        <v>29606</v>
      </c>
      <c r="B4978" s="201">
        <v>12.27</v>
      </c>
    </row>
    <row r="4979" spans="1:2" x14ac:dyDescent="0.25">
      <c r="A4979" s="204">
        <v>29607</v>
      </c>
      <c r="B4979" s="201">
        <v>12.51</v>
      </c>
    </row>
    <row r="4980" spans="1:2" x14ac:dyDescent="0.25">
      <c r="A4980" s="204">
        <v>29608</v>
      </c>
      <c r="B4980" s="201">
        <v>12.65</v>
      </c>
    </row>
    <row r="4981" spans="1:2" x14ac:dyDescent="0.25">
      <c r="A4981" s="204">
        <v>29609</v>
      </c>
      <c r="B4981" s="201">
        <v>12.57</v>
      </c>
    </row>
    <row r="4982" spans="1:2" x14ac:dyDescent="0.25">
      <c r="A4982" s="204">
        <v>29612</v>
      </c>
      <c r="B4982" s="201">
        <v>12.44</v>
      </c>
    </row>
    <row r="4983" spans="1:2" x14ac:dyDescent="0.25">
      <c r="A4983" s="204">
        <v>29613</v>
      </c>
      <c r="B4983" s="201">
        <v>12.46</v>
      </c>
    </row>
    <row r="4984" spans="1:2" x14ac:dyDescent="0.25">
      <c r="A4984" s="204">
        <v>29614</v>
      </c>
      <c r="B4984" s="201">
        <v>12.47</v>
      </c>
    </row>
    <row r="4985" spans="1:2" x14ac:dyDescent="0.25">
      <c r="A4985" s="204">
        <v>29615</v>
      </c>
      <c r="B4985" s="201">
        <v>12.56</v>
      </c>
    </row>
    <row r="4986" spans="1:2" x14ac:dyDescent="0.25">
      <c r="A4986" s="204">
        <v>29616</v>
      </c>
      <c r="B4986" s="201">
        <v>12.46</v>
      </c>
    </row>
    <row r="4987" spans="1:2" x14ac:dyDescent="0.25">
      <c r="A4987" s="204">
        <v>29619</v>
      </c>
      <c r="B4987" s="201">
        <v>12.55</v>
      </c>
    </row>
    <row r="4988" spans="1:2" x14ac:dyDescent="0.25">
      <c r="A4988" s="204">
        <v>29620</v>
      </c>
      <c r="B4988" s="201">
        <v>12.76</v>
      </c>
    </row>
    <row r="4989" spans="1:2" x14ac:dyDescent="0.25">
      <c r="A4989" s="204">
        <v>29621</v>
      </c>
      <c r="B4989" s="201">
        <v>12.68</v>
      </c>
    </row>
    <row r="4990" spans="1:2" x14ac:dyDescent="0.25">
      <c r="A4990" s="204">
        <v>29622</v>
      </c>
      <c r="B4990" s="201">
        <v>12.75</v>
      </c>
    </row>
    <row r="4991" spans="1:2" x14ac:dyDescent="0.25">
      <c r="A4991" s="204">
        <v>29623</v>
      </c>
      <c r="B4991" s="201">
        <v>12.86</v>
      </c>
    </row>
    <row r="4992" spans="1:2" x14ac:dyDescent="0.25">
      <c r="A4992" s="204">
        <v>29626</v>
      </c>
      <c r="B4992" s="201">
        <v>12.95</v>
      </c>
    </row>
    <row r="4993" spans="1:2" x14ac:dyDescent="0.25">
      <c r="A4993" s="204">
        <v>29627</v>
      </c>
      <c r="B4993" s="201">
        <v>13.1</v>
      </c>
    </row>
    <row r="4994" spans="1:2" x14ac:dyDescent="0.25">
      <c r="A4994" s="204">
        <v>29628</v>
      </c>
      <c r="B4994" s="201">
        <v>13.16</v>
      </c>
    </row>
    <row r="4995" spans="1:2" x14ac:dyDescent="0.25">
      <c r="A4995" s="204">
        <v>29629</v>
      </c>
      <c r="B4995" s="201" t="e">
        <f>NA()</f>
        <v>#N/A</v>
      </c>
    </row>
    <row r="4996" spans="1:2" x14ac:dyDescent="0.25">
      <c r="A4996" s="204">
        <v>29630</v>
      </c>
      <c r="B4996" s="201">
        <v>13.4</v>
      </c>
    </row>
    <row r="4997" spans="1:2" x14ac:dyDescent="0.25">
      <c r="A4997" s="204">
        <v>29633</v>
      </c>
      <c r="B4997" s="201" t="e">
        <f>NA()</f>
        <v>#N/A</v>
      </c>
    </row>
    <row r="4998" spans="1:2" x14ac:dyDescent="0.25">
      <c r="A4998" s="204">
        <v>29634</v>
      </c>
      <c r="B4998" s="201">
        <v>13.14</v>
      </c>
    </row>
    <row r="4999" spans="1:2" x14ac:dyDescent="0.25">
      <c r="A4999" s="204">
        <v>29635</v>
      </c>
      <c r="B4999" s="201">
        <v>13.08</v>
      </c>
    </row>
    <row r="5000" spans="1:2" x14ac:dyDescent="0.25">
      <c r="A5000" s="204">
        <v>29636</v>
      </c>
      <c r="B5000" s="201">
        <v>12.91</v>
      </c>
    </row>
    <row r="5001" spans="1:2" x14ac:dyDescent="0.25">
      <c r="A5001" s="204">
        <v>29637</v>
      </c>
      <c r="B5001" s="201">
        <v>12.74</v>
      </c>
    </row>
    <row r="5002" spans="1:2" x14ac:dyDescent="0.25">
      <c r="A5002" s="204">
        <v>29640</v>
      </c>
      <c r="B5002" s="201">
        <v>13.01</v>
      </c>
    </row>
    <row r="5003" spans="1:2" x14ac:dyDescent="0.25">
      <c r="A5003" s="204">
        <v>29641</v>
      </c>
      <c r="B5003" s="201">
        <v>13.01</v>
      </c>
    </row>
    <row r="5004" spans="1:2" x14ac:dyDescent="0.25">
      <c r="A5004" s="204">
        <v>29642</v>
      </c>
      <c r="B5004" s="201">
        <v>13.07</v>
      </c>
    </row>
    <row r="5005" spans="1:2" x14ac:dyDescent="0.25">
      <c r="A5005" s="204">
        <v>29643</v>
      </c>
      <c r="B5005" s="201">
        <v>13.23</v>
      </c>
    </row>
    <row r="5006" spans="1:2" x14ac:dyDescent="0.25">
      <c r="A5006" s="204">
        <v>29644</v>
      </c>
      <c r="B5006" s="201">
        <v>13.18</v>
      </c>
    </row>
    <row r="5007" spans="1:2" x14ac:dyDescent="0.25">
      <c r="A5007" s="204">
        <v>29647</v>
      </c>
      <c r="B5007" s="201">
        <v>13.37</v>
      </c>
    </row>
    <row r="5008" spans="1:2" x14ac:dyDescent="0.25">
      <c r="A5008" s="204">
        <v>29648</v>
      </c>
      <c r="B5008" s="201">
        <v>13.21</v>
      </c>
    </row>
    <row r="5009" spans="1:2" x14ac:dyDescent="0.25">
      <c r="A5009" s="204">
        <v>29649</v>
      </c>
      <c r="B5009" s="201">
        <v>13.25</v>
      </c>
    </row>
    <row r="5010" spans="1:2" x14ac:dyDescent="0.25">
      <c r="A5010" s="204">
        <v>29650</v>
      </c>
      <c r="B5010" s="201">
        <v>13.22</v>
      </c>
    </row>
    <row r="5011" spans="1:2" x14ac:dyDescent="0.25">
      <c r="A5011" s="204">
        <v>29651</v>
      </c>
      <c r="B5011" s="201">
        <v>12.98</v>
      </c>
    </row>
    <row r="5012" spans="1:2" x14ac:dyDescent="0.25">
      <c r="A5012" s="204">
        <v>29654</v>
      </c>
      <c r="B5012" s="201">
        <v>12.89</v>
      </c>
    </row>
    <row r="5013" spans="1:2" x14ac:dyDescent="0.25">
      <c r="A5013" s="204">
        <v>29655</v>
      </c>
      <c r="B5013" s="201">
        <v>12.94</v>
      </c>
    </row>
    <row r="5014" spans="1:2" x14ac:dyDescent="0.25">
      <c r="A5014" s="204">
        <v>29656</v>
      </c>
      <c r="B5014" s="201">
        <v>12.95</v>
      </c>
    </row>
    <row r="5015" spans="1:2" x14ac:dyDescent="0.25">
      <c r="A5015" s="204">
        <v>29657</v>
      </c>
      <c r="B5015" s="201">
        <v>12.86</v>
      </c>
    </row>
    <row r="5016" spans="1:2" x14ac:dyDescent="0.25">
      <c r="A5016" s="204">
        <v>29658</v>
      </c>
      <c r="B5016" s="201">
        <v>12.69</v>
      </c>
    </row>
    <row r="5017" spans="1:2" x14ac:dyDescent="0.25">
      <c r="A5017" s="204">
        <v>29661</v>
      </c>
      <c r="B5017" s="201">
        <v>12.61</v>
      </c>
    </row>
    <row r="5018" spans="1:2" x14ac:dyDescent="0.25">
      <c r="A5018" s="204">
        <v>29662</v>
      </c>
      <c r="B5018" s="201">
        <v>12.55</v>
      </c>
    </row>
    <row r="5019" spans="1:2" x14ac:dyDescent="0.25">
      <c r="A5019" s="204">
        <v>29663</v>
      </c>
      <c r="B5019" s="201">
        <v>12.42</v>
      </c>
    </row>
    <row r="5020" spans="1:2" x14ac:dyDescent="0.25">
      <c r="A5020" s="204">
        <v>29664</v>
      </c>
      <c r="B5020" s="201">
        <v>12.51</v>
      </c>
    </row>
    <row r="5021" spans="1:2" x14ac:dyDescent="0.25">
      <c r="A5021" s="204">
        <v>29665</v>
      </c>
      <c r="B5021" s="201">
        <v>12.61</v>
      </c>
    </row>
    <row r="5022" spans="1:2" x14ac:dyDescent="0.25">
      <c r="A5022" s="204">
        <v>29668</v>
      </c>
      <c r="B5022" s="201">
        <v>12.96</v>
      </c>
    </row>
    <row r="5023" spans="1:2" x14ac:dyDescent="0.25">
      <c r="A5023" s="204">
        <v>29669</v>
      </c>
      <c r="B5023" s="201">
        <v>13.08</v>
      </c>
    </row>
    <row r="5024" spans="1:2" x14ac:dyDescent="0.25">
      <c r="A5024" s="204">
        <v>29670</v>
      </c>
      <c r="B5024" s="201">
        <v>13.05</v>
      </c>
    </row>
    <row r="5025" spans="1:2" x14ac:dyDescent="0.25">
      <c r="A5025" s="204">
        <v>29671</v>
      </c>
      <c r="B5025" s="201">
        <v>13.23</v>
      </c>
    </row>
    <row r="5026" spans="1:2" x14ac:dyDescent="0.25">
      <c r="A5026" s="204">
        <v>29672</v>
      </c>
      <c r="B5026" s="201">
        <v>13.21</v>
      </c>
    </row>
    <row r="5027" spans="1:2" x14ac:dyDescent="0.25">
      <c r="A5027" s="204">
        <v>29675</v>
      </c>
      <c r="B5027" s="201">
        <v>13.08</v>
      </c>
    </row>
    <row r="5028" spans="1:2" x14ac:dyDescent="0.25">
      <c r="A5028" s="204">
        <v>29676</v>
      </c>
      <c r="B5028" s="201">
        <v>12.95</v>
      </c>
    </row>
    <row r="5029" spans="1:2" x14ac:dyDescent="0.25">
      <c r="A5029" s="204">
        <v>29677</v>
      </c>
      <c r="B5029" s="201">
        <v>12.94</v>
      </c>
    </row>
    <row r="5030" spans="1:2" x14ac:dyDescent="0.25">
      <c r="A5030" s="204">
        <v>29678</v>
      </c>
      <c r="B5030" s="201">
        <v>13.06</v>
      </c>
    </row>
    <row r="5031" spans="1:2" x14ac:dyDescent="0.25">
      <c r="A5031" s="204">
        <v>29679</v>
      </c>
      <c r="B5031" s="201">
        <v>13.22</v>
      </c>
    </row>
    <row r="5032" spans="1:2" x14ac:dyDescent="0.25">
      <c r="A5032" s="204">
        <v>29682</v>
      </c>
      <c r="B5032" s="201">
        <v>13.53</v>
      </c>
    </row>
    <row r="5033" spans="1:2" x14ac:dyDescent="0.25">
      <c r="A5033" s="204">
        <v>29683</v>
      </c>
      <c r="B5033" s="201">
        <v>13.27</v>
      </c>
    </row>
    <row r="5034" spans="1:2" x14ac:dyDescent="0.25">
      <c r="A5034" s="204">
        <v>29684</v>
      </c>
      <c r="B5034" s="201">
        <v>13.38</v>
      </c>
    </row>
    <row r="5035" spans="1:2" x14ac:dyDescent="0.25">
      <c r="A5035" s="204">
        <v>29685</v>
      </c>
      <c r="B5035" s="201">
        <v>13.28</v>
      </c>
    </row>
    <row r="5036" spans="1:2" x14ac:dyDescent="0.25">
      <c r="A5036" s="204">
        <v>29686</v>
      </c>
      <c r="B5036" s="201">
        <v>13.44</v>
      </c>
    </row>
    <row r="5037" spans="1:2" x14ac:dyDescent="0.25">
      <c r="A5037" s="204">
        <v>29689</v>
      </c>
      <c r="B5037" s="201">
        <v>13.52</v>
      </c>
    </row>
    <row r="5038" spans="1:2" x14ac:dyDescent="0.25">
      <c r="A5038" s="204">
        <v>29690</v>
      </c>
      <c r="B5038" s="201">
        <v>13.39</v>
      </c>
    </row>
    <row r="5039" spans="1:2" x14ac:dyDescent="0.25">
      <c r="A5039" s="204">
        <v>29691</v>
      </c>
      <c r="B5039" s="201">
        <v>13.57</v>
      </c>
    </row>
    <row r="5040" spans="1:2" x14ac:dyDescent="0.25">
      <c r="A5040" s="204">
        <v>29692</v>
      </c>
      <c r="B5040" s="201">
        <v>13.58</v>
      </c>
    </row>
    <row r="5041" spans="1:2" x14ac:dyDescent="0.25">
      <c r="A5041" s="204">
        <v>29693</v>
      </c>
      <c r="B5041" s="201" t="e">
        <f>NA()</f>
        <v>#N/A</v>
      </c>
    </row>
    <row r="5042" spans="1:2" x14ac:dyDescent="0.25">
      <c r="A5042" s="204">
        <v>29696</v>
      </c>
      <c r="B5042" s="201">
        <v>13.45</v>
      </c>
    </row>
    <row r="5043" spans="1:2" x14ac:dyDescent="0.25">
      <c r="A5043" s="204">
        <v>29697</v>
      </c>
      <c r="B5043" s="201">
        <v>13.44</v>
      </c>
    </row>
    <row r="5044" spans="1:2" x14ac:dyDescent="0.25">
      <c r="A5044" s="204">
        <v>29698</v>
      </c>
      <c r="B5044" s="201">
        <v>13.51</v>
      </c>
    </row>
    <row r="5045" spans="1:2" x14ac:dyDescent="0.25">
      <c r="A5045" s="204">
        <v>29699</v>
      </c>
      <c r="B5045" s="201">
        <v>13.54</v>
      </c>
    </row>
    <row r="5046" spans="1:2" x14ac:dyDescent="0.25">
      <c r="A5046" s="204">
        <v>29700</v>
      </c>
      <c r="B5046" s="201">
        <v>13.61</v>
      </c>
    </row>
    <row r="5047" spans="1:2" x14ac:dyDescent="0.25">
      <c r="A5047" s="204">
        <v>29703</v>
      </c>
      <c r="B5047" s="201">
        <v>13.64</v>
      </c>
    </row>
    <row r="5048" spans="1:2" x14ac:dyDescent="0.25">
      <c r="A5048" s="204">
        <v>29704</v>
      </c>
      <c r="B5048" s="201">
        <v>13.64</v>
      </c>
    </row>
    <row r="5049" spans="1:2" x14ac:dyDescent="0.25">
      <c r="A5049" s="204">
        <v>29705</v>
      </c>
      <c r="B5049" s="201">
        <v>13.77</v>
      </c>
    </row>
    <row r="5050" spans="1:2" x14ac:dyDescent="0.25">
      <c r="A5050" s="204">
        <v>29706</v>
      </c>
      <c r="B5050" s="201">
        <v>13.87</v>
      </c>
    </row>
    <row r="5051" spans="1:2" x14ac:dyDescent="0.25">
      <c r="A5051" s="204">
        <v>29707</v>
      </c>
      <c r="B5051" s="201">
        <v>13.84</v>
      </c>
    </row>
    <row r="5052" spans="1:2" x14ac:dyDescent="0.25">
      <c r="A5052" s="204">
        <v>29710</v>
      </c>
      <c r="B5052" s="201">
        <v>14.19</v>
      </c>
    </row>
    <row r="5053" spans="1:2" x14ac:dyDescent="0.25">
      <c r="A5053" s="204">
        <v>29711</v>
      </c>
      <c r="B5053" s="201">
        <v>14.38</v>
      </c>
    </row>
    <row r="5054" spans="1:2" x14ac:dyDescent="0.25">
      <c r="A5054" s="204">
        <v>29712</v>
      </c>
      <c r="B5054" s="201">
        <v>14.2</v>
      </c>
    </row>
    <row r="5055" spans="1:2" x14ac:dyDescent="0.25">
      <c r="A5055" s="204">
        <v>29713</v>
      </c>
      <c r="B5055" s="201">
        <v>14.03</v>
      </c>
    </row>
    <row r="5056" spans="1:2" x14ac:dyDescent="0.25">
      <c r="A5056" s="204">
        <v>29714</v>
      </c>
      <c r="B5056" s="201">
        <v>13.96</v>
      </c>
    </row>
    <row r="5057" spans="1:2" x14ac:dyDescent="0.25">
      <c r="A5057" s="204">
        <v>29717</v>
      </c>
      <c r="B5057" s="201">
        <v>14.07</v>
      </c>
    </row>
    <row r="5058" spans="1:2" x14ac:dyDescent="0.25">
      <c r="A5058" s="204">
        <v>29718</v>
      </c>
      <c r="B5058" s="201">
        <v>14.13</v>
      </c>
    </row>
    <row r="5059" spans="1:2" x14ac:dyDescent="0.25">
      <c r="A5059" s="204">
        <v>29719</v>
      </c>
      <c r="B5059" s="201">
        <v>14.17</v>
      </c>
    </row>
    <row r="5060" spans="1:2" x14ac:dyDescent="0.25">
      <c r="A5060" s="204">
        <v>29720</v>
      </c>
      <c r="B5060" s="201">
        <v>13.89</v>
      </c>
    </row>
    <row r="5061" spans="1:2" x14ac:dyDescent="0.25">
      <c r="A5061" s="204">
        <v>29721</v>
      </c>
      <c r="B5061" s="201">
        <v>13.79</v>
      </c>
    </row>
    <row r="5062" spans="1:2" x14ac:dyDescent="0.25">
      <c r="A5062" s="204">
        <v>29724</v>
      </c>
      <c r="B5062" s="201">
        <v>13.5</v>
      </c>
    </row>
    <row r="5063" spans="1:2" x14ac:dyDescent="0.25">
      <c r="A5063" s="204">
        <v>29725</v>
      </c>
      <c r="B5063" s="201">
        <v>13.66</v>
      </c>
    </row>
    <row r="5064" spans="1:2" x14ac:dyDescent="0.25">
      <c r="A5064" s="204">
        <v>29726</v>
      </c>
      <c r="B5064" s="201">
        <v>13.69</v>
      </c>
    </row>
    <row r="5065" spans="1:2" x14ac:dyDescent="0.25">
      <c r="A5065" s="204">
        <v>29727</v>
      </c>
      <c r="B5065" s="201">
        <v>13.72</v>
      </c>
    </row>
    <row r="5066" spans="1:2" x14ac:dyDescent="0.25">
      <c r="A5066" s="204">
        <v>29728</v>
      </c>
      <c r="B5066" s="201">
        <v>13.62</v>
      </c>
    </row>
    <row r="5067" spans="1:2" x14ac:dyDescent="0.25">
      <c r="A5067" s="204">
        <v>29731</v>
      </c>
      <c r="B5067" s="201" t="e">
        <f>NA()</f>
        <v>#N/A</v>
      </c>
    </row>
    <row r="5068" spans="1:2" x14ac:dyDescent="0.25">
      <c r="A5068" s="204">
        <v>29732</v>
      </c>
      <c r="B5068" s="201">
        <v>13.41</v>
      </c>
    </row>
    <row r="5069" spans="1:2" x14ac:dyDescent="0.25">
      <c r="A5069" s="204">
        <v>29733</v>
      </c>
      <c r="B5069" s="201">
        <v>13.5</v>
      </c>
    </row>
    <row r="5070" spans="1:2" x14ac:dyDescent="0.25">
      <c r="A5070" s="204">
        <v>29734</v>
      </c>
      <c r="B5070" s="201">
        <v>13.35</v>
      </c>
    </row>
    <row r="5071" spans="1:2" x14ac:dyDescent="0.25">
      <c r="A5071" s="204">
        <v>29735</v>
      </c>
      <c r="B5071" s="201">
        <v>13.31</v>
      </c>
    </row>
    <row r="5072" spans="1:2" x14ac:dyDescent="0.25">
      <c r="A5072" s="204">
        <v>29738</v>
      </c>
      <c r="B5072" s="201">
        <v>13.22</v>
      </c>
    </row>
    <row r="5073" spans="1:2" x14ac:dyDescent="0.25">
      <c r="A5073" s="204">
        <v>29739</v>
      </c>
      <c r="B5073" s="201">
        <v>13.32</v>
      </c>
    </row>
    <row r="5074" spans="1:2" x14ac:dyDescent="0.25">
      <c r="A5074" s="204">
        <v>29740</v>
      </c>
      <c r="B5074" s="201">
        <v>13.3</v>
      </c>
    </row>
    <row r="5075" spans="1:2" x14ac:dyDescent="0.25">
      <c r="A5075" s="204">
        <v>29741</v>
      </c>
      <c r="B5075" s="201">
        <v>13.28</v>
      </c>
    </row>
    <row r="5076" spans="1:2" x14ac:dyDescent="0.25">
      <c r="A5076" s="204">
        <v>29742</v>
      </c>
      <c r="B5076" s="201">
        <v>13.27</v>
      </c>
    </row>
    <row r="5077" spans="1:2" x14ac:dyDescent="0.25">
      <c r="A5077" s="204">
        <v>29745</v>
      </c>
      <c r="B5077" s="201">
        <v>13.08</v>
      </c>
    </row>
    <row r="5078" spans="1:2" x14ac:dyDescent="0.25">
      <c r="A5078" s="204">
        <v>29746</v>
      </c>
      <c r="B5078" s="201">
        <v>13.11</v>
      </c>
    </row>
    <row r="5079" spans="1:2" x14ac:dyDescent="0.25">
      <c r="A5079" s="204">
        <v>29747</v>
      </c>
      <c r="B5079" s="201">
        <v>13.03</v>
      </c>
    </row>
    <row r="5080" spans="1:2" x14ac:dyDescent="0.25">
      <c r="A5080" s="204">
        <v>29748</v>
      </c>
      <c r="B5080" s="201">
        <v>13.05</v>
      </c>
    </row>
    <row r="5081" spans="1:2" x14ac:dyDescent="0.25">
      <c r="A5081" s="204">
        <v>29749</v>
      </c>
      <c r="B5081" s="201">
        <v>13.05</v>
      </c>
    </row>
    <row r="5082" spans="1:2" x14ac:dyDescent="0.25">
      <c r="A5082" s="204">
        <v>29752</v>
      </c>
      <c r="B5082" s="201">
        <v>12.84</v>
      </c>
    </row>
    <row r="5083" spans="1:2" x14ac:dyDescent="0.25">
      <c r="A5083" s="204">
        <v>29753</v>
      </c>
      <c r="B5083" s="201">
        <v>12.85</v>
      </c>
    </row>
    <row r="5084" spans="1:2" x14ac:dyDescent="0.25">
      <c r="A5084" s="204">
        <v>29754</v>
      </c>
      <c r="B5084" s="201">
        <v>12.96</v>
      </c>
    </row>
    <row r="5085" spans="1:2" x14ac:dyDescent="0.25">
      <c r="A5085" s="204">
        <v>29755</v>
      </c>
      <c r="B5085" s="201">
        <v>13.23</v>
      </c>
    </row>
    <row r="5086" spans="1:2" x14ac:dyDescent="0.25">
      <c r="A5086" s="204">
        <v>29756</v>
      </c>
      <c r="B5086" s="201">
        <v>13.15</v>
      </c>
    </row>
    <row r="5087" spans="1:2" x14ac:dyDescent="0.25">
      <c r="A5087" s="204">
        <v>29759</v>
      </c>
      <c r="B5087" s="201">
        <v>13.13</v>
      </c>
    </row>
    <row r="5088" spans="1:2" x14ac:dyDescent="0.25">
      <c r="A5088" s="204">
        <v>29760</v>
      </c>
      <c r="B5088" s="201">
        <v>13.22</v>
      </c>
    </row>
    <row r="5089" spans="1:2" x14ac:dyDescent="0.25">
      <c r="A5089" s="204">
        <v>29761</v>
      </c>
      <c r="B5089" s="201">
        <v>13.38</v>
      </c>
    </row>
    <row r="5090" spans="1:2" x14ac:dyDescent="0.25">
      <c r="A5090" s="204">
        <v>29762</v>
      </c>
      <c r="B5090" s="201">
        <v>13.41</v>
      </c>
    </row>
    <row r="5091" spans="1:2" x14ac:dyDescent="0.25">
      <c r="A5091" s="204">
        <v>29763</v>
      </c>
      <c r="B5091" s="201">
        <v>13.44</v>
      </c>
    </row>
    <row r="5092" spans="1:2" x14ac:dyDescent="0.25">
      <c r="A5092" s="204">
        <v>29766</v>
      </c>
      <c r="B5092" s="201">
        <v>13.41</v>
      </c>
    </row>
    <row r="5093" spans="1:2" x14ac:dyDescent="0.25">
      <c r="A5093" s="204">
        <v>29767</v>
      </c>
      <c r="B5093" s="201">
        <v>13.59</v>
      </c>
    </row>
    <row r="5094" spans="1:2" x14ac:dyDescent="0.25">
      <c r="A5094" s="204">
        <v>29768</v>
      </c>
      <c r="B5094" s="201">
        <v>13.78</v>
      </c>
    </row>
    <row r="5095" spans="1:2" x14ac:dyDescent="0.25">
      <c r="A5095" s="204">
        <v>29769</v>
      </c>
      <c r="B5095" s="201">
        <v>13.66</v>
      </c>
    </row>
    <row r="5096" spans="1:2" x14ac:dyDescent="0.25">
      <c r="A5096" s="204">
        <v>29770</v>
      </c>
      <c r="B5096" s="201" t="e">
        <f>NA()</f>
        <v>#N/A</v>
      </c>
    </row>
    <row r="5097" spans="1:2" x14ac:dyDescent="0.25">
      <c r="A5097" s="204">
        <v>29773</v>
      </c>
      <c r="B5097" s="201">
        <v>13.48</v>
      </c>
    </row>
    <row r="5098" spans="1:2" x14ac:dyDescent="0.25">
      <c r="A5098" s="204">
        <v>29774</v>
      </c>
      <c r="B5098" s="201">
        <v>13.71</v>
      </c>
    </row>
    <row r="5099" spans="1:2" x14ac:dyDescent="0.25">
      <c r="A5099" s="204">
        <v>29775</v>
      </c>
      <c r="B5099" s="201">
        <v>13.75</v>
      </c>
    </row>
    <row r="5100" spans="1:2" x14ac:dyDescent="0.25">
      <c r="A5100" s="204">
        <v>29776</v>
      </c>
      <c r="B5100" s="201">
        <v>13.77</v>
      </c>
    </row>
    <row r="5101" spans="1:2" x14ac:dyDescent="0.25">
      <c r="A5101" s="204">
        <v>29777</v>
      </c>
      <c r="B5101" s="201">
        <v>13.57</v>
      </c>
    </row>
    <row r="5102" spans="1:2" x14ac:dyDescent="0.25">
      <c r="A5102" s="204">
        <v>29780</v>
      </c>
      <c r="B5102" s="201">
        <v>13.65</v>
      </c>
    </row>
    <row r="5103" spans="1:2" x14ac:dyDescent="0.25">
      <c r="A5103" s="204">
        <v>29781</v>
      </c>
      <c r="B5103" s="201">
        <v>13.81</v>
      </c>
    </row>
    <row r="5104" spans="1:2" x14ac:dyDescent="0.25">
      <c r="A5104" s="204">
        <v>29782</v>
      </c>
      <c r="B5104" s="201">
        <v>13.68</v>
      </c>
    </row>
    <row r="5105" spans="1:2" x14ac:dyDescent="0.25">
      <c r="A5105" s="204">
        <v>29783</v>
      </c>
      <c r="B5105" s="201">
        <v>13.77</v>
      </c>
    </row>
    <row r="5106" spans="1:2" x14ac:dyDescent="0.25">
      <c r="A5106" s="204">
        <v>29784</v>
      </c>
      <c r="B5106" s="201">
        <v>13.73</v>
      </c>
    </row>
    <row r="5107" spans="1:2" x14ac:dyDescent="0.25">
      <c r="A5107" s="204">
        <v>29787</v>
      </c>
      <c r="B5107" s="201">
        <v>14.21</v>
      </c>
    </row>
    <row r="5108" spans="1:2" x14ac:dyDescent="0.25">
      <c r="A5108" s="204">
        <v>29788</v>
      </c>
      <c r="B5108" s="201">
        <v>14.21</v>
      </c>
    </row>
    <row r="5109" spans="1:2" x14ac:dyDescent="0.25">
      <c r="A5109" s="204">
        <v>29789</v>
      </c>
      <c r="B5109" s="201">
        <v>14.24</v>
      </c>
    </row>
    <row r="5110" spans="1:2" x14ac:dyDescent="0.25">
      <c r="A5110" s="204">
        <v>29790</v>
      </c>
      <c r="B5110" s="201">
        <v>14.19</v>
      </c>
    </row>
    <row r="5111" spans="1:2" x14ac:dyDescent="0.25">
      <c r="A5111" s="204">
        <v>29791</v>
      </c>
      <c r="B5111" s="201">
        <v>13.97</v>
      </c>
    </row>
    <row r="5112" spans="1:2" x14ac:dyDescent="0.25">
      <c r="A5112" s="204">
        <v>29794</v>
      </c>
      <c r="B5112" s="201">
        <v>14.07</v>
      </c>
    </row>
    <row r="5113" spans="1:2" x14ac:dyDescent="0.25">
      <c r="A5113" s="204">
        <v>29795</v>
      </c>
      <c r="B5113" s="201">
        <v>14.17</v>
      </c>
    </row>
    <row r="5114" spans="1:2" x14ac:dyDescent="0.25">
      <c r="A5114" s="204">
        <v>29796</v>
      </c>
      <c r="B5114" s="201">
        <v>14.3</v>
      </c>
    </row>
    <row r="5115" spans="1:2" x14ac:dyDescent="0.25">
      <c r="A5115" s="204">
        <v>29797</v>
      </c>
      <c r="B5115" s="201">
        <v>14.31</v>
      </c>
    </row>
    <row r="5116" spans="1:2" x14ac:dyDescent="0.25">
      <c r="A5116" s="204">
        <v>29798</v>
      </c>
      <c r="B5116" s="201">
        <v>14.31</v>
      </c>
    </row>
    <row r="5117" spans="1:2" x14ac:dyDescent="0.25">
      <c r="A5117" s="204">
        <v>29801</v>
      </c>
      <c r="B5117" s="201">
        <v>14.62</v>
      </c>
    </row>
    <row r="5118" spans="1:2" x14ac:dyDescent="0.25">
      <c r="A5118" s="204">
        <v>29802</v>
      </c>
      <c r="B5118" s="201">
        <v>14.54</v>
      </c>
    </row>
    <row r="5119" spans="1:2" x14ac:dyDescent="0.25">
      <c r="A5119" s="204">
        <v>29803</v>
      </c>
      <c r="B5119" s="201">
        <v>14.52</v>
      </c>
    </row>
    <row r="5120" spans="1:2" x14ac:dyDescent="0.25">
      <c r="A5120" s="204">
        <v>29804</v>
      </c>
      <c r="B5120" s="201">
        <v>14.44</v>
      </c>
    </row>
    <row r="5121" spans="1:2" x14ac:dyDescent="0.25">
      <c r="A5121" s="204">
        <v>29805</v>
      </c>
      <c r="B5121" s="201">
        <v>14.43</v>
      </c>
    </row>
    <row r="5122" spans="1:2" x14ac:dyDescent="0.25">
      <c r="A5122" s="204">
        <v>29808</v>
      </c>
      <c r="B5122" s="201">
        <v>14.19</v>
      </c>
    </row>
    <row r="5123" spans="1:2" x14ac:dyDescent="0.25">
      <c r="A5123" s="204">
        <v>29809</v>
      </c>
      <c r="B5123" s="201">
        <v>13.98</v>
      </c>
    </row>
    <row r="5124" spans="1:2" x14ac:dyDescent="0.25">
      <c r="A5124" s="204">
        <v>29810</v>
      </c>
      <c r="B5124" s="201">
        <v>14.12</v>
      </c>
    </row>
    <row r="5125" spans="1:2" x14ac:dyDescent="0.25">
      <c r="A5125" s="204">
        <v>29811</v>
      </c>
      <c r="B5125" s="201">
        <v>14.14</v>
      </c>
    </row>
    <row r="5126" spans="1:2" x14ac:dyDescent="0.25">
      <c r="A5126" s="204">
        <v>29812</v>
      </c>
      <c r="B5126" s="201">
        <v>14.27</v>
      </c>
    </row>
    <row r="5127" spans="1:2" x14ac:dyDescent="0.25">
      <c r="A5127" s="204">
        <v>29815</v>
      </c>
      <c r="B5127" s="201">
        <v>14.22</v>
      </c>
    </row>
    <row r="5128" spans="1:2" x14ac:dyDescent="0.25">
      <c r="A5128" s="204">
        <v>29816</v>
      </c>
      <c r="B5128" s="201">
        <v>14.31</v>
      </c>
    </row>
    <row r="5129" spans="1:2" x14ac:dyDescent="0.25">
      <c r="A5129" s="204">
        <v>29817</v>
      </c>
      <c r="B5129" s="201">
        <v>14.27</v>
      </c>
    </row>
    <row r="5130" spans="1:2" x14ac:dyDescent="0.25">
      <c r="A5130" s="204">
        <v>29818</v>
      </c>
      <c r="B5130" s="201">
        <v>14.43</v>
      </c>
    </row>
    <row r="5131" spans="1:2" x14ac:dyDescent="0.25">
      <c r="A5131" s="204">
        <v>29819</v>
      </c>
      <c r="B5131" s="201">
        <v>14.46</v>
      </c>
    </row>
    <row r="5132" spans="1:2" x14ac:dyDescent="0.25">
      <c r="A5132" s="204">
        <v>29822</v>
      </c>
      <c r="B5132" s="201">
        <v>14.95</v>
      </c>
    </row>
    <row r="5133" spans="1:2" x14ac:dyDescent="0.25">
      <c r="A5133" s="204">
        <v>29823</v>
      </c>
      <c r="B5133" s="201">
        <v>15.06</v>
      </c>
    </row>
    <row r="5134" spans="1:2" x14ac:dyDescent="0.25">
      <c r="A5134" s="204">
        <v>29824</v>
      </c>
      <c r="B5134" s="201">
        <v>15</v>
      </c>
    </row>
    <row r="5135" spans="1:2" x14ac:dyDescent="0.25">
      <c r="A5135" s="204">
        <v>29825</v>
      </c>
      <c r="B5135" s="201">
        <v>15.05</v>
      </c>
    </row>
    <row r="5136" spans="1:2" x14ac:dyDescent="0.25">
      <c r="A5136" s="204">
        <v>29826</v>
      </c>
      <c r="B5136" s="201">
        <v>14.87</v>
      </c>
    </row>
    <row r="5137" spans="1:2" x14ac:dyDescent="0.25">
      <c r="A5137" s="204">
        <v>29829</v>
      </c>
      <c r="B5137" s="201">
        <v>15.15</v>
      </c>
    </row>
    <row r="5138" spans="1:2" x14ac:dyDescent="0.25">
      <c r="A5138" s="204">
        <v>29830</v>
      </c>
      <c r="B5138" s="201">
        <v>15.09</v>
      </c>
    </row>
    <row r="5139" spans="1:2" x14ac:dyDescent="0.25">
      <c r="A5139" s="204">
        <v>29831</v>
      </c>
      <c r="B5139" s="201">
        <v>15.11</v>
      </c>
    </row>
    <row r="5140" spans="1:2" x14ac:dyDescent="0.25">
      <c r="A5140" s="204">
        <v>29832</v>
      </c>
      <c r="B5140" s="201">
        <v>15.21</v>
      </c>
    </row>
    <row r="5141" spans="1:2" x14ac:dyDescent="0.25">
      <c r="A5141" s="204">
        <v>29833</v>
      </c>
      <c r="B5141" s="201">
        <v>15.24</v>
      </c>
    </row>
    <row r="5142" spans="1:2" x14ac:dyDescent="0.25">
      <c r="A5142" s="204">
        <v>29836</v>
      </c>
      <c r="B5142" s="201" t="e">
        <f>NA()</f>
        <v>#N/A</v>
      </c>
    </row>
    <row r="5143" spans="1:2" x14ac:dyDescent="0.25">
      <c r="A5143" s="204">
        <v>29837</v>
      </c>
      <c r="B5143" s="201">
        <v>15.36</v>
      </c>
    </row>
    <row r="5144" spans="1:2" x14ac:dyDescent="0.25">
      <c r="A5144" s="204">
        <v>29838</v>
      </c>
      <c r="B5144" s="201">
        <v>15.23</v>
      </c>
    </row>
    <row r="5145" spans="1:2" x14ac:dyDescent="0.25">
      <c r="A5145" s="204">
        <v>29839</v>
      </c>
      <c r="B5145" s="201">
        <v>15.03</v>
      </c>
    </row>
    <row r="5146" spans="1:2" x14ac:dyDescent="0.25">
      <c r="A5146" s="204">
        <v>29840</v>
      </c>
      <c r="B5146" s="201">
        <v>14.86</v>
      </c>
    </row>
    <row r="5147" spans="1:2" x14ac:dyDescent="0.25">
      <c r="A5147" s="204">
        <v>29843</v>
      </c>
      <c r="B5147" s="201">
        <v>14.92</v>
      </c>
    </row>
    <row r="5148" spans="1:2" x14ac:dyDescent="0.25">
      <c r="A5148" s="204">
        <v>29844</v>
      </c>
      <c r="B5148" s="201">
        <v>14.8</v>
      </c>
    </row>
    <row r="5149" spans="1:2" x14ac:dyDescent="0.25">
      <c r="A5149" s="204">
        <v>29845</v>
      </c>
      <c r="B5149" s="201">
        <v>14.82</v>
      </c>
    </row>
    <row r="5150" spans="1:2" x14ac:dyDescent="0.25">
      <c r="A5150" s="204">
        <v>29846</v>
      </c>
      <c r="B5150" s="201">
        <v>14.68</v>
      </c>
    </row>
    <row r="5151" spans="1:2" x14ac:dyDescent="0.25">
      <c r="A5151" s="204">
        <v>29847</v>
      </c>
      <c r="B5151" s="201">
        <v>14.57</v>
      </c>
    </row>
    <row r="5152" spans="1:2" x14ac:dyDescent="0.25">
      <c r="A5152" s="204">
        <v>29850</v>
      </c>
      <c r="B5152" s="201">
        <v>14.45</v>
      </c>
    </row>
    <row r="5153" spans="1:2" x14ac:dyDescent="0.25">
      <c r="A5153" s="204">
        <v>29851</v>
      </c>
      <c r="B5153" s="201">
        <v>14.68</v>
      </c>
    </row>
    <row r="5154" spans="1:2" x14ac:dyDescent="0.25">
      <c r="A5154" s="204">
        <v>29852</v>
      </c>
      <c r="B5154" s="201">
        <v>14.93</v>
      </c>
    </row>
    <row r="5155" spans="1:2" x14ac:dyDescent="0.25">
      <c r="A5155" s="204">
        <v>29853</v>
      </c>
      <c r="B5155" s="201">
        <v>15.05</v>
      </c>
    </row>
    <row r="5156" spans="1:2" x14ac:dyDescent="0.25">
      <c r="A5156" s="204">
        <v>29854</v>
      </c>
      <c r="B5156" s="201">
        <v>15.53</v>
      </c>
    </row>
    <row r="5157" spans="1:2" x14ac:dyDescent="0.25">
      <c r="A5157" s="204">
        <v>29857</v>
      </c>
      <c r="B5157" s="201">
        <v>15.45</v>
      </c>
    </row>
    <row r="5158" spans="1:2" x14ac:dyDescent="0.25">
      <c r="A5158" s="204">
        <v>29858</v>
      </c>
      <c r="B5158" s="201">
        <v>15.63</v>
      </c>
    </row>
    <row r="5159" spans="1:2" x14ac:dyDescent="0.25">
      <c r="A5159" s="204">
        <v>29859</v>
      </c>
      <c r="B5159" s="201">
        <v>15.78</v>
      </c>
    </row>
    <row r="5160" spans="1:2" x14ac:dyDescent="0.25">
      <c r="A5160" s="204">
        <v>29860</v>
      </c>
      <c r="B5160" s="201">
        <v>15.62</v>
      </c>
    </row>
    <row r="5161" spans="1:2" x14ac:dyDescent="0.25">
      <c r="A5161" s="204">
        <v>29861</v>
      </c>
      <c r="B5161" s="201">
        <v>15.28</v>
      </c>
    </row>
    <row r="5162" spans="1:2" x14ac:dyDescent="0.25">
      <c r="A5162" s="204">
        <v>29864</v>
      </c>
      <c r="B5162" s="201">
        <v>15.09</v>
      </c>
    </row>
    <row r="5163" spans="1:2" x14ac:dyDescent="0.25">
      <c r="A5163" s="204">
        <v>29865</v>
      </c>
      <c r="B5163" s="201">
        <v>15.1</v>
      </c>
    </row>
    <row r="5164" spans="1:2" x14ac:dyDescent="0.25">
      <c r="A5164" s="204">
        <v>29866</v>
      </c>
      <c r="B5164" s="201">
        <v>15.03</v>
      </c>
    </row>
    <row r="5165" spans="1:2" x14ac:dyDescent="0.25">
      <c r="A5165" s="204">
        <v>29867</v>
      </c>
      <c r="B5165" s="201">
        <v>14.95</v>
      </c>
    </row>
    <row r="5166" spans="1:2" x14ac:dyDescent="0.25">
      <c r="A5166" s="204">
        <v>29868</v>
      </c>
      <c r="B5166" s="201">
        <v>14.72</v>
      </c>
    </row>
    <row r="5167" spans="1:2" x14ac:dyDescent="0.25">
      <c r="A5167" s="204">
        <v>29871</v>
      </c>
      <c r="B5167" s="201" t="e">
        <f>NA()</f>
        <v>#N/A</v>
      </c>
    </row>
    <row r="5168" spans="1:2" x14ac:dyDescent="0.25">
      <c r="A5168" s="204">
        <v>29872</v>
      </c>
      <c r="B5168" s="201">
        <v>14.9</v>
      </c>
    </row>
    <row r="5169" spans="1:2" x14ac:dyDescent="0.25">
      <c r="A5169" s="204">
        <v>29873</v>
      </c>
      <c r="B5169" s="201">
        <v>14.95</v>
      </c>
    </row>
    <row r="5170" spans="1:2" x14ac:dyDescent="0.25">
      <c r="A5170" s="204">
        <v>29874</v>
      </c>
      <c r="B5170" s="201">
        <v>14.86</v>
      </c>
    </row>
    <row r="5171" spans="1:2" x14ac:dyDescent="0.25">
      <c r="A5171" s="204">
        <v>29875</v>
      </c>
      <c r="B5171" s="201">
        <v>14.98</v>
      </c>
    </row>
    <row r="5172" spans="1:2" x14ac:dyDescent="0.25">
      <c r="A5172" s="204">
        <v>29878</v>
      </c>
      <c r="B5172" s="201">
        <v>14.94</v>
      </c>
    </row>
    <row r="5173" spans="1:2" x14ac:dyDescent="0.25">
      <c r="A5173" s="204">
        <v>29879</v>
      </c>
      <c r="B5173" s="201">
        <v>15.05</v>
      </c>
    </row>
    <row r="5174" spans="1:2" x14ac:dyDescent="0.25">
      <c r="A5174" s="204">
        <v>29880</v>
      </c>
      <c r="B5174" s="201">
        <v>15.32</v>
      </c>
    </row>
    <row r="5175" spans="1:2" x14ac:dyDescent="0.25">
      <c r="A5175" s="204">
        <v>29881</v>
      </c>
      <c r="B5175" s="201">
        <v>15.33</v>
      </c>
    </row>
    <row r="5176" spans="1:2" x14ac:dyDescent="0.25">
      <c r="A5176" s="204">
        <v>29882</v>
      </c>
      <c r="B5176" s="201">
        <v>15.26</v>
      </c>
    </row>
    <row r="5177" spans="1:2" x14ac:dyDescent="0.25">
      <c r="A5177" s="204">
        <v>29885</v>
      </c>
      <c r="B5177" s="201">
        <v>15.59</v>
      </c>
    </row>
    <row r="5178" spans="1:2" x14ac:dyDescent="0.25">
      <c r="A5178" s="204">
        <v>29886</v>
      </c>
      <c r="B5178" s="201">
        <v>15.47</v>
      </c>
    </row>
    <row r="5179" spans="1:2" x14ac:dyDescent="0.25">
      <c r="A5179" s="204">
        <v>29887</v>
      </c>
      <c r="B5179" s="201">
        <v>15.42</v>
      </c>
    </row>
    <row r="5180" spans="1:2" x14ac:dyDescent="0.25">
      <c r="A5180" s="204">
        <v>29888</v>
      </c>
      <c r="B5180" s="201">
        <v>15.13</v>
      </c>
    </row>
    <row r="5181" spans="1:2" x14ac:dyDescent="0.25">
      <c r="A5181" s="204">
        <v>29889</v>
      </c>
      <c r="B5181" s="201">
        <v>14.75</v>
      </c>
    </row>
    <row r="5182" spans="1:2" x14ac:dyDescent="0.25">
      <c r="A5182" s="204">
        <v>29892</v>
      </c>
      <c r="B5182" s="201">
        <v>14.74</v>
      </c>
    </row>
    <row r="5183" spans="1:2" x14ac:dyDescent="0.25">
      <c r="A5183" s="204">
        <v>29893</v>
      </c>
      <c r="B5183" s="201" t="e">
        <f>NA()</f>
        <v>#N/A</v>
      </c>
    </row>
    <row r="5184" spans="1:2" x14ac:dyDescent="0.25">
      <c r="A5184" s="204">
        <v>29894</v>
      </c>
      <c r="B5184" s="201">
        <v>14.34</v>
      </c>
    </row>
    <row r="5185" spans="1:2" x14ac:dyDescent="0.25">
      <c r="A5185" s="204">
        <v>29895</v>
      </c>
      <c r="B5185" s="201">
        <v>14.39</v>
      </c>
    </row>
    <row r="5186" spans="1:2" x14ac:dyDescent="0.25">
      <c r="A5186" s="204">
        <v>29896</v>
      </c>
      <c r="B5186" s="201">
        <v>14.18</v>
      </c>
    </row>
    <row r="5187" spans="1:2" x14ac:dyDescent="0.25">
      <c r="A5187" s="204">
        <v>29899</v>
      </c>
      <c r="B5187" s="201">
        <v>13.78</v>
      </c>
    </row>
    <row r="5188" spans="1:2" x14ac:dyDescent="0.25">
      <c r="A5188" s="204">
        <v>29900</v>
      </c>
      <c r="B5188" s="201">
        <v>13.72</v>
      </c>
    </row>
    <row r="5189" spans="1:2" x14ac:dyDescent="0.25">
      <c r="A5189" s="204">
        <v>29901</v>
      </c>
      <c r="B5189" s="201" t="e">
        <f>NA()</f>
        <v>#N/A</v>
      </c>
    </row>
    <row r="5190" spans="1:2" x14ac:dyDescent="0.25">
      <c r="A5190" s="204">
        <v>29902</v>
      </c>
      <c r="B5190" s="201">
        <v>13.49</v>
      </c>
    </row>
    <row r="5191" spans="1:2" x14ac:dyDescent="0.25">
      <c r="A5191" s="204">
        <v>29903</v>
      </c>
      <c r="B5191" s="201">
        <v>13.45</v>
      </c>
    </row>
    <row r="5192" spans="1:2" x14ac:dyDescent="0.25">
      <c r="A5192" s="204">
        <v>29906</v>
      </c>
      <c r="B5192" s="201">
        <v>13.31</v>
      </c>
    </row>
    <row r="5193" spans="1:2" x14ac:dyDescent="0.25">
      <c r="A5193" s="204">
        <v>29907</v>
      </c>
      <c r="B5193" s="201">
        <v>13.45</v>
      </c>
    </row>
    <row r="5194" spans="1:2" x14ac:dyDescent="0.25">
      <c r="A5194" s="204">
        <v>29908</v>
      </c>
      <c r="B5194" s="201">
        <v>13.24</v>
      </c>
    </row>
    <row r="5195" spans="1:2" x14ac:dyDescent="0.25">
      <c r="A5195" s="204">
        <v>29909</v>
      </c>
      <c r="B5195" s="201">
        <v>13.2</v>
      </c>
    </row>
    <row r="5196" spans="1:2" x14ac:dyDescent="0.25">
      <c r="A5196" s="204">
        <v>29910</v>
      </c>
      <c r="B5196" s="201">
        <v>13.23</v>
      </c>
    </row>
    <row r="5197" spans="1:2" x14ac:dyDescent="0.25">
      <c r="A5197" s="204">
        <v>29913</v>
      </c>
      <c r="B5197" s="201">
        <v>13.44</v>
      </c>
    </row>
    <row r="5198" spans="1:2" x14ac:dyDescent="0.25">
      <c r="A5198" s="204">
        <v>29914</v>
      </c>
      <c r="B5198" s="201">
        <v>13.14</v>
      </c>
    </row>
    <row r="5199" spans="1:2" x14ac:dyDescent="0.25">
      <c r="A5199" s="204">
        <v>29915</v>
      </c>
      <c r="B5199" s="201">
        <v>12.98</v>
      </c>
    </row>
    <row r="5200" spans="1:2" x14ac:dyDescent="0.25">
      <c r="A5200" s="204">
        <v>29916</v>
      </c>
      <c r="B5200" s="201" t="e">
        <f>NA()</f>
        <v>#N/A</v>
      </c>
    </row>
    <row r="5201" spans="1:2" x14ac:dyDescent="0.25">
      <c r="A5201" s="204">
        <v>29917</v>
      </c>
      <c r="B5201" s="201">
        <v>12.92</v>
      </c>
    </row>
    <row r="5202" spans="1:2" x14ac:dyDescent="0.25">
      <c r="A5202" s="204">
        <v>29920</v>
      </c>
      <c r="B5202" s="201">
        <v>13.13</v>
      </c>
    </row>
    <row r="5203" spans="1:2" x14ac:dyDescent="0.25">
      <c r="A5203" s="204">
        <v>29921</v>
      </c>
      <c r="B5203" s="201">
        <v>13.37</v>
      </c>
    </row>
    <row r="5204" spans="1:2" x14ac:dyDescent="0.25">
      <c r="A5204" s="204">
        <v>29922</v>
      </c>
      <c r="B5204" s="201">
        <v>13.49</v>
      </c>
    </row>
    <row r="5205" spans="1:2" x14ac:dyDescent="0.25">
      <c r="A5205" s="204">
        <v>29923</v>
      </c>
      <c r="B5205" s="201">
        <v>13.45</v>
      </c>
    </row>
    <row r="5206" spans="1:2" x14ac:dyDescent="0.25">
      <c r="A5206" s="204">
        <v>29924</v>
      </c>
      <c r="B5206" s="201">
        <v>13.15</v>
      </c>
    </row>
    <row r="5207" spans="1:2" x14ac:dyDescent="0.25">
      <c r="A5207" s="204">
        <v>29927</v>
      </c>
      <c r="B5207" s="201">
        <v>13.5</v>
      </c>
    </row>
    <row r="5208" spans="1:2" x14ac:dyDescent="0.25">
      <c r="A5208" s="204">
        <v>29928</v>
      </c>
      <c r="B5208" s="201">
        <v>13.5</v>
      </c>
    </row>
    <row r="5209" spans="1:2" x14ac:dyDescent="0.25">
      <c r="A5209" s="204">
        <v>29929</v>
      </c>
      <c r="B5209" s="201">
        <v>13.64</v>
      </c>
    </row>
    <row r="5210" spans="1:2" x14ac:dyDescent="0.25">
      <c r="A5210" s="204">
        <v>29930</v>
      </c>
      <c r="B5210" s="201">
        <v>13.8</v>
      </c>
    </row>
    <row r="5211" spans="1:2" x14ac:dyDescent="0.25">
      <c r="A5211" s="204">
        <v>29931</v>
      </c>
      <c r="B5211" s="201">
        <v>13.84</v>
      </c>
    </row>
    <row r="5212" spans="1:2" x14ac:dyDescent="0.25">
      <c r="A5212" s="204">
        <v>29934</v>
      </c>
      <c r="B5212" s="201">
        <v>13.62</v>
      </c>
    </row>
    <row r="5213" spans="1:2" x14ac:dyDescent="0.25">
      <c r="A5213" s="204">
        <v>29935</v>
      </c>
      <c r="B5213" s="201">
        <v>13.55</v>
      </c>
    </row>
    <row r="5214" spans="1:2" x14ac:dyDescent="0.25">
      <c r="A5214" s="204">
        <v>29936</v>
      </c>
      <c r="B5214" s="201">
        <v>13.53</v>
      </c>
    </row>
    <row r="5215" spans="1:2" x14ac:dyDescent="0.25">
      <c r="A5215" s="204">
        <v>29937</v>
      </c>
      <c r="B5215" s="201">
        <v>13.71</v>
      </c>
    </row>
    <row r="5216" spans="1:2" x14ac:dyDescent="0.25">
      <c r="A5216" s="204">
        <v>29938</v>
      </c>
      <c r="B5216" s="201">
        <v>13.51</v>
      </c>
    </row>
    <row r="5217" spans="1:2" x14ac:dyDescent="0.25">
      <c r="A5217" s="204">
        <v>29941</v>
      </c>
      <c r="B5217" s="201">
        <v>13.83</v>
      </c>
    </row>
    <row r="5218" spans="1:2" x14ac:dyDescent="0.25">
      <c r="A5218" s="204">
        <v>29942</v>
      </c>
      <c r="B5218" s="201">
        <v>14.02</v>
      </c>
    </row>
    <row r="5219" spans="1:2" x14ac:dyDescent="0.25">
      <c r="A5219" s="204">
        <v>29943</v>
      </c>
      <c r="B5219" s="201">
        <v>14.14</v>
      </c>
    </row>
    <row r="5220" spans="1:2" x14ac:dyDescent="0.25">
      <c r="A5220" s="204">
        <v>29944</v>
      </c>
      <c r="B5220" s="201">
        <v>14.01</v>
      </c>
    </row>
    <row r="5221" spans="1:2" x14ac:dyDescent="0.25">
      <c r="A5221" s="204">
        <v>29945</v>
      </c>
      <c r="B5221" s="201" t="e">
        <f>NA()</f>
        <v>#N/A</v>
      </c>
    </row>
    <row r="5222" spans="1:2" x14ac:dyDescent="0.25">
      <c r="A5222" s="204">
        <v>29948</v>
      </c>
      <c r="B5222" s="201">
        <v>14.01</v>
      </c>
    </row>
    <row r="5223" spans="1:2" x14ac:dyDescent="0.25">
      <c r="A5223" s="204">
        <v>29949</v>
      </c>
      <c r="B5223" s="201">
        <v>14.12</v>
      </c>
    </row>
    <row r="5224" spans="1:2" x14ac:dyDescent="0.25">
      <c r="A5224" s="204">
        <v>29950</v>
      </c>
      <c r="B5224" s="201">
        <v>14.26</v>
      </c>
    </row>
    <row r="5225" spans="1:2" x14ac:dyDescent="0.25">
      <c r="A5225" s="204">
        <v>29951</v>
      </c>
      <c r="B5225" s="201">
        <v>14.04</v>
      </c>
    </row>
    <row r="5226" spans="1:2" x14ac:dyDescent="0.25">
      <c r="A5226" s="204">
        <v>29952</v>
      </c>
      <c r="B5226" s="201" t="e">
        <f>NA()</f>
        <v>#N/A</v>
      </c>
    </row>
    <row r="5227" spans="1:2" x14ac:dyDescent="0.25">
      <c r="A5227" s="204">
        <v>29955</v>
      </c>
      <c r="B5227" s="201">
        <v>14.24</v>
      </c>
    </row>
    <row r="5228" spans="1:2" x14ac:dyDescent="0.25">
      <c r="A5228" s="204">
        <v>29956</v>
      </c>
      <c r="B5228" s="201">
        <v>14.52</v>
      </c>
    </row>
    <row r="5229" spans="1:2" x14ac:dyDescent="0.25">
      <c r="A5229" s="204">
        <v>29957</v>
      </c>
      <c r="B5229" s="201">
        <v>14.67</v>
      </c>
    </row>
    <row r="5230" spans="1:2" x14ac:dyDescent="0.25">
      <c r="A5230" s="204">
        <v>29958</v>
      </c>
      <c r="B5230" s="201">
        <v>14.71</v>
      </c>
    </row>
    <row r="5231" spans="1:2" x14ac:dyDescent="0.25">
      <c r="A5231" s="204">
        <v>29959</v>
      </c>
      <c r="B5231" s="201">
        <v>14.52</v>
      </c>
    </row>
    <row r="5232" spans="1:2" x14ac:dyDescent="0.25">
      <c r="A5232" s="204">
        <v>29962</v>
      </c>
      <c r="B5232" s="201">
        <v>14.8</v>
      </c>
    </row>
    <row r="5233" spans="1:2" x14ac:dyDescent="0.25">
      <c r="A5233" s="204">
        <v>29963</v>
      </c>
      <c r="B5233" s="201">
        <v>14.64</v>
      </c>
    </row>
    <row r="5234" spans="1:2" x14ac:dyDescent="0.25">
      <c r="A5234" s="204">
        <v>29964</v>
      </c>
      <c r="B5234" s="201">
        <v>14.85</v>
      </c>
    </row>
    <row r="5235" spans="1:2" x14ac:dyDescent="0.25">
      <c r="A5235" s="204">
        <v>29965</v>
      </c>
      <c r="B5235" s="201">
        <v>14.65</v>
      </c>
    </row>
    <row r="5236" spans="1:2" x14ac:dyDescent="0.25">
      <c r="A5236" s="204">
        <v>29966</v>
      </c>
      <c r="B5236" s="201">
        <v>14.76</v>
      </c>
    </row>
    <row r="5237" spans="1:2" x14ac:dyDescent="0.25">
      <c r="A5237" s="204">
        <v>29969</v>
      </c>
      <c r="B5237" s="201">
        <v>14.6</v>
      </c>
    </row>
    <row r="5238" spans="1:2" x14ac:dyDescent="0.25">
      <c r="A5238" s="204">
        <v>29970</v>
      </c>
      <c r="B5238" s="201">
        <v>14.74</v>
      </c>
    </row>
    <row r="5239" spans="1:2" x14ac:dyDescent="0.25">
      <c r="A5239" s="204">
        <v>29971</v>
      </c>
      <c r="B5239" s="201">
        <v>14.68</v>
      </c>
    </row>
    <row r="5240" spans="1:2" x14ac:dyDescent="0.25">
      <c r="A5240" s="204">
        <v>29972</v>
      </c>
      <c r="B5240" s="201">
        <v>14.54</v>
      </c>
    </row>
    <row r="5241" spans="1:2" x14ac:dyDescent="0.25">
      <c r="A5241" s="204">
        <v>29973</v>
      </c>
      <c r="B5241" s="201">
        <v>14.55</v>
      </c>
    </row>
    <row r="5242" spans="1:2" x14ac:dyDescent="0.25">
      <c r="A5242" s="204">
        <v>29976</v>
      </c>
      <c r="B5242" s="201">
        <v>14.51</v>
      </c>
    </row>
    <row r="5243" spans="1:2" x14ac:dyDescent="0.25">
      <c r="A5243" s="204">
        <v>29977</v>
      </c>
      <c r="B5243" s="201">
        <v>14.44</v>
      </c>
    </row>
    <row r="5244" spans="1:2" x14ac:dyDescent="0.25">
      <c r="A5244" s="204">
        <v>29978</v>
      </c>
      <c r="B5244" s="201">
        <v>14.45</v>
      </c>
    </row>
    <row r="5245" spans="1:2" x14ac:dyDescent="0.25">
      <c r="A5245" s="204">
        <v>29979</v>
      </c>
      <c r="B5245" s="201">
        <v>14.25</v>
      </c>
    </row>
    <row r="5246" spans="1:2" x14ac:dyDescent="0.25">
      <c r="A5246" s="204">
        <v>29980</v>
      </c>
      <c r="B5246" s="201">
        <v>14.21</v>
      </c>
    </row>
    <row r="5247" spans="1:2" x14ac:dyDescent="0.25">
      <c r="A5247" s="204">
        <v>29983</v>
      </c>
      <c r="B5247" s="201">
        <v>14.61</v>
      </c>
    </row>
    <row r="5248" spans="1:2" x14ac:dyDescent="0.25">
      <c r="A5248" s="204">
        <v>29984</v>
      </c>
      <c r="B5248" s="201">
        <v>14.53</v>
      </c>
    </row>
    <row r="5249" spans="1:2" x14ac:dyDescent="0.25">
      <c r="A5249" s="204">
        <v>29985</v>
      </c>
      <c r="B5249" s="201">
        <v>14.67</v>
      </c>
    </row>
    <row r="5250" spans="1:2" x14ac:dyDescent="0.25">
      <c r="A5250" s="204">
        <v>29986</v>
      </c>
      <c r="B5250" s="201">
        <v>14.81</v>
      </c>
    </row>
    <row r="5251" spans="1:2" x14ac:dyDescent="0.25">
      <c r="A5251" s="204">
        <v>29987</v>
      </c>
      <c r="B5251" s="201">
        <v>14.71</v>
      </c>
    </row>
    <row r="5252" spans="1:2" x14ac:dyDescent="0.25">
      <c r="A5252" s="204">
        <v>29990</v>
      </c>
      <c r="B5252" s="201">
        <v>15</v>
      </c>
    </row>
    <row r="5253" spans="1:2" x14ac:dyDescent="0.25">
      <c r="A5253" s="204">
        <v>29991</v>
      </c>
      <c r="B5253" s="201">
        <v>15.06</v>
      </c>
    </row>
    <row r="5254" spans="1:2" x14ac:dyDescent="0.25">
      <c r="A5254" s="204">
        <v>29992</v>
      </c>
      <c r="B5254" s="201">
        <v>14.95</v>
      </c>
    </row>
    <row r="5255" spans="1:2" x14ac:dyDescent="0.25">
      <c r="A5255" s="204">
        <v>29993</v>
      </c>
      <c r="B5255" s="201">
        <v>14.8</v>
      </c>
    </row>
    <row r="5256" spans="1:2" x14ac:dyDescent="0.25">
      <c r="A5256" s="204">
        <v>29994</v>
      </c>
      <c r="B5256" s="201" t="e">
        <f>NA()</f>
        <v>#N/A</v>
      </c>
    </row>
    <row r="5257" spans="1:2" x14ac:dyDescent="0.25">
      <c r="A5257" s="204">
        <v>29997</v>
      </c>
      <c r="B5257" s="201" t="e">
        <f>NA()</f>
        <v>#N/A</v>
      </c>
    </row>
    <row r="5258" spans="1:2" x14ac:dyDescent="0.25">
      <c r="A5258" s="204">
        <v>29998</v>
      </c>
      <c r="B5258" s="201">
        <v>14.6</v>
      </c>
    </row>
    <row r="5259" spans="1:2" x14ac:dyDescent="0.25">
      <c r="A5259" s="204">
        <v>29999</v>
      </c>
      <c r="B5259" s="201">
        <v>14.55</v>
      </c>
    </row>
    <row r="5260" spans="1:2" x14ac:dyDescent="0.25">
      <c r="A5260" s="204">
        <v>30000</v>
      </c>
      <c r="B5260" s="201">
        <v>14.32</v>
      </c>
    </row>
    <row r="5261" spans="1:2" x14ac:dyDescent="0.25">
      <c r="A5261" s="204">
        <v>30001</v>
      </c>
      <c r="B5261" s="201">
        <v>14.29</v>
      </c>
    </row>
    <row r="5262" spans="1:2" x14ac:dyDescent="0.25">
      <c r="A5262" s="204">
        <v>30004</v>
      </c>
      <c r="B5262" s="201">
        <v>13.89</v>
      </c>
    </row>
    <row r="5263" spans="1:2" x14ac:dyDescent="0.25">
      <c r="A5263" s="204">
        <v>30005</v>
      </c>
      <c r="B5263" s="201">
        <v>13.99</v>
      </c>
    </row>
    <row r="5264" spans="1:2" x14ac:dyDescent="0.25">
      <c r="A5264" s="204">
        <v>30006</v>
      </c>
      <c r="B5264" s="201">
        <v>13.86</v>
      </c>
    </row>
    <row r="5265" spans="1:2" x14ac:dyDescent="0.25">
      <c r="A5265" s="204">
        <v>30007</v>
      </c>
      <c r="B5265" s="201">
        <v>13.96</v>
      </c>
    </row>
    <row r="5266" spans="1:2" x14ac:dyDescent="0.25">
      <c r="A5266" s="204">
        <v>30008</v>
      </c>
      <c r="B5266" s="201">
        <v>14.09</v>
      </c>
    </row>
    <row r="5267" spans="1:2" x14ac:dyDescent="0.25">
      <c r="A5267" s="204">
        <v>30011</v>
      </c>
      <c r="B5267" s="201">
        <v>13.87</v>
      </c>
    </row>
    <row r="5268" spans="1:2" x14ac:dyDescent="0.25">
      <c r="A5268" s="204">
        <v>30012</v>
      </c>
      <c r="B5268" s="201">
        <v>13.69</v>
      </c>
    </row>
    <row r="5269" spans="1:2" x14ac:dyDescent="0.25">
      <c r="A5269" s="204">
        <v>30013</v>
      </c>
      <c r="B5269" s="201">
        <v>13.62</v>
      </c>
    </row>
    <row r="5270" spans="1:2" x14ac:dyDescent="0.25">
      <c r="A5270" s="204">
        <v>30014</v>
      </c>
      <c r="B5270" s="201">
        <v>13.55</v>
      </c>
    </row>
    <row r="5271" spans="1:2" x14ac:dyDescent="0.25">
      <c r="A5271" s="204">
        <v>30015</v>
      </c>
      <c r="B5271" s="201">
        <v>13.56</v>
      </c>
    </row>
    <row r="5272" spans="1:2" x14ac:dyDescent="0.25">
      <c r="A5272" s="204">
        <v>30018</v>
      </c>
      <c r="B5272" s="201">
        <v>13.69</v>
      </c>
    </row>
    <row r="5273" spans="1:2" x14ac:dyDescent="0.25">
      <c r="A5273" s="204">
        <v>30019</v>
      </c>
      <c r="B5273" s="201">
        <v>13.69</v>
      </c>
    </row>
    <row r="5274" spans="1:2" x14ac:dyDescent="0.25">
      <c r="A5274" s="204">
        <v>30020</v>
      </c>
      <c r="B5274" s="201">
        <v>13.71</v>
      </c>
    </row>
    <row r="5275" spans="1:2" x14ac:dyDescent="0.25">
      <c r="A5275" s="204">
        <v>30021</v>
      </c>
      <c r="B5275" s="201">
        <v>13.86</v>
      </c>
    </row>
    <row r="5276" spans="1:2" x14ac:dyDescent="0.25">
      <c r="A5276" s="204">
        <v>30022</v>
      </c>
      <c r="B5276" s="201">
        <v>13.88</v>
      </c>
    </row>
    <row r="5277" spans="1:2" x14ac:dyDescent="0.25">
      <c r="A5277" s="204">
        <v>30025</v>
      </c>
      <c r="B5277" s="201">
        <v>13.79</v>
      </c>
    </row>
    <row r="5278" spans="1:2" x14ac:dyDescent="0.25">
      <c r="A5278" s="204">
        <v>30026</v>
      </c>
      <c r="B5278" s="201">
        <v>13.77</v>
      </c>
    </row>
    <row r="5279" spans="1:2" x14ac:dyDescent="0.25">
      <c r="A5279" s="204">
        <v>30027</v>
      </c>
      <c r="B5279" s="201">
        <v>13.72</v>
      </c>
    </row>
    <row r="5280" spans="1:2" x14ac:dyDescent="0.25">
      <c r="A5280" s="204">
        <v>30028</v>
      </c>
      <c r="B5280" s="201">
        <v>13.72</v>
      </c>
    </row>
    <row r="5281" spans="1:2" x14ac:dyDescent="0.25">
      <c r="A5281" s="204">
        <v>30029</v>
      </c>
      <c r="B5281" s="201">
        <v>13.79</v>
      </c>
    </row>
    <row r="5282" spans="1:2" x14ac:dyDescent="0.25">
      <c r="A5282" s="204">
        <v>30032</v>
      </c>
      <c r="B5282" s="201">
        <v>13.59</v>
      </c>
    </row>
    <row r="5283" spans="1:2" x14ac:dyDescent="0.25">
      <c r="A5283" s="204">
        <v>30033</v>
      </c>
      <c r="B5283" s="201">
        <v>13.53</v>
      </c>
    </row>
    <row r="5284" spans="1:2" x14ac:dyDescent="0.25">
      <c r="A5284" s="204">
        <v>30034</v>
      </c>
      <c r="B5284" s="201">
        <v>13.72</v>
      </c>
    </row>
    <row r="5285" spans="1:2" x14ac:dyDescent="0.25">
      <c r="A5285" s="204">
        <v>30035</v>
      </c>
      <c r="B5285" s="201">
        <v>13.73</v>
      </c>
    </row>
    <row r="5286" spans="1:2" x14ac:dyDescent="0.25">
      <c r="A5286" s="204">
        <v>30036</v>
      </c>
      <c r="B5286" s="201">
        <v>13.88</v>
      </c>
    </row>
    <row r="5287" spans="1:2" x14ac:dyDescent="0.25">
      <c r="A5287" s="204">
        <v>30039</v>
      </c>
      <c r="B5287" s="201">
        <v>14.02</v>
      </c>
    </row>
    <row r="5288" spans="1:2" x14ac:dyDescent="0.25">
      <c r="A5288" s="204">
        <v>30040</v>
      </c>
      <c r="B5288" s="201">
        <v>14.05</v>
      </c>
    </row>
    <row r="5289" spans="1:2" x14ac:dyDescent="0.25">
      <c r="A5289" s="204">
        <v>30041</v>
      </c>
      <c r="B5289" s="201">
        <v>13.89</v>
      </c>
    </row>
    <row r="5290" spans="1:2" x14ac:dyDescent="0.25">
      <c r="A5290" s="204">
        <v>30042</v>
      </c>
      <c r="B5290" s="201">
        <v>13.82</v>
      </c>
    </row>
    <row r="5291" spans="1:2" x14ac:dyDescent="0.25">
      <c r="A5291" s="204">
        <v>30043</v>
      </c>
      <c r="B5291" s="201">
        <v>13.84</v>
      </c>
    </row>
    <row r="5292" spans="1:2" x14ac:dyDescent="0.25">
      <c r="A5292" s="204">
        <v>30046</v>
      </c>
      <c r="B5292" s="201">
        <v>13.93</v>
      </c>
    </row>
    <row r="5293" spans="1:2" x14ac:dyDescent="0.25">
      <c r="A5293" s="204">
        <v>30047</v>
      </c>
      <c r="B5293" s="201">
        <v>13.94</v>
      </c>
    </row>
    <row r="5294" spans="1:2" x14ac:dyDescent="0.25">
      <c r="A5294" s="204">
        <v>30048</v>
      </c>
      <c r="B5294" s="201">
        <v>13.93</v>
      </c>
    </row>
    <row r="5295" spans="1:2" x14ac:dyDescent="0.25">
      <c r="A5295" s="204">
        <v>30049</v>
      </c>
      <c r="B5295" s="201">
        <v>13.7</v>
      </c>
    </row>
    <row r="5296" spans="1:2" x14ac:dyDescent="0.25">
      <c r="A5296" s="204">
        <v>30050</v>
      </c>
      <c r="B5296" s="201" t="e">
        <f>NA()</f>
        <v>#N/A</v>
      </c>
    </row>
    <row r="5297" spans="1:2" x14ac:dyDescent="0.25">
      <c r="A5297" s="204">
        <v>30053</v>
      </c>
      <c r="B5297" s="201">
        <v>13.55</v>
      </c>
    </row>
    <row r="5298" spans="1:2" x14ac:dyDescent="0.25">
      <c r="A5298" s="204">
        <v>30054</v>
      </c>
      <c r="B5298" s="201">
        <v>13.5</v>
      </c>
    </row>
    <row r="5299" spans="1:2" x14ac:dyDescent="0.25">
      <c r="A5299" s="204">
        <v>30055</v>
      </c>
      <c r="B5299" s="201">
        <v>13.62</v>
      </c>
    </row>
    <row r="5300" spans="1:2" x14ac:dyDescent="0.25">
      <c r="A5300" s="204">
        <v>30056</v>
      </c>
      <c r="B5300" s="201">
        <v>13.51</v>
      </c>
    </row>
    <row r="5301" spans="1:2" x14ac:dyDescent="0.25">
      <c r="A5301" s="204">
        <v>30057</v>
      </c>
      <c r="B5301" s="201">
        <v>13.36</v>
      </c>
    </row>
    <row r="5302" spans="1:2" x14ac:dyDescent="0.25">
      <c r="A5302" s="204">
        <v>30060</v>
      </c>
      <c r="B5302" s="201">
        <v>13.31</v>
      </c>
    </row>
    <row r="5303" spans="1:2" x14ac:dyDescent="0.25">
      <c r="A5303" s="204">
        <v>30061</v>
      </c>
      <c r="B5303" s="201">
        <v>13.41</v>
      </c>
    </row>
    <row r="5304" spans="1:2" x14ac:dyDescent="0.25">
      <c r="A5304" s="204">
        <v>30062</v>
      </c>
      <c r="B5304" s="201">
        <v>13.44</v>
      </c>
    </row>
    <row r="5305" spans="1:2" x14ac:dyDescent="0.25">
      <c r="A5305" s="204">
        <v>30063</v>
      </c>
      <c r="B5305" s="201">
        <v>13.43</v>
      </c>
    </row>
    <row r="5306" spans="1:2" x14ac:dyDescent="0.25">
      <c r="A5306" s="204">
        <v>30064</v>
      </c>
      <c r="B5306" s="201">
        <v>13.37</v>
      </c>
    </row>
    <row r="5307" spans="1:2" x14ac:dyDescent="0.25">
      <c r="A5307" s="204">
        <v>30067</v>
      </c>
      <c r="B5307" s="201">
        <v>13.34</v>
      </c>
    </row>
    <row r="5308" spans="1:2" x14ac:dyDescent="0.25">
      <c r="A5308" s="204">
        <v>30068</v>
      </c>
      <c r="B5308" s="201">
        <v>13.37</v>
      </c>
    </row>
    <row r="5309" spans="1:2" x14ac:dyDescent="0.25">
      <c r="A5309" s="204">
        <v>30069</v>
      </c>
      <c r="B5309" s="201">
        <v>13.47</v>
      </c>
    </row>
    <row r="5310" spans="1:2" x14ac:dyDescent="0.25">
      <c r="A5310" s="204">
        <v>30070</v>
      </c>
      <c r="B5310" s="201">
        <v>13.58</v>
      </c>
    </row>
    <row r="5311" spans="1:2" x14ac:dyDescent="0.25">
      <c r="A5311" s="204">
        <v>30071</v>
      </c>
      <c r="B5311" s="201">
        <v>13.57</v>
      </c>
    </row>
    <row r="5312" spans="1:2" x14ac:dyDescent="0.25">
      <c r="A5312" s="204">
        <v>30074</v>
      </c>
      <c r="B5312" s="201">
        <v>13.64</v>
      </c>
    </row>
    <row r="5313" spans="1:2" x14ac:dyDescent="0.25">
      <c r="A5313" s="204">
        <v>30075</v>
      </c>
      <c r="B5313" s="201">
        <v>13.55</v>
      </c>
    </row>
    <row r="5314" spans="1:2" x14ac:dyDescent="0.25">
      <c r="A5314" s="204">
        <v>30076</v>
      </c>
      <c r="B5314" s="201">
        <v>13.54</v>
      </c>
    </row>
    <row r="5315" spans="1:2" x14ac:dyDescent="0.25">
      <c r="A5315" s="204">
        <v>30077</v>
      </c>
      <c r="B5315" s="201">
        <v>13.33</v>
      </c>
    </row>
    <row r="5316" spans="1:2" x14ac:dyDescent="0.25">
      <c r="A5316" s="204">
        <v>30078</v>
      </c>
      <c r="B5316" s="201">
        <v>13.26</v>
      </c>
    </row>
    <row r="5317" spans="1:2" x14ac:dyDescent="0.25">
      <c r="A5317" s="204">
        <v>30081</v>
      </c>
      <c r="B5317" s="201">
        <v>13.34</v>
      </c>
    </row>
    <row r="5318" spans="1:2" x14ac:dyDescent="0.25">
      <c r="A5318" s="204">
        <v>30082</v>
      </c>
      <c r="B5318" s="201">
        <v>13.31</v>
      </c>
    </row>
    <row r="5319" spans="1:2" x14ac:dyDescent="0.25">
      <c r="A5319" s="204">
        <v>30083</v>
      </c>
      <c r="B5319" s="201">
        <v>13.43</v>
      </c>
    </row>
    <row r="5320" spans="1:2" x14ac:dyDescent="0.25">
      <c r="A5320" s="204">
        <v>30084</v>
      </c>
      <c r="B5320" s="201">
        <v>13.44</v>
      </c>
    </row>
    <row r="5321" spans="1:2" x14ac:dyDescent="0.25">
      <c r="A5321" s="204">
        <v>30085</v>
      </c>
      <c r="B5321" s="201">
        <v>13.34</v>
      </c>
    </row>
    <row r="5322" spans="1:2" x14ac:dyDescent="0.25">
      <c r="A5322" s="204">
        <v>30088</v>
      </c>
      <c r="B5322" s="201">
        <v>13.52</v>
      </c>
    </row>
    <row r="5323" spans="1:2" x14ac:dyDescent="0.25">
      <c r="A5323" s="204">
        <v>30089</v>
      </c>
      <c r="B5323" s="201">
        <v>13.49</v>
      </c>
    </row>
    <row r="5324" spans="1:2" x14ac:dyDescent="0.25">
      <c r="A5324" s="204">
        <v>30090</v>
      </c>
      <c r="B5324" s="201">
        <v>13.53</v>
      </c>
    </row>
    <row r="5325" spans="1:2" x14ac:dyDescent="0.25">
      <c r="A5325" s="204">
        <v>30091</v>
      </c>
      <c r="B5325" s="201">
        <v>13.43</v>
      </c>
    </row>
    <row r="5326" spans="1:2" x14ac:dyDescent="0.25">
      <c r="A5326" s="204">
        <v>30092</v>
      </c>
      <c r="B5326" s="201">
        <v>13.41</v>
      </c>
    </row>
    <row r="5327" spans="1:2" x14ac:dyDescent="0.25">
      <c r="A5327" s="204">
        <v>30095</v>
      </c>
      <c r="B5327" s="201">
        <v>13.44</v>
      </c>
    </row>
    <row r="5328" spans="1:2" x14ac:dyDescent="0.25">
      <c r="A5328" s="204">
        <v>30096</v>
      </c>
      <c r="B5328" s="201">
        <v>13.45</v>
      </c>
    </row>
    <row r="5329" spans="1:2" x14ac:dyDescent="0.25">
      <c r="A5329" s="204">
        <v>30097</v>
      </c>
      <c r="B5329" s="201">
        <v>13.52</v>
      </c>
    </row>
    <row r="5330" spans="1:2" x14ac:dyDescent="0.25">
      <c r="A5330" s="204">
        <v>30098</v>
      </c>
      <c r="B5330" s="201">
        <v>13.6</v>
      </c>
    </row>
    <row r="5331" spans="1:2" x14ac:dyDescent="0.25">
      <c r="A5331" s="204">
        <v>30099</v>
      </c>
      <c r="B5331" s="201">
        <v>13.63</v>
      </c>
    </row>
    <row r="5332" spans="1:2" x14ac:dyDescent="0.25">
      <c r="A5332" s="204">
        <v>30102</v>
      </c>
      <c r="B5332" s="201" t="e">
        <f>NA()</f>
        <v>#N/A</v>
      </c>
    </row>
    <row r="5333" spans="1:2" x14ac:dyDescent="0.25">
      <c r="A5333" s="204">
        <v>30103</v>
      </c>
      <c r="B5333" s="201">
        <v>13.9</v>
      </c>
    </row>
    <row r="5334" spans="1:2" x14ac:dyDescent="0.25">
      <c r="A5334" s="204">
        <v>30104</v>
      </c>
      <c r="B5334" s="201">
        <v>13.88</v>
      </c>
    </row>
    <row r="5335" spans="1:2" x14ac:dyDescent="0.25">
      <c r="A5335" s="204">
        <v>30105</v>
      </c>
      <c r="B5335" s="201">
        <v>13.89</v>
      </c>
    </row>
    <row r="5336" spans="1:2" x14ac:dyDescent="0.25">
      <c r="A5336" s="204">
        <v>30106</v>
      </c>
      <c r="B5336" s="201">
        <v>14.01</v>
      </c>
    </row>
    <row r="5337" spans="1:2" x14ac:dyDescent="0.25">
      <c r="A5337" s="204">
        <v>30109</v>
      </c>
      <c r="B5337" s="201">
        <v>13.91</v>
      </c>
    </row>
    <row r="5338" spans="1:2" x14ac:dyDescent="0.25">
      <c r="A5338" s="204">
        <v>30110</v>
      </c>
      <c r="B5338" s="201">
        <v>13.96</v>
      </c>
    </row>
    <row r="5339" spans="1:2" x14ac:dyDescent="0.25">
      <c r="A5339" s="204">
        <v>30111</v>
      </c>
      <c r="B5339" s="201">
        <v>13.94</v>
      </c>
    </row>
    <row r="5340" spans="1:2" x14ac:dyDescent="0.25">
      <c r="A5340" s="204">
        <v>30112</v>
      </c>
      <c r="B5340" s="201">
        <v>13.97</v>
      </c>
    </row>
    <row r="5341" spans="1:2" x14ac:dyDescent="0.25">
      <c r="A5341" s="204">
        <v>30113</v>
      </c>
      <c r="B5341" s="201">
        <v>13.86</v>
      </c>
    </row>
    <row r="5342" spans="1:2" x14ac:dyDescent="0.25">
      <c r="A5342" s="204">
        <v>30116</v>
      </c>
      <c r="B5342" s="201">
        <v>14.17</v>
      </c>
    </row>
    <row r="5343" spans="1:2" x14ac:dyDescent="0.25">
      <c r="A5343" s="204">
        <v>30117</v>
      </c>
      <c r="B5343" s="201">
        <v>14.15</v>
      </c>
    </row>
    <row r="5344" spans="1:2" x14ac:dyDescent="0.25">
      <c r="A5344" s="204">
        <v>30118</v>
      </c>
      <c r="B5344" s="201">
        <v>14.18</v>
      </c>
    </row>
    <row r="5345" spans="1:2" x14ac:dyDescent="0.25">
      <c r="A5345" s="204">
        <v>30119</v>
      </c>
      <c r="B5345" s="201">
        <v>14.36</v>
      </c>
    </row>
    <row r="5346" spans="1:2" x14ac:dyDescent="0.25">
      <c r="A5346" s="204">
        <v>30120</v>
      </c>
      <c r="B5346" s="201">
        <v>14.46</v>
      </c>
    </row>
    <row r="5347" spans="1:2" x14ac:dyDescent="0.25">
      <c r="A5347" s="204">
        <v>30123</v>
      </c>
      <c r="B5347" s="201">
        <v>14.43</v>
      </c>
    </row>
    <row r="5348" spans="1:2" x14ac:dyDescent="0.25">
      <c r="A5348" s="204">
        <v>30124</v>
      </c>
      <c r="B5348" s="201">
        <v>14.47</v>
      </c>
    </row>
    <row r="5349" spans="1:2" x14ac:dyDescent="0.25">
      <c r="A5349" s="204">
        <v>30125</v>
      </c>
      <c r="B5349" s="201">
        <v>14.52</v>
      </c>
    </row>
    <row r="5350" spans="1:2" x14ac:dyDescent="0.25">
      <c r="A5350" s="204">
        <v>30126</v>
      </c>
      <c r="B5350" s="201">
        <v>14.51</v>
      </c>
    </row>
    <row r="5351" spans="1:2" x14ac:dyDescent="0.25">
      <c r="A5351" s="204">
        <v>30127</v>
      </c>
      <c r="B5351" s="201">
        <v>14.49</v>
      </c>
    </row>
    <row r="5352" spans="1:2" x14ac:dyDescent="0.25">
      <c r="A5352" s="204">
        <v>30130</v>
      </c>
      <c r="B5352" s="201">
        <v>14.45</v>
      </c>
    </row>
    <row r="5353" spans="1:2" x14ac:dyDescent="0.25">
      <c r="A5353" s="204">
        <v>30131</v>
      </c>
      <c r="B5353" s="201">
        <v>14.36</v>
      </c>
    </row>
    <row r="5354" spans="1:2" x14ac:dyDescent="0.25">
      <c r="A5354" s="204">
        <v>30132</v>
      </c>
      <c r="B5354" s="201">
        <v>14.18</v>
      </c>
    </row>
    <row r="5355" spans="1:2" x14ac:dyDescent="0.25">
      <c r="A5355" s="204">
        <v>30133</v>
      </c>
      <c r="B5355" s="201">
        <v>14.15</v>
      </c>
    </row>
    <row r="5356" spans="1:2" x14ac:dyDescent="0.25">
      <c r="A5356" s="204">
        <v>30134</v>
      </c>
      <c r="B5356" s="201">
        <v>14.26</v>
      </c>
    </row>
    <row r="5357" spans="1:2" x14ac:dyDescent="0.25">
      <c r="A5357" s="204">
        <v>30137</v>
      </c>
      <c r="B5357" s="201" t="e">
        <f>NA()</f>
        <v>#N/A</v>
      </c>
    </row>
    <row r="5358" spans="1:2" x14ac:dyDescent="0.25">
      <c r="A5358" s="204">
        <v>30138</v>
      </c>
      <c r="B5358" s="201">
        <v>14.26</v>
      </c>
    </row>
    <row r="5359" spans="1:2" x14ac:dyDescent="0.25">
      <c r="A5359" s="204">
        <v>30139</v>
      </c>
      <c r="B5359" s="201">
        <v>14.28</v>
      </c>
    </row>
    <row r="5360" spans="1:2" x14ac:dyDescent="0.25">
      <c r="A5360" s="204">
        <v>30140</v>
      </c>
      <c r="B5360" s="201">
        <v>13.92</v>
      </c>
    </row>
    <row r="5361" spans="1:2" x14ac:dyDescent="0.25">
      <c r="A5361" s="204">
        <v>30141</v>
      </c>
      <c r="B5361" s="201">
        <v>13.78</v>
      </c>
    </row>
    <row r="5362" spans="1:2" x14ac:dyDescent="0.25">
      <c r="A5362" s="204">
        <v>30144</v>
      </c>
      <c r="B5362" s="201">
        <v>13.64</v>
      </c>
    </row>
    <row r="5363" spans="1:2" x14ac:dyDescent="0.25">
      <c r="A5363" s="204">
        <v>30145</v>
      </c>
      <c r="B5363" s="201">
        <v>13.79</v>
      </c>
    </row>
    <row r="5364" spans="1:2" x14ac:dyDescent="0.25">
      <c r="A5364" s="204">
        <v>30146</v>
      </c>
      <c r="B5364" s="201">
        <v>13.9</v>
      </c>
    </row>
    <row r="5365" spans="1:2" x14ac:dyDescent="0.25">
      <c r="A5365" s="204">
        <v>30147</v>
      </c>
      <c r="B5365" s="201">
        <v>13.76</v>
      </c>
    </row>
    <row r="5366" spans="1:2" x14ac:dyDescent="0.25">
      <c r="A5366" s="204">
        <v>30148</v>
      </c>
      <c r="B5366" s="201">
        <v>13.54</v>
      </c>
    </row>
    <row r="5367" spans="1:2" x14ac:dyDescent="0.25">
      <c r="A5367" s="204">
        <v>30151</v>
      </c>
      <c r="B5367" s="201">
        <v>13.53</v>
      </c>
    </row>
    <row r="5368" spans="1:2" x14ac:dyDescent="0.25">
      <c r="A5368" s="204">
        <v>30152</v>
      </c>
      <c r="B5368" s="201">
        <v>13.43</v>
      </c>
    </row>
    <row r="5369" spans="1:2" x14ac:dyDescent="0.25">
      <c r="A5369" s="204">
        <v>30153</v>
      </c>
      <c r="B5369" s="201">
        <v>13.46</v>
      </c>
    </row>
    <row r="5370" spans="1:2" x14ac:dyDescent="0.25">
      <c r="A5370" s="204">
        <v>30154</v>
      </c>
      <c r="B5370" s="201">
        <v>13.38</v>
      </c>
    </row>
    <row r="5371" spans="1:2" x14ac:dyDescent="0.25">
      <c r="A5371" s="204">
        <v>30155</v>
      </c>
      <c r="B5371" s="201">
        <v>13.41</v>
      </c>
    </row>
    <row r="5372" spans="1:2" x14ac:dyDescent="0.25">
      <c r="A5372" s="204">
        <v>30158</v>
      </c>
      <c r="B5372" s="201">
        <v>13.67</v>
      </c>
    </row>
    <row r="5373" spans="1:2" x14ac:dyDescent="0.25">
      <c r="A5373" s="204">
        <v>30159</v>
      </c>
      <c r="B5373" s="201">
        <v>13.64</v>
      </c>
    </row>
    <row r="5374" spans="1:2" x14ac:dyDescent="0.25">
      <c r="A5374" s="204">
        <v>30160</v>
      </c>
      <c r="B5374" s="201">
        <v>13.79</v>
      </c>
    </row>
    <row r="5375" spans="1:2" x14ac:dyDescent="0.25">
      <c r="A5375" s="204">
        <v>30161</v>
      </c>
      <c r="B5375" s="201">
        <v>13.72</v>
      </c>
    </row>
    <row r="5376" spans="1:2" x14ac:dyDescent="0.25">
      <c r="A5376" s="204">
        <v>30162</v>
      </c>
      <c r="B5376" s="201">
        <v>13.63</v>
      </c>
    </row>
    <row r="5377" spans="1:2" x14ac:dyDescent="0.25">
      <c r="A5377" s="204">
        <v>30165</v>
      </c>
      <c r="B5377" s="201">
        <v>13.37</v>
      </c>
    </row>
    <row r="5378" spans="1:2" x14ac:dyDescent="0.25">
      <c r="A5378" s="204">
        <v>30166</v>
      </c>
      <c r="B5378" s="201">
        <v>13.45</v>
      </c>
    </row>
    <row r="5379" spans="1:2" x14ac:dyDescent="0.25">
      <c r="A5379" s="204">
        <v>30167</v>
      </c>
      <c r="B5379" s="201">
        <v>13.47</v>
      </c>
    </row>
    <row r="5380" spans="1:2" x14ac:dyDescent="0.25">
      <c r="A5380" s="204">
        <v>30168</v>
      </c>
      <c r="B5380" s="201">
        <v>13.5</v>
      </c>
    </row>
    <row r="5381" spans="1:2" x14ac:dyDescent="0.25">
      <c r="A5381" s="204">
        <v>30169</v>
      </c>
      <c r="B5381" s="201">
        <v>13.62</v>
      </c>
    </row>
    <row r="5382" spans="1:2" x14ac:dyDescent="0.25">
      <c r="A5382" s="204">
        <v>30172</v>
      </c>
      <c r="B5382" s="201">
        <v>13.52</v>
      </c>
    </row>
    <row r="5383" spans="1:2" x14ac:dyDescent="0.25">
      <c r="A5383" s="204">
        <v>30173</v>
      </c>
      <c r="B5383" s="201">
        <v>13.45</v>
      </c>
    </row>
    <row r="5384" spans="1:2" x14ac:dyDescent="0.25">
      <c r="A5384" s="204">
        <v>30174</v>
      </c>
      <c r="B5384" s="201">
        <v>13.46</v>
      </c>
    </row>
    <row r="5385" spans="1:2" x14ac:dyDescent="0.25">
      <c r="A5385" s="204">
        <v>30175</v>
      </c>
      <c r="B5385" s="201">
        <v>13.35</v>
      </c>
    </row>
    <row r="5386" spans="1:2" x14ac:dyDescent="0.25">
      <c r="A5386" s="204">
        <v>30176</v>
      </c>
      <c r="B5386" s="201">
        <v>13.12</v>
      </c>
    </row>
    <row r="5387" spans="1:2" x14ac:dyDescent="0.25">
      <c r="A5387" s="204">
        <v>30179</v>
      </c>
      <c r="B5387" s="201">
        <v>12.95</v>
      </c>
    </row>
    <row r="5388" spans="1:2" x14ac:dyDescent="0.25">
      <c r="A5388" s="204">
        <v>30180</v>
      </c>
      <c r="B5388" s="201">
        <v>12.52</v>
      </c>
    </row>
    <row r="5389" spans="1:2" x14ac:dyDescent="0.25">
      <c r="A5389" s="204">
        <v>30181</v>
      </c>
      <c r="B5389" s="201">
        <v>12.4</v>
      </c>
    </row>
    <row r="5390" spans="1:2" x14ac:dyDescent="0.25">
      <c r="A5390" s="204">
        <v>30182</v>
      </c>
      <c r="B5390" s="201">
        <v>12.41</v>
      </c>
    </row>
    <row r="5391" spans="1:2" x14ac:dyDescent="0.25">
      <c r="A5391" s="204">
        <v>30183</v>
      </c>
      <c r="B5391" s="201">
        <v>12.21</v>
      </c>
    </row>
    <row r="5392" spans="1:2" x14ac:dyDescent="0.25">
      <c r="A5392" s="204">
        <v>30186</v>
      </c>
      <c r="B5392" s="201">
        <v>12.39</v>
      </c>
    </row>
    <row r="5393" spans="1:2" x14ac:dyDescent="0.25">
      <c r="A5393" s="204">
        <v>30187</v>
      </c>
      <c r="B5393" s="201">
        <v>12.27</v>
      </c>
    </row>
    <row r="5394" spans="1:2" x14ac:dyDescent="0.25">
      <c r="A5394" s="204">
        <v>30188</v>
      </c>
      <c r="B5394" s="201">
        <v>12.31</v>
      </c>
    </row>
    <row r="5395" spans="1:2" x14ac:dyDescent="0.25">
      <c r="A5395" s="204">
        <v>30189</v>
      </c>
      <c r="B5395" s="201">
        <v>12.4</v>
      </c>
    </row>
    <row r="5396" spans="1:2" x14ac:dyDescent="0.25">
      <c r="A5396" s="204">
        <v>30190</v>
      </c>
      <c r="B5396" s="201">
        <v>12.65</v>
      </c>
    </row>
    <row r="5397" spans="1:2" x14ac:dyDescent="0.25">
      <c r="A5397" s="204">
        <v>30193</v>
      </c>
      <c r="B5397" s="201">
        <v>12.65</v>
      </c>
    </row>
    <row r="5398" spans="1:2" x14ac:dyDescent="0.25">
      <c r="A5398" s="204">
        <v>30194</v>
      </c>
      <c r="B5398" s="201">
        <v>12.59</v>
      </c>
    </row>
    <row r="5399" spans="1:2" x14ac:dyDescent="0.25">
      <c r="A5399" s="204">
        <v>30195</v>
      </c>
      <c r="B5399" s="201">
        <v>12.52</v>
      </c>
    </row>
    <row r="5400" spans="1:2" x14ac:dyDescent="0.25">
      <c r="A5400" s="204">
        <v>30196</v>
      </c>
      <c r="B5400" s="201">
        <v>12.41</v>
      </c>
    </row>
    <row r="5401" spans="1:2" x14ac:dyDescent="0.25">
      <c r="A5401" s="204">
        <v>30197</v>
      </c>
      <c r="B5401" s="201">
        <v>12.23</v>
      </c>
    </row>
    <row r="5402" spans="1:2" x14ac:dyDescent="0.25">
      <c r="A5402" s="204">
        <v>30200</v>
      </c>
      <c r="B5402" s="201" t="e">
        <f>NA()</f>
        <v>#N/A</v>
      </c>
    </row>
    <row r="5403" spans="1:2" x14ac:dyDescent="0.25">
      <c r="A5403" s="204">
        <v>30201</v>
      </c>
      <c r="B5403" s="201">
        <v>12.29</v>
      </c>
    </row>
    <row r="5404" spans="1:2" x14ac:dyDescent="0.25">
      <c r="A5404" s="204">
        <v>30202</v>
      </c>
      <c r="B5404" s="201">
        <v>12.31</v>
      </c>
    </row>
    <row r="5405" spans="1:2" x14ac:dyDescent="0.25">
      <c r="A5405" s="204">
        <v>30203</v>
      </c>
      <c r="B5405" s="201">
        <v>12.35</v>
      </c>
    </row>
    <row r="5406" spans="1:2" x14ac:dyDescent="0.25">
      <c r="A5406" s="204">
        <v>30204</v>
      </c>
      <c r="B5406" s="201">
        <v>12.6</v>
      </c>
    </row>
    <row r="5407" spans="1:2" x14ac:dyDescent="0.25">
      <c r="A5407" s="204">
        <v>30207</v>
      </c>
      <c r="B5407" s="201">
        <v>12.47</v>
      </c>
    </row>
    <row r="5408" spans="1:2" x14ac:dyDescent="0.25">
      <c r="A5408" s="204">
        <v>30208</v>
      </c>
      <c r="B5408" s="201">
        <v>12.4</v>
      </c>
    </row>
    <row r="5409" spans="1:2" x14ac:dyDescent="0.25">
      <c r="A5409" s="204">
        <v>30209</v>
      </c>
      <c r="B5409" s="201">
        <v>12.44</v>
      </c>
    </row>
    <row r="5410" spans="1:2" x14ac:dyDescent="0.25">
      <c r="A5410" s="204">
        <v>30210</v>
      </c>
      <c r="B5410" s="201">
        <v>12.44</v>
      </c>
    </row>
    <row r="5411" spans="1:2" x14ac:dyDescent="0.25">
      <c r="A5411" s="204">
        <v>30211</v>
      </c>
      <c r="B5411" s="201">
        <v>12.37</v>
      </c>
    </row>
    <row r="5412" spans="1:2" x14ac:dyDescent="0.25">
      <c r="A5412" s="204">
        <v>30214</v>
      </c>
      <c r="B5412" s="201">
        <v>12.29</v>
      </c>
    </row>
    <row r="5413" spans="1:2" x14ac:dyDescent="0.25">
      <c r="A5413" s="204">
        <v>30215</v>
      </c>
      <c r="B5413" s="201">
        <v>12.02</v>
      </c>
    </row>
    <row r="5414" spans="1:2" x14ac:dyDescent="0.25">
      <c r="A5414" s="204">
        <v>30216</v>
      </c>
      <c r="B5414" s="201">
        <v>11.92</v>
      </c>
    </row>
    <row r="5415" spans="1:2" x14ac:dyDescent="0.25">
      <c r="A5415" s="204">
        <v>30217</v>
      </c>
      <c r="B5415" s="201">
        <v>11.71</v>
      </c>
    </row>
    <row r="5416" spans="1:2" x14ac:dyDescent="0.25">
      <c r="A5416" s="204">
        <v>30218</v>
      </c>
      <c r="B5416" s="201">
        <v>11.82</v>
      </c>
    </row>
    <row r="5417" spans="1:2" x14ac:dyDescent="0.25">
      <c r="A5417" s="204">
        <v>30221</v>
      </c>
      <c r="B5417" s="201">
        <v>11.77</v>
      </c>
    </row>
    <row r="5418" spans="1:2" x14ac:dyDescent="0.25">
      <c r="A5418" s="204">
        <v>30222</v>
      </c>
      <c r="B5418" s="201">
        <v>11.67</v>
      </c>
    </row>
    <row r="5419" spans="1:2" x14ac:dyDescent="0.25">
      <c r="A5419" s="204">
        <v>30223</v>
      </c>
      <c r="B5419" s="201">
        <v>11.67</v>
      </c>
    </row>
    <row r="5420" spans="1:2" x14ac:dyDescent="0.25">
      <c r="A5420" s="204">
        <v>30224</v>
      </c>
      <c r="B5420" s="201">
        <v>11.65</v>
      </c>
    </row>
    <row r="5421" spans="1:2" x14ac:dyDescent="0.25">
      <c r="A5421" s="204">
        <v>30225</v>
      </c>
      <c r="B5421" s="201">
        <v>11.47</v>
      </c>
    </row>
    <row r="5422" spans="1:2" x14ac:dyDescent="0.25">
      <c r="A5422" s="204">
        <v>30228</v>
      </c>
      <c r="B5422" s="201">
        <v>11.67</v>
      </c>
    </row>
    <row r="5423" spans="1:2" x14ac:dyDescent="0.25">
      <c r="A5423" s="204">
        <v>30229</v>
      </c>
      <c r="B5423" s="201">
        <v>11.64</v>
      </c>
    </row>
    <row r="5424" spans="1:2" x14ac:dyDescent="0.25">
      <c r="A5424" s="204">
        <v>30230</v>
      </c>
      <c r="B5424" s="201">
        <v>11.48</v>
      </c>
    </row>
    <row r="5425" spans="1:2" x14ac:dyDescent="0.25">
      <c r="A5425" s="204">
        <v>30231</v>
      </c>
      <c r="B5425" s="201">
        <v>11</v>
      </c>
    </row>
    <row r="5426" spans="1:2" x14ac:dyDescent="0.25">
      <c r="A5426" s="204">
        <v>30232</v>
      </c>
      <c r="B5426" s="201">
        <v>10.96</v>
      </c>
    </row>
    <row r="5427" spans="1:2" x14ac:dyDescent="0.25">
      <c r="A5427" s="204">
        <v>30235</v>
      </c>
      <c r="B5427" s="201" t="e">
        <f>NA()</f>
        <v>#N/A</v>
      </c>
    </row>
    <row r="5428" spans="1:2" x14ac:dyDescent="0.25">
      <c r="A5428" s="204">
        <v>30236</v>
      </c>
      <c r="B5428" s="201">
        <v>10.59</v>
      </c>
    </row>
    <row r="5429" spans="1:2" x14ac:dyDescent="0.25">
      <c r="A5429" s="204">
        <v>30237</v>
      </c>
      <c r="B5429" s="201">
        <v>10.47</v>
      </c>
    </row>
    <row r="5430" spans="1:2" x14ac:dyDescent="0.25">
      <c r="A5430" s="204">
        <v>30238</v>
      </c>
      <c r="B5430" s="201">
        <v>10.62</v>
      </c>
    </row>
    <row r="5431" spans="1:2" x14ac:dyDescent="0.25">
      <c r="A5431" s="204">
        <v>30239</v>
      </c>
      <c r="B5431" s="201">
        <v>10.79</v>
      </c>
    </row>
    <row r="5432" spans="1:2" x14ac:dyDescent="0.25">
      <c r="A5432" s="204">
        <v>30242</v>
      </c>
      <c r="B5432" s="201">
        <v>10.67</v>
      </c>
    </row>
    <row r="5433" spans="1:2" x14ac:dyDescent="0.25">
      <c r="A5433" s="204">
        <v>30243</v>
      </c>
      <c r="B5433" s="201">
        <v>10.66</v>
      </c>
    </row>
    <row r="5434" spans="1:2" x14ac:dyDescent="0.25">
      <c r="A5434" s="204">
        <v>30244</v>
      </c>
      <c r="B5434" s="201">
        <v>10.8</v>
      </c>
    </row>
    <row r="5435" spans="1:2" x14ac:dyDescent="0.25">
      <c r="A5435" s="204">
        <v>30245</v>
      </c>
      <c r="B5435" s="201">
        <v>10.79</v>
      </c>
    </row>
    <row r="5436" spans="1:2" x14ac:dyDescent="0.25">
      <c r="A5436" s="204">
        <v>30246</v>
      </c>
      <c r="B5436" s="201">
        <v>10.92</v>
      </c>
    </row>
    <row r="5437" spans="1:2" x14ac:dyDescent="0.25">
      <c r="A5437" s="204">
        <v>30249</v>
      </c>
      <c r="B5437" s="201">
        <v>11.14</v>
      </c>
    </row>
    <row r="5438" spans="1:2" x14ac:dyDescent="0.25">
      <c r="A5438" s="204">
        <v>30250</v>
      </c>
      <c r="B5438" s="201">
        <v>11.02</v>
      </c>
    </row>
    <row r="5439" spans="1:2" x14ac:dyDescent="0.25">
      <c r="A5439" s="204">
        <v>30251</v>
      </c>
      <c r="B5439" s="201">
        <v>11.01</v>
      </c>
    </row>
    <row r="5440" spans="1:2" x14ac:dyDescent="0.25">
      <c r="A5440" s="204">
        <v>30252</v>
      </c>
      <c r="B5440" s="201">
        <v>10.9</v>
      </c>
    </row>
    <row r="5441" spans="1:2" x14ac:dyDescent="0.25">
      <c r="A5441" s="204">
        <v>30253</v>
      </c>
      <c r="B5441" s="201">
        <v>10.79</v>
      </c>
    </row>
    <row r="5442" spans="1:2" x14ac:dyDescent="0.25">
      <c r="A5442" s="204">
        <v>30256</v>
      </c>
      <c r="B5442" s="201">
        <v>10.6</v>
      </c>
    </row>
    <row r="5443" spans="1:2" x14ac:dyDescent="0.25">
      <c r="A5443" s="204">
        <v>30257</v>
      </c>
      <c r="B5443" s="201" t="e">
        <f>NA()</f>
        <v>#N/A</v>
      </c>
    </row>
    <row r="5444" spans="1:2" x14ac:dyDescent="0.25">
      <c r="A5444" s="204">
        <v>30258</v>
      </c>
      <c r="B5444" s="201">
        <v>10.53</v>
      </c>
    </row>
    <row r="5445" spans="1:2" x14ac:dyDescent="0.25">
      <c r="A5445" s="204">
        <v>30259</v>
      </c>
      <c r="B5445" s="201">
        <v>10.48</v>
      </c>
    </row>
    <row r="5446" spans="1:2" x14ac:dyDescent="0.25">
      <c r="A5446" s="204">
        <v>30260</v>
      </c>
      <c r="B5446" s="201">
        <v>10.58</v>
      </c>
    </row>
    <row r="5447" spans="1:2" x14ac:dyDescent="0.25">
      <c r="A5447" s="204">
        <v>30263</v>
      </c>
      <c r="B5447" s="201">
        <v>10.67</v>
      </c>
    </row>
    <row r="5448" spans="1:2" x14ac:dyDescent="0.25">
      <c r="A5448" s="204">
        <v>30264</v>
      </c>
      <c r="B5448" s="201">
        <v>10.5</v>
      </c>
    </row>
    <row r="5449" spans="1:2" x14ac:dyDescent="0.25">
      <c r="A5449" s="204">
        <v>30265</v>
      </c>
      <c r="B5449" s="201">
        <v>10.48</v>
      </c>
    </row>
    <row r="5450" spans="1:2" x14ac:dyDescent="0.25">
      <c r="A5450" s="204">
        <v>30266</v>
      </c>
      <c r="B5450" s="201" t="e">
        <f>NA()</f>
        <v>#N/A</v>
      </c>
    </row>
    <row r="5451" spans="1:2" x14ac:dyDescent="0.25">
      <c r="A5451" s="204">
        <v>30267</v>
      </c>
      <c r="B5451" s="201">
        <v>10.57</v>
      </c>
    </row>
    <row r="5452" spans="1:2" x14ac:dyDescent="0.25">
      <c r="A5452" s="204">
        <v>30270</v>
      </c>
      <c r="B5452" s="201">
        <v>10.65</v>
      </c>
    </row>
    <row r="5453" spans="1:2" x14ac:dyDescent="0.25">
      <c r="A5453" s="204">
        <v>30271</v>
      </c>
      <c r="B5453" s="201">
        <v>10.67</v>
      </c>
    </row>
    <row r="5454" spans="1:2" x14ac:dyDescent="0.25">
      <c r="A5454" s="204">
        <v>30272</v>
      </c>
      <c r="B5454" s="201">
        <v>10.6</v>
      </c>
    </row>
    <row r="5455" spans="1:2" x14ac:dyDescent="0.25">
      <c r="A5455" s="204">
        <v>30273</v>
      </c>
      <c r="B5455" s="201">
        <v>10.46</v>
      </c>
    </row>
    <row r="5456" spans="1:2" x14ac:dyDescent="0.25">
      <c r="A5456" s="204">
        <v>30274</v>
      </c>
      <c r="B5456" s="201">
        <v>10.42</v>
      </c>
    </row>
    <row r="5457" spans="1:2" x14ac:dyDescent="0.25">
      <c r="A5457" s="204">
        <v>30277</v>
      </c>
      <c r="B5457" s="201">
        <v>10.43</v>
      </c>
    </row>
    <row r="5458" spans="1:2" x14ac:dyDescent="0.25">
      <c r="A5458" s="204">
        <v>30278</v>
      </c>
      <c r="B5458" s="201">
        <v>10.53</v>
      </c>
    </row>
    <row r="5459" spans="1:2" x14ac:dyDescent="0.25">
      <c r="A5459" s="204">
        <v>30279</v>
      </c>
      <c r="B5459" s="201">
        <v>10.59</v>
      </c>
    </row>
    <row r="5460" spans="1:2" x14ac:dyDescent="0.25">
      <c r="A5460" s="204">
        <v>30280</v>
      </c>
      <c r="B5460" s="201" t="e">
        <f>NA()</f>
        <v>#N/A</v>
      </c>
    </row>
    <row r="5461" spans="1:2" x14ac:dyDescent="0.25">
      <c r="A5461" s="204">
        <v>30281</v>
      </c>
      <c r="B5461" s="201">
        <v>10.51</v>
      </c>
    </row>
    <row r="5462" spans="1:2" x14ac:dyDescent="0.25">
      <c r="A5462" s="204">
        <v>30284</v>
      </c>
      <c r="B5462" s="201">
        <v>10.77</v>
      </c>
    </row>
    <row r="5463" spans="1:2" x14ac:dyDescent="0.25">
      <c r="A5463" s="204">
        <v>30285</v>
      </c>
      <c r="B5463" s="201">
        <v>10.79</v>
      </c>
    </row>
    <row r="5464" spans="1:2" x14ac:dyDescent="0.25">
      <c r="A5464" s="204">
        <v>30286</v>
      </c>
      <c r="B5464" s="201">
        <v>10.73</v>
      </c>
    </row>
    <row r="5465" spans="1:2" x14ac:dyDescent="0.25">
      <c r="A5465" s="204">
        <v>30287</v>
      </c>
      <c r="B5465" s="201">
        <v>10.68</v>
      </c>
    </row>
    <row r="5466" spans="1:2" x14ac:dyDescent="0.25">
      <c r="A5466" s="204">
        <v>30288</v>
      </c>
      <c r="B5466" s="201">
        <v>10.46</v>
      </c>
    </row>
    <row r="5467" spans="1:2" x14ac:dyDescent="0.25">
      <c r="A5467" s="204">
        <v>30291</v>
      </c>
      <c r="B5467" s="201">
        <v>10.45</v>
      </c>
    </row>
    <row r="5468" spans="1:2" x14ac:dyDescent="0.25">
      <c r="A5468" s="204">
        <v>30292</v>
      </c>
      <c r="B5468" s="201">
        <v>10.48</v>
      </c>
    </row>
    <row r="5469" spans="1:2" x14ac:dyDescent="0.25">
      <c r="A5469" s="204">
        <v>30293</v>
      </c>
      <c r="B5469" s="201">
        <v>10.62</v>
      </c>
    </row>
    <row r="5470" spans="1:2" x14ac:dyDescent="0.25">
      <c r="A5470" s="204">
        <v>30294</v>
      </c>
      <c r="B5470" s="201">
        <v>10.59</v>
      </c>
    </row>
    <row r="5471" spans="1:2" x14ac:dyDescent="0.25">
      <c r="A5471" s="204">
        <v>30295</v>
      </c>
      <c r="B5471" s="201">
        <v>10.65</v>
      </c>
    </row>
    <row r="5472" spans="1:2" x14ac:dyDescent="0.25">
      <c r="A5472" s="204">
        <v>30298</v>
      </c>
      <c r="B5472" s="201">
        <v>10.61</v>
      </c>
    </row>
    <row r="5473" spans="1:2" x14ac:dyDescent="0.25">
      <c r="A5473" s="204">
        <v>30299</v>
      </c>
      <c r="B5473" s="201">
        <v>10.46</v>
      </c>
    </row>
    <row r="5474" spans="1:2" x14ac:dyDescent="0.25">
      <c r="A5474" s="204">
        <v>30300</v>
      </c>
      <c r="B5474" s="201">
        <v>10.49</v>
      </c>
    </row>
    <row r="5475" spans="1:2" x14ac:dyDescent="0.25">
      <c r="A5475" s="204">
        <v>30301</v>
      </c>
      <c r="B5475" s="201">
        <v>10.59</v>
      </c>
    </row>
    <row r="5476" spans="1:2" x14ac:dyDescent="0.25">
      <c r="A5476" s="204">
        <v>30302</v>
      </c>
      <c r="B5476" s="201">
        <v>10.64</v>
      </c>
    </row>
    <row r="5477" spans="1:2" x14ac:dyDescent="0.25">
      <c r="A5477" s="204">
        <v>30305</v>
      </c>
      <c r="B5477" s="201">
        <v>10.7</v>
      </c>
    </row>
    <row r="5478" spans="1:2" x14ac:dyDescent="0.25">
      <c r="A5478" s="204">
        <v>30306</v>
      </c>
      <c r="B5478" s="201">
        <v>10.69</v>
      </c>
    </row>
    <row r="5479" spans="1:2" x14ac:dyDescent="0.25">
      <c r="A5479" s="204">
        <v>30307</v>
      </c>
      <c r="B5479" s="201">
        <v>10.74</v>
      </c>
    </row>
    <row r="5480" spans="1:2" x14ac:dyDescent="0.25">
      <c r="A5480" s="204">
        <v>30308</v>
      </c>
      <c r="B5480" s="201">
        <v>10.7</v>
      </c>
    </row>
    <row r="5481" spans="1:2" x14ac:dyDescent="0.25">
      <c r="A5481" s="204">
        <v>30309</v>
      </c>
      <c r="B5481" s="201" t="e">
        <f>NA()</f>
        <v>#N/A</v>
      </c>
    </row>
    <row r="5482" spans="1:2" x14ac:dyDescent="0.25">
      <c r="A5482" s="204">
        <v>30312</v>
      </c>
      <c r="B5482" s="201">
        <v>10.66</v>
      </c>
    </row>
    <row r="5483" spans="1:2" x14ac:dyDescent="0.25">
      <c r="A5483" s="204">
        <v>30313</v>
      </c>
      <c r="B5483" s="201">
        <v>10.66</v>
      </c>
    </row>
    <row r="5484" spans="1:2" x14ac:dyDescent="0.25">
      <c r="A5484" s="204">
        <v>30314</v>
      </c>
      <c r="B5484" s="201">
        <v>10.69</v>
      </c>
    </row>
    <row r="5485" spans="1:2" x14ac:dyDescent="0.25">
      <c r="A5485" s="204">
        <v>30315</v>
      </c>
      <c r="B5485" s="201">
        <v>10.67</v>
      </c>
    </row>
    <row r="5486" spans="1:2" x14ac:dyDescent="0.25">
      <c r="A5486" s="204">
        <v>30316</v>
      </c>
      <c r="B5486" s="201">
        <v>10.62</v>
      </c>
    </row>
    <row r="5487" spans="1:2" x14ac:dyDescent="0.25">
      <c r="A5487" s="204">
        <v>30319</v>
      </c>
      <c r="B5487" s="201">
        <v>10.55</v>
      </c>
    </row>
    <row r="5488" spans="1:2" x14ac:dyDescent="0.25">
      <c r="A5488" s="204">
        <v>30320</v>
      </c>
      <c r="B5488" s="201">
        <v>10.62</v>
      </c>
    </row>
    <row r="5489" spans="1:2" x14ac:dyDescent="0.25">
      <c r="A5489" s="204">
        <v>30321</v>
      </c>
      <c r="B5489" s="201">
        <v>10.64</v>
      </c>
    </row>
    <row r="5490" spans="1:2" x14ac:dyDescent="0.25">
      <c r="A5490" s="204">
        <v>30322</v>
      </c>
      <c r="B5490" s="201">
        <v>10.68</v>
      </c>
    </row>
    <row r="5491" spans="1:2" x14ac:dyDescent="0.25">
      <c r="A5491" s="204">
        <v>30323</v>
      </c>
      <c r="B5491" s="201">
        <v>10.67</v>
      </c>
    </row>
    <row r="5492" spans="1:2" x14ac:dyDescent="0.25">
      <c r="A5492" s="204">
        <v>30326</v>
      </c>
      <c r="B5492" s="201">
        <v>10.7</v>
      </c>
    </row>
    <row r="5493" spans="1:2" x14ac:dyDescent="0.25">
      <c r="A5493" s="204">
        <v>30327</v>
      </c>
      <c r="B5493" s="201">
        <v>10.67</v>
      </c>
    </row>
    <row r="5494" spans="1:2" x14ac:dyDescent="0.25">
      <c r="A5494" s="204">
        <v>30328</v>
      </c>
      <c r="B5494" s="201">
        <v>10.64</v>
      </c>
    </row>
    <row r="5495" spans="1:2" x14ac:dyDescent="0.25">
      <c r="A5495" s="204">
        <v>30329</v>
      </c>
      <c r="B5495" s="201">
        <v>10.62</v>
      </c>
    </row>
    <row r="5496" spans="1:2" x14ac:dyDescent="0.25">
      <c r="A5496" s="204">
        <v>30330</v>
      </c>
      <c r="B5496" s="201">
        <v>10.64</v>
      </c>
    </row>
    <row r="5497" spans="1:2" x14ac:dyDescent="0.25">
      <c r="A5497" s="204">
        <v>30333</v>
      </c>
      <c r="B5497" s="201">
        <v>10.63</v>
      </c>
    </row>
    <row r="5498" spans="1:2" x14ac:dyDescent="0.25">
      <c r="A5498" s="204">
        <v>30334</v>
      </c>
      <c r="B5498" s="201">
        <v>10.69</v>
      </c>
    </row>
    <row r="5499" spans="1:2" x14ac:dyDescent="0.25">
      <c r="A5499" s="204">
        <v>30335</v>
      </c>
      <c r="B5499" s="201">
        <v>10.79</v>
      </c>
    </row>
    <row r="5500" spans="1:2" x14ac:dyDescent="0.25">
      <c r="A5500" s="204">
        <v>30336</v>
      </c>
      <c r="B5500" s="201">
        <v>10.77</v>
      </c>
    </row>
    <row r="5501" spans="1:2" x14ac:dyDescent="0.25">
      <c r="A5501" s="204">
        <v>30337</v>
      </c>
      <c r="B5501" s="201">
        <v>10.92</v>
      </c>
    </row>
    <row r="5502" spans="1:2" x14ac:dyDescent="0.25">
      <c r="A5502" s="204">
        <v>30340</v>
      </c>
      <c r="B5502" s="201">
        <v>11</v>
      </c>
    </row>
    <row r="5503" spans="1:2" x14ac:dyDescent="0.25">
      <c r="A5503" s="204">
        <v>30341</v>
      </c>
      <c r="B5503" s="201">
        <v>10.95</v>
      </c>
    </row>
    <row r="5504" spans="1:2" x14ac:dyDescent="0.25">
      <c r="A5504" s="204">
        <v>30342</v>
      </c>
      <c r="B5504" s="201">
        <v>11.05</v>
      </c>
    </row>
    <row r="5505" spans="1:2" x14ac:dyDescent="0.25">
      <c r="A5505" s="204">
        <v>30343</v>
      </c>
      <c r="B5505" s="201">
        <v>11.01</v>
      </c>
    </row>
    <row r="5506" spans="1:2" x14ac:dyDescent="0.25">
      <c r="A5506" s="204">
        <v>30344</v>
      </c>
      <c r="B5506" s="201">
        <v>11.03</v>
      </c>
    </row>
    <row r="5507" spans="1:2" x14ac:dyDescent="0.25">
      <c r="A5507" s="204">
        <v>30347</v>
      </c>
      <c r="B5507" s="201">
        <v>11.14</v>
      </c>
    </row>
    <row r="5508" spans="1:2" x14ac:dyDescent="0.25">
      <c r="A5508" s="204">
        <v>30348</v>
      </c>
      <c r="B5508" s="201">
        <v>11.12</v>
      </c>
    </row>
    <row r="5509" spans="1:2" x14ac:dyDescent="0.25">
      <c r="A5509" s="204">
        <v>30349</v>
      </c>
      <c r="B5509" s="201">
        <v>11.11</v>
      </c>
    </row>
    <row r="5510" spans="1:2" x14ac:dyDescent="0.25">
      <c r="A5510" s="204">
        <v>30350</v>
      </c>
      <c r="B5510" s="201">
        <v>11.18</v>
      </c>
    </row>
    <row r="5511" spans="1:2" x14ac:dyDescent="0.25">
      <c r="A5511" s="204">
        <v>30351</v>
      </c>
      <c r="B5511" s="201">
        <v>11.27</v>
      </c>
    </row>
    <row r="5512" spans="1:2" x14ac:dyDescent="0.25">
      <c r="A5512" s="204">
        <v>30354</v>
      </c>
      <c r="B5512" s="201">
        <v>11.24</v>
      </c>
    </row>
    <row r="5513" spans="1:2" x14ac:dyDescent="0.25">
      <c r="A5513" s="204">
        <v>30355</v>
      </c>
      <c r="B5513" s="201">
        <v>11.27</v>
      </c>
    </row>
    <row r="5514" spans="1:2" x14ac:dyDescent="0.25">
      <c r="A5514" s="204">
        <v>30356</v>
      </c>
      <c r="B5514" s="201">
        <v>11.31</v>
      </c>
    </row>
    <row r="5515" spans="1:2" x14ac:dyDescent="0.25">
      <c r="A5515" s="204">
        <v>30357</v>
      </c>
      <c r="B5515" s="201">
        <v>11.13</v>
      </c>
    </row>
    <row r="5516" spans="1:2" x14ac:dyDescent="0.25">
      <c r="A5516" s="204">
        <v>30358</v>
      </c>
      <c r="B5516" s="201">
        <v>11.12</v>
      </c>
    </row>
    <row r="5517" spans="1:2" x14ac:dyDescent="0.25">
      <c r="A5517" s="204">
        <v>30361</v>
      </c>
      <c r="B5517" s="201">
        <v>11.11</v>
      </c>
    </row>
    <row r="5518" spans="1:2" x14ac:dyDescent="0.25">
      <c r="A5518" s="204">
        <v>30362</v>
      </c>
      <c r="B5518" s="201">
        <v>11.16</v>
      </c>
    </row>
    <row r="5519" spans="1:2" x14ac:dyDescent="0.25">
      <c r="A5519" s="204">
        <v>30363</v>
      </c>
      <c r="B5519" s="201">
        <v>11.1</v>
      </c>
    </row>
    <row r="5520" spans="1:2" x14ac:dyDescent="0.25">
      <c r="A5520" s="204">
        <v>30364</v>
      </c>
      <c r="B5520" s="201">
        <v>11.03</v>
      </c>
    </row>
    <row r="5521" spans="1:2" x14ac:dyDescent="0.25">
      <c r="A5521" s="204">
        <v>30365</v>
      </c>
      <c r="B5521" s="201">
        <v>10.9</v>
      </c>
    </row>
    <row r="5522" spans="1:2" x14ac:dyDescent="0.25">
      <c r="A5522" s="204">
        <v>30368</v>
      </c>
      <c r="B5522" s="201" t="e">
        <f>NA()</f>
        <v>#N/A</v>
      </c>
    </row>
    <row r="5523" spans="1:2" x14ac:dyDescent="0.25">
      <c r="A5523" s="204">
        <v>30369</v>
      </c>
      <c r="B5523" s="201">
        <v>10.74</v>
      </c>
    </row>
    <row r="5524" spans="1:2" x14ac:dyDescent="0.25">
      <c r="A5524" s="204">
        <v>30370</v>
      </c>
      <c r="B5524" s="201">
        <v>10.75</v>
      </c>
    </row>
    <row r="5525" spans="1:2" x14ac:dyDescent="0.25">
      <c r="A5525" s="204">
        <v>30371</v>
      </c>
      <c r="B5525" s="201">
        <v>10.74</v>
      </c>
    </row>
    <row r="5526" spans="1:2" x14ac:dyDescent="0.25">
      <c r="A5526" s="204">
        <v>30372</v>
      </c>
      <c r="B5526" s="201">
        <v>10.61</v>
      </c>
    </row>
    <row r="5527" spans="1:2" x14ac:dyDescent="0.25">
      <c r="A5527" s="204">
        <v>30375</v>
      </c>
      <c r="B5527" s="201">
        <v>10.62</v>
      </c>
    </row>
    <row r="5528" spans="1:2" x14ac:dyDescent="0.25">
      <c r="A5528" s="204">
        <v>30376</v>
      </c>
      <c r="B5528" s="201">
        <v>10.57</v>
      </c>
    </row>
    <row r="5529" spans="1:2" x14ac:dyDescent="0.25">
      <c r="A5529" s="204">
        <v>30377</v>
      </c>
      <c r="B5529" s="201">
        <v>10.61</v>
      </c>
    </row>
    <row r="5530" spans="1:2" x14ac:dyDescent="0.25">
      <c r="A5530" s="204">
        <v>30378</v>
      </c>
      <c r="B5530" s="201">
        <v>10.59</v>
      </c>
    </row>
    <row r="5531" spans="1:2" x14ac:dyDescent="0.25">
      <c r="A5531" s="204">
        <v>30379</v>
      </c>
      <c r="B5531" s="201">
        <v>10.62</v>
      </c>
    </row>
    <row r="5532" spans="1:2" x14ac:dyDescent="0.25">
      <c r="A5532" s="204">
        <v>30382</v>
      </c>
      <c r="B5532" s="201">
        <v>10.75</v>
      </c>
    </row>
    <row r="5533" spans="1:2" x14ac:dyDescent="0.25">
      <c r="A5533" s="204">
        <v>30383</v>
      </c>
      <c r="B5533" s="201">
        <v>10.83</v>
      </c>
    </row>
    <row r="5534" spans="1:2" x14ac:dyDescent="0.25">
      <c r="A5534" s="204">
        <v>30384</v>
      </c>
      <c r="B5534" s="201">
        <v>10.82</v>
      </c>
    </row>
    <row r="5535" spans="1:2" x14ac:dyDescent="0.25">
      <c r="A5535" s="204">
        <v>30385</v>
      </c>
      <c r="B5535" s="201">
        <v>10.85</v>
      </c>
    </row>
    <row r="5536" spans="1:2" x14ac:dyDescent="0.25">
      <c r="A5536" s="204">
        <v>30386</v>
      </c>
      <c r="B5536" s="201">
        <v>10.93</v>
      </c>
    </row>
    <row r="5537" spans="1:2" x14ac:dyDescent="0.25">
      <c r="A5537" s="204">
        <v>30389</v>
      </c>
      <c r="B5537" s="201">
        <v>10.84</v>
      </c>
    </row>
    <row r="5538" spans="1:2" x14ac:dyDescent="0.25">
      <c r="A5538" s="204">
        <v>30390</v>
      </c>
      <c r="B5538" s="201">
        <v>10.82</v>
      </c>
    </row>
    <row r="5539" spans="1:2" x14ac:dyDescent="0.25">
      <c r="A5539" s="204">
        <v>30391</v>
      </c>
      <c r="B5539" s="201">
        <v>10.84</v>
      </c>
    </row>
    <row r="5540" spans="1:2" x14ac:dyDescent="0.25">
      <c r="A5540" s="204">
        <v>30392</v>
      </c>
      <c r="B5540" s="201">
        <v>10.87</v>
      </c>
    </row>
    <row r="5541" spans="1:2" x14ac:dyDescent="0.25">
      <c r="A5541" s="204">
        <v>30393</v>
      </c>
      <c r="B5541" s="201">
        <v>10.88</v>
      </c>
    </row>
    <row r="5542" spans="1:2" x14ac:dyDescent="0.25">
      <c r="A5542" s="204">
        <v>30396</v>
      </c>
      <c r="B5542" s="201">
        <v>10.87</v>
      </c>
    </row>
    <row r="5543" spans="1:2" x14ac:dyDescent="0.25">
      <c r="A5543" s="204">
        <v>30397</v>
      </c>
      <c r="B5543" s="201">
        <v>10.87</v>
      </c>
    </row>
    <row r="5544" spans="1:2" x14ac:dyDescent="0.25">
      <c r="A5544" s="204">
        <v>30398</v>
      </c>
      <c r="B5544" s="201">
        <v>10.82</v>
      </c>
    </row>
    <row r="5545" spans="1:2" x14ac:dyDescent="0.25">
      <c r="A5545" s="204">
        <v>30399</v>
      </c>
      <c r="B5545" s="201">
        <v>10.81</v>
      </c>
    </row>
    <row r="5546" spans="1:2" x14ac:dyDescent="0.25">
      <c r="A5546" s="204">
        <v>30400</v>
      </c>
      <c r="B5546" s="201">
        <v>10.85</v>
      </c>
    </row>
    <row r="5547" spans="1:2" x14ac:dyDescent="0.25">
      <c r="A5547" s="204">
        <v>30403</v>
      </c>
      <c r="B5547" s="201">
        <v>10.87</v>
      </c>
    </row>
    <row r="5548" spans="1:2" x14ac:dyDescent="0.25">
      <c r="A5548" s="204">
        <v>30404</v>
      </c>
      <c r="B5548" s="201">
        <v>10.82</v>
      </c>
    </row>
    <row r="5549" spans="1:2" x14ac:dyDescent="0.25">
      <c r="A5549" s="204">
        <v>30405</v>
      </c>
      <c r="B5549" s="201">
        <v>10.81</v>
      </c>
    </row>
    <row r="5550" spans="1:2" x14ac:dyDescent="0.25">
      <c r="A5550" s="204">
        <v>30406</v>
      </c>
      <c r="B5550" s="201">
        <v>10.84</v>
      </c>
    </row>
    <row r="5551" spans="1:2" x14ac:dyDescent="0.25">
      <c r="A5551" s="204">
        <v>30407</v>
      </c>
      <c r="B5551" s="201" t="e">
        <f>NA()</f>
        <v>#N/A</v>
      </c>
    </row>
    <row r="5552" spans="1:2" x14ac:dyDescent="0.25">
      <c r="A5552" s="204">
        <v>30410</v>
      </c>
      <c r="B5552" s="201">
        <v>10.82</v>
      </c>
    </row>
    <row r="5553" spans="1:2" x14ac:dyDescent="0.25">
      <c r="A5553" s="204">
        <v>30411</v>
      </c>
      <c r="B5553" s="201">
        <v>10.74</v>
      </c>
    </row>
    <row r="5554" spans="1:2" x14ac:dyDescent="0.25">
      <c r="A5554" s="204">
        <v>30412</v>
      </c>
      <c r="B5554" s="201">
        <v>10.71</v>
      </c>
    </row>
    <row r="5555" spans="1:2" x14ac:dyDescent="0.25">
      <c r="A5555" s="204">
        <v>30413</v>
      </c>
      <c r="B5555" s="201">
        <v>10.71</v>
      </c>
    </row>
    <row r="5556" spans="1:2" x14ac:dyDescent="0.25">
      <c r="A5556" s="204">
        <v>30414</v>
      </c>
      <c r="B5556" s="201">
        <v>10.72</v>
      </c>
    </row>
    <row r="5557" spans="1:2" x14ac:dyDescent="0.25">
      <c r="A5557" s="204">
        <v>30417</v>
      </c>
      <c r="B5557" s="201">
        <v>10.62</v>
      </c>
    </row>
    <row r="5558" spans="1:2" x14ac:dyDescent="0.25">
      <c r="A5558" s="204">
        <v>30418</v>
      </c>
      <c r="B5558" s="201">
        <v>10.63</v>
      </c>
    </row>
    <row r="5559" spans="1:2" x14ac:dyDescent="0.25">
      <c r="A5559" s="204">
        <v>30419</v>
      </c>
      <c r="B5559" s="201">
        <v>10.62</v>
      </c>
    </row>
    <row r="5560" spans="1:2" x14ac:dyDescent="0.25">
      <c r="A5560" s="204">
        <v>30420</v>
      </c>
      <c r="B5560" s="201">
        <v>10.54</v>
      </c>
    </row>
    <row r="5561" spans="1:2" x14ac:dyDescent="0.25">
      <c r="A5561" s="204">
        <v>30421</v>
      </c>
      <c r="B5561" s="201">
        <v>10.55</v>
      </c>
    </row>
    <row r="5562" spans="1:2" x14ac:dyDescent="0.25">
      <c r="A5562" s="204">
        <v>30424</v>
      </c>
      <c r="B5562" s="201">
        <v>10.52</v>
      </c>
    </row>
    <row r="5563" spans="1:2" x14ac:dyDescent="0.25">
      <c r="A5563" s="204">
        <v>30425</v>
      </c>
      <c r="B5563" s="201">
        <v>10.61</v>
      </c>
    </row>
    <row r="5564" spans="1:2" x14ac:dyDescent="0.25">
      <c r="A5564" s="204">
        <v>30426</v>
      </c>
      <c r="B5564" s="201">
        <v>10.62</v>
      </c>
    </row>
    <row r="5565" spans="1:2" x14ac:dyDescent="0.25">
      <c r="A5565" s="204">
        <v>30427</v>
      </c>
      <c r="B5565" s="201">
        <v>10.68</v>
      </c>
    </row>
    <row r="5566" spans="1:2" x14ac:dyDescent="0.25">
      <c r="A5566" s="204">
        <v>30428</v>
      </c>
      <c r="B5566" s="201">
        <v>10.65</v>
      </c>
    </row>
    <row r="5567" spans="1:2" x14ac:dyDescent="0.25">
      <c r="A5567" s="204">
        <v>30431</v>
      </c>
      <c r="B5567" s="201">
        <v>10.64</v>
      </c>
    </row>
    <row r="5568" spans="1:2" x14ac:dyDescent="0.25">
      <c r="A5568" s="204">
        <v>30432</v>
      </c>
      <c r="B5568" s="201">
        <v>10.61</v>
      </c>
    </row>
    <row r="5569" spans="1:2" x14ac:dyDescent="0.25">
      <c r="A5569" s="204">
        <v>30433</v>
      </c>
      <c r="B5569" s="201">
        <v>10.56</v>
      </c>
    </row>
    <row r="5570" spans="1:2" x14ac:dyDescent="0.25">
      <c r="A5570" s="204">
        <v>30434</v>
      </c>
      <c r="B5570" s="201">
        <v>10.54</v>
      </c>
    </row>
    <row r="5571" spans="1:2" x14ac:dyDescent="0.25">
      <c r="A5571" s="204">
        <v>30435</v>
      </c>
      <c r="B5571" s="201">
        <v>10.52</v>
      </c>
    </row>
    <row r="5572" spans="1:2" x14ac:dyDescent="0.25">
      <c r="A5572" s="204">
        <v>30438</v>
      </c>
      <c r="B5572" s="201">
        <v>10.51</v>
      </c>
    </row>
    <row r="5573" spans="1:2" x14ac:dyDescent="0.25">
      <c r="A5573" s="204">
        <v>30439</v>
      </c>
      <c r="B5573" s="201">
        <v>10.5</v>
      </c>
    </row>
    <row r="5574" spans="1:2" x14ac:dyDescent="0.25">
      <c r="A5574" s="204">
        <v>30440</v>
      </c>
      <c r="B5574" s="201">
        <v>10.39</v>
      </c>
    </row>
    <row r="5575" spans="1:2" x14ac:dyDescent="0.25">
      <c r="A5575" s="204">
        <v>30441</v>
      </c>
      <c r="B5575" s="201">
        <v>10.42</v>
      </c>
    </row>
    <row r="5576" spans="1:2" x14ac:dyDescent="0.25">
      <c r="A5576" s="204">
        <v>30442</v>
      </c>
      <c r="B5576" s="201">
        <v>10.41</v>
      </c>
    </row>
    <row r="5577" spans="1:2" x14ac:dyDescent="0.25">
      <c r="A5577" s="204">
        <v>30445</v>
      </c>
      <c r="B5577" s="201">
        <v>10.49</v>
      </c>
    </row>
    <row r="5578" spans="1:2" x14ac:dyDescent="0.25">
      <c r="A5578" s="204">
        <v>30446</v>
      </c>
      <c r="B5578" s="201">
        <v>10.42</v>
      </c>
    </row>
    <row r="5579" spans="1:2" x14ac:dyDescent="0.25">
      <c r="A5579" s="204">
        <v>30447</v>
      </c>
      <c r="B5579" s="201">
        <v>10.45</v>
      </c>
    </row>
    <row r="5580" spans="1:2" x14ac:dyDescent="0.25">
      <c r="A5580" s="204">
        <v>30448</v>
      </c>
      <c r="B5580" s="201">
        <v>10.53</v>
      </c>
    </row>
    <row r="5581" spans="1:2" x14ac:dyDescent="0.25">
      <c r="A5581" s="204">
        <v>30449</v>
      </c>
      <c r="B5581" s="201">
        <v>10.5</v>
      </c>
    </row>
    <row r="5582" spans="1:2" x14ac:dyDescent="0.25">
      <c r="A5582" s="204">
        <v>30452</v>
      </c>
      <c r="B5582" s="201">
        <v>10.7</v>
      </c>
    </row>
    <row r="5583" spans="1:2" x14ac:dyDescent="0.25">
      <c r="A5583" s="204">
        <v>30453</v>
      </c>
      <c r="B5583" s="201">
        <v>10.71</v>
      </c>
    </row>
    <row r="5584" spans="1:2" x14ac:dyDescent="0.25">
      <c r="A5584" s="204">
        <v>30454</v>
      </c>
      <c r="B5584" s="201">
        <v>10.76</v>
      </c>
    </row>
    <row r="5585" spans="1:2" x14ac:dyDescent="0.25">
      <c r="A5585" s="204">
        <v>30455</v>
      </c>
      <c r="B5585" s="201">
        <v>10.83</v>
      </c>
    </row>
    <row r="5586" spans="1:2" x14ac:dyDescent="0.25">
      <c r="A5586" s="204">
        <v>30456</v>
      </c>
      <c r="B5586" s="201">
        <v>10.9</v>
      </c>
    </row>
    <row r="5587" spans="1:2" x14ac:dyDescent="0.25">
      <c r="A5587" s="204">
        <v>30459</v>
      </c>
      <c r="B5587" s="201">
        <v>10.88</v>
      </c>
    </row>
    <row r="5588" spans="1:2" x14ac:dyDescent="0.25">
      <c r="A5588" s="204">
        <v>30460</v>
      </c>
      <c r="B5588" s="201">
        <v>10.86</v>
      </c>
    </row>
    <row r="5589" spans="1:2" x14ac:dyDescent="0.25">
      <c r="A5589" s="204">
        <v>30461</v>
      </c>
      <c r="B5589" s="201">
        <v>10.88</v>
      </c>
    </row>
    <row r="5590" spans="1:2" x14ac:dyDescent="0.25">
      <c r="A5590" s="204">
        <v>30462</v>
      </c>
      <c r="B5590" s="201">
        <v>10.93</v>
      </c>
    </row>
    <row r="5591" spans="1:2" x14ac:dyDescent="0.25">
      <c r="A5591" s="204">
        <v>30463</v>
      </c>
      <c r="B5591" s="201">
        <v>10.94</v>
      </c>
    </row>
    <row r="5592" spans="1:2" x14ac:dyDescent="0.25">
      <c r="A5592" s="204">
        <v>30466</v>
      </c>
      <c r="B5592" s="201" t="e">
        <f>NA()</f>
        <v>#N/A</v>
      </c>
    </row>
    <row r="5593" spans="1:2" x14ac:dyDescent="0.25">
      <c r="A5593" s="204">
        <v>30467</v>
      </c>
      <c r="B5593" s="201">
        <v>11.12</v>
      </c>
    </row>
    <row r="5594" spans="1:2" x14ac:dyDescent="0.25">
      <c r="A5594" s="204">
        <v>30468</v>
      </c>
      <c r="B5594" s="201">
        <v>11.06</v>
      </c>
    </row>
    <row r="5595" spans="1:2" x14ac:dyDescent="0.25">
      <c r="A5595" s="204">
        <v>30469</v>
      </c>
      <c r="B5595" s="201">
        <v>11.1</v>
      </c>
    </row>
    <row r="5596" spans="1:2" x14ac:dyDescent="0.25">
      <c r="A5596" s="204">
        <v>30470</v>
      </c>
      <c r="B5596" s="201">
        <v>11.09</v>
      </c>
    </row>
    <row r="5597" spans="1:2" x14ac:dyDescent="0.25">
      <c r="A5597" s="204">
        <v>30473</v>
      </c>
      <c r="B5597" s="201">
        <v>11.06</v>
      </c>
    </row>
    <row r="5598" spans="1:2" x14ac:dyDescent="0.25">
      <c r="A5598" s="204">
        <v>30474</v>
      </c>
      <c r="B5598" s="201">
        <v>11.14</v>
      </c>
    </row>
    <row r="5599" spans="1:2" x14ac:dyDescent="0.25">
      <c r="A5599" s="204">
        <v>30475</v>
      </c>
      <c r="B5599" s="201">
        <v>11.2</v>
      </c>
    </row>
    <row r="5600" spans="1:2" x14ac:dyDescent="0.25">
      <c r="A5600" s="204">
        <v>30476</v>
      </c>
      <c r="B5600" s="201">
        <v>11.13</v>
      </c>
    </row>
    <row r="5601" spans="1:2" x14ac:dyDescent="0.25">
      <c r="A5601" s="204">
        <v>30477</v>
      </c>
      <c r="B5601" s="201">
        <v>11.14</v>
      </c>
    </row>
    <row r="5602" spans="1:2" x14ac:dyDescent="0.25">
      <c r="A5602" s="204">
        <v>30480</v>
      </c>
      <c r="B5602" s="201">
        <v>11.01</v>
      </c>
    </row>
    <row r="5603" spans="1:2" x14ac:dyDescent="0.25">
      <c r="A5603" s="204">
        <v>30481</v>
      </c>
      <c r="B5603" s="201">
        <v>11.04</v>
      </c>
    </row>
    <row r="5604" spans="1:2" x14ac:dyDescent="0.25">
      <c r="A5604" s="204">
        <v>30482</v>
      </c>
      <c r="B5604" s="201">
        <v>10.99</v>
      </c>
    </row>
    <row r="5605" spans="1:2" x14ac:dyDescent="0.25">
      <c r="A5605" s="204">
        <v>30483</v>
      </c>
      <c r="B5605" s="201">
        <v>10.91</v>
      </c>
    </row>
    <row r="5606" spans="1:2" x14ac:dyDescent="0.25">
      <c r="A5606" s="204">
        <v>30484</v>
      </c>
      <c r="B5606" s="201">
        <v>10.94</v>
      </c>
    </row>
    <row r="5607" spans="1:2" x14ac:dyDescent="0.25">
      <c r="A5607" s="204">
        <v>30487</v>
      </c>
      <c r="B5607" s="201">
        <v>11.05</v>
      </c>
    </row>
    <row r="5608" spans="1:2" x14ac:dyDescent="0.25">
      <c r="A5608" s="204">
        <v>30488</v>
      </c>
      <c r="B5608" s="201">
        <v>11.06</v>
      </c>
    </row>
    <row r="5609" spans="1:2" x14ac:dyDescent="0.25">
      <c r="A5609" s="204">
        <v>30489</v>
      </c>
      <c r="B5609" s="201">
        <v>11.09</v>
      </c>
    </row>
    <row r="5610" spans="1:2" x14ac:dyDescent="0.25">
      <c r="A5610" s="204">
        <v>30490</v>
      </c>
      <c r="B5610" s="201">
        <v>11.14</v>
      </c>
    </row>
    <row r="5611" spans="1:2" x14ac:dyDescent="0.25">
      <c r="A5611" s="204">
        <v>30491</v>
      </c>
      <c r="B5611" s="201">
        <v>11.28</v>
      </c>
    </row>
    <row r="5612" spans="1:2" x14ac:dyDescent="0.25">
      <c r="A5612" s="204">
        <v>30494</v>
      </c>
      <c r="B5612" s="201">
        <v>11.37</v>
      </c>
    </row>
    <row r="5613" spans="1:2" x14ac:dyDescent="0.25">
      <c r="A5613" s="204">
        <v>30495</v>
      </c>
      <c r="B5613" s="201">
        <v>11.3</v>
      </c>
    </row>
    <row r="5614" spans="1:2" x14ac:dyDescent="0.25">
      <c r="A5614" s="204">
        <v>30496</v>
      </c>
      <c r="B5614" s="201">
        <v>11.25</v>
      </c>
    </row>
    <row r="5615" spans="1:2" x14ac:dyDescent="0.25">
      <c r="A5615" s="204">
        <v>30497</v>
      </c>
      <c r="B5615" s="201">
        <v>11.2</v>
      </c>
    </row>
    <row r="5616" spans="1:2" x14ac:dyDescent="0.25">
      <c r="A5616" s="204">
        <v>30498</v>
      </c>
      <c r="B5616" s="201">
        <v>11.17</v>
      </c>
    </row>
    <row r="5617" spans="1:2" x14ac:dyDescent="0.25">
      <c r="A5617" s="204">
        <v>30501</v>
      </c>
      <c r="B5617" s="201" t="e">
        <f>NA()</f>
        <v>#N/A</v>
      </c>
    </row>
    <row r="5618" spans="1:2" x14ac:dyDescent="0.25">
      <c r="A5618" s="204">
        <v>30502</v>
      </c>
      <c r="B5618" s="201">
        <v>11.45</v>
      </c>
    </row>
    <row r="5619" spans="1:2" x14ac:dyDescent="0.25">
      <c r="A5619" s="204">
        <v>30503</v>
      </c>
      <c r="B5619" s="201">
        <v>11.43</v>
      </c>
    </row>
    <row r="5620" spans="1:2" x14ac:dyDescent="0.25">
      <c r="A5620" s="204">
        <v>30504</v>
      </c>
      <c r="B5620" s="201">
        <v>11.51</v>
      </c>
    </row>
    <row r="5621" spans="1:2" x14ac:dyDescent="0.25">
      <c r="A5621" s="204">
        <v>30505</v>
      </c>
      <c r="B5621" s="201">
        <v>11.57</v>
      </c>
    </row>
    <row r="5622" spans="1:2" x14ac:dyDescent="0.25">
      <c r="A5622" s="204">
        <v>30508</v>
      </c>
      <c r="B5622" s="201">
        <v>11.49</v>
      </c>
    </row>
    <row r="5623" spans="1:2" x14ac:dyDescent="0.25">
      <c r="A5623" s="204">
        <v>30509</v>
      </c>
      <c r="B5623" s="201">
        <v>11.63</v>
      </c>
    </row>
    <row r="5624" spans="1:2" x14ac:dyDescent="0.25">
      <c r="A5624" s="204">
        <v>30510</v>
      </c>
      <c r="B5624" s="201">
        <v>11.62</v>
      </c>
    </row>
    <row r="5625" spans="1:2" x14ac:dyDescent="0.25">
      <c r="A5625" s="204">
        <v>30511</v>
      </c>
      <c r="B5625" s="201">
        <v>11.58</v>
      </c>
    </row>
    <row r="5626" spans="1:2" x14ac:dyDescent="0.25">
      <c r="A5626" s="204">
        <v>30512</v>
      </c>
      <c r="B5626" s="201">
        <v>11.66</v>
      </c>
    </row>
    <row r="5627" spans="1:2" x14ac:dyDescent="0.25">
      <c r="A5627" s="204">
        <v>30515</v>
      </c>
      <c r="B5627" s="201">
        <v>11.56</v>
      </c>
    </row>
    <row r="5628" spans="1:2" x14ac:dyDescent="0.25">
      <c r="A5628" s="204">
        <v>30516</v>
      </c>
      <c r="B5628" s="201">
        <v>11.52</v>
      </c>
    </row>
    <row r="5629" spans="1:2" x14ac:dyDescent="0.25">
      <c r="A5629" s="204">
        <v>30517</v>
      </c>
      <c r="B5629" s="201">
        <v>11.47</v>
      </c>
    </row>
    <row r="5630" spans="1:2" x14ac:dyDescent="0.25">
      <c r="A5630" s="204">
        <v>30518</v>
      </c>
      <c r="B5630" s="201">
        <v>11.51</v>
      </c>
    </row>
    <row r="5631" spans="1:2" x14ac:dyDescent="0.25">
      <c r="A5631" s="204">
        <v>30519</v>
      </c>
      <c r="B5631" s="201">
        <v>11.67</v>
      </c>
    </row>
    <row r="5632" spans="1:2" x14ac:dyDescent="0.25">
      <c r="A5632" s="204">
        <v>30522</v>
      </c>
      <c r="B5632" s="201">
        <v>11.61</v>
      </c>
    </row>
    <row r="5633" spans="1:2" x14ac:dyDescent="0.25">
      <c r="A5633" s="204">
        <v>30523</v>
      </c>
      <c r="B5633" s="201">
        <v>11.7</v>
      </c>
    </row>
    <row r="5634" spans="1:2" x14ac:dyDescent="0.25">
      <c r="A5634" s="204">
        <v>30524</v>
      </c>
      <c r="B5634" s="201">
        <v>11.72</v>
      </c>
    </row>
    <row r="5635" spans="1:2" x14ac:dyDescent="0.25">
      <c r="A5635" s="204">
        <v>30525</v>
      </c>
      <c r="B5635" s="201">
        <v>11.87</v>
      </c>
    </row>
    <row r="5636" spans="1:2" x14ac:dyDescent="0.25">
      <c r="A5636" s="204">
        <v>30526</v>
      </c>
      <c r="B5636" s="201">
        <v>12.01</v>
      </c>
    </row>
    <row r="5637" spans="1:2" x14ac:dyDescent="0.25">
      <c r="A5637" s="204">
        <v>30529</v>
      </c>
      <c r="B5637" s="201">
        <v>12.05</v>
      </c>
    </row>
    <row r="5638" spans="1:2" x14ac:dyDescent="0.25">
      <c r="A5638" s="204">
        <v>30530</v>
      </c>
      <c r="B5638" s="201">
        <v>12.02</v>
      </c>
    </row>
    <row r="5639" spans="1:2" x14ac:dyDescent="0.25">
      <c r="A5639" s="204">
        <v>30531</v>
      </c>
      <c r="B5639" s="201">
        <v>12.02</v>
      </c>
    </row>
    <row r="5640" spans="1:2" x14ac:dyDescent="0.25">
      <c r="A5640" s="204">
        <v>30532</v>
      </c>
      <c r="B5640" s="201">
        <v>12.24</v>
      </c>
    </row>
    <row r="5641" spans="1:2" x14ac:dyDescent="0.25">
      <c r="A5641" s="204">
        <v>30533</v>
      </c>
      <c r="B5641" s="201">
        <v>12.18</v>
      </c>
    </row>
    <row r="5642" spans="1:2" x14ac:dyDescent="0.25">
      <c r="A5642" s="204">
        <v>30536</v>
      </c>
      <c r="B5642" s="201">
        <v>12.27</v>
      </c>
    </row>
    <row r="5643" spans="1:2" x14ac:dyDescent="0.25">
      <c r="A5643" s="204">
        <v>30537</v>
      </c>
      <c r="B5643" s="201">
        <v>12.21</v>
      </c>
    </row>
    <row r="5644" spans="1:2" x14ac:dyDescent="0.25">
      <c r="A5644" s="204">
        <v>30538</v>
      </c>
      <c r="B5644" s="201">
        <v>12.27</v>
      </c>
    </row>
    <row r="5645" spans="1:2" x14ac:dyDescent="0.25">
      <c r="A5645" s="204">
        <v>30539</v>
      </c>
      <c r="B5645" s="201">
        <v>12.15</v>
      </c>
    </row>
    <row r="5646" spans="1:2" x14ac:dyDescent="0.25">
      <c r="A5646" s="204">
        <v>30540</v>
      </c>
      <c r="B5646" s="201">
        <v>12.01</v>
      </c>
    </row>
    <row r="5647" spans="1:2" x14ac:dyDescent="0.25">
      <c r="A5647" s="204">
        <v>30543</v>
      </c>
      <c r="B5647" s="201">
        <v>11.83</v>
      </c>
    </row>
    <row r="5648" spans="1:2" x14ac:dyDescent="0.25">
      <c r="A5648" s="204">
        <v>30544</v>
      </c>
      <c r="B5648" s="201">
        <v>11.81</v>
      </c>
    </row>
    <row r="5649" spans="1:2" x14ac:dyDescent="0.25">
      <c r="A5649" s="204">
        <v>30545</v>
      </c>
      <c r="B5649" s="201">
        <v>11.73</v>
      </c>
    </row>
    <row r="5650" spans="1:2" x14ac:dyDescent="0.25">
      <c r="A5650" s="204">
        <v>30546</v>
      </c>
      <c r="B5650" s="201">
        <v>11.81</v>
      </c>
    </row>
    <row r="5651" spans="1:2" x14ac:dyDescent="0.25">
      <c r="A5651" s="204">
        <v>30547</v>
      </c>
      <c r="B5651" s="201">
        <v>11.86</v>
      </c>
    </row>
    <row r="5652" spans="1:2" x14ac:dyDescent="0.25">
      <c r="A5652" s="204">
        <v>30550</v>
      </c>
      <c r="B5652" s="201">
        <v>11.65</v>
      </c>
    </row>
    <row r="5653" spans="1:2" x14ac:dyDescent="0.25">
      <c r="A5653" s="204">
        <v>30551</v>
      </c>
      <c r="B5653" s="201">
        <v>11.71</v>
      </c>
    </row>
    <row r="5654" spans="1:2" x14ac:dyDescent="0.25">
      <c r="A5654" s="204">
        <v>30552</v>
      </c>
      <c r="B5654" s="201">
        <v>11.68</v>
      </c>
    </row>
    <row r="5655" spans="1:2" x14ac:dyDescent="0.25">
      <c r="A5655" s="204">
        <v>30553</v>
      </c>
      <c r="B5655" s="201">
        <v>11.73</v>
      </c>
    </row>
    <row r="5656" spans="1:2" x14ac:dyDescent="0.25">
      <c r="A5656" s="204">
        <v>30554</v>
      </c>
      <c r="B5656" s="201">
        <v>11.78</v>
      </c>
    </row>
    <row r="5657" spans="1:2" x14ac:dyDescent="0.25">
      <c r="A5657" s="204">
        <v>30557</v>
      </c>
      <c r="B5657" s="201">
        <v>11.99</v>
      </c>
    </row>
    <row r="5658" spans="1:2" x14ac:dyDescent="0.25">
      <c r="A5658" s="204">
        <v>30558</v>
      </c>
      <c r="B5658" s="201">
        <v>12.04</v>
      </c>
    </row>
    <row r="5659" spans="1:2" x14ac:dyDescent="0.25">
      <c r="A5659" s="204">
        <v>30559</v>
      </c>
      <c r="B5659" s="201">
        <v>12.15</v>
      </c>
    </row>
    <row r="5660" spans="1:2" x14ac:dyDescent="0.25">
      <c r="A5660" s="204">
        <v>30560</v>
      </c>
      <c r="B5660" s="201">
        <v>12.12</v>
      </c>
    </row>
    <row r="5661" spans="1:2" x14ac:dyDescent="0.25">
      <c r="A5661" s="204">
        <v>30561</v>
      </c>
      <c r="B5661" s="201">
        <v>12.15</v>
      </c>
    </row>
    <row r="5662" spans="1:2" x14ac:dyDescent="0.25">
      <c r="A5662" s="204">
        <v>30564</v>
      </c>
      <c r="B5662" s="201" t="e">
        <f>NA()</f>
        <v>#N/A</v>
      </c>
    </row>
    <row r="5663" spans="1:2" x14ac:dyDescent="0.25">
      <c r="A5663" s="204">
        <v>30565</v>
      </c>
      <c r="B5663" s="201">
        <v>12</v>
      </c>
    </row>
    <row r="5664" spans="1:2" x14ac:dyDescent="0.25">
      <c r="A5664" s="204">
        <v>30566</v>
      </c>
      <c r="B5664" s="201">
        <v>11.87</v>
      </c>
    </row>
    <row r="5665" spans="1:2" x14ac:dyDescent="0.25">
      <c r="A5665" s="204">
        <v>30567</v>
      </c>
      <c r="B5665" s="201">
        <v>11.92</v>
      </c>
    </row>
    <row r="5666" spans="1:2" x14ac:dyDescent="0.25">
      <c r="A5666" s="204">
        <v>30568</v>
      </c>
      <c r="B5666" s="201">
        <v>11.88</v>
      </c>
    </row>
    <row r="5667" spans="1:2" x14ac:dyDescent="0.25">
      <c r="A5667" s="204">
        <v>30571</v>
      </c>
      <c r="B5667" s="201">
        <v>11.73</v>
      </c>
    </row>
    <row r="5668" spans="1:2" x14ac:dyDescent="0.25">
      <c r="A5668" s="204">
        <v>30572</v>
      </c>
      <c r="B5668" s="201">
        <v>11.79</v>
      </c>
    </row>
    <row r="5669" spans="1:2" x14ac:dyDescent="0.25">
      <c r="A5669" s="204">
        <v>30573</v>
      </c>
      <c r="B5669" s="201">
        <v>11.93</v>
      </c>
    </row>
    <row r="5670" spans="1:2" x14ac:dyDescent="0.25">
      <c r="A5670" s="204">
        <v>30574</v>
      </c>
      <c r="B5670" s="201">
        <v>11.98</v>
      </c>
    </row>
    <row r="5671" spans="1:2" x14ac:dyDescent="0.25">
      <c r="A5671" s="204">
        <v>30575</v>
      </c>
      <c r="B5671" s="201">
        <v>11.84</v>
      </c>
    </row>
    <row r="5672" spans="1:2" x14ac:dyDescent="0.25">
      <c r="A5672" s="204">
        <v>30578</v>
      </c>
      <c r="B5672" s="201">
        <v>11.83</v>
      </c>
    </row>
    <row r="5673" spans="1:2" x14ac:dyDescent="0.25">
      <c r="A5673" s="204">
        <v>30579</v>
      </c>
      <c r="B5673" s="201">
        <v>11.76</v>
      </c>
    </row>
    <row r="5674" spans="1:2" x14ac:dyDescent="0.25">
      <c r="A5674" s="204">
        <v>30580</v>
      </c>
      <c r="B5674" s="201">
        <v>11.8</v>
      </c>
    </row>
    <row r="5675" spans="1:2" x14ac:dyDescent="0.25">
      <c r="A5675" s="204">
        <v>30581</v>
      </c>
      <c r="B5675" s="201">
        <v>11.82</v>
      </c>
    </row>
    <row r="5676" spans="1:2" x14ac:dyDescent="0.25">
      <c r="A5676" s="204">
        <v>30582</v>
      </c>
      <c r="B5676" s="201">
        <v>11.68</v>
      </c>
    </row>
    <row r="5677" spans="1:2" x14ac:dyDescent="0.25">
      <c r="A5677" s="204">
        <v>30585</v>
      </c>
      <c r="B5677" s="201">
        <v>11.6</v>
      </c>
    </row>
    <row r="5678" spans="1:2" x14ac:dyDescent="0.25">
      <c r="A5678" s="204">
        <v>30586</v>
      </c>
      <c r="B5678" s="201">
        <v>11.64</v>
      </c>
    </row>
    <row r="5679" spans="1:2" x14ac:dyDescent="0.25">
      <c r="A5679" s="204">
        <v>30587</v>
      </c>
      <c r="B5679" s="201">
        <v>11.67</v>
      </c>
    </row>
    <row r="5680" spans="1:2" x14ac:dyDescent="0.25">
      <c r="A5680" s="204">
        <v>30588</v>
      </c>
      <c r="B5680" s="201">
        <v>11.67</v>
      </c>
    </row>
    <row r="5681" spans="1:2" x14ac:dyDescent="0.25">
      <c r="A5681" s="204">
        <v>30589</v>
      </c>
      <c r="B5681" s="201">
        <v>11.64</v>
      </c>
    </row>
    <row r="5682" spans="1:2" x14ac:dyDescent="0.25">
      <c r="A5682" s="204">
        <v>30592</v>
      </c>
      <c r="B5682" s="201">
        <v>11.67</v>
      </c>
    </row>
    <row r="5683" spans="1:2" x14ac:dyDescent="0.25">
      <c r="A5683" s="204">
        <v>30593</v>
      </c>
      <c r="B5683" s="201">
        <v>11.67</v>
      </c>
    </row>
    <row r="5684" spans="1:2" x14ac:dyDescent="0.25">
      <c r="A5684" s="204">
        <v>30594</v>
      </c>
      <c r="B5684" s="201">
        <v>11.56</v>
      </c>
    </row>
    <row r="5685" spans="1:2" x14ac:dyDescent="0.25">
      <c r="A5685" s="204">
        <v>30595</v>
      </c>
      <c r="B5685" s="201">
        <v>11.55</v>
      </c>
    </row>
    <row r="5686" spans="1:2" x14ac:dyDescent="0.25">
      <c r="A5686" s="204">
        <v>30596</v>
      </c>
      <c r="B5686" s="201">
        <v>11.56</v>
      </c>
    </row>
    <row r="5687" spans="1:2" x14ac:dyDescent="0.25">
      <c r="A5687" s="204">
        <v>30599</v>
      </c>
      <c r="B5687" s="201" t="e">
        <f>NA()</f>
        <v>#N/A</v>
      </c>
    </row>
    <row r="5688" spans="1:2" x14ac:dyDescent="0.25">
      <c r="A5688" s="204">
        <v>30600</v>
      </c>
      <c r="B5688" s="201">
        <v>11.82</v>
      </c>
    </row>
    <row r="5689" spans="1:2" x14ac:dyDescent="0.25">
      <c r="A5689" s="204">
        <v>30601</v>
      </c>
      <c r="B5689" s="201">
        <v>11.84</v>
      </c>
    </row>
    <row r="5690" spans="1:2" x14ac:dyDescent="0.25">
      <c r="A5690" s="204">
        <v>30602</v>
      </c>
      <c r="B5690" s="201">
        <v>11.9</v>
      </c>
    </row>
    <row r="5691" spans="1:2" x14ac:dyDescent="0.25">
      <c r="A5691" s="204">
        <v>30603</v>
      </c>
      <c r="B5691" s="201">
        <v>11.82</v>
      </c>
    </row>
    <row r="5692" spans="1:2" x14ac:dyDescent="0.25">
      <c r="A5692" s="204">
        <v>30606</v>
      </c>
      <c r="B5692" s="201">
        <v>11.71</v>
      </c>
    </row>
    <row r="5693" spans="1:2" x14ac:dyDescent="0.25">
      <c r="A5693" s="204">
        <v>30607</v>
      </c>
      <c r="B5693" s="201">
        <v>11.75</v>
      </c>
    </row>
    <row r="5694" spans="1:2" x14ac:dyDescent="0.25">
      <c r="A5694" s="204">
        <v>30608</v>
      </c>
      <c r="B5694" s="201">
        <v>11.72</v>
      </c>
    </row>
    <row r="5695" spans="1:2" x14ac:dyDescent="0.25">
      <c r="A5695" s="204">
        <v>30609</v>
      </c>
      <c r="B5695" s="201">
        <v>11.72</v>
      </c>
    </row>
    <row r="5696" spans="1:2" x14ac:dyDescent="0.25">
      <c r="A5696" s="204">
        <v>30610</v>
      </c>
      <c r="B5696" s="201">
        <v>11.67</v>
      </c>
    </row>
    <row r="5697" spans="1:2" x14ac:dyDescent="0.25">
      <c r="A5697" s="204">
        <v>30613</v>
      </c>
      <c r="B5697" s="201">
        <v>11.9</v>
      </c>
    </row>
    <row r="5698" spans="1:2" x14ac:dyDescent="0.25">
      <c r="A5698" s="204">
        <v>30614</v>
      </c>
      <c r="B5698" s="201">
        <v>11.92</v>
      </c>
    </row>
    <row r="5699" spans="1:2" x14ac:dyDescent="0.25">
      <c r="A5699" s="204">
        <v>30615</v>
      </c>
      <c r="B5699" s="201">
        <v>11.91</v>
      </c>
    </row>
    <row r="5700" spans="1:2" x14ac:dyDescent="0.25">
      <c r="A5700" s="204">
        <v>30616</v>
      </c>
      <c r="B5700" s="201">
        <v>11.9</v>
      </c>
    </row>
    <row r="5701" spans="1:2" x14ac:dyDescent="0.25">
      <c r="A5701" s="204">
        <v>30617</v>
      </c>
      <c r="B5701" s="201">
        <v>11.89</v>
      </c>
    </row>
    <row r="5702" spans="1:2" x14ac:dyDescent="0.25">
      <c r="A5702" s="204">
        <v>30620</v>
      </c>
      <c r="B5702" s="201">
        <v>11.93</v>
      </c>
    </row>
    <row r="5703" spans="1:2" x14ac:dyDescent="0.25">
      <c r="A5703" s="204">
        <v>30621</v>
      </c>
      <c r="B5703" s="201">
        <v>11.92</v>
      </c>
    </row>
    <row r="5704" spans="1:2" x14ac:dyDescent="0.25">
      <c r="A5704" s="204">
        <v>30622</v>
      </c>
      <c r="B5704" s="201">
        <v>11.95</v>
      </c>
    </row>
    <row r="5705" spans="1:2" x14ac:dyDescent="0.25">
      <c r="A5705" s="204">
        <v>30623</v>
      </c>
      <c r="B5705" s="201">
        <v>12.01</v>
      </c>
    </row>
    <row r="5706" spans="1:2" x14ac:dyDescent="0.25">
      <c r="A5706" s="204">
        <v>30624</v>
      </c>
      <c r="B5706" s="201">
        <v>12.07</v>
      </c>
    </row>
    <row r="5707" spans="1:2" x14ac:dyDescent="0.25">
      <c r="A5707" s="204">
        <v>30627</v>
      </c>
      <c r="B5707" s="201">
        <v>12.06</v>
      </c>
    </row>
    <row r="5708" spans="1:2" x14ac:dyDescent="0.25">
      <c r="A5708" s="204">
        <v>30628</v>
      </c>
      <c r="B5708" s="201" t="e">
        <f>NA()</f>
        <v>#N/A</v>
      </c>
    </row>
    <row r="5709" spans="1:2" x14ac:dyDescent="0.25">
      <c r="A5709" s="204">
        <v>30629</v>
      </c>
      <c r="B5709" s="201">
        <v>12.04</v>
      </c>
    </row>
    <row r="5710" spans="1:2" x14ac:dyDescent="0.25">
      <c r="A5710" s="204">
        <v>30630</v>
      </c>
      <c r="B5710" s="201">
        <v>11.93</v>
      </c>
    </row>
    <row r="5711" spans="1:2" x14ac:dyDescent="0.25">
      <c r="A5711" s="204">
        <v>30631</v>
      </c>
      <c r="B5711" s="201" t="e">
        <f>NA()</f>
        <v>#N/A</v>
      </c>
    </row>
    <row r="5712" spans="1:2" x14ac:dyDescent="0.25">
      <c r="A5712" s="204">
        <v>30634</v>
      </c>
      <c r="B5712" s="201">
        <v>11.89</v>
      </c>
    </row>
    <row r="5713" spans="1:2" x14ac:dyDescent="0.25">
      <c r="A5713" s="204">
        <v>30635</v>
      </c>
      <c r="B5713" s="201">
        <v>11.91</v>
      </c>
    </row>
    <row r="5714" spans="1:2" x14ac:dyDescent="0.25">
      <c r="A5714" s="204">
        <v>30636</v>
      </c>
      <c r="B5714" s="201">
        <v>11.93</v>
      </c>
    </row>
    <row r="5715" spans="1:2" x14ac:dyDescent="0.25">
      <c r="A5715" s="204">
        <v>30637</v>
      </c>
      <c r="B5715" s="201">
        <v>11.96</v>
      </c>
    </row>
    <row r="5716" spans="1:2" x14ac:dyDescent="0.25">
      <c r="A5716" s="204">
        <v>30638</v>
      </c>
      <c r="B5716" s="201">
        <v>11.97</v>
      </c>
    </row>
    <row r="5717" spans="1:2" x14ac:dyDescent="0.25">
      <c r="A5717" s="204">
        <v>30641</v>
      </c>
      <c r="B5717" s="201">
        <v>11.89</v>
      </c>
    </row>
    <row r="5718" spans="1:2" x14ac:dyDescent="0.25">
      <c r="A5718" s="204">
        <v>30642</v>
      </c>
      <c r="B5718" s="201">
        <v>11.82</v>
      </c>
    </row>
    <row r="5719" spans="1:2" x14ac:dyDescent="0.25">
      <c r="A5719" s="204">
        <v>30643</v>
      </c>
      <c r="B5719" s="201">
        <v>11.81</v>
      </c>
    </row>
    <row r="5720" spans="1:2" x14ac:dyDescent="0.25">
      <c r="A5720" s="204">
        <v>30644</v>
      </c>
      <c r="B5720" s="201" t="e">
        <f>NA()</f>
        <v>#N/A</v>
      </c>
    </row>
    <row r="5721" spans="1:2" x14ac:dyDescent="0.25">
      <c r="A5721" s="204">
        <v>30645</v>
      </c>
      <c r="B5721" s="201">
        <v>11.78</v>
      </c>
    </row>
    <row r="5722" spans="1:2" x14ac:dyDescent="0.25">
      <c r="A5722" s="204">
        <v>30648</v>
      </c>
      <c r="B5722" s="201">
        <v>11.85</v>
      </c>
    </row>
    <row r="5723" spans="1:2" x14ac:dyDescent="0.25">
      <c r="A5723" s="204">
        <v>30649</v>
      </c>
      <c r="B5723" s="201">
        <v>11.8</v>
      </c>
    </row>
    <row r="5724" spans="1:2" x14ac:dyDescent="0.25">
      <c r="A5724" s="204">
        <v>30650</v>
      </c>
      <c r="B5724" s="201">
        <v>11.83</v>
      </c>
    </row>
    <row r="5725" spans="1:2" x14ac:dyDescent="0.25">
      <c r="A5725" s="204">
        <v>30651</v>
      </c>
      <c r="B5725" s="201">
        <v>11.83</v>
      </c>
    </row>
    <row r="5726" spans="1:2" x14ac:dyDescent="0.25">
      <c r="A5726" s="204">
        <v>30652</v>
      </c>
      <c r="B5726" s="201">
        <v>11.94</v>
      </c>
    </row>
    <row r="5727" spans="1:2" x14ac:dyDescent="0.25">
      <c r="A5727" s="204">
        <v>30655</v>
      </c>
      <c r="B5727" s="201">
        <v>11.97</v>
      </c>
    </row>
    <row r="5728" spans="1:2" x14ac:dyDescent="0.25">
      <c r="A5728" s="204">
        <v>30656</v>
      </c>
      <c r="B5728" s="201">
        <v>11.98</v>
      </c>
    </row>
    <row r="5729" spans="1:2" x14ac:dyDescent="0.25">
      <c r="A5729" s="204">
        <v>30657</v>
      </c>
      <c r="B5729" s="201">
        <v>11.99</v>
      </c>
    </row>
    <row r="5730" spans="1:2" x14ac:dyDescent="0.25">
      <c r="A5730" s="204">
        <v>30658</v>
      </c>
      <c r="B5730" s="201">
        <v>12.1</v>
      </c>
    </row>
    <row r="5731" spans="1:2" x14ac:dyDescent="0.25">
      <c r="A5731" s="204">
        <v>30659</v>
      </c>
      <c r="B5731" s="201">
        <v>12.11</v>
      </c>
    </row>
    <row r="5732" spans="1:2" x14ac:dyDescent="0.25">
      <c r="A5732" s="204">
        <v>30662</v>
      </c>
      <c r="B5732" s="201">
        <v>12.1</v>
      </c>
    </row>
    <row r="5733" spans="1:2" x14ac:dyDescent="0.25">
      <c r="A5733" s="204">
        <v>30663</v>
      </c>
      <c r="B5733" s="201">
        <v>12.15</v>
      </c>
    </row>
    <row r="5734" spans="1:2" x14ac:dyDescent="0.25">
      <c r="A5734" s="204">
        <v>30664</v>
      </c>
      <c r="B5734" s="201">
        <v>12.17</v>
      </c>
    </row>
    <row r="5735" spans="1:2" x14ac:dyDescent="0.25">
      <c r="A5735" s="204">
        <v>30665</v>
      </c>
      <c r="B5735" s="201">
        <v>12.09</v>
      </c>
    </row>
    <row r="5736" spans="1:2" x14ac:dyDescent="0.25">
      <c r="A5736" s="204">
        <v>30666</v>
      </c>
      <c r="B5736" s="201">
        <v>12.03</v>
      </c>
    </row>
    <row r="5737" spans="1:2" x14ac:dyDescent="0.25">
      <c r="A5737" s="204">
        <v>30669</v>
      </c>
      <c r="B5737" s="201">
        <v>12.05</v>
      </c>
    </row>
    <row r="5738" spans="1:2" x14ac:dyDescent="0.25">
      <c r="A5738" s="204">
        <v>30670</v>
      </c>
      <c r="B5738" s="201">
        <v>12.05</v>
      </c>
    </row>
    <row r="5739" spans="1:2" x14ac:dyDescent="0.25">
      <c r="A5739" s="204">
        <v>30671</v>
      </c>
      <c r="B5739" s="201">
        <v>12.05</v>
      </c>
    </row>
    <row r="5740" spans="1:2" x14ac:dyDescent="0.25">
      <c r="A5740" s="204">
        <v>30672</v>
      </c>
      <c r="B5740" s="201">
        <v>11.98</v>
      </c>
    </row>
    <row r="5741" spans="1:2" x14ac:dyDescent="0.25">
      <c r="A5741" s="204">
        <v>30673</v>
      </c>
      <c r="B5741" s="201">
        <v>12</v>
      </c>
    </row>
    <row r="5742" spans="1:2" x14ac:dyDescent="0.25">
      <c r="A5742" s="204">
        <v>30676</v>
      </c>
      <c r="B5742" s="201" t="e">
        <f>NA()</f>
        <v>#N/A</v>
      </c>
    </row>
    <row r="5743" spans="1:2" x14ac:dyDescent="0.25">
      <c r="A5743" s="204">
        <v>30677</v>
      </c>
      <c r="B5743" s="201">
        <v>11.93</v>
      </c>
    </row>
    <row r="5744" spans="1:2" x14ac:dyDescent="0.25">
      <c r="A5744" s="204">
        <v>30678</v>
      </c>
      <c r="B5744" s="201">
        <v>11.99</v>
      </c>
    </row>
    <row r="5745" spans="1:2" x14ac:dyDescent="0.25">
      <c r="A5745" s="204">
        <v>30679</v>
      </c>
      <c r="B5745" s="201">
        <v>11.96</v>
      </c>
    </row>
    <row r="5746" spans="1:2" x14ac:dyDescent="0.25">
      <c r="A5746" s="204">
        <v>30680</v>
      </c>
      <c r="B5746" s="201">
        <v>11.98</v>
      </c>
    </row>
    <row r="5747" spans="1:2" x14ac:dyDescent="0.25">
      <c r="A5747" s="204">
        <v>30683</v>
      </c>
      <c r="B5747" s="201" t="e">
        <f>NA()</f>
        <v>#N/A</v>
      </c>
    </row>
    <row r="5748" spans="1:2" x14ac:dyDescent="0.25">
      <c r="A5748" s="204">
        <v>30684</v>
      </c>
      <c r="B5748" s="201">
        <v>12.05</v>
      </c>
    </row>
    <row r="5749" spans="1:2" x14ac:dyDescent="0.25">
      <c r="A5749" s="204">
        <v>30685</v>
      </c>
      <c r="B5749" s="201">
        <v>11.94</v>
      </c>
    </row>
    <row r="5750" spans="1:2" x14ac:dyDescent="0.25">
      <c r="A5750" s="204">
        <v>30686</v>
      </c>
      <c r="B5750" s="201">
        <v>11.95</v>
      </c>
    </row>
    <row r="5751" spans="1:2" x14ac:dyDescent="0.25">
      <c r="A5751" s="204">
        <v>30687</v>
      </c>
      <c r="B5751" s="201">
        <v>11.92</v>
      </c>
    </row>
    <row r="5752" spans="1:2" x14ac:dyDescent="0.25">
      <c r="A5752" s="204">
        <v>30690</v>
      </c>
      <c r="B5752" s="201">
        <v>11.93</v>
      </c>
    </row>
    <row r="5753" spans="1:2" x14ac:dyDescent="0.25">
      <c r="A5753" s="204">
        <v>30691</v>
      </c>
      <c r="B5753" s="201">
        <v>11.85</v>
      </c>
    </row>
    <row r="5754" spans="1:2" x14ac:dyDescent="0.25">
      <c r="A5754" s="204">
        <v>30692</v>
      </c>
      <c r="B5754" s="201">
        <v>11.89</v>
      </c>
    </row>
    <row r="5755" spans="1:2" x14ac:dyDescent="0.25">
      <c r="A5755" s="204">
        <v>30693</v>
      </c>
      <c r="B5755" s="201">
        <v>11.88</v>
      </c>
    </row>
    <row r="5756" spans="1:2" x14ac:dyDescent="0.25">
      <c r="A5756" s="204">
        <v>30694</v>
      </c>
      <c r="B5756" s="201">
        <v>11.73</v>
      </c>
    </row>
    <row r="5757" spans="1:2" x14ac:dyDescent="0.25">
      <c r="A5757" s="204">
        <v>30697</v>
      </c>
      <c r="B5757" s="201">
        <v>11.7</v>
      </c>
    </row>
    <row r="5758" spans="1:2" x14ac:dyDescent="0.25">
      <c r="A5758" s="204">
        <v>30698</v>
      </c>
      <c r="B5758" s="201">
        <v>11.72</v>
      </c>
    </row>
    <row r="5759" spans="1:2" x14ac:dyDescent="0.25">
      <c r="A5759" s="204">
        <v>30699</v>
      </c>
      <c r="B5759" s="201">
        <v>11.75</v>
      </c>
    </row>
    <row r="5760" spans="1:2" x14ac:dyDescent="0.25">
      <c r="A5760" s="204">
        <v>30700</v>
      </c>
      <c r="B5760" s="201">
        <v>11.75</v>
      </c>
    </row>
    <row r="5761" spans="1:2" x14ac:dyDescent="0.25">
      <c r="A5761" s="204">
        <v>30701</v>
      </c>
      <c r="B5761" s="201">
        <v>11.76</v>
      </c>
    </row>
    <row r="5762" spans="1:2" x14ac:dyDescent="0.25">
      <c r="A5762" s="204">
        <v>30704</v>
      </c>
      <c r="B5762" s="201">
        <v>11.75</v>
      </c>
    </row>
    <row r="5763" spans="1:2" x14ac:dyDescent="0.25">
      <c r="A5763" s="204">
        <v>30705</v>
      </c>
      <c r="B5763" s="201">
        <v>11.75</v>
      </c>
    </row>
    <row r="5764" spans="1:2" x14ac:dyDescent="0.25">
      <c r="A5764" s="204">
        <v>30706</v>
      </c>
      <c r="B5764" s="201">
        <v>11.76</v>
      </c>
    </row>
    <row r="5765" spans="1:2" x14ac:dyDescent="0.25">
      <c r="A5765" s="204">
        <v>30707</v>
      </c>
      <c r="B5765" s="201">
        <v>11.76</v>
      </c>
    </row>
    <row r="5766" spans="1:2" x14ac:dyDescent="0.25">
      <c r="A5766" s="204">
        <v>30708</v>
      </c>
      <c r="B5766" s="201">
        <v>11.77</v>
      </c>
    </row>
    <row r="5767" spans="1:2" x14ac:dyDescent="0.25">
      <c r="A5767" s="204">
        <v>30711</v>
      </c>
      <c r="B5767" s="201">
        <v>11.81</v>
      </c>
    </row>
    <row r="5768" spans="1:2" x14ac:dyDescent="0.25">
      <c r="A5768" s="204">
        <v>30712</v>
      </c>
      <c r="B5768" s="201">
        <v>11.82</v>
      </c>
    </row>
    <row r="5769" spans="1:2" x14ac:dyDescent="0.25">
      <c r="A5769" s="204">
        <v>30713</v>
      </c>
      <c r="B5769" s="201">
        <v>11.8</v>
      </c>
    </row>
    <row r="5770" spans="1:2" x14ac:dyDescent="0.25">
      <c r="A5770" s="204">
        <v>30714</v>
      </c>
      <c r="B5770" s="201">
        <v>11.75</v>
      </c>
    </row>
    <row r="5771" spans="1:2" x14ac:dyDescent="0.25">
      <c r="A5771" s="204">
        <v>30715</v>
      </c>
      <c r="B5771" s="201">
        <v>11.78</v>
      </c>
    </row>
    <row r="5772" spans="1:2" x14ac:dyDescent="0.25">
      <c r="A5772" s="204">
        <v>30718</v>
      </c>
      <c r="B5772" s="201">
        <v>11.87</v>
      </c>
    </row>
    <row r="5773" spans="1:2" x14ac:dyDescent="0.25">
      <c r="A5773" s="204">
        <v>30719</v>
      </c>
      <c r="B5773" s="201">
        <v>11.87</v>
      </c>
    </row>
    <row r="5774" spans="1:2" x14ac:dyDescent="0.25">
      <c r="A5774" s="204">
        <v>30720</v>
      </c>
      <c r="B5774" s="201">
        <v>11.88</v>
      </c>
    </row>
    <row r="5775" spans="1:2" x14ac:dyDescent="0.25">
      <c r="A5775" s="204">
        <v>30721</v>
      </c>
      <c r="B5775" s="201">
        <v>11.9</v>
      </c>
    </row>
    <row r="5776" spans="1:2" x14ac:dyDescent="0.25">
      <c r="A5776" s="204">
        <v>30722</v>
      </c>
      <c r="B5776" s="201">
        <v>12</v>
      </c>
    </row>
    <row r="5777" spans="1:2" x14ac:dyDescent="0.25">
      <c r="A5777" s="204">
        <v>30725</v>
      </c>
      <c r="B5777" s="201" t="e">
        <f>NA()</f>
        <v>#N/A</v>
      </c>
    </row>
    <row r="5778" spans="1:2" x14ac:dyDescent="0.25">
      <c r="A5778" s="204">
        <v>30726</v>
      </c>
      <c r="B5778" s="201">
        <v>12.02</v>
      </c>
    </row>
    <row r="5779" spans="1:2" x14ac:dyDescent="0.25">
      <c r="A5779" s="204">
        <v>30727</v>
      </c>
      <c r="B5779" s="201">
        <v>11.99</v>
      </c>
    </row>
    <row r="5780" spans="1:2" x14ac:dyDescent="0.25">
      <c r="A5780" s="204">
        <v>30728</v>
      </c>
      <c r="B5780" s="201">
        <v>11.99</v>
      </c>
    </row>
    <row r="5781" spans="1:2" x14ac:dyDescent="0.25">
      <c r="A5781" s="204">
        <v>30729</v>
      </c>
      <c r="B5781" s="201">
        <v>12.06</v>
      </c>
    </row>
    <row r="5782" spans="1:2" x14ac:dyDescent="0.25">
      <c r="A5782" s="204">
        <v>30732</v>
      </c>
      <c r="B5782" s="201" t="e">
        <f>NA()</f>
        <v>#N/A</v>
      </c>
    </row>
    <row r="5783" spans="1:2" x14ac:dyDescent="0.25">
      <c r="A5783" s="204">
        <v>30733</v>
      </c>
      <c r="B5783" s="201">
        <v>12.06</v>
      </c>
    </row>
    <row r="5784" spans="1:2" x14ac:dyDescent="0.25">
      <c r="A5784" s="204">
        <v>30734</v>
      </c>
      <c r="B5784" s="201">
        <v>12.09</v>
      </c>
    </row>
    <row r="5785" spans="1:2" x14ac:dyDescent="0.25">
      <c r="A5785" s="204">
        <v>30735</v>
      </c>
      <c r="B5785" s="201">
        <v>12.21</v>
      </c>
    </row>
    <row r="5786" spans="1:2" x14ac:dyDescent="0.25">
      <c r="A5786" s="204">
        <v>30736</v>
      </c>
      <c r="B5786" s="201">
        <v>12.13</v>
      </c>
    </row>
    <row r="5787" spans="1:2" x14ac:dyDescent="0.25">
      <c r="A5787" s="204">
        <v>30739</v>
      </c>
      <c r="B5787" s="201">
        <v>12.21</v>
      </c>
    </row>
    <row r="5788" spans="1:2" x14ac:dyDescent="0.25">
      <c r="A5788" s="204">
        <v>30740</v>
      </c>
      <c r="B5788" s="201">
        <v>12.25</v>
      </c>
    </row>
    <row r="5789" spans="1:2" x14ac:dyDescent="0.25">
      <c r="A5789" s="204">
        <v>30741</v>
      </c>
      <c r="B5789" s="201">
        <v>12.21</v>
      </c>
    </row>
    <row r="5790" spans="1:2" x14ac:dyDescent="0.25">
      <c r="A5790" s="204">
        <v>30742</v>
      </c>
      <c r="B5790" s="201">
        <v>12.22</v>
      </c>
    </row>
    <row r="5791" spans="1:2" x14ac:dyDescent="0.25">
      <c r="A5791" s="204">
        <v>30743</v>
      </c>
      <c r="B5791" s="201">
        <v>12.14</v>
      </c>
    </row>
    <row r="5792" spans="1:2" x14ac:dyDescent="0.25">
      <c r="A5792" s="204">
        <v>30746</v>
      </c>
      <c r="B5792" s="201">
        <v>12.23</v>
      </c>
    </row>
    <row r="5793" spans="1:2" x14ac:dyDescent="0.25">
      <c r="A5793" s="204">
        <v>30747</v>
      </c>
      <c r="B5793" s="201">
        <v>12.27</v>
      </c>
    </row>
    <row r="5794" spans="1:2" x14ac:dyDescent="0.25">
      <c r="A5794" s="204">
        <v>30748</v>
      </c>
      <c r="B5794" s="201">
        <v>12.39</v>
      </c>
    </row>
    <row r="5795" spans="1:2" x14ac:dyDescent="0.25">
      <c r="A5795" s="204">
        <v>30749</v>
      </c>
      <c r="B5795" s="201">
        <v>12.41</v>
      </c>
    </row>
    <row r="5796" spans="1:2" x14ac:dyDescent="0.25">
      <c r="A5796" s="204">
        <v>30750</v>
      </c>
      <c r="B5796" s="201">
        <v>12.43</v>
      </c>
    </row>
    <row r="5797" spans="1:2" x14ac:dyDescent="0.25">
      <c r="A5797" s="204">
        <v>30753</v>
      </c>
      <c r="B5797" s="201">
        <v>12.4</v>
      </c>
    </row>
    <row r="5798" spans="1:2" x14ac:dyDescent="0.25">
      <c r="A5798" s="204">
        <v>30754</v>
      </c>
      <c r="B5798" s="201">
        <v>12.44</v>
      </c>
    </row>
    <row r="5799" spans="1:2" x14ac:dyDescent="0.25">
      <c r="A5799" s="204">
        <v>30755</v>
      </c>
      <c r="B5799" s="201">
        <v>12.48</v>
      </c>
    </row>
    <row r="5800" spans="1:2" x14ac:dyDescent="0.25">
      <c r="A5800" s="204">
        <v>30756</v>
      </c>
      <c r="B5800" s="201">
        <v>12.47</v>
      </c>
    </row>
    <row r="5801" spans="1:2" x14ac:dyDescent="0.25">
      <c r="A5801" s="204">
        <v>30757</v>
      </c>
      <c r="B5801" s="201">
        <v>12.5</v>
      </c>
    </row>
    <row r="5802" spans="1:2" x14ac:dyDescent="0.25">
      <c r="A5802" s="204">
        <v>30760</v>
      </c>
      <c r="B5802" s="201">
        <v>12.62</v>
      </c>
    </row>
    <row r="5803" spans="1:2" x14ac:dyDescent="0.25">
      <c r="A5803" s="204">
        <v>30761</v>
      </c>
      <c r="B5803" s="201">
        <v>12.6</v>
      </c>
    </row>
    <row r="5804" spans="1:2" x14ac:dyDescent="0.25">
      <c r="A5804" s="204">
        <v>30762</v>
      </c>
      <c r="B5804" s="201">
        <v>12.59</v>
      </c>
    </row>
    <row r="5805" spans="1:2" x14ac:dyDescent="0.25">
      <c r="A5805" s="204">
        <v>30763</v>
      </c>
      <c r="B5805" s="201">
        <v>12.6</v>
      </c>
    </row>
    <row r="5806" spans="1:2" x14ac:dyDescent="0.25">
      <c r="A5806" s="204">
        <v>30764</v>
      </c>
      <c r="B5806" s="201">
        <v>12.59</v>
      </c>
    </row>
    <row r="5807" spans="1:2" x14ac:dyDescent="0.25">
      <c r="A5807" s="204">
        <v>30767</v>
      </c>
      <c r="B5807" s="201">
        <v>12.54</v>
      </c>
    </row>
    <row r="5808" spans="1:2" x14ac:dyDescent="0.25">
      <c r="A5808" s="204">
        <v>30768</v>
      </c>
      <c r="B5808" s="201">
        <v>12.56</v>
      </c>
    </row>
    <row r="5809" spans="1:2" x14ac:dyDescent="0.25">
      <c r="A5809" s="204">
        <v>30769</v>
      </c>
      <c r="B5809" s="201">
        <v>12.5</v>
      </c>
    </row>
    <row r="5810" spans="1:2" x14ac:dyDescent="0.25">
      <c r="A5810" s="204">
        <v>30770</v>
      </c>
      <c r="B5810" s="201">
        <v>12.43</v>
      </c>
    </row>
    <row r="5811" spans="1:2" x14ac:dyDescent="0.25">
      <c r="A5811" s="204">
        <v>30771</v>
      </c>
      <c r="B5811" s="201">
        <v>12.51</v>
      </c>
    </row>
    <row r="5812" spans="1:2" x14ac:dyDescent="0.25">
      <c r="A5812" s="204">
        <v>30774</v>
      </c>
      <c r="B5812" s="201">
        <v>12.5</v>
      </c>
    </row>
    <row r="5813" spans="1:2" x14ac:dyDescent="0.25">
      <c r="A5813" s="204">
        <v>30775</v>
      </c>
      <c r="B5813" s="201">
        <v>12.55</v>
      </c>
    </row>
    <row r="5814" spans="1:2" x14ac:dyDescent="0.25">
      <c r="A5814" s="204">
        <v>30776</v>
      </c>
      <c r="B5814" s="201">
        <v>12.58</v>
      </c>
    </row>
    <row r="5815" spans="1:2" x14ac:dyDescent="0.25">
      <c r="A5815" s="204">
        <v>30777</v>
      </c>
      <c r="B5815" s="201">
        <v>12.59</v>
      </c>
    </row>
    <row r="5816" spans="1:2" x14ac:dyDescent="0.25">
      <c r="A5816" s="204">
        <v>30778</v>
      </c>
      <c r="B5816" s="201">
        <v>12.47</v>
      </c>
    </row>
    <row r="5817" spans="1:2" x14ac:dyDescent="0.25">
      <c r="A5817" s="204">
        <v>30781</v>
      </c>
      <c r="B5817" s="201">
        <v>12.47</v>
      </c>
    </row>
    <row r="5818" spans="1:2" x14ac:dyDescent="0.25">
      <c r="A5818" s="204">
        <v>30782</v>
      </c>
      <c r="B5818" s="201">
        <v>12.54</v>
      </c>
    </row>
    <row r="5819" spans="1:2" x14ac:dyDescent="0.25">
      <c r="A5819" s="204">
        <v>30783</v>
      </c>
      <c r="B5819" s="201">
        <v>12.53</v>
      </c>
    </row>
    <row r="5820" spans="1:2" x14ac:dyDescent="0.25">
      <c r="A5820" s="204">
        <v>30784</v>
      </c>
      <c r="B5820" s="201">
        <v>12.45</v>
      </c>
    </row>
    <row r="5821" spans="1:2" x14ac:dyDescent="0.25">
      <c r="A5821" s="204">
        <v>30785</v>
      </c>
      <c r="B5821" s="201">
        <v>12.61</v>
      </c>
    </row>
    <row r="5822" spans="1:2" x14ac:dyDescent="0.25">
      <c r="A5822" s="204">
        <v>30788</v>
      </c>
      <c r="B5822" s="201">
        <v>12.68</v>
      </c>
    </row>
    <row r="5823" spans="1:2" x14ac:dyDescent="0.25">
      <c r="A5823" s="204">
        <v>30789</v>
      </c>
      <c r="B5823" s="201">
        <v>12.64</v>
      </c>
    </row>
    <row r="5824" spans="1:2" x14ac:dyDescent="0.25">
      <c r="A5824" s="204">
        <v>30790</v>
      </c>
      <c r="B5824" s="201">
        <v>12.76</v>
      </c>
    </row>
    <row r="5825" spans="1:2" x14ac:dyDescent="0.25">
      <c r="A5825" s="204">
        <v>30791</v>
      </c>
      <c r="B5825" s="201">
        <v>12.82</v>
      </c>
    </row>
    <row r="5826" spans="1:2" x14ac:dyDescent="0.25">
      <c r="A5826" s="204">
        <v>30792</v>
      </c>
      <c r="B5826" s="201" t="e">
        <f>NA()</f>
        <v>#N/A</v>
      </c>
    </row>
    <row r="5827" spans="1:2" x14ac:dyDescent="0.25">
      <c r="A5827" s="204">
        <v>30795</v>
      </c>
      <c r="B5827" s="201">
        <v>12.83</v>
      </c>
    </row>
    <row r="5828" spans="1:2" x14ac:dyDescent="0.25">
      <c r="A5828" s="204">
        <v>30796</v>
      </c>
      <c r="B5828" s="201">
        <v>12.78</v>
      </c>
    </row>
    <row r="5829" spans="1:2" x14ac:dyDescent="0.25">
      <c r="A5829" s="204">
        <v>30797</v>
      </c>
      <c r="B5829" s="201">
        <v>12.74</v>
      </c>
    </row>
    <row r="5830" spans="1:2" x14ac:dyDescent="0.25">
      <c r="A5830" s="204">
        <v>30798</v>
      </c>
      <c r="B5830" s="201">
        <v>12.72</v>
      </c>
    </row>
    <row r="5831" spans="1:2" x14ac:dyDescent="0.25">
      <c r="A5831" s="204">
        <v>30799</v>
      </c>
      <c r="B5831" s="201">
        <v>12.84</v>
      </c>
    </row>
    <row r="5832" spans="1:2" x14ac:dyDescent="0.25">
      <c r="A5832" s="204">
        <v>30802</v>
      </c>
      <c r="B5832" s="201">
        <v>12.88</v>
      </c>
    </row>
    <row r="5833" spans="1:2" x14ac:dyDescent="0.25">
      <c r="A5833" s="204">
        <v>30803</v>
      </c>
      <c r="B5833" s="201">
        <v>12.88</v>
      </c>
    </row>
    <row r="5834" spans="1:2" x14ac:dyDescent="0.25">
      <c r="A5834" s="204">
        <v>30804</v>
      </c>
      <c r="B5834" s="201">
        <v>12.92</v>
      </c>
    </row>
    <row r="5835" spans="1:2" x14ac:dyDescent="0.25">
      <c r="A5835" s="204">
        <v>30805</v>
      </c>
      <c r="B5835" s="201">
        <v>12.94</v>
      </c>
    </row>
    <row r="5836" spans="1:2" x14ac:dyDescent="0.25">
      <c r="A5836" s="204">
        <v>30806</v>
      </c>
      <c r="B5836" s="201">
        <v>13.1</v>
      </c>
    </row>
    <row r="5837" spans="1:2" x14ac:dyDescent="0.25">
      <c r="A5837" s="204">
        <v>30809</v>
      </c>
      <c r="B5837" s="201">
        <v>13.19</v>
      </c>
    </row>
    <row r="5838" spans="1:2" x14ac:dyDescent="0.25">
      <c r="A5838" s="204">
        <v>30810</v>
      </c>
      <c r="B5838" s="201">
        <v>13.14</v>
      </c>
    </row>
    <row r="5839" spans="1:2" x14ac:dyDescent="0.25">
      <c r="A5839" s="204">
        <v>30811</v>
      </c>
      <c r="B5839" s="201">
        <v>13.24</v>
      </c>
    </row>
    <row r="5840" spans="1:2" x14ac:dyDescent="0.25">
      <c r="A5840" s="204">
        <v>30812</v>
      </c>
      <c r="B5840" s="201">
        <v>13.31</v>
      </c>
    </row>
    <row r="5841" spans="1:2" x14ac:dyDescent="0.25">
      <c r="A5841" s="204">
        <v>30813</v>
      </c>
      <c r="B5841" s="201">
        <v>13.51</v>
      </c>
    </row>
    <row r="5842" spans="1:2" x14ac:dyDescent="0.25">
      <c r="A5842" s="204">
        <v>30816</v>
      </c>
      <c r="B5842" s="201">
        <v>13.67</v>
      </c>
    </row>
    <row r="5843" spans="1:2" x14ac:dyDescent="0.25">
      <c r="A5843" s="204">
        <v>30817</v>
      </c>
      <c r="B5843" s="201">
        <v>13.52</v>
      </c>
    </row>
    <row r="5844" spans="1:2" x14ac:dyDescent="0.25">
      <c r="A5844" s="204">
        <v>30818</v>
      </c>
      <c r="B5844" s="201">
        <v>13.43</v>
      </c>
    </row>
    <row r="5845" spans="1:2" x14ac:dyDescent="0.25">
      <c r="A5845" s="204">
        <v>30819</v>
      </c>
      <c r="B5845" s="201">
        <v>13.54</v>
      </c>
    </row>
    <row r="5846" spans="1:2" x14ac:dyDescent="0.25">
      <c r="A5846" s="204">
        <v>30820</v>
      </c>
      <c r="B5846" s="201">
        <v>13.45</v>
      </c>
    </row>
    <row r="5847" spans="1:2" x14ac:dyDescent="0.25">
      <c r="A5847" s="204">
        <v>30823</v>
      </c>
      <c r="B5847" s="201">
        <v>13.45</v>
      </c>
    </row>
    <row r="5848" spans="1:2" x14ac:dyDescent="0.25">
      <c r="A5848" s="204">
        <v>30824</v>
      </c>
      <c r="B5848" s="201">
        <v>13.51</v>
      </c>
    </row>
    <row r="5849" spans="1:2" x14ac:dyDescent="0.25">
      <c r="A5849" s="204">
        <v>30825</v>
      </c>
      <c r="B5849" s="201">
        <v>13.54</v>
      </c>
    </row>
    <row r="5850" spans="1:2" x14ac:dyDescent="0.25">
      <c r="A5850" s="204">
        <v>30826</v>
      </c>
      <c r="B5850" s="201">
        <v>13.72</v>
      </c>
    </row>
    <row r="5851" spans="1:2" x14ac:dyDescent="0.25">
      <c r="A5851" s="204">
        <v>30827</v>
      </c>
      <c r="B5851" s="201">
        <v>13.77</v>
      </c>
    </row>
    <row r="5852" spans="1:2" x14ac:dyDescent="0.25">
      <c r="A5852" s="204">
        <v>30830</v>
      </c>
      <c r="B5852" s="201" t="e">
        <f>NA()</f>
        <v>#N/A</v>
      </c>
    </row>
    <row r="5853" spans="1:2" x14ac:dyDescent="0.25">
      <c r="A5853" s="204">
        <v>30831</v>
      </c>
      <c r="B5853" s="201">
        <v>13.83</v>
      </c>
    </row>
    <row r="5854" spans="1:2" x14ac:dyDescent="0.25">
      <c r="A5854" s="204">
        <v>30832</v>
      </c>
      <c r="B5854" s="201">
        <v>13.92</v>
      </c>
    </row>
    <row r="5855" spans="1:2" x14ac:dyDescent="0.25">
      <c r="A5855" s="204">
        <v>30833</v>
      </c>
      <c r="B5855" s="201">
        <v>13.83</v>
      </c>
    </row>
    <row r="5856" spans="1:2" x14ac:dyDescent="0.25">
      <c r="A5856" s="204">
        <v>30834</v>
      </c>
      <c r="B5856" s="201">
        <v>13.57</v>
      </c>
    </row>
    <row r="5857" spans="1:2" x14ac:dyDescent="0.25">
      <c r="A5857" s="204">
        <v>30837</v>
      </c>
      <c r="B5857" s="201">
        <v>13.39</v>
      </c>
    </row>
    <row r="5858" spans="1:2" x14ac:dyDescent="0.25">
      <c r="A5858" s="204">
        <v>30838</v>
      </c>
      <c r="B5858" s="201">
        <v>13.38</v>
      </c>
    </row>
    <row r="5859" spans="1:2" x14ac:dyDescent="0.25">
      <c r="A5859" s="204">
        <v>30839</v>
      </c>
      <c r="B5859" s="201">
        <v>13.54</v>
      </c>
    </row>
    <row r="5860" spans="1:2" x14ac:dyDescent="0.25">
      <c r="A5860" s="204">
        <v>30840</v>
      </c>
      <c r="B5860" s="201">
        <v>13.55</v>
      </c>
    </row>
    <row r="5861" spans="1:2" x14ac:dyDescent="0.25">
      <c r="A5861" s="204">
        <v>30841</v>
      </c>
      <c r="B5861" s="201">
        <v>13.5</v>
      </c>
    </row>
    <row r="5862" spans="1:2" x14ac:dyDescent="0.25">
      <c r="A5862" s="204">
        <v>30844</v>
      </c>
      <c r="B5862" s="201">
        <v>13.6</v>
      </c>
    </row>
    <row r="5863" spans="1:2" x14ac:dyDescent="0.25">
      <c r="A5863" s="204">
        <v>30845</v>
      </c>
      <c r="B5863" s="201">
        <v>13.53</v>
      </c>
    </row>
    <row r="5864" spans="1:2" x14ac:dyDescent="0.25">
      <c r="A5864" s="204">
        <v>30846</v>
      </c>
      <c r="B5864" s="201">
        <v>13.46</v>
      </c>
    </row>
    <row r="5865" spans="1:2" x14ac:dyDescent="0.25">
      <c r="A5865" s="204">
        <v>30847</v>
      </c>
      <c r="B5865" s="201">
        <v>13.41</v>
      </c>
    </row>
    <row r="5866" spans="1:2" x14ac:dyDescent="0.25">
      <c r="A5866" s="204">
        <v>30848</v>
      </c>
      <c r="B5866" s="201">
        <v>13.23</v>
      </c>
    </row>
    <row r="5867" spans="1:2" x14ac:dyDescent="0.25">
      <c r="A5867" s="204">
        <v>30851</v>
      </c>
      <c r="B5867" s="201">
        <v>13.27</v>
      </c>
    </row>
    <row r="5868" spans="1:2" x14ac:dyDescent="0.25">
      <c r="A5868" s="204">
        <v>30852</v>
      </c>
      <c r="B5868" s="201">
        <v>13.35</v>
      </c>
    </row>
    <row r="5869" spans="1:2" x14ac:dyDescent="0.25">
      <c r="A5869" s="204">
        <v>30853</v>
      </c>
      <c r="B5869" s="201">
        <v>13.6</v>
      </c>
    </row>
    <row r="5870" spans="1:2" x14ac:dyDescent="0.25">
      <c r="A5870" s="204">
        <v>30854</v>
      </c>
      <c r="B5870" s="201">
        <v>13.65</v>
      </c>
    </row>
    <row r="5871" spans="1:2" x14ac:dyDescent="0.25">
      <c r="A5871" s="204">
        <v>30855</v>
      </c>
      <c r="B5871" s="201">
        <v>13.67</v>
      </c>
    </row>
    <row r="5872" spans="1:2" x14ac:dyDescent="0.25">
      <c r="A5872" s="204">
        <v>30858</v>
      </c>
      <c r="B5872" s="201">
        <v>13.67</v>
      </c>
    </row>
    <row r="5873" spans="1:2" x14ac:dyDescent="0.25">
      <c r="A5873" s="204">
        <v>30859</v>
      </c>
      <c r="B5873" s="201">
        <v>13.72</v>
      </c>
    </row>
    <row r="5874" spans="1:2" x14ac:dyDescent="0.25">
      <c r="A5874" s="204">
        <v>30860</v>
      </c>
      <c r="B5874" s="201">
        <v>13.69</v>
      </c>
    </row>
    <row r="5875" spans="1:2" x14ac:dyDescent="0.25">
      <c r="A5875" s="204">
        <v>30861</v>
      </c>
      <c r="B5875" s="201">
        <v>13.72</v>
      </c>
    </row>
    <row r="5876" spans="1:2" x14ac:dyDescent="0.25">
      <c r="A5876" s="204">
        <v>30862</v>
      </c>
      <c r="B5876" s="201">
        <v>13.77</v>
      </c>
    </row>
    <row r="5877" spans="1:2" x14ac:dyDescent="0.25">
      <c r="A5877" s="204">
        <v>30865</v>
      </c>
      <c r="B5877" s="201">
        <v>13.8</v>
      </c>
    </row>
    <row r="5878" spans="1:2" x14ac:dyDescent="0.25">
      <c r="A5878" s="204">
        <v>30866</v>
      </c>
      <c r="B5878" s="201">
        <v>13.7</v>
      </c>
    </row>
    <row r="5879" spans="1:2" x14ac:dyDescent="0.25">
      <c r="A5879" s="204">
        <v>30867</v>
      </c>
      <c r="B5879" s="201" t="e">
        <f>NA()</f>
        <v>#N/A</v>
      </c>
    </row>
    <row r="5880" spans="1:2" x14ac:dyDescent="0.25">
      <c r="A5880" s="204">
        <v>30868</v>
      </c>
      <c r="B5880" s="201">
        <v>13.76</v>
      </c>
    </row>
    <row r="5881" spans="1:2" x14ac:dyDescent="0.25">
      <c r="A5881" s="204">
        <v>30869</v>
      </c>
      <c r="B5881" s="201">
        <v>13.77</v>
      </c>
    </row>
    <row r="5882" spans="1:2" x14ac:dyDescent="0.25">
      <c r="A5882" s="204">
        <v>30872</v>
      </c>
      <c r="B5882" s="201">
        <v>13.47</v>
      </c>
    </row>
    <row r="5883" spans="1:2" x14ac:dyDescent="0.25">
      <c r="A5883" s="204">
        <v>30873</v>
      </c>
      <c r="B5883" s="201">
        <v>13.47</v>
      </c>
    </row>
    <row r="5884" spans="1:2" x14ac:dyDescent="0.25">
      <c r="A5884" s="204">
        <v>30874</v>
      </c>
      <c r="B5884" s="201">
        <v>13.51</v>
      </c>
    </row>
    <row r="5885" spans="1:2" x14ac:dyDescent="0.25">
      <c r="A5885" s="204">
        <v>30875</v>
      </c>
      <c r="B5885" s="201">
        <v>13.39</v>
      </c>
    </row>
    <row r="5886" spans="1:2" x14ac:dyDescent="0.25">
      <c r="A5886" s="204">
        <v>30876</v>
      </c>
      <c r="B5886" s="201">
        <v>13.31</v>
      </c>
    </row>
    <row r="5887" spans="1:2" x14ac:dyDescent="0.25">
      <c r="A5887" s="204">
        <v>30879</v>
      </c>
      <c r="B5887" s="201">
        <v>13.3</v>
      </c>
    </row>
    <row r="5888" spans="1:2" x14ac:dyDescent="0.25">
      <c r="A5888" s="204">
        <v>30880</v>
      </c>
      <c r="B5888" s="201">
        <v>13.35</v>
      </c>
    </row>
    <row r="5889" spans="1:2" x14ac:dyDescent="0.25">
      <c r="A5889" s="204">
        <v>30881</v>
      </c>
      <c r="B5889" s="201">
        <v>13.29</v>
      </c>
    </row>
    <row r="5890" spans="1:2" x14ac:dyDescent="0.25">
      <c r="A5890" s="204">
        <v>30882</v>
      </c>
      <c r="B5890" s="201">
        <v>13.23</v>
      </c>
    </row>
    <row r="5891" spans="1:2" x14ac:dyDescent="0.25">
      <c r="A5891" s="204">
        <v>30883</v>
      </c>
      <c r="B5891" s="201">
        <v>13.36</v>
      </c>
    </row>
    <row r="5892" spans="1:2" x14ac:dyDescent="0.25">
      <c r="A5892" s="204">
        <v>30886</v>
      </c>
      <c r="B5892" s="201">
        <v>13.35</v>
      </c>
    </row>
    <row r="5893" spans="1:2" x14ac:dyDescent="0.25">
      <c r="A5893" s="204">
        <v>30887</v>
      </c>
      <c r="B5893" s="201">
        <v>13.32</v>
      </c>
    </row>
    <row r="5894" spans="1:2" x14ac:dyDescent="0.25">
      <c r="A5894" s="204">
        <v>30888</v>
      </c>
      <c r="B5894" s="201">
        <v>13.08</v>
      </c>
    </row>
    <row r="5895" spans="1:2" x14ac:dyDescent="0.25">
      <c r="A5895" s="204">
        <v>30889</v>
      </c>
      <c r="B5895" s="201">
        <v>12.99</v>
      </c>
    </row>
    <row r="5896" spans="1:2" x14ac:dyDescent="0.25">
      <c r="A5896" s="204">
        <v>30890</v>
      </c>
      <c r="B5896" s="201">
        <v>12.99</v>
      </c>
    </row>
    <row r="5897" spans="1:2" x14ac:dyDescent="0.25">
      <c r="A5897" s="204">
        <v>30893</v>
      </c>
      <c r="B5897" s="201">
        <v>13.08</v>
      </c>
    </row>
    <row r="5898" spans="1:2" x14ac:dyDescent="0.25">
      <c r="A5898" s="204">
        <v>30894</v>
      </c>
      <c r="B5898" s="201">
        <v>12.94</v>
      </c>
    </row>
    <row r="5899" spans="1:2" x14ac:dyDescent="0.25">
      <c r="A5899" s="204">
        <v>30895</v>
      </c>
      <c r="B5899" s="201">
        <v>12.85</v>
      </c>
    </row>
    <row r="5900" spans="1:2" x14ac:dyDescent="0.25">
      <c r="A5900" s="204">
        <v>30896</v>
      </c>
      <c r="B5900" s="201">
        <v>12.78</v>
      </c>
    </row>
    <row r="5901" spans="1:2" x14ac:dyDescent="0.25">
      <c r="A5901" s="204">
        <v>30897</v>
      </c>
      <c r="B5901" s="201">
        <v>12.68</v>
      </c>
    </row>
    <row r="5902" spans="1:2" x14ac:dyDescent="0.25">
      <c r="A5902" s="204">
        <v>30900</v>
      </c>
      <c r="B5902" s="201">
        <v>12.78</v>
      </c>
    </row>
    <row r="5903" spans="1:2" x14ac:dyDescent="0.25">
      <c r="A5903" s="204">
        <v>30901</v>
      </c>
      <c r="B5903" s="201">
        <v>12.75</v>
      </c>
    </row>
    <row r="5904" spans="1:2" x14ac:dyDescent="0.25">
      <c r="A5904" s="204">
        <v>30902</v>
      </c>
      <c r="B5904" s="201">
        <v>12.73</v>
      </c>
    </row>
    <row r="5905" spans="1:2" x14ac:dyDescent="0.25">
      <c r="A5905" s="204">
        <v>30903</v>
      </c>
      <c r="B5905" s="201">
        <v>12.67</v>
      </c>
    </row>
    <row r="5906" spans="1:2" x14ac:dyDescent="0.25">
      <c r="A5906" s="204">
        <v>30904</v>
      </c>
      <c r="B5906" s="201">
        <v>12.69</v>
      </c>
    </row>
    <row r="5907" spans="1:2" x14ac:dyDescent="0.25">
      <c r="A5907" s="204">
        <v>30907</v>
      </c>
      <c r="B5907" s="201">
        <v>12.78</v>
      </c>
    </row>
    <row r="5908" spans="1:2" x14ac:dyDescent="0.25">
      <c r="A5908" s="204">
        <v>30908</v>
      </c>
      <c r="B5908" s="201">
        <v>12.74</v>
      </c>
    </row>
    <row r="5909" spans="1:2" x14ac:dyDescent="0.25">
      <c r="A5909" s="204">
        <v>30909</v>
      </c>
      <c r="B5909" s="201">
        <v>12.81</v>
      </c>
    </row>
    <row r="5910" spans="1:2" x14ac:dyDescent="0.25">
      <c r="A5910" s="204">
        <v>30910</v>
      </c>
      <c r="B5910" s="201">
        <v>12.73</v>
      </c>
    </row>
    <row r="5911" spans="1:2" x14ac:dyDescent="0.25">
      <c r="A5911" s="204">
        <v>30911</v>
      </c>
      <c r="B5911" s="201">
        <v>12.68</v>
      </c>
    </row>
    <row r="5912" spans="1:2" x14ac:dyDescent="0.25">
      <c r="A5912" s="204">
        <v>30914</v>
      </c>
      <c r="B5912" s="201">
        <v>12.61</v>
      </c>
    </row>
    <row r="5913" spans="1:2" x14ac:dyDescent="0.25">
      <c r="A5913" s="204">
        <v>30915</v>
      </c>
      <c r="B5913" s="201">
        <v>12.57</v>
      </c>
    </row>
    <row r="5914" spans="1:2" x14ac:dyDescent="0.25">
      <c r="A5914" s="204">
        <v>30916</v>
      </c>
      <c r="B5914" s="201">
        <v>12.61</v>
      </c>
    </row>
    <row r="5915" spans="1:2" x14ac:dyDescent="0.25">
      <c r="A5915" s="204">
        <v>30917</v>
      </c>
      <c r="B5915" s="201">
        <v>12.63</v>
      </c>
    </row>
    <row r="5916" spans="1:2" x14ac:dyDescent="0.25">
      <c r="A5916" s="204">
        <v>30918</v>
      </c>
      <c r="B5916" s="201">
        <v>12.6</v>
      </c>
    </row>
    <row r="5917" spans="1:2" x14ac:dyDescent="0.25">
      <c r="A5917" s="204">
        <v>30921</v>
      </c>
      <c r="B5917" s="201">
        <v>12.78</v>
      </c>
    </row>
    <row r="5918" spans="1:2" x14ac:dyDescent="0.25">
      <c r="A5918" s="204">
        <v>30922</v>
      </c>
      <c r="B5918" s="201">
        <v>12.75</v>
      </c>
    </row>
    <row r="5919" spans="1:2" x14ac:dyDescent="0.25">
      <c r="A5919" s="204">
        <v>30923</v>
      </c>
      <c r="B5919" s="201">
        <v>12.77</v>
      </c>
    </row>
    <row r="5920" spans="1:2" x14ac:dyDescent="0.25">
      <c r="A5920" s="204">
        <v>30924</v>
      </c>
      <c r="B5920" s="201">
        <v>12.74</v>
      </c>
    </row>
    <row r="5921" spans="1:2" x14ac:dyDescent="0.25">
      <c r="A5921" s="204">
        <v>30925</v>
      </c>
      <c r="B5921" s="201">
        <v>12.7</v>
      </c>
    </row>
    <row r="5922" spans="1:2" x14ac:dyDescent="0.25">
      <c r="A5922" s="204">
        <v>30928</v>
      </c>
      <c r="B5922" s="201" t="e">
        <f>NA()</f>
        <v>#N/A</v>
      </c>
    </row>
    <row r="5923" spans="1:2" x14ac:dyDescent="0.25">
      <c r="A5923" s="204">
        <v>30929</v>
      </c>
      <c r="B5923" s="201">
        <v>12.74</v>
      </c>
    </row>
    <row r="5924" spans="1:2" x14ac:dyDescent="0.25">
      <c r="A5924" s="204">
        <v>30930</v>
      </c>
      <c r="B5924" s="201">
        <v>12.77</v>
      </c>
    </row>
    <row r="5925" spans="1:2" x14ac:dyDescent="0.25">
      <c r="A5925" s="204">
        <v>30931</v>
      </c>
      <c r="B5925" s="201">
        <v>12.66</v>
      </c>
    </row>
    <row r="5926" spans="1:2" x14ac:dyDescent="0.25">
      <c r="A5926" s="204">
        <v>30932</v>
      </c>
      <c r="B5926" s="201">
        <v>12.62</v>
      </c>
    </row>
    <row r="5927" spans="1:2" x14ac:dyDescent="0.25">
      <c r="A5927" s="204">
        <v>30935</v>
      </c>
      <c r="B5927" s="201">
        <v>12.55</v>
      </c>
    </row>
    <row r="5928" spans="1:2" x14ac:dyDescent="0.25">
      <c r="A5928" s="204">
        <v>30936</v>
      </c>
      <c r="B5928" s="201">
        <v>12.47</v>
      </c>
    </row>
    <row r="5929" spans="1:2" x14ac:dyDescent="0.25">
      <c r="A5929" s="204">
        <v>30937</v>
      </c>
      <c r="B5929" s="201">
        <v>12.47</v>
      </c>
    </row>
    <row r="5930" spans="1:2" x14ac:dyDescent="0.25">
      <c r="A5930" s="204">
        <v>30938</v>
      </c>
      <c r="B5930" s="201">
        <v>12.36</v>
      </c>
    </row>
    <row r="5931" spans="1:2" x14ac:dyDescent="0.25">
      <c r="A5931" s="204">
        <v>30939</v>
      </c>
      <c r="B5931" s="201">
        <v>12.33</v>
      </c>
    </row>
    <row r="5932" spans="1:2" x14ac:dyDescent="0.25">
      <c r="A5932" s="204">
        <v>30942</v>
      </c>
      <c r="B5932" s="201">
        <v>12.28</v>
      </c>
    </row>
    <row r="5933" spans="1:2" x14ac:dyDescent="0.25">
      <c r="A5933" s="204">
        <v>30943</v>
      </c>
      <c r="B5933" s="201">
        <v>12.23</v>
      </c>
    </row>
    <row r="5934" spans="1:2" x14ac:dyDescent="0.25">
      <c r="A5934" s="204">
        <v>30944</v>
      </c>
      <c r="B5934" s="201">
        <v>12.15</v>
      </c>
    </row>
    <row r="5935" spans="1:2" x14ac:dyDescent="0.25">
      <c r="A5935" s="204">
        <v>30945</v>
      </c>
      <c r="B5935" s="201">
        <v>12.16</v>
      </c>
    </row>
    <row r="5936" spans="1:2" x14ac:dyDescent="0.25">
      <c r="A5936" s="204">
        <v>30946</v>
      </c>
      <c r="B5936" s="201">
        <v>12.34</v>
      </c>
    </row>
    <row r="5937" spans="1:2" x14ac:dyDescent="0.25">
      <c r="A5937" s="204">
        <v>30949</v>
      </c>
      <c r="B5937" s="201">
        <v>12.39</v>
      </c>
    </row>
    <row r="5938" spans="1:2" x14ac:dyDescent="0.25">
      <c r="A5938" s="204">
        <v>30950</v>
      </c>
      <c r="B5938" s="201">
        <v>12.44</v>
      </c>
    </row>
    <row r="5939" spans="1:2" x14ac:dyDescent="0.25">
      <c r="A5939" s="204">
        <v>30951</v>
      </c>
      <c r="B5939" s="201">
        <v>12.38</v>
      </c>
    </row>
    <row r="5940" spans="1:2" x14ac:dyDescent="0.25">
      <c r="A5940" s="204">
        <v>30952</v>
      </c>
      <c r="B5940" s="201">
        <v>12.23</v>
      </c>
    </row>
    <row r="5941" spans="1:2" x14ac:dyDescent="0.25">
      <c r="A5941" s="204">
        <v>30953</v>
      </c>
      <c r="B5941" s="201">
        <v>12.37</v>
      </c>
    </row>
    <row r="5942" spans="1:2" x14ac:dyDescent="0.25">
      <c r="A5942" s="204">
        <v>30956</v>
      </c>
      <c r="B5942" s="201">
        <v>12.43</v>
      </c>
    </row>
    <row r="5943" spans="1:2" x14ac:dyDescent="0.25">
      <c r="A5943" s="204">
        <v>30957</v>
      </c>
      <c r="B5943" s="201">
        <v>12.43</v>
      </c>
    </row>
    <row r="5944" spans="1:2" x14ac:dyDescent="0.25">
      <c r="A5944" s="204">
        <v>30958</v>
      </c>
      <c r="B5944" s="201">
        <v>12.43</v>
      </c>
    </row>
    <row r="5945" spans="1:2" x14ac:dyDescent="0.25">
      <c r="A5945" s="204">
        <v>30959</v>
      </c>
      <c r="B5945" s="201">
        <v>12.4</v>
      </c>
    </row>
    <row r="5946" spans="1:2" x14ac:dyDescent="0.25">
      <c r="A5946" s="204">
        <v>30960</v>
      </c>
      <c r="B5946" s="201">
        <v>12.29</v>
      </c>
    </row>
    <row r="5947" spans="1:2" x14ac:dyDescent="0.25">
      <c r="A5947" s="204">
        <v>30963</v>
      </c>
      <c r="B5947" s="201" t="e">
        <f>NA()</f>
        <v>#N/A</v>
      </c>
    </row>
    <row r="5948" spans="1:2" x14ac:dyDescent="0.25">
      <c r="A5948" s="204">
        <v>30964</v>
      </c>
      <c r="B5948" s="201">
        <v>12.25</v>
      </c>
    </row>
    <row r="5949" spans="1:2" x14ac:dyDescent="0.25">
      <c r="A5949" s="204">
        <v>30965</v>
      </c>
      <c r="B5949" s="201">
        <v>12.21</v>
      </c>
    </row>
    <row r="5950" spans="1:2" x14ac:dyDescent="0.25">
      <c r="A5950" s="204">
        <v>30966</v>
      </c>
      <c r="B5950" s="201">
        <v>12.18</v>
      </c>
    </row>
    <row r="5951" spans="1:2" x14ac:dyDescent="0.25">
      <c r="A5951" s="204">
        <v>30967</v>
      </c>
      <c r="B5951" s="201">
        <v>12.12</v>
      </c>
    </row>
    <row r="5952" spans="1:2" x14ac:dyDescent="0.25">
      <c r="A5952" s="204">
        <v>30970</v>
      </c>
      <c r="B5952" s="201">
        <v>12.17</v>
      </c>
    </row>
    <row r="5953" spans="1:2" x14ac:dyDescent="0.25">
      <c r="A5953" s="204">
        <v>30971</v>
      </c>
      <c r="B5953" s="201">
        <v>12.18</v>
      </c>
    </row>
    <row r="5954" spans="1:2" x14ac:dyDescent="0.25">
      <c r="A5954" s="204">
        <v>30972</v>
      </c>
      <c r="B5954" s="201">
        <v>12.13</v>
      </c>
    </row>
    <row r="5955" spans="1:2" x14ac:dyDescent="0.25">
      <c r="A5955" s="204">
        <v>30973</v>
      </c>
      <c r="B5955" s="201">
        <v>11.93</v>
      </c>
    </row>
    <row r="5956" spans="1:2" x14ac:dyDescent="0.25">
      <c r="A5956" s="204">
        <v>30974</v>
      </c>
      <c r="B5956" s="201">
        <v>11.79</v>
      </c>
    </row>
    <row r="5957" spans="1:2" x14ac:dyDescent="0.25">
      <c r="A5957" s="204">
        <v>30977</v>
      </c>
      <c r="B5957" s="201">
        <v>11.71</v>
      </c>
    </row>
    <row r="5958" spans="1:2" x14ac:dyDescent="0.25">
      <c r="A5958" s="204">
        <v>30978</v>
      </c>
      <c r="B5958" s="201">
        <v>11.69</v>
      </c>
    </row>
    <row r="5959" spans="1:2" x14ac:dyDescent="0.25">
      <c r="A5959" s="204">
        <v>30979</v>
      </c>
      <c r="B5959" s="201">
        <v>11.69</v>
      </c>
    </row>
    <row r="5960" spans="1:2" x14ac:dyDescent="0.25">
      <c r="A5960" s="204">
        <v>30980</v>
      </c>
      <c r="B5960" s="201">
        <v>11.74</v>
      </c>
    </row>
    <row r="5961" spans="1:2" x14ac:dyDescent="0.25">
      <c r="A5961" s="204">
        <v>30981</v>
      </c>
      <c r="B5961" s="201">
        <v>11.87</v>
      </c>
    </row>
    <row r="5962" spans="1:2" x14ac:dyDescent="0.25">
      <c r="A5962" s="204">
        <v>30984</v>
      </c>
      <c r="B5962" s="201">
        <v>11.84</v>
      </c>
    </row>
    <row r="5963" spans="1:2" x14ac:dyDescent="0.25">
      <c r="A5963" s="204">
        <v>30985</v>
      </c>
      <c r="B5963" s="201">
        <v>11.67</v>
      </c>
    </row>
    <row r="5964" spans="1:2" x14ac:dyDescent="0.25">
      <c r="A5964" s="204">
        <v>30986</v>
      </c>
      <c r="B5964" s="201">
        <v>11.71</v>
      </c>
    </row>
    <row r="5965" spans="1:2" x14ac:dyDescent="0.25">
      <c r="A5965" s="204">
        <v>30987</v>
      </c>
      <c r="B5965" s="201">
        <v>11.6</v>
      </c>
    </row>
    <row r="5966" spans="1:2" x14ac:dyDescent="0.25">
      <c r="A5966" s="204">
        <v>30988</v>
      </c>
      <c r="B5966" s="201">
        <v>11.63</v>
      </c>
    </row>
    <row r="5967" spans="1:2" x14ac:dyDescent="0.25">
      <c r="A5967" s="204">
        <v>30991</v>
      </c>
      <c r="B5967" s="201">
        <v>11.58</v>
      </c>
    </row>
    <row r="5968" spans="1:2" x14ac:dyDescent="0.25">
      <c r="A5968" s="204">
        <v>30992</v>
      </c>
      <c r="B5968" s="201" t="e">
        <f>NA()</f>
        <v>#N/A</v>
      </c>
    </row>
    <row r="5969" spans="1:2" x14ac:dyDescent="0.25">
      <c r="A5969" s="204">
        <v>30993</v>
      </c>
      <c r="B5969" s="201">
        <v>11.73</v>
      </c>
    </row>
    <row r="5970" spans="1:2" x14ac:dyDescent="0.25">
      <c r="A5970" s="204">
        <v>30994</v>
      </c>
      <c r="B5970" s="201">
        <v>11.86</v>
      </c>
    </row>
    <row r="5971" spans="1:2" x14ac:dyDescent="0.25">
      <c r="A5971" s="204">
        <v>30995</v>
      </c>
      <c r="B5971" s="201">
        <v>11.76</v>
      </c>
    </row>
    <row r="5972" spans="1:2" x14ac:dyDescent="0.25">
      <c r="A5972" s="204">
        <v>30998</v>
      </c>
      <c r="B5972" s="201" t="e">
        <f>NA()</f>
        <v>#N/A</v>
      </c>
    </row>
    <row r="5973" spans="1:2" x14ac:dyDescent="0.25">
      <c r="A5973" s="204">
        <v>30999</v>
      </c>
      <c r="B5973" s="201">
        <v>11.85</v>
      </c>
    </row>
    <row r="5974" spans="1:2" x14ac:dyDescent="0.25">
      <c r="A5974" s="204">
        <v>31000</v>
      </c>
      <c r="B5974" s="201">
        <v>11.89</v>
      </c>
    </row>
    <row r="5975" spans="1:2" x14ac:dyDescent="0.25">
      <c r="A5975" s="204">
        <v>31001</v>
      </c>
      <c r="B5975" s="201">
        <v>11.82</v>
      </c>
    </row>
    <row r="5976" spans="1:2" x14ac:dyDescent="0.25">
      <c r="A5976" s="204">
        <v>31002</v>
      </c>
      <c r="B5976" s="201">
        <v>11.79</v>
      </c>
    </row>
    <row r="5977" spans="1:2" x14ac:dyDescent="0.25">
      <c r="A5977" s="204">
        <v>31005</v>
      </c>
      <c r="B5977" s="201">
        <v>11.71</v>
      </c>
    </row>
    <row r="5978" spans="1:2" x14ac:dyDescent="0.25">
      <c r="A5978" s="204">
        <v>31006</v>
      </c>
      <c r="B5978" s="201">
        <v>11.66</v>
      </c>
    </row>
    <row r="5979" spans="1:2" x14ac:dyDescent="0.25">
      <c r="A5979" s="204">
        <v>31007</v>
      </c>
      <c r="B5979" s="201">
        <v>11.54</v>
      </c>
    </row>
    <row r="5980" spans="1:2" x14ac:dyDescent="0.25">
      <c r="A5980" s="204">
        <v>31008</v>
      </c>
      <c r="B5980" s="201" t="e">
        <f>NA()</f>
        <v>#N/A</v>
      </c>
    </row>
    <row r="5981" spans="1:2" x14ac:dyDescent="0.25">
      <c r="A5981" s="204">
        <v>31009</v>
      </c>
      <c r="B5981" s="201">
        <v>11.41</v>
      </c>
    </row>
    <row r="5982" spans="1:2" x14ac:dyDescent="0.25">
      <c r="A5982" s="204">
        <v>31012</v>
      </c>
      <c r="B5982" s="201">
        <v>11.44</v>
      </c>
    </row>
    <row r="5983" spans="1:2" x14ac:dyDescent="0.25">
      <c r="A5983" s="204">
        <v>31013</v>
      </c>
      <c r="B5983" s="201">
        <v>11.43</v>
      </c>
    </row>
    <row r="5984" spans="1:2" x14ac:dyDescent="0.25">
      <c r="A5984" s="204">
        <v>31014</v>
      </c>
      <c r="B5984" s="201">
        <v>11.54</v>
      </c>
    </row>
    <row r="5985" spans="1:2" x14ac:dyDescent="0.25">
      <c r="A5985" s="204">
        <v>31015</v>
      </c>
      <c r="B5985" s="201">
        <v>11.57</v>
      </c>
    </row>
    <row r="5986" spans="1:2" x14ac:dyDescent="0.25">
      <c r="A5986" s="204">
        <v>31016</v>
      </c>
      <c r="B5986" s="201">
        <v>11.71</v>
      </c>
    </row>
    <row r="5987" spans="1:2" x14ac:dyDescent="0.25">
      <c r="A5987" s="204">
        <v>31019</v>
      </c>
      <c r="B5987" s="201">
        <v>11.69</v>
      </c>
    </row>
    <row r="5988" spans="1:2" x14ac:dyDescent="0.25">
      <c r="A5988" s="204">
        <v>31020</v>
      </c>
      <c r="B5988" s="201">
        <v>11.65</v>
      </c>
    </row>
    <row r="5989" spans="1:2" x14ac:dyDescent="0.25">
      <c r="A5989" s="204">
        <v>31021</v>
      </c>
      <c r="B5989" s="201">
        <v>11.65</v>
      </c>
    </row>
    <row r="5990" spans="1:2" x14ac:dyDescent="0.25">
      <c r="A5990" s="204">
        <v>31022</v>
      </c>
      <c r="B5990" s="201">
        <v>11.74</v>
      </c>
    </row>
    <row r="5991" spans="1:2" x14ac:dyDescent="0.25">
      <c r="A5991" s="204">
        <v>31023</v>
      </c>
      <c r="B5991" s="201">
        <v>11.83</v>
      </c>
    </row>
    <row r="5992" spans="1:2" x14ac:dyDescent="0.25">
      <c r="A5992" s="204">
        <v>31026</v>
      </c>
      <c r="B5992" s="201">
        <v>11.79</v>
      </c>
    </row>
    <row r="5993" spans="1:2" x14ac:dyDescent="0.25">
      <c r="A5993" s="204">
        <v>31027</v>
      </c>
      <c r="B5993" s="201">
        <v>11.71</v>
      </c>
    </row>
    <row r="5994" spans="1:2" x14ac:dyDescent="0.25">
      <c r="A5994" s="204">
        <v>31028</v>
      </c>
      <c r="B5994" s="201">
        <v>11.67</v>
      </c>
    </row>
    <row r="5995" spans="1:2" x14ac:dyDescent="0.25">
      <c r="A5995" s="204">
        <v>31029</v>
      </c>
      <c r="B5995" s="201">
        <v>11.79</v>
      </c>
    </row>
    <row r="5996" spans="1:2" x14ac:dyDescent="0.25">
      <c r="A5996" s="204">
        <v>31030</v>
      </c>
      <c r="B5996" s="201">
        <v>11.67</v>
      </c>
    </row>
    <row r="5997" spans="1:2" x14ac:dyDescent="0.25">
      <c r="A5997" s="204">
        <v>31033</v>
      </c>
      <c r="B5997" s="201">
        <v>11.62</v>
      </c>
    </row>
    <row r="5998" spans="1:2" x14ac:dyDescent="0.25">
      <c r="A5998" s="204">
        <v>31034</v>
      </c>
      <c r="B5998" s="201">
        <v>11.46</v>
      </c>
    </row>
    <row r="5999" spans="1:2" x14ac:dyDescent="0.25">
      <c r="A5999" s="204">
        <v>31035</v>
      </c>
      <c r="B5999" s="201">
        <v>11.49</v>
      </c>
    </row>
    <row r="6000" spans="1:2" x14ac:dyDescent="0.25">
      <c r="A6000" s="204">
        <v>31036</v>
      </c>
      <c r="B6000" s="201">
        <v>11.52</v>
      </c>
    </row>
    <row r="6001" spans="1:2" x14ac:dyDescent="0.25">
      <c r="A6001" s="204">
        <v>31037</v>
      </c>
      <c r="B6001" s="201">
        <v>11.49</v>
      </c>
    </row>
    <row r="6002" spans="1:2" x14ac:dyDescent="0.25">
      <c r="A6002" s="204">
        <v>31040</v>
      </c>
      <c r="B6002" s="201">
        <v>11.46</v>
      </c>
    </row>
    <row r="6003" spans="1:2" x14ac:dyDescent="0.25">
      <c r="A6003" s="204">
        <v>31041</v>
      </c>
      <c r="B6003" s="201" t="e">
        <f>NA()</f>
        <v>#N/A</v>
      </c>
    </row>
    <row r="6004" spans="1:2" x14ac:dyDescent="0.25">
      <c r="A6004" s="204">
        <v>31042</v>
      </c>
      <c r="B6004" s="201">
        <v>11.58</v>
      </c>
    </row>
    <row r="6005" spans="1:2" x14ac:dyDescent="0.25">
      <c r="A6005" s="204">
        <v>31043</v>
      </c>
      <c r="B6005" s="201">
        <v>11.6</v>
      </c>
    </row>
    <row r="6006" spans="1:2" x14ac:dyDescent="0.25">
      <c r="A6006" s="204">
        <v>31044</v>
      </c>
      <c r="B6006" s="201">
        <v>11.61</v>
      </c>
    </row>
    <row r="6007" spans="1:2" x14ac:dyDescent="0.25">
      <c r="A6007" s="204">
        <v>31047</v>
      </c>
      <c r="B6007" s="201">
        <v>11.7</v>
      </c>
    </row>
    <row r="6008" spans="1:2" x14ac:dyDescent="0.25">
      <c r="A6008" s="204">
        <v>31048</v>
      </c>
      <c r="B6008" s="201" t="e">
        <f>NA()</f>
        <v>#N/A</v>
      </c>
    </row>
    <row r="6009" spans="1:2" x14ac:dyDescent="0.25">
      <c r="A6009" s="204">
        <v>31049</v>
      </c>
      <c r="B6009" s="201">
        <v>11.84</v>
      </c>
    </row>
    <row r="6010" spans="1:2" x14ac:dyDescent="0.25">
      <c r="A6010" s="204">
        <v>31050</v>
      </c>
      <c r="B6010" s="201">
        <v>11.8</v>
      </c>
    </row>
    <row r="6011" spans="1:2" x14ac:dyDescent="0.25">
      <c r="A6011" s="204">
        <v>31051</v>
      </c>
      <c r="B6011" s="201">
        <v>11.87</v>
      </c>
    </row>
    <row r="6012" spans="1:2" x14ac:dyDescent="0.25">
      <c r="A6012" s="204">
        <v>31054</v>
      </c>
      <c r="B6012" s="201">
        <v>11.71</v>
      </c>
    </row>
    <row r="6013" spans="1:2" x14ac:dyDescent="0.25">
      <c r="A6013" s="204">
        <v>31055</v>
      </c>
      <c r="B6013" s="201">
        <v>11.65</v>
      </c>
    </row>
    <row r="6014" spans="1:2" x14ac:dyDescent="0.25">
      <c r="A6014" s="204">
        <v>31056</v>
      </c>
      <c r="B6014" s="201">
        <v>11.66</v>
      </c>
    </row>
    <row r="6015" spans="1:2" x14ac:dyDescent="0.25">
      <c r="A6015" s="204">
        <v>31057</v>
      </c>
      <c r="B6015" s="201">
        <v>11.68</v>
      </c>
    </row>
    <row r="6016" spans="1:2" x14ac:dyDescent="0.25">
      <c r="A6016" s="204">
        <v>31058</v>
      </c>
      <c r="B6016" s="201">
        <v>11.79</v>
      </c>
    </row>
    <row r="6017" spans="1:2" x14ac:dyDescent="0.25">
      <c r="A6017" s="204">
        <v>31061</v>
      </c>
      <c r="B6017" s="201">
        <v>11.82</v>
      </c>
    </row>
    <row r="6018" spans="1:2" x14ac:dyDescent="0.25">
      <c r="A6018" s="204">
        <v>31062</v>
      </c>
      <c r="B6018" s="201">
        <v>11.73</v>
      </c>
    </row>
    <row r="6019" spans="1:2" x14ac:dyDescent="0.25">
      <c r="A6019" s="204">
        <v>31063</v>
      </c>
      <c r="B6019" s="201">
        <v>11.74</v>
      </c>
    </row>
    <row r="6020" spans="1:2" x14ac:dyDescent="0.25">
      <c r="A6020" s="204">
        <v>31064</v>
      </c>
      <c r="B6020" s="201">
        <v>11.72</v>
      </c>
    </row>
    <row r="6021" spans="1:2" x14ac:dyDescent="0.25">
      <c r="A6021" s="204">
        <v>31065</v>
      </c>
      <c r="B6021" s="201">
        <v>11.63</v>
      </c>
    </row>
    <row r="6022" spans="1:2" x14ac:dyDescent="0.25">
      <c r="A6022" s="204">
        <v>31068</v>
      </c>
      <c r="B6022" s="201" t="e">
        <f>NA()</f>
        <v>#N/A</v>
      </c>
    </row>
    <row r="6023" spans="1:2" x14ac:dyDescent="0.25">
      <c r="A6023" s="204">
        <v>31069</v>
      </c>
      <c r="B6023" s="201">
        <v>11.48</v>
      </c>
    </row>
    <row r="6024" spans="1:2" x14ac:dyDescent="0.25">
      <c r="A6024" s="204">
        <v>31070</v>
      </c>
      <c r="B6024" s="201">
        <v>11.44</v>
      </c>
    </row>
    <row r="6025" spans="1:2" x14ac:dyDescent="0.25">
      <c r="A6025" s="204">
        <v>31071</v>
      </c>
      <c r="B6025" s="201">
        <v>11.26</v>
      </c>
    </row>
    <row r="6026" spans="1:2" x14ac:dyDescent="0.25">
      <c r="A6026" s="204">
        <v>31072</v>
      </c>
      <c r="B6026" s="201">
        <v>11.28</v>
      </c>
    </row>
    <row r="6027" spans="1:2" x14ac:dyDescent="0.25">
      <c r="A6027" s="204">
        <v>31075</v>
      </c>
      <c r="B6027" s="201">
        <v>11.28</v>
      </c>
    </row>
    <row r="6028" spans="1:2" x14ac:dyDescent="0.25">
      <c r="A6028" s="204">
        <v>31076</v>
      </c>
      <c r="B6028" s="201">
        <v>11.27</v>
      </c>
    </row>
    <row r="6029" spans="1:2" x14ac:dyDescent="0.25">
      <c r="A6029" s="204">
        <v>31077</v>
      </c>
      <c r="B6029" s="201">
        <v>11.24</v>
      </c>
    </row>
    <row r="6030" spans="1:2" x14ac:dyDescent="0.25">
      <c r="A6030" s="204">
        <v>31078</v>
      </c>
      <c r="B6030" s="201">
        <v>11.3</v>
      </c>
    </row>
    <row r="6031" spans="1:2" x14ac:dyDescent="0.25">
      <c r="A6031" s="204">
        <v>31079</v>
      </c>
      <c r="B6031" s="201">
        <v>11.44</v>
      </c>
    </row>
    <row r="6032" spans="1:2" x14ac:dyDescent="0.25">
      <c r="A6032" s="204">
        <v>31082</v>
      </c>
      <c r="B6032" s="201">
        <v>11.47</v>
      </c>
    </row>
    <row r="6033" spans="1:2" x14ac:dyDescent="0.25">
      <c r="A6033" s="204">
        <v>31083</v>
      </c>
      <c r="B6033" s="201">
        <v>11.42</v>
      </c>
    </row>
    <row r="6034" spans="1:2" x14ac:dyDescent="0.25">
      <c r="A6034" s="204">
        <v>31084</v>
      </c>
      <c r="B6034" s="201">
        <v>11.5</v>
      </c>
    </row>
    <row r="6035" spans="1:2" x14ac:dyDescent="0.25">
      <c r="A6035" s="204">
        <v>31085</v>
      </c>
      <c r="B6035" s="201">
        <v>11.57</v>
      </c>
    </row>
    <row r="6036" spans="1:2" x14ac:dyDescent="0.25">
      <c r="A6036" s="204">
        <v>31086</v>
      </c>
      <c r="B6036" s="201">
        <v>11.54</v>
      </c>
    </row>
    <row r="6037" spans="1:2" x14ac:dyDescent="0.25">
      <c r="A6037" s="204">
        <v>31089</v>
      </c>
      <c r="B6037" s="201">
        <v>11.6</v>
      </c>
    </row>
    <row r="6038" spans="1:2" x14ac:dyDescent="0.25">
      <c r="A6038" s="204">
        <v>31090</v>
      </c>
      <c r="B6038" s="201" t="e">
        <f>NA()</f>
        <v>#N/A</v>
      </c>
    </row>
    <row r="6039" spans="1:2" x14ac:dyDescent="0.25">
      <c r="A6039" s="204">
        <v>31091</v>
      </c>
      <c r="B6039" s="201">
        <v>11.58</v>
      </c>
    </row>
    <row r="6040" spans="1:2" x14ac:dyDescent="0.25">
      <c r="A6040" s="204">
        <v>31092</v>
      </c>
      <c r="B6040" s="201">
        <v>11.49</v>
      </c>
    </row>
    <row r="6041" spans="1:2" x14ac:dyDescent="0.25">
      <c r="A6041" s="204">
        <v>31093</v>
      </c>
      <c r="B6041" s="201">
        <v>11.63</v>
      </c>
    </row>
    <row r="6042" spans="1:2" x14ac:dyDescent="0.25">
      <c r="A6042" s="204">
        <v>31096</v>
      </c>
      <c r="B6042" s="201" t="e">
        <f>NA()</f>
        <v>#N/A</v>
      </c>
    </row>
    <row r="6043" spans="1:2" x14ac:dyDescent="0.25">
      <c r="A6043" s="204">
        <v>31097</v>
      </c>
      <c r="B6043" s="201">
        <v>11.61</v>
      </c>
    </row>
    <row r="6044" spans="1:2" x14ac:dyDescent="0.25">
      <c r="A6044" s="204">
        <v>31098</v>
      </c>
      <c r="B6044" s="201">
        <v>11.76</v>
      </c>
    </row>
    <row r="6045" spans="1:2" x14ac:dyDescent="0.25">
      <c r="A6045" s="204">
        <v>31099</v>
      </c>
      <c r="B6045" s="201">
        <v>11.86</v>
      </c>
    </row>
    <row r="6046" spans="1:2" x14ac:dyDescent="0.25">
      <c r="A6046" s="204">
        <v>31100</v>
      </c>
      <c r="B6046" s="201">
        <v>11.99</v>
      </c>
    </row>
    <row r="6047" spans="1:2" x14ac:dyDescent="0.25">
      <c r="A6047" s="204">
        <v>31103</v>
      </c>
      <c r="B6047" s="201">
        <v>12</v>
      </c>
    </row>
    <row r="6048" spans="1:2" x14ac:dyDescent="0.25">
      <c r="A6048" s="204">
        <v>31104</v>
      </c>
      <c r="B6048" s="201">
        <v>11.97</v>
      </c>
    </row>
    <row r="6049" spans="1:2" x14ac:dyDescent="0.25">
      <c r="A6049" s="204">
        <v>31105</v>
      </c>
      <c r="B6049" s="201">
        <v>12.11</v>
      </c>
    </row>
    <row r="6050" spans="1:2" x14ac:dyDescent="0.25">
      <c r="A6050" s="204">
        <v>31106</v>
      </c>
      <c r="B6050" s="201">
        <v>12.13</v>
      </c>
    </row>
    <row r="6051" spans="1:2" x14ac:dyDescent="0.25">
      <c r="A6051" s="204">
        <v>31107</v>
      </c>
      <c r="B6051" s="201">
        <v>12.08</v>
      </c>
    </row>
    <row r="6052" spans="1:2" x14ac:dyDescent="0.25">
      <c r="A6052" s="204">
        <v>31110</v>
      </c>
      <c r="B6052" s="201">
        <v>12.14</v>
      </c>
    </row>
    <row r="6053" spans="1:2" x14ac:dyDescent="0.25">
      <c r="A6053" s="204">
        <v>31111</v>
      </c>
      <c r="B6053" s="201">
        <v>12.05</v>
      </c>
    </row>
    <row r="6054" spans="1:2" x14ac:dyDescent="0.25">
      <c r="A6054" s="204">
        <v>31112</v>
      </c>
      <c r="B6054" s="201">
        <v>12.14</v>
      </c>
    </row>
    <row r="6055" spans="1:2" x14ac:dyDescent="0.25">
      <c r="A6055" s="204">
        <v>31113</v>
      </c>
      <c r="B6055" s="201">
        <v>12.17</v>
      </c>
    </row>
    <row r="6056" spans="1:2" x14ac:dyDescent="0.25">
      <c r="A6056" s="204">
        <v>31114</v>
      </c>
      <c r="B6056" s="201">
        <v>11.95</v>
      </c>
    </row>
    <row r="6057" spans="1:2" x14ac:dyDescent="0.25">
      <c r="A6057" s="204">
        <v>31117</v>
      </c>
      <c r="B6057" s="201">
        <v>11.98</v>
      </c>
    </row>
    <row r="6058" spans="1:2" x14ac:dyDescent="0.25">
      <c r="A6058" s="204">
        <v>31118</v>
      </c>
      <c r="B6058" s="201">
        <v>12</v>
      </c>
    </row>
    <row r="6059" spans="1:2" x14ac:dyDescent="0.25">
      <c r="A6059" s="204">
        <v>31119</v>
      </c>
      <c r="B6059" s="201">
        <v>12.09</v>
      </c>
    </row>
    <row r="6060" spans="1:2" x14ac:dyDescent="0.25">
      <c r="A6060" s="204">
        <v>31120</v>
      </c>
      <c r="B6060" s="201">
        <v>12.11</v>
      </c>
    </row>
    <row r="6061" spans="1:2" x14ac:dyDescent="0.25">
      <c r="A6061" s="204">
        <v>31121</v>
      </c>
      <c r="B6061" s="201">
        <v>12.13</v>
      </c>
    </row>
    <row r="6062" spans="1:2" x14ac:dyDescent="0.25">
      <c r="A6062" s="204">
        <v>31124</v>
      </c>
      <c r="B6062" s="201">
        <v>12.21</v>
      </c>
    </row>
    <row r="6063" spans="1:2" x14ac:dyDescent="0.25">
      <c r="A6063" s="204">
        <v>31125</v>
      </c>
      <c r="B6063" s="201">
        <v>12.19</v>
      </c>
    </row>
    <row r="6064" spans="1:2" x14ac:dyDescent="0.25">
      <c r="A6064" s="204">
        <v>31126</v>
      </c>
      <c r="B6064" s="201">
        <v>12.08</v>
      </c>
    </row>
    <row r="6065" spans="1:2" x14ac:dyDescent="0.25">
      <c r="A6065" s="204">
        <v>31127</v>
      </c>
      <c r="B6065" s="201">
        <v>12.02</v>
      </c>
    </row>
    <row r="6066" spans="1:2" x14ac:dyDescent="0.25">
      <c r="A6066" s="204">
        <v>31128</v>
      </c>
      <c r="B6066" s="201">
        <v>12.07</v>
      </c>
    </row>
    <row r="6067" spans="1:2" x14ac:dyDescent="0.25">
      <c r="A6067" s="204">
        <v>31131</v>
      </c>
      <c r="B6067" s="201">
        <v>12.03</v>
      </c>
    </row>
    <row r="6068" spans="1:2" x14ac:dyDescent="0.25">
      <c r="A6068" s="204">
        <v>31132</v>
      </c>
      <c r="B6068" s="201">
        <v>11.95</v>
      </c>
    </row>
    <row r="6069" spans="1:2" x14ac:dyDescent="0.25">
      <c r="A6069" s="204">
        <v>31133</v>
      </c>
      <c r="B6069" s="201">
        <v>11.98</v>
      </c>
    </row>
    <row r="6070" spans="1:2" x14ac:dyDescent="0.25">
      <c r="A6070" s="204">
        <v>31134</v>
      </c>
      <c r="B6070" s="201">
        <v>12.01</v>
      </c>
    </row>
    <row r="6071" spans="1:2" x14ac:dyDescent="0.25">
      <c r="A6071" s="204">
        <v>31135</v>
      </c>
      <c r="B6071" s="201">
        <v>11.89</v>
      </c>
    </row>
    <row r="6072" spans="1:2" x14ac:dyDescent="0.25">
      <c r="A6072" s="204">
        <v>31138</v>
      </c>
      <c r="B6072" s="201">
        <v>11.8</v>
      </c>
    </row>
    <row r="6073" spans="1:2" x14ac:dyDescent="0.25">
      <c r="A6073" s="204">
        <v>31139</v>
      </c>
      <c r="B6073" s="201">
        <v>11.92</v>
      </c>
    </row>
    <row r="6074" spans="1:2" x14ac:dyDescent="0.25">
      <c r="A6074" s="204">
        <v>31140</v>
      </c>
      <c r="B6074" s="201">
        <v>11.93</v>
      </c>
    </row>
    <row r="6075" spans="1:2" x14ac:dyDescent="0.25">
      <c r="A6075" s="204">
        <v>31141</v>
      </c>
      <c r="B6075" s="201">
        <v>11.95</v>
      </c>
    </row>
    <row r="6076" spans="1:2" x14ac:dyDescent="0.25">
      <c r="A6076" s="204">
        <v>31142</v>
      </c>
      <c r="B6076" s="201" t="e">
        <f>NA()</f>
        <v>#N/A</v>
      </c>
    </row>
    <row r="6077" spans="1:2" x14ac:dyDescent="0.25">
      <c r="A6077" s="204">
        <v>31145</v>
      </c>
      <c r="B6077" s="201">
        <v>11.97</v>
      </c>
    </row>
    <row r="6078" spans="1:2" x14ac:dyDescent="0.25">
      <c r="A6078" s="204">
        <v>31146</v>
      </c>
      <c r="B6078" s="201">
        <v>11.89</v>
      </c>
    </row>
    <row r="6079" spans="1:2" x14ac:dyDescent="0.25">
      <c r="A6079" s="204">
        <v>31147</v>
      </c>
      <c r="B6079" s="201">
        <v>11.78</v>
      </c>
    </row>
    <row r="6080" spans="1:2" x14ac:dyDescent="0.25">
      <c r="A6080" s="204">
        <v>31148</v>
      </c>
      <c r="B6080" s="201">
        <v>11.65</v>
      </c>
    </row>
    <row r="6081" spans="1:2" x14ac:dyDescent="0.25">
      <c r="A6081" s="204">
        <v>31149</v>
      </c>
      <c r="B6081" s="201">
        <v>11.66</v>
      </c>
    </row>
    <row r="6082" spans="1:2" x14ac:dyDescent="0.25">
      <c r="A6082" s="204">
        <v>31152</v>
      </c>
      <c r="B6082" s="201">
        <v>11.61</v>
      </c>
    </row>
    <row r="6083" spans="1:2" x14ac:dyDescent="0.25">
      <c r="A6083" s="204">
        <v>31153</v>
      </c>
      <c r="B6083" s="201">
        <v>11.52</v>
      </c>
    </row>
    <row r="6084" spans="1:2" x14ac:dyDescent="0.25">
      <c r="A6084" s="204">
        <v>31154</v>
      </c>
      <c r="B6084" s="201">
        <v>11.56</v>
      </c>
    </row>
    <row r="6085" spans="1:2" x14ac:dyDescent="0.25">
      <c r="A6085" s="204">
        <v>31155</v>
      </c>
      <c r="B6085" s="201">
        <v>11.41</v>
      </c>
    </row>
    <row r="6086" spans="1:2" x14ac:dyDescent="0.25">
      <c r="A6086" s="204">
        <v>31156</v>
      </c>
      <c r="B6086" s="201">
        <v>11.46</v>
      </c>
    </row>
    <row r="6087" spans="1:2" x14ac:dyDescent="0.25">
      <c r="A6087" s="204">
        <v>31159</v>
      </c>
      <c r="B6087" s="201">
        <v>11.45</v>
      </c>
    </row>
    <row r="6088" spans="1:2" x14ac:dyDescent="0.25">
      <c r="A6088" s="204">
        <v>31160</v>
      </c>
      <c r="B6088" s="201">
        <v>11.56</v>
      </c>
    </row>
    <row r="6089" spans="1:2" x14ac:dyDescent="0.25">
      <c r="A6089" s="204">
        <v>31161</v>
      </c>
      <c r="B6089" s="201">
        <v>11.58</v>
      </c>
    </row>
    <row r="6090" spans="1:2" x14ac:dyDescent="0.25">
      <c r="A6090" s="204">
        <v>31162</v>
      </c>
      <c r="B6090" s="201">
        <v>11.67</v>
      </c>
    </row>
    <row r="6091" spans="1:2" x14ac:dyDescent="0.25">
      <c r="A6091" s="204">
        <v>31163</v>
      </c>
      <c r="B6091" s="201">
        <v>11.65</v>
      </c>
    </row>
    <row r="6092" spans="1:2" x14ac:dyDescent="0.25">
      <c r="A6092" s="204">
        <v>31166</v>
      </c>
      <c r="B6092" s="201">
        <v>11.77</v>
      </c>
    </row>
    <row r="6093" spans="1:2" x14ac:dyDescent="0.25">
      <c r="A6093" s="204">
        <v>31167</v>
      </c>
      <c r="B6093" s="201">
        <v>11.7</v>
      </c>
    </row>
    <row r="6094" spans="1:2" x14ac:dyDescent="0.25">
      <c r="A6094" s="204">
        <v>31168</v>
      </c>
      <c r="B6094" s="201">
        <v>11.56</v>
      </c>
    </row>
    <row r="6095" spans="1:2" x14ac:dyDescent="0.25">
      <c r="A6095" s="204">
        <v>31169</v>
      </c>
      <c r="B6095" s="201">
        <v>11.55</v>
      </c>
    </row>
    <row r="6096" spans="1:2" x14ac:dyDescent="0.25">
      <c r="A6096" s="204">
        <v>31170</v>
      </c>
      <c r="B6096" s="201">
        <v>11.5</v>
      </c>
    </row>
    <row r="6097" spans="1:2" x14ac:dyDescent="0.25">
      <c r="A6097" s="204">
        <v>31173</v>
      </c>
      <c r="B6097" s="201">
        <v>11.49</v>
      </c>
    </row>
    <row r="6098" spans="1:2" x14ac:dyDescent="0.25">
      <c r="A6098" s="204">
        <v>31174</v>
      </c>
      <c r="B6098" s="201">
        <v>11.49</v>
      </c>
    </row>
    <row r="6099" spans="1:2" x14ac:dyDescent="0.25">
      <c r="A6099" s="204">
        <v>31175</v>
      </c>
      <c r="B6099" s="201">
        <v>11.59</v>
      </c>
    </row>
    <row r="6100" spans="1:2" x14ac:dyDescent="0.25">
      <c r="A6100" s="204">
        <v>31176</v>
      </c>
      <c r="B6100" s="201">
        <v>11.52</v>
      </c>
    </row>
    <row r="6101" spans="1:2" x14ac:dyDescent="0.25">
      <c r="A6101" s="204">
        <v>31177</v>
      </c>
      <c r="B6101" s="201">
        <v>11.37</v>
      </c>
    </row>
    <row r="6102" spans="1:2" x14ac:dyDescent="0.25">
      <c r="A6102" s="204">
        <v>31180</v>
      </c>
      <c r="B6102" s="201">
        <v>11.36</v>
      </c>
    </row>
    <row r="6103" spans="1:2" x14ac:dyDescent="0.25">
      <c r="A6103" s="204">
        <v>31181</v>
      </c>
      <c r="B6103" s="201">
        <v>11.23</v>
      </c>
    </row>
    <row r="6104" spans="1:2" x14ac:dyDescent="0.25">
      <c r="A6104" s="204">
        <v>31182</v>
      </c>
      <c r="B6104" s="201">
        <v>11.24</v>
      </c>
    </row>
    <row r="6105" spans="1:2" x14ac:dyDescent="0.25">
      <c r="A6105" s="204">
        <v>31183</v>
      </c>
      <c r="B6105" s="201">
        <v>11.17</v>
      </c>
    </row>
    <row r="6106" spans="1:2" x14ac:dyDescent="0.25">
      <c r="A6106" s="204">
        <v>31184</v>
      </c>
      <c r="B6106" s="201">
        <v>11.18</v>
      </c>
    </row>
    <row r="6107" spans="1:2" x14ac:dyDescent="0.25">
      <c r="A6107" s="204">
        <v>31187</v>
      </c>
      <c r="B6107" s="201">
        <v>10.91</v>
      </c>
    </row>
    <row r="6108" spans="1:2" x14ac:dyDescent="0.25">
      <c r="A6108" s="204">
        <v>31188</v>
      </c>
      <c r="B6108" s="201">
        <v>10.94</v>
      </c>
    </row>
    <row r="6109" spans="1:2" x14ac:dyDescent="0.25">
      <c r="A6109" s="204">
        <v>31189</v>
      </c>
      <c r="B6109" s="201">
        <v>10.98</v>
      </c>
    </row>
    <row r="6110" spans="1:2" x14ac:dyDescent="0.25">
      <c r="A6110" s="204">
        <v>31190</v>
      </c>
      <c r="B6110" s="201">
        <v>11.01</v>
      </c>
    </row>
    <row r="6111" spans="1:2" x14ac:dyDescent="0.25">
      <c r="A6111" s="204">
        <v>31191</v>
      </c>
      <c r="B6111" s="201">
        <v>10.96</v>
      </c>
    </row>
    <row r="6112" spans="1:2" x14ac:dyDescent="0.25">
      <c r="A6112" s="204">
        <v>31194</v>
      </c>
      <c r="B6112" s="201" t="e">
        <f>NA()</f>
        <v>#N/A</v>
      </c>
    </row>
    <row r="6113" spans="1:2" x14ac:dyDescent="0.25">
      <c r="A6113" s="204">
        <v>31195</v>
      </c>
      <c r="B6113" s="201">
        <v>10.83</v>
      </c>
    </row>
    <row r="6114" spans="1:2" x14ac:dyDescent="0.25">
      <c r="A6114" s="204">
        <v>31196</v>
      </c>
      <c r="B6114" s="201">
        <v>10.83</v>
      </c>
    </row>
    <row r="6115" spans="1:2" x14ac:dyDescent="0.25">
      <c r="A6115" s="204">
        <v>31197</v>
      </c>
      <c r="B6115" s="201">
        <v>10.78</v>
      </c>
    </row>
    <row r="6116" spans="1:2" x14ac:dyDescent="0.25">
      <c r="A6116" s="204">
        <v>31198</v>
      </c>
      <c r="B6116" s="201">
        <v>10.7</v>
      </c>
    </row>
    <row r="6117" spans="1:2" x14ac:dyDescent="0.25">
      <c r="A6117" s="204">
        <v>31201</v>
      </c>
      <c r="B6117" s="201">
        <v>10.49</v>
      </c>
    </row>
    <row r="6118" spans="1:2" x14ac:dyDescent="0.25">
      <c r="A6118" s="204">
        <v>31202</v>
      </c>
      <c r="B6118" s="201">
        <v>10.49</v>
      </c>
    </row>
    <row r="6119" spans="1:2" x14ac:dyDescent="0.25">
      <c r="A6119" s="204">
        <v>31203</v>
      </c>
      <c r="B6119" s="201">
        <v>10.35</v>
      </c>
    </row>
    <row r="6120" spans="1:2" x14ac:dyDescent="0.25">
      <c r="A6120" s="204">
        <v>31204</v>
      </c>
      <c r="B6120" s="201">
        <v>10.37</v>
      </c>
    </row>
    <row r="6121" spans="1:2" x14ac:dyDescent="0.25">
      <c r="A6121" s="204">
        <v>31205</v>
      </c>
      <c r="B6121" s="201">
        <v>10.62</v>
      </c>
    </row>
    <row r="6122" spans="1:2" x14ac:dyDescent="0.25">
      <c r="A6122" s="204">
        <v>31208</v>
      </c>
      <c r="B6122" s="201">
        <v>10.59</v>
      </c>
    </row>
    <row r="6123" spans="1:2" x14ac:dyDescent="0.25">
      <c r="A6123" s="204">
        <v>31209</v>
      </c>
      <c r="B6123" s="201">
        <v>10.5</v>
      </c>
    </row>
    <row r="6124" spans="1:2" x14ac:dyDescent="0.25">
      <c r="A6124" s="204">
        <v>31210</v>
      </c>
      <c r="B6124" s="201">
        <v>10.55</v>
      </c>
    </row>
    <row r="6125" spans="1:2" x14ac:dyDescent="0.25">
      <c r="A6125" s="204">
        <v>31211</v>
      </c>
      <c r="B6125" s="201">
        <v>10.61</v>
      </c>
    </row>
    <row r="6126" spans="1:2" x14ac:dyDescent="0.25">
      <c r="A6126" s="204">
        <v>31212</v>
      </c>
      <c r="B6126" s="201">
        <v>10.41</v>
      </c>
    </row>
    <row r="6127" spans="1:2" x14ac:dyDescent="0.25">
      <c r="A6127" s="204">
        <v>31215</v>
      </c>
      <c r="B6127" s="201">
        <v>10.38</v>
      </c>
    </row>
    <row r="6128" spans="1:2" x14ac:dyDescent="0.25">
      <c r="A6128" s="204">
        <v>31216</v>
      </c>
      <c r="B6128" s="201">
        <v>10.33</v>
      </c>
    </row>
    <row r="6129" spans="1:2" x14ac:dyDescent="0.25">
      <c r="A6129" s="204">
        <v>31217</v>
      </c>
      <c r="B6129" s="201">
        <v>10.48</v>
      </c>
    </row>
    <row r="6130" spans="1:2" x14ac:dyDescent="0.25">
      <c r="A6130" s="204">
        <v>31218</v>
      </c>
      <c r="B6130" s="201">
        <v>10.57</v>
      </c>
    </row>
    <row r="6131" spans="1:2" x14ac:dyDescent="0.25">
      <c r="A6131" s="204">
        <v>31219</v>
      </c>
      <c r="B6131" s="201">
        <v>10.73</v>
      </c>
    </row>
    <row r="6132" spans="1:2" x14ac:dyDescent="0.25">
      <c r="A6132" s="204">
        <v>31222</v>
      </c>
      <c r="B6132" s="201">
        <v>10.81</v>
      </c>
    </row>
    <row r="6133" spans="1:2" x14ac:dyDescent="0.25">
      <c r="A6133" s="204">
        <v>31223</v>
      </c>
      <c r="B6133" s="201">
        <v>10.86</v>
      </c>
    </row>
    <row r="6134" spans="1:2" x14ac:dyDescent="0.25">
      <c r="A6134" s="204">
        <v>31224</v>
      </c>
      <c r="B6134" s="201">
        <v>10.87</v>
      </c>
    </row>
    <row r="6135" spans="1:2" x14ac:dyDescent="0.25">
      <c r="A6135" s="204">
        <v>31225</v>
      </c>
      <c r="B6135" s="201">
        <v>10.7</v>
      </c>
    </row>
    <row r="6136" spans="1:2" x14ac:dyDescent="0.25">
      <c r="A6136" s="204">
        <v>31226</v>
      </c>
      <c r="B6136" s="201">
        <v>10.61</v>
      </c>
    </row>
    <row r="6137" spans="1:2" x14ac:dyDescent="0.25">
      <c r="A6137" s="204">
        <v>31229</v>
      </c>
      <c r="B6137" s="201">
        <v>10.58</v>
      </c>
    </row>
    <row r="6138" spans="1:2" x14ac:dyDescent="0.25">
      <c r="A6138" s="204">
        <v>31230</v>
      </c>
      <c r="B6138" s="201">
        <v>10.57</v>
      </c>
    </row>
    <row r="6139" spans="1:2" x14ac:dyDescent="0.25">
      <c r="A6139" s="204">
        <v>31231</v>
      </c>
      <c r="B6139" s="201">
        <v>10.59</v>
      </c>
    </row>
    <row r="6140" spans="1:2" x14ac:dyDescent="0.25">
      <c r="A6140" s="204">
        <v>31232</v>
      </c>
      <c r="B6140" s="201" t="e">
        <f>NA()</f>
        <v>#N/A</v>
      </c>
    </row>
    <row r="6141" spans="1:2" x14ac:dyDescent="0.25">
      <c r="A6141" s="204">
        <v>31233</v>
      </c>
      <c r="B6141" s="201">
        <v>10.36</v>
      </c>
    </row>
    <row r="6142" spans="1:2" x14ac:dyDescent="0.25">
      <c r="A6142" s="204">
        <v>31236</v>
      </c>
      <c r="B6142" s="201">
        <v>10.45</v>
      </c>
    </row>
    <row r="6143" spans="1:2" x14ac:dyDescent="0.25">
      <c r="A6143" s="204">
        <v>31237</v>
      </c>
      <c r="B6143" s="201">
        <v>10.47</v>
      </c>
    </row>
    <row r="6144" spans="1:2" x14ac:dyDescent="0.25">
      <c r="A6144" s="204">
        <v>31238</v>
      </c>
      <c r="B6144" s="201">
        <v>10.47</v>
      </c>
    </row>
    <row r="6145" spans="1:2" x14ac:dyDescent="0.25">
      <c r="A6145" s="204">
        <v>31239</v>
      </c>
      <c r="B6145" s="201">
        <v>10.6</v>
      </c>
    </row>
    <row r="6146" spans="1:2" x14ac:dyDescent="0.25">
      <c r="A6146" s="204">
        <v>31240</v>
      </c>
      <c r="B6146" s="201">
        <v>10.6</v>
      </c>
    </row>
    <row r="6147" spans="1:2" x14ac:dyDescent="0.25">
      <c r="A6147" s="204">
        <v>31243</v>
      </c>
      <c r="B6147" s="201">
        <v>10.6</v>
      </c>
    </row>
    <row r="6148" spans="1:2" x14ac:dyDescent="0.25">
      <c r="A6148" s="204">
        <v>31244</v>
      </c>
      <c r="B6148" s="201">
        <v>10.55</v>
      </c>
    </row>
    <row r="6149" spans="1:2" x14ac:dyDescent="0.25">
      <c r="A6149" s="204">
        <v>31245</v>
      </c>
      <c r="B6149" s="201">
        <v>10.53</v>
      </c>
    </row>
    <row r="6150" spans="1:2" x14ac:dyDescent="0.25">
      <c r="A6150" s="204">
        <v>31246</v>
      </c>
      <c r="B6150" s="201">
        <v>10.7</v>
      </c>
    </row>
    <row r="6151" spans="1:2" x14ac:dyDescent="0.25">
      <c r="A6151" s="204">
        <v>31247</v>
      </c>
      <c r="B6151" s="201">
        <v>10.73</v>
      </c>
    </row>
    <row r="6152" spans="1:2" x14ac:dyDescent="0.25">
      <c r="A6152" s="204">
        <v>31250</v>
      </c>
      <c r="B6152" s="201">
        <v>10.82</v>
      </c>
    </row>
    <row r="6153" spans="1:2" x14ac:dyDescent="0.25">
      <c r="A6153" s="204">
        <v>31251</v>
      </c>
      <c r="B6153" s="201">
        <v>10.82</v>
      </c>
    </row>
    <row r="6154" spans="1:2" x14ac:dyDescent="0.25">
      <c r="A6154" s="204">
        <v>31252</v>
      </c>
      <c r="B6154" s="201">
        <v>10.85</v>
      </c>
    </row>
    <row r="6155" spans="1:2" x14ac:dyDescent="0.25">
      <c r="A6155" s="204">
        <v>31253</v>
      </c>
      <c r="B6155" s="201">
        <v>10.88</v>
      </c>
    </row>
    <row r="6156" spans="1:2" x14ac:dyDescent="0.25">
      <c r="A6156" s="204">
        <v>31254</v>
      </c>
      <c r="B6156" s="201">
        <v>10.97</v>
      </c>
    </row>
    <row r="6157" spans="1:2" x14ac:dyDescent="0.25">
      <c r="A6157" s="204">
        <v>31257</v>
      </c>
      <c r="B6157" s="201">
        <v>11</v>
      </c>
    </row>
    <row r="6158" spans="1:2" x14ac:dyDescent="0.25">
      <c r="A6158" s="204">
        <v>31258</v>
      </c>
      <c r="B6158" s="201">
        <v>10.99</v>
      </c>
    </row>
    <row r="6159" spans="1:2" x14ac:dyDescent="0.25">
      <c r="A6159" s="204">
        <v>31259</v>
      </c>
      <c r="B6159" s="201">
        <v>10.89</v>
      </c>
    </row>
    <row r="6160" spans="1:2" x14ac:dyDescent="0.25">
      <c r="A6160" s="204">
        <v>31260</v>
      </c>
      <c r="B6160" s="201">
        <v>10.81</v>
      </c>
    </row>
    <row r="6161" spans="1:2" x14ac:dyDescent="0.25">
      <c r="A6161" s="204">
        <v>31261</v>
      </c>
      <c r="B6161" s="201">
        <v>10.95</v>
      </c>
    </row>
    <row r="6162" spans="1:2" x14ac:dyDescent="0.25">
      <c r="A6162" s="204">
        <v>31264</v>
      </c>
      <c r="B6162" s="201">
        <v>10.93</v>
      </c>
    </row>
    <row r="6163" spans="1:2" x14ac:dyDescent="0.25">
      <c r="A6163" s="204">
        <v>31265</v>
      </c>
      <c r="B6163" s="201">
        <v>10.94</v>
      </c>
    </row>
    <row r="6164" spans="1:2" x14ac:dyDescent="0.25">
      <c r="A6164" s="204">
        <v>31266</v>
      </c>
      <c r="B6164" s="201">
        <v>10.88</v>
      </c>
    </row>
    <row r="6165" spans="1:2" x14ac:dyDescent="0.25">
      <c r="A6165" s="204">
        <v>31267</v>
      </c>
      <c r="B6165" s="201">
        <v>10.8</v>
      </c>
    </row>
    <row r="6166" spans="1:2" x14ac:dyDescent="0.25">
      <c r="A6166" s="204">
        <v>31268</v>
      </c>
      <c r="B6166" s="201">
        <v>10.77</v>
      </c>
    </row>
    <row r="6167" spans="1:2" x14ac:dyDescent="0.25">
      <c r="A6167" s="204">
        <v>31271</v>
      </c>
      <c r="B6167" s="201">
        <v>10.78</v>
      </c>
    </row>
    <row r="6168" spans="1:2" x14ac:dyDescent="0.25">
      <c r="A6168" s="204">
        <v>31272</v>
      </c>
      <c r="B6168" s="201">
        <v>10.87</v>
      </c>
    </row>
    <row r="6169" spans="1:2" x14ac:dyDescent="0.25">
      <c r="A6169" s="204">
        <v>31273</v>
      </c>
      <c r="B6169" s="201">
        <v>10.78</v>
      </c>
    </row>
    <row r="6170" spans="1:2" x14ac:dyDescent="0.25">
      <c r="A6170" s="204">
        <v>31274</v>
      </c>
      <c r="B6170" s="201">
        <v>10.79</v>
      </c>
    </row>
    <row r="6171" spans="1:2" x14ac:dyDescent="0.25">
      <c r="A6171" s="204">
        <v>31275</v>
      </c>
      <c r="B6171" s="201">
        <v>10.71</v>
      </c>
    </row>
    <row r="6172" spans="1:2" x14ac:dyDescent="0.25">
      <c r="A6172" s="204">
        <v>31278</v>
      </c>
      <c r="B6172" s="201">
        <v>10.67</v>
      </c>
    </row>
    <row r="6173" spans="1:2" x14ac:dyDescent="0.25">
      <c r="A6173" s="204">
        <v>31279</v>
      </c>
      <c r="B6173" s="201">
        <v>10.64</v>
      </c>
    </row>
    <row r="6174" spans="1:2" x14ac:dyDescent="0.25">
      <c r="A6174" s="204">
        <v>31280</v>
      </c>
      <c r="B6174" s="201">
        <v>10.58</v>
      </c>
    </row>
    <row r="6175" spans="1:2" x14ac:dyDescent="0.25">
      <c r="A6175" s="204">
        <v>31281</v>
      </c>
      <c r="B6175" s="201">
        <v>10.57</v>
      </c>
    </row>
    <row r="6176" spans="1:2" x14ac:dyDescent="0.25">
      <c r="A6176" s="204">
        <v>31282</v>
      </c>
      <c r="B6176" s="201">
        <v>10.59</v>
      </c>
    </row>
    <row r="6177" spans="1:2" x14ac:dyDescent="0.25">
      <c r="A6177" s="204">
        <v>31285</v>
      </c>
      <c r="B6177" s="201">
        <v>10.62</v>
      </c>
    </row>
    <row r="6178" spans="1:2" x14ac:dyDescent="0.25">
      <c r="A6178" s="204">
        <v>31286</v>
      </c>
      <c r="B6178" s="201">
        <v>10.56</v>
      </c>
    </row>
    <row r="6179" spans="1:2" x14ac:dyDescent="0.25">
      <c r="A6179" s="204">
        <v>31287</v>
      </c>
      <c r="B6179" s="201">
        <v>10.58</v>
      </c>
    </row>
    <row r="6180" spans="1:2" x14ac:dyDescent="0.25">
      <c r="A6180" s="204">
        <v>31288</v>
      </c>
      <c r="B6180" s="201">
        <v>10.54</v>
      </c>
    </row>
    <row r="6181" spans="1:2" x14ac:dyDescent="0.25">
      <c r="A6181" s="204">
        <v>31289</v>
      </c>
      <c r="B6181" s="201">
        <v>10.67</v>
      </c>
    </row>
    <row r="6182" spans="1:2" x14ac:dyDescent="0.25">
      <c r="A6182" s="204">
        <v>31292</v>
      </c>
      <c r="B6182" s="201" t="e">
        <f>NA()</f>
        <v>#N/A</v>
      </c>
    </row>
    <row r="6183" spans="1:2" x14ac:dyDescent="0.25">
      <c r="A6183" s="204">
        <v>31293</v>
      </c>
      <c r="B6183" s="201">
        <v>10.65</v>
      </c>
    </row>
    <row r="6184" spans="1:2" x14ac:dyDescent="0.25">
      <c r="A6184" s="204">
        <v>31294</v>
      </c>
      <c r="B6184" s="201">
        <v>10.58</v>
      </c>
    </row>
    <row r="6185" spans="1:2" x14ac:dyDescent="0.25">
      <c r="A6185" s="204">
        <v>31295</v>
      </c>
      <c r="B6185" s="201">
        <v>10.68</v>
      </c>
    </row>
    <row r="6186" spans="1:2" x14ac:dyDescent="0.25">
      <c r="A6186" s="204">
        <v>31296</v>
      </c>
      <c r="B6186" s="201">
        <v>10.92</v>
      </c>
    </row>
    <row r="6187" spans="1:2" x14ac:dyDescent="0.25">
      <c r="A6187" s="204">
        <v>31299</v>
      </c>
      <c r="B6187" s="201">
        <v>10.91</v>
      </c>
    </row>
    <row r="6188" spans="1:2" x14ac:dyDescent="0.25">
      <c r="A6188" s="204">
        <v>31300</v>
      </c>
      <c r="B6188" s="201">
        <v>10.9</v>
      </c>
    </row>
    <row r="6189" spans="1:2" x14ac:dyDescent="0.25">
      <c r="A6189" s="204">
        <v>31301</v>
      </c>
      <c r="B6189" s="201">
        <v>10.92</v>
      </c>
    </row>
    <row r="6190" spans="1:2" x14ac:dyDescent="0.25">
      <c r="A6190" s="204">
        <v>31302</v>
      </c>
      <c r="B6190" s="201">
        <v>10.91</v>
      </c>
    </row>
    <row r="6191" spans="1:2" x14ac:dyDescent="0.25">
      <c r="A6191" s="204">
        <v>31303</v>
      </c>
      <c r="B6191" s="201">
        <v>10.8</v>
      </c>
    </row>
    <row r="6192" spans="1:2" x14ac:dyDescent="0.25">
      <c r="A6192" s="204">
        <v>31306</v>
      </c>
      <c r="B6192" s="201">
        <v>10.77</v>
      </c>
    </row>
    <row r="6193" spans="1:2" x14ac:dyDescent="0.25">
      <c r="A6193" s="204">
        <v>31307</v>
      </c>
      <c r="B6193" s="201">
        <v>10.83</v>
      </c>
    </row>
    <row r="6194" spans="1:2" x14ac:dyDescent="0.25">
      <c r="A6194" s="204">
        <v>31308</v>
      </c>
      <c r="B6194" s="201">
        <v>10.86</v>
      </c>
    </row>
    <row r="6195" spans="1:2" x14ac:dyDescent="0.25">
      <c r="A6195" s="204">
        <v>31309</v>
      </c>
      <c r="B6195" s="201">
        <v>10.86</v>
      </c>
    </row>
    <row r="6196" spans="1:2" x14ac:dyDescent="0.25">
      <c r="A6196" s="204">
        <v>31310</v>
      </c>
      <c r="B6196" s="201">
        <v>10.78</v>
      </c>
    </row>
    <row r="6197" spans="1:2" x14ac:dyDescent="0.25">
      <c r="A6197" s="204">
        <v>31313</v>
      </c>
      <c r="B6197" s="201">
        <v>10.83</v>
      </c>
    </row>
    <row r="6198" spans="1:2" x14ac:dyDescent="0.25">
      <c r="A6198" s="204">
        <v>31314</v>
      </c>
      <c r="B6198" s="201">
        <v>10.79</v>
      </c>
    </row>
    <row r="6199" spans="1:2" x14ac:dyDescent="0.25">
      <c r="A6199" s="204">
        <v>31315</v>
      </c>
      <c r="B6199" s="201">
        <v>10.75</v>
      </c>
    </row>
    <row r="6200" spans="1:2" x14ac:dyDescent="0.25">
      <c r="A6200" s="204">
        <v>31316</v>
      </c>
      <c r="B6200" s="201">
        <v>10.68</v>
      </c>
    </row>
    <row r="6201" spans="1:2" x14ac:dyDescent="0.25">
      <c r="A6201" s="204">
        <v>31317</v>
      </c>
      <c r="B6201" s="201" t="e">
        <f>NA()</f>
        <v>#N/A</v>
      </c>
    </row>
    <row r="6202" spans="1:2" x14ac:dyDescent="0.25">
      <c r="A6202" s="204">
        <v>31320</v>
      </c>
      <c r="B6202" s="201">
        <v>10.75</v>
      </c>
    </row>
    <row r="6203" spans="1:2" x14ac:dyDescent="0.25">
      <c r="A6203" s="204">
        <v>31321</v>
      </c>
      <c r="B6203" s="201">
        <v>10.73</v>
      </c>
    </row>
    <row r="6204" spans="1:2" x14ac:dyDescent="0.25">
      <c r="A6204" s="204">
        <v>31322</v>
      </c>
      <c r="B6204" s="201">
        <v>10.74</v>
      </c>
    </row>
    <row r="6205" spans="1:2" x14ac:dyDescent="0.25">
      <c r="A6205" s="204">
        <v>31323</v>
      </c>
      <c r="B6205" s="201">
        <v>10.74</v>
      </c>
    </row>
    <row r="6206" spans="1:2" x14ac:dyDescent="0.25">
      <c r="A6206" s="204">
        <v>31324</v>
      </c>
      <c r="B6206" s="201">
        <v>10.77</v>
      </c>
    </row>
    <row r="6207" spans="1:2" x14ac:dyDescent="0.25">
      <c r="A6207" s="204">
        <v>31327</v>
      </c>
      <c r="B6207" s="201">
        <v>10.85</v>
      </c>
    </row>
    <row r="6208" spans="1:2" x14ac:dyDescent="0.25">
      <c r="A6208" s="204">
        <v>31328</v>
      </c>
      <c r="B6208" s="201">
        <v>10.81</v>
      </c>
    </row>
    <row r="6209" spans="1:2" x14ac:dyDescent="0.25">
      <c r="A6209" s="204">
        <v>31329</v>
      </c>
      <c r="B6209" s="201">
        <v>10.81</v>
      </c>
    </row>
    <row r="6210" spans="1:2" x14ac:dyDescent="0.25">
      <c r="A6210" s="204">
        <v>31330</v>
      </c>
      <c r="B6210" s="201">
        <v>10.78</v>
      </c>
    </row>
    <row r="6211" spans="1:2" x14ac:dyDescent="0.25">
      <c r="A6211" s="204">
        <v>31331</v>
      </c>
      <c r="B6211" s="201">
        <v>10.77</v>
      </c>
    </row>
    <row r="6212" spans="1:2" x14ac:dyDescent="0.25">
      <c r="A6212" s="204">
        <v>31334</v>
      </c>
      <c r="B6212" s="201" t="e">
        <f>NA()</f>
        <v>#N/A</v>
      </c>
    </row>
    <row r="6213" spans="1:2" x14ac:dyDescent="0.25">
      <c r="A6213" s="204">
        <v>31335</v>
      </c>
      <c r="B6213" s="201">
        <v>10.72</v>
      </c>
    </row>
    <row r="6214" spans="1:2" x14ac:dyDescent="0.25">
      <c r="A6214" s="204">
        <v>31336</v>
      </c>
      <c r="B6214" s="201">
        <v>10.69</v>
      </c>
    </row>
    <row r="6215" spans="1:2" x14ac:dyDescent="0.25">
      <c r="A6215" s="204">
        <v>31337</v>
      </c>
      <c r="B6215" s="201">
        <v>10.64</v>
      </c>
    </row>
    <row r="6216" spans="1:2" x14ac:dyDescent="0.25">
      <c r="A6216" s="204">
        <v>31338</v>
      </c>
      <c r="B6216" s="201">
        <v>10.6</v>
      </c>
    </row>
    <row r="6217" spans="1:2" x14ac:dyDescent="0.25">
      <c r="A6217" s="204">
        <v>31341</v>
      </c>
      <c r="B6217" s="201">
        <v>10.6</v>
      </c>
    </row>
    <row r="6218" spans="1:2" x14ac:dyDescent="0.25">
      <c r="A6218" s="204">
        <v>31342</v>
      </c>
      <c r="B6218" s="201">
        <v>10.55</v>
      </c>
    </row>
    <row r="6219" spans="1:2" x14ac:dyDescent="0.25">
      <c r="A6219" s="204">
        <v>31343</v>
      </c>
      <c r="B6219" s="201">
        <v>10.55</v>
      </c>
    </row>
    <row r="6220" spans="1:2" x14ac:dyDescent="0.25">
      <c r="A6220" s="204">
        <v>31344</v>
      </c>
      <c r="B6220" s="201">
        <v>10.56</v>
      </c>
    </row>
    <row r="6221" spans="1:2" x14ac:dyDescent="0.25">
      <c r="A6221" s="204">
        <v>31345</v>
      </c>
      <c r="B6221" s="201">
        <v>10.63</v>
      </c>
    </row>
    <row r="6222" spans="1:2" x14ac:dyDescent="0.25">
      <c r="A6222" s="204">
        <v>31348</v>
      </c>
      <c r="B6222" s="201">
        <v>10.72</v>
      </c>
    </row>
    <row r="6223" spans="1:2" x14ac:dyDescent="0.25">
      <c r="A6223" s="204">
        <v>31349</v>
      </c>
      <c r="B6223" s="201">
        <v>10.56</v>
      </c>
    </row>
    <row r="6224" spans="1:2" x14ac:dyDescent="0.25">
      <c r="A6224" s="204">
        <v>31350</v>
      </c>
      <c r="B6224" s="201">
        <v>10.44</v>
      </c>
    </row>
    <row r="6225" spans="1:2" x14ac:dyDescent="0.25">
      <c r="A6225" s="204">
        <v>31351</v>
      </c>
      <c r="B6225" s="201">
        <v>10.45</v>
      </c>
    </row>
    <row r="6226" spans="1:2" x14ac:dyDescent="0.25">
      <c r="A6226" s="204">
        <v>31352</v>
      </c>
      <c r="B6226" s="201">
        <v>10.41</v>
      </c>
    </row>
    <row r="6227" spans="1:2" x14ac:dyDescent="0.25">
      <c r="A6227" s="204">
        <v>31355</v>
      </c>
      <c r="B6227" s="201">
        <v>10.4</v>
      </c>
    </row>
    <row r="6228" spans="1:2" x14ac:dyDescent="0.25">
      <c r="A6228" s="204">
        <v>31356</v>
      </c>
      <c r="B6228" s="201">
        <v>10.35</v>
      </c>
    </row>
    <row r="6229" spans="1:2" x14ac:dyDescent="0.25">
      <c r="A6229" s="204">
        <v>31357</v>
      </c>
      <c r="B6229" s="201">
        <v>10.36</v>
      </c>
    </row>
    <row r="6230" spans="1:2" x14ac:dyDescent="0.25">
      <c r="A6230" s="204">
        <v>31358</v>
      </c>
      <c r="B6230" s="201">
        <v>10.35</v>
      </c>
    </row>
    <row r="6231" spans="1:2" x14ac:dyDescent="0.25">
      <c r="A6231" s="204">
        <v>31359</v>
      </c>
      <c r="B6231" s="201">
        <v>10.3</v>
      </c>
    </row>
    <row r="6232" spans="1:2" x14ac:dyDescent="0.25">
      <c r="A6232" s="204">
        <v>31362</v>
      </c>
      <c r="B6232" s="201" t="e">
        <f>NA()</f>
        <v>#N/A</v>
      </c>
    </row>
    <row r="6233" spans="1:2" x14ac:dyDescent="0.25">
      <c r="A6233" s="204">
        <v>31363</v>
      </c>
      <c r="B6233" s="201">
        <v>10.199999999999999</v>
      </c>
    </row>
    <row r="6234" spans="1:2" x14ac:dyDescent="0.25">
      <c r="A6234" s="204">
        <v>31364</v>
      </c>
      <c r="B6234" s="201">
        <v>10.24</v>
      </c>
    </row>
    <row r="6235" spans="1:2" x14ac:dyDescent="0.25">
      <c r="A6235" s="204">
        <v>31365</v>
      </c>
      <c r="B6235" s="201">
        <v>10.3</v>
      </c>
    </row>
    <row r="6236" spans="1:2" x14ac:dyDescent="0.25">
      <c r="A6236" s="204">
        <v>31366</v>
      </c>
      <c r="B6236" s="201">
        <v>10.35</v>
      </c>
    </row>
    <row r="6237" spans="1:2" x14ac:dyDescent="0.25">
      <c r="A6237" s="204">
        <v>31369</v>
      </c>
      <c r="B6237" s="201">
        <v>10.18</v>
      </c>
    </row>
    <row r="6238" spans="1:2" x14ac:dyDescent="0.25">
      <c r="A6238" s="204">
        <v>31370</v>
      </c>
      <c r="B6238" s="201">
        <v>10.15</v>
      </c>
    </row>
    <row r="6239" spans="1:2" x14ac:dyDescent="0.25">
      <c r="A6239" s="204">
        <v>31371</v>
      </c>
      <c r="B6239" s="201">
        <v>10.15</v>
      </c>
    </row>
    <row r="6240" spans="1:2" x14ac:dyDescent="0.25">
      <c r="A6240" s="204">
        <v>31372</v>
      </c>
      <c r="B6240" s="201">
        <v>10.08</v>
      </c>
    </row>
    <row r="6241" spans="1:2" x14ac:dyDescent="0.25">
      <c r="A6241" s="204">
        <v>31373</v>
      </c>
      <c r="B6241" s="201">
        <v>10.16</v>
      </c>
    </row>
    <row r="6242" spans="1:2" x14ac:dyDescent="0.25">
      <c r="A6242" s="204">
        <v>31376</v>
      </c>
      <c r="B6242" s="201">
        <v>10.19</v>
      </c>
    </row>
    <row r="6243" spans="1:2" x14ac:dyDescent="0.25">
      <c r="A6243" s="204">
        <v>31377</v>
      </c>
      <c r="B6243" s="201">
        <v>10.17</v>
      </c>
    </row>
    <row r="6244" spans="1:2" x14ac:dyDescent="0.25">
      <c r="A6244" s="204">
        <v>31378</v>
      </c>
      <c r="B6244" s="201">
        <v>10.119999999999999</v>
      </c>
    </row>
    <row r="6245" spans="1:2" x14ac:dyDescent="0.25">
      <c r="A6245" s="204">
        <v>31379</v>
      </c>
      <c r="B6245" s="201" t="e">
        <f>NA()</f>
        <v>#N/A</v>
      </c>
    </row>
    <row r="6246" spans="1:2" x14ac:dyDescent="0.25">
      <c r="A6246" s="204">
        <v>31380</v>
      </c>
      <c r="B6246" s="201">
        <v>10.07</v>
      </c>
    </row>
    <row r="6247" spans="1:2" x14ac:dyDescent="0.25">
      <c r="A6247" s="204">
        <v>31383</v>
      </c>
      <c r="B6247" s="201">
        <v>10.17</v>
      </c>
    </row>
    <row r="6248" spans="1:2" x14ac:dyDescent="0.25">
      <c r="A6248" s="204">
        <v>31384</v>
      </c>
      <c r="B6248" s="201">
        <v>10.15</v>
      </c>
    </row>
    <row r="6249" spans="1:2" x14ac:dyDescent="0.25">
      <c r="A6249" s="204">
        <v>31385</v>
      </c>
      <c r="B6249" s="201">
        <v>10.1</v>
      </c>
    </row>
    <row r="6250" spans="1:2" x14ac:dyDescent="0.25">
      <c r="A6250" s="204">
        <v>31386</v>
      </c>
      <c r="B6250" s="201">
        <v>10.1</v>
      </c>
    </row>
    <row r="6251" spans="1:2" x14ac:dyDescent="0.25">
      <c r="A6251" s="204">
        <v>31387</v>
      </c>
      <c r="B6251" s="201">
        <v>10.11</v>
      </c>
    </row>
    <row r="6252" spans="1:2" x14ac:dyDescent="0.25">
      <c r="A6252" s="204">
        <v>31390</v>
      </c>
      <c r="B6252" s="201">
        <v>9.9700000000000006</v>
      </c>
    </row>
    <row r="6253" spans="1:2" x14ac:dyDescent="0.25">
      <c r="A6253" s="204">
        <v>31391</v>
      </c>
      <c r="B6253" s="201">
        <v>9.84</v>
      </c>
    </row>
    <row r="6254" spans="1:2" x14ac:dyDescent="0.25">
      <c r="A6254" s="204">
        <v>31392</v>
      </c>
      <c r="B6254" s="201">
        <v>9.7200000000000006</v>
      </c>
    </row>
    <row r="6255" spans="1:2" x14ac:dyDescent="0.25">
      <c r="A6255" s="204">
        <v>31393</v>
      </c>
      <c r="B6255" s="201">
        <v>9.7799999999999994</v>
      </c>
    </row>
    <row r="6256" spans="1:2" x14ac:dyDescent="0.25">
      <c r="A6256" s="204">
        <v>31394</v>
      </c>
      <c r="B6256" s="201">
        <v>9.7200000000000006</v>
      </c>
    </row>
    <row r="6257" spans="1:2" x14ac:dyDescent="0.25">
      <c r="A6257" s="204">
        <v>31397</v>
      </c>
      <c r="B6257" s="201">
        <v>9.64</v>
      </c>
    </row>
    <row r="6258" spans="1:2" x14ac:dyDescent="0.25">
      <c r="A6258" s="204">
        <v>31398</v>
      </c>
      <c r="B6258" s="201">
        <v>9.5399999999999991</v>
      </c>
    </row>
    <row r="6259" spans="1:2" x14ac:dyDescent="0.25">
      <c r="A6259" s="204">
        <v>31399</v>
      </c>
      <c r="B6259" s="201">
        <v>9.6</v>
      </c>
    </row>
    <row r="6260" spans="1:2" x14ac:dyDescent="0.25">
      <c r="A6260" s="204">
        <v>31400</v>
      </c>
      <c r="B6260" s="201">
        <v>9.59</v>
      </c>
    </row>
    <row r="6261" spans="1:2" x14ac:dyDescent="0.25">
      <c r="A6261" s="204">
        <v>31401</v>
      </c>
      <c r="B6261" s="201">
        <v>9.5399999999999991</v>
      </c>
    </row>
    <row r="6262" spans="1:2" x14ac:dyDescent="0.25">
      <c r="A6262" s="204">
        <v>31404</v>
      </c>
      <c r="B6262" s="201">
        <v>9.57</v>
      </c>
    </row>
    <row r="6263" spans="1:2" x14ac:dyDescent="0.25">
      <c r="A6263" s="204">
        <v>31405</v>
      </c>
      <c r="B6263" s="201">
        <v>9.5500000000000007</v>
      </c>
    </row>
    <row r="6264" spans="1:2" x14ac:dyDescent="0.25">
      <c r="A6264" s="204">
        <v>31406</v>
      </c>
      <c r="B6264" s="201" t="e">
        <f>NA()</f>
        <v>#N/A</v>
      </c>
    </row>
    <row r="6265" spans="1:2" x14ac:dyDescent="0.25">
      <c r="A6265" s="204">
        <v>31407</v>
      </c>
      <c r="B6265" s="201">
        <v>9.52</v>
      </c>
    </row>
    <row r="6266" spans="1:2" x14ac:dyDescent="0.25">
      <c r="A6266" s="204">
        <v>31408</v>
      </c>
      <c r="B6266" s="201">
        <v>9.49</v>
      </c>
    </row>
    <row r="6267" spans="1:2" x14ac:dyDescent="0.25">
      <c r="A6267" s="204">
        <v>31411</v>
      </c>
      <c r="B6267" s="201">
        <v>9.51</v>
      </c>
    </row>
    <row r="6268" spans="1:2" x14ac:dyDescent="0.25">
      <c r="A6268" s="204">
        <v>31412</v>
      </c>
      <c r="B6268" s="201">
        <v>9.5</v>
      </c>
    </row>
    <row r="6269" spans="1:2" x14ac:dyDescent="0.25">
      <c r="A6269" s="204">
        <v>31413</v>
      </c>
      <c r="B6269" s="201" t="e">
        <f>NA()</f>
        <v>#N/A</v>
      </c>
    </row>
    <row r="6270" spans="1:2" x14ac:dyDescent="0.25">
      <c r="A6270" s="204">
        <v>31414</v>
      </c>
      <c r="B6270" s="201">
        <v>9.52</v>
      </c>
    </row>
    <row r="6271" spans="1:2" x14ac:dyDescent="0.25">
      <c r="A6271" s="204">
        <v>31415</v>
      </c>
      <c r="B6271" s="201">
        <v>9.5399999999999991</v>
      </c>
    </row>
    <row r="6272" spans="1:2" x14ac:dyDescent="0.25">
      <c r="A6272" s="204">
        <v>31418</v>
      </c>
      <c r="B6272" s="201">
        <v>9.5399999999999991</v>
      </c>
    </row>
    <row r="6273" spans="1:2" x14ac:dyDescent="0.25">
      <c r="A6273" s="204">
        <v>31419</v>
      </c>
      <c r="B6273" s="201">
        <v>9.42</v>
      </c>
    </row>
    <row r="6274" spans="1:2" x14ac:dyDescent="0.25">
      <c r="A6274" s="204">
        <v>31420</v>
      </c>
      <c r="B6274" s="201">
        <v>9.51</v>
      </c>
    </row>
    <row r="6275" spans="1:2" x14ac:dyDescent="0.25">
      <c r="A6275" s="204">
        <v>31421</v>
      </c>
      <c r="B6275" s="201">
        <v>9.6199999999999992</v>
      </c>
    </row>
    <row r="6276" spans="1:2" x14ac:dyDescent="0.25">
      <c r="A6276" s="204">
        <v>31422</v>
      </c>
      <c r="B6276" s="201">
        <v>9.74</v>
      </c>
    </row>
    <row r="6277" spans="1:2" x14ac:dyDescent="0.25">
      <c r="A6277" s="204">
        <v>31425</v>
      </c>
      <c r="B6277" s="201">
        <v>9.86</v>
      </c>
    </row>
    <row r="6278" spans="1:2" x14ac:dyDescent="0.25">
      <c r="A6278" s="204">
        <v>31426</v>
      </c>
      <c r="B6278" s="201">
        <v>9.75</v>
      </c>
    </row>
    <row r="6279" spans="1:2" x14ac:dyDescent="0.25">
      <c r="A6279" s="204">
        <v>31427</v>
      </c>
      <c r="B6279" s="201">
        <v>9.64</v>
      </c>
    </row>
    <row r="6280" spans="1:2" x14ac:dyDescent="0.25">
      <c r="A6280" s="204">
        <v>31428</v>
      </c>
      <c r="B6280" s="201">
        <v>9.65</v>
      </c>
    </row>
    <row r="6281" spans="1:2" x14ac:dyDescent="0.25">
      <c r="A6281" s="204">
        <v>31429</v>
      </c>
      <c r="B6281" s="201">
        <v>9.61</v>
      </c>
    </row>
    <row r="6282" spans="1:2" x14ac:dyDescent="0.25">
      <c r="A6282" s="204">
        <v>31432</v>
      </c>
      <c r="B6282" s="201" t="e">
        <f>NA()</f>
        <v>#N/A</v>
      </c>
    </row>
    <row r="6283" spans="1:2" x14ac:dyDescent="0.25">
      <c r="A6283" s="204">
        <v>31433</v>
      </c>
      <c r="B6283" s="201">
        <v>9.61</v>
      </c>
    </row>
    <row r="6284" spans="1:2" x14ac:dyDescent="0.25">
      <c r="A6284" s="204">
        <v>31434</v>
      </c>
      <c r="B6284" s="201">
        <v>9.67</v>
      </c>
    </row>
    <row r="6285" spans="1:2" x14ac:dyDescent="0.25">
      <c r="A6285" s="204">
        <v>31435</v>
      </c>
      <c r="B6285" s="201">
        <v>9.6199999999999992</v>
      </c>
    </row>
    <row r="6286" spans="1:2" x14ac:dyDescent="0.25">
      <c r="A6286" s="204">
        <v>31436</v>
      </c>
      <c r="B6286" s="201">
        <v>9.65</v>
      </c>
    </row>
    <row r="6287" spans="1:2" x14ac:dyDescent="0.25">
      <c r="A6287" s="204">
        <v>31439</v>
      </c>
      <c r="B6287" s="201">
        <v>9.5299999999999994</v>
      </c>
    </row>
    <row r="6288" spans="1:2" x14ac:dyDescent="0.25">
      <c r="A6288" s="204">
        <v>31440</v>
      </c>
      <c r="B6288" s="201">
        <v>9.43</v>
      </c>
    </row>
    <row r="6289" spans="1:2" x14ac:dyDescent="0.25">
      <c r="A6289" s="204">
        <v>31441</v>
      </c>
      <c r="B6289" s="201">
        <v>9.4600000000000009</v>
      </c>
    </row>
    <row r="6290" spans="1:2" x14ac:dyDescent="0.25">
      <c r="A6290" s="204">
        <v>31442</v>
      </c>
      <c r="B6290" s="201">
        <v>9.48</v>
      </c>
    </row>
    <row r="6291" spans="1:2" x14ac:dyDescent="0.25">
      <c r="A6291" s="204">
        <v>31443</v>
      </c>
      <c r="B6291" s="201">
        <v>9.48</v>
      </c>
    </row>
    <row r="6292" spans="1:2" x14ac:dyDescent="0.25">
      <c r="A6292" s="204">
        <v>31446</v>
      </c>
      <c r="B6292" s="201">
        <v>9.42</v>
      </c>
    </row>
    <row r="6293" spans="1:2" x14ac:dyDescent="0.25">
      <c r="A6293" s="204">
        <v>31447</v>
      </c>
      <c r="B6293" s="201">
        <v>9.34</v>
      </c>
    </row>
    <row r="6294" spans="1:2" x14ac:dyDescent="0.25">
      <c r="A6294" s="204">
        <v>31448</v>
      </c>
      <c r="B6294" s="201">
        <v>9.4</v>
      </c>
    </row>
    <row r="6295" spans="1:2" x14ac:dyDescent="0.25">
      <c r="A6295" s="204">
        <v>31449</v>
      </c>
      <c r="B6295" s="201">
        <v>9.4600000000000009</v>
      </c>
    </row>
    <row r="6296" spans="1:2" x14ac:dyDescent="0.25">
      <c r="A6296" s="204">
        <v>31450</v>
      </c>
      <c r="B6296" s="201">
        <v>9.5399999999999991</v>
      </c>
    </row>
    <row r="6297" spans="1:2" x14ac:dyDescent="0.25">
      <c r="A6297" s="204">
        <v>31453</v>
      </c>
      <c r="B6297" s="201">
        <v>9.44</v>
      </c>
    </row>
    <row r="6298" spans="1:2" x14ac:dyDescent="0.25">
      <c r="A6298" s="204">
        <v>31454</v>
      </c>
      <c r="B6298" s="201">
        <v>9.36</v>
      </c>
    </row>
    <row r="6299" spans="1:2" x14ac:dyDescent="0.25">
      <c r="A6299" s="204">
        <v>31455</v>
      </c>
      <c r="B6299" s="201">
        <v>9.34</v>
      </c>
    </row>
    <row r="6300" spans="1:2" x14ac:dyDescent="0.25">
      <c r="A6300" s="204">
        <v>31456</v>
      </c>
      <c r="B6300" s="201">
        <v>9.2799999999999994</v>
      </c>
    </row>
    <row r="6301" spans="1:2" x14ac:dyDescent="0.25">
      <c r="A6301" s="204">
        <v>31457</v>
      </c>
      <c r="B6301" s="201">
        <v>9.07</v>
      </c>
    </row>
    <row r="6302" spans="1:2" x14ac:dyDescent="0.25">
      <c r="A6302" s="204">
        <v>31460</v>
      </c>
      <c r="B6302" s="201" t="e">
        <f>NA()</f>
        <v>#N/A</v>
      </c>
    </row>
    <row r="6303" spans="1:2" x14ac:dyDescent="0.25">
      <c r="A6303" s="204">
        <v>31461</v>
      </c>
      <c r="B6303" s="201">
        <v>9.0399999999999991</v>
      </c>
    </row>
    <row r="6304" spans="1:2" x14ac:dyDescent="0.25">
      <c r="A6304" s="204">
        <v>31462</v>
      </c>
      <c r="B6304" s="201">
        <v>9.09</v>
      </c>
    </row>
    <row r="6305" spans="1:2" x14ac:dyDescent="0.25">
      <c r="A6305" s="204">
        <v>31463</v>
      </c>
      <c r="B6305" s="201">
        <v>9.0500000000000007</v>
      </c>
    </row>
    <row r="6306" spans="1:2" x14ac:dyDescent="0.25">
      <c r="A6306" s="204">
        <v>31464</v>
      </c>
      <c r="B6306" s="201">
        <v>8.86</v>
      </c>
    </row>
    <row r="6307" spans="1:2" x14ac:dyDescent="0.25">
      <c r="A6307" s="204">
        <v>31467</v>
      </c>
      <c r="B6307" s="201">
        <v>8.7100000000000009</v>
      </c>
    </row>
    <row r="6308" spans="1:2" x14ac:dyDescent="0.25">
      <c r="A6308" s="204">
        <v>31468</v>
      </c>
      <c r="B6308" s="201">
        <v>8.7200000000000006</v>
      </c>
    </row>
    <row r="6309" spans="1:2" x14ac:dyDescent="0.25">
      <c r="A6309" s="204">
        <v>31469</v>
      </c>
      <c r="B6309" s="201">
        <v>8.6300000000000008</v>
      </c>
    </row>
    <row r="6310" spans="1:2" x14ac:dyDescent="0.25">
      <c r="A6310" s="204">
        <v>31470</v>
      </c>
      <c r="B6310" s="201">
        <v>8.3800000000000008</v>
      </c>
    </row>
    <row r="6311" spans="1:2" x14ac:dyDescent="0.25">
      <c r="A6311" s="204">
        <v>31471</v>
      </c>
      <c r="B6311" s="201">
        <v>8.34</v>
      </c>
    </row>
    <row r="6312" spans="1:2" x14ac:dyDescent="0.25">
      <c r="A6312" s="204">
        <v>31474</v>
      </c>
      <c r="B6312" s="201">
        <v>8.23</v>
      </c>
    </row>
    <row r="6313" spans="1:2" x14ac:dyDescent="0.25">
      <c r="A6313" s="204">
        <v>31475</v>
      </c>
      <c r="B6313" s="201">
        <v>8.17</v>
      </c>
    </row>
    <row r="6314" spans="1:2" x14ac:dyDescent="0.25">
      <c r="A6314" s="204">
        <v>31476</v>
      </c>
      <c r="B6314" s="201">
        <v>8.4</v>
      </c>
    </row>
    <row r="6315" spans="1:2" x14ac:dyDescent="0.25">
      <c r="A6315" s="204">
        <v>31477</v>
      </c>
      <c r="B6315" s="201">
        <v>8.4</v>
      </c>
    </row>
    <row r="6316" spans="1:2" x14ac:dyDescent="0.25">
      <c r="A6316" s="204">
        <v>31478</v>
      </c>
      <c r="B6316" s="201">
        <v>8.33</v>
      </c>
    </row>
    <row r="6317" spans="1:2" x14ac:dyDescent="0.25">
      <c r="A6317" s="204">
        <v>31481</v>
      </c>
      <c r="B6317" s="201">
        <v>8.1300000000000008</v>
      </c>
    </row>
    <row r="6318" spans="1:2" x14ac:dyDescent="0.25">
      <c r="A6318" s="204">
        <v>31482</v>
      </c>
      <c r="B6318" s="201">
        <v>8.08</v>
      </c>
    </row>
    <row r="6319" spans="1:2" x14ac:dyDescent="0.25">
      <c r="A6319" s="204">
        <v>31483</v>
      </c>
      <c r="B6319" s="201">
        <v>8.0500000000000007</v>
      </c>
    </row>
    <row r="6320" spans="1:2" x14ac:dyDescent="0.25">
      <c r="A6320" s="204">
        <v>31484</v>
      </c>
      <c r="B6320" s="201">
        <v>8.1199999999999992</v>
      </c>
    </row>
    <row r="6321" spans="1:2" x14ac:dyDescent="0.25">
      <c r="A6321" s="204">
        <v>31485</v>
      </c>
      <c r="B6321" s="201">
        <v>8.09</v>
      </c>
    </row>
    <row r="6322" spans="1:2" x14ac:dyDescent="0.25">
      <c r="A6322" s="204">
        <v>31488</v>
      </c>
      <c r="B6322" s="201">
        <v>8.15</v>
      </c>
    </row>
    <row r="6323" spans="1:2" x14ac:dyDescent="0.25">
      <c r="A6323" s="204">
        <v>31489</v>
      </c>
      <c r="B6323" s="201">
        <v>8.1999999999999993</v>
      </c>
    </row>
    <row r="6324" spans="1:2" x14ac:dyDescent="0.25">
      <c r="A6324" s="204">
        <v>31490</v>
      </c>
      <c r="B6324" s="201">
        <v>8.14</v>
      </c>
    </row>
    <row r="6325" spans="1:2" x14ac:dyDescent="0.25">
      <c r="A6325" s="204">
        <v>31491</v>
      </c>
      <c r="B6325" s="201">
        <v>8.1</v>
      </c>
    </row>
    <row r="6326" spans="1:2" x14ac:dyDescent="0.25">
      <c r="A6326" s="204">
        <v>31492</v>
      </c>
      <c r="B6326" s="201">
        <v>8.1300000000000008</v>
      </c>
    </row>
    <row r="6327" spans="1:2" x14ac:dyDescent="0.25">
      <c r="A6327" s="204">
        <v>31495</v>
      </c>
      <c r="B6327" s="201">
        <v>8.0299999999999994</v>
      </c>
    </row>
    <row r="6328" spans="1:2" x14ac:dyDescent="0.25">
      <c r="A6328" s="204">
        <v>31496</v>
      </c>
      <c r="B6328" s="201">
        <v>8.0299999999999994</v>
      </c>
    </row>
    <row r="6329" spans="1:2" x14ac:dyDescent="0.25">
      <c r="A6329" s="204">
        <v>31497</v>
      </c>
      <c r="B6329" s="201">
        <v>7.94</v>
      </c>
    </row>
    <row r="6330" spans="1:2" x14ac:dyDescent="0.25">
      <c r="A6330" s="204">
        <v>31498</v>
      </c>
      <c r="B6330" s="201">
        <v>7.7</v>
      </c>
    </row>
    <row r="6331" spans="1:2" x14ac:dyDescent="0.25">
      <c r="A6331" s="204">
        <v>31499</v>
      </c>
      <c r="B6331" s="201" t="e">
        <f>NA()</f>
        <v>#N/A</v>
      </c>
    </row>
    <row r="6332" spans="1:2" x14ac:dyDescent="0.25">
      <c r="A6332" s="204">
        <v>31502</v>
      </c>
      <c r="B6332" s="201">
        <v>7.46</v>
      </c>
    </row>
    <row r="6333" spans="1:2" x14ac:dyDescent="0.25">
      <c r="A6333" s="204">
        <v>31503</v>
      </c>
      <c r="B6333" s="201">
        <v>7.5</v>
      </c>
    </row>
    <row r="6334" spans="1:2" x14ac:dyDescent="0.25">
      <c r="A6334" s="204">
        <v>31504</v>
      </c>
      <c r="B6334" s="201">
        <v>7.49</v>
      </c>
    </row>
    <row r="6335" spans="1:2" x14ac:dyDescent="0.25">
      <c r="A6335" s="204">
        <v>31505</v>
      </c>
      <c r="B6335" s="201">
        <v>7.56</v>
      </c>
    </row>
    <row r="6336" spans="1:2" x14ac:dyDescent="0.25">
      <c r="A6336" s="204">
        <v>31506</v>
      </c>
      <c r="B6336" s="201">
        <v>7.67</v>
      </c>
    </row>
    <row r="6337" spans="1:2" x14ac:dyDescent="0.25">
      <c r="A6337" s="204">
        <v>31509</v>
      </c>
      <c r="B6337" s="201">
        <v>7.7</v>
      </c>
    </row>
    <row r="6338" spans="1:2" x14ac:dyDescent="0.25">
      <c r="A6338" s="204">
        <v>31510</v>
      </c>
      <c r="B6338" s="201">
        <v>7.5</v>
      </c>
    </row>
    <row r="6339" spans="1:2" x14ac:dyDescent="0.25">
      <c r="A6339" s="204">
        <v>31511</v>
      </c>
      <c r="B6339" s="201">
        <v>7.43</v>
      </c>
    </row>
    <row r="6340" spans="1:2" x14ac:dyDescent="0.25">
      <c r="A6340" s="204">
        <v>31512</v>
      </c>
      <c r="B6340" s="201">
        <v>7.42</v>
      </c>
    </row>
    <row r="6341" spans="1:2" x14ac:dyDescent="0.25">
      <c r="A6341" s="204">
        <v>31513</v>
      </c>
      <c r="B6341" s="201">
        <v>7.47</v>
      </c>
    </row>
    <row r="6342" spans="1:2" x14ac:dyDescent="0.25">
      <c r="A6342" s="204">
        <v>31516</v>
      </c>
      <c r="B6342" s="201">
        <v>7.39</v>
      </c>
    </row>
    <row r="6343" spans="1:2" x14ac:dyDescent="0.25">
      <c r="A6343" s="204">
        <v>31517</v>
      </c>
      <c r="B6343" s="201">
        <v>7.44</v>
      </c>
    </row>
    <row r="6344" spans="1:2" x14ac:dyDescent="0.25">
      <c r="A6344" s="204">
        <v>31518</v>
      </c>
      <c r="B6344" s="201">
        <v>7.25</v>
      </c>
    </row>
    <row r="6345" spans="1:2" x14ac:dyDescent="0.25">
      <c r="A6345" s="204">
        <v>31519</v>
      </c>
      <c r="B6345" s="201">
        <v>7.28</v>
      </c>
    </row>
    <row r="6346" spans="1:2" x14ac:dyDescent="0.25">
      <c r="A6346" s="204">
        <v>31520</v>
      </c>
      <c r="B6346" s="201">
        <v>7.31</v>
      </c>
    </row>
    <row r="6347" spans="1:2" x14ac:dyDescent="0.25">
      <c r="A6347" s="204">
        <v>31523</v>
      </c>
      <c r="B6347" s="201">
        <v>7.27</v>
      </c>
    </row>
    <row r="6348" spans="1:2" x14ac:dyDescent="0.25">
      <c r="A6348" s="204">
        <v>31524</v>
      </c>
      <c r="B6348" s="201">
        <v>7.47</v>
      </c>
    </row>
    <row r="6349" spans="1:2" x14ac:dyDescent="0.25">
      <c r="A6349" s="204">
        <v>31525</v>
      </c>
      <c r="B6349" s="201">
        <v>7.63</v>
      </c>
    </row>
    <row r="6350" spans="1:2" x14ac:dyDescent="0.25">
      <c r="A6350" s="204">
        <v>31526</v>
      </c>
      <c r="B6350" s="201">
        <v>7.72</v>
      </c>
    </row>
    <row r="6351" spans="1:2" x14ac:dyDescent="0.25">
      <c r="A6351" s="204">
        <v>31527</v>
      </c>
      <c r="B6351" s="201">
        <v>7.78</v>
      </c>
    </row>
    <row r="6352" spans="1:2" x14ac:dyDescent="0.25">
      <c r="A6352" s="204">
        <v>31530</v>
      </c>
      <c r="B6352" s="201">
        <v>7.66</v>
      </c>
    </row>
    <row r="6353" spans="1:2" x14ac:dyDescent="0.25">
      <c r="A6353" s="204">
        <v>31531</v>
      </c>
      <c r="B6353" s="201">
        <v>7.56</v>
      </c>
    </row>
    <row r="6354" spans="1:2" x14ac:dyDescent="0.25">
      <c r="A6354" s="204">
        <v>31532</v>
      </c>
      <c r="B6354" s="201">
        <v>7.55</v>
      </c>
    </row>
    <row r="6355" spans="1:2" x14ac:dyDescent="0.25">
      <c r="A6355" s="204">
        <v>31533</v>
      </c>
      <c r="B6355" s="201">
        <v>7.61</v>
      </c>
    </row>
    <row r="6356" spans="1:2" x14ac:dyDescent="0.25">
      <c r="A6356" s="204">
        <v>31534</v>
      </c>
      <c r="B6356" s="201">
        <v>7.74</v>
      </c>
    </row>
    <row r="6357" spans="1:2" x14ac:dyDescent="0.25">
      <c r="A6357" s="204">
        <v>31537</v>
      </c>
      <c r="B6357" s="201">
        <v>7.64</v>
      </c>
    </row>
    <row r="6358" spans="1:2" x14ac:dyDescent="0.25">
      <c r="A6358" s="204">
        <v>31538</v>
      </c>
      <c r="B6358" s="201">
        <v>7.64</v>
      </c>
    </row>
    <row r="6359" spans="1:2" x14ac:dyDescent="0.25">
      <c r="A6359" s="204">
        <v>31539</v>
      </c>
      <c r="B6359" s="201">
        <v>7.69</v>
      </c>
    </row>
    <row r="6360" spans="1:2" x14ac:dyDescent="0.25">
      <c r="A6360" s="204">
        <v>31540</v>
      </c>
      <c r="B6360" s="201">
        <v>7.64</v>
      </c>
    </row>
    <row r="6361" spans="1:2" x14ac:dyDescent="0.25">
      <c r="A6361" s="204">
        <v>31541</v>
      </c>
      <c r="B6361" s="201">
        <v>7.71</v>
      </c>
    </row>
    <row r="6362" spans="1:2" x14ac:dyDescent="0.25">
      <c r="A6362" s="204">
        <v>31544</v>
      </c>
      <c r="B6362" s="201">
        <v>7.85</v>
      </c>
    </row>
    <row r="6363" spans="1:2" x14ac:dyDescent="0.25">
      <c r="A6363" s="204">
        <v>31545</v>
      </c>
      <c r="B6363" s="201">
        <v>7.83</v>
      </c>
    </row>
    <row r="6364" spans="1:2" x14ac:dyDescent="0.25">
      <c r="A6364" s="204">
        <v>31546</v>
      </c>
      <c r="B6364" s="201">
        <v>7.84</v>
      </c>
    </row>
    <row r="6365" spans="1:2" x14ac:dyDescent="0.25">
      <c r="A6365" s="204">
        <v>31547</v>
      </c>
      <c r="B6365" s="201">
        <v>8</v>
      </c>
    </row>
    <row r="6366" spans="1:2" x14ac:dyDescent="0.25">
      <c r="A6366" s="204">
        <v>31548</v>
      </c>
      <c r="B6366" s="201">
        <v>8.1</v>
      </c>
    </row>
    <row r="6367" spans="1:2" x14ac:dyDescent="0.25">
      <c r="A6367" s="204">
        <v>31551</v>
      </c>
      <c r="B6367" s="201">
        <v>8.08</v>
      </c>
    </row>
    <row r="6368" spans="1:2" x14ac:dyDescent="0.25">
      <c r="A6368" s="204">
        <v>31552</v>
      </c>
      <c r="B6368" s="201">
        <v>7.98</v>
      </c>
    </row>
    <row r="6369" spans="1:2" x14ac:dyDescent="0.25">
      <c r="A6369" s="204">
        <v>31553</v>
      </c>
      <c r="B6369" s="201">
        <v>7.96</v>
      </c>
    </row>
    <row r="6370" spans="1:2" x14ac:dyDescent="0.25">
      <c r="A6370" s="204">
        <v>31554</v>
      </c>
      <c r="B6370" s="201">
        <v>7.91</v>
      </c>
    </row>
    <row r="6371" spans="1:2" x14ac:dyDescent="0.25">
      <c r="A6371" s="204">
        <v>31555</v>
      </c>
      <c r="B6371" s="201">
        <v>7.81</v>
      </c>
    </row>
    <row r="6372" spans="1:2" x14ac:dyDescent="0.25">
      <c r="A6372" s="204">
        <v>31558</v>
      </c>
      <c r="B6372" s="201" t="e">
        <f>NA()</f>
        <v>#N/A</v>
      </c>
    </row>
    <row r="6373" spans="1:2" x14ac:dyDescent="0.25">
      <c r="A6373" s="204">
        <v>31559</v>
      </c>
      <c r="B6373" s="201">
        <v>7.67</v>
      </c>
    </row>
    <row r="6374" spans="1:2" x14ac:dyDescent="0.25">
      <c r="A6374" s="204">
        <v>31560</v>
      </c>
      <c r="B6374" s="201">
        <v>7.61</v>
      </c>
    </row>
    <row r="6375" spans="1:2" x14ac:dyDescent="0.25">
      <c r="A6375" s="204">
        <v>31561</v>
      </c>
      <c r="B6375" s="201">
        <v>7.81</v>
      </c>
    </row>
    <row r="6376" spans="1:2" x14ac:dyDescent="0.25">
      <c r="A6376" s="204">
        <v>31562</v>
      </c>
      <c r="B6376" s="201">
        <v>7.9</v>
      </c>
    </row>
    <row r="6377" spans="1:2" x14ac:dyDescent="0.25">
      <c r="A6377" s="204">
        <v>31565</v>
      </c>
      <c r="B6377" s="201">
        <v>8.1199999999999992</v>
      </c>
    </row>
    <row r="6378" spans="1:2" x14ac:dyDescent="0.25">
      <c r="A6378" s="204">
        <v>31566</v>
      </c>
      <c r="B6378" s="201">
        <v>8.0299999999999994</v>
      </c>
    </row>
    <row r="6379" spans="1:2" x14ac:dyDescent="0.25">
      <c r="A6379" s="204">
        <v>31567</v>
      </c>
      <c r="B6379" s="201">
        <v>8.17</v>
      </c>
    </row>
    <row r="6380" spans="1:2" x14ac:dyDescent="0.25">
      <c r="A6380" s="204">
        <v>31568</v>
      </c>
      <c r="B6380" s="201">
        <v>8.1300000000000008</v>
      </c>
    </row>
    <row r="6381" spans="1:2" x14ac:dyDescent="0.25">
      <c r="A6381" s="204">
        <v>31569</v>
      </c>
      <c r="B6381" s="201">
        <v>7.8</v>
      </c>
    </row>
    <row r="6382" spans="1:2" x14ac:dyDescent="0.25">
      <c r="A6382" s="204">
        <v>31572</v>
      </c>
      <c r="B6382" s="201">
        <v>7.97</v>
      </c>
    </row>
    <row r="6383" spans="1:2" x14ac:dyDescent="0.25">
      <c r="A6383" s="204">
        <v>31573</v>
      </c>
      <c r="B6383" s="201">
        <v>7.92</v>
      </c>
    </row>
    <row r="6384" spans="1:2" x14ac:dyDescent="0.25">
      <c r="A6384" s="204">
        <v>31574</v>
      </c>
      <c r="B6384" s="201">
        <v>7.87</v>
      </c>
    </row>
    <row r="6385" spans="1:2" x14ac:dyDescent="0.25">
      <c r="A6385" s="204">
        <v>31575</v>
      </c>
      <c r="B6385" s="201">
        <v>7.85</v>
      </c>
    </row>
    <row r="6386" spans="1:2" x14ac:dyDescent="0.25">
      <c r="A6386" s="204">
        <v>31576</v>
      </c>
      <c r="B6386" s="201">
        <v>7.63</v>
      </c>
    </row>
    <row r="6387" spans="1:2" x14ac:dyDescent="0.25">
      <c r="A6387" s="204">
        <v>31579</v>
      </c>
      <c r="B6387" s="201">
        <v>7.53</v>
      </c>
    </row>
    <row r="6388" spans="1:2" x14ac:dyDescent="0.25">
      <c r="A6388" s="204">
        <v>31580</v>
      </c>
      <c r="B6388" s="201">
        <v>7.52</v>
      </c>
    </row>
    <row r="6389" spans="1:2" x14ac:dyDescent="0.25">
      <c r="A6389" s="204">
        <v>31581</v>
      </c>
      <c r="B6389" s="201">
        <v>7.51</v>
      </c>
    </row>
    <row r="6390" spans="1:2" x14ac:dyDescent="0.25">
      <c r="A6390" s="204">
        <v>31582</v>
      </c>
      <c r="B6390" s="201">
        <v>7.62</v>
      </c>
    </row>
    <row r="6391" spans="1:2" x14ac:dyDescent="0.25">
      <c r="A6391" s="204">
        <v>31583</v>
      </c>
      <c r="B6391" s="201">
        <v>7.54</v>
      </c>
    </row>
    <row r="6392" spans="1:2" x14ac:dyDescent="0.25">
      <c r="A6392" s="204">
        <v>31586</v>
      </c>
      <c r="B6392" s="201">
        <v>7.49</v>
      </c>
    </row>
    <row r="6393" spans="1:2" x14ac:dyDescent="0.25">
      <c r="A6393" s="204">
        <v>31587</v>
      </c>
      <c r="B6393" s="201">
        <v>7.43</v>
      </c>
    </row>
    <row r="6394" spans="1:2" x14ac:dyDescent="0.25">
      <c r="A6394" s="204">
        <v>31588</v>
      </c>
      <c r="B6394" s="201">
        <v>7.38</v>
      </c>
    </row>
    <row r="6395" spans="1:2" x14ac:dyDescent="0.25">
      <c r="A6395" s="204">
        <v>31589</v>
      </c>
      <c r="B6395" s="201">
        <v>7.39</v>
      </c>
    </row>
    <row r="6396" spans="1:2" x14ac:dyDescent="0.25">
      <c r="A6396" s="204">
        <v>31590</v>
      </c>
      <c r="B6396" s="201">
        <v>7.33</v>
      </c>
    </row>
    <row r="6397" spans="1:2" x14ac:dyDescent="0.25">
      <c r="A6397" s="204">
        <v>31593</v>
      </c>
      <c r="B6397" s="201">
        <v>7.3</v>
      </c>
    </row>
    <row r="6398" spans="1:2" x14ac:dyDescent="0.25">
      <c r="A6398" s="204">
        <v>31594</v>
      </c>
      <c r="B6398" s="201">
        <v>7.3</v>
      </c>
    </row>
    <row r="6399" spans="1:2" x14ac:dyDescent="0.25">
      <c r="A6399" s="204">
        <v>31595</v>
      </c>
      <c r="B6399" s="201">
        <v>7.3</v>
      </c>
    </row>
    <row r="6400" spans="1:2" x14ac:dyDescent="0.25">
      <c r="A6400" s="204">
        <v>31596</v>
      </c>
      <c r="B6400" s="201">
        <v>7.24</v>
      </c>
    </row>
    <row r="6401" spans="1:2" x14ac:dyDescent="0.25">
      <c r="A6401" s="204">
        <v>31597</v>
      </c>
      <c r="B6401" s="201" t="e">
        <f>NA()</f>
        <v>#N/A</v>
      </c>
    </row>
    <row r="6402" spans="1:2" x14ac:dyDescent="0.25">
      <c r="A6402" s="204">
        <v>31600</v>
      </c>
      <c r="B6402" s="201">
        <v>7.24</v>
      </c>
    </row>
    <row r="6403" spans="1:2" x14ac:dyDescent="0.25">
      <c r="A6403" s="204">
        <v>31601</v>
      </c>
      <c r="B6403" s="201">
        <v>7.34</v>
      </c>
    </row>
    <row r="6404" spans="1:2" x14ac:dyDescent="0.25">
      <c r="A6404" s="204">
        <v>31602</v>
      </c>
      <c r="B6404" s="201">
        <v>7.23</v>
      </c>
    </row>
    <row r="6405" spans="1:2" x14ac:dyDescent="0.25">
      <c r="A6405" s="204">
        <v>31603</v>
      </c>
      <c r="B6405" s="201">
        <v>7.23</v>
      </c>
    </row>
    <row r="6406" spans="1:2" x14ac:dyDescent="0.25">
      <c r="A6406" s="204">
        <v>31604</v>
      </c>
      <c r="B6406" s="201">
        <v>7.25</v>
      </c>
    </row>
    <row r="6407" spans="1:2" x14ac:dyDescent="0.25">
      <c r="A6407" s="204">
        <v>31607</v>
      </c>
      <c r="B6407" s="201">
        <v>7.19</v>
      </c>
    </row>
    <row r="6408" spans="1:2" x14ac:dyDescent="0.25">
      <c r="A6408" s="204">
        <v>31608</v>
      </c>
      <c r="B6408" s="201">
        <v>7.14</v>
      </c>
    </row>
    <row r="6409" spans="1:2" x14ac:dyDescent="0.25">
      <c r="A6409" s="204">
        <v>31609</v>
      </c>
      <c r="B6409" s="201">
        <v>7.18</v>
      </c>
    </row>
    <row r="6410" spans="1:2" x14ac:dyDescent="0.25">
      <c r="A6410" s="204">
        <v>31610</v>
      </c>
      <c r="B6410" s="201">
        <v>7.19</v>
      </c>
    </row>
    <row r="6411" spans="1:2" x14ac:dyDescent="0.25">
      <c r="A6411" s="204">
        <v>31611</v>
      </c>
      <c r="B6411" s="201">
        <v>7.18</v>
      </c>
    </row>
    <row r="6412" spans="1:2" x14ac:dyDescent="0.25">
      <c r="A6412" s="204">
        <v>31614</v>
      </c>
      <c r="B6412" s="201">
        <v>7.16</v>
      </c>
    </row>
    <row r="6413" spans="1:2" x14ac:dyDescent="0.25">
      <c r="A6413" s="204">
        <v>31615</v>
      </c>
      <c r="B6413" s="201">
        <v>7.24</v>
      </c>
    </row>
    <row r="6414" spans="1:2" x14ac:dyDescent="0.25">
      <c r="A6414" s="204">
        <v>31616</v>
      </c>
      <c r="B6414" s="201">
        <v>7.33</v>
      </c>
    </row>
    <row r="6415" spans="1:2" x14ac:dyDescent="0.25">
      <c r="A6415" s="204">
        <v>31617</v>
      </c>
      <c r="B6415" s="201">
        <v>7.39</v>
      </c>
    </row>
    <row r="6416" spans="1:2" x14ac:dyDescent="0.25">
      <c r="A6416" s="204">
        <v>31618</v>
      </c>
      <c r="B6416" s="201">
        <v>7.38</v>
      </c>
    </row>
    <row r="6417" spans="1:2" x14ac:dyDescent="0.25">
      <c r="A6417" s="204">
        <v>31621</v>
      </c>
      <c r="B6417" s="201">
        <v>7.57</v>
      </c>
    </row>
    <row r="6418" spans="1:2" x14ac:dyDescent="0.25">
      <c r="A6418" s="204">
        <v>31622</v>
      </c>
      <c r="B6418" s="201">
        <v>7.47</v>
      </c>
    </row>
    <row r="6419" spans="1:2" x14ac:dyDescent="0.25">
      <c r="A6419" s="204">
        <v>31623</v>
      </c>
      <c r="B6419" s="201">
        <v>7.48</v>
      </c>
    </row>
    <row r="6420" spans="1:2" x14ac:dyDescent="0.25">
      <c r="A6420" s="204">
        <v>31624</v>
      </c>
      <c r="B6420" s="201">
        <v>7.42</v>
      </c>
    </row>
    <row r="6421" spans="1:2" x14ac:dyDescent="0.25">
      <c r="A6421" s="204">
        <v>31625</v>
      </c>
      <c r="B6421" s="201">
        <v>7.43</v>
      </c>
    </row>
    <row r="6422" spans="1:2" x14ac:dyDescent="0.25">
      <c r="A6422" s="204">
        <v>31628</v>
      </c>
      <c r="B6422" s="201">
        <v>7.41</v>
      </c>
    </row>
    <row r="6423" spans="1:2" x14ac:dyDescent="0.25">
      <c r="A6423" s="204">
        <v>31629</v>
      </c>
      <c r="B6423" s="201">
        <v>7.49</v>
      </c>
    </row>
    <row r="6424" spans="1:2" x14ac:dyDescent="0.25">
      <c r="A6424" s="204">
        <v>31630</v>
      </c>
      <c r="B6424" s="201">
        <v>7.54</v>
      </c>
    </row>
    <row r="6425" spans="1:2" x14ac:dyDescent="0.25">
      <c r="A6425" s="204">
        <v>31631</v>
      </c>
      <c r="B6425" s="201">
        <v>7.53</v>
      </c>
    </row>
    <row r="6426" spans="1:2" x14ac:dyDescent="0.25">
      <c r="A6426" s="204">
        <v>31632</v>
      </c>
      <c r="B6426" s="201">
        <v>7.38</v>
      </c>
    </row>
    <row r="6427" spans="1:2" x14ac:dyDescent="0.25">
      <c r="A6427" s="204">
        <v>31635</v>
      </c>
      <c r="B6427" s="201">
        <v>7.32</v>
      </c>
    </row>
    <row r="6428" spans="1:2" x14ac:dyDescent="0.25">
      <c r="A6428" s="204">
        <v>31636</v>
      </c>
      <c r="B6428" s="201">
        <v>7.31</v>
      </c>
    </row>
    <row r="6429" spans="1:2" x14ac:dyDescent="0.25">
      <c r="A6429" s="204">
        <v>31637</v>
      </c>
      <c r="B6429" s="201">
        <v>7.24</v>
      </c>
    </row>
    <row r="6430" spans="1:2" x14ac:dyDescent="0.25">
      <c r="A6430" s="204">
        <v>31638</v>
      </c>
      <c r="B6430" s="201">
        <v>7.27</v>
      </c>
    </row>
    <row r="6431" spans="1:2" x14ac:dyDescent="0.25">
      <c r="A6431" s="204">
        <v>31639</v>
      </c>
      <c r="B6431" s="201">
        <v>7.25</v>
      </c>
    </row>
    <row r="6432" spans="1:2" x14ac:dyDescent="0.25">
      <c r="A6432" s="204">
        <v>31642</v>
      </c>
      <c r="B6432" s="201">
        <v>7.24</v>
      </c>
    </row>
    <row r="6433" spans="1:2" x14ac:dyDescent="0.25">
      <c r="A6433" s="204">
        <v>31643</v>
      </c>
      <c r="B6433" s="201">
        <v>7.14</v>
      </c>
    </row>
    <row r="6434" spans="1:2" x14ac:dyDescent="0.25">
      <c r="A6434" s="204">
        <v>31644</v>
      </c>
      <c r="B6434" s="201">
        <v>7.13</v>
      </c>
    </row>
    <row r="6435" spans="1:2" x14ac:dyDescent="0.25">
      <c r="A6435" s="204">
        <v>31645</v>
      </c>
      <c r="B6435" s="201">
        <v>7.17</v>
      </c>
    </row>
    <row r="6436" spans="1:2" x14ac:dyDescent="0.25">
      <c r="A6436" s="204">
        <v>31646</v>
      </c>
      <c r="B6436" s="201">
        <v>7.22</v>
      </c>
    </row>
    <row r="6437" spans="1:2" x14ac:dyDescent="0.25">
      <c r="A6437" s="204">
        <v>31649</v>
      </c>
      <c r="B6437" s="201">
        <v>7.21</v>
      </c>
    </row>
    <row r="6438" spans="1:2" x14ac:dyDescent="0.25">
      <c r="A6438" s="204">
        <v>31650</v>
      </c>
      <c r="B6438" s="201">
        <v>7.14</v>
      </c>
    </row>
    <row r="6439" spans="1:2" x14ac:dyDescent="0.25">
      <c r="A6439" s="204">
        <v>31651</v>
      </c>
      <c r="B6439" s="201">
        <v>7.21</v>
      </c>
    </row>
    <row r="6440" spans="1:2" x14ac:dyDescent="0.25">
      <c r="A6440" s="204">
        <v>31652</v>
      </c>
      <c r="B6440" s="201">
        <v>7.19</v>
      </c>
    </row>
    <row r="6441" spans="1:2" x14ac:dyDescent="0.25">
      <c r="A6441" s="204">
        <v>31653</v>
      </c>
      <c r="B6441" s="201">
        <v>7.12</v>
      </c>
    </row>
    <row r="6442" spans="1:2" x14ac:dyDescent="0.25">
      <c r="A6442" s="204">
        <v>31656</v>
      </c>
      <c r="B6442" s="201" t="e">
        <f>NA()</f>
        <v>#N/A</v>
      </c>
    </row>
    <row r="6443" spans="1:2" x14ac:dyDescent="0.25">
      <c r="A6443" s="204">
        <v>31657</v>
      </c>
      <c r="B6443" s="201">
        <v>7.17</v>
      </c>
    </row>
    <row r="6444" spans="1:2" x14ac:dyDescent="0.25">
      <c r="A6444" s="204">
        <v>31658</v>
      </c>
      <c r="B6444" s="201">
        <v>7.36</v>
      </c>
    </row>
    <row r="6445" spans="1:2" x14ac:dyDescent="0.25">
      <c r="A6445" s="204">
        <v>31659</v>
      </c>
      <c r="B6445" s="201">
        <v>7.32</v>
      </c>
    </row>
    <row r="6446" spans="1:2" x14ac:dyDescent="0.25">
      <c r="A6446" s="204">
        <v>31660</v>
      </c>
      <c r="B6446" s="201">
        <v>7.46</v>
      </c>
    </row>
    <row r="6447" spans="1:2" x14ac:dyDescent="0.25">
      <c r="A6447" s="204">
        <v>31663</v>
      </c>
      <c r="B6447" s="201">
        <v>7.51</v>
      </c>
    </row>
    <row r="6448" spans="1:2" x14ac:dyDescent="0.25">
      <c r="A6448" s="204">
        <v>31664</v>
      </c>
      <c r="B6448" s="201">
        <v>7.47</v>
      </c>
    </row>
    <row r="6449" spans="1:2" x14ac:dyDescent="0.25">
      <c r="A6449" s="204">
        <v>31665</v>
      </c>
      <c r="B6449" s="201">
        <v>7.47</v>
      </c>
    </row>
    <row r="6450" spans="1:2" x14ac:dyDescent="0.25">
      <c r="A6450" s="204">
        <v>31666</v>
      </c>
      <c r="B6450" s="201">
        <v>7.69</v>
      </c>
    </row>
    <row r="6451" spans="1:2" x14ac:dyDescent="0.25">
      <c r="A6451" s="204">
        <v>31667</v>
      </c>
      <c r="B6451" s="201">
        <v>7.7</v>
      </c>
    </row>
    <row r="6452" spans="1:2" x14ac:dyDescent="0.25">
      <c r="A6452" s="204">
        <v>31670</v>
      </c>
      <c r="B6452" s="201">
        <v>7.62</v>
      </c>
    </row>
    <row r="6453" spans="1:2" x14ac:dyDescent="0.25">
      <c r="A6453" s="204">
        <v>31671</v>
      </c>
      <c r="B6453" s="201">
        <v>7.63</v>
      </c>
    </row>
    <row r="6454" spans="1:2" x14ac:dyDescent="0.25">
      <c r="A6454" s="204">
        <v>31672</v>
      </c>
      <c r="B6454" s="201">
        <v>7.58</v>
      </c>
    </row>
    <row r="6455" spans="1:2" x14ac:dyDescent="0.25">
      <c r="A6455" s="204">
        <v>31673</v>
      </c>
      <c r="B6455" s="201">
        <v>7.7</v>
      </c>
    </row>
    <row r="6456" spans="1:2" x14ac:dyDescent="0.25">
      <c r="A6456" s="204">
        <v>31674</v>
      </c>
      <c r="B6456" s="201">
        <v>7.77</v>
      </c>
    </row>
    <row r="6457" spans="1:2" x14ac:dyDescent="0.25">
      <c r="A6457" s="204">
        <v>31677</v>
      </c>
      <c r="B6457" s="201">
        <v>7.73</v>
      </c>
    </row>
    <row r="6458" spans="1:2" x14ac:dyDescent="0.25">
      <c r="A6458" s="204">
        <v>31678</v>
      </c>
      <c r="B6458" s="201">
        <v>7.7</v>
      </c>
    </row>
    <row r="6459" spans="1:2" x14ac:dyDescent="0.25">
      <c r="A6459" s="204">
        <v>31679</v>
      </c>
      <c r="B6459" s="201">
        <v>7.59</v>
      </c>
    </row>
    <row r="6460" spans="1:2" x14ac:dyDescent="0.25">
      <c r="A6460" s="204">
        <v>31680</v>
      </c>
      <c r="B6460" s="201">
        <v>7.58</v>
      </c>
    </row>
    <row r="6461" spans="1:2" x14ac:dyDescent="0.25">
      <c r="A6461" s="204">
        <v>31681</v>
      </c>
      <c r="B6461" s="201">
        <v>7.58</v>
      </c>
    </row>
    <row r="6462" spans="1:2" x14ac:dyDescent="0.25">
      <c r="A6462" s="204">
        <v>31684</v>
      </c>
      <c r="B6462" s="201">
        <v>7.64</v>
      </c>
    </row>
    <row r="6463" spans="1:2" x14ac:dyDescent="0.25">
      <c r="A6463" s="204">
        <v>31685</v>
      </c>
      <c r="B6463" s="201">
        <v>7.55</v>
      </c>
    </row>
    <row r="6464" spans="1:2" x14ac:dyDescent="0.25">
      <c r="A6464" s="204">
        <v>31686</v>
      </c>
      <c r="B6464" s="201">
        <v>7.52</v>
      </c>
    </row>
    <row r="6465" spans="1:2" x14ac:dyDescent="0.25">
      <c r="A6465" s="204">
        <v>31687</v>
      </c>
      <c r="B6465" s="201">
        <v>7.56</v>
      </c>
    </row>
    <row r="6466" spans="1:2" x14ac:dyDescent="0.25">
      <c r="A6466" s="204">
        <v>31688</v>
      </c>
      <c r="B6466" s="201">
        <v>7.46</v>
      </c>
    </row>
    <row r="6467" spans="1:2" x14ac:dyDescent="0.25">
      <c r="A6467" s="204">
        <v>31691</v>
      </c>
      <c r="B6467" s="201">
        <v>7.45</v>
      </c>
    </row>
    <row r="6468" spans="1:2" x14ac:dyDescent="0.25">
      <c r="A6468" s="204">
        <v>31692</v>
      </c>
      <c r="B6468" s="201">
        <v>7.46</v>
      </c>
    </row>
    <row r="6469" spans="1:2" x14ac:dyDescent="0.25">
      <c r="A6469" s="204">
        <v>31693</v>
      </c>
      <c r="B6469" s="201">
        <v>7.5</v>
      </c>
    </row>
    <row r="6470" spans="1:2" x14ac:dyDescent="0.25">
      <c r="A6470" s="204">
        <v>31694</v>
      </c>
      <c r="B6470" s="201">
        <v>7.52</v>
      </c>
    </row>
    <row r="6471" spans="1:2" x14ac:dyDescent="0.25">
      <c r="A6471" s="204">
        <v>31695</v>
      </c>
      <c r="B6471" s="201">
        <v>7.56</v>
      </c>
    </row>
    <row r="6472" spans="1:2" x14ac:dyDescent="0.25">
      <c r="A6472" s="204">
        <v>31698</v>
      </c>
      <c r="B6472" s="201" t="e">
        <f>NA()</f>
        <v>#N/A</v>
      </c>
    </row>
    <row r="6473" spans="1:2" x14ac:dyDescent="0.25">
      <c r="A6473" s="204">
        <v>31699</v>
      </c>
      <c r="B6473" s="201">
        <v>7.68</v>
      </c>
    </row>
    <row r="6474" spans="1:2" x14ac:dyDescent="0.25">
      <c r="A6474" s="204">
        <v>31700</v>
      </c>
      <c r="B6474" s="201">
        <v>7.69</v>
      </c>
    </row>
    <row r="6475" spans="1:2" x14ac:dyDescent="0.25">
      <c r="A6475" s="204">
        <v>31701</v>
      </c>
      <c r="B6475" s="201">
        <v>7.71</v>
      </c>
    </row>
    <row r="6476" spans="1:2" x14ac:dyDescent="0.25">
      <c r="A6476" s="204">
        <v>31702</v>
      </c>
      <c r="B6476" s="201">
        <v>7.75</v>
      </c>
    </row>
    <row r="6477" spans="1:2" x14ac:dyDescent="0.25">
      <c r="A6477" s="204">
        <v>31705</v>
      </c>
      <c r="B6477" s="201">
        <v>7.83</v>
      </c>
    </row>
    <row r="6478" spans="1:2" x14ac:dyDescent="0.25">
      <c r="A6478" s="204">
        <v>31706</v>
      </c>
      <c r="B6478" s="201">
        <v>7.75</v>
      </c>
    </row>
    <row r="6479" spans="1:2" x14ac:dyDescent="0.25">
      <c r="A6479" s="204">
        <v>31707</v>
      </c>
      <c r="B6479" s="201">
        <v>7.67</v>
      </c>
    </row>
    <row r="6480" spans="1:2" x14ac:dyDescent="0.25">
      <c r="A6480" s="204">
        <v>31708</v>
      </c>
      <c r="B6480" s="201">
        <v>7.62</v>
      </c>
    </row>
    <row r="6481" spans="1:2" x14ac:dyDescent="0.25">
      <c r="A6481" s="204">
        <v>31709</v>
      </c>
      <c r="B6481" s="201">
        <v>7.66</v>
      </c>
    </row>
    <row r="6482" spans="1:2" x14ac:dyDescent="0.25">
      <c r="A6482" s="204">
        <v>31712</v>
      </c>
      <c r="B6482" s="201">
        <v>7.61</v>
      </c>
    </row>
    <row r="6483" spans="1:2" x14ac:dyDescent="0.25">
      <c r="A6483" s="204">
        <v>31713</v>
      </c>
      <c r="B6483" s="201">
        <v>7.66</v>
      </c>
    </row>
    <row r="6484" spans="1:2" x14ac:dyDescent="0.25">
      <c r="A6484" s="204">
        <v>31714</v>
      </c>
      <c r="B6484" s="201">
        <v>7.62</v>
      </c>
    </row>
    <row r="6485" spans="1:2" x14ac:dyDescent="0.25">
      <c r="A6485" s="204">
        <v>31715</v>
      </c>
      <c r="B6485" s="201">
        <v>7.52</v>
      </c>
    </row>
    <row r="6486" spans="1:2" x14ac:dyDescent="0.25">
      <c r="A6486" s="204">
        <v>31716</v>
      </c>
      <c r="B6486" s="201">
        <v>7.54</v>
      </c>
    </row>
    <row r="6487" spans="1:2" x14ac:dyDescent="0.25">
      <c r="A6487" s="204">
        <v>31719</v>
      </c>
      <c r="B6487" s="201">
        <v>7.49</v>
      </c>
    </row>
    <row r="6488" spans="1:2" x14ac:dyDescent="0.25">
      <c r="A6488" s="204">
        <v>31720</v>
      </c>
      <c r="B6488" s="201">
        <v>7.51</v>
      </c>
    </row>
    <row r="6489" spans="1:2" x14ac:dyDescent="0.25">
      <c r="A6489" s="204">
        <v>31721</v>
      </c>
      <c r="B6489" s="201">
        <v>7.45</v>
      </c>
    </row>
    <row r="6490" spans="1:2" x14ac:dyDescent="0.25">
      <c r="A6490" s="204">
        <v>31722</v>
      </c>
      <c r="B6490" s="201">
        <v>7.46</v>
      </c>
    </row>
    <row r="6491" spans="1:2" x14ac:dyDescent="0.25">
      <c r="A6491" s="204">
        <v>31723</v>
      </c>
      <c r="B6491" s="201">
        <v>7.54</v>
      </c>
    </row>
    <row r="6492" spans="1:2" x14ac:dyDescent="0.25">
      <c r="A6492" s="204">
        <v>31726</v>
      </c>
      <c r="B6492" s="201">
        <v>7.54</v>
      </c>
    </row>
    <row r="6493" spans="1:2" x14ac:dyDescent="0.25">
      <c r="A6493" s="204">
        <v>31727</v>
      </c>
      <c r="B6493" s="201" t="e">
        <f>NA()</f>
        <v>#N/A</v>
      </c>
    </row>
    <row r="6494" spans="1:2" x14ac:dyDescent="0.25">
      <c r="A6494" s="204">
        <v>31728</v>
      </c>
      <c r="B6494" s="201">
        <v>7.5</v>
      </c>
    </row>
    <row r="6495" spans="1:2" x14ac:dyDescent="0.25">
      <c r="A6495" s="204">
        <v>31729</v>
      </c>
      <c r="B6495" s="201">
        <v>7.49</v>
      </c>
    </row>
    <row r="6496" spans="1:2" x14ac:dyDescent="0.25">
      <c r="A6496" s="204">
        <v>31730</v>
      </c>
      <c r="B6496" s="201">
        <v>7.44</v>
      </c>
    </row>
    <row r="6497" spans="1:2" x14ac:dyDescent="0.25">
      <c r="A6497" s="204">
        <v>31733</v>
      </c>
      <c r="B6497" s="201">
        <v>7.39</v>
      </c>
    </row>
    <row r="6498" spans="1:2" x14ac:dyDescent="0.25">
      <c r="A6498" s="204">
        <v>31734</v>
      </c>
      <c r="B6498" s="201">
        <v>7.44</v>
      </c>
    </row>
    <row r="6499" spans="1:2" x14ac:dyDescent="0.25">
      <c r="A6499" s="204">
        <v>31735</v>
      </c>
      <c r="B6499" s="201">
        <v>7.36</v>
      </c>
    </row>
    <row r="6500" spans="1:2" x14ac:dyDescent="0.25">
      <c r="A6500" s="204">
        <v>31736</v>
      </c>
      <c r="B6500" s="201">
        <v>7.36</v>
      </c>
    </row>
    <row r="6501" spans="1:2" x14ac:dyDescent="0.25">
      <c r="A6501" s="204">
        <v>31737</v>
      </c>
      <c r="B6501" s="201">
        <v>7.34</v>
      </c>
    </row>
    <row r="6502" spans="1:2" x14ac:dyDescent="0.25">
      <c r="A6502" s="204">
        <v>31740</v>
      </c>
      <c r="B6502" s="201">
        <v>7.3</v>
      </c>
    </row>
    <row r="6503" spans="1:2" x14ac:dyDescent="0.25">
      <c r="A6503" s="204">
        <v>31741</v>
      </c>
      <c r="B6503" s="201">
        <v>7.33</v>
      </c>
    </row>
    <row r="6504" spans="1:2" x14ac:dyDescent="0.25">
      <c r="A6504" s="204">
        <v>31742</v>
      </c>
      <c r="B6504" s="201">
        <v>7.31</v>
      </c>
    </row>
    <row r="6505" spans="1:2" x14ac:dyDescent="0.25">
      <c r="A6505" s="204">
        <v>31743</v>
      </c>
      <c r="B6505" s="201" t="e">
        <f>NA()</f>
        <v>#N/A</v>
      </c>
    </row>
    <row r="6506" spans="1:2" x14ac:dyDescent="0.25">
      <c r="A6506" s="204">
        <v>31744</v>
      </c>
      <c r="B6506" s="201">
        <v>7.3</v>
      </c>
    </row>
    <row r="6507" spans="1:2" x14ac:dyDescent="0.25">
      <c r="A6507" s="204">
        <v>31747</v>
      </c>
      <c r="B6507" s="201">
        <v>7.33</v>
      </c>
    </row>
    <row r="6508" spans="1:2" x14ac:dyDescent="0.25">
      <c r="A6508" s="204">
        <v>31748</v>
      </c>
      <c r="B6508" s="201">
        <v>7.25</v>
      </c>
    </row>
    <row r="6509" spans="1:2" x14ac:dyDescent="0.25">
      <c r="A6509" s="204">
        <v>31749</v>
      </c>
      <c r="B6509" s="201">
        <v>7.22</v>
      </c>
    </row>
    <row r="6510" spans="1:2" x14ac:dyDescent="0.25">
      <c r="A6510" s="204">
        <v>31750</v>
      </c>
      <c r="B6510" s="201">
        <v>7.19</v>
      </c>
    </row>
    <row r="6511" spans="1:2" x14ac:dyDescent="0.25">
      <c r="A6511" s="204">
        <v>31751</v>
      </c>
      <c r="B6511" s="201">
        <v>7.29</v>
      </c>
    </row>
    <row r="6512" spans="1:2" x14ac:dyDescent="0.25">
      <c r="A6512" s="204">
        <v>31754</v>
      </c>
      <c r="B6512" s="201">
        <v>7.26</v>
      </c>
    </row>
    <row r="6513" spans="1:2" x14ac:dyDescent="0.25">
      <c r="A6513" s="204">
        <v>31755</v>
      </c>
      <c r="B6513" s="201">
        <v>7.24</v>
      </c>
    </row>
    <row r="6514" spans="1:2" x14ac:dyDescent="0.25">
      <c r="A6514" s="204">
        <v>31756</v>
      </c>
      <c r="B6514" s="201">
        <v>7.22</v>
      </c>
    </row>
    <row r="6515" spans="1:2" x14ac:dyDescent="0.25">
      <c r="A6515" s="204">
        <v>31757</v>
      </c>
      <c r="B6515" s="201">
        <v>7.29</v>
      </c>
    </row>
    <row r="6516" spans="1:2" x14ac:dyDescent="0.25">
      <c r="A6516" s="204">
        <v>31758</v>
      </c>
      <c r="B6516" s="201">
        <v>7.29</v>
      </c>
    </row>
    <row r="6517" spans="1:2" x14ac:dyDescent="0.25">
      <c r="A6517" s="204">
        <v>31761</v>
      </c>
      <c r="B6517" s="201">
        <v>7.31</v>
      </c>
    </row>
    <row r="6518" spans="1:2" x14ac:dyDescent="0.25">
      <c r="A6518" s="204">
        <v>31762</v>
      </c>
      <c r="B6518" s="201">
        <v>7.29</v>
      </c>
    </row>
    <row r="6519" spans="1:2" x14ac:dyDescent="0.25">
      <c r="A6519" s="204">
        <v>31763</v>
      </c>
      <c r="B6519" s="201">
        <v>7.29</v>
      </c>
    </row>
    <row r="6520" spans="1:2" x14ac:dyDescent="0.25">
      <c r="A6520" s="204">
        <v>31764</v>
      </c>
      <c r="B6520" s="201">
        <v>7.28</v>
      </c>
    </row>
    <row r="6521" spans="1:2" x14ac:dyDescent="0.25">
      <c r="A6521" s="204">
        <v>31765</v>
      </c>
      <c r="B6521" s="201">
        <v>7.27</v>
      </c>
    </row>
    <row r="6522" spans="1:2" x14ac:dyDescent="0.25">
      <c r="A6522" s="204">
        <v>31768</v>
      </c>
      <c r="B6522" s="201">
        <v>7.26</v>
      </c>
    </row>
    <row r="6523" spans="1:2" x14ac:dyDescent="0.25">
      <c r="A6523" s="204">
        <v>31769</v>
      </c>
      <c r="B6523" s="201">
        <v>7.24</v>
      </c>
    </row>
    <row r="6524" spans="1:2" x14ac:dyDescent="0.25">
      <c r="A6524" s="204">
        <v>31770</v>
      </c>
      <c r="B6524" s="201">
        <v>7.24</v>
      </c>
    </row>
    <row r="6525" spans="1:2" x14ac:dyDescent="0.25">
      <c r="A6525" s="204">
        <v>31771</v>
      </c>
      <c r="B6525" s="201" t="e">
        <f>NA()</f>
        <v>#N/A</v>
      </c>
    </row>
    <row r="6526" spans="1:2" x14ac:dyDescent="0.25">
      <c r="A6526" s="204">
        <v>31772</v>
      </c>
      <c r="B6526" s="201">
        <v>7.24</v>
      </c>
    </row>
    <row r="6527" spans="1:2" x14ac:dyDescent="0.25">
      <c r="A6527" s="204">
        <v>31775</v>
      </c>
      <c r="B6527" s="201">
        <v>7.32</v>
      </c>
    </row>
    <row r="6528" spans="1:2" x14ac:dyDescent="0.25">
      <c r="A6528" s="204">
        <v>31776</v>
      </c>
      <c r="B6528" s="201">
        <v>7.38</v>
      </c>
    </row>
    <row r="6529" spans="1:2" x14ac:dyDescent="0.25">
      <c r="A6529" s="204">
        <v>31777</v>
      </c>
      <c r="B6529" s="201">
        <v>7.39</v>
      </c>
    </row>
    <row r="6530" spans="1:2" x14ac:dyDescent="0.25">
      <c r="A6530" s="204">
        <v>31778</v>
      </c>
      <c r="B6530" s="201" t="e">
        <f>NA()</f>
        <v>#N/A</v>
      </c>
    </row>
    <row r="6531" spans="1:2" x14ac:dyDescent="0.25">
      <c r="A6531" s="204">
        <v>31779</v>
      </c>
      <c r="B6531" s="201" t="e">
        <f>NA()</f>
        <v>#N/A</v>
      </c>
    </row>
    <row r="6532" spans="1:2" x14ac:dyDescent="0.25">
      <c r="A6532" s="204">
        <v>31782</v>
      </c>
      <c r="B6532" s="201" t="e">
        <f>NA()</f>
        <v>#N/A</v>
      </c>
    </row>
    <row r="6533" spans="1:2" x14ac:dyDescent="0.25">
      <c r="A6533" s="204">
        <v>31783</v>
      </c>
      <c r="B6533" s="201" t="e">
        <f>NA()</f>
        <v>#N/A</v>
      </c>
    </row>
    <row r="6534" spans="1:2" x14ac:dyDescent="0.25">
      <c r="A6534" s="204">
        <v>31784</v>
      </c>
      <c r="B6534" s="201" t="e">
        <f>NA()</f>
        <v>#N/A</v>
      </c>
    </row>
    <row r="6535" spans="1:2" x14ac:dyDescent="0.25">
      <c r="A6535" s="204">
        <v>31785</v>
      </c>
      <c r="B6535" s="201" t="e">
        <f>NA()</f>
        <v>#N/A</v>
      </c>
    </row>
    <row r="6536" spans="1:2" x14ac:dyDescent="0.25">
      <c r="A6536" s="204">
        <v>31786</v>
      </c>
      <c r="B6536" s="201" t="e">
        <f>NA()</f>
        <v>#N/A</v>
      </c>
    </row>
    <row r="6537" spans="1:2" x14ac:dyDescent="0.25">
      <c r="A6537" s="204">
        <v>31789</v>
      </c>
      <c r="B6537" s="201" t="e">
        <f>NA()</f>
        <v>#N/A</v>
      </c>
    </row>
    <row r="6538" spans="1:2" x14ac:dyDescent="0.25">
      <c r="A6538" s="204">
        <v>31790</v>
      </c>
      <c r="B6538" s="201" t="e">
        <f>NA()</f>
        <v>#N/A</v>
      </c>
    </row>
    <row r="6539" spans="1:2" x14ac:dyDescent="0.25">
      <c r="A6539" s="204">
        <v>31791</v>
      </c>
      <c r="B6539" s="201" t="e">
        <f>NA()</f>
        <v>#N/A</v>
      </c>
    </row>
    <row r="6540" spans="1:2" x14ac:dyDescent="0.25">
      <c r="A6540" s="204">
        <v>31792</v>
      </c>
      <c r="B6540" s="201" t="e">
        <f>NA()</f>
        <v>#N/A</v>
      </c>
    </row>
    <row r="6541" spans="1:2" x14ac:dyDescent="0.25">
      <c r="A6541" s="204">
        <v>31793</v>
      </c>
      <c r="B6541" s="201" t="e">
        <f>NA()</f>
        <v>#N/A</v>
      </c>
    </row>
    <row r="6542" spans="1:2" x14ac:dyDescent="0.25">
      <c r="A6542" s="204">
        <v>31796</v>
      </c>
      <c r="B6542" s="201" t="e">
        <f>NA()</f>
        <v>#N/A</v>
      </c>
    </row>
    <row r="6543" spans="1:2" x14ac:dyDescent="0.25">
      <c r="A6543" s="204">
        <v>31797</v>
      </c>
      <c r="B6543" s="201" t="e">
        <f>NA()</f>
        <v>#N/A</v>
      </c>
    </row>
    <row r="6544" spans="1:2" x14ac:dyDescent="0.25">
      <c r="A6544" s="204">
        <v>31798</v>
      </c>
      <c r="B6544" s="201" t="e">
        <f>NA()</f>
        <v>#N/A</v>
      </c>
    </row>
    <row r="6545" spans="1:2" x14ac:dyDescent="0.25">
      <c r="A6545" s="204">
        <v>31799</v>
      </c>
      <c r="B6545" s="201" t="e">
        <f>NA()</f>
        <v>#N/A</v>
      </c>
    </row>
    <row r="6546" spans="1:2" x14ac:dyDescent="0.25">
      <c r="A6546" s="204">
        <v>31800</v>
      </c>
      <c r="B6546" s="201" t="e">
        <f>NA()</f>
        <v>#N/A</v>
      </c>
    </row>
    <row r="6547" spans="1:2" x14ac:dyDescent="0.25">
      <c r="A6547" s="204">
        <v>31803</v>
      </c>
      <c r="B6547" s="201" t="e">
        <f>NA()</f>
        <v>#N/A</v>
      </c>
    </row>
    <row r="6548" spans="1:2" x14ac:dyDescent="0.25">
      <c r="A6548" s="204">
        <v>31804</v>
      </c>
      <c r="B6548" s="201" t="e">
        <f>NA()</f>
        <v>#N/A</v>
      </c>
    </row>
    <row r="6549" spans="1:2" x14ac:dyDescent="0.25">
      <c r="A6549" s="204">
        <v>31805</v>
      </c>
      <c r="B6549" s="201" t="e">
        <f>NA()</f>
        <v>#N/A</v>
      </c>
    </row>
    <row r="6550" spans="1:2" x14ac:dyDescent="0.25">
      <c r="A6550" s="204">
        <v>31806</v>
      </c>
      <c r="B6550" s="201" t="e">
        <f>NA()</f>
        <v>#N/A</v>
      </c>
    </row>
    <row r="6551" spans="1:2" x14ac:dyDescent="0.25">
      <c r="A6551" s="204">
        <v>31807</v>
      </c>
      <c r="B6551" s="201" t="e">
        <f>NA()</f>
        <v>#N/A</v>
      </c>
    </row>
    <row r="6552" spans="1:2" x14ac:dyDescent="0.25">
      <c r="A6552" s="204">
        <v>31810</v>
      </c>
      <c r="B6552" s="201" t="e">
        <f>NA()</f>
        <v>#N/A</v>
      </c>
    </row>
    <row r="6553" spans="1:2" x14ac:dyDescent="0.25">
      <c r="A6553" s="204">
        <v>31811</v>
      </c>
      <c r="B6553" s="201" t="e">
        <f>NA()</f>
        <v>#N/A</v>
      </c>
    </row>
    <row r="6554" spans="1:2" x14ac:dyDescent="0.25">
      <c r="A6554" s="204">
        <v>31812</v>
      </c>
      <c r="B6554" s="201" t="e">
        <f>NA()</f>
        <v>#N/A</v>
      </c>
    </row>
    <row r="6555" spans="1:2" x14ac:dyDescent="0.25">
      <c r="A6555" s="204">
        <v>31813</v>
      </c>
      <c r="B6555" s="201" t="e">
        <f>NA()</f>
        <v>#N/A</v>
      </c>
    </row>
    <row r="6556" spans="1:2" x14ac:dyDescent="0.25">
      <c r="A6556" s="204">
        <v>31814</v>
      </c>
      <c r="B6556" s="201" t="e">
        <f>NA()</f>
        <v>#N/A</v>
      </c>
    </row>
    <row r="6557" spans="1:2" x14ac:dyDescent="0.25">
      <c r="A6557" s="204">
        <v>31817</v>
      </c>
      <c r="B6557" s="201" t="e">
        <f>NA()</f>
        <v>#N/A</v>
      </c>
    </row>
    <row r="6558" spans="1:2" x14ac:dyDescent="0.25">
      <c r="A6558" s="204">
        <v>31818</v>
      </c>
      <c r="B6558" s="201" t="e">
        <f>NA()</f>
        <v>#N/A</v>
      </c>
    </row>
    <row r="6559" spans="1:2" x14ac:dyDescent="0.25">
      <c r="A6559" s="204">
        <v>31819</v>
      </c>
      <c r="B6559" s="201" t="e">
        <f>NA()</f>
        <v>#N/A</v>
      </c>
    </row>
    <row r="6560" spans="1:2" x14ac:dyDescent="0.25">
      <c r="A6560" s="204">
        <v>31820</v>
      </c>
      <c r="B6560" s="201" t="e">
        <f>NA()</f>
        <v>#N/A</v>
      </c>
    </row>
    <row r="6561" spans="1:2" x14ac:dyDescent="0.25">
      <c r="A6561" s="204">
        <v>31821</v>
      </c>
      <c r="B6561" s="201" t="e">
        <f>NA()</f>
        <v>#N/A</v>
      </c>
    </row>
    <row r="6562" spans="1:2" x14ac:dyDescent="0.25">
      <c r="A6562" s="204">
        <v>31824</v>
      </c>
      <c r="B6562" s="201" t="e">
        <f>NA()</f>
        <v>#N/A</v>
      </c>
    </row>
    <row r="6563" spans="1:2" x14ac:dyDescent="0.25">
      <c r="A6563" s="204">
        <v>31825</v>
      </c>
      <c r="B6563" s="201" t="e">
        <f>NA()</f>
        <v>#N/A</v>
      </c>
    </row>
    <row r="6564" spans="1:2" x14ac:dyDescent="0.25">
      <c r="A6564" s="204">
        <v>31826</v>
      </c>
      <c r="B6564" s="201" t="e">
        <f>NA()</f>
        <v>#N/A</v>
      </c>
    </row>
    <row r="6565" spans="1:2" x14ac:dyDescent="0.25">
      <c r="A6565" s="204">
        <v>31827</v>
      </c>
      <c r="B6565" s="201" t="e">
        <f>NA()</f>
        <v>#N/A</v>
      </c>
    </row>
    <row r="6566" spans="1:2" x14ac:dyDescent="0.25">
      <c r="A6566" s="204">
        <v>31828</v>
      </c>
      <c r="B6566" s="201" t="e">
        <f>NA()</f>
        <v>#N/A</v>
      </c>
    </row>
    <row r="6567" spans="1:2" x14ac:dyDescent="0.25">
      <c r="A6567" s="204">
        <v>31831</v>
      </c>
      <c r="B6567" s="201" t="e">
        <f>NA()</f>
        <v>#N/A</v>
      </c>
    </row>
    <row r="6568" spans="1:2" x14ac:dyDescent="0.25">
      <c r="A6568" s="204">
        <v>31832</v>
      </c>
      <c r="B6568" s="201" t="e">
        <f>NA()</f>
        <v>#N/A</v>
      </c>
    </row>
    <row r="6569" spans="1:2" x14ac:dyDescent="0.25">
      <c r="A6569" s="204">
        <v>31833</v>
      </c>
      <c r="B6569" s="201" t="e">
        <f>NA()</f>
        <v>#N/A</v>
      </c>
    </row>
    <row r="6570" spans="1:2" x14ac:dyDescent="0.25">
      <c r="A6570" s="204">
        <v>31834</v>
      </c>
      <c r="B6570" s="201" t="e">
        <f>NA()</f>
        <v>#N/A</v>
      </c>
    </row>
    <row r="6571" spans="1:2" x14ac:dyDescent="0.25">
      <c r="A6571" s="204">
        <v>31835</v>
      </c>
      <c r="B6571" s="201" t="e">
        <f>NA()</f>
        <v>#N/A</v>
      </c>
    </row>
    <row r="6572" spans="1:2" x14ac:dyDescent="0.25">
      <c r="A6572" s="204">
        <v>31838</v>
      </c>
      <c r="B6572" s="201" t="e">
        <f>NA()</f>
        <v>#N/A</v>
      </c>
    </row>
    <row r="6573" spans="1:2" x14ac:dyDescent="0.25">
      <c r="A6573" s="204">
        <v>31839</v>
      </c>
      <c r="B6573" s="201" t="e">
        <f>NA()</f>
        <v>#N/A</v>
      </c>
    </row>
    <row r="6574" spans="1:2" x14ac:dyDescent="0.25">
      <c r="A6574" s="204">
        <v>31840</v>
      </c>
      <c r="B6574" s="201" t="e">
        <f>NA()</f>
        <v>#N/A</v>
      </c>
    </row>
    <row r="6575" spans="1:2" x14ac:dyDescent="0.25">
      <c r="A6575" s="204">
        <v>31841</v>
      </c>
      <c r="B6575" s="201" t="e">
        <f>NA()</f>
        <v>#N/A</v>
      </c>
    </row>
    <row r="6576" spans="1:2" x14ac:dyDescent="0.25">
      <c r="A6576" s="204">
        <v>31842</v>
      </c>
      <c r="B6576" s="201" t="e">
        <f>NA()</f>
        <v>#N/A</v>
      </c>
    </row>
    <row r="6577" spans="1:2" x14ac:dyDescent="0.25">
      <c r="A6577" s="204">
        <v>31845</v>
      </c>
      <c r="B6577" s="201" t="e">
        <f>NA()</f>
        <v>#N/A</v>
      </c>
    </row>
    <row r="6578" spans="1:2" x14ac:dyDescent="0.25">
      <c r="A6578" s="204">
        <v>31846</v>
      </c>
      <c r="B6578" s="201" t="e">
        <f>NA()</f>
        <v>#N/A</v>
      </c>
    </row>
    <row r="6579" spans="1:2" x14ac:dyDescent="0.25">
      <c r="A6579" s="204">
        <v>31847</v>
      </c>
      <c r="B6579" s="201" t="e">
        <f>NA()</f>
        <v>#N/A</v>
      </c>
    </row>
    <row r="6580" spans="1:2" x14ac:dyDescent="0.25">
      <c r="A6580" s="204">
        <v>31848</v>
      </c>
      <c r="B6580" s="201" t="e">
        <f>NA()</f>
        <v>#N/A</v>
      </c>
    </row>
    <row r="6581" spans="1:2" x14ac:dyDescent="0.25">
      <c r="A6581" s="204">
        <v>31849</v>
      </c>
      <c r="B6581" s="201" t="e">
        <f>NA()</f>
        <v>#N/A</v>
      </c>
    </row>
    <row r="6582" spans="1:2" x14ac:dyDescent="0.25">
      <c r="A6582" s="204">
        <v>31852</v>
      </c>
      <c r="B6582" s="201" t="e">
        <f>NA()</f>
        <v>#N/A</v>
      </c>
    </row>
    <row r="6583" spans="1:2" x14ac:dyDescent="0.25">
      <c r="A6583" s="204">
        <v>31853</v>
      </c>
      <c r="B6583" s="201" t="e">
        <f>NA()</f>
        <v>#N/A</v>
      </c>
    </row>
    <row r="6584" spans="1:2" x14ac:dyDescent="0.25">
      <c r="A6584" s="204">
        <v>31854</v>
      </c>
      <c r="B6584" s="201" t="e">
        <f>NA()</f>
        <v>#N/A</v>
      </c>
    </row>
    <row r="6585" spans="1:2" x14ac:dyDescent="0.25">
      <c r="A6585" s="204">
        <v>31855</v>
      </c>
      <c r="B6585" s="201" t="e">
        <f>NA()</f>
        <v>#N/A</v>
      </c>
    </row>
    <row r="6586" spans="1:2" x14ac:dyDescent="0.25">
      <c r="A6586" s="204">
        <v>31856</v>
      </c>
      <c r="B6586" s="201" t="e">
        <f>NA()</f>
        <v>#N/A</v>
      </c>
    </row>
    <row r="6587" spans="1:2" x14ac:dyDescent="0.25">
      <c r="A6587" s="204">
        <v>31859</v>
      </c>
      <c r="B6587" s="201" t="e">
        <f>NA()</f>
        <v>#N/A</v>
      </c>
    </row>
    <row r="6588" spans="1:2" x14ac:dyDescent="0.25">
      <c r="A6588" s="204">
        <v>31860</v>
      </c>
      <c r="B6588" s="201" t="e">
        <f>NA()</f>
        <v>#N/A</v>
      </c>
    </row>
    <row r="6589" spans="1:2" x14ac:dyDescent="0.25">
      <c r="A6589" s="204">
        <v>31861</v>
      </c>
      <c r="B6589" s="201" t="e">
        <f>NA()</f>
        <v>#N/A</v>
      </c>
    </row>
    <row r="6590" spans="1:2" x14ac:dyDescent="0.25">
      <c r="A6590" s="204">
        <v>31862</v>
      </c>
      <c r="B6590" s="201" t="e">
        <f>NA()</f>
        <v>#N/A</v>
      </c>
    </row>
    <row r="6591" spans="1:2" x14ac:dyDescent="0.25">
      <c r="A6591" s="204">
        <v>31863</v>
      </c>
      <c r="B6591" s="201" t="e">
        <f>NA()</f>
        <v>#N/A</v>
      </c>
    </row>
    <row r="6592" spans="1:2" x14ac:dyDescent="0.25">
      <c r="A6592" s="204">
        <v>31866</v>
      </c>
      <c r="B6592" s="201" t="e">
        <f>NA()</f>
        <v>#N/A</v>
      </c>
    </row>
    <row r="6593" spans="1:2" x14ac:dyDescent="0.25">
      <c r="A6593" s="204">
        <v>31867</v>
      </c>
      <c r="B6593" s="201" t="e">
        <f>NA()</f>
        <v>#N/A</v>
      </c>
    </row>
    <row r="6594" spans="1:2" x14ac:dyDescent="0.25">
      <c r="A6594" s="204">
        <v>31868</v>
      </c>
      <c r="B6594" s="201" t="e">
        <f>NA()</f>
        <v>#N/A</v>
      </c>
    </row>
    <row r="6595" spans="1:2" x14ac:dyDescent="0.25">
      <c r="A6595" s="204">
        <v>31869</v>
      </c>
      <c r="B6595" s="201" t="e">
        <f>NA()</f>
        <v>#N/A</v>
      </c>
    </row>
    <row r="6596" spans="1:2" x14ac:dyDescent="0.25">
      <c r="A6596" s="204">
        <v>31870</v>
      </c>
      <c r="B6596" s="201" t="e">
        <f>NA()</f>
        <v>#N/A</v>
      </c>
    </row>
    <row r="6597" spans="1:2" x14ac:dyDescent="0.25">
      <c r="A6597" s="204">
        <v>31873</v>
      </c>
      <c r="B6597" s="201" t="e">
        <f>NA()</f>
        <v>#N/A</v>
      </c>
    </row>
    <row r="6598" spans="1:2" x14ac:dyDescent="0.25">
      <c r="A6598" s="204">
        <v>31874</v>
      </c>
      <c r="B6598" s="201" t="e">
        <f>NA()</f>
        <v>#N/A</v>
      </c>
    </row>
    <row r="6599" spans="1:2" x14ac:dyDescent="0.25">
      <c r="A6599" s="204">
        <v>31875</v>
      </c>
      <c r="B6599" s="201" t="e">
        <f>NA()</f>
        <v>#N/A</v>
      </c>
    </row>
    <row r="6600" spans="1:2" x14ac:dyDescent="0.25">
      <c r="A6600" s="204">
        <v>31876</v>
      </c>
      <c r="B6600" s="201" t="e">
        <f>NA()</f>
        <v>#N/A</v>
      </c>
    </row>
    <row r="6601" spans="1:2" x14ac:dyDescent="0.25">
      <c r="A6601" s="204">
        <v>31877</v>
      </c>
      <c r="B6601" s="201" t="e">
        <f>NA()</f>
        <v>#N/A</v>
      </c>
    </row>
    <row r="6602" spans="1:2" x14ac:dyDescent="0.25">
      <c r="A6602" s="204">
        <v>31880</v>
      </c>
      <c r="B6602" s="201" t="e">
        <f>NA()</f>
        <v>#N/A</v>
      </c>
    </row>
    <row r="6603" spans="1:2" x14ac:dyDescent="0.25">
      <c r="A6603" s="204">
        <v>31881</v>
      </c>
      <c r="B6603" s="201" t="e">
        <f>NA()</f>
        <v>#N/A</v>
      </c>
    </row>
    <row r="6604" spans="1:2" x14ac:dyDescent="0.25">
      <c r="A6604" s="204">
        <v>31882</v>
      </c>
      <c r="B6604" s="201" t="e">
        <f>NA()</f>
        <v>#N/A</v>
      </c>
    </row>
    <row r="6605" spans="1:2" x14ac:dyDescent="0.25">
      <c r="A6605" s="204">
        <v>31883</v>
      </c>
      <c r="B6605" s="201" t="e">
        <f>NA()</f>
        <v>#N/A</v>
      </c>
    </row>
    <row r="6606" spans="1:2" x14ac:dyDescent="0.25">
      <c r="A6606" s="204">
        <v>31884</v>
      </c>
      <c r="B6606" s="201" t="e">
        <f>NA()</f>
        <v>#N/A</v>
      </c>
    </row>
    <row r="6607" spans="1:2" x14ac:dyDescent="0.25">
      <c r="A6607" s="204">
        <v>31887</v>
      </c>
      <c r="B6607" s="201" t="e">
        <f>NA()</f>
        <v>#N/A</v>
      </c>
    </row>
    <row r="6608" spans="1:2" x14ac:dyDescent="0.25">
      <c r="A6608" s="204">
        <v>31888</v>
      </c>
      <c r="B6608" s="201" t="e">
        <f>NA()</f>
        <v>#N/A</v>
      </c>
    </row>
    <row r="6609" spans="1:2" x14ac:dyDescent="0.25">
      <c r="A6609" s="204">
        <v>31889</v>
      </c>
      <c r="B6609" s="201" t="e">
        <f>NA()</f>
        <v>#N/A</v>
      </c>
    </row>
    <row r="6610" spans="1:2" x14ac:dyDescent="0.25">
      <c r="A6610" s="204">
        <v>31890</v>
      </c>
      <c r="B6610" s="201" t="e">
        <f>NA()</f>
        <v>#N/A</v>
      </c>
    </row>
    <row r="6611" spans="1:2" x14ac:dyDescent="0.25">
      <c r="A6611" s="204">
        <v>31891</v>
      </c>
      <c r="B6611" s="201" t="e">
        <f>NA()</f>
        <v>#N/A</v>
      </c>
    </row>
    <row r="6612" spans="1:2" x14ac:dyDescent="0.25">
      <c r="A6612" s="204">
        <v>31894</v>
      </c>
      <c r="B6612" s="201" t="e">
        <f>NA()</f>
        <v>#N/A</v>
      </c>
    </row>
    <row r="6613" spans="1:2" x14ac:dyDescent="0.25">
      <c r="A6613" s="204">
        <v>31895</v>
      </c>
      <c r="B6613" s="201" t="e">
        <f>NA()</f>
        <v>#N/A</v>
      </c>
    </row>
    <row r="6614" spans="1:2" x14ac:dyDescent="0.25">
      <c r="A6614" s="204">
        <v>31896</v>
      </c>
      <c r="B6614" s="201" t="e">
        <f>NA()</f>
        <v>#N/A</v>
      </c>
    </row>
    <row r="6615" spans="1:2" x14ac:dyDescent="0.25">
      <c r="A6615" s="204">
        <v>31897</v>
      </c>
      <c r="B6615" s="201" t="e">
        <f>NA()</f>
        <v>#N/A</v>
      </c>
    </row>
    <row r="6616" spans="1:2" x14ac:dyDescent="0.25">
      <c r="A6616" s="204">
        <v>31898</v>
      </c>
      <c r="B6616" s="201" t="e">
        <f>NA()</f>
        <v>#N/A</v>
      </c>
    </row>
    <row r="6617" spans="1:2" x14ac:dyDescent="0.25">
      <c r="A6617" s="204">
        <v>31901</v>
      </c>
      <c r="B6617" s="201" t="e">
        <f>NA()</f>
        <v>#N/A</v>
      </c>
    </row>
    <row r="6618" spans="1:2" x14ac:dyDescent="0.25">
      <c r="A6618" s="204">
        <v>31902</v>
      </c>
      <c r="B6618" s="201" t="e">
        <f>NA()</f>
        <v>#N/A</v>
      </c>
    </row>
    <row r="6619" spans="1:2" x14ac:dyDescent="0.25">
      <c r="A6619" s="204">
        <v>31903</v>
      </c>
      <c r="B6619" s="201" t="e">
        <f>NA()</f>
        <v>#N/A</v>
      </c>
    </row>
    <row r="6620" spans="1:2" x14ac:dyDescent="0.25">
      <c r="A6620" s="204">
        <v>31904</v>
      </c>
      <c r="B6620" s="201" t="e">
        <f>NA()</f>
        <v>#N/A</v>
      </c>
    </row>
    <row r="6621" spans="1:2" x14ac:dyDescent="0.25">
      <c r="A6621" s="204">
        <v>31905</v>
      </c>
      <c r="B6621" s="201" t="e">
        <f>NA()</f>
        <v>#N/A</v>
      </c>
    </row>
    <row r="6622" spans="1:2" x14ac:dyDescent="0.25">
      <c r="A6622" s="204">
        <v>31908</v>
      </c>
      <c r="B6622" s="201" t="e">
        <f>NA()</f>
        <v>#N/A</v>
      </c>
    </row>
    <row r="6623" spans="1:2" x14ac:dyDescent="0.25">
      <c r="A6623" s="204">
        <v>31909</v>
      </c>
      <c r="B6623" s="201" t="e">
        <f>NA()</f>
        <v>#N/A</v>
      </c>
    </row>
    <row r="6624" spans="1:2" x14ac:dyDescent="0.25">
      <c r="A6624" s="204">
        <v>31910</v>
      </c>
      <c r="B6624" s="201" t="e">
        <f>NA()</f>
        <v>#N/A</v>
      </c>
    </row>
    <row r="6625" spans="1:2" x14ac:dyDescent="0.25">
      <c r="A6625" s="204">
        <v>31911</v>
      </c>
      <c r="B6625" s="201" t="e">
        <f>NA()</f>
        <v>#N/A</v>
      </c>
    </row>
    <row r="6626" spans="1:2" x14ac:dyDescent="0.25">
      <c r="A6626" s="204">
        <v>31912</v>
      </c>
      <c r="B6626" s="201" t="e">
        <f>NA()</f>
        <v>#N/A</v>
      </c>
    </row>
    <row r="6627" spans="1:2" x14ac:dyDescent="0.25">
      <c r="A6627" s="204">
        <v>31915</v>
      </c>
      <c r="B6627" s="201" t="e">
        <f>NA()</f>
        <v>#N/A</v>
      </c>
    </row>
    <row r="6628" spans="1:2" x14ac:dyDescent="0.25">
      <c r="A6628" s="204">
        <v>31916</v>
      </c>
      <c r="B6628" s="201" t="e">
        <f>NA()</f>
        <v>#N/A</v>
      </c>
    </row>
    <row r="6629" spans="1:2" x14ac:dyDescent="0.25">
      <c r="A6629" s="204">
        <v>31917</v>
      </c>
      <c r="B6629" s="201" t="e">
        <f>NA()</f>
        <v>#N/A</v>
      </c>
    </row>
    <row r="6630" spans="1:2" x14ac:dyDescent="0.25">
      <c r="A6630" s="204">
        <v>31918</v>
      </c>
      <c r="B6630" s="201" t="e">
        <f>NA()</f>
        <v>#N/A</v>
      </c>
    </row>
    <row r="6631" spans="1:2" x14ac:dyDescent="0.25">
      <c r="A6631" s="204">
        <v>31919</v>
      </c>
      <c r="B6631" s="201" t="e">
        <f>NA()</f>
        <v>#N/A</v>
      </c>
    </row>
    <row r="6632" spans="1:2" x14ac:dyDescent="0.25">
      <c r="A6632" s="204">
        <v>31922</v>
      </c>
      <c r="B6632" s="201" t="e">
        <f>NA()</f>
        <v>#N/A</v>
      </c>
    </row>
    <row r="6633" spans="1:2" x14ac:dyDescent="0.25">
      <c r="A6633" s="204">
        <v>31923</v>
      </c>
      <c r="B6633" s="201" t="e">
        <f>NA()</f>
        <v>#N/A</v>
      </c>
    </row>
    <row r="6634" spans="1:2" x14ac:dyDescent="0.25">
      <c r="A6634" s="204">
        <v>31924</v>
      </c>
      <c r="B6634" s="201" t="e">
        <f>NA()</f>
        <v>#N/A</v>
      </c>
    </row>
    <row r="6635" spans="1:2" x14ac:dyDescent="0.25">
      <c r="A6635" s="204">
        <v>31925</v>
      </c>
      <c r="B6635" s="201" t="e">
        <f>NA()</f>
        <v>#N/A</v>
      </c>
    </row>
    <row r="6636" spans="1:2" x14ac:dyDescent="0.25">
      <c r="A6636" s="204">
        <v>31926</v>
      </c>
      <c r="B6636" s="201" t="e">
        <f>NA()</f>
        <v>#N/A</v>
      </c>
    </row>
    <row r="6637" spans="1:2" x14ac:dyDescent="0.25">
      <c r="A6637" s="204">
        <v>31929</v>
      </c>
      <c r="B6637" s="201" t="e">
        <f>NA()</f>
        <v>#N/A</v>
      </c>
    </row>
    <row r="6638" spans="1:2" x14ac:dyDescent="0.25">
      <c r="A6638" s="204">
        <v>31930</v>
      </c>
      <c r="B6638" s="201" t="e">
        <f>NA()</f>
        <v>#N/A</v>
      </c>
    </row>
    <row r="6639" spans="1:2" x14ac:dyDescent="0.25">
      <c r="A6639" s="204">
        <v>31931</v>
      </c>
      <c r="B6639" s="201" t="e">
        <f>NA()</f>
        <v>#N/A</v>
      </c>
    </row>
    <row r="6640" spans="1:2" x14ac:dyDescent="0.25">
      <c r="A6640" s="204">
        <v>31932</v>
      </c>
      <c r="B6640" s="201" t="e">
        <f>NA()</f>
        <v>#N/A</v>
      </c>
    </row>
    <row r="6641" spans="1:2" x14ac:dyDescent="0.25">
      <c r="A6641" s="204">
        <v>31933</v>
      </c>
      <c r="B6641" s="201" t="e">
        <f>NA()</f>
        <v>#N/A</v>
      </c>
    </row>
    <row r="6642" spans="1:2" x14ac:dyDescent="0.25">
      <c r="A6642" s="204">
        <v>31936</v>
      </c>
      <c r="B6642" s="201" t="e">
        <f>NA()</f>
        <v>#N/A</v>
      </c>
    </row>
    <row r="6643" spans="1:2" x14ac:dyDescent="0.25">
      <c r="A6643" s="204">
        <v>31937</v>
      </c>
      <c r="B6643" s="201" t="e">
        <f>NA()</f>
        <v>#N/A</v>
      </c>
    </row>
    <row r="6644" spans="1:2" x14ac:dyDescent="0.25">
      <c r="A6644" s="204">
        <v>31938</v>
      </c>
      <c r="B6644" s="201" t="e">
        <f>NA()</f>
        <v>#N/A</v>
      </c>
    </row>
    <row r="6645" spans="1:2" x14ac:dyDescent="0.25">
      <c r="A6645" s="204">
        <v>31939</v>
      </c>
      <c r="B6645" s="201" t="e">
        <f>NA()</f>
        <v>#N/A</v>
      </c>
    </row>
    <row r="6646" spans="1:2" x14ac:dyDescent="0.25">
      <c r="A6646" s="204">
        <v>31940</v>
      </c>
      <c r="B6646" s="201" t="e">
        <f>NA()</f>
        <v>#N/A</v>
      </c>
    </row>
    <row r="6647" spans="1:2" x14ac:dyDescent="0.25">
      <c r="A6647" s="204">
        <v>31943</v>
      </c>
      <c r="B6647" s="201" t="e">
        <f>NA()</f>
        <v>#N/A</v>
      </c>
    </row>
    <row r="6648" spans="1:2" x14ac:dyDescent="0.25">
      <c r="A6648" s="204">
        <v>31944</v>
      </c>
      <c r="B6648" s="201" t="e">
        <f>NA()</f>
        <v>#N/A</v>
      </c>
    </row>
    <row r="6649" spans="1:2" x14ac:dyDescent="0.25">
      <c r="A6649" s="204">
        <v>31945</v>
      </c>
      <c r="B6649" s="201" t="e">
        <f>NA()</f>
        <v>#N/A</v>
      </c>
    </row>
    <row r="6650" spans="1:2" x14ac:dyDescent="0.25">
      <c r="A6650" s="204">
        <v>31946</v>
      </c>
      <c r="B6650" s="201" t="e">
        <f>NA()</f>
        <v>#N/A</v>
      </c>
    </row>
    <row r="6651" spans="1:2" x14ac:dyDescent="0.25">
      <c r="A6651" s="204">
        <v>31947</v>
      </c>
      <c r="B6651" s="201" t="e">
        <f>NA()</f>
        <v>#N/A</v>
      </c>
    </row>
    <row r="6652" spans="1:2" x14ac:dyDescent="0.25">
      <c r="A6652" s="204">
        <v>31950</v>
      </c>
      <c r="B6652" s="201" t="e">
        <f>NA()</f>
        <v>#N/A</v>
      </c>
    </row>
    <row r="6653" spans="1:2" x14ac:dyDescent="0.25">
      <c r="A6653" s="204">
        <v>31951</v>
      </c>
      <c r="B6653" s="201" t="e">
        <f>NA()</f>
        <v>#N/A</v>
      </c>
    </row>
    <row r="6654" spans="1:2" x14ac:dyDescent="0.25">
      <c r="A6654" s="204">
        <v>31952</v>
      </c>
      <c r="B6654" s="201" t="e">
        <f>NA()</f>
        <v>#N/A</v>
      </c>
    </row>
    <row r="6655" spans="1:2" x14ac:dyDescent="0.25">
      <c r="A6655" s="204">
        <v>31953</v>
      </c>
      <c r="B6655" s="201" t="e">
        <f>NA()</f>
        <v>#N/A</v>
      </c>
    </row>
    <row r="6656" spans="1:2" x14ac:dyDescent="0.25">
      <c r="A6656" s="204">
        <v>31954</v>
      </c>
      <c r="B6656" s="201" t="e">
        <f>NA()</f>
        <v>#N/A</v>
      </c>
    </row>
    <row r="6657" spans="1:2" x14ac:dyDescent="0.25">
      <c r="A6657" s="204">
        <v>31957</v>
      </c>
      <c r="B6657" s="201" t="e">
        <f>NA()</f>
        <v>#N/A</v>
      </c>
    </row>
    <row r="6658" spans="1:2" x14ac:dyDescent="0.25">
      <c r="A6658" s="204">
        <v>31958</v>
      </c>
      <c r="B6658" s="201" t="e">
        <f>NA()</f>
        <v>#N/A</v>
      </c>
    </row>
    <row r="6659" spans="1:2" x14ac:dyDescent="0.25">
      <c r="A6659" s="204">
        <v>31959</v>
      </c>
      <c r="B6659" s="201" t="e">
        <f>NA()</f>
        <v>#N/A</v>
      </c>
    </row>
    <row r="6660" spans="1:2" x14ac:dyDescent="0.25">
      <c r="A6660" s="204">
        <v>31960</v>
      </c>
      <c r="B6660" s="201" t="e">
        <f>NA()</f>
        <v>#N/A</v>
      </c>
    </row>
    <row r="6661" spans="1:2" x14ac:dyDescent="0.25">
      <c r="A6661" s="204">
        <v>31961</v>
      </c>
      <c r="B6661" s="201" t="e">
        <f>NA()</f>
        <v>#N/A</v>
      </c>
    </row>
    <row r="6662" spans="1:2" x14ac:dyDescent="0.25">
      <c r="A6662" s="204">
        <v>31964</v>
      </c>
      <c r="B6662" s="201" t="e">
        <f>NA()</f>
        <v>#N/A</v>
      </c>
    </row>
    <row r="6663" spans="1:2" x14ac:dyDescent="0.25">
      <c r="A6663" s="204">
        <v>31965</v>
      </c>
      <c r="B6663" s="201" t="e">
        <f>NA()</f>
        <v>#N/A</v>
      </c>
    </row>
    <row r="6664" spans="1:2" x14ac:dyDescent="0.25">
      <c r="A6664" s="204">
        <v>31966</v>
      </c>
      <c r="B6664" s="201" t="e">
        <f>NA()</f>
        <v>#N/A</v>
      </c>
    </row>
    <row r="6665" spans="1:2" x14ac:dyDescent="0.25">
      <c r="A6665" s="204">
        <v>31967</v>
      </c>
      <c r="B6665" s="201" t="e">
        <f>NA()</f>
        <v>#N/A</v>
      </c>
    </row>
    <row r="6666" spans="1:2" x14ac:dyDescent="0.25">
      <c r="A6666" s="204">
        <v>31968</v>
      </c>
      <c r="B6666" s="201" t="e">
        <f>NA()</f>
        <v>#N/A</v>
      </c>
    </row>
    <row r="6667" spans="1:2" x14ac:dyDescent="0.25">
      <c r="A6667" s="204">
        <v>31971</v>
      </c>
      <c r="B6667" s="201" t="e">
        <f>NA()</f>
        <v>#N/A</v>
      </c>
    </row>
    <row r="6668" spans="1:2" x14ac:dyDescent="0.25">
      <c r="A6668" s="204">
        <v>31972</v>
      </c>
      <c r="B6668" s="201" t="e">
        <f>NA()</f>
        <v>#N/A</v>
      </c>
    </row>
    <row r="6669" spans="1:2" x14ac:dyDescent="0.25">
      <c r="A6669" s="204">
        <v>31973</v>
      </c>
      <c r="B6669" s="201" t="e">
        <f>NA()</f>
        <v>#N/A</v>
      </c>
    </row>
    <row r="6670" spans="1:2" x14ac:dyDescent="0.25">
      <c r="A6670" s="204">
        <v>31974</v>
      </c>
      <c r="B6670" s="201" t="e">
        <f>NA()</f>
        <v>#N/A</v>
      </c>
    </row>
    <row r="6671" spans="1:2" x14ac:dyDescent="0.25">
      <c r="A6671" s="204">
        <v>31975</v>
      </c>
      <c r="B6671" s="201" t="e">
        <f>NA()</f>
        <v>#N/A</v>
      </c>
    </row>
    <row r="6672" spans="1:2" x14ac:dyDescent="0.25">
      <c r="A6672" s="204">
        <v>31978</v>
      </c>
      <c r="B6672" s="201" t="e">
        <f>NA()</f>
        <v>#N/A</v>
      </c>
    </row>
    <row r="6673" spans="1:2" x14ac:dyDescent="0.25">
      <c r="A6673" s="204">
        <v>31979</v>
      </c>
      <c r="B6673" s="201" t="e">
        <f>NA()</f>
        <v>#N/A</v>
      </c>
    </row>
    <row r="6674" spans="1:2" x14ac:dyDescent="0.25">
      <c r="A6674" s="204">
        <v>31980</v>
      </c>
      <c r="B6674" s="201" t="e">
        <f>NA()</f>
        <v>#N/A</v>
      </c>
    </row>
    <row r="6675" spans="1:2" x14ac:dyDescent="0.25">
      <c r="A6675" s="204">
        <v>31981</v>
      </c>
      <c r="B6675" s="201" t="e">
        <f>NA()</f>
        <v>#N/A</v>
      </c>
    </row>
    <row r="6676" spans="1:2" x14ac:dyDescent="0.25">
      <c r="A6676" s="204">
        <v>31982</v>
      </c>
      <c r="B6676" s="201" t="e">
        <f>NA()</f>
        <v>#N/A</v>
      </c>
    </row>
    <row r="6677" spans="1:2" x14ac:dyDescent="0.25">
      <c r="A6677" s="204">
        <v>31985</v>
      </c>
      <c r="B6677" s="201" t="e">
        <f>NA()</f>
        <v>#N/A</v>
      </c>
    </row>
    <row r="6678" spans="1:2" x14ac:dyDescent="0.25">
      <c r="A6678" s="204">
        <v>31986</v>
      </c>
      <c r="B6678" s="201" t="e">
        <f>NA()</f>
        <v>#N/A</v>
      </c>
    </row>
    <row r="6679" spans="1:2" x14ac:dyDescent="0.25">
      <c r="A6679" s="204">
        <v>31987</v>
      </c>
      <c r="B6679" s="201" t="e">
        <f>NA()</f>
        <v>#N/A</v>
      </c>
    </row>
    <row r="6680" spans="1:2" x14ac:dyDescent="0.25">
      <c r="A6680" s="204">
        <v>31988</v>
      </c>
      <c r="B6680" s="201" t="e">
        <f>NA()</f>
        <v>#N/A</v>
      </c>
    </row>
    <row r="6681" spans="1:2" x14ac:dyDescent="0.25">
      <c r="A6681" s="204">
        <v>31989</v>
      </c>
      <c r="B6681" s="201" t="e">
        <f>NA()</f>
        <v>#N/A</v>
      </c>
    </row>
    <row r="6682" spans="1:2" x14ac:dyDescent="0.25">
      <c r="A6682" s="204">
        <v>31992</v>
      </c>
      <c r="B6682" s="201" t="e">
        <f>NA()</f>
        <v>#N/A</v>
      </c>
    </row>
    <row r="6683" spans="1:2" x14ac:dyDescent="0.25">
      <c r="A6683" s="204">
        <v>31993</v>
      </c>
      <c r="B6683" s="201" t="e">
        <f>NA()</f>
        <v>#N/A</v>
      </c>
    </row>
    <row r="6684" spans="1:2" x14ac:dyDescent="0.25">
      <c r="A6684" s="204">
        <v>31994</v>
      </c>
      <c r="B6684" s="201" t="e">
        <f>NA()</f>
        <v>#N/A</v>
      </c>
    </row>
    <row r="6685" spans="1:2" x14ac:dyDescent="0.25">
      <c r="A6685" s="204">
        <v>31995</v>
      </c>
      <c r="B6685" s="201" t="e">
        <f>NA()</f>
        <v>#N/A</v>
      </c>
    </row>
    <row r="6686" spans="1:2" x14ac:dyDescent="0.25">
      <c r="A6686" s="204">
        <v>31996</v>
      </c>
      <c r="B6686" s="201" t="e">
        <f>NA()</f>
        <v>#N/A</v>
      </c>
    </row>
    <row r="6687" spans="1:2" x14ac:dyDescent="0.25">
      <c r="A6687" s="204">
        <v>31999</v>
      </c>
      <c r="B6687" s="201" t="e">
        <f>NA()</f>
        <v>#N/A</v>
      </c>
    </row>
    <row r="6688" spans="1:2" x14ac:dyDescent="0.25">
      <c r="A6688" s="204">
        <v>32000</v>
      </c>
      <c r="B6688" s="201" t="e">
        <f>NA()</f>
        <v>#N/A</v>
      </c>
    </row>
    <row r="6689" spans="1:2" x14ac:dyDescent="0.25">
      <c r="A6689" s="204">
        <v>32001</v>
      </c>
      <c r="B6689" s="201" t="e">
        <f>NA()</f>
        <v>#N/A</v>
      </c>
    </row>
    <row r="6690" spans="1:2" x14ac:dyDescent="0.25">
      <c r="A6690" s="204">
        <v>32002</v>
      </c>
      <c r="B6690" s="201" t="e">
        <f>NA()</f>
        <v>#N/A</v>
      </c>
    </row>
    <row r="6691" spans="1:2" x14ac:dyDescent="0.25">
      <c r="A6691" s="204">
        <v>32003</v>
      </c>
      <c r="B6691" s="201" t="e">
        <f>NA()</f>
        <v>#N/A</v>
      </c>
    </row>
    <row r="6692" spans="1:2" x14ac:dyDescent="0.25">
      <c r="A6692" s="204">
        <v>32006</v>
      </c>
      <c r="B6692" s="201" t="e">
        <f>NA()</f>
        <v>#N/A</v>
      </c>
    </row>
    <row r="6693" spans="1:2" x14ac:dyDescent="0.25">
      <c r="A6693" s="204">
        <v>32007</v>
      </c>
      <c r="B6693" s="201" t="e">
        <f>NA()</f>
        <v>#N/A</v>
      </c>
    </row>
    <row r="6694" spans="1:2" x14ac:dyDescent="0.25">
      <c r="A6694" s="204">
        <v>32008</v>
      </c>
      <c r="B6694" s="201" t="e">
        <f>NA()</f>
        <v>#N/A</v>
      </c>
    </row>
    <row r="6695" spans="1:2" x14ac:dyDescent="0.25">
      <c r="A6695" s="204">
        <v>32009</v>
      </c>
      <c r="B6695" s="201" t="e">
        <f>NA()</f>
        <v>#N/A</v>
      </c>
    </row>
    <row r="6696" spans="1:2" x14ac:dyDescent="0.25">
      <c r="A6696" s="204">
        <v>32010</v>
      </c>
      <c r="B6696" s="201" t="e">
        <f>NA()</f>
        <v>#N/A</v>
      </c>
    </row>
    <row r="6697" spans="1:2" x14ac:dyDescent="0.25">
      <c r="A6697" s="204">
        <v>32013</v>
      </c>
      <c r="B6697" s="201" t="e">
        <f>NA()</f>
        <v>#N/A</v>
      </c>
    </row>
    <row r="6698" spans="1:2" x14ac:dyDescent="0.25">
      <c r="A6698" s="204">
        <v>32014</v>
      </c>
      <c r="B6698" s="201" t="e">
        <f>NA()</f>
        <v>#N/A</v>
      </c>
    </row>
    <row r="6699" spans="1:2" x14ac:dyDescent="0.25">
      <c r="A6699" s="204">
        <v>32015</v>
      </c>
      <c r="B6699" s="201" t="e">
        <f>NA()</f>
        <v>#N/A</v>
      </c>
    </row>
    <row r="6700" spans="1:2" x14ac:dyDescent="0.25">
      <c r="A6700" s="204">
        <v>32016</v>
      </c>
      <c r="B6700" s="201" t="e">
        <f>NA()</f>
        <v>#N/A</v>
      </c>
    </row>
    <row r="6701" spans="1:2" x14ac:dyDescent="0.25">
      <c r="A6701" s="204">
        <v>32017</v>
      </c>
      <c r="B6701" s="201" t="e">
        <f>NA()</f>
        <v>#N/A</v>
      </c>
    </row>
    <row r="6702" spans="1:2" x14ac:dyDescent="0.25">
      <c r="A6702" s="204">
        <v>32020</v>
      </c>
      <c r="B6702" s="201" t="e">
        <f>NA()</f>
        <v>#N/A</v>
      </c>
    </row>
    <row r="6703" spans="1:2" x14ac:dyDescent="0.25">
      <c r="A6703" s="204">
        <v>32021</v>
      </c>
      <c r="B6703" s="201" t="e">
        <f>NA()</f>
        <v>#N/A</v>
      </c>
    </row>
    <row r="6704" spans="1:2" x14ac:dyDescent="0.25">
      <c r="A6704" s="204">
        <v>32022</v>
      </c>
      <c r="B6704" s="201" t="e">
        <f>NA()</f>
        <v>#N/A</v>
      </c>
    </row>
    <row r="6705" spans="1:2" x14ac:dyDescent="0.25">
      <c r="A6705" s="204">
        <v>32023</v>
      </c>
      <c r="B6705" s="201" t="e">
        <f>NA()</f>
        <v>#N/A</v>
      </c>
    </row>
    <row r="6706" spans="1:2" x14ac:dyDescent="0.25">
      <c r="A6706" s="204">
        <v>32024</v>
      </c>
      <c r="B6706" s="201" t="e">
        <f>NA()</f>
        <v>#N/A</v>
      </c>
    </row>
    <row r="6707" spans="1:2" x14ac:dyDescent="0.25">
      <c r="A6707" s="204">
        <v>32027</v>
      </c>
      <c r="B6707" s="201" t="e">
        <f>NA()</f>
        <v>#N/A</v>
      </c>
    </row>
    <row r="6708" spans="1:2" x14ac:dyDescent="0.25">
      <c r="A6708" s="204">
        <v>32028</v>
      </c>
      <c r="B6708" s="201" t="e">
        <f>NA()</f>
        <v>#N/A</v>
      </c>
    </row>
    <row r="6709" spans="1:2" x14ac:dyDescent="0.25">
      <c r="A6709" s="204">
        <v>32029</v>
      </c>
      <c r="B6709" s="201" t="e">
        <f>NA()</f>
        <v>#N/A</v>
      </c>
    </row>
    <row r="6710" spans="1:2" x14ac:dyDescent="0.25">
      <c r="A6710" s="204">
        <v>32030</v>
      </c>
      <c r="B6710" s="201" t="e">
        <f>NA()</f>
        <v>#N/A</v>
      </c>
    </row>
    <row r="6711" spans="1:2" x14ac:dyDescent="0.25">
      <c r="A6711" s="204">
        <v>32031</v>
      </c>
      <c r="B6711" s="201" t="e">
        <f>NA()</f>
        <v>#N/A</v>
      </c>
    </row>
    <row r="6712" spans="1:2" x14ac:dyDescent="0.25">
      <c r="A6712" s="204">
        <v>32034</v>
      </c>
      <c r="B6712" s="201" t="e">
        <f>NA()</f>
        <v>#N/A</v>
      </c>
    </row>
    <row r="6713" spans="1:2" x14ac:dyDescent="0.25">
      <c r="A6713" s="204">
        <v>32035</v>
      </c>
      <c r="B6713" s="201" t="e">
        <f>NA()</f>
        <v>#N/A</v>
      </c>
    </row>
    <row r="6714" spans="1:2" x14ac:dyDescent="0.25">
      <c r="A6714" s="204">
        <v>32036</v>
      </c>
      <c r="B6714" s="201" t="e">
        <f>NA()</f>
        <v>#N/A</v>
      </c>
    </row>
    <row r="6715" spans="1:2" x14ac:dyDescent="0.25">
      <c r="A6715" s="204">
        <v>32037</v>
      </c>
      <c r="B6715" s="201" t="e">
        <f>NA()</f>
        <v>#N/A</v>
      </c>
    </row>
    <row r="6716" spans="1:2" x14ac:dyDescent="0.25">
      <c r="A6716" s="204">
        <v>32038</v>
      </c>
      <c r="B6716" s="201" t="e">
        <f>NA()</f>
        <v>#N/A</v>
      </c>
    </row>
    <row r="6717" spans="1:2" x14ac:dyDescent="0.25">
      <c r="A6717" s="204">
        <v>32041</v>
      </c>
      <c r="B6717" s="201" t="e">
        <f>NA()</f>
        <v>#N/A</v>
      </c>
    </row>
    <row r="6718" spans="1:2" x14ac:dyDescent="0.25">
      <c r="A6718" s="204">
        <v>32042</v>
      </c>
      <c r="B6718" s="201" t="e">
        <f>NA()</f>
        <v>#N/A</v>
      </c>
    </row>
    <row r="6719" spans="1:2" x14ac:dyDescent="0.25">
      <c r="A6719" s="204">
        <v>32043</v>
      </c>
      <c r="B6719" s="201" t="e">
        <f>NA()</f>
        <v>#N/A</v>
      </c>
    </row>
    <row r="6720" spans="1:2" x14ac:dyDescent="0.25">
      <c r="A6720" s="204">
        <v>32044</v>
      </c>
      <c r="B6720" s="201" t="e">
        <f>NA()</f>
        <v>#N/A</v>
      </c>
    </row>
    <row r="6721" spans="1:2" x14ac:dyDescent="0.25">
      <c r="A6721" s="204">
        <v>32045</v>
      </c>
      <c r="B6721" s="201" t="e">
        <f>NA()</f>
        <v>#N/A</v>
      </c>
    </row>
    <row r="6722" spans="1:2" x14ac:dyDescent="0.25">
      <c r="A6722" s="204">
        <v>32048</v>
      </c>
      <c r="B6722" s="201" t="e">
        <f>NA()</f>
        <v>#N/A</v>
      </c>
    </row>
    <row r="6723" spans="1:2" x14ac:dyDescent="0.25">
      <c r="A6723" s="204">
        <v>32049</v>
      </c>
      <c r="B6723" s="201" t="e">
        <f>NA()</f>
        <v>#N/A</v>
      </c>
    </row>
    <row r="6724" spans="1:2" x14ac:dyDescent="0.25">
      <c r="A6724" s="204">
        <v>32050</v>
      </c>
      <c r="B6724" s="201" t="e">
        <f>NA()</f>
        <v>#N/A</v>
      </c>
    </row>
    <row r="6725" spans="1:2" x14ac:dyDescent="0.25">
      <c r="A6725" s="204">
        <v>32051</v>
      </c>
      <c r="B6725" s="201" t="e">
        <f>NA()</f>
        <v>#N/A</v>
      </c>
    </row>
    <row r="6726" spans="1:2" x14ac:dyDescent="0.25">
      <c r="A6726" s="204">
        <v>32052</v>
      </c>
      <c r="B6726" s="201" t="e">
        <f>NA()</f>
        <v>#N/A</v>
      </c>
    </row>
    <row r="6727" spans="1:2" x14ac:dyDescent="0.25">
      <c r="A6727" s="204">
        <v>32055</v>
      </c>
      <c r="B6727" s="201" t="e">
        <f>NA()</f>
        <v>#N/A</v>
      </c>
    </row>
    <row r="6728" spans="1:2" x14ac:dyDescent="0.25">
      <c r="A6728" s="204">
        <v>32056</v>
      </c>
      <c r="B6728" s="201" t="e">
        <f>NA()</f>
        <v>#N/A</v>
      </c>
    </row>
    <row r="6729" spans="1:2" x14ac:dyDescent="0.25">
      <c r="A6729" s="204">
        <v>32057</v>
      </c>
      <c r="B6729" s="201" t="e">
        <f>NA()</f>
        <v>#N/A</v>
      </c>
    </row>
    <row r="6730" spans="1:2" x14ac:dyDescent="0.25">
      <c r="A6730" s="204">
        <v>32058</v>
      </c>
      <c r="B6730" s="201" t="e">
        <f>NA()</f>
        <v>#N/A</v>
      </c>
    </row>
    <row r="6731" spans="1:2" x14ac:dyDescent="0.25">
      <c r="A6731" s="204">
        <v>32059</v>
      </c>
      <c r="B6731" s="201" t="e">
        <f>NA()</f>
        <v>#N/A</v>
      </c>
    </row>
    <row r="6732" spans="1:2" x14ac:dyDescent="0.25">
      <c r="A6732" s="204">
        <v>32062</v>
      </c>
      <c r="B6732" s="201" t="e">
        <f>NA()</f>
        <v>#N/A</v>
      </c>
    </row>
    <row r="6733" spans="1:2" x14ac:dyDescent="0.25">
      <c r="A6733" s="204">
        <v>32063</v>
      </c>
      <c r="B6733" s="201" t="e">
        <f>NA()</f>
        <v>#N/A</v>
      </c>
    </row>
    <row r="6734" spans="1:2" x14ac:dyDescent="0.25">
      <c r="A6734" s="204">
        <v>32064</v>
      </c>
      <c r="B6734" s="201" t="e">
        <f>NA()</f>
        <v>#N/A</v>
      </c>
    </row>
    <row r="6735" spans="1:2" x14ac:dyDescent="0.25">
      <c r="A6735" s="204">
        <v>32065</v>
      </c>
      <c r="B6735" s="201" t="e">
        <f>NA()</f>
        <v>#N/A</v>
      </c>
    </row>
    <row r="6736" spans="1:2" x14ac:dyDescent="0.25">
      <c r="A6736" s="204">
        <v>32066</v>
      </c>
      <c r="B6736" s="201" t="e">
        <f>NA()</f>
        <v>#N/A</v>
      </c>
    </row>
    <row r="6737" spans="1:2" x14ac:dyDescent="0.25">
      <c r="A6737" s="204">
        <v>32069</v>
      </c>
      <c r="B6737" s="201" t="e">
        <f>NA()</f>
        <v>#N/A</v>
      </c>
    </row>
    <row r="6738" spans="1:2" x14ac:dyDescent="0.25">
      <c r="A6738" s="204">
        <v>32070</v>
      </c>
      <c r="B6738" s="201" t="e">
        <f>NA()</f>
        <v>#N/A</v>
      </c>
    </row>
    <row r="6739" spans="1:2" x14ac:dyDescent="0.25">
      <c r="A6739" s="204">
        <v>32071</v>
      </c>
      <c r="B6739" s="201" t="e">
        <f>NA()</f>
        <v>#N/A</v>
      </c>
    </row>
    <row r="6740" spans="1:2" x14ac:dyDescent="0.25">
      <c r="A6740" s="204">
        <v>32072</v>
      </c>
      <c r="B6740" s="201" t="e">
        <f>NA()</f>
        <v>#N/A</v>
      </c>
    </row>
    <row r="6741" spans="1:2" x14ac:dyDescent="0.25">
      <c r="A6741" s="204">
        <v>32073</v>
      </c>
      <c r="B6741" s="201" t="e">
        <f>NA()</f>
        <v>#N/A</v>
      </c>
    </row>
    <row r="6742" spans="1:2" x14ac:dyDescent="0.25">
      <c r="A6742" s="204">
        <v>32076</v>
      </c>
      <c r="B6742" s="201" t="e">
        <f>NA()</f>
        <v>#N/A</v>
      </c>
    </row>
    <row r="6743" spans="1:2" x14ac:dyDescent="0.25">
      <c r="A6743" s="204">
        <v>32077</v>
      </c>
      <c r="B6743" s="201" t="e">
        <f>NA()</f>
        <v>#N/A</v>
      </c>
    </row>
    <row r="6744" spans="1:2" x14ac:dyDescent="0.25">
      <c r="A6744" s="204">
        <v>32078</v>
      </c>
      <c r="B6744" s="201" t="e">
        <f>NA()</f>
        <v>#N/A</v>
      </c>
    </row>
    <row r="6745" spans="1:2" x14ac:dyDescent="0.25">
      <c r="A6745" s="204">
        <v>32079</v>
      </c>
      <c r="B6745" s="201" t="e">
        <f>NA()</f>
        <v>#N/A</v>
      </c>
    </row>
    <row r="6746" spans="1:2" x14ac:dyDescent="0.25">
      <c r="A6746" s="204">
        <v>32080</v>
      </c>
      <c r="B6746" s="201" t="e">
        <f>NA()</f>
        <v>#N/A</v>
      </c>
    </row>
    <row r="6747" spans="1:2" x14ac:dyDescent="0.25">
      <c r="A6747" s="204">
        <v>32083</v>
      </c>
      <c r="B6747" s="201" t="e">
        <f>NA()</f>
        <v>#N/A</v>
      </c>
    </row>
    <row r="6748" spans="1:2" x14ac:dyDescent="0.25">
      <c r="A6748" s="204">
        <v>32084</v>
      </c>
      <c r="B6748" s="201" t="e">
        <f>NA()</f>
        <v>#N/A</v>
      </c>
    </row>
    <row r="6749" spans="1:2" x14ac:dyDescent="0.25">
      <c r="A6749" s="204">
        <v>32085</v>
      </c>
      <c r="B6749" s="201" t="e">
        <f>NA()</f>
        <v>#N/A</v>
      </c>
    </row>
    <row r="6750" spans="1:2" x14ac:dyDescent="0.25">
      <c r="A6750" s="204">
        <v>32086</v>
      </c>
      <c r="B6750" s="201" t="e">
        <f>NA()</f>
        <v>#N/A</v>
      </c>
    </row>
    <row r="6751" spans="1:2" x14ac:dyDescent="0.25">
      <c r="A6751" s="204">
        <v>32087</v>
      </c>
      <c r="B6751" s="201" t="e">
        <f>NA()</f>
        <v>#N/A</v>
      </c>
    </row>
    <row r="6752" spans="1:2" x14ac:dyDescent="0.25">
      <c r="A6752" s="204">
        <v>32090</v>
      </c>
      <c r="B6752" s="201" t="e">
        <f>NA()</f>
        <v>#N/A</v>
      </c>
    </row>
    <row r="6753" spans="1:2" x14ac:dyDescent="0.25">
      <c r="A6753" s="204">
        <v>32091</v>
      </c>
      <c r="B6753" s="201" t="e">
        <f>NA()</f>
        <v>#N/A</v>
      </c>
    </row>
    <row r="6754" spans="1:2" x14ac:dyDescent="0.25">
      <c r="A6754" s="204">
        <v>32092</v>
      </c>
      <c r="B6754" s="201" t="e">
        <f>NA()</f>
        <v>#N/A</v>
      </c>
    </row>
    <row r="6755" spans="1:2" x14ac:dyDescent="0.25">
      <c r="A6755" s="204">
        <v>32093</v>
      </c>
      <c r="B6755" s="201" t="e">
        <f>NA()</f>
        <v>#N/A</v>
      </c>
    </row>
    <row r="6756" spans="1:2" x14ac:dyDescent="0.25">
      <c r="A6756" s="204">
        <v>32094</v>
      </c>
      <c r="B6756" s="201" t="e">
        <f>NA()</f>
        <v>#N/A</v>
      </c>
    </row>
    <row r="6757" spans="1:2" x14ac:dyDescent="0.25">
      <c r="A6757" s="204">
        <v>32097</v>
      </c>
      <c r="B6757" s="201" t="e">
        <f>NA()</f>
        <v>#N/A</v>
      </c>
    </row>
    <row r="6758" spans="1:2" x14ac:dyDescent="0.25">
      <c r="A6758" s="204">
        <v>32098</v>
      </c>
      <c r="B6758" s="201" t="e">
        <f>NA()</f>
        <v>#N/A</v>
      </c>
    </row>
    <row r="6759" spans="1:2" x14ac:dyDescent="0.25">
      <c r="A6759" s="204">
        <v>32099</v>
      </c>
      <c r="B6759" s="201" t="e">
        <f>NA()</f>
        <v>#N/A</v>
      </c>
    </row>
    <row r="6760" spans="1:2" x14ac:dyDescent="0.25">
      <c r="A6760" s="204">
        <v>32100</v>
      </c>
      <c r="B6760" s="201" t="e">
        <f>NA()</f>
        <v>#N/A</v>
      </c>
    </row>
    <row r="6761" spans="1:2" x14ac:dyDescent="0.25">
      <c r="A6761" s="204">
        <v>32101</v>
      </c>
      <c r="B6761" s="201" t="e">
        <f>NA()</f>
        <v>#N/A</v>
      </c>
    </row>
    <row r="6762" spans="1:2" x14ac:dyDescent="0.25">
      <c r="A6762" s="204">
        <v>32104</v>
      </c>
      <c r="B6762" s="201" t="e">
        <f>NA()</f>
        <v>#N/A</v>
      </c>
    </row>
    <row r="6763" spans="1:2" x14ac:dyDescent="0.25">
      <c r="A6763" s="204">
        <v>32105</v>
      </c>
      <c r="B6763" s="201" t="e">
        <f>NA()</f>
        <v>#N/A</v>
      </c>
    </row>
    <row r="6764" spans="1:2" x14ac:dyDescent="0.25">
      <c r="A6764" s="204">
        <v>32106</v>
      </c>
      <c r="B6764" s="201" t="e">
        <f>NA()</f>
        <v>#N/A</v>
      </c>
    </row>
    <row r="6765" spans="1:2" x14ac:dyDescent="0.25">
      <c r="A6765" s="204">
        <v>32107</v>
      </c>
      <c r="B6765" s="201" t="e">
        <f>NA()</f>
        <v>#N/A</v>
      </c>
    </row>
    <row r="6766" spans="1:2" x14ac:dyDescent="0.25">
      <c r="A6766" s="204">
        <v>32108</v>
      </c>
      <c r="B6766" s="201" t="e">
        <f>NA()</f>
        <v>#N/A</v>
      </c>
    </row>
    <row r="6767" spans="1:2" x14ac:dyDescent="0.25">
      <c r="A6767" s="204">
        <v>32111</v>
      </c>
      <c r="B6767" s="201" t="e">
        <f>NA()</f>
        <v>#N/A</v>
      </c>
    </row>
    <row r="6768" spans="1:2" x14ac:dyDescent="0.25">
      <c r="A6768" s="204">
        <v>32112</v>
      </c>
      <c r="B6768" s="201" t="e">
        <f>NA()</f>
        <v>#N/A</v>
      </c>
    </row>
    <row r="6769" spans="1:2" x14ac:dyDescent="0.25">
      <c r="A6769" s="204">
        <v>32113</v>
      </c>
      <c r="B6769" s="201" t="e">
        <f>NA()</f>
        <v>#N/A</v>
      </c>
    </row>
    <row r="6770" spans="1:2" x14ac:dyDescent="0.25">
      <c r="A6770" s="204">
        <v>32114</v>
      </c>
      <c r="B6770" s="201" t="e">
        <f>NA()</f>
        <v>#N/A</v>
      </c>
    </row>
    <row r="6771" spans="1:2" x14ac:dyDescent="0.25">
      <c r="A6771" s="204">
        <v>32115</v>
      </c>
      <c r="B6771" s="201" t="e">
        <f>NA()</f>
        <v>#N/A</v>
      </c>
    </row>
    <row r="6772" spans="1:2" x14ac:dyDescent="0.25">
      <c r="A6772" s="204">
        <v>32118</v>
      </c>
      <c r="B6772" s="201" t="e">
        <f>NA()</f>
        <v>#N/A</v>
      </c>
    </row>
    <row r="6773" spans="1:2" x14ac:dyDescent="0.25">
      <c r="A6773" s="204">
        <v>32119</v>
      </c>
      <c r="B6773" s="201" t="e">
        <f>NA()</f>
        <v>#N/A</v>
      </c>
    </row>
    <row r="6774" spans="1:2" x14ac:dyDescent="0.25">
      <c r="A6774" s="204">
        <v>32120</v>
      </c>
      <c r="B6774" s="201" t="e">
        <f>NA()</f>
        <v>#N/A</v>
      </c>
    </row>
    <row r="6775" spans="1:2" x14ac:dyDescent="0.25">
      <c r="A6775" s="204">
        <v>32121</v>
      </c>
      <c r="B6775" s="201" t="e">
        <f>NA()</f>
        <v>#N/A</v>
      </c>
    </row>
    <row r="6776" spans="1:2" x14ac:dyDescent="0.25">
      <c r="A6776" s="204">
        <v>32122</v>
      </c>
      <c r="B6776" s="201" t="e">
        <f>NA()</f>
        <v>#N/A</v>
      </c>
    </row>
    <row r="6777" spans="1:2" x14ac:dyDescent="0.25">
      <c r="A6777" s="204">
        <v>32125</v>
      </c>
      <c r="B6777" s="201" t="e">
        <f>NA()</f>
        <v>#N/A</v>
      </c>
    </row>
    <row r="6778" spans="1:2" x14ac:dyDescent="0.25">
      <c r="A6778" s="204">
        <v>32126</v>
      </c>
      <c r="B6778" s="201" t="e">
        <f>NA()</f>
        <v>#N/A</v>
      </c>
    </row>
    <row r="6779" spans="1:2" x14ac:dyDescent="0.25">
      <c r="A6779" s="204">
        <v>32127</v>
      </c>
      <c r="B6779" s="201" t="e">
        <f>NA()</f>
        <v>#N/A</v>
      </c>
    </row>
    <row r="6780" spans="1:2" x14ac:dyDescent="0.25">
      <c r="A6780" s="204">
        <v>32128</v>
      </c>
      <c r="B6780" s="201" t="e">
        <f>NA()</f>
        <v>#N/A</v>
      </c>
    </row>
    <row r="6781" spans="1:2" x14ac:dyDescent="0.25">
      <c r="A6781" s="204">
        <v>32129</v>
      </c>
      <c r="B6781" s="201" t="e">
        <f>NA()</f>
        <v>#N/A</v>
      </c>
    </row>
    <row r="6782" spans="1:2" x14ac:dyDescent="0.25">
      <c r="A6782" s="204">
        <v>32132</v>
      </c>
      <c r="B6782" s="201" t="e">
        <f>NA()</f>
        <v>#N/A</v>
      </c>
    </row>
    <row r="6783" spans="1:2" x14ac:dyDescent="0.25">
      <c r="A6783" s="204">
        <v>32133</v>
      </c>
      <c r="B6783" s="201" t="e">
        <f>NA()</f>
        <v>#N/A</v>
      </c>
    </row>
    <row r="6784" spans="1:2" x14ac:dyDescent="0.25">
      <c r="A6784" s="204">
        <v>32134</v>
      </c>
      <c r="B6784" s="201" t="e">
        <f>NA()</f>
        <v>#N/A</v>
      </c>
    </row>
    <row r="6785" spans="1:2" x14ac:dyDescent="0.25">
      <c r="A6785" s="204">
        <v>32135</v>
      </c>
      <c r="B6785" s="201" t="e">
        <f>NA()</f>
        <v>#N/A</v>
      </c>
    </row>
    <row r="6786" spans="1:2" x14ac:dyDescent="0.25">
      <c r="A6786" s="204">
        <v>32136</v>
      </c>
      <c r="B6786" s="201" t="e">
        <f>NA()</f>
        <v>#N/A</v>
      </c>
    </row>
    <row r="6787" spans="1:2" x14ac:dyDescent="0.25">
      <c r="A6787" s="204">
        <v>32139</v>
      </c>
      <c r="B6787" s="201" t="e">
        <f>NA()</f>
        <v>#N/A</v>
      </c>
    </row>
    <row r="6788" spans="1:2" x14ac:dyDescent="0.25">
      <c r="A6788" s="204">
        <v>32140</v>
      </c>
      <c r="B6788" s="201" t="e">
        <f>NA()</f>
        <v>#N/A</v>
      </c>
    </row>
    <row r="6789" spans="1:2" x14ac:dyDescent="0.25">
      <c r="A6789" s="204">
        <v>32141</v>
      </c>
      <c r="B6789" s="201" t="e">
        <f>NA()</f>
        <v>#N/A</v>
      </c>
    </row>
    <row r="6790" spans="1:2" x14ac:dyDescent="0.25">
      <c r="A6790" s="204">
        <v>32142</v>
      </c>
      <c r="B6790" s="201" t="e">
        <f>NA()</f>
        <v>#N/A</v>
      </c>
    </row>
    <row r="6791" spans="1:2" x14ac:dyDescent="0.25">
      <c r="A6791" s="204">
        <v>32143</v>
      </c>
      <c r="B6791" s="201" t="e">
        <f>NA()</f>
        <v>#N/A</v>
      </c>
    </row>
    <row r="6792" spans="1:2" x14ac:dyDescent="0.25">
      <c r="A6792" s="204">
        <v>32146</v>
      </c>
      <c r="B6792" s="201" t="e">
        <f>NA()</f>
        <v>#N/A</v>
      </c>
    </row>
    <row r="6793" spans="1:2" x14ac:dyDescent="0.25">
      <c r="A6793" s="204">
        <v>32147</v>
      </c>
      <c r="B6793" s="201" t="e">
        <f>NA()</f>
        <v>#N/A</v>
      </c>
    </row>
    <row r="6794" spans="1:2" x14ac:dyDescent="0.25">
      <c r="A6794" s="204">
        <v>32148</v>
      </c>
      <c r="B6794" s="201" t="e">
        <f>NA()</f>
        <v>#N/A</v>
      </c>
    </row>
    <row r="6795" spans="1:2" x14ac:dyDescent="0.25">
      <c r="A6795" s="204">
        <v>32149</v>
      </c>
      <c r="B6795" s="201" t="e">
        <f>NA()</f>
        <v>#N/A</v>
      </c>
    </row>
    <row r="6796" spans="1:2" x14ac:dyDescent="0.25">
      <c r="A6796" s="204">
        <v>32150</v>
      </c>
      <c r="B6796" s="201" t="e">
        <f>NA()</f>
        <v>#N/A</v>
      </c>
    </row>
    <row r="6797" spans="1:2" x14ac:dyDescent="0.25">
      <c r="A6797" s="204">
        <v>32153</v>
      </c>
      <c r="B6797" s="201" t="e">
        <f>NA()</f>
        <v>#N/A</v>
      </c>
    </row>
    <row r="6798" spans="1:2" x14ac:dyDescent="0.25">
      <c r="A6798" s="204">
        <v>32154</v>
      </c>
      <c r="B6798" s="201" t="e">
        <f>NA()</f>
        <v>#N/A</v>
      </c>
    </row>
    <row r="6799" spans="1:2" x14ac:dyDescent="0.25">
      <c r="A6799" s="204">
        <v>32155</v>
      </c>
      <c r="B6799" s="201" t="e">
        <f>NA()</f>
        <v>#N/A</v>
      </c>
    </row>
    <row r="6800" spans="1:2" x14ac:dyDescent="0.25">
      <c r="A6800" s="204">
        <v>32156</v>
      </c>
      <c r="B6800" s="201" t="e">
        <f>NA()</f>
        <v>#N/A</v>
      </c>
    </row>
    <row r="6801" spans="1:2" x14ac:dyDescent="0.25">
      <c r="A6801" s="204">
        <v>32157</v>
      </c>
      <c r="B6801" s="201" t="e">
        <f>NA()</f>
        <v>#N/A</v>
      </c>
    </row>
    <row r="6802" spans="1:2" x14ac:dyDescent="0.25">
      <c r="A6802" s="204">
        <v>32160</v>
      </c>
      <c r="B6802" s="201" t="e">
        <f>NA()</f>
        <v>#N/A</v>
      </c>
    </row>
    <row r="6803" spans="1:2" x14ac:dyDescent="0.25">
      <c r="A6803" s="204">
        <v>32161</v>
      </c>
      <c r="B6803" s="201" t="e">
        <f>NA()</f>
        <v>#N/A</v>
      </c>
    </row>
    <row r="6804" spans="1:2" x14ac:dyDescent="0.25">
      <c r="A6804" s="204">
        <v>32162</v>
      </c>
      <c r="B6804" s="201" t="e">
        <f>NA()</f>
        <v>#N/A</v>
      </c>
    </row>
    <row r="6805" spans="1:2" x14ac:dyDescent="0.25">
      <c r="A6805" s="204">
        <v>32163</v>
      </c>
      <c r="B6805" s="201" t="e">
        <f>NA()</f>
        <v>#N/A</v>
      </c>
    </row>
    <row r="6806" spans="1:2" x14ac:dyDescent="0.25">
      <c r="A6806" s="204">
        <v>32164</v>
      </c>
      <c r="B6806" s="201" t="e">
        <f>NA()</f>
        <v>#N/A</v>
      </c>
    </row>
    <row r="6807" spans="1:2" x14ac:dyDescent="0.25">
      <c r="A6807" s="204">
        <v>32167</v>
      </c>
      <c r="B6807" s="201" t="e">
        <f>NA()</f>
        <v>#N/A</v>
      </c>
    </row>
    <row r="6808" spans="1:2" x14ac:dyDescent="0.25">
      <c r="A6808" s="204">
        <v>32168</v>
      </c>
      <c r="B6808" s="201" t="e">
        <f>NA()</f>
        <v>#N/A</v>
      </c>
    </row>
    <row r="6809" spans="1:2" x14ac:dyDescent="0.25">
      <c r="A6809" s="204">
        <v>32169</v>
      </c>
      <c r="B6809" s="201" t="e">
        <f>NA()</f>
        <v>#N/A</v>
      </c>
    </row>
    <row r="6810" spans="1:2" x14ac:dyDescent="0.25">
      <c r="A6810" s="204">
        <v>32170</v>
      </c>
      <c r="B6810" s="201" t="e">
        <f>NA()</f>
        <v>#N/A</v>
      </c>
    </row>
    <row r="6811" spans="1:2" x14ac:dyDescent="0.25">
      <c r="A6811" s="204">
        <v>32171</v>
      </c>
      <c r="B6811" s="201" t="e">
        <f>NA()</f>
        <v>#N/A</v>
      </c>
    </row>
    <row r="6812" spans="1:2" x14ac:dyDescent="0.25">
      <c r="A6812" s="204">
        <v>32174</v>
      </c>
      <c r="B6812" s="201" t="e">
        <f>NA()</f>
        <v>#N/A</v>
      </c>
    </row>
    <row r="6813" spans="1:2" x14ac:dyDescent="0.25">
      <c r="A6813" s="204">
        <v>32175</v>
      </c>
      <c r="B6813" s="201" t="e">
        <f>NA()</f>
        <v>#N/A</v>
      </c>
    </row>
    <row r="6814" spans="1:2" x14ac:dyDescent="0.25">
      <c r="A6814" s="204">
        <v>32176</v>
      </c>
      <c r="B6814" s="201" t="e">
        <f>NA()</f>
        <v>#N/A</v>
      </c>
    </row>
    <row r="6815" spans="1:2" x14ac:dyDescent="0.25">
      <c r="A6815" s="204">
        <v>32177</v>
      </c>
      <c r="B6815" s="201" t="e">
        <f>NA()</f>
        <v>#N/A</v>
      </c>
    </row>
    <row r="6816" spans="1:2" x14ac:dyDescent="0.25">
      <c r="A6816" s="204">
        <v>32178</v>
      </c>
      <c r="B6816" s="201" t="e">
        <f>NA()</f>
        <v>#N/A</v>
      </c>
    </row>
    <row r="6817" spans="1:2" x14ac:dyDescent="0.25">
      <c r="A6817" s="204">
        <v>32181</v>
      </c>
      <c r="B6817" s="201" t="e">
        <f>NA()</f>
        <v>#N/A</v>
      </c>
    </row>
    <row r="6818" spans="1:2" x14ac:dyDescent="0.25">
      <c r="A6818" s="204">
        <v>32182</v>
      </c>
      <c r="B6818" s="201" t="e">
        <f>NA()</f>
        <v>#N/A</v>
      </c>
    </row>
    <row r="6819" spans="1:2" x14ac:dyDescent="0.25">
      <c r="A6819" s="204">
        <v>32183</v>
      </c>
      <c r="B6819" s="201" t="e">
        <f>NA()</f>
        <v>#N/A</v>
      </c>
    </row>
    <row r="6820" spans="1:2" x14ac:dyDescent="0.25">
      <c r="A6820" s="204">
        <v>32184</v>
      </c>
      <c r="B6820" s="201" t="e">
        <f>NA()</f>
        <v>#N/A</v>
      </c>
    </row>
    <row r="6821" spans="1:2" x14ac:dyDescent="0.25">
      <c r="A6821" s="204">
        <v>32185</v>
      </c>
      <c r="B6821" s="201" t="e">
        <f>NA()</f>
        <v>#N/A</v>
      </c>
    </row>
    <row r="6822" spans="1:2" x14ac:dyDescent="0.25">
      <c r="A6822" s="204">
        <v>32188</v>
      </c>
      <c r="B6822" s="201" t="e">
        <f>NA()</f>
        <v>#N/A</v>
      </c>
    </row>
    <row r="6823" spans="1:2" x14ac:dyDescent="0.25">
      <c r="A6823" s="204">
        <v>32189</v>
      </c>
      <c r="B6823" s="201" t="e">
        <f>NA()</f>
        <v>#N/A</v>
      </c>
    </row>
    <row r="6824" spans="1:2" x14ac:dyDescent="0.25">
      <c r="A6824" s="204">
        <v>32190</v>
      </c>
      <c r="B6824" s="201" t="e">
        <f>NA()</f>
        <v>#N/A</v>
      </c>
    </row>
    <row r="6825" spans="1:2" x14ac:dyDescent="0.25">
      <c r="A6825" s="204">
        <v>32191</v>
      </c>
      <c r="B6825" s="201" t="e">
        <f>NA()</f>
        <v>#N/A</v>
      </c>
    </row>
    <row r="6826" spans="1:2" x14ac:dyDescent="0.25">
      <c r="A6826" s="204">
        <v>32192</v>
      </c>
      <c r="B6826" s="201" t="e">
        <f>NA()</f>
        <v>#N/A</v>
      </c>
    </row>
    <row r="6827" spans="1:2" x14ac:dyDescent="0.25">
      <c r="A6827" s="204">
        <v>32195</v>
      </c>
      <c r="B6827" s="201" t="e">
        <f>NA()</f>
        <v>#N/A</v>
      </c>
    </row>
    <row r="6828" spans="1:2" x14ac:dyDescent="0.25">
      <c r="A6828" s="204">
        <v>32196</v>
      </c>
      <c r="B6828" s="201" t="e">
        <f>NA()</f>
        <v>#N/A</v>
      </c>
    </row>
    <row r="6829" spans="1:2" x14ac:dyDescent="0.25">
      <c r="A6829" s="204">
        <v>32197</v>
      </c>
      <c r="B6829" s="201" t="e">
        <f>NA()</f>
        <v>#N/A</v>
      </c>
    </row>
    <row r="6830" spans="1:2" x14ac:dyDescent="0.25">
      <c r="A6830" s="204">
        <v>32198</v>
      </c>
      <c r="B6830" s="201" t="e">
        <f>NA()</f>
        <v>#N/A</v>
      </c>
    </row>
    <row r="6831" spans="1:2" x14ac:dyDescent="0.25">
      <c r="A6831" s="204">
        <v>32199</v>
      </c>
      <c r="B6831" s="201" t="e">
        <f>NA()</f>
        <v>#N/A</v>
      </c>
    </row>
    <row r="6832" spans="1:2" x14ac:dyDescent="0.25">
      <c r="A6832" s="204">
        <v>32202</v>
      </c>
      <c r="B6832" s="201" t="e">
        <f>NA()</f>
        <v>#N/A</v>
      </c>
    </row>
    <row r="6833" spans="1:2" x14ac:dyDescent="0.25">
      <c r="A6833" s="204">
        <v>32203</v>
      </c>
      <c r="B6833" s="201" t="e">
        <f>NA()</f>
        <v>#N/A</v>
      </c>
    </row>
    <row r="6834" spans="1:2" x14ac:dyDescent="0.25">
      <c r="A6834" s="204">
        <v>32204</v>
      </c>
      <c r="B6834" s="201" t="e">
        <f>NA()</f>
        <v>#N/A</v>
      </c>
    </row>
    <row r="6835" spans="1:2" x14ac:dyDescent="0.25">
      <c r="A6835" s="204">
        <v>32205</v>
      </c>
      <c r="B6835" s="201" t="e">
        <f>NA()</f>
        <v>#N/A</v>
      </c>
    </row>
    <row r="6836" spans="1:2" x14ac:dyDescent="0.25">
      <c r="A6836" s="204">
        <v>32206</v>
      </c>
      <c r="B6836" s="201" t="e">
        <f>NA()</f>
        <v>#N/A</v>
      </c>
    </row>
    <row r="6837" spans="1:2" x14ac:dyDescent="0.25">
      <c r="A6837" s="204">
        <v>32209</v>
      </c>
      <c r="B6837" s="201" t="e">
        <f>NA()</f>
        <v>#N/A</v>
      </c>
    </row>
    <row r="6838" spans="1:2" x14ac:dyDescent="0.25">
      <c r="A6838" s="204">
        <v>32210</v>
      </c>
      <c r="B6838" s="201" t="e">
        <f>NA()</f>
        <v>#N/A</v>
      </c>
    </row>
    <row r="6839" spans="1:2" x14ac:dyDescent="0.25">
      <c r="A6839" s="204">
        <v>32211</v>
      </c>
      <c r="B6839" s="201" t="e">
        <f>NA()</f>
        <v>#N/A</v>
      </c>
    </row>
    <row r="6840" spans="1:2" x14ac:dyDescent="0.25">
      <c r="A6840" s="204">
        <v>32212</v>
      </c>
      <c r="B6840" s="201" t="e">
        <f>NA()</f>
        <v>#N/A</v>
      </c>
    </row>
    <row r="6841" spans="1:2" x14ac:dyDescent="0.25">
      <c r="A6841" s="204">
        <v>32213</v>
      </c>
      <c r="B6841" s="201" t="e">
        <f>NA()</f>
        <v>#N/A</v>
      </c>
    </row>
    <row r="6842" spans="1:2" x14ac:dyDescent="0.25">
      <c r="A6842" s="204">
        <v>32216</v>
      </c>
      <c r="B6842" s="201" t="e">
        <f>NA()</f>
        <v>#N/A</v>
      </c>
    </row>
    <row r="6843" spans="1:2" x14ac:dyDescent="0.25">
      <c r="A6843" s="204">
        <v>32217</v>
      </c>
      <c r="B6843" s="201" t="e">
        <f>NA()</f>
        <v>#N/A</v>
      </c>
    </row>
    <row r="6844" spans="1:2" x14ac:dyDescent="0.25">
      <c r="A6844" s="204">
        <v>32218</v>
      </c>
      <c r="B6844" s="201" t="e">
        <f>NA()</f>
        <v>#N/A</v>
      </c>
    </row>
    <row r="6845" spans="1:2" x14ac:dyDescent="0.25">
      <c r="A6845" s="204">
        <v>32219</v>
      </c>
      <c r="B6845" s="201" t="e">
        <f>NA()</f>
        <v>#N/A</v>
      </c>
    </row>
    <row r="6846" spans="1:2" x14ac:dyDescent="0.25">
      <c r="A6846" s="204">
        <v>32220</v>
      </c>
      <c r="B6846" s="201" t="e">
        <f>NA()</f>
        <v>#N/A</v>
      </c>
    </row>
    <row r="6847" spans="1:2" x14ac:dyDescent="0.25">
      <c r="A6847" s="204">
        <v>32223</v>
      </c>
      <c r="B6847" s="201" t="e">
        <f>NA()</f>
        <v>#N/A</v>
      </c>
    </row>
    <row r="6848" spans="1:2" x14ac:dyDescent="0.25">
      <c r="A6848" s="204">
        <v>32224</v>
      </c>
      <c r="B6848" s="201" t="e">
        <f>NA()</f>
        <v>#N/A</v>
      </c>
    </row>
    <row r="6849" spans="1:2" x14ac:dyDescent="0.25">
      <c r="A6849" s="204">
        <v>32225</v>
      </c>
      <c r="B6849" s="201" t="e">
        <f>NA()</f>
        <v>#N/A</v>
      </c>
    </row>
    <row r="6850" spans="1:2" x14ac:dyDescent="0.25">
      <c r="A6850" s="204">
        <v>32226</v>
      </c>
      <c r="B6850" s="201" t="e">
        <f>NA()</f>
        <v>#N/A</v>
      </c>
    </row>
    <row r="6851" spans="1:2" x14ac:dyDescent="0.25">
      <c r="A6851" s="204">
        <v>32227</v>
      </c>
      <c r="B6851" s="201" t="e">
        <f>NA()</f>
        <v>#N/A</v>
      </c>
    </row>
    <row r="6852" spans="1:2" x14ac:dyDescent="0.25">
      <c r="A6852" s="204">
        <v>32230</v>
      </c>
      <c r="B6852" s="201" t="e">
        <f>NA()</f>
        <v>#N/A</v>
      </c>
    </row>
    <row r="6853" spans="1:2" x14ac:dyDescent="0.25">
      <c r="A6853" s="204">
        <v>32231</v>
      </c>
      <c r="B6853" s="201" t="e">
        <f>NA()</f>
        <v>#N/A</v>
      </c>
    </row>
    <row r="6854" spans="1:2" x14ac:dyDescent="0.25">
      <c r="A6854" s="204">
        <v>32232</v>
      </c>
      <c r="B6854" s="201" t="e">
        <f>NA()</f>
        <v>#N/A</v>
      </c>
    </row>
    <row r="6855" spans="1:2" x14ac:dyDescent="0.25">
      <c r="A6855" s="204">
        <v>32233</v>
      </c>
      <c r="B6855" s="201" t="e">
        <f>NA()</f>
        <v>#N/A</v>
      </c>
    </row>
    <row r="6856" spans="1:2" x14ac:dyDescent="0.25">
      <c r="A6856" s="204">
        <v>32234</v>
      </c>
      <c r="B6856" s="201" t="e">
        <f>NA()</f>
        <v>#N/A</v>
      </c>
    </row>
    <row r="6857" spans="1:2" x14ac:dyDescent="0.25">
      <c r="A6857" s="204">
        <v>32237</v>
      </c>
      <c r="B6857" s="201" t="e">
        <f>NA()</f>
        <v>#N/A</v>
      </c>
    </row>
    <row r="6858" spans="1:2" x14ac:dyDescent="0.25">
      <c r="A6858" s="204">
        <v>32238</v>
      </c>
      <c r="B6858" s="201" t="e">
        <f>NA()</f>
        <v>#N/A</v>
      </c>
    </row>
    <row r="6859" spans="1:2" x14ac:dyDescent="0.25">
      <c r="A6859" s="204">
        <v>32239</v>
      </c>
      <c r="B6859" s="201" t="e">
        <f>NA()</f>
        <v>#N/A</v>
      </c>
    </row>
    <row r="6860" spans="1:2" x14ac:dyDescent="0.25">
      <c r="A6860" s="204">
        <v>32240</v>
      </c>
      <c r="B6860" s="201" t="e">
        <f>NA()</f>
        <v>#N/A</v>
      </c>
    </row>
    <row r="6861" spans="1:2" x14ac:dyDescent="0.25">
      <c r="A6861" s="204">
        <v>32241</v>
      </c>
      <c r="B6861" s="201" t="e">
        <f>NA()</f>
        <v>#N/A</v>
      </c>
    </row>
    <row r="6862" spans="1:2" x14ac:dyDescent="0.25">
      <c r="A6862" s="204">
        <v>32244</v>
      </c>
      <c r="B6862" s="201" t="e">
        <f>NA()</f>
        <v>#N/A</v>
      </c>
    </row>
    <row r="6863" spans="1:2" x14ac:dyDescent="0.25">
      <c r="A6863" s="204">
        <v>32245</v>
      </c>
      <c r="B6863" s="201" t="e">
        <f>NA()</f>
        <v>#N/A</v>
      </c>
    </row>
    <row r="6864" spans="1:2" x14ac:dyDescent="0.25">
      <c r="A6864" s="204">
        <v>32246</v>
      </c>
      <c r="B6864" s="201" t="e">
        <f>NA()</f>
        <v>#N/A</v>
      </c>
    </row>
    <row r="6865" spans="1:2" x14ac:dyDescent="0.25">
      <c r="A6865" s="204">
        <v>32247</v>
      </c>
      <c r="B6865" s="201" t="e">
        <f>NA()</f>
        <v>#N/A</v>
      </c>
    </row>
    <row r="6866" spans="1:2" x14ac:dyDescent="0.25">
      <c r="A6866" s="204">
        <v>32248</v>
      </c>
      <c r="B6866" s="201" t="e">
        <f>NA()</f>
        <v>#N/A</v>
      </c>
    </row>
    <row r="6867" spans="1:2" x14ac:dyDescent="0.25">
      <c r="A6867" s="204">
        <v>32251</v>
      </c>
      <c r="B6867" s="201" t="e">
        <f>NA()</f>
        <v>#N/A</v>
      </c>
    </row>
    <row r="6868" spans="1:2" x14ac:dyDescent="0.25">
      <c r="A6868" s="204">
        <v>32252</v>
      </c>
      <c r="B6868" s="201" t="e">
        <f>NA()</f>
        <v>#N/A</v>
      </c>
    </row>
    <row r="6869" spans="1:2" x14ac:dyDescent="0.25">
      <c r="A6869" s="204">
        <v>32253</v>
      </c>
      <c r="B6869" s="201" t="e">
        <f>NA()</f>
        <v>#N/A</v>
      </c>
    </row>
    <row r="6870" spans="1:2" x14ac:dyDescent="0.25">
      <c r="A6870" s="204">
        <v>32254</v>
      </c>
      <c r="B6870" s="201" t="e">
        <f>NA()</f>
        <v>#N/A</v>
      </c>
    </row>
    <row r="6871" spans="1:2" x14ac:dyDescent="0.25">
      <c r="A6871" s="204">
        <v>32255</v>
      </c>
      <c r="B6871" s="201" t="e">
        <f>NA()</f>
        <v>#N/A</v>
      </c>
    </row>
    <row r="6872" spans="1:2" x14ac:dyDescent="0.25">
      <c r="A6872" s="204">
        <v>32258</v>
      </c>
      <c r="B6872" s="201" t="e">
        <f>NA()</f>
        <v>#N/A</v>
      </c>
    </row>
    <row r="6873" spans="1:2" x14ac:dyDescent="0.25">
      <c r="A6873" s="204">
        <v>32259</v>
      </c>
      <c r="B6873" s="201" t="e">
        <f>NA()</f>
        <v>#N/A</v>
      </c>
    </row>
    <row r="6874" spans="1:2" x14ac:dyDescent="0.25">
      <c r="A6874" s="204">
        <v>32260</v>
      </c>
      <c r="B6874" s="201" t="e">
        <f>NA()</f>
        <v>#N/A</v>
      </c>
    </row>
    <row r="6875" spans="1:2" x14ac:dyDescent="0.25">
      <c r="A6875" s="204">
        <v>32261</v>
      </c>
      <c r="B6875" s="201" t="e">
        <f>NA()</f>
        <v>#N/A</v>
      </c>
    </row>
    <row r="6876" spans="1:2" x14ac:dyDescent="0.25">
      <c r="A6876" s="204">
        <v>32262</v>
      </c>
      <c r="B6876" s="201" t="e">
        <f>NA()</f>
        <v>#N/A</v>
      </c>
    </row>
    <row r="6877" spans="1:2" x14ac:dyDescent="0.25">
      <c r="A6877" s="204">
        <v>32265</v>
      </c>
      <c r="B6877" s="201" t="e">
        <f>NA()</f>
        <v>#N/A</v>
      </c>
    </row>
    <row r="6878" spans="1:2" x14ac:dyDescent="0.25">
      <c r="A6878" s="204">
        <v>32266</v>
      </c>
      <c r="B6878" s="201" t="e">
        <f>NA()</f>
        <v>#N/A</v>
      </c>
    </row>
    <row r="6879" spans="1:2" x14ac:dyDescent="0.25">
      <c r="A6879" s="204">
        <v>32267</v>
      </c>
      <c r="B6879" s="201" t="e">
        <f>NA()</f>
        <v>#N/A</v>
      </c>
    </row>
    <row r="6880" spans="1:2" x14ac:dyDescent="0.25">
      <c r="A6880" s="204">
        <v>32268</v>
      </c>
      <c r="B6880" s="201" t="e">
        <f>NA()</f>
        <v>#N/A</v>
      </c>
    </row>
    <row r="6881" spans="1:2" x14ac:dyDescent="0.25">
      <c r="A6881" s="204">
        <v>32269</v>
      </c>
      <c r="B6881" s="201" t="e">
        <f>NA()</f>
        <v>#N/A</v>
      </c>
    </row>
    <row r="6882" spans="1:2" x14ac:dyDescent="0.25">
      <c r="A6882" s="204">
        <v>32272</v>
      </c>
      <c r="B6882" s="201" t="e">
        <f>NA()</f>
        <v>#N/A</v>
      </c>
    </row>
    <row r="6883" spans="1:2" x14ac:dyDescent="0.25">
      <c r="A6883" s="204">
        <v>32273</v>
      </c>
      <c r="B6883" s="201" t="e">
        <f>NA()</f>
        <v>#N/A</v>
      </c>
    </row>
    <row r="6884" spans="1:2" x14ac:dyDescent="0.25">
      <c r="A6884" s="204">
        <v>32274</v>
      </c>
      <c r="B6884" s="201" t="e">
        <f>NA()</f>
        <v>#N/A</v>
      </c>
    </row>
    <row r="6885" spans="1:2" x14ac:dyDescent="0.25">
      <c r="A6885" s="204">
        <v>32275</v>
      </c>
      <c r="B6885" s="201" t="e">
        <f>NA()</f>
        <v>#N/A</v>
      </c>
    </row>
    <row r="6886" spans="1:2" x14ac:dyDescent="0.25">
      <c r="A6886" s="204">
        <v>32276</v>
      </c>
      <c r="B6886" s="201" t="e">
        <f>NA()</f>
        <v>#N/A</v>
      </c>
    </row>
    <row r="6887" spans="1:2" x14ac:dyDescent="0.25">
      <c r="A6887" s="204">
        <v>32279</v>
      </c>
      <c r="B6887" s="201" t="e">
        <f>NA()</f>
        <v>#N/A</v>
      </c>
    </row>
    <row r="6888" spans="1:2" x14ac:dyDescent="0.25">
      <c r="A6888" s="204">
        <v>32280</v>
      </c>
      <c r="B6888" s="201" t="e">
        <f>NA()</f>
        <v>#N/A</v>
      </c>
    </row>
    <row r="6889" spans="1:2" x14ac:dyDescent="0.25">
      <c r="A6889" s="204">
        <v>32281</v>
      </c>
      <c r="B6889" s="201" t="e">
        <f>NA()</f>
        <v>#N/A</v>
      </c>
    </row>
    <row r="6890" spans="1:2" x14ac:dyDescent="0.25">
      <c r="A6890" s="204">
        <v>32282</v>
      </c>
      <c r="B6890" s="201" t="e">
        <f>NA()</f>
        <v>#N/A</v>
      </c>
    </row>
    <row r="6891" spans="1:2" x14ac:dyDescent="0.25">
      <c r="A6891" s="204">
        <v>32283</v>
      </c>
      <c r="B6891" s="201" t="e">
        <f>NA()</f>
        <v>#N/A</v>
      </c>
    </row>
    <row r="6892" spans="1:2" x14ac:dyDescent="0.25">
      <c r="A6892" s="204">
        <v>32286</v>
      </c>
      <c r="B6892" s="201" t="e">
        <f>NA()</f>
        <v>#N/A</v>
      </c>
    </row>
    <row r="6893" spans="1:2" x14ac:dyDescent="0.25">
      <c r="A6893" s="204">
        <v>32287</v>
      </c>
      <c r="B6893" s="201" t="e">
        <f>NA()</f>
        <v>#N/A</v>
      </c>
    </row>
    <row r="6894" spans="1:2" x14ac:dyDescent="0.25">
      <c r="A6894" s="204">
        <v>32288</v>
      </c>
      <c r="B6894" s="201" t="e">
        <f>NA()</f>
        <v>#N/A</v>
      </c>
    </row>
    <row r="6895" spans="1:2" x14ac:dyDescent="0.25">
      <c r="A6895" s="204">
        <v>32289</v>
      </c>
      <c r="B6895" s="201" t="e">
        <f>NA()</f>
        <v>#N/A</v>
      </c>
    </row>
    <row r="6896" spans="1:2" x14ac:dyDescent="0.25">
      <c r="A6896" s="204">
        <v>32290</v>
      </c>
      <c r="B6896" s="201" t="e">
        <f>NA()</f>
        <v>#N/A</v>
      </c>
    </row>
    <row r="6897" spans="1:2" x14ac:dyDescent="0.25">
      <c r="A6897" s="204">
        <v>32293</v>
      </c>
      <c r="B6897" s="201" t="e">
        <f>NA()</f>
        <v>#N/A</v>
      </c>
    </row>
    <row r="6898" spans="1:2" x14ac:dyDescent="0.25">
      <c r="A6898" s="204">
        <v>32294</v>
      </c>
      <c r="B6898" s="201" t="e">
        <f>NA()</f>
        <v>#N/A</v>
      </c>
    </row>
    <row r="6899" spans="1:2" x14ac:dyDescent="0.25">
      <c r="A6899" s="204">
        <v>32295</v>
      </c>
      <c r="B6899" s="201" t="e">
        <f>NA()</f>
        <v>#N/A</v>
      </c>
    </row>
    <row r="6900" spans="1:2" x14ac:dyDescent="0.25">
      <c r="A6900" s="204">
        <v>32296</v>
      </c>
      <c r="B6900" s="201" t="e">
        <f>NA()</f>
        <v>#N/A</v>
      </c>
    </row>
    <row r="6901" spans="1:2" x14ac:dyDescent="0.25">
      <c r="A6901" s="204">
        <v>32297</v>
      </c>
      <c r="B6901" s="201" t="e">
        <f>NA()</f>
        <v>#N/A</v>
      </c>
    </row>
    <row r="6902" spans="1:2" x14ac:dyDescent="0.25">
      <c r="A6902" s="204">
        <v>32300</v>
      </c>
      <c r="B6902" s="201" t="e">
        <f>NA()</f>
        <v>#N/A</v>
      </c>
    </row>
    <row r="6903" spans="1:2" x14ac:dyDescent="0.25">
      <c r="A6903" s="204">
        <v>32301</v>
      </c>
      <c r="B6903" s="201" t="e">
        <f>NA()</f>
        <v>#N/A</v>
      </c>
    </row>
    <row r="6904" spans="1:2" x14ac:dyDescent="0.25">
      <c r="A6904" s="204">
        <v>32302</v>
      </c>
      <c r="B6904" s="201" t="e">
        <f>NA()</f>
        <v>#N/A</v>
      </c>
    </row>
    <row r="6905" spans="1:2" x14ac:dyDescent="0.25">
      <c r="A6905" s="204">
        <v>32303</v>
      </c>
      <c r="B6905" s="201" t="e">
        <f>NA()</f>
        <v>#N/A</v>
      </c>
    </row>
    <row r="6906" spans="1:2" x14ac:dyDescent="0.25">
      <c r="A6906" s="204">
        <v>32304</v>
      </c>
      <c r="B6906" s="201" t="e">
        <f>NA()</f>
        <v>#N/A</v>
      </c>
    </row>
    <row r="6907" spans="1:2" x14ac:dyDescent="0.25">
      <c r="A6907" s="204">
        <v>32307</v>
      </c>
      <c r="B6907" s="201" t="e">
        <f>NA()</f>
        <v>#N/A</v>
      </c>
    </row>
    <row r="6908" spans="1:2" x14ac:dyDescent="0.25">
      <c r="A6908" s="204">
        <v>32308</v>
      </c>
      <c r="B6908" s="201" t="e">
        <f>NA()</f>
        <v>#N/A</v>
      </c>
    </row>
    <row r="6909" spans="1:2" x14ac:dyDescent="0.25">
      <c r="A6909" s="204">
        <v>32309</v>
      </c>
      <c r="B6909" s="201" t="e">
        <f>NA()</f>
        <v>#N/A</v>
      </c>
    </row>
    <row r="6910" spans="1:2" x14ac:dyDescent="0.25">
      <c r="A6910" s="204">
        <v>32310</v>
      </c>
      <c r="B6910" s="201" t="e">
        <f>NA()</f>
        <v>#N/A</v>
      </c>
    </row>
    <row r="6911" spans="1:2" x14ac:dyDescent="0.25">
      <c r="A6911" s="204">
        <v>32311</v>
      </c>
      <c r="B6911" s="201" t="e">
        <f>NA()</f>
        <v>#N/A</v>
      </c>
    </row>
    <row r="6912" spans="1:2" x14ac:dyDescent="0.25">
      <c r="A6912" s="204">
        <v>32314</v>
      </c>
      <c r="B6912" s="201" t="e">
        <f>NA()</f>
        <v>#N/A</v>
      </c>
    </row>
    <row r="6913" spans="1:2" x14ac:dyDescent="0.25">
      <c r="A6913" s="204">
        <v>32315</v>
      </c>
      <c r="B6913" s="201" t="e">
        <f>NA()</f>
        <v>#N/A</v>
      </c>
    </row>
    <row r="6914" spans="1:2" x14ac:dyDescent="0.25">
      <c r="A6914" s="204">
        <v>32316</v>
      </c>
      <c r="B6914" s="201" t="e">
        <f>NA()</f>
        <v>#N/A</v>
      </c>
    </row>
    <row r="6915" spans="1:2" x14ac:dyDescent="0.25">
      <c r="A6915" s="204">
        <v>32317</v>
      </c>
      <c r="B6915" s="201" t="e">
        <f>NA()</f>
        <v>#N/A</v>
      </c>
    </row>
    <row r="6916" spans="1:2" x14ac:dyDescent="0.25">
      <c r="A6916" s="204">
        <v>32318</v>
      </c>
      <c r="B6916" s="201" t="e">
        <f>NA()</f>
        <v>#N/A</v>
      </c>
    </row>
    <row r="6917" spans="1:2" x14ac:dyDescent="0.25">
      <c r="A6917" s="204">
        <v>32321</v>
      </c>
      <c r="B6917" s="201" t="e">
        <f>NA()</f>
        <v>#N/A</v>
      </c>
    </row>
    <row r="6918" spans="1:2" x14ac:dyDescent="0.25">
      <c r="A6918" s="204">
        <v>32322</v>
      </c>
      <c r="B6918" s="201" t="e">
        <f>NA()</f>
        <v>#N/A</v>
      </c>
    </row>
    <row r="6919" spans="1:2" x14ac:dyDescent="0.25">
      <c r="A6919" s="204">
        <v>32323</v>
      </c>
      <c r="B6919" s="201" t="e">
        <f>NA()</f>
        <v>#N/A</v>
      </c>
    </row>
    <row r="6920" spans="1:2" x14ac:dyDescent="0.25">
      <c r="A6920" s="204">
        <v>32324</v>
      </c>
      <c r="B6920" s="201" t="e">
        <f>NA()</f>
        <v>#N/A</v>
      </c>
    </row>
    <row r="6921" spans="1:2" x14ac:dyDescent="0.25">
      <c r="A6921" s="204">
        <v>32325</v>
      </c>
      <c r="B6921" s="201" t="e">
        <f>NA()</f>
        <v>#N/A</v>
      </c>
    </row>
    <row r="6922" spans="1:2" x14ac:dyDescent="0.25">
      <c r="A6922" s="204">
        <v>32328</v>
      </c>
      <c r="B6922" s="201" t="e">
        <f>NA()</f>
        <v>#N/A</v>
      </c>
    </row>
    <row r="6923" spans="1:2" x14ac:dyDescent="0.25">
      <c r="A6923" s="204">
        <v>32329</v>
      </c>
      <c r="B6923" s="201" t="e">
        <f>NA()</f>
        <v>#N/A</v>
      </c>
    </row>
    <row r="6924" spans="1:2" x14ac:dyDescent="0.25">
      <c r="A6924" s="204">
        <v>32330</v>
      </c>
      <c r="B6924" s="201" t="e">
        <f>NA()</f>
        <v>#N/A</v>
      </c>
    </row>
    <row r="6925" spans="1:2" x14ac:dyDescent="0.25">
      <c r="A6925" s="204">
        <v>32331</v>
      </c>
      <c r="B6925" s="201" t="e">
        <f>NA()</f>
        <v>#N/A</v>
      </c>
    </row>
    <row r="6926" spans="1:2" x14ac:dyDescent="0.25">
      <c r="A6926" s="204">
        <v>32332</v>
      </c>
      <c r="B6926" s="201" t="e">
        <f>NA()</f>
        <v>#N/A</v>
      </c>
    </row>
    <row r="6927" spans="1:2" x14ac:dyDescent="0.25">
      <c r="A6927" s="204">
        <v>32335</v>
      </c>
      <c r="B6927" s="201" t="e">
        <f>NA()</f>
        <v>#N/A</v>
      </c>
    </row>
    <row r="6928" spans="1:2" x14ac:dyDescent="0.25">
      <c r="A6928" s="204">
        <v>32336</v>
      </c>
      <c r="B6928" s="201" t="e">
        <f>NA()</f>
        <v>#N/A</v>
      </c>
    </row>
    <row r="6929" spans="1:2" x14ac:dyDescent="0.25">
      <c r="A6929" s="204">
        <v>32337</v>
      </c>
      <c r="B6929" s="201" t="e">
        <f>NA()</f>
        <v>#N/A</v>
      </c>
    </row>
    <row r="6930" spans="1:2" x14ac:dyDescent="0.25">
      <c r="A6930" s="204">
        <v>32338</v>
      </c>
      <c r="B6930" s="201" t="e">
        <f>NA()</f>
        <v>#N/A</v>
      </c>
    </row>
    <row r="6931" spans="1:2" x14ac:dyDescent="0.25">
      <c r="A6931" s="204">
        <v>32339</v>
      </c>
      <c r="B6931" s="201" t="e">
        <f>NA()</f>
        <v>#N/A</v>
      </c>
    </row>
    <row r="6932" spans="1:2" x14ac:dyDescent="0.25">
      <c r="A6932" s="204">
        <v>32342</v>
      </c>
      <c r="B6932" s="201" t="e">
        <f>NA()</f>
        <v>#N/A</v>
      </c>
    </row>
    <row r="6933" spans="1:2" x14ac:dyDescent="0.25">
      <c r="A6933" s="204">
        <v>32343</v>
      </c>
      <c r="B6933" s="201" t="e">
        <f>NA()</f>
        <v>#N/A</v>
      </c>
    </row>
    <row r="6934" spans="1:2" x14ac:dyDescent="0.25">
      <c r="A6934" s="204">
        <v>32344</v>
      </c>
      <c r="B6934" s="201" t="e">
        <f>NA()</f>
        <v>#N/A</v>
      </c>
    </row>
    <row r="6935" spans="1:2" x14ac:dyDescent="0.25">
      <c r="A6935" s="204">
        <v>32345</v>
      </c>
      <c r="B6935" s="201" t="e">
        <f>NA()</f>
        <v>#N/A</v>
      </c>
    </row>
    <row r="6936" spans="1:2" x14ac:dyDescent="0.25">
      <c r="A6936" s="204">
        <v>32346</v>
      </c>
      <c r="B6936" s="201" t="e">
        <f>NA()</f>
        <v>#N/A</v>
      </c>
    </row>
    <row r="6937" spans="1:2" x14ac:dyDescent="0.25">
      <c r="A6937" s="204">
        <v>32349</v>
      </c>
      <c r="B6937" s="201" t="e">
        <f>NA()</f>
        <v>#N/A</v>
      </c>
    </row>
    <row r="6938" spans="1:2" x14ac:dyDescent="0.25">
      <c r="A6938" s="204">
        <v>32350</v>
      </c>
      <c r="B6938" s="201" t="e">
        <f>NA()</f>
        <v>#N/A</v>
      </c>
    </row>
    <row r="6939" spans="1:2" x14ac:dyDescent="0.25">
      <c r="A6939" s="204">
        <v>32351</v>
      </c>
      <c r="B6939" s="201" t="e">
        <f>NA()</f>
        <v>#N/A</v>
      </c>
    </row>
    <row r="6940" spans="1:2" x14ac:dyDescent="0.25">
      <c r="A6940" s="204">
        <v>32352</v>
      </c>
      <c r="B6940" s="201" t="e">
        <f>NA()</f>
        <v>#N/A</v>
      </c>
    </row>
    <row r="6941" spans="1:2" x14ac:dyDescent="0.25">
      <c r="A6941" s="204">
        <v>32353</v>
      </c>
      <c r="B6941" s="201" t="e">
        <f>NA()</f>
        <v>#N/A</v>
      </c>
    </row>
    <row r="6942" spans="1:2" x14ac:dyDescent="0.25">
      <c r="A6942" s="204">
        <v>32356</v>
      </c>
      <c r="B6942" s="201" t="e">
        <f>NA()</f>
        <v>#N/A</v>
      </c>
    </row>
    <row r="6943" spans="1:2" x14ac:dyDescent="0.25">
      <c r="A6943" s="204">
        <v>32357</v>
      </c>
      <c r="B6943" s="201" t="e">
        <f>NA()</f>
        <v>#N/A</v>
      </c>
    </row>
    <row r="6944" spans="1:2" x14ac:dyDescent="0.25">
      <c r="A6944" s="204">
        <v>32358</v>
      </c>
      <c r="B6944" s="201" t="e">
        <f>NA()</f>
        <v>#N/A</v>
      </c>
    </row>
    <row r="6945" spans="1:2" x14ac:dyDescent="0.25">
      <c r="A6945" s="204">
        <v>32359</v>
      </c>
      <c r="B6945" s="201" t="e">
        <f>NA()</f>
        <v>#N/A</v>
      </c>
    </row>
    <row r="6946" spans="1:2" x14ac:dyDescent="0.25">
      <c r="A6946" s="204">
        <v>32360</v>
      </c>
      <c r="B6946" s="201" t="e">
        <f>NA()</f>
        <v>#N/A</v>
      </c>
    </row>
    <row r="6947" spans="1:2" x14ac:dyDescent="0.25">
      <c r="A6947" s="204">
        <v>32363</v>
      </c>
      <c r="B6947" s="201" t="e">
        <f>NA()</f>
        <v>#N/A</v>
      </c>
    </row>
    <row r="6948" spans="1:2" x14ac:dyDescent="0.25">
      <c r="A6948" s="204">
        <v>32364</v>
      </c>
      <c r="B6948" s="201" t="e">
        <f>NA()</f>
        <v>#N/A</v>
      </c>
    </row>
    <row r="6949" spans="1:2" x14ac:dyDescent="0.25">
      <c r="A6949" s="204">
        <v>32365</v>
      </c>
      <c r="B6949" s="201" t="e">
        <f>NA()</f>
        <v>#N/A</v>
      </c>
    </row>
    <row r="6950" spans="1:2" x14ac:dyDescent="0.25">
      <c r="A6950" s="204">
        <v>32366</v>
      </c>
      <c r="B6950" s="201" t="e">
        <f>NA()</f>
        <v>#N/A</v>
      </c>
    </row>
    <row r="6951" spans="1:2" x14ac:dyDescent="0.25">
      <c r="A6951" s="204">
        <v>32367</v>
      </c>
      <c r="B6951" s="201" t="e">
        <f>NA()</f>
        <v>#N/A</v>
      </c>
    </row>
    <row r="6952" spans="1:2" x14ac:dyDescent="0.25">
      <c r="A6952" s="204">
        <v>32370</v>
      </c>
      <c r="B6952" s="201" t="e">
        <f>NA()</f>
        <v>#N/A</v>
      </c>
    </row>
    <row r="6953" spans="1:2" x14ac:dyDescent="0.25">
      <c r="A6953" s="204">
        <v>32371</v>
      </c>
      <c r="B6953" s="201" t="e">
        <f>NA()</f>
        <v>#N/A</v>
      </c>
    </row>
    <row r="6954" spans="1:2" x14ac:dyDescent="0.25">
      <c r="A6954" s="204">
        <v>32372</v>
      </c>
      <c r="B6954" s="201" t="e">
        <f>NA()</f>
        <v>#N/A</v>
      </c>
    </row>
    <row r="6955" spans="1:2" x14ac:dyDescent="0.25">
      <c r="A6955" s="204">
        <v>32373</v>
      </c>
      <c r="B6955" s="201" t="e">
        <f>NA()</f>
        <v>#N/A</v>
      </c>
    </row>
    <row r="6956" spans="1:2" x14ac:dyDescent="0.25">
      <c r="A6956" s="204">
        <v>32374</v>
      </c>
      <c r="B6956" s="201" t="e">
        <f>NA()</f>
        <v>#N/A</v>
      </c>
    </row>
    <row r="6957" spans="1:2" x14ac:dyDescent="0.25">
      <c r="A6957" s="204">
        <v>32377</v>
      </c>
      <c r="B6957" s="201" t="e">
        <f>NA()</f>
        <v>#N/A</v>
      </c>
    </row>
    <row r="6958" spans="1:2" x14ac:dyDescent="0.25">
      <c r="A6958" s="204">
        <v>32378</v>
      </c>
      <c r="B6958" s="201" t="e">
        <f>NA()</f>
        <v>#N/A</v>
      </c>
    </row>
    <row r="6959" spans="1:2" x14ac:dyDescent="0.25">
      <c r="A6959" s="204">
        <v>32379</v>
      </c>
      <c r="B6959" s="201" t="e">
        <f>NA()</f>
        <v>#N/A</v>
      </c>
    </row>
    <row r="6960" spans="1:2" x14ac:dyDescent="0.25">
      <c r="A6960" s="204">
        <v>32380</v>
      </c>
      <c r="B6960" s="201" t="e">
        <f>NA()</f>
        <v>#N/A</v>
      </c>
    </row>
    <row r="6961" spans="1:2" x14ac:dyDescent="0.25">
      <c r="A6961" s="204">
        <v>32381</v>
      </c>
      <c r="B6961" s="201" t="e">
        <f>NA()</f>
        <v>#N/A</v>
      </c>
    </row>
    <row r="6962" spans="1:2" x14ac:dyDescent="0.25">
      <c r="A6962" s="204">
        <v>32384</v>
      </c>
      <c r="B6962" s="201" t="e">
        <f>NA()</f>
        <v>#N/A</v>
      </c>
    </row>
    <row r="6963" spans="1:2" x14ac:dyDescent="0.25">
      <c r="A6963" s="204">
        <v>32385</v>
      </c>
      <c r="B6963" s="201" t="e">
        <f>NA()</f>
        <v>#N/A</v>
      </c>
    </row>
    <row r="6964" spans="1:2" x14ac:dyDescent="0.25">
      <c r="A6964" s="204">
        <v>32386</v>
      </c>
      <c r="B6964" s="201" t="e">
        <f>NA()</f>
        <v>#N/A</v>
      </c>
    </row>
    <row r="6965" spans="1:2" x14ac:dyDescent="0.25">
      <c r="A6965" s="204">
        <v>32387</v>
      </c>
      <c r="B6965" s="201" t="e">
        <f>NA()</f>
        <v>#N/A</v>
      </c>
    </row>
    <row r="6966" spans="1:2" x14ac:dyDescent="0.25">
      <c r="A6966" s="204">
        <v>32388</v>
      </c>
      <c r="B6966" s="201" t="e">
        <f>NA()</f>
        <v>#N/A</v>
      </c>
    </row>
    <row r="6967" spans="1:2" x14ac:dyDescent="0.25">
      <c r="A6967" s="204">
        <v>32391</v>
      </c>
      <c r="B6967" s="201" t="e">
        <f>NA()</f>
        <v>#N/A</v>
      </c>
    </row>
    <row r="6968" spans="1:2" x14ac:dyDescent="0.25">
      <c r="A6968" s="204">
        <v>32392</v>
      </c>
      <c r="B6968" s="201" t="e">
        <f>NA()</f>
        <v>#N/A</v>
      </c>
    </row>
    <row r="6969" spans="1:2" x14ac:dyDescent="0.25">
      <c r="A6969" s="204">
        <v>32393</v>
      </c>
      <c r="B6969" s="201" t="e">
        <f>NA()</f>
        <v>#N/A</v>
      </c>
    </row>
    <row r="6970" spans="1:2" x14ac:dyDescent="0.25">
      <c r="A6970" s="204">
        <v>32394</v>
      </c>
      <c r="B6970" s="201" t="e">
        <f>NA()</f>
        <v>#N/A</v>
      </c>
    </row>
    <row r="6971" spans="1:2" x14ac:dyDescent="0.25">
      <c r="A6971" s="204">
        <v>32395</v>
      </c>
      <c r="B6971" s="201" t="e">
        <f>NA()</f>
        <v>#N/A</v>
      </c>
    </row>
    <row r="6972" spans="1:2" x14ac:dyDescent="0.25">
      <c r="A6972" s="204">
        <v>32398</v>
      </c>
      <c r="B6972" s="201" t="e">
        <f>NA()</f>
        <v>#N/A</v>
      </c>
    </row>
    <row r="6973" spans="1:2" x14ac:dyDescent="0.25">
      <c r="A6973" s="204">
        <v>32399</v>
      </c>
      <c r="B6973" s="201" t="e">
        <f>NA()</f>
        <v>#N/A</v>
      </c>
    </row>
    <row r="6974" spans="1:2" x14ac:dyDescent="0.25">
      <c r="A6974" s="204">
        <v>32400</v>
      </c>
      <c r="B6974" s="201" t="e">
        <f>NA()</f>
        <v>#N/A</v>
      </c>
    </row>
    <row r="6975" spans="1:2" x14ac:dyDescent="0.25">
      <c r="A6975" s="204">
        <v>32401</v>
      </c>
      <c r="B6975" s="201" t="e">
        <f>NA()</f>
        <v>#N/A</v>
      </c>
    </row>
    <row r="6976" spans="1:2" x14ac:dyDescent="0.25">
      <c r="A6976" s="204">
        <v>32402</v>
      </c>
      <c r="B6976" s="201" t="e">
        <f>NA()</f>
        <v>#N/A</v>
      </c>
    </row>
    <row r="6977" spans="1:2" x14ac:dyDescent="0.25">
      <c r="A6977" s="204">
        <v>32405</v>
      </c>
      <c r="B6977" s="201" t="e">
        <f>NA()</f>
        <v>#N/A</v>
      </c>
    </row>
    <row r="6978" spans="1:2" x14ac:dyDescent="0.25">
      <c r="A6978" s="204">
        <v>32406</v>
      </c>
      <c r="B6978" s="201" t="e">
        <f>NA()</f>
        <v>#N/A</v>
      </c>
    </row>
    <row r="6979" spans="1:2" x14ac:dyDescent="0.25">
      <c r="A6979" s="204">
        <v>32407</v>
      </c>
      <c r="B6979" s="201" t="e">
        <f>NA()</f>
        <v>#N/A</v>
      </c>
    </row>
    <row r="6980" spans="1:2" x14ac:dyDescent="0.25">
      <c r="A6980" s="204">
        <v>32408</v>
      </c>
      <c r="B6980" s="201" t="e">
        <f>NA()</f>
        <v>#N/A</v>
      </c>
    </row>
    <row r="6981" spans="1:2" x14ac:dyDescent="0.25">
      <c r="A6981" s="204">
        <v>32409</v>
      </c>
      <c r="B6981" s="201" t="e">
        <f>NA()</f>
        <v>#N/A</v>
      </c>
    </row>
    <row r="6982" spans="1:2" x14ac:dyDescent="0.25">
      <c r="A6982" s="204">
        <v>32412</v>
      </c>
      <c r="B6982" s="201" t="e">
        <f>NA()</f>
        <v>#N/A</v>
      </c>
    </row>
    <row r="6983" spans="1:2" x14ac:dyDescent="0.25">
      <c r="A6983" s="204">
        <v>32413</v>
      </c>
      <c r="B6983" s="201" t="e">
        <f>NA()</f>
        <v>#N/A</v>
      </c>
    </row>
    <row r="6984" spans="1:2" x14ac:dyDescent="0.25">
      <c r="A6984" s="204">
        <v>32414</v>
      </c>
      <c r="B6984" s="201" t="e">
        <f>NA()</f>
        <v>#N/A</v>
      </c>
    </row>
    <row r="6985" spans="1:2" x14ac:dyDescent="0.25">
      <c r="A6985" s="204">
        <v>32415</v>
      </c>
      <c r="B6985" s="201" t="e">
        <f>NA()</f>
        <v>#N/A</v>
      </c>
    </row>
    <row r="6986" spans="1:2" x14ac:dyDescent="0.25">
      <c r="A6986" s="204">
        <v>32416</v>
      </c>
      <c r="B6986" s="201" t="e">
        <f>NA()</f>
        <v>#N/A</v>
      </c>
    </row>
    <row r="6987" spans="1:2" x14ac:dyDescent="0.25">
      <c r="A6987" s="204">
        <v>32419</v>
      </c>
      <c r="B6987" s="201" t="e">
        <f>NA()</f>
        <v>#N/A</v>
      </c>
    </row>
    <row r="6988" spans="1:2" x14ac:dyDescent="0.25">
      <c r="A6988" s="204">
        <v>32420</v>
      </c>
      <c r="B6988" s="201" t="e">
        <f>NA()</f>
        <v>#N/A</v>
      </c>
    </row>
    <row r="6989" spans="1:2" x14ac:dyDescent="0.25">
      <c r="A6989" s="204">
        <v>32421</v>
      </c>
      <c r="B6989" s="201" t="e">
        <f>NA()</f>
        <v>#N/A</v>
      </c>
    </row>
    <row r="6990" spans="1:2" x14ac:dyDescent="0.25">
      <c r="A6990" s="204">
        <v>32422</v>
      </c>
      <c r="B6990" s="201" t="e">
        <f>NA()</f>
        <v>#N/A</v>
      </c>
    </row>
    <row r="6991" spans="1:2" x14ac:dyDescent="0.25">
      <c r="A6991" s="204">
        <v>32423</v>
      </c>
      <c r="B6991" s="201" t="e">
        <f>NA()</f>
        <v>#N/A</v>
      </c>
    </row>
    <row r="6992" spans="1:2" x14ac:dyDescent="0.25">
      <c r="A6992" s="204">
        <v>32426</v>
      </c>
      <c r="B6992" s="201" t="e">
        <f>NA()</f>
        <v>#N/A</v>
      </c>
    </row>
    <row r="6993" spans="1:2" x14ac:dyDescent="0.25">
      <c r="A6993" s="204">
        <v>32427</v>
      </c>
      <c r="B6993" s="201" t="e">
        <f>NA()</f>
        <v>#N/A</v>
      </c>
    </row>
    <row r="6994" spans="1:2" x14ac:dyDescent="0.25">
      <c r="A6994" s="204">
        <v>32428</v>
      </c>
      <c r="B6994" s="201" t="e">
        <f>NA()</f>
        <v>#N/A</v>
      </c>
    </row>
    <row r="6995" spans="1:2" x14ac:dyDescent="0.25">
      <c r="A6995" s="204">
        <v>32429</v>
      </c>
      <c r="B6995" s="201" t="e">
        <f>NA()</f>
        <v>#N/A</v>
      </c>
    </row>
    <row r="6996" spans="1:2" x14ac:dyDescent="0.25">
      <c r="A6996" s="204">
        <v>32430</v>
      </c>
      <c r="B6996" s="201" t="e">
        <f>NA()</f>
        <v>#N/A</v>
      </c>
    </row>
    <row r="6997" spans="1:2" x14ac:dyDescent="0.25">
      <c r="A6997" s="204">
        <v>32433</v>
      </c>
      <c r="B6997" s="201" t="e">
        <f>NA()</f>
        <v>#N/A</v>
      </c>
    </row>
    <row r="6998" spans="1:2" x14ac:dyDescent="0.25">
      <c r="A6998" s="204">
        <v>32434</v>
      </c>
      <c r="B6998" s="201" t="e">
        <f>NA()</f>
        <v>#N/A</v>
      </c>
    </row>
    <row r="6999" spans="1:2" x14ac:dyDescent="0.25">
      <c r="A6999" s="204">
        <v>32435</v>
      </c>
      <c r="B6999" s="201" t="e">
        <f>NA()</f>
        <v>#N/A</v>
      </c>
    </row>
    <row r="7000" spans="1:2" x14ac:dyDescent="0.25">
      <c r="A7000" s="204">
        <v>32436</v>
      </c>
      <c r="B7000" s="201" t="e">
        <f>NA()</f>
        <v>#N/A</v>
      </c>
    </row>
    <row r="7001" spans="1:2" x14ac:dyDescent="0.25">
      <c r="A7001" s="204">
        <v>32437</v>
      </c>
      <c r="B7001" s="201" t="e">
        <f>NA()</f>
        <v>#N/A</v>
      </c>
    </row>
    <row r="7002" spans="1:2" x14ac:dyDescent="0.25">
      <c r="A7002" s="204">
        <v>32440</v>
      </c>
      <c r="B7002" s="201" t="e">
        <f>NA()</f>
        <v>#N/A</v>
      </c>
    </row>
    <row r="7003" spans="1:2" x14ac:dyDescent="0.25">
      <c r="A7003" s="204">
        <v>32441</v>
      </c>
      <c r="B7003" s="201" t="e">
        <f>NA()</f>
        <v>#N/A</v>
      </c>
    </row>
    <row r="7004" spans="1:2" x14ac:dyDescent="0.25">
      <c r="A7004" s="204">
        <v>32442</v>
      </c>
      <c r="B7004" s="201" t="e">
        <f>NA()</f>
        <v>#N/A</v>
      </c>
    </row>
    <row r="7005" spans="1:2" x14ac:dyDescent="0.25">
      <c r="A7005" s="204">
        <v>32443</v>
      </c>
      <c r="B7005" s="201" t="e">
        <f>NA()</f>
        <v>#N/A</v>
      </c>
    </row>
    <row r="7006" spans="1:2" x14ac:dyDescent="0.25">
      <c r="A7006" s="204">
        <v>32444</v>
      </c>
      <c r="B7006" s="201" t="e">
        <f>NA()</f>
        <v>#N/A</v>
      </c>
    </row>
    <row r="7007" spans="1:2" x14ac:dyDescent="0.25">
      <c r="A7007" s="204">
        <v>32447</v>
      </c>
      <c r="B7007" s="201" t="e">
        <f>NA()</f>
        <v>#N/A</v>
      </c>
    </row>
    <row r="7008" spans="1:2" x14ac:dyDescent="0.25">
      <c r="A7008" s="204">
        <v>32448</v>
      </c>
      <c r="B7008" s="201" t="e">
        <f>NA()</f>
        <v>#N/A</v>
      </c>
    </row>
    <row r="7009" spans="1:2" x14ac:dyDescent="0.25">
      <c r="A7009" s="204">
        <v>32449</v>
      </c>
      <c r="B7009" s="201" t="e">
        <f>NA()</f>
        <v>#N/A</v>
      </c>
    </row>
    <row r="7010" spans="1:2" x14ac:dyDescent="0.25">
      <c r="A7010" s="204">
        <v>32450</v>
      </c>
      <c r="B7010" s="201" t="e">
        <f>NA()</f>
        <v>#N/A</v>
      </c>
    </row>
    <row r="7011" spans="1:2" x14ac:dyDescent="0.25">
      <c r="A7011" s="204">
        <v>32451</v>
      </c>
      <c r="B7011" s="201" t="e">
        <f>NA()</f>
        <v>#N/A</v>
      </c>
    </row>
    <row r="7012" spans="1:2" x14ac:dyDescent="0.25">
      <c r="A7012" s="204">
        <v>32454</v>
      </c>
      <c r="B7012" s="201" t="e">
        <f>NA()</f>
        <v>#N/A</v>
      </c>
    </row>
    <row r="7013" spans="1:2" x14ac:dyDescent="0.25">
      <c r="A7013" s="204">
        <v>32455</v>
      </c>
      <c r="B7013" s="201" t="e">
        <f>NA()</f>
        <v>#N/A</v>
      </c>
    </row>
    <row r="7014" spans="1:2" x14ac:dyDescent="0.25">
      <c r="A7014" s="204">
        <v>32456</v>
      </c>
      <c r="B7014" s="201" t="e">
        <f>NA()</f>
        <v>#N/A</v>
      </c>
    </row>
    <row r="7015" spans="1:2" x14ac:dyDescent="0.25">
      <c r="A7015" s="204">
        <v>32457</v>
      </c>
      <c r="B7015" s="201" t="e">
        <f>NA()</f>
        <v>#N/A</v>
      </c>
    </row>
    <row r="7016" spans="1:2" x14ac:dyDescent="0.25">
      <c r="A7016" s="204">
        <v>32458</v>
      </c>
      <c r="B7016" s="201" t="e">
        <f>NA()</f>
        <v>#N/A</v>
      </c>
    </row>
    <row r="7017" spans="1:2" x14ac:dyDescent="0.25">
      <c r="A7017" s="204">
        <v>32461</v>
      </c>
      <c r="B7017" s="201" t="e">
        <f>NA()</f>
        <v>#N/A</v>
      </c>
    </row>
    <row r="7018" spans="1:2" x14ac:dyDescent="0.25">
      <c r="A7018" s="204">
        <v>32462</v>
      </c>
      <c r="B7018" s="201" t="e">
        <f>NA()</f>
        <v>#N/A</v>
      </c>
    </row>
    <row r="7019" spans="1:2" x14ac:dyDescent="0.25">
      <c r="A7019" s="204">
        <v>32463</v>
      </c>
      <c r="B7019" s="201" t="e">
        <f>NA()</f>
        <v>#N/A</v>
      </c>
    </row>
    <row r="7020" spans="1:2" x14ac:dyDescent="0.25">
      <c r="A7020" s="204">
        <v>32464</v>
      </c>
      <c r="B7020" s="201" t="e">
        <f>NA()</f>
        <v>#N/A</v>
      </c>
    </row>
    <row r="7021" spans="1:2" x14ac:dyDescent="0.25">
      <c r="A7021" s="204">
        <v>32465</v>
      </c>
      <c r="B7021" s="201" t="e">
        <f>NA()</f>
        <v>#N/A</v>
      </c>
    </row>
    <row r="7022" spans="1:2" x14ac:dyDescent="0.25">
      <c r="A7022" s="204">
        <v>32468</v>
      </c>
      <c r="B7022" s="201" t="e">
        <f>NA()</f>
        <v>#N/A</v>
      </c>
    </row>
    <row r="7023" spans="1:2" x14ac:dyDescent="0.25">
      <c r="A7023" s="204">
        <v>32469</v>
      </c>
      <c r="B7023" s="201" t="e">
        <f>NA()</f>
        <v>#N/A</v>
      </c>
    </row>
    <row r="7024" spans="1:2" x14ac:dyDescent="0.25">
      <c r="A7024" s="204">
        <v>32470</v>
      </c>
      <c r="B7024" s="201" t="e">
        <f>NA()</f>
        <v>#N/A</v>
      </c>
    </row>
    <row r="7025" spans="1:2" x14ac:dyDescent="0.25">
      <c r="A7025" s="204">
        <v>32471</v>
      </c>
      <c r="B7025" s="201" t="e">
        <f>NA()</f>
        <v>#N/A</v>
      </c>
    </row>
    <row r="7026" spans="1:2" x14ac:dyDescent="0.25">
      <c r="A7026" s="204">
        <v>32472</v>
      </c>
      <c r="B7026" s="201" t="e">
        <f>NA()</f>
        <v>#N/A</v>
      </c>
    </row>
    <row r="7027" spans="1:2" x14ac:dyDescent="0.25">
      <c r="A7027" s="204">
        <v>32475</v>
      </c>
      <c r="B7027" s="201" t="e">
        <f>NA()</f>
        <v>#N/A</v>
      </c>
    </row>
    <row r="7028" spans="1:2" x14ac:dyDescent="0.25">
      <c r="A7028" s="204">
        <v>32476</v>
      </c>
      <c r="B7028" s="201" t="e">
        <f>NA()</f>
        <v>#N/A</v>
      </c>
    </row>
    <row r="7029" spans="1:2" x14ac:dyDescent="0.25">
      <c r="A7029" s="204">
        <v>32477</v>
      </c>
      <c r="B7029" s="201" t="e">
        <f>NA()</f>
        <v>#N/A</v>
      </c>
    </row>
    <row r="7030" spans="1:2" x14ac:dyDescent="0.25">
      <c r="A7030" s="204">
        <v>32478</v>
      </c>
      <c r="B7030" s="201" t="e">
        <f>NA()</f>
        <v>#N/A</v>
      </c>
    </row>
    <row r="7031" spans="1:2" x14ac:dyDescent="0.25">
      <c r="A7031" s="204">
        <v>32479</v>
      </c>
      <c r="B7031" s="201" t="e">
        <f>NA()</f>
        <v>#N/A</v>
      </c>
    </row>
    <row r="7032" spans="1:2" x14ac:dyDescent="0.25">
      <c r="A7032" s="204">
        <v>32482</v>
      </c>
      <c r="B7032" s="201" t="e">
        <f>NA()</f>
        <v>#N/A</v>
      </c>
    </row>
    <row r="7033" spans="1:2" x14ac:dyDescent="0.25">
      <c r="A7033" s="204">
        <v>32483</v>
      </c>
      <c r="B7033" s="201" t="e">
        <f>NA()</f>
        <v>#N/A</v>
      </c>
    </row>
    <row r="7034" spans="1:2" x14ac:dyDescent="0.25">
      <c r="A7034" s="204">
        <v>32484</v>
      </c>
      <c r="B7034" s="201" t="e">
        <f>NA()</f>
        <v>#N/A</v>
      </c>
    </row>
    <row r="7035" spans="1:2" x14ac:dyDescent="0.25">
      <c r="A7035" s="204">
        <v>32485</v>
      </c>
      <c r="B7035" s="201" t="e">
        <f>NA()</f>
        <v>#N/A</v>
      </c>
    </row>
    <row r="7036" spans="1:2" x14ac:dyDescent="0.25">
      <c r="A7036" s="204">
        <v>32486</v>
      </c>
      <c r="B7036" s="201" t="e">
        <f>NA()</f>
        <v>#N/A</v>
      </c>
    </row>
    <row r="7037" spans="1:2" x14ac:dyDescent="0.25">
      <c r="A7037" s="204">
        <v>32489</v>
      </c>
      <c r="B7037" s="201" t="e">
        <f>NA()</f>
        <v>#N/A</v>
      </c>
    </row>
    <row r="7038" spans="1:2" x14ac:dyDescent="0.25">
      <c r="A7038" s="204">
        <v>32490</v>
      </c>
      <c r="B7038" s="201" t="e">
        <f>NA()</f>
        <v>#N/A</v>
      </c>
    </row>
    <row r="7039" spans="1:2" x14ac:dyDescent="0.25">
      <c r="A7039" s="204">
        <v>32491</v>
      </c>
      <c r="B7039" s="201" t="e">
        <f>NA()</f>
        <v>#N/A</v>
      </c>
    </row>
    <row r="7040" spans="1:2" x14ac:dyDescent="0.25">
      <c r="A7040" s="204">
        <v>32492</v>
      </c>
      <c r="B7040" s="201" t="e">
        <f>NA()</f>
        <v>#N/A</v>
      </c>
    </row>
    <row r="7041" spans="1:2" x14ac:dyDescent="0.25">
      <c r="A7041" s="204">
        <v>32493</v>
      </c>
      <c r="B7041" s="201" t="e">
        <f>NA()</f>
        <v>#N/A</v>
      </c>
    </row>
    <row r="7042" spans="1:2" x14ac:dyDescent="0.25">
      <c r="A7042" s="204">
        <v>32496</v>
      </c>
      <c r="B7042" s="201" t="e">
        <f>NA()</f>
        <v>#N/A</v>
      </c>
    </row>
    <row r="7043" spans="1:2" x14ac:dyDescent="0.25">
      <c r="A7043" s="204">
        <v>32497</v>
      </c>
      <c r="B7043" s="201" t="e">
        <f>NA()</f>
        <v>#N/A</v>
      </c>
    </row>
    <row r="7044" spans="1:2" x14ac:dyDescent="0.25">
      <c r="A7044" s="204">
        <v>32498</v>
      </c>
      <c r="B7044" s="201" t="e">
        <f>NA()</f>
        <v>#N/A</v>
      </c>
    </row>
    <row r="7045" spans="1:2" x14ac:dyDescent="0.25">
      <c r="A7045" s="204">
        <v>32499</v>
      </c>
      <c r="B7045" s="201" t="e">
        <f>NA()</f>
        <v>#N/A</v>
      </c>
    </row>
    <row r="7046" spans="1:2" x14ac:dyDescent="0.25">
      <c r="A7046" s="204">
        <v>32500</v>
      </c>
      <c r="B7046" s="201" t="e">
        <f>NA()</f>
        <v>#N/A</v>
      </c>
    </row>
    <row r="7047" spans="1:2" x14ac:dyDescent="0.25">
      <c r="A7047" s="204">
        <v>32503</v>
      </c>
      <c r="B7047" s="201" t="e">
        <f>NA()</f>
        <v>#N/A</v>
      </c>
    </row>
    <row r="7048" spans="1:2" x14ac:dyDescent="0.25">
      <c r="A7048" s="204">
        <v>32504</v>
      </c>
      <c r="B7048" s="201" t="e">
        <f>NA()</f>
        <v>#N/A</v>
      </c>
    </row>
    <row r="7049" spans="1:2" x14ac:dyDescent="0.25">
      <c r="A7049" s="204">
        <v>32505</v>
      </c>
      <c r="B7049" s="201" t="e">
        <f>NA()</f>
        <v>#N/A</v>
      </c>
    </row>
    <row r="7050" spans="1:2" x14ac:dyDescent="0.25">
      <c r="A7050" s="204">
        <v>32506</v>
      </c>
      <c r="B7050" s="201" t="e">
        <f>NA()</f>
        <v>#N/A</v>
      </c>
    </row>
    <row r="7051" spans="1:2" x14ac:dyDescent="0.25">
      <c r="A7051" s="204">
        <v>32507</v>
      </c>
      <c r="B7051" s="201" t="e">
        <f>NA()</f>
        <v>#N/A</v>
      </c>
    </row>
    <row r="7052" spans="1:2" x14ac:dyDescent="0.25">
      <c r="A7052" s="204">
        <v>32510</v>
      </c>
      <c r="B7052" s="201" t="e">
        <f>NA()</f>
        <v>#N/A</v>
      </c>
    </row>
    <row r="7053" spans="1:2" x14ac:dyDescent="0.25">
      <c r="A7053" s="204">
        <v>32511</v>
      </c>
      <c r="B7053" s="201" t="e">
        <f>NA()</f>
        <v>#N/A</v>
      </c>
    </row>
    <row r="7054" spans="1:2" x14ac:dyDescent="0.25">
      <c r="A7054" s="204">
        <v>32512</v>
      </c>
      <c r="B7054" s="201" t="e">
        <f>NA()</f>
        <v>#N/A</v>
      </c>
    </row>
    <row r="7055" spans="1:2" x14ac:dyDescent="0.25">
      <c r="A7055" s="204">
        <v>32513</v>
      </c>
      <c r="B7055" s="201" t="e">
        <f>NA()</f>
        <v>#N/A</v>
      </c>
    </row>
    <row r="7056" spans="1:2" x14ac:dyDescent="0.25">
      <c r="A7056" s="204">
        <v>32514</v>
      </c>
      <c r="B7056" s="201" t="e">
        <f>NA()</f>
        <v>#N/A</v>
      </c>
    </row>
    <row r="7057" spans="1:2" x14ac:dyDescent="0.25">
      <c r="A7057" s="204">
        <v>32517</v>
      </c>
      <c r="B7057" s="201" t="e">
        <f>NA()</f>
        <v>#N/A</v>
      </c>
    </row>
    <row r="7058" spans="1:2" x14ac:dyDescent="0.25">
      <c r="A7058" s="204">
        <v>32518</v>
      </c>
      <c r="B7058" s="201" t="e">
        <f>NA()</f>
        <v>#N/A</v>
      </c>
    </row>
    <row r="7059" spans="1:2" x14ac:dyDescent="0.25">
      <c r="A7059" s="204">
        <v>32519</v>
      </c>
      <c r="B7059" s="201" t="e">
        <f>NA()</f>
        <v>#N/A</v>
      </c>
    </row>
    <row r="7060" spans="1:2" x14ac:dyDescent="0.25">
      <c r="A7060" s="204">
        <v>32520</v>
      </c>
      <c r="B7060" s="201" t="e">
        <f>NA()</f>
        <v>#N/A</v>
      </c>
    </row>
    <row r="7061" spans="1:2" x14ac:dyDescent="0.25">
      <c r="A7061" s="204">
        <v>32521</v>
      </c>
      <c r="B7061" s="201" t="e">
        <f>NA()</f>
        <v>#N/A</v>
      </c>
    </row>
    <row r="7062" spans="1:2" x14ac:dyDescent="0.25">
      <c r="A7062" s="204">
        <v>32524</v>
      </c>
      <c r="B7062" s="201" t="e">
        <f>NA()</f>
        <v>#N/A</v>
      </c>
    </row>
    <row r="7063" spans="1:2" x14ac:dyDescent="0.25">
      <c r="A7063" s="204">
        <v>32525</v>
      </c>
      <c r="B7063" s="201" t="e">
        <f>NA()</f>
        <v>#N/A</v>
      </c>
    </row>
    <row r="7064" spans="1:2" x14ac:dyDescent="0.25">
      <c r="A7064" s="204">
        <v>32526</v>
      </c>
      <c r="B7064" s="201" t="e">
        <f>NA()</f>
        <v>#N/A</v>
      </c>
    </row>
    <row r="7065" spans="1:2" x14ac:dyDescent="0.25">
      <c r="A7065" s="204">
        <v>32527</v>
      </c>
      <c r="B7065" s="201" t="e">
        <f>NA()</f>
        <v>#N/A</v>
      </c>
    </row>
    <row r="7066" spans="1:2" x14ac:dyDescent="0.25">
      <c r="A7066" s="204">
        <v>32528</v>
      </c>
      <c r="B7066" s="201" t="e">
        <f>NA()</f>
        <v>#N/A</v>
      </c>
    </row>
    <row r="7067" spans="1:2" x14ac:dyDescent="0.25">
      <c r="A7067" s="204">
        <v>32531</v>
      </c>
      <c r="B7067" s="201" t="e">
        <f>NA()</f>
        <v>#N/A</v>
      </c>
    </row>
    <row r="7068" spans="1:2" x14ac:dyDescent="0.25">
      <c r="A7068" s="204">
        <v>32532</v>
      </c>
      <c r="B7068" s="201" t="e">
        <f>NA()</f>
        <v>#N/A</v>
      </c>
    </row>
    <row r="7069" spans="1:2" x14ac:dyDescent="0.25">
      <c r="A7069" s="204">
        <v>32533</v>
      </c>
      <c r="B7069" s="201" t="e">
        <f>NA()</f>
        <v>#N/A</v>
      </c>
    </row>
    <row r="7070" spans="1:2" x14ac:dyDescent="0.25">
      <c r="A7070" s="204">
        <v>32534</v>
      </c>
      <c r="B7070" s="201" t="e">
        <f>NA()</f>
        <v>#N/A</v>
      </c>
    </row>
    <row r="7071" spans="1:2" x14ac:dyDescent="0.25">
      <c r="A7071" s="204">
        <v>32535</v>
      </c>
      <c r="B7071" s="201" t="e">
        <f>NA()</f>
        <v>#N/A</v>
      </c>
    </row>
    <row r="7072" spans="1:2" x14ac:dyDescent="0.25">
      <c r="A7072" s="204">
        <v>32538</v>
      </c>
      <c r="B7072" s="201" t="e">
        <f>NA()</f>
        <v>#N/A</v>
      </c>
    </row>
    <row r="7073" spans="1:2" x14ac:dyDescent="0.25">
      <c r="A7073" s="204">
        <v>32539</v>
      </c>
      <c r="B7073" s="201" t="e">
        <f>NA()</f>
        <v>#N/A</v>
      </c>
    </row>
    <row r="7074" spans="1:2" x14ac:dyDescent="0.25">
      <c r="A7074" s="204">
        <v>32540</v>
      </c>
      <c r="B7074" s="201" t="e">
        <f>NA()</f>
        <v>#N/A</v>
      </c>
    </row>
    <row r="7075" spans="1:2" x14ac:dyDescent="0.25">
      <c r="A7075" s="204">
        <v>32541</v>
      </c>
      <c r="B7075" s="201" t="e">
        <f>NA()</f>
        <v>#N/A</v>
      </c>
    </row>
    <row r="7076" spans="1:2" x14ac:dyDescent="0.25">
      <c r="A7076" s="204">
        <v>32542</v>
      </c>
      <c r="B7076" s="201" t="e">
        <f>NA()</f>
        <v>#N/A</v>
      </c>
    </row>
    <row r="7077" spans="1:2" x14ac:dyDescent="0.25">
      <c r="A7077" s="204">
        <v>32545</v>
      </c>
      <c r="B7077" s="201" t="e">
        <f>NA()</f>
        <v>#N/A</v>
      </c>
    </row>
    <row r="7078" spans="1:2" x14ac:dyDescent="0.25">
      <c r="A7078" s="204">
        <v>32546</v>
      </c>
      <c r="B7078" s="201" t="e">
        <f>NA()</f>
        <v>#N/A</v>
      </c>
    </row>
    <row r="7079" spans="1:2" x14ac:dyDescent="0.25">
      <c r="A7079" s="204">
        <v>32547</v>
      </c>
      <c r="B7079" s="201" t="e">
        <f>NA()</f>
        <v>#N/A</v>
      </c>
    </row>
    <row r="7080" spans="1:2" x14ac:dyDescent="0.25">
      <c r="A7080" s="204">
        <v>32548</v>
      </c>
      <c r="B7080" s="201" t="e">
        <f>NA()</f>
        <v>#N/A</v>
      </c>
    </row>
    <row r="7081" spans="1:2" x14ac:dyDescent="0.25">
      <c r="A7081" s="204">
        <v>32549</v>
      </c>
      <c r="B7081" s="201" t="e">
        <f>NA()</f>
        <v>#N/A</v>
      </c>
    </row>
    <row r="7082" spans="1:2" x14ac:dyDescent="0.25">
      <c r="A7082" s="204">
        <v>32552</v>
      </c>
      <c r="B7082" s="201" t="e">
        <f>NA()</f>
        <v>#N/A</v>
      </c>
    </row>
    <row r="7083" spans="1:2" x14ac:dyDescent="0.25">
      <c r="A7083" s="204">
        <v>32553</v>
      </c>
      <c r="B7083" s="201" t="e">
        <f>NA()</f>
        <v>#N/A</v>
      </c>
    </row>
    <row r="7084" spans="1:2" x14ac:dyDescent="0.25">
      <c r="A7084" s="204">
        <v>32554</v>
      </c>
      <c r="B7084" s="201" t="e">
        <f>NA()</f>
        <v>#N/A</v>
      </c>
    </row>
    <row r="7085" spans="1:2" x14ac:dyDescent="0.25">
      <c r="A7085" s="204">
        <v>32555</v>
      </c>
      <c r="B7085" s="201" t="e">
        <f>NA()</f>
        <v>#N/A</v>
      </c>
    </row>
    <row r="7086" spans="1:2" x14ac:dyDescent="0.25">
      <c r="A7086" s="204">
        <v>32556</v>
      </c>
      <c r="B7086" s="201" t="e">
        <f>NA()</f>
        <v>#N/A</v>
      </c>
    </row>
    <row r="7087" spans="1:2" x14ac:dyDescent="0.25">
      <c r="A7087" s="204">
        <v>32559</v>
      </c>
      <c r="B7087" s="201" t="e">
        <f>NA()</f>
        <v>#N/A</v>
      </c>
    </row>
    <row r="7088" spans="1:2" x14ac:dyDescent="0.25">
      <c r="A7088" s="204">
        <v>32560</v>
      </c>
      <c r="B7088" s="201" t="e">
        <f>NA()</f>
        <v>#N/A</v>
      </c>
    </row>
    <row r="7089" spans="1:2" x14ac:dyDescent="0.25">
      <c r="A7089" s="204">
        <v>32561</v>
      </c>
      <c r="B7089" s="201" t="e">
        <f>NA()</f>
        <v>#N/A</v>
      </c>
    </row>
    <row r="7090" spans="1:2" x14ac:dyDescent="0.25">
      <c r="A7090" s="204">
        <v>32562</v>
      </c>
      <c r="B7090" s="201" t="e">
        <f>NA()</f>
        <v>#N/A</v>
      </c>
    </row>
    <row r="7091" spans="1:2" x14ac:dyDescent="0.25">
      <c r="A7091" s="204">
        <v>32563</v>
      </c>
      <c r="B7091" s="201" t="e">
        <f>NA()</f>
        <v>#N/A</v>
      </c>
    </row>
    <row r="7092" spans="1:2" x14ac:dyDescent="0.25">
      <c r="A7092" s="204">
        <v>32566</v>
      </c>
      <c r="B7092" s="201" t="e">
        <f>NA()</f>
        <v>#N/A</v>
      </c>
    </row>
    <row r="7093" spans="1:2" x14ac:dyDescent="0.25">
      <c r="A7093" s="204">
        <v>32567</v>
      </c>
      <c r="B7093" s="201" t="e">
        <f>NA()</f>
        <v>#N/A</v>
      </c>
    </row>
    <row r="7094" spans="1:2" x14ac:dyDescent="0.25">
      <c r="A7094" s="204">
        <v>32568</v>
      </c>
      <c r="B7094" s="201" t="e">
        <f>NA()</f>
        <v>#N/A</v>
      </c>
    </row>
    <row r="7095" spans="1:2" x14ac:dyDescent="0.25">
      <c r="A7095" s="204">
        <v>32569</v>
      </c>
      <c r="B7095" s="201" t="e">
        <f>NA()</f>
        <v>#N/A</v>
      </c>
    </row>
    <row r="7096" spans="1:2" x14ac:dyDescent="0.25">
      <c r="A7096" s="204">
        <v>32570</v>
      </c>
      <c r="B7096" s="201" t="e">
        <f>NA()</f>
        <v>#N/A</v>
      </c>
    </row>
    <row r="7097" spans="1:2" x14ac:dyDescent="0.25">
      <c r="A7097" s="204">
        <v>32573</v>
      </c>
      <c r="B7097" s="201" t="e">
        <f>NA()</f>
        <v>#N/A</v>
      </c>
    </row>
    <row r="7098" spans="1:2" x14ac:dyDescent="0.25">
      <c r="A7098" s="204">
        <v>32574</v>
      </c>
      <c r="B7098" s="201" t="e">
        <f>NA()</f>
        <v>#N/A</v>
      </c>
    </row>
    <row r="7099" spans="1:2" x14ac:dyDescent="0.25">
      <c r="A7099" s="204">
        <v>32575</v>
      </c>
      <c r="B7099" s="201" t="e">
        <f>NA()</f>
        <v>#N/A</v>
      </c>
    </row>
    <row r="7100" spans="1:2" x14ac:dyDescent="0.25">
      <c r="A7100" s="204">
        <v>32576</v>
      </c>
      <c r="B7100" s="201" t="e">
        <f>NA()</f>
        <v>#N/A</v>
      </c>
    </row>
    <row r="7101" spans="1:2" x14ac:dyDescent="0.25">
      <c r="A7101" s="204">
        <v>32577</v>
      </c>
      <c r="B7101" s="201" t="e">
        <f>NA()</f>
        <v>#N/A</v>
      </c>
    </row>
    <row r="7102" spans="1:2" x14ac:dyDescent="0.25">
      <c r="A7102" s="204">
        <v>32580</v>
      </c>
      <c r="B7102" s="201" t="e">
        <f>NA()</f>
        <v>#N/A</v>
      </c>
    </row>
    <row r="7103" spans="1:2" x14ac:dyDescent="0.25">
      <c r="A7103" s="204">
        <v>32581</v>
      </c>
      <c r="B7103" s="201" t="e">
        <f>NA()</f>
        <v>#N/A</v>
      </c>
    </row>
    <row r="7104" spans="1:2" x14ac:dyDescent="0.25">
      <c r="A7104" s="204">
        <v>32582</v>
      </c>
      <c r="B7104" s="201" t="e">
        <f>NA()</f>
        <v>#N/A</v>
      </c>
    </row>
    <row r="7105" spans="1:2" x14ac:dyDescent="0.25">
      <c r="A7105" s="204">
        <v>32583</v>
      </c>
      <c r="B7105" s="201" t="e">
        <f>NA()</f>
        <v>#N/A</v>
      </c>
    </row>
    <row r="7106" spans="1:2" x14ac:dyDescent="0.25">
      <c r="A7106" s="204">
        <v>32584</v>
      </c>
      <c r="B7106" s="201" t="e">
        <f>NA()</f>
        <v>#N/A</v>
      </c>
    </row>
    <row r="7107" spans="1:2" x14ac:dyDescent="0.25">
      <c r="A7107" s="204">
        <v>32587</v>
      </c>
      <c r="B7107" s="201" t="e">
        <f>NA()</f>
        <v>#N/A</v>
      </c>
    </row>
    <row r="7108" spans="1:2" x14ac:dyDescent="0.25">
      <c r="A7108" s="204">
        <v>32588</v>
      </c>
      <c r="B7108" s="201" t="e">
        <f>NA()</f>
        <v>#N/A</v>
      </c>
    </row>
    <row r="7109" spans="1:2" x14ac:dyDescent="0.25">
      <c r="A7109" s="204">
        <v>32589</v>
      </c>
      <c r="B7109" s="201" t="e">
        <f>NA()</f>
        <v>#N/A</v>
      </c>
    </row>
    <row r="7110" spans="1:2" x14ac:dyDescent="0.25">
      <c r="A7110" s="204">
        <v>32590</v>
      </c>
      <c r="B7110" s="201" t="e">
        <f>NA()</f>
        <v>#N/A</v>
      </c>
    </row>
    <row r="7111" spans="1:2" x14ac:dyDescent="0.25">
      <c r="A7111" s="204">
        <v>32591</v>
      </c>
      <c r="B7111" s="201" t="e">
        <f>NA()</f>
        <v>#N/A</v>
      </c>
    </row>
    <row r="7112" spans="1:2" x14ac:dyDescent="0.25">
      <c r="A7112" s="204">
        <v>32594</v>
      </c>
      <c r="B7112" s="201" t="e">
        <f>NA()</f>
        <v>#N/A</v>
      </c>
    </row>
    <row r="7113" spans="1:2" x14ac:dyDescent="0.25">
      <c r="A7113" s="204">
        <v>32595</v>
      </c>
      <c r="B7113" s="201" t="e">
        <f>NA()</f>
        <v>#N/A</v>
      </c>
    </row>
    <row r="7114" spans="1:2" x14ac:dyDescent="0.25">
      <c r="A7114" s="204">
        <v>32596</v>
      </c>
      <c r="B7114" s="201" t="e">
        <f>NA()</f>
        <v>#N/A</v>
      </c>
    </row>
    <row r="7115" spans="1:2" x14ac:dyDescent="0.25">
      <c r="A7115" s="204">
        <v>32597</v>
      </c>
      <c r="B7115" s="201" t="e">
        <f>NA()</f>
        <v>#N/A</v>
      </c>
    </row>
    <row r="7116" spans="1:2" x14ac:dyDescent="0.25">
      <c r="A7116" s="204">
        <v>32598</v>
      </c>
      <c r="B7116" s="201" t="e">
        <f>NA()</f>
        <v>#N/A</v>
      </c>
    </row>
    <row r="7117" spans="1:2" x14ac:dyDescent="0.25">
      <c r="A7117" s="204">
        <v>32601</v>
      </c>
      <c r="B7117" s="201" t="e">
        <f>NA()</f>
        <v>#N/A</v>
      </c>
    </row>
    <row r="7118" spans="1:2" x14ac:dyDescent="0.25">
      <c r="A7118" s="204">
        <v>32602</v>
      </c>
      <c r="B7118" s="201" t="e">
        <f>NA()</f>
        <v>#N/A</v>
      </c>
    </row>
    <row r="7119" spans="1:2" x14ac:dyDescent="0.25">
      <c r="A7119" s="204">
        <v>32603</v>
      </c>
      <c r="B7119" s="201" t="e">
        <f>NA()</f>
        <v>#N/A</v>
      </c>
    </row>
    <row r="7120" spans="1:2" x14ac:dyDescent="0.25">
      <c r="A7120" s="204">
        <v>32604</v>
      </c>
      <c r="B7120" s="201" t="e">
        <f>NA()</f>
        <v>#N/A</v>
      </c>
    </row>
    <row r="7121" spans="1:2" x14ac:dyDescent="0.25">
      <c r="A7121" s="204">
        <v>32605</v>
      </c>
      <c r="B7121" s="201" t="e">
        <f>NA()</f>
        <v>#N/A</v>
      </c>
    </row>
    <row r="7122" spans="1:2" x14ac:dyDescent="0.25">
      <c r="A7122" s="204">
        <v>32608</v>
      </c>
      <c r="B7122" s="201" t="e">
        <f>NA()</f>
        <v>#N/A</v>
      </c>
    </row>
    <row r="7123" spans="1:2" x14ac:dyDescent="0.25">
      <c r="A7123" s="204">
        <v>32609</v>
      </c>
      <c r="B7123" s="201" t="e">
        <f>NA()</f>
        <v>#N/A</v>
      </c>
    </row>
    <row r="7124" spans="1:2" x14ac:dyDescent="0.25">
      <c r="A7124" s="204">
        <v>32610</v>
      </c>
      <c r="B7124" s="201" t="e">
        <f>NA()</f>
        <v>#N/A</v>
      </c>
    </row>
    <row r="7125" spans="1:2" x14ac:dyDescent="0.25">
      <c r="A7125" s="204">
        <v>32611</v>
      </c>
      <c r="B7125" s="201" t="e">
        <f>NA()</f>
        <v>#N/A</v>
      </c>
    </row>
    <row r="7126" spans="1:2" x14ac:dyDescent="0.25">
      <c r="A7126" s="204">
        <v>32612</v>
      </c>
      <c r="B7126" s="201" t="e">
        <f>NA()</f>
        <v>#N/A</v>
      </c>
    </row>
    <row r="7127" spans="1:2" x14ac:dyDescent="0.25">
      <c r="A7127" s="204">
        <v>32615</v>
      </c>
      <c r="B7127" s="201" t="e">
        <f>NA()</f>
        <v>#N/A</v>
      </c>
    </row>
    <row r="7128" spans="1:2" x14ac:dyDescent="0.25">
      <c r="A7128" s="204">
        <v>32616</v>
      </c>
      <c r="B7128" s="201" t="e">
        <f>NA()</f>
        <v>#N/A</v>
      </c>
    </row>
    <row r="7129" spans="1:2" x14ac:dyDescent="0.25">
      <c r="A7129" s="204">
        <v>32617</v>
      </c>
      <c r="B7129" s="201" t="e">
        <f>NA()</f>
        <v>#N/A</v>
      </c>
    </row>
    <row r="7130" spans="1:2" x14ac:dyDescent="0.25">
      <c r="A7130" s="204">
        <v>32618</v>
      </c>
      <c r="B7130" s="201" t="e">
        <f>NA()</f>
        <v>#N/A</v>
      </c>
    </row>
    <row r="7131" spans="1:2" x14ac:dyDescent="0.25">
      <c r="A7131" s="204">
        <v>32619</v>
      </c>
      <c r="B7131" s="201" t="e">
        <f>NA()</f>
        <v>#N/A</v>
      </c>
    </row>
    <row r="7132" spans="1:2" x14ac:dyDescent="0.25">
      <c r="A7132" s="204">
        <v>32622</v>
      </c>
      <c r="B7132" s="201" t="e">
        <f>NA()</f>
        <v>#N/A</v>
      </c>
    </row>
    <row r="7133" spans="1:2" x14ac:dyDescent="0.25">
      <c r="A7133" s="204">
        <v>32623</v>
      </c>
      <c r="B7133" s="201" t="e">
        <f>NA()</f>
        <v>#N/A</v>
      </c>
    </row>
    <row r="7134" spans="1:2" x14ac:dyDescent="0.25">
      <c r="A7134" s="204">
        <v>32624</v>
      </c>
      <c r="B7134" s="201" t="e">
        <f>NA()</f>
        <v>#N/A</v>
      </c>
    </row>
    <row r="7135" spans="1:2" x14ac:dyDescent="0.25">
      <c r="A7135" s="204">
        <v>32625</v>
      </c>
      <c r="B7135" s="201" t="e">
        <f>NA()</f>
        <v>#N/A</v>
      </c>
    </row>
    <row r="7136" spans="1:2" x14ac:dyDescent="0.25">
      <c r="A7136" s="204">
        <v>32626</v>
      </c>
      <c r="B7136" s="201" t="e">
        <f>NA()</f>
        <v>#N/A</v>
      </c>
    </row>
    <row r="7137" spans="1:2" x14ac:dyDescent="0.25">
      <c r="A7137" s="204">
        <v>32629</v>
      </c>
      <c r="B7137" s="201" t="e">
        <f>NA()</f>
        <v>#N/A</v>
      </c>
    </row>
    <row r="7138" spans="1:2" x14ac:dyDescent="0.25">
      <c r="A7138" s="204">
        <v>32630</v>
      </c>
      <c r="B7138" s="201" t="e">
        <f>NA()</f>
        <v>#N/A</v>
      </c>
    </row>
    <row r="7139" spans="1:2" x14ac:dyDescent="0.25">
      <c r="A7139" s="204">
        <v>32631</v>
      </c>
      <c r="B7139" s="201" t="e">
        <f>NA()</f>
        <v>#N/A</v>
      </c>
    </row>
    <row r="7140" spans="1:2" x14ac:dyDescent="0.25">
      <c r="A7140" s="204">
        <v>32632</v>
      </c>
      <c r="B7140" s="201" t="e">
        <f>NA()</f>
        <v>#N/A</v>
      </c>
    </row>
    <row r="7141" spans="1:2" x14ac:dyDescent="0.25">
      <c r="A7141" s="204">
        <v>32633</v>
      </c>
      <c r="B7141" s="201" t="e">
        <f>NA()</f>
        <v>#N/A</v>
      </c>
    </row>
    <row r="7142" spans="1:2" x14ac:dyDescent="0.25">
      <c r="A7142" s="204">
        <v>32636</v>
      </c>
      <c r="B7142" s="201" t="e">
        <f>NA()</f>
        <v>#N/A</v>
      </c>
    </row>
    <row r="7143" spans="1:2" x14ac:dyDescent="0.25">
      <c r="A7143" s="204">
        <v>32637</v>
      </c>
      <c r="B7143" s="201" t="e">
        <f>NA()</f>
        <v>#N/A</v>
      </c>
    </row>
    <row r="7144" spans="1:2" x14ac:dyDescent="0.25">
      <c r="A7144" s="204">
        <v>32638</v>
      </c>
      <c r="B7144" s="201" t="e">
        <f>NA()</f>
        <v>#N/A</v>
      </c>
    </row>
    <row r="7145" spans="1:2" x14ac:dyDescent="0.25">
      <c r="A7145" s="204">
        <v>32639</v>
      </c>
      <c r="B7145" s="201" t="e">
        <f>NA()</f>
        <v>#N/A</v>
      </c>
    </row>
    <row r="7146" spans="1:2" x14ac:dyDescent="0.25">
      <c r="A7146" s="204">
        <v>32640</v>
      </c>
      <c r="B7146" s="201" t="e">
        <f>NA()</f>
        <v>#N/A</v>
      </c>
    </row>
    <row r="7147" spans="1:2" x14ac:dyDescent="0.25">
      <c r="A7147" s="204">
        <v>32643</v>
      </c>
      <c r="B7147" s="201" t="e">
        <f>NA()</f>
        <v>#N/A</v>
      </c>
    </row>
    <row r="7148" spans="1:2" x14ac:dyDescent="0.25">
      <c r="A7148" s="204">
        <v>32644</v>
      </c>
      <c r="B7148" s="201" t="e">
        <f>NA()</f>
        <v>#N/A</v>
      </c>
    </row>
    <row r="7149" spans="1:2" x14ac:dyDescent="0.25">
      <c r="A7149" s="204">
        <v>32645</v>
      </c>
      <c r="B7149" s="201" t="e">
        <f>NA()</f>
        <v>#N/A</v>
      </c>
    </row>
    <row r="7150" spans="1:2" x14ac:dyDescent="0.25">
      <c r="A7150" s="204">
        <v>32646</v>
      </c>
      <c r="B7150" s="201" t="e">
        <f>NA()</f>
        <v>#N/A</v>
      </c>
    </row>
    <row r="7151" spans="1:2" x14ac:dyDescent="0.25">
      <c r="A7151" s="204">
        <v>32647</v>
      </c>
      <c r="B7151" s="201" t="e">
        <f>NA()</f>
        <v>#N/A</v>
      </c>
    </row>
    <row r="7152" spans="1:2" x14ac:dyDescent="0.25">
      <c r="A7152" s="204">
        <v>32650</v>
      </c>
      <c r="B7152" s="201" t="e">
        <f>NA()</f>
        <v>#N/A</v>
      </c>
    </row>
    <row r="7153" spans="1:2" x14ac:dyDescent="0.25">
      <c r="A7153" s="204">
        <v>32651</v>
      </c>
      <c r="B7153" s="201" t="e">
        <f>NA()</f>
        <v>#N/A</v>
      </c>
    </row>
    <row r="7154" spans="1:2" x14ac:dyDescent="0.25">
      <c r="A7154" s="204">
        <v>32652</v>
      </c>
      <c r="B7154" s="201" t="e">
        <f>NA()</f>
        <v>#N/A</v>
      </c>
    </row>
    <row r="7155" spans="1:2" x14ac:dyDescent="0.25">
      <c r="A7155" s="204">
        <v>32653</v>
      </c>
      <c r="B7155" s="201" t="e">
        <f>NA()</f>
        <v>#N/A</v>
      </c>
    </row>
    <row r="7156" spans="1:2" x14ac:dyDescent="0.25">
      <c r="A7156" s="204">
        <v>32654</v>
      </c>
      <c r="B7156" s="201" t="e">
        <f>NA()</f>
        <v>#N/A</v>
      </c>
    </row>
    <row r="7157" spans="1:2" x14ac:dyDescent="0.25">
      <c r="A7157" s="204">
        <v>32657</v>
      </c>
      <c r="B7157" s="201" t="e">
        <f>NA()</f>
        <v>#N/A</v>
      </c>
    </row>
    <row r="7158" spans="1:2" x14ac:dyDescent="0.25">
      <c r="A7158" s="204">
        <v>32658</v>
      </c>
      <c r="B7158" s="201" t="e">
        <f>NA()</f>
        <v>#N/A</v>
      </c>
    </row>
    <row r="7159" spans="1:2" x14ac:dyDescent="0.25">
      <c r="A7159" s="204">
        <v>32659</v>
      </c>
      <c r="B7159" s="201" t="e">
        <f>NA()</f>
        <v>#N/A</v>
      </c>
    </row>
    <row r="7160" spans="1:2" x14ac:dyDescent="0.25">
      <c r="A7160" s="204">
        <v>32660</v>
      </c>
      <c r="B7160" s="201" t="e">
        <f>NA()</f>
        <v>#N/A</v>
      </c>
    </row>
    <row r="7161" spans="1:2" x14ac:dyDescent="0.25">
      <c r="A7161" s="204">
        <v>32661</v>
      </c>
      <c r="B7161" s="201" t="e">
        <f>NA()</f>
        <v>#N/A</v>
      </c>
    </row>
    <row r="7162" spans="1:2" x14ac:dyDescent="0.25">
      <c r="A7162" s="204">
        <v>32664</v>
      </c>
      <c r="B7162" s="201" t="e">
        <f>NA()</f>
        <v>#N/A</v>
      </c>
    </row>
    <row r="7163" spans="1:2" x14ac:dyDescent="0.25">
      <c r="A7163" s="204">
        <v>32665</v>
      </c>
      <c r="B7163" s="201" t="e">
        <f>NA()</f>
        <v>#N/A</v>
      </c>
    </row>
    <row r="7164" spans="1:2" x14ac:dyDescent="0.25">
      <c r="A7164" s="204">
        <v>32666</v>
      </c>
      <c r="B7164" s="201" t="e">
        <f>NA()</f>
        <v>#N/A</v>
      </c>
    </row>
    <row r="7165" spans="1:2" x14ac:dyDescent="0.25">
      <c r="A7165" s="204">
        <v>32667</v>
      </c>
      <c r="B7165" s="201" t="e">
        <f>NA()</f>
        <v>#N/A</v>
      </c>
    </row>
    <row r="7166" spans="1:2" x14ac:dyDescent="0.25">
      <c r="A7166" s="204">
        <v>32668</v>
      </c>
      <c r="B7166" s="201" t="e">
        <f>NA()</f>
        <v>#N/A</v>
      </c>
    </row>
    <row r="7167" spans="1:2" x14ac:dyDescent="0.25">
      <c r="A7167" s="204">
        <v>32671</v>
      </c>
      <c r="B7167" s="201" t="e">
        <f>NA()</f>
        <v>#N/A</v>
      </c>
    </row>
    <row r="7168" spans="1:2" x14ac:dyDescent="0.25">
      <c r="A7168" s="204">
        <v>32672</v>
      </c>
      <c r="B7168" s="201" t="e">
        <f>NA()</f>
        <v>#N/A</v>
      </c>
    </row>
    <row r="7169" spans="1:2" x14ac:dyDescent="0.25">
      <c r="A7169" s="204">
        <v>32673</v>
      </c>
      <c r="B7169" s="201" t="e">
        <f>NA()</f>
        <v>#N/A</v>
      </c>
    </row>
    <row r="7170" spans="1:2" x14ac:dyDescent="0.25">
      <c r="A7170" s="204">
        <v>32674</v>
      </c>
      <c r="B7170" s="201" t="e">
        <f>NA()</f>
        <v>#N/A</v>
      </c>
    </row>
    <row r="7171" spans="1:2" x14ac:dyDescent="0.25">
      <c r="A7171" s="204">
        <v>32675</v>
      </c>
      <c r="B7171" s="201" t="e">
        <f>NA()</f>
        <v>#N/A</v>
      </c>
    </row>
    <row r="7172" spans="1:2" x14ac:dyDescent="0.25">
      <c r="A7172" s="204">
        <v>32678</v>
      </c>
      <c r="B7172" s="201" t="e">
        <f>NA()</f>
        <v>#N/A</v>
      </c>
    </row>
    <row r="7173" spans="1:2" x14ac:dyDescent="0.25">
      <c r="A7173" s="204">
        <v>32679</v>
      </c>
      <c r="B7173" s="201" t="e">
        <f>NA()</f>
        <v>#N/A</v>
      </c>
    </row>
    <row r="7174" spans="1:2" x14ac:dyDescent="0.25">
      <c r="A7174" s="204">
        <v>32680</v>
      </c>
      <c r="B7174" s="201" t="e">
        <f>NA()</f>
        <v>#N/A</v>
      </c>
    </row>
    <row r="7175" spans="1:2" x14ac:dyDescent="0.25">
      <c r="A7175" s="204">
        <v>32681</v>
      </c>
      <c r="B7175" s="201" t="e">
        <f>NA()</f>
        <v>#N/A</v>
      </c>
    </row>
    <row r="7176" spans="1:2" x14ac:dyDescent="0.25">
      <c r="A7176" s="204">
        <v>32682</v>
      </c>
      <c r="B7176" s="201" t="e">
        <f>NA()</f>
        <v>#N/A</v>
      </c>
    </row>
    <row r="7177" spans="1:2" x14ac:dyDescent="0.25">
      <c r="A7177" s="204">
        <v>32685</v>
      </c>
      <c r="B7177" s="201" t="e">
        <f>NA()</f>
        <v>#N/A</v>
      </c>
    </row>
    <row r="7178" spans="1:2" x14ac:dyDescent="0.25">
      <c r="A7178" s="204">
        <v>32686</v>
      </c>
      <c r="B7178" s="201" t="e">
        <f>NA()</f>
        <v>#N/A</v>
      </c>
    </row>
    <row r="7179" spans="1:2" x14ac:dyDescent="0.25">
      <c r="A7179" s="204">
        <v>32687</v>
      </c>
      <c r="B7179" s="201" t="e">
        <f>NA()</f>
        <v>#N/A</v>
      </c>
    </row>
    <row r="7180" spans="1:2" x14ac:dyDescent="0.25">
      <c r="A7180" s="204">
        <v>32688</v>
      </c>
      <c r="B7180" s="201" t="e">
        <f>NA()</f>
        <v>#N/A</v>
      </c>
    </row>
    <row r="7181" spans="1:2" x14ac:dyDescent="0.25">
      <c r="A7181" s="204">
        <v>32689</v>
      </c>
      <c r="B7181" s="201" t="e">
        <f>NA()</f>
        <v>#N/A</v>
      </c>
    </row>
    <row r="7182" spans="1:2" x14ac:dyDescent="0.25">
      <c r="A7182" s="204">
        <v>32692</v>
      </c>
      <c r="B7182" s="201" t="e">
        <f>NA()</f>
        <v>#N/A</v>
      </c>
    </row>
    <row r="7183" spans="1:2" x14ac:dyDescent="0.25">
      <c r="A7183" s="204">
        <v>32693</v>
      </c>
      <c r="B7183" s="201" t="e">
        <f>NA()</f>
        <v>#N/A</v>
      </c>
    </row>
    <row r="7184" spans="1:2" x14ac:dyDescent="0.25">
      <c r="A7184" s="204">
        <v>32694</v>
      </c>
      <c r="B7184" s="201" t="e">
        <f>NA()</f>
        <v>#N/A</v>
      </c>
    </row>
    <row r="7185" spans="1:2" x14ac:dyDescent="0.25">
      <c r="A7185" s="204">
        <v>32695</v>
      </c>
      <c r="B7185" s="201" t="e">
        <f>NA()</f>
        <v>#N/A</v>
      </c>
    </row>
    <row r="7186" spans="1:2" x14ac:dyDescent="0.25">
      <c r="A7186" s="204">
        <v>32696</v>
      </c>
      <c r="B7186" s="201" t="e">
        <f>NA()</f>
        <v>#N/A</v>
      </c>
    </row>
    <row r="7187" spans="1:2" x14ac:dyDescent="0.25">
      <c r="A7187" s="204">
        <v>32699</v>
      </c>
      <c r="B7187" s="201" t="e">
        <f>NA()</f>
        <v>#N/A</v>
      </c>
    </row>
    <row r="7188" spans="1:2" x14ac:dyDescent="0.25">
      <c r="A7188" s="204">
        <v>32700</v>
      </c>
      <c r="B7188" s="201" t="e">
        <f>NA()</f>
        <v>#N/A</v>
      </c>
    </row>
    <row r="7189" spans="1:2" x14ac:dyDescent="0.25">
      <c r="A7189" s="204">
        <v>32701</v>
      </c>
      <c r="B7189" s="201" t="e">
        <f>NA()</f>
        <v>#N/A</v>
      </c>
    </row>
    <row r="7190" spans="1:2" x14ac:dyDescent="0.25">
      <c r="A7190" s="204">
        <v>32702</v>
      </c>
      <c r="B7190" s="201" t="e">
        <f>NA()</f>
        <v>#N/A</v>
      </c>
    </row>
    <row r="7191" spans="1:2" x14ac:dyDescent="0.25">
      <c r="A7191" s="204">
        <v>32703</v>
      </c>
      <c r="B7191" s="201" t="e">
        <f>NA()</f>
        <v>#N/A</v>
      </c>
    </row>
    <row r="7192" spans="1:2" x14ac:dyDescent="0.25">
      <c r="A7192" s="204">
        <v>32706</v>
      </c>
      <c r="B7192" s="201" t="e">
        <f>NA()</f>
        <v>#N/A</v>
      </c>
    </row>
    <row r="7193" spans="1:2" x14ac:dyDescent="0.25">
      <c r="A7193" s="204">
        <v>32707</v>
      </c>
      <c r="B7193" s="201" t="e">
        <f>NA()</f>
        <v>#N/A</v>
      </c>
    </row>
    <row r="7194" spans="1:2" x14ac:dyDescent="0.25">
      <c r="A7194" s="204">
        <v>32708</v>
      </c>
      <c r="B7194" s="201" t="e">
        <f>NA()</f>
        <v>#N/A</v>
      </c>
    </row>
    <row r="7195" spans="1:2" x14ac:dyDescent="0.25">
      <c r="A7195" s="204">
        <v>32709</v>
      </c>
      <c r="B7195" s="201" t="e">
        <f>NA()</f>
        <v>#N/A</v>
      </c>
    </row>
    <row r="7196" spans="1:2" x14ac:dyDescent="0.25">
      <c r="A7196" s="204">
        <v>32710</v>
      </c>
      <c r="B7196" s="201" t="e">
        <f>NA()</f>
        <v>#N/A</v>
      </c>
    </row>
    <row r="7197" spans="1:2" x14ac:dyDescent="0.25">
      <c r="A7197" s="204">
        <v>32713</v>
      </c>
      <c r="B7197" s="201" t="e">
        <f>NA()</f>
        <v>#N/A</v>
      </c>
    </row>
    <row r="7198" spans="1:2" x14ac:dyDescent="0.25">
      <c r="A7198" s="204">
        <v>32714</v>
      </c>
      <c r="B7198" s="201" t="e">
        <f>NA()</f>
        <v>#N/A</v>
      </c>
    </row>
    <row r="7199" spans="1:2" x14ac:dyDescent="0.25">
      <c r="A7199" s="204">
        <v>32715</v>
      </c>
      <c r="B7199" s="201" t="e">
        <f>NA()</f>
        <v>#N/A</v>
      </c>
    </row>
    <row r="7200" spans="1:2" x14ac:dyDescent="0.25">
      <c r="A7200" s="204">
        <v>32716</v>
      </c>
      <c r="B7200" s="201" t="e">
        <f>NA()</f>
        <v>#N/A</v>
      </c>
    </row>
    <row r="7201" spans="1:2" x14ac:dyDescent="0.25">
      <c r="A7201" s="204">
        <v>32717</v>
      </c>
      <c r="B7201" s="201" t="e">
        <f>NA()</f>
        <v>#N/A</v>
      </c>
    </row>
    <row r="7202" spans="1:2" x14ac:dyDescent="0.25">
      <c r="A7202" s="204">
        <v>32720</v>
      </c>
      <c r="B7202" s="201" t="e">
        <f>NA()</f>
        <v>#N/A</v>
      </c>
    </row>
    <row r="7203" spans="1:2" x14ac:dyDescent="0.25">
      <c r="A7203" s="204">
        <v>32721</v>
      </c>
      <c r="B7203" s="201" t="e">
        <f>NA()</f>
        <v>#N/A</v>
      </c>
    </row>
    <row r="7204" spans="1:2" x14ac:dyDescent="0.25">
      <c r="A7204" s="204">
        <v>32722</v>
      </c>
      <c r="B7204" s="201" t="e">
        <f>NA()</f>
        <v>#N/A</v>
      </c>
    </row>
    <row r="7205" spans="1:2" x14ac:dyDescent="0.25">
      <c r="A7205" s="204">
        <v>32723</v>
      </c>
      <c r="B7205" s="201" t="e">
        <f>NA()</f>
        <v>#N/A</v>
      </c>
    </row>
    <row r="7206" spans="1:2" x14ac:dyDescent="0.25">
      <c r="A7206" s="204">
        <v>32724</v>
      </c>
      <c r="B7206" s="201" t="e">
        <f>NA()</f>
        <v>#N/A</v>
      </c>
    </row>
    <row r="7207" spans="1:2" x14ac:dyDescent="0.25">
      <c r="A7207" s="204">
        <v>32727</v>
      </c>
      <c r="B7207" s="201" t="e">
        <f>NA()</f>
        <v>#N/A</v>
      </c>
    </row>
    <row r="7208" spans="1:2" x14ac:dyDescent="0.25">
      <c r="A7208" s="204">
        <v>32728</v>
      </c>
      <c r="B7208" s="201" t="e">
        <f>NA()</f>
        <v>#N/A</v>
      </c>
    </row>
    <row r="7209" spans="1:2" x14ac:dyDescent="0.25">
      <c r="A7209" s="204">
        <v>32729</v>
      </c>
      <c r="B7209" s="201" t="e">
        <f>NA()</f>
        <v>#N/A</v>
      </c>
    </row>
    <row r="7210" spans="1:2" x14ac:dyDescent="0.25">
      <c r="A7210" s="204">
        <v>32730</v>
      </c>
      <c r="B7210" s="201" t="e">
        <f>NA()</f>
        <v>#N/A</v>
      </c>
    </row>
    <row r="7211" spans="1:2" x14ac:dyDescent="0.25">
      <c r="A7211" s="204">
        <v>32731</v>
      </c>
      <c r="B7211" s="201" t="e">
        <f>NA()</f>
        <v>#N/A</v>
      </c>
    </row>
    <row r="7212" spans="1:2" x14ac:dyDescent="0.25">
      <c r="A7212" s="204">
        <v>32734</v>
      </c>
      <c r="B7212" s="201" t="e">
        <f>NA()</f>
        <v>#N/A</v>
      </c>
    </row>
    <row r="7213" spans="1:2" x14ac:dyDescent="0.25">
      <c r="A7213" s="204">
        <v>32735</v>
      </c>
      <c r="B7213" s="201" t="e">
        <f>NA()</f>
        <v>#N/A</v>
      </c>
    </row>
    <row r="7214" spans="1:2" x14ac:dyDescent="0.25">
      <c r="A7214" s="204">
        <v>32736</v>
      </c>
      <c r="B7214" s="201" t="e">
        <f>NA()</f>
        <v>#N/A</v>
      </c>
    </row>
    <row r="7215" spans="1:2" x14ac:dyDescent="0.25">
      <c r="A7215" s="204">
        <v>32737</v>
      </c>
      <c r="B7215" s="201" t="e">
        <f>NA()</f>
        <v>#N/A</v>
      </c>
    </row>
    <row r="7216" spans="1:2" x14ac:dyDescent="0.25">
      <c r="A7216" s="204">
        <v>32738</v>
      </c>
      <c r="B7216" s="201" t="e">
        <f>NA()</f>
        <v>#N/A</v>
      </c>
    </row>
    <row r="7217" spans="1:2" x14ac:dyDescent="0.25">
      <c r="A7217" s="204">
        <v>32741</v>
      </c>
      <c r="B7217" s="201" t="e">
        <f>NA()</f>
        <v>#N/A</v>
      </c>
    </row>
    <row r="7218" spans="1:2" x14ac:dyDescent="0.25">
      <c r="A7218" s="204">
        <v>32742</v>
      </c>
      <c r="B7218" s="201" t="e">
        <f>NA()</f>
        <v>#N/A</v>
      </c>
    </row>
    <row r="7219" spans="1:2" x14ac:dyDescent="0.25">
      <c r="A7219" s="204">
        <v>32743</v>
      </c>
      <c r="B7219" s="201" t="e">
        <f>NA()</f>
        <v>#N/A</v>
      </c>
    </row>
    <row r="7220" spans="1:2" x14ac:dyDescent="0.25">
      <c r="A7220" s="204">
        <v>32744</v>
      </c>
      <c r="B7220" s="201" t="e">
        <f>NA()</f>
        <v>#N/A</v>
      </c>
    </row>
    <row r="7221" spans="1:2" x14ac:dyDescent="0.25">
      <c r="A7221" s="204">
        <v>32745</v>
      </c>
      <c r="B7221" s="201" t="e">
        <f>NA()</f>
        <v>#N/A</v>
      </c>
    </row>
    <row r="7222" spans="1:2" x14ac:dyDescent="0.25">
      <c r="A7222" s="204">
        <v>32748</v>
      </c>
      <c r="B7222" s="201" t="e">
        <f>NA()</f>
        <v>#N/A</v>
      </c>
    </row>
    <row r="7223" spans="1:2" x14ac:dyDescent="0.25">
      <c r="A7223" s="204">
        <v>32749</v>
      </c>
      <c r="B7223" s="201" t="e">
        <f>NA()</f>
        <v>#N/A</v>
      </c>
    </row>
    <row r="7224" spans="1:2" x14ac:dyDescent="0.25">
      <c r="A7224" s="204">
        <v>32750</v>
      </c>
      <c r="B7224" s="201" t="e">
        <f>NA()</f>
        <v>#N/A</v>
      </c>
    </row>
    <row r="7225" spans="1:2" x14ac:dyDescent="0.25">
      <c r="A7225" s="204">
        <v>32751</v>
      </c>
      <c r="B7225" s="201" t="e">
        <f>NA()</f>
        <v>#N/A</v>
      </c>
    </row>
    <row r="7226" spans="1:2" x14ac:dyDescent="0.25">
      <c r="A7226" s="204">
        <v>32752</v>
      </c>
      <c r="B7226" s="201" t="e">
        <f>NA()</f>
        <v>#N/A</v>
      </c>
    </row>
    <row r="7227" spans="1:2" x14ac:dyDescent="0.25">
      <c r="A7227" s="204">
        <v>32755</v>
      </c>
      <c r="B7227" s="201" t="e">
        <f>NA()</f>
        <v>#N/A</v>
      </c>
    </row>
    <row r="7228" spans="1:2" x14ac:dyDescent="0.25">
      <c r="A7228" s="204">
        <v>32756</v>
      </c>
      <c r="B7228" s="201" t="e">
        <f>NA()</f>
        <v>#N/A</v>
      </c>
    </row>
    <row r="7229" spans="1:2" x14ac:dyDescent="0.25">
      <c r="A7229" s="204">
        <v>32757</v>
      </c>
      <c r="B7229" s="201" t="e">
        <f>NA()</f>
        <v>#N/A</v>
      </c>
    </row>
    <row r="7230" spans="1:2" x14ac:dyDescent="0.25">
      <c r="A7230" s="204">
        <v>32758</v>
      </c>
      <c r="B7230" s="201" t="e">
        <f>NA()</f>
        <v>#N/A</v>
      </c>
    </row>
    <row r="7231" spans="1:2" x14ac:dyDescent="0.25">
      <c r="A7231" s="204">
        <v>32759</v>
      </c>
      <c r="B7231" s="201" t="e">
        <f>NA()</f>
        <v>#N/A</v>
      </c>
    </row>
    <row r="7232" spans="1:2" x14ac:dyDescent="0.25">
      <c r="A7232" s="204">
        <v>32762</v>
      </c>
      <c r="B7232" s="201" t="e">
        <f>NA()</f>
        <v>#N/A</v>
      </c>
    </row>
    <row r="7233" spans="1:2" x14ac:dyDescent="0.25">
      <c r="A7233" s="204">
        <v>32763</v>
      </c>
      <c r="B7233" s="201" t="e">
        <f>NA()</f>
        <v>#N/A</v>
      </c>
    </row>
    <row r="7234" spans="1:2" x14ac:dyDescent="0.25">
      <c r="A7234" s="204">
        <v>32764</v>
      </c>
      <c r="B7234" s="201" t="e">
        <f>NA()</f>
        <v>#N/A</v>
      </c>
    </row>
    <row r="7235" spans="1:2" x14ac:dyDescent="0.25">
      <c r="A7235" s="204">
        <v>32765</v>
      </c>
      <c r="B7235" s="201" t="e">
        <f>NA()</f>
        <v>#N/A</v>
      </c>
    </row>
    <row r="7236" spans="1:2" x14ac:dyDescent="0.25">
      <c r="A7236" s="204">
        <v>32766</v>
      </c>
      <c r="B7236" s="201" t="e">
        <f>NA()</f>
        <v>#N/A</v>
      </c>
    </row>
    <row r="7237" spans="1:2" x14ac:dyDescent="0.25">
      <c r="A7237" s="204">
        <v>32769</v>
      </c>
      <c r="B7237" s="201" t="e">
        <f>NA()</f>
        <v>#N/A</v>
      </c>
    </row>
    <row r="7238" spans="1:2" x14ac:dyDescent="0.25">
      <c r="A7238" s="204">
        <v>32770</v>
      </c>
      <c r="B7238" s="201" t="e">
        <f>NA()</f>
        <v>#N/A</v>
      </c>
    </row>
    <row r="7239" spans="1:2" x14ac:dyDescent="0.25">
      <c r="A7239" s="204">
        <v>32771</v>
      </c>
      <c r="B7239" s="201" t="e">
        <f>NA()</f>
        <v>#N/A</v>
      </c>
    </row>
    <row r="7240" spans="1:2" x14ac:dyDescent="0.25">
      <c r="A7240" s="204">
        <v>32772</v>
      </c>
      <c r="B7240" s="201" t="e">
        <f>NA()</f>
        <v>#N/A</v>
      </c>
    </row>
    <row r="7241" spans="1:2" x14ac:dyDescent="0.25">
      <c r="A7241" s="204">
        <v>32773</v>
      </c>
      <c r="B7241" s="201" t="e">
        <f>NA()</f>
        <v>#N/A</v>
      </c>
    </row>
    <row r="7242" spans="1:2" x14ac:dyDescent="0.25">
      <c r="A7242" s="204">
        <v>32776</v>
      </c>
      <c r="B7242" s="201" t="e">
        <f>NA()</f>
        <v>#N/A</v>
      </c>
    </row>
    <row r="7243" spans="1:2" x14ac:dyDescent="0.25">
      <c r="A7243" s="204">
        <v>32777</v>
      </c>
      <c r="B7243" s="201" t="e">
        <f>NA()</f>
        <v>#N/A</v>
      </c>
    </row>
    <row r="7244" spans="1:2" x14ac:dyDescent="0.25">
      <c r="A7244" s="204">
        <v>32778</v>
      </c>
      <c r="B7244" s="201" t="e">
        <f>NA()</f>
        <v>#N/A</v>
      </c>
    </row>
    <row r="7245" spans="1:2" x14ac:dyDescent="0.25">
      <c r="A7245" s="204">
        <v>32779</v>
      </c>
      <c r="B7245" s="201" t="e">
        <f>NA()</f>
        <v>#N/A</v>
      </c>
    </row>
    <row r="7246" spans="1:2" x14ac:dyDescent="0.25">
      <c r="A7246" s="204">
        <v>32780</v>
      </c>
      <c r="B7246" s="201" t="e">
        <f>NA()</f>
        <v>#N/A</v>
      </c>
    </row>
    <row r="7247" spans="1:2" x14ac:dyDescent="0.25">
      <c r="A7247" s="204">
        <v>32783</v>
      </c>
      <c r="B7247" s="201" t="e">
        <f>NA()</f>
        <v>#N/A</v>
      </c>
    </row>
    <row r="7248" spans="1:2" x14ac:dyDescent="0.25">
      <c r="A7248" s="204">
        <v>32784</v>
      </c>
      <c r="B7248" s="201" t="e">
        <f>NA()</f>
        <v>#N/A</v>
      </c>
    </row>
    <row r="7249" spans="1:2" x14ac:dyDescent="0.25">
      <c r="A7249" s="204">
        <v>32785</v>
      </c>
      <c r="B7249" s="201" t="e">
        <f>NA()</f>
        <v>#N/A</v>
      </c>
    </row>
    <row r="7250" spans="1:2" x14ac:dyDescent="0.25">
      <c r="A7250" s="204">
        <v>32786</v>
      </c>
      <c r="B7250" s="201" t="e">
        <f>NA()</f>
        <v>#N/A</v>
      </c>
    </row>
    <row r="7251" spans="1:2" x14ac:dyDescent="0.25">
      <c r="A7251" s="204">
        <v>32787</v>
      </c>
      <c r="B7251" s="201" t="e">
        <f>NA()</f>
        <v>#N/A</v>
      </c>
    </row>
    <row r="7252" spans="1:2" x14ac:dyDescent="0.25">
      <c r="A7252" s="204">
        <v>32790</v>
      </c>
      <c r="B7252" s="201" t="e">
        <f>NA()</f>
        <v>#N/A</v>
      </c>
    </row>
    <row r="7253" spans="1:2" x14ac:dyDescent="0.25">
      <c r="A7253" s="204">
        <v>32791</v>
      </c>
      <c r="B7253" s="201" t="e">
        <f>NA()</f>
        <v>#N/A</v>
      </c>
    </row>
    <row r="7254" spans="1:2" x14ac:dyDescent="0.25">
      <c r="A7254" s="204">
        <v>32792</v>
      </c>
      <c r="B7254" s="201" t="e">
        <f>NA()</f>
        <v>#N/A</v>
      </c>
    </row>
    <row r="7255" spans="1:2" x14ac:dyDescent="0.25">
      <c r="A7255" s="204">
        <v>32793</v>
      </c>
      <c r="B7255" s="201" t="e">
        <f>NA()</f>
        <v>#N/A</v>
      </c>
    </row>
    <row r="7256" spans="1:2" x14ac:dyDescent="0.25">
      <c r="A7256" s="204">
        <v>32794</v>
      </c>
      <c r="B7256" s="201" t="e">
        <f>NA()</f>
        <v>#N/A</v>
      </c>
    </row>
    <row r="7257" spans="1:2" x14ac:dyDescent="0.25">
      <c r="A7257" s="204">
        <v>32797</v>
      </c>
      <c r="B7257" s="201" t="e">
        <f>NA()</f>
        <v>#N/A</v>
      </c>
    </row>
    <row r="7258" spans="1:2" x14ac:dyDescent="0.25">
      <c r="A7258" s="204">
        <v>32798</v>
      </c>
      <c r="B7258" s="201" t="e">
        <f>NA()</f>
        <v>#N/A</v>
      </c>
    </row>
    <row r="7259" spans="1:2" x14ac:dyDescent="0.25">
      <c r="A7259" s="204">
        <v>32799</v>
      </c>
      <c r="B7259" s="201" t="e">
        <f>NA()</f>
        <v>#N/A</v>
      </c>
    </row>
    <row r="7260" spans="1:2" x14ac:dyDescent="0.25">
      <c r="A7260" s="204">
        <v>32800</v>
      </c>
      <c r="B7260" s="201" t="e">
        <f>NA()</f>
        <v>#N/A</v>
      </c>
    </row>
    <row r="7261" spans="1:2" x14ac:dyDescent="0.25">
      <c r="A7261" s="204">
        <v>32801</v>
      </c>
      <c r="B7261" s="201" t="e">
        <f>NA()</f>
        <v>#N/A</v>
      </c>
    </row>
    <row r="7262" spans="1:2" x14ac:dyDescent="0.25">
      <c r="A7262" s="204">
        <v>32804</v>
      </c>
      <c r="B7262" s="201" t="e">
        <f>NA()</f>
        <v>#N/A</v>
      </c>
    </row>
    <row r="7263" spans="1:2" x14ac:dyDescent="0.25">
      <c r="A7263" s="204">
        <v>32805</v>
      </c>
      <c r="B7263" s="201" t="e">
        <f>NA()</f>
        <v>#N/A</v>
      </c>
    </row>
    <row r="7264" spans="1:2" x14ac:dyDescent="0.25">
      <c r="A7264" s="204">
        <v>32806</v>
      </c>
      <c r="B7264" s="201" t="e">
        <f>NA()</f>
        <v>#N/A</v>
      </c>
    </row>
    <row r="7265" spans="1:2" x14ac:dyDescent="0.25">
      <c r="A7265" s="204">
        <v>32807</v>
      </c>
      <c r="B7265" s="201" t="e">
        <f>NA()</f>
        <v>#N/A</v>
      </c>
    </row>
    <row r="7266" spans="1:2" x14ac:dyDescent="0.25">
      <c r="A7266" s="204">
        <v>32808</v>
      </c>
      <c r="B7266" s="201" t="e">
        <f>NA()</f>
        <v>#N/A</v>
      </c>
    </row>
    <row r="7267" spans="1:2" x14ac:dyDescent="0.25">
      <c r="A7267" s="204">
        <v>32811</v>
      </c>
      <c r="B7267" s="201" t="e">
        <f>NA()</f>
        <v>#N/A</v>
      </c>
    </row>
    <row r="7268" spans="1:2" x14ac:dyDescent="0.25">
      <c r="A7268" s="204">
        <v>32812</v>
      </c>
      <c r="B7268" s="201" t="e">
        <f>NA()</f>
        <v>#N/A</v>
      </c>
    </row>
    <row r="7269" spans="1:2" x14ac:dyDescent="0.25">
      <c r="A7269" s="204">
        <v>32813</v>
      </c>
      <c r="B7269" s="201" t="e">
        <f>NA()</f>
        <v>#N/A</v>
      </c>
    </row>
    <row r="7270" spans="1:2" x14ac:dyDescent="0.25">
      <c r="A7270" s="204">
        <v>32814</v>
      </c>
      <c r="B7270" s="201" t="e">
        <f>NA()</f>
        <v>#N/A</v>
      </c>
    </row>
    <row r="7271" spans="1:2" x14ac:dyDescent="0.25">
      <c r="A7271" s="204">
        <v>32815</v>
      </c>
      <c r="B7271" s="201" t="e">
        <f>NA()</f>
        <v>#N/A</v>
      </c>
    </row>
    <row r="7272" spans="1:2" x14ac:dyDescent="0.25">
      <c r="A7272" s="204">
        <v>32818</v>
      </c>
      <c r="B7272" s="201" t="e">
        <f>NA()</f>
        <v>#N/A</v>
      </c>
    </row>
    <row r="7273" spans="1:2" x14ac:dyDescent="0.25">
      <c r="A7273" s="204">
        <v>32819</v>
      </c>
      <c r="B7273" s="201" t="e">
        <f>NA()</f>
        <v>#N/A</v>
      </c>
    </row>
    <row r="7274" spans="1:2" x14ac:dyDescent="0.25">
      <c r="A7274" s="204">
        <v>32820</v>
      </c>
      <c r="B7274" s="201" t="e">
        <f>NA()</f>
        <v>#N/A</v>
      </c>
    </row>
    <row r="7275" spans="1:2" x14ac:dyDescent="0.25">
      <c r="A7275" s="204">
        <v>32821</v>
      </c>
      <c r="B7275" s="201" t="e">
        <f>NA()</f>
        <v>#N/A</v>
      </c>
    </row>
    <row r="7276" spans="1:2" x14ac:dyDescent="0.25">
      <c r="A7276" s="204">
        <v>32822</v>
      </c>
      <c r="B7276" s="201" t="e">
        <f>NA()</f>
        <v>#N/A</v>
      </c>
    </row>
    <row r="7277" spans="1:2" x14ac:dyDescent="0.25">
      <c r="A7277" s="204">
        <v>32825</v>
      </c>
      <c r="B7277" s="201" t="e">
        <f>NA()</f>
        <v>#N/A</v>
      </c>
    </row>
    <row r="7278" spans="1:2" x14ac:dyDescent="0.25">
      <c r="A7278" s="204">
        <v>32826</v>
      </c>
      <c r="B7278" s="201" t="e">
        <f>NA()</f>
        <v>#N/A</v>
      </c>
    </row>
    <row r="7279" spans="1:2" x14ac:dyDescent="0.25">
      <c r="A7279" s="204">
        <v>32827</v>
      </c>
      <c r="B7279" s="201" t="e">
        <f>NA()</f>
        <v>#N/A</v>
      </c>
    </row>
    <row r="7280" spans="1:2" x14ac:dyDescent="0.25">
      <c r="A7280" s="204">
        <v>32828</v>
      </c>
      <c r="B7280" s="201" t="e">
        <f>NA()</f>
        <v>#N/A</v>
      </c>
    </row>
    <row r="7281" spans="1:2" x14ac:dyDescent="0.25">
      <c r="A7281" s="204">
        <v>32829</v>
      </c>
      <c r="B7281" s="201" t="e">
        <f>NA()</f>
        <v>#N/A</v>
      </c>
    </row>
    <row r="7282" spans="1:2" x14ac:dyDescent="0.25">
      <c r="A7282" s="204">
        <v>32832</v>
      </c>
      <c r="B7282" s="201" t="e">
        <f>NA()</f>
        <v>#N/A</v>
      </c>
    </row>
    <row r="7283" spans="1:2" x14ac:dyDescent="0.25">
      <c r="A7283" s="204">
        <v>32833</v>
      </c>
      <c r="B7283" s="201" t="e">
        <f>NA()</f>
        <v>#N/A</v>
      </c>
    </row>
    <row r="7284" spans="1:2" x14ac:dyDescent="0.25">
      <c r="A7284" s="204">
        <v>32834</v>
      </c>
      <c r="B7284" s="201" t="e">
        <f>NA()</f>
        <v>#N/A</v>
      </c>
    </row>
    <row r="7285" spans="1:2" x14ac:dyDescent="0.25">
      <c r="A7285" s="204">
        <v>32835</v>
      </c>
      <c r="B7285" s="201" t="e">
        <f>NA()</f>
        <v>#N/A</v>
      </c>
    </row>
    <row r="7286" spans="1:2" x14ac:dyDescent="0.25">
      <c r="A7286" s="204">
        <v>32836</v>
      </c>
      <c r="B7286" s="201" t="e">
        <f>NA()</f>
        <v>#N/A</v>
      </c>
    </row>
    <row r="7287" spans="1:2" x14ac:dyDescent="0.25">
      <c r="A7287" s="204">
        <v>32839</v>
      </c>
      <c r="B7287" s="201" t="e">
        <f>NA()</f>
        <v>#N/A</v>
      </c>
    </row>
    <row r="7288" spans="1:2" x14ac:dyDescent="0.25">
      <c r="A7288" s="204">
        <v>32840</v>
      </c>
      <c r="B7288" s="201" t="e">
        <f>NA()</f>
        <v>#N/A</v>
      </c>
    </row>
    <row r="7289" spans="1:2" x14ac:dyDescent="0.25">
      <c r="A7289" s="204">
        <v>32841</v>
      </c>
      <c r="B7289" s="201" t="e">
        <f>NA()</f>
        <v>#N/A</v>
      </c>
    </row>
    <row r="7290" spans="1:2" x14ac:dyDescent="0.25">
      <c r="A7290" s="204">
        <v>32842</v>
      </c>
      <c r="B7290" s="201" t="e">
        <f>NA()</f>
        <v>#N/A</v>
      </c>
    </row>
    <row r="7291" spans="1:2" x14ac:dyDescent="0.25">
      <c r="A7291" s="204">
        <v>32843</v>
      </c>
      <c r="B7291" s="201" t="e">
        <f>NA()</f>
        <v>#N/A</v>
      </c>
    </row>
    <row r="7292" spans="1:2" x14ac:dyDescent="0.25">
      <c r="A7292" s="204">
        <v>32846</v>
      </c>
      <c r="B7292" s="201" t="e">
        <f>NA()</f>
        <v>#N/A</v>
      </c>
    </row>
    <row r="7293" spans="1:2" x14ac:dyDescent="0.25">
      <c r="A7293" s="204">
        <v>32847</v>
      </c>
      <c r="B7293" s="201" t="e">
        <f>NA()</f>
        <v>#N/A</v>
      </c>
    </row>
    <row r="7294" spans="1:2" x14ac:dyDescent="0.25">
      <c r="A7294" s="204">
        <v>32848</v>
      </c>
      <c r="B7294" s="201" t="e">
        <f>NA()</f>
        <v>#N/A</v>
      </c>
    </row>
    <row r="7295" spans="1:2" x14ac:dyDescent="0.25">
      <c r="A7295" s="204">
        <v>32849</v>
      </c>
      <c r="B7295" s="201" t="e">
        <f>NA()</f>
        <v>#N/A</v>
      </c>
    </row>
    <row r="7296" spans="1:2" x14ac:dyDescent="0.25">
      <c r="A7296" s="204">
        <v>32850</v>
      </c>
      <c r="B7296" s="201" t="e">
        <f>NA()</f>
        <v>#N/A</v>
      </c>
    </row>
    <row r="7297" spans="1:2" x14ac:dyDescent="0.25">
      <c r="A7297" s="204">
        <v>32853</v>
      </c>
      <c r="B7297" s="201" t="e">
        <f>NA()</f>
        <v>#N/A</v>
      </c>
    </row>
    <row r="7298" spans="1:2" x14ac:dyDescent="0.25">
      <c r="A7298" s="204">
        <v>32854</v>
      </c>
      <c r="B7298" s="201" t="e">
        <f>NA()</f>
        <v>#N/A</v>
      </c>
    </row>
    <row r="7299" spans="1:2" x14ac:dyDescent="0.25">
      <c r="A7299" s="204">
        <v>32855</v>
      </c>
      <c r="B7299" s="201" t="e">
        <f>NA()</f>
        <v>#N/A</v>
      </c>
    </row>
    <row r="7300" spans="1:2" x14ac:dyDescent="0.25">
      <c r="A7300" s="204">
        <v>32856</v>
      </c>
      <c r="B7300" s="201" t="e">
        <f>NA()</f>
        <v>#N/A</v>
      </c>
    </row>
    <row r="7301" spans="1:2" x14ac:dyDescent="0.25">
      <c r="A7301" s="204">
        <v>32857</v>
      </c>
      <c r="B7301" s="201" t="e">
        <f>NA()</f>
        <v>#N/A</v>
      </c>
    </row>
    <row r="7302" spans="1:2" x14ac:dyDescent="0.25">
      <c r="A7302" s="204">
        <v>32860</v>
      </c>
      <c r="B7302" s="201" t="e">
        <f>NA()</f>
        <v>#N/A</v>
      </c>
    </row>
    <row r="7303" spans="1:2" x14ac:dyDescent="0.25">
      <c r="A7303" s="204">
        <v>32861</v>
      </c>
      <c r="B7303" s="201" t="e">
        <f>NA()</f>
        <v>#N/A</v>
      </c>
    </row>
    <row r="7304" spans="1:2" x14ac:dyDescent="0.25">
      <c r="A7304" s="204">
        <v>32862</v>
      </c>
      <c r="B7304" s="201" t="e">
        <f>NA()</f>
        <v>#N/A</v>
      </c>
    </row>
    <row r="7305" spans="1:2" x14ac:dyDescent="0.25">
      <c r="A7305" s="204">
        <v>32863</v>
      </c>
      <c r="B7305" s="201" t="e">
        <f>NA()</f>
        <v>#N/A</v>
      </c>
    </row>
    <row r="7306" spans="1:2" x14ac:dyDescent="0.25">
      <c r="A7306" s="204">
        <v>32864</v>
      </c>
      <c r="B7306" s="201" t="e">
        <f>NA()</f>
        <v>#N/A</v>
      </c>
    </row>
    <row r="7307" spans="1:2" x14ac:dyDescent="0.25">
      <c r="A7307" s="204">
        <v>32867</v>
      </c>
      <c r="B7307" s="201" t="e">
        <f>NA()</f>
        <v>#N/A</v>
      </c>
    </row>
    <row r="7308" spans="1:2" x14ac:dyDescent="0.25">
      <c r="A7308" s="204">
        <v>32868</v>
      </c>
      <c r="B7308" s="201" t="e">
        <f>NA()</f>
        <v>#N/A</v>
      </c>
    </row>
    <row r="7309" spans="1:2" x14ac:dyDescent="0.25">
      <c r="A7309" s="204">
        <v>32869</v>
      </c>
      <c r="B7309" s="201" t="e">
        <f>NA()</f>
        <v>#N/A</v>
      </c>
    </row>
    <row r="7310" spans="1:2" x14ac:dyDescent="0.25">
      <c r="A7310" s="204">
        <v>32870</v>
      </c>
      <c r="B7310" s="201" t="e">
        <f>NA()</f>
        <v>#N/A</v>
      </c>
    </row>
    <row r="7311" spans="1:2" x14ac:dyDescent="0.25">
      <c r="A7311" s="204">
        <v>32871</v>
      </c>
      <c r="B7311" s="201" t="e">
        <f>NA()</f>
        <v>#N/A</v>
      </c>
    </row>
    <row r="7312" spans="1:2" x14ac:dyDescent="0.25">
      <c r="A7312" s="204">
        <v>32874</v>
      </c>
      <c r="B7312" s="201" t="e">
        <f>NA()</f>
        <v>#N/A</v>
      </c>
    </row>
    <row r="7313" spans="1:2" x14ac:dyDescent="0.25">
      <c r="A7313" s="204">
        <v>32875</v>
      </c>
      <c r="B7313" s="201" t="e">
        <f>NA()</f>
        <v>#N/A</v>
      </c>
    </row>
    <row r="7314" spans="1:2" x14ac:dyDescent="0.25">
      <c r="A7314" s="204">
        <v>32876</v>
      </c>
      <c r="B7314" s="201" t="e">
        <f>NA()</f>
        <v>#N/A</v>
      </c>
    </row>
    <row r="7315" spans="1:2" x14ac:dyDescent="0.25">
      <c r="A7315" s="204">
        <v>32877</v>
      </c>
      <c r="B7315" s="201" t="e">
        <f>NA()</f>
        <v>#N/A</v>
      </c>
    </row>
    <row r="7316" spans="1:2" x14ac:dyDescent="0.25">
      <c r="A7316" s="204">
        <v>32878</v>
      </c>
      <c r="B7316" s="201" t="e">
        <f>NA()</f>
        <v>#N/A</v>
      </c>
    </row>
    <row r="7317" spans="1:2" x14ac:dyDescent="0.25">
      <c r="A7317" s="204">
        <v>32881</v>
      </c>
      <c r="B7317" s="201" t="e">
        <f>NA()</f>
        <v>#N/A</v>
      </c>
    </row>
    <row r="7318" spans="1:2" x14ac:dyDescent="0.25">
      <c r="A7318" s="204">
        <v>32882</v>
      </c>
      <c r="B7318" s="201" t="e">
        <f>NA()</f>
        <v>#N/A</v>
      </c>
    </row>
    <row r="7319" spans="1:2" x14ac:dyDescent="0.25">
      <c r="A7319" s="204">
        <v>32883</v>
      </c>
      <c r="B7319" s="201" t="e">
        <f>NA()</f>
        <v>#N/A</v>
      </c>
    </row>
    <row r="7320" spans="1:2" x14ac:dyDescent="0.25">
      <c r="A7320" s="204">
        <v>32884</v>
      </c>
      <c r="B7320" s="201" t="e">
        <f>NA()</f>
        <v>#N/A</v>
      </c>
    </row>
    <row r="7321" spans="1:2" x14ac:dyDescent="0.25">
      <c r="A7321" s="204">
        <v>32885</v>
      </c>
      <c r="B7321" s="201" t="e">
        <f>NA()</f>
        <v>#N/A</v>
      </c>
    </row>
    <row r="7322" spans="1:2" x14ac:dyDescent="0.25">
      <c r="A7322" s="204">
        <v>32888</v>
      </c>
      <c r="B7322" s="201" t="e">
        <f>NA()</f>
        <v>#N/A</v>
      </c>
    </row>
    <row r="7323" spans="1:2" x14ac:dyDescent="0.25">
      <c r="A7323" s="204">
        <v>32889</v>
      </c>
      <c r="B7323" s="201" t="e">
        <f>NA()</f>
        <v>#N/A</v>
      </c>
    </row>
    <row r="7324" spans="1:2" x14ac:dyDescent="0.25">
      <c r="A7324" s="204">
        <v>32890</v>
      </c>
      <c r="B7324" s="201" t="e">
        <f>NA()</f>
        <v>#N/A</v>
      </c>
    </row>
    <row r="7325" spans="1:2" x14ac:dyDescent="0.25">
      <c r="A7325" s="204">
        <v>32891</v>
      </c>
      <c r="B7325" s="201" t="e">
        <f>NA()</f>
        <v>#N/A</v>
      </c>
    </row>
    <row r="7326" spans="1:2" x14ac:dyDescent="0.25">
      <c r="A7326" s="204">
        <v>32892</v>
      </c>
      <c r="B7326" s="201" t="e">
        <f>NA()</f>
        <v>#N/A</v>
      </c>
    </row>
    <row r="7327" spans="1:2" x14ac:dyDescent="0.25">
      <c r="A7327" s="204">
        <v>32895</v>
      </c>
      <c r="B7327" s="201" t="e">
        <f>NA()</f>
        <v>#N/A</v>
      </c>
    </row>
    <row r="7328" spans="1:2" x14ac:dyDescent="0.25">
      <c r="A7328" s="204">
        <v>32896</v>
      </c>
      <c r="B7328" s="201" t="e">
        <f>NA()</f>
        <v>#N/A</v>
      </c>
    </row>
    <row r="7329" spans="1:2" x14ac:dyDescent="0.25">
      <c r="A7329" s="204">
        <v>32897</v>
      </c>
      <c r="B7329" s="201" t="e">
        <f>NA()</f>
        <v>#N/A</v>
      </c>
    </row>
    <row r="7330" spans="1:2" x14ac:dyDescent="0.25">
      <c r="A7330" s="204">
        <v>32898</v>
      </c>
      <c r="B7330" s="201" t="e">
        <f>NA()</f>
        <v>#N/A</v>
      </c>
    </row>
    <row r="7331" spans="1:2" x14ac:dyDescent="0.25">
      <c r="A7331" s="204">
        <v>32899</v>
      </c>
      <c r="B7331" s="201" t="e">
        <f>NA()</f>
        <v>#N/A</v>
      </c>
    </row>
    <row r="7332" spans="1:2" x14ac:dyDescent="0.25">
      <c r="A7332" s="204">
        <v>32902</v>
      </c>
      <c r="B7332" s="201" t="e">
        <f>NA()</f>
        <v>#N/A</v>
      </c>
    </row>
    <row r="7333" spans="1:2" x14ac:dyDescent="0.25">
      <c r="A7333" s="204">
        <v>32903</v>
      </c>
      <c r="B7333" s="201" t="e">
        <f>NA()</f>
        <v>#N/A</v>
      </c>
    </row>
    <row r="7334" spans="1:2" x14ac:dyDescent="0.25">
      <c r="A7334" s="204">
        <v>32904</v>
      </c>
      <c r="B7334" s="201" t="e">
        <f>NA()</f>
        <v>#N/A</v>
      </c>
    </row>
    <row r="7335" spans="1:2" x14ac:dyDescent="0.25">
      <c r="A7335" s="204">
        <v>32905</v>
      </c>
      <c r="B7335" s="201" t="e">
        <f>NA()</f>
        <v>#N/A</v>
      </c>
    </row>
    <row r="7336" spans="1:2" x14ac:dyDescent="0.25">
      <c r="A7336" s="204">
        <v>32906</v>
      </c>
      <c r="B7336" s="201" t="e">
        <f>NA()</f>
        <v>#N/A</v>
      </c>
    </row>
    <row r="7337" spans="1:2" x14ac:dyDescent="0.25">
      <c r="A7337" s="204">
        <v>32909</v>
      </c>
      <c r="B7337" s="201" t="e">
        <f>NA()</f>
        <v>#N/A</v>
      </c>
    </row>
    <row r="7338" spans="1:2" x14ac:dyDescent="0.25">
      <c r="A7338" s="204">
        <v>32910</v>
      </c>
      <c r="B7338" s="201" t="e">
        <f>NA()</f>
        <v>#N/A</v>
      </c>
    </row>
    <row r="7339" spans="1:2" x14ac:dyDescent="0.25">
      <c r="A7339" s="204">
        <v>32911</v>
      </c>
      <c r="B7339" s="201" t="e">
        <f>NA()</f>
        <v>#N/A</v>
      </c>
    </row>
    <row r="7340" spans="1:2" x14ac:dyDescent="0.25">
      <c r="A7340" s="204">
        <v>32912</v>
      </c>
      <c r="B7340" s="201" t="e">
        <f>NA()</f>
        <v>#N/A</v>
      </c>
    </row>
    <row r="7341" spans="1:2" x14ac:dyDescent="0.25">
      <c r="A7341" s="204">
        <v>32913</v>
      </c>
      <c r="B7341" s="201" t="e">
        <f>NA()</f>
        <v>#N/A</v>
      </c>
    </row>
    <row r="7342" spans="1:2" x14ac:dyDescent="0.25">
      <c r="A7342" s="204">
        <v>32916</v>
      </c>
      <c r="B7342" s="201" t="e">
        <f>NA()</f>
        <v>#N/A</v>
      </c>
    </row>
    <row r="7343" spans="1:2" x14ac:dyDescent="0.25">
      <c r="A7343" s="204">
        <v>32917</v>
      </c>
      <c r="B7343" s="201" t="e">
        <f>NA()</f>
        <v>#N/A</v>
      </c>
    </row>
    <row r="7344" spans="1:2" x14ac:dyDescent="0.25">
      <c r="A7344" s="204">
        <v>32918</v>
      </c>
      <c r="B7344" s="201" t="e">
        <f>NA()</f>
        <v>#N/A</v>
      </c>
    </row>
    <row r="7345" spans="1:2" x14ac:dyDescent="0.25">
      <c r="A7345" s="204">
        <v>32919</v>
      </c>
      <c r="B7345" s="201" t="e">
        <f>NA()</f>
        <v>#N/A</v>
      </c>
    </row>
    <row r="7346" spans="1:2" x14ac:dyDescent="0.25">
      <c r="A7346" s="204">
        <v>32920</v>
      </c>
      <c r="B7346" s="201" t="e">
        <f>NA()</f>
        <v>#N/A</v>
      </c>
    </row>
    <row r="7347" spans="1:2" x14ac:dyDescent="0.25">
      <c r="A7347" s="204">
        <v>32923</v>
      </c>
      <c r="B7347" s="201" t="e">
        <f>NA()</f>
        <v>#N/A</v>
      </c>
    </row>
    <row r="7348" spans="1:2" x14ac:dyDescent="0.25">
      <c r="A7348" s="204">
        <v>32924</v>
      </c>
      <c r="B7348" s="201" t="e">
        <f>NA()</f>
        <v>#N/A</v>
      </c>
    </row>
    <row r="7349" spans="1:2" x14ac:dyDescent="0.25">
      <c r="A7349" s="204">
        <v>32925</v>
      </c>
      <c r="B7349" s="201" t="e">
        <f>NA()</f>
        <v>#N/A</v>
      </c>
    </row>
    <row r="7350" spans="1:2" x14ac:dyDescent="0.25">
      <c r="A7350" s="204">
        <v>32926</v>
      </c>
      <c r="B7350" s="201" t="e">
        <f>NA()</f>
        <v>#N/A</v>
      </c>
    </row>
    <row r="7351" spans="1:2" x14ac:dyDescent="0.25">
      <c r="A7351" s="204">
        <v>32927</v>
      </c>
      <c r="B7351" s="201" t="e">
        <f>NA()</f>
        <v>#N/A</v>
      </c>
    </row>
    <row r="7352" spans="1:2" x14ac:dyDescent="0.25">
      <c r="A7352" s="204">
        <v>32930</v>
      </c>
      <c r="B7352" s="201" t="e">
        <f>NA()</f>
        <v>#N/A</v>
      </c>
    </row>
    <row r="7353" spans="1:2" x14ac:dyDescent="0.25">
      <c r="A7353" s="204">
        <v>32931</v>
      </c>
      <c r="B7353" s="201" t="e">
        <f>NA()</f>
        <v>#N/A</v>
      </c>
    </row>
    <row r="7354" spans="1:2" x14ac:dyDescent="0.25">
      <c r="A7354" s="204">
        <v>32932</v>
      </c>
      <c r="B7354" s="201" t="e">
        <f>NA()</f>
        <v>#N/A</v>
      </c>
    </row>
    <row r="7355" spans="1:2" x14ac:dyDescent="0.25">
      <c r="A7355" s="204">
        <v>32933</v>
      </c>
      <c r="B7355" s="201" t="e">
        <f>NA()</f>
        <v>#N/A</v>
      </c>
    </row>
    <row r="7356" spans="1:2" x14ac:dyDescent="0.25">
      <c r="A7356" s="204">
        <v>32934</v>
      </c>
      <c r="B7356" s="201" t="e">
        <f>NA()</f>
        <v>#N/A</v>
      </c>
    </row>
    <row r="7357" spans="1:2" x14ac:dyDescent="0.25">
      <c r="A7357" s="204">
        <v>32937</v>
      </c>
      <c r="B7357" s="201" t="e">
        <f>NA()</f>
        <v>#N/A</v>
      </c>
    </row>
    <row r="7358" spans="1:2" x14ac:dyDescent="0.25">
      <c r="A7358" s="204">
        <v>32938</v>
      </c>
      <c r="B7358" s="201" t="e">
        <f>NA()</f>
        <v>#N/A</v>
      </c>
    </row>
    <row r="7359" spans="1:2" x14ac:dyDescent="0.25">
      <c r="A7359" s="204">
        <v>32939</v>
      </c>
      <c r="B7359" s="201" t="e">
        <f>NA()</f>
        <v>#N/A</v>
      </c>
    </row>
    <row r="7360" spans="1:2" x14ac:dyDescent="0.25">
      <c r="A7360" s="204">
        <v>32940</v>
      </c>
      <c r="B7360" s="201" t="e">
        <f>NA()</f>
        <v>#N/A</v>
      </c>
    </row>
    <row r="7361" spans="1:2" x14ac:dyDescent="0.25">
      <c r="A7361" s="204">
        <v>32941</v>
      </c>
      <c r="B7361" s="201" t="e">
        <f>NA()</f>
        <v>#N/A</v>
      </c>
    </row>
    <row r="7362" spans="1:2" x14ac:dyDescent="0.25">
      <c r="A7362" s="204">
        <v>32944</v>
      </c>
      <c r="B7362" s="201" t="e">
        <f>NA()</f>
        <v>#N/A</v>
      </c>
    </row>
    <row r="7363" spans="1:2" x14ac:dyDescent="0.25">
      <c r="A7363" s="204">
        <v>32945</v>
      </c>
      <c r="B7363" s="201" t="e">
        <f>NA()</f>
        <v>#N/A</v>
      </c>
    </row>
    <row r="7364" spans="1:2" x14ac:dyDescent="0.25">
      <c r="A7364" s="204">
        <v>32946</v>
      </c>
      <c r="B7364" s="201" t="e">
        <f>NA()</f>
        <v>#N/A</v>
      </c>
    </row>
    <row r="7365" spans="1:2" x14ac:dyDescent="0.25">
      <c r="A7365" s="204">
        <v>32947</v>
      </c>
      <c r="B7365" s="201" t="e">
        <f>NA()</f>
        <v>#N/A</v>
      </c>
    </row>
    <row r="7366" spans="1:2" x14ac:dyDescent="0.25">
      <c r="A7366" s="204">
        <v>32948</v>
      </c>
      <c r="B7366" s="201" t="e">
        <f>NA()</f>
        <v>#N/A</v>
      </c>
    </row>
    <row r="7367" spans="1:2" x14ac:dyDescent="0.25">
      <c r="A7367" s="204">
        <v>32951</v>
      </c>
      <c r="B7367" s="201" t="e">
        <f>NA()</f>
        <v>#N/A</v>
      </c>
    </row>
    <row r="7368" spans="1:2" x14ac:dyDescent="0.25">
      <c r="A7368" s="204">
        <v>32952</v>
      </c>
      <c r="B7368" s="201" t="e">
        <f>NA()</f>
        <v>#N/A</v>
      </c>
    </row>
    <row r="7369" spans="1:2" x14ac:dyDescent="0.25">
      <c r="A7369" s="204">
        <v>32953</v>
      </c>
      <c r="B7369" s="201" t="e">
        <f>NA()</f>
        <v>#N/A</v>
      </c>
    </row>
    <row r="7370" spans="1:2" x14ac:dyDescent="0.25">
      <c r="A7370" s="204">
        <v>32954</v>
      </c>
      <c r="B7370" s="201" t="e">
        <f>NA()</f>
        <v>#N/A</v>
      </c>
    </row>
    <row r="7371" spans="1:2" x14ac:dyDescent="0.25">
      <c r="A7371" s="204">
        <v>32955</v>
      </c>
      <c r="B7371" s="201" t="e">
        <f>NA()</f>
        <v>#N/A</v>
      </c>
    </row>
    <row r="7372" spans="1:2" x14ac:dyDescent="0.25">
      <c r="A7372" s="204">
        <v>32958</v>
      </c>
      <c r="B7372" s="201" t="e">
        <f>NA()</f>
        <v>#N/A</v>
      </c>
    </row>
    <row r="7373" spans="1:2" x14ac:dyDescent="0.25">
      <c r="A7373" s="204">
        <v>32959</v>
      </c>
      <c r="B7373" s="201" t="e">
        <f>NA()</f>
        <v>#N/A</v>
      </c>
    </row>
    <row r="7374" spans="1:2" x14ac:dyDescent="0.25">
      <c r="A7374" s="204">
        <v>32960</v>
      </c>
      <c r="B7374" s="201" t="e">
        <f>NA()</f>
        <v>#N/A</v>
      </c>
    </row>
    <row r="7375" spans="1:2" x14ac:dyDescent="0.25">
      <c r="A7375" s="204">
        <v>32961</v>
      </c>
      <c r="B7375" s="201" t="e">
        <f>NA()</f>
        <v>#N/A</v>
      </c>
    </row>
    <row r="7376" spans="1:2" x14ac:dyDescent="0.25">
      <c r="A7376" s="204">
        <v>32962</v>
      </c>
      <c r="B7376" s="201" t="e">
        <f>NA()</f>
        <v>#N/A</v>
      </c>
    </row>
    <row r="7377" spans="1:2" x14ac:dyDescent="0.25">
      <c r="A7377" s="204">
        <v>32965</v>
      </c>
      <c r="B7377" s="201" t="e">
        <f>NA()</f>
        <v>#N/A</v>
      </c>
    </row>
    <row r="7378" spans="1:2" x14ac:dyDescent="0.25">
      <c r="A7378" s="204">
        <v>32966</v>
      </c>
      <c r="B7378" s="201" t="e">
        <f>NA()</f>
        <v>#N/A</v>
      </c>
    </row>
    <row r="7379" spans="1:2" x14ac:dyDescent="0.25">
      <c r="A7379" s="204">
        <v>32967</v>
      </c>
      <c r="B7379" s="201" t="e">
        <f>NA()</f>
        <v>#N/A</v>
      </c>
    </row>
    <row r="7380" spans="1:2" x14ac:dyDescent="0.25">
      <c r="A7380" s="204">
        <v>32968</v>
      </c>
      <c r="B7380" s="201" t="e">
        <f>NA()</f>
        <v>#N/A</v>
      </c>
    </row>
    <row r="7381" spans="1:2" x14ac:dyDescent="0.25">
      <c r="A7381" s="204">
        <v>32969</v>
      </c>
      <c r="B7381" s="201" t="e">
        <f>NA()</f>
        <v>#N/A</v>
      </c>
    </row>
    <row r="7382" spans="1:2" x14ac:dyDescent="0.25">
      <c r="A7382" s="204">
        <v>32972</v>
      </c>
      <c r="B7382" s="201" t="e">
        <f>NA()</f>
        <v>#N/A</v>
      </c>
    </row>
    <row r="7383" spans="1:2" x14ac:dyDescent="0.25">
      <c r="A7383" s="204">
        <v>32973</v>
      </c>
      <c r="B7383" s="201" t="e">
        <f>NA()</f>
        <v>#N/A</v>
      </c>
    </row>
    <row r="7384" spans="1:2" x14ac:dyDescent="0.25">
      <c r="A7384" s="204">
        <v>32974</v>
      </c>
      <c r="B7384" s="201" t="e">
        <f>NA()</f>
        <v>#N/A</v>
      </c>
    </row>
    <row r="7385" spans="1:2" x14ac:dyDescent="0.25">
      <c r="A7385" s="204">
        <v>32975</v>
      </c>
      <c r="B7385" s="201" t="e">
        <f>NA()</f>
        <v>#N/A</v>
      </c>
    </row>
    <row r="7386" spans="1:2" x14ac:dyDescent="0.25">
      <c r="A7386" s="204">
        <v>32976</v>
      </c>
      <c r="B7386" s="201" t="e">
        <f>NA()</f>
        <v>#N/A</v>
      </c>
    </row>
    <row r="7387" spans="1:2" x14ac:dyDescent="0.25">
      <c r="A7387" s="204">
        <v>32979</v>
      </c>
      <c r="B7387" s="201" t="e">
        <f>NA()</f>
        <v>#N/A</v>
      </c>
    </row>
    <row r="7388" spans="1:2" x14ac:dyDescent="0.25">
      <c r="A7388" s="204">
        <v>32980</v>
      </c>
      <c r="B7388" s="201" t="e">
        <f>NA()</f>
        <v>#N/A</v>
      </c>
    </row>
    <row r="7389" spans="1:2" x14ac:dyDescent="0.25">
      <c r="A7389" s="204">
        <v>32981</v>
      </c>
      <c r="B7389" s="201" t="e">
        <f>NA()</f>
        <v>#N/A</v>
      </c>
    </row>
    <row r="7390" spans="1:2" x14ac:dyDescent="0.25">
      <c r="A7390" s="204">
        <v>32982</v>
      </c>
      <c r="B7390" s="201" t="e">
        <f>NA()</f>
        <v>#N/A</v>
      </c>
    </row>
    <row r="7391" spans="1:2" x14ac:dyDescent="0.25">
      <c r="A7391" s="204">
        <v>32983</v>
      </c>
      <c r="B7391" s="201" t="e">
        <f>NA()</f>
        <v>#N/A</v>
      </c>
    </row>
    <row r="7392" spans="1:2" x14ac:dyDescent="0.25">
      <c r="A7392" s="204">
        <v>32986</v>
      </c>
      <c r="B7392" s="201" t="e">
        <f>NA()</f>
        <v>#N/A</v>
      </c>
    </row>
    <row r="7393" spans="1:2" x14ac:dyDescent="0.25">
      <c r="A7393" s="204">
        <v>32987</v>
      </c>
      <c r="B7393" s="201" t="e">
        <f>NA()</f>
        <v>#N/A</v>
      </c>
    </row>
    <row r="7394" spans="1:2" x14ac:dyDescent="0.25">
      <c r="A7394" s="204">
        <v>32988</v>
      </c>
      <c r="B7394" s="201" t="e">
        <f>NA()</f>
        <v>#N/A</v>
      </c>
    </row>
    <row r="7395" spans="1:2" x14ac:dyDescent="0.25">
      <c r="A7395" s="204">
        <v>32989</v>
      </c>
      <c r="B7395" s="201" t="e">
        <f>NA()</f>
        <v>#N/A</v>
      </c>
    </row>
    <row r="7396" spans="1:2" x14ac:dyDescent="0.25">
      <c r="A7396" s="204">
        <v>32990</v>
      </c>
      <c r="B7396" s="201" t="e">
        <f>NA()</f>
        <v>#N/A</v>
      </c>
    </row>
    <row r="7397" spans="1:2" x14ac:dyDescent="0.25">
      <c r="A7397" s="204">
        <v>32993</v>
      </c>
      <c r="B7397" s="201" t="e">
        <f>NA()</f>
        <v>#N/A</v>
      </c>
    </row>
    <row r="7398" spans="1:2" x14ac:dyDescent="0.25">
      <c r="A7398" s="204">
        <v>32994</v>
      </c>
      <c r="B7398" s="201" t="e">
        <f>NA()</f>
        <v>#N/A</v>
      </c>
    </row>
    <row r="7399" spans="1:2" x14ac:dyDescent="0.25">
      <c r="A7399" s="204">
        <v>32995</v>
      </c>
      <c r="B7399" s="201" t="e">
        <f>NA()</f>
        <v>#N/A</v>
      </c>
    </row>
    <row r="7400" spans="1:2" x14ac:dyDescent="0.25">
      <c r="A7400" s="204">
        <v>32996</v>
      </c>
      <c r="B7400" s="201" t="e">
        <f>NA()</f>
        <v>#N/A</v>
      </c>
    </row>
    <row r="7401" spans="1:2" x14ac:dyDescent="0.25">
      <c r="A7401" s="204">
        <v>32997</v>
      </c>
      <c r="B7401" s="201" t="e">
        <f>NA()</f>
        <v>#N/A</v>
      </c>
    </row>
    <row r="7402" spans="1:2" x14ac:dyDescent="0.25">
      <c r="A7402" s="204">
        <v>33000</v>
      </c>
      <c r="B7402" s="201" t="e">
        <f>NA()</f>
        <v>#N/A</v>
      </c>
    </row>
    <row r="7403" spans="1:2" x14ac:dyDescent="0.25">
      <c r="A7403" s="204">
        <v>33001</v>
      </c>
      <c r="B7403" s="201" t="e">
        <f>NA()</f>
        <v>#N/A</v>
      </c>
    </row>
    <row r="7404" spans="1:2" x14ac:dyDescent="0.25">
      <c r="A7404" s="204">
        <v>33002</v>
      </c>
      <c r="B7404" s="201" t="e">
        <f>NA()</f>
        <v>#N/A</v>
      </c>
    </row>
    <row r="7405" spans="1:2" x14ac:dyDescent="0.25">
      <c r="A7405" s="204">
        <v>33003</v>
      </c>
      <c r="B7405" s="201" t="e">
        <f>NA()</f>
        <v>#N/A</v>
      </c>
    </row>
    <row r="7406" spans="1:2" x14ac:dyDescent="0.25">
      <c r="A7406" s="204">
        <v>33004</v>
      </c>
      <c r="B7406" s="201" t="e">
        <f>NA()</f>
        <v>#N/A</v>
      </c>
    </row>
    <row r="7407" spans="1:2" x14ac:dyDescent="0.25">
      <c r="A7407" s="204">
        <v>33007</v>
      </c>
      <c r="B7407" s="201" t="e">
        <f>NA()</f>
        <v>#N/A</v>
      </c>
    </row>
    <row r="7408" spans="1:2" x14ac:dyDescent="0.25">
      <c r="A7408" s="204">
        <v>33008</v>
      </c>
      <c r="B7408" s="201" t="e">
        <f>NA()</f>
        <v>#N/A</v>
      </c>
    </row>
    <row r="7409" spans="1:2" x14ac:dyDescent="0.25">
      <c r="A7409" s="204">
        <v>33009</v>
      </c>
      <c r="B7409" s="201" t="e">
        <f>NA()</f>
        <v>#N/A</v>
      </c>
    </row>
    <row r="7410" spans="1:2" x14ac:dyDescent="0.25">
      <c r="A7410" s="204">
        <v>33010</v>
      </c>
      <c r="B7410" s="201" t="e">
        <f>NA()</f>
        <v>#N/A</v>
      </c>
    </row>
    <row r="7411" spans="1:2" x14ac:dyDescent="0.25">
      <c r="A7411" s="204">
        <v>33011</v>
      </c>
      <c r="B7411" s="201" t="e">
        <f>NA()</f>
        <v>#N/A</v>
      </c>
    </row>
    <row r="7412" spans="1:2" x14ac:dyDescent="0.25">
      <c r="A7412" s="204">
        <v>33014</v>
      </c>
      <c r="B7412" s="201" t="e">
        <f>NA()</f>
        <v>#N/A</v>
      </c>
    </row>
    <row r="7413" spans="1:2" x14ac:dyDescent="0.25">
      <c r="A7413" s="204">
        <v>33015</v>
      </c>
      <c r="B7413" s="201" t="e">
        <f>NA()</f>
        <v>#N/A</v>
      </c>
    </row>
    <row r="7414" spans="1:2" x14ac:dyDescent="0.25">
      <c r="A7414" s="204">
        <v>33016</v>
      </c>
      <c r="B7414" s="201" t="e">
        <f>NA()</f>
        <v>#N/A</v>
      </c>
    </row>
    <row r="7415" spans="1:2" x14ac:dyDescent="0.25">
      <c r="A7415" s="204">
        <v>33017</v>
      </c>
      <c r="B7415" s="201" t="e">
        <f>NA()</f>
        <v>#N/A</v>
      </c>
    </row>
    <row r="7416" spans="1:2" x14ac:dyDescent="0.25">
      <c r="A7416" s="204">
        <v>33018</v>
      </c>
      <c r="B7416" s="201" t="e">
        <f>NA()</f>
        <v>#N/A</v>
      </c>
    </row>
    <row r="7417" spans="1:2" x14ac:dyDescent="0.25">
      <c r="A7417" s="204">
        <v>33021</v>
      </c>
      <c r="B7417" s="201" t="e">
        <f>NA()</f>
        <v>#N/A</v>
      </c>
    </row>
    <row r="7418" spans="1:2" x14ac:dyDescent="0.25">
      <c r="A7418" s="204">
        <v>33022</v>
      </c>
      <c r="B7418" s="201" t="e">
        <f>NA()</f>
        <v>#N/A</v>
      </c>
    </row>
    <row r="7419" spans="1:2" x14ac:dyDescent="0.25">
      <c r="A7419" s="204">
        <v>33023</v>
      </c>
      <c r="B7419" s="201" t="e">
        <f>NA()</f>
        <v>#N/A</v>
      </c>
    </row>
    <row r="7420" spans="1:2" x14ac:dyDescent="0.25">
      <c r="A7420" s="204">
        <v>33024</v>
      </c>
      <c r="B7420" s="201" t="e">
        <f>NA()</f>
        <v>#N/A</v>
      </c>
    </row>
    <row r="7421" spans="1:2" x14ac:dyDescent="0.25">
      <c r="A7421" s="204">
        <v>33025</v>
      </c>
      <c r="B7421" s="201" t="e">
        <f>NA()</f>
        <v>#N/A</v>
      </c>
    </row>
    <row r="7422" spans="1:2" x14ac:dyDescent="0.25">
      <c r="A7422" s="204">
        <v>33028</v>
      </c>
      <c r="B7422" s="201" t="e">
        <f>NA()</f>
        <v>#N/A</v>
      </c>
    </row>
    <row r="7423" spans="1:2" x14ac:dyDescent="0.25">
      <c r="A7423" s="204">
        <v>33029</v>
      </c>
      <c r="B7423" s="201" t="e">
        <f>NA()</f>
        <v>#N/A</v>
      </c>
    </row>
    <row r="7424" spans="1:2" x14ac:dyDescent="0.25">
      <c r="A7424" s="204">
        <v>33030</v>
      </c>
      <c r="B7424" s="201" t="e">
        <f>NA()</f>
        <v>#N/A</v>
      </c>
    </row>
    <row r="7425" spans="1:2" x14ac:dyDescent="0.25">
      <c r="A7425" s="204">
        <v>33031</v>
      </c>
      <c r="B7425" s="201" t="e">
        <f>NA()</f>
        <v>#N/A</v>
      </c>
    </row>
    <row r="7426" spans="1:2" x14ac:dyDescent="0.25">
      <c r="A7426" s="204">
        <v>33032</v>
      </c>
      <c r="B7426" s="201" t="e">
        <f>NA()</f>
        <v>#N/A</v>
      </c>
    </row>
    <row r="7427" spans="1:2" x14ac:dyDescent="0.25">
      <c r="A7427" s="204">
        <v>33035</v>
      </c>
      <c r="B7427" s="201" t="e">
        <f>NA()</f>
        <v>#N/A</v>
      </c>
    </row>
    <row r="7428" spans="1:2" x14ac:dyDescent="0.25">
      <c r="A7428" s="204">
        <v>33036</v>
      </c>
      <c r="B7428" s="201" t="e">
        <f>NA()</f>
        <v>#N/A</v>
      </c>
    </row>
    <row r="7429" spans="1:2" x14ac:dyDescent="0.25">
      <c r="A7429" s="204">
        <v>33037</v>
      </c>
      <c r="B7429" s="201" t="e">
        <f>NA()</f>
        <v>#N/A</v>
      </c>
    </row>
    <row r="7430" spans="1:2" x14ac:dyDescent="0.25">
      <c r="A7430" s="204">
        <v>33038</v>
      </c>
      <c r="B7430" s="201" t="e">
        <f>NA()</f>
        <v>#N/A</v>
      </c>
    </row>
    <row r="7431" spans="1:2" x14ac:dyDescent="0.25">
      <c r="A7431" s="204">
        <v>33039</v>
      </c>
      <c r="B7431" s="201" t="e">
        <f>NA()</f>
        <v>#N/A</v>
      </c>
    </row>
    <row r="7432" spans="1:2" x14ac:dyDescent="0.25">
      <c r="A7432" s="204">
        <v>33042</v>
      </c>
      <c r="B7432" s="201" t="e">
        <f>NA()</f>
        <v>#N/A</v>
      </c>
    </row>
    <row r="7433" spans="1:2" x14ac:dyDescent="0.25">
      <c r="A7433" s="204">
        <v>33043</v>
      </c>
      <c r="B7433" s="201" t="e">
        <f>NA()</f>
        <v>#N/A</v>
      </c>
    </row>
    <row r="7434" spans="1:2" x14ac:dyDescent="0.25">
      <c r="A7434" s="204">
        <v>33044</v>
      </c>
      <c r="B7434" s="201" t="e">
        <f>NA()</f>
        <v>#N/A</v>
      </c>
    </row>
    <row r="7435" spans="1:2" x14ac:dyDescent="0.25">
      <c r="A7435" s="204">
        <v>33045</v>
      </c>
      <c r="B7435" s="201" t="e">
        <f>NA()</f>
        <v>#N/A</v>
      </c>
    </row>
    <row r="7436" spans="1:2" x14ac:dyDescent="0.25">
      <c r="A7436" s="204">
        <v>33046</v>
      </c>
      <c r="B7436" s="201" t="e">
        <f>NA()</f>
        <v>#N/A</v>
      </c>
    </row>
    <row r="7437" spans="1:2" x14ac:dyDescent="0.25">
      <c r="A7437" s="204">
        <v>33049</v>
      </c>
      <c r="B7437" s="201" t="e">
        <f>NA()</f>
        <v>#N/A</v>
      </c>
    </row>
    <row r="7438" spans="1:2" x14ac:dyDescent="0.25">
      <c r="A7438" s="204">
        <v>33050</v>
      </c>
      <c r="B7438" s="201" t="e">
        <f>NA()</f>
        <v>#N/A</v>
      </c>
    </row>
    <row r="7439" spans="1:2" x14ac:dyDescent="0.25">
      <c r="A7439" s="204">
        <v>33051</v>
      </c>
      <c r="B7439" s="201" t="e">
        <f>NA()</f>
        <v>#N/A</v>
      </c>
    </row>
    <row r="7440" spans="1:2" x14ac:dyDescent="0.25">
      <c r="A7440" s="204">
        <v>33052</v>
      </c>
      <c r="B7440" s="201" t="e">
        <f>NA()</f>
        <v>#N/A</v>
      </c>
    </row>
    <row r="7441" spans="1:2" x14ac:dyDescent="0.25">
      <c r="A7441" s="204">
        <v>33053</v>
      </c>
      <c r="B7441" s="201" t="e">
        <f>NA()</f>
        <v>#N/A</v>
      </c>
    </row>
    <row r="7442" spans="1:2" x14ac:dyDescent="0.25">
      <c r="A7442" s="204">
        <v>33056</v>
      </c>
      <c r="B7442" s="201" t="e">
        <f>NA()</f>
        <v>#N/A</v>
      </c>
    </row>
    <row r="7443" spans="1:2" x14ac:dyDescent="0.25">
      <c r="A7443" s="204">
        <v>33057</v>
      </c>
      <c r="B7443" s="201" t="e">
        <f>NA()</f>
        <v>#N/A</v>
      </c>
    </row>
    <row r="7444" spans="1:2" x14ac:dyDescent="0.25">
      <c r="A7444" s="204">
        <v>33058</v>
      </c>
      <c r="B7444" s="201" t="e">
        <f>NA()</f>
        <v>#N/A</v>
      </c>
    </row>
    <row r="7445" spans="1:2" x14ac:dyDescent="0.25">
      <c r="A7445" s="204">
        <v>33059</v>
      </c>
      <c r="B7445" s="201" t="e">
        <f>NA()</f>
        <v>#N/A</v>
      </c>
    </row>
    <row r="7446" spans="1:2" x14ac:dyDescent="0.25">
      <c r="A7446" s="204">
        <v>33060</v>
      </c>
      <c r="B7446" s="201" t="e">
        <f>NA()</f>
        <v>#N/A</v>
      </c>
    </row>
    <row r="7447" spans="1:2" x14ac:dyDescent="0.25">
      <c r="A7447" s="204">
        <v>33063</v>
      </c>
      <c r="B7447" s="201" t="e">
        <f>NA()</f>
        <v>#N/A</v>
      </c>
    </row>
    <row r="7448" spans="1:2" x14ac:dyDescent="0.25">
      <c r="A7448" s="204">
        <v>33064</v>
      </c>
      <c r="B7448" s="201" t="e">
        <f>NA()</f>
        <v>#N/A</v>
      </c>
    </row>
    <row r="7449" spans="1:2" x14ac:dyDescent="0.25">
      <c r="A7449" s="204">
        <v>33065</v>
      </c>
      <c r="B7449" s="201" t="e">
        <f>NA()</f>
        <v>#N/A</v>
      </c>
    </row>
    <row r="7450" spans="1:2" x14ac:dyDescent="0.25">
      <c r="A7450" s="204">
        <v>33066</v>
      </c>
      <c r="B7450" s="201" t="e">
        <f>NA()</f>
        <v>#N/A</v>
      </c>
    </row>
    <row r="7451" spans="1:2" x14ac:dyDescent="0.25">
      <c r="A7451" s="204">
        <v>33067</v>
      </c>
      <c r="B7451" s="201" t="e">
        <f>NA()</f>
        <v>#N/A</v>
      </c>
    </row>
    <row r="7452" spans="1:2" x14ac:dyDescent="0.25">
      <c r="A7452" s="204">
        <v>33070</v>
      </c>
      <c r="B7452" s="201" t="e">
        <f>NA()</f>
        <v>#N/A</v>
      </c>
    </row>
    <row r="7453" spans="1:2" x14ac:dyDescent="0.25">
      <c r="A7453" s="204">
        <v>33071</v>
      </c>
      <c r="B7453" s="201" t="e">
        <f>NA()</f>
        <v>#N/A</v>
      </c>
    </row>
    <row r="7454" spans="1:2" x14ac:dyDescent="0.25">
      <c r="A7454" s="204">
        <v>33072</v>
      </c>
      <c r="B7454" s="201" t="e">
        <f>NA()</f>
        <v>#N/A</v>
      </c>
    </row>
    <row r="7455" spans="1:2" x14ac:dyDescent="0.25">
      <c r="A7455" s="204">
        <v>33073</v>
      </c>
      <c r="B7455" s="201" t="e">
        <f>NA()</f>
        <v>#N/A</v>
      </c>
    </row>
    <row r="7456" spans="1:2" x14ac:dyDescent="0.25">
      <c r="A7456" s="204">
        <v>33074</v>
      </c>
      <c r="B7456" s="201" t="e">
        <f>NA()</f>
        <v>#N/A</v>
      </c>
    </row>
    <row r="7457" spans="1:2" x14ac:dyDescent="0.25">
      <c r="A7457" s="204">
        <v>33077</v>
      </c>
      <c r="B7457" s="201" t="e">
        <f>NA()</f>
        <v>#N/A</v>
      </c>
    </row>
    <row r="7458" spans="1:2" x14ac:dyDescent="0.25">
      <c r="A7458" s="204">
        <v>33078</v>
      </c>
      <c r="B7458" s="201" t="e">
        <f>NA()</f>
        <v>#N/A</v>
      </c>
    </row>
    <row r="7459" spans="1:2" x14ac:dyDescent="0.25">
      <c r="A7459" s="204">
        <v>33079</v>
      </c>
      <c r="B7459" s="201" t="e">
        <f>NA()</f>
        <v>#N/A</v>
      </c>
    </row>
    <row r="7460" spans="1:2" x14ac:dyDescent="0.25">
      <c r="A7460" s="204">
        <v>33080</v>
      </c>
      <c r="B7460" s="201" t="e">
        <f>NA()</f>
        <v>#N/A</v>
      </c>
    </row>
    <row r="7461" spans="1:2" x14ac:dyDescent="0.25">
      <c r="A7461" s="204">
        <v>33081</v>
      </c>
      <c r="B7461" s="201" t="e">
        <f>NA()</f>
        <v>#N/A</v>
      </c>
    </row>
    <row r="7462" spans="1:2" x14ac:dyDescent="0.25">
      <c r="A7462" s="204">
        <v>33084</v>
      </c>
      <c r="B7462" s="201" t="e">
        <f>NA()</f>
        <v>#N/A</v>
      </c>
    </row>
    <row r="7463" spans="1:2" x14ac:dyDescent="0.25">
      <c r="A7463" s="204">
        <v>33085</v>
      </c>
      <c r="B7463" s="201" t="e">
        <f>NA()</f>
        <v>#N/A</v>
      </c>
    </row>
    <row r="7464" spans="1:2" x14ac:dyDescent="0.25">
      <c r="A7464" s="204">
        <v>33086</v>
      </c>
      <c r="B7464" s="201" t="e">
        <f>NA()</f>
        <v>#N/A</v>
      </c>
    </row>
    <row r="7465" spans="1:2" x14ac:dyDescent="0.25">
      <c r="A7465" s="204">
        <v>33087</v>
      </c>
      <c r="B7465" s="201" t="e">
        <f>NA()</f>
        <v>#N/A</v>
      </c>
    </row>
    <row r="7466" spans="1:2" x14ac:dyDescent="0.25">
      <c r="A7466" s="204">
        <v>33088</v>
      </c>
      <c r="B7466" s="201" t="e">
        <f>NA()</f>
        <v>#N/A</v>
      </c>
    </row>
    <row r="7467" spans="1:2" x14ac:dyDescent="0.25">
      <c r="A7467" s="204">
        <v>33091</v>
      </c>
      <c r="B7467" s="201" t="e">
        <f>NA()</f>
        <v>#N/A</v>
      </c>
    </row>
    <row r="7468" spans="1:2" x14ac:dyDescent="0.25">
      <c r="A7468" s="204">
        <v>33092</v>
      </c>
      <c r="B7468" s="201" t="e">
        <f>NA()</f>
        <v>#N/A</v>
      </c>
    </row>
    <row r="7469" spans="1:2" x14ac:dyDescent="0.25">
      <c r="A7469" s="204">
        <v>33093</v>
      </c>
      <c r="B7469" s="201" t="e">
        <f>NA()</f>
        <v>#N/A</v>
      </c>
    </row>
    <row r="7470" spans="1:2" x14ac:dyDescent="0.25">
      <c r="A7470" s="204">
        <v>33094</v>
      </c>
      <c r="B7470" s="201" t="e">
        <f>NA()</f>
        <v>#N/A</v>
      </c>
    </row>
    <row r="7471" spans="1:2" x14ac:dyDescent="0.25">
      <c r="A7471" s="204">
        <v>33095</v>
      </c>
      <c r="B7471" s="201" t="e">
        <f>NA()</f>
        <v>#N/A</v>
      </c>
    </row>
    <row r="7472" spans="1:2" x14ac:dyDescent="0.25">
      <c r="A7472" s="204">
        <v>33098</v>
      </c>
      <c r="B7472" s="201" t="e">
        <f>NA()</f>
        <v>#N/A</v>
      </c>
    </row>
    <row r="7473" spans="1:2" x14ac:dyDescent="0.25">
      <c r="A7473" s="204">
        <v>33099</v>
      </c>
      <c r="B7473" s="201" t="e">
        <f>NA()</f>
        <v>#N/A</v>
      </c>
    </row>
    <row r="7474" spans="1:2" x14ac:dyDescent="0.25">
      <c r="A7474" s="204">
        <v>33100</v>
      </c>
      <c r="B7474" s="201" t="e">
        <f>NA()</f>
        <v>#N/A</v>
      </c>
    </row>
    <row r="7475" spans="1:2" x14ac:dyDescent="0.25">
      <c r="A7475" s="204">
        <v>33101</v>
      </c>
      <c r="B7475" s="201" t="e">
        <f>NA()</f>
        <v>#N/A</v>
      </c>
    </row>
    <row r="7476" spans="1:2" x14ac:dyDescent="0.25">
      <c r="A7476" s="204">
        <v>33102</v>
      </c>
      <c r="B7476" s="201" t="e">
        <f>NA()</f>
        <v>#N/A</v>
      </c>
    </row>
    <row r="7477" spans="1:2" x14ac:dyDescent="0.25">
      <c r="A7477" s="204">
        <v>33105</v>
      </c>
      <c r="B7477" s="201" t="e">
        <f>NA()</f>
        <v>#N/A</v>
      </c>
    </row>
    <row r="7478" spans="1:2" x14ac:dyDescent="0.25">
      <c r="A7478" s="204">
        <v>33106</v>
      </c>
      <c r="B7478" s="201" t="e">
        <f>NA()</f>
        <v>#N/A</v>
      </c>
    </row>
    <row r="7479" spans="1:2" x14ac:dyDescent="0.25">
      <c r="A7479" s="204">
        <v>33107</v>
      </c>
      <c r="B7479" s="201" t="e">
        <f>NA()</f>
        <v>#N/A</v>
      </c>
    </row>
    <row r="7480" spans="1:2" x14ac:dyDescent="0.25">
      <c r="A7480" s="204">
        <v>33108</v>
      </c>
      <c r="B7480" s="201" t="e">
        <f>NA()</f>
        <v>#N/A</v>
      </c>
    </row>
    <row r="7481" spans="1:2" x14ac:dyDescent="0.25">
      <c r="A7481" s="204">
        <v>33109</v>
      </c>
      <c r="B7481" s="201" t="e">
        <f>NA()</f>
        <v>#N/A</v>
      </c>
    </row>
    <row r="7482" spans="1:2" x14ac:dyDescent="0.25">
      <c r="A7482" s="204">
        <v>33112</v>
      </c>
      <c r="B7482" s="201" t="e">
        <f>NA()</f>
        <v>#N/A</v>
      </c>
    </row>
    <row r="7483" spans="1:2" x14ac:dyDescent="0.25">
      <c r="A7483" s="204">
        <v>33113</v>
      </c>
      <c r="B7483" s="201" t="e">
        <f>NA()</f>
        <v>#N/A</v>
      </c>
    </row>
    <row r="7484" spans="1:2" x14ac:dyDescent="0.25">
      <c r="A7484" s="204">
        <v>33114</v>
      </c>
      <c r="B7484" s="201" t="e">
        <f>NA()</f>
        <v>#N/A</v>
      </c>
    </row>
    <row r="7485" spans="1:2" x14ac:dyDescent="0.25">
      <c r="A7485" s="204">
        <v>33115</v>
      </c>
      <c r="B7485" s="201" t="e">
        <f>NA()</f>
        <v>#N/A</v>
      </c>
    </row>
    <row r="7486" spans="1:2" x14ac:dyDescent="0.25">
      <c r="A7486" s="204">
        <v>33116</v>
      </c>
      <c r="B7486" s="201" t="e">
        <f>NA()</f>
        <v>#N/A</v>
      </c>
    </row>
    <row r="7487" spans="1:2" x14ac:dyDescent="0.25">
      <c r="A7487" s="204">
        <v>33119</v>
      </c>
      <c r="B7487" s="201" t="e">
        <f>NA()</f>
        <v>#N/A</v>
      </c>
    </row>
    <row r="7488" spans="1:2" x14ac:dyDescent="0.25">
      <c r="A7488" s="204">
        <v>33120</v>
      </c>
      <c r="B7488" s="201" t="e">
        <f>NA()</f>
        <v>#N/A</v>
      </c>
    </row>
    <row r="7489" spans="1:2" x14ac:dyDescent="0.25">
      <c r="A7489" s="204">
        <v>33121</v>
      </c>
      <c r="B7489" s="201" t="e">
        <f>NA()</f>
        <v>#N/A</v>
      </c>
    </row>
    <row r="7490" spans="1:2" x14ac:dyDescent="0.25">
      <c r="A7490" s="204">
        <v>33122</v>
      </c>
      <c r="B7490" s="201" t="e">
        <f>NA()</f>
        <v>#N/A</v>
      </c>
    </row>
    <row r="7491" spans="1:2" x14ac:dyDescent="0.25">
      <c r="A7491" s="204">
        <v>33123</v>
      </c>
      <c r="B7491" s="201" t="e">
        <f>NA()</f>
        <v>#N/A</v>
      </c>
    </row>
    <row r="7492" spans="1:2" x14ac:dyDescent="0.25">
      <c r="A7492" s="204">
        <v>33126</v>
      </c>
      <c r="B7492" s="201" t="e">
        <f>NA()</f>
        <v>#N/A</v>
      </c>
    </row>
    <row r="7493" spans="1:2" x14ac:dyDescent="0.25">
      <c r="A7493" s="204">
        <v>33127</v>
      </c>
      <c r="B7493" s="201" t="e">
        <f>NA()</f>
        <v>#N/A</v>
      </c>
    </row>
    <row r="7494" spans="1:2" x14ac:dyDescent="0.25">
      <c r="A7494" s="204">
        <v>33128</v>
      </c>
      <c r="B7494" s="201" t="e">
        <f>NA()</f>
        <v>#N/A</v>
      </c>
    </row>
    <row r="7495" spans="1:2" x14ac:dyDescent="0.25">
      <c r="A7495" s="204">
        <v>33129</v>
      </c>
      <c r="B7495" s="201" t="e">
        <f>NA()</f>
        <v>#N/A</v>
      </c>
    </row>
    <row r="7496" spans="1:2" x14ac:dyDescent="0.25">
      <c r="A7496" s="204">
        <v>33130</v>
      </c>
      <c r="B7496" s="201" t="e">
        <f>NA()</f>
        <v>#N/A</v>
      </c>
    </row>
    <row r="7497" spans="1:2" x14ac:dyDescent="0.25">
      <c r="A7497" s="204">
        <v>33133</v>
      </c>
      <c r="B7497" s="201" t="e">
        <f>NA()</f>
        <v>#N/A</v>
      </c>
    </row>
    <row r="7498" spans="1:2" x14ac:dyDescent="0.25">
      <c r="A7498" s="204">
        <v>33134</v>
      </c>
      <c r="B7498" s="201" t="e">
        <f>NA()</f>
        <v>#N/A</v>
      </c>
    </row>
    <row r="7499" spans="1:2" x14ac:dyDescent="0.25">
      <c r="A7499" s="204">
        <v>33135</v>
      </c>
      <c r="B7499" s="201" t="e">
        <f>NA()</f>
        <v>#N/A</v>
      </c>
    </row>
    <row r="7500" spans="1:2" x14ac:dyDescent="0.25">
      <c r="A7500" s="204">
        <v>33136</v>
      </c>
      <c r="B7500" s="201" t="e">
        <f>NA()</f>
        <v>#N/A</v>
      </c>
    </row>
    <row r="7501" spans="1:2" x14ac:dyDescent="0.25">
      <c r="A7501" s="204">
        <v>33137</v>
      </c>
      <c r="B7501" s="201" t="e">
        <f>NA()</f>
        <v>#N/A</v>
      </c>
    </row>
    <row r="7502" spans="1:2" x14ac:dyDescent="0.25">
      <c r="A7502" s="204">
        <v>33140</v>
      </c>
      <c r="B7502" s="201" t="e">
        <f>NA()</f>
        <v>#N/A</v>
      </c>
    </row>
    <row r="7503" spans="1:2" x14ac:dyDescent="0.25">
      <c r="A7503" s="204">
        <v>33141</v>
      </c>
      <c r="B7503" s="201" t="e">
        <f>NA()</f>
        <v>#N/A</v>
      </c>
    </row>
    <row r="7504" spans="1:2" x14ac:dyDescent="0.25">
      <c r="A7504" s="204">
        <v>33142</v>
      </c>
      <c r="B7504" s="201" t="e">
        <f>NA()</f>
        <v>#N/A</v>
      </c>
    </row>
    <row r="7505" spans="1:2" x14ac:dyDescent="0.25">
      <c r="A7505" s="204">
        <v>33143</v>
      </c>
      <c r="B7505" s="201" t="e">
        <f>NA()</f>
        <v>#N/A</v>
      </c>
    </row>
    <row r="7506" spans="1:2" x14ac:dyDescent="0.25">
      <c r="A7506" s="204">
        <v>33144</v>
      </c>
      <c r="B7506" s="201" t="e">
        <f>NA()</f>
        <v>#N/A</v>
      </c>
    </row>
    <row r="7507" spans="1:2" x14ac:dyDescent="0.25">
      <c r="A7507" s="204">
        <v>33147</v>
      </c>
      <c r="B7507" s="201" t="e">
        <f>NA()</f>
        <v>#N/A</v>
      </c>
    </row>
    <row r="7508" spans="1:2" x14ac:dyDescent="0.25">
      <c r="A7508" s="204">
        <v>33148</v>
      </c>
      <c r="B7508" s="201" t="e">
        <f>NA()</f>
        <v>#N/A</v>
      </c>
    </row>
    <row r="7509" spans="1:2" x14ac:dyDescent="0.25">
      <c r="A7509" s="204">
        <v>33149</v>
      </c>
      <c r="B7509" s="201" t="e">
        <f>NA()</f>
        <v>#N/A</v>
      </c>
    </row>
    <row r="7510" spans="1:2" x14ac:dyDescent="0.25">
      <c r="A7510" s="204">
        <v>33150</v>
      </c>
      <c r="B7510" s="201" t="e">
        <f>NA()</f>
        <v>#N/A</v>
      </c>
    </row>
    <row r="7511" spans="1:2" x14ac:dyDescent="0.25">
      <c r="A7511" s="204">
        <v>33151</v>
      </c>
      <c r="B7511" s="201" t="e">
        <f>NA()</f>
        <v>#N/A</v>
      </c>
    </row>
    <row r="7512" spans="1:2" x14ac:dyDescent="0.25">
      <c r="A7512" s="204">
        <v>33154</v>
      </c>
      <c r="B7512" s="201" t="e">
        <f>NA()</f>
        <v>#N/A</v>
      </c>
    </row>
    <row r="7513" spans="1:2" x14ac:dyDescent="0.25">
      <c r="A7513" s="204">
        <v>33155</v>
      </c>
      <c r="B7513" s="201" t="e">
        <f>NA()</f>
        <v>#N/A</v>
      </c>
    </row>
    <row r="7514" spans="1:2" x14ac:dyDescent="0.25">
      <c r="A7514" s="204">
        <v>33156</v>
      </c>
      <c r="B7514" s="201" t="e">
        <f>NA()</f>
        <v>#N/A</v>
      </c>
    </row>
    <row r="7515" spans="1:2" x14ac:dyDescent="0.25">
      <c r="A7515" s="204">
        <v>33157</v>
      </c>
      <c r="B7515" s="201" t="e">
        <f>NA()</f>
        <v>#N/A</v>
      </c>
    </row>
    <row r="7516" spans="1:2" x14ac:dyDescent="0.25">
      <c r="A7516" s="204">
        <v>33158</v>
      </c>
      <c r="B7516" s="201" t="e">
        <f>NA()</f>
        <v>#N/A</v>
      </c>
    </row>
    <row r="7517" spans="1:2" x14ac:dyDescent="0.25">
      <c r="A7517" s="204">
        <v>33161</v>
      </c>
      <c r="B7517" s="201" t="e">
        <f>NA()</f>
        <v>#N/A</v>
      </c>
    </row>
    <row r="7518" spans="1:2" x14ac:dyDescent="0.25">
      <c r="A7518" s="204">
        <v>33162</v>
      </c>
      <c r="B7518" s="201" t="e">
        <f>NA()</f>
        <v>#N/A</v>
      </c>
    </row>
    <row r="7519" spans="1:2" x14ac:dyDescent="0.25">
      <c r="A7519" s="204">
        <v>33163</v>
      </c>
      <c r="B7519" s="201" t="e">
        <f>NA()</f>
        <v>#N/A</v>
      </c>
    </row>
    <row r="7520" spans="1:2" x14ac:dyDescent="0.25">
      <c r="A7520" s="204">
        <v>33164</v>
      </c>
      <c r="B7520" s="201" t="e">
        <f>NA()</f>
        <v>#N/A</v>
      </c>
    </row>
    <row r="7521" spans="1:2" x14ac:dyDescent="0.25">
      <c r="A7521" s="204">
        <v>33165</v>
      </c>
      <c r="B7521" s="201" t="e">
        <f>NA()</f>
        <v>#N/A</v>
      </c>
    </row>
    <row r="7522" spans="1:2" x14ac:dyDescent="0.25">
      <c r="A7522" s="204">
        <v>33168</v>
      </c>
      <c r="B7522" s="201" t="e">
        <f>NA()</f>
        <v>#N/A</v>
      </c>
    </row>
    <row r="7523" spans="1:2" x14ac:dyDescent="0.25">
      <c r="A7523" s="204">
        <v>33169</v>
      </c>
      <c r="B7523" s="201" t="e">
        <f>NA()</f>
        <v>#N/A</v>
      </c>
    </row>
    <row r="7524" spans="1:2" x14ac:dyDescent="0.25">
      <c r="A7524" s="204">
        <v>33170</v>
      </c>
      <c r="B7524" s="201" t="e">
        <f>NA()</f>
        <v>#N/A</v>
      </c>
    </row>
    <row r="7525" spans="1:2" x14ac:dyDescent="0.25">
      <c r="A7525" s="204">
        <v>33171</v>
      </c>
      <c r="B7525" s="201" t="e">
        <f>NA()</f>
        <v>#N/A</v>
      </c>
    </row>
    <row r="7526" spans="1:2" x14ac:dyDescent="0.25">
      <c r="A7526" s="204">
        <v>33172</v>
      </c>
      <c r="B7526" s="201" t="e">
        <f>NA()</f>
        <v>#N/A</v>
      </c>
    </row>
    <row r="7527" spans="1:2" x14ac:dyDescent="0.25">
      <c r="A7527" s="204">
        <v>33175</v>
      </c>
      <c r="B7527" s="201" t="e">
        <f>NA()</f>
        <v>#N/A</v>
      </c>
    </row>
    <row r="7528" spans="1:2" x14ac:dyDescent="0.25">
      <c r="A7528" s="204">
        <v>33176</v>
      </c>
      <c r="B7528" s="201" t="e">
        <f>NA()</f>
        <v>#N/A</v>
      </c>
    </row>
    <row r="7529" spans="1:2" x14ac:dyDescent="0.25">
      <c r="A7529" s="204">
        <v>33177</v>
      </c>
      <c r="B7529" s="201" t="e">
        <f>NA()</f>
        <v>#N/A</v>
      </c>
    </row>
    <row r="7530" spans="1:2" x14ac:dyDescent="0.25">
      <c r="A7530" s="204">
        <v>33178</v>
      </c>
      <c r="B7530" s="201" t="e">
        <f>NA()</f>
        <v>#N/A</v>
      </c>
    </row>
    <row r="7531" spans="1:2" x14ac:dyDescent="0.25">
      <c r="A7531" s="204">
        <v>33179</v>
      </c>
      <c r="B7531" s="201" t="e">
        <f>NA()</f>
        <v>#N/A</v>
      </c>
    </row>
    <row r="7532" spans="1:2" x14ac:dyDescent="0.25">
      <c r="A7532" s="204">
        <v>33182</v>
      </c>
      <c r="B7532" s="201" t="e">
        <f>NA()</f>
        <v>#N/A</v>
      </c>
    </row>
    <row r="7533" spans="1:2" x14ac:dyDescent="0.25">
      <c r="A7533" s="204">
        <v>33183</v>
      </c>
      <c r="B7533" s="201" t="e">
        <f>NA()</f>
        <v>#N/A</v>
      </c>
    </row>
    <row r="7534" spans="1:2" x14ac:dyDescent="0.25">
      <c r="A7534" s="204">
        <v>33184</v>
      </c>
      <c r="B7534" s="201" t="e">
        <f>NA()</f>
        <v>#N/A</v>
      </c>
    </row>
    <row r="7535" spans="1:2" x14ac:dyDescent="0.25">
      <c r="A7535" s="204">
        <v>33185</v>
      </c>
      <c r="B7535" s="201" t="e">
        <f>NA()</f>
        <v>#N/A</v>
      </c>
    </row>
    <row r="7536" spans="1:2" x14ac:dyDescent="0.25">
      <c r="A7536" s="204">
        <v>33186</v>
      </c>
      <c r="B7536" s="201" t="e">
        <f>NA()</f>
        <v>#N/A</v>
      </c>
    </row>
    <row r="7537" spans="1:2" x14ac:dyDescent="0.25">
      <c r="A7537" s="204">
        <v>33189</v>
      </c>
      <c r="B7537" s="201" t="e">
        <f>NA()</f>
        <v>#N/A</v>
      </c>
    </row>
    <row r="7538" spans="1:2" x14ac:dyDescent="0.25">
      <c r="A7538" s="204">
        <v>33190</v>
      </c>
      <c r="B7538" s="201" t="e">
        <f>NA()</f>
        <v>#N/A</v>
      </c>
    </row>
    <row r="7539" spans="1:2" x14ac:dyDescent="0.25">
      <c r="A7539" s="204">
        <v>33191</v>
      </c>
      <c r="B7539" s="201" t="e">
        <f>NA()</f>
        <v>#N/A</v>
      </c>
    </row>
    <row r="7540" spans="1:2" x14ac:dyDescent="0.25">
      <c r="A7540" s="204">
        <v>33192</v>
      </c>
      <c r="B7540" s="201" t="e">
        <f>NA()</f>
        <v>#N/A</v>
      </c>
    </row>
    <row r="7541" spans="1:2" x14ac:dyDescent="0.25">
      <c r="A7541" s="204">
        <v>33193</v>
      </c>
      <c r="B7541" s="201" t="e">
        <f>NA()</f>
        <v>#N/A</v>
      </c>
    </row>
    <row r="7542" spans="1:2" x14ac:dyDescent="0.25">
      <c r="A7542" s="204">
        <v>33196</v>
      </c>
      <c r="B7542" s="201" t="e">
        <f>NA()</f>
        <v>#N/A</v>
      </c>
    </row>
    <row r="7543" spans="1:2" x14ac:dyDescent="0.25">
      <c r="A7543" s="204">
        <v>33197</v>
      </c>
      <c r="B7543" s="201" t="e">
        <f>NA()</f>
        <v>#N/A</v>
      </c>
    </row>
    <row r="7544" spans="1:2" x14ac:dyDescent="0.25">
      <c r="A7544" s="204">
        <v>33198</v>
      </c>
      <c r="B7544" s="201" t="e">
        <f>NA()</f>
        <v>#N/A</v>
      </c>
    </row>
    <row r="7545" spans="1:2" x14ac:dyDescent="0.25">
      <c r="A7545" s="204">
        <v>33199</v>
      </c>
      <c r="B7545" s="201" t="e">
        <f>NA()</f>
        <v>#N/A</v>
      </c>
    </row>
    <row r="7546" spans="1:2" x14ac:dyDescent="0.25">
      <c r="A7546" s="204">
        <v>33200</v>
      </c>
      <c r="B7546" s="201" t="e">
        <f>NA()</f>
        <v>#N/A</v>
      </c>
    </row>
    <row r="7547" spans="1:2" x14ac:dyDescent="0.25">
      <c r="A7547" s="204">
        <v>33203</v>
      </c>
      <c r="B7547" s="201" t="e">
        <f>NA()</f>
        <v>#N/A</v>
      </c>
    </row>
    <row r="7548" spans="1:2" x14ac:dyDescent="0.25">
      <c r="A7548" s="204">
        <v>33204</v>
      </c>
      <c r="B7548" s="201" t="e">
        <f>NA()</f>
        <v>#N/A</v>
      </c>
    </row>
    <row r="7549" spans="1:2" x14ac:dyDescent="0.25">
      <c r="A7549" s="204">
        <v>33205</v>
      </c>
      <c r="B7549" s="201" t="e">
        <f>NA()</f>
        <v>#N/A</v>
      </c>
    </row>
    <row r="7550" spans="1:2" x14ac:dyDescent="0.25">
      <c r="A7550" s="204">
        <v>33206</v>
      </c>
      <c r="B7550" s="201" t="e">
        <f>NA()</f>
        <v>#N/A</v>
      </c>
    </row>
    <row r="7551" spans="1:2" x14ac:dyDescent="0.25">
      <c r="A7551" s="204">
        <v>33207</v>
      </c>
      <c r="B7551" s="201" t="e">
        <f>NA()</f>
        <v>#N/A</v>
      </c>
    </row>
    <row r="7552" spans="1:2" x14ac:dyDescent="0.25">
      <c r="A7552" s="204">
        <v>33210</v>
      </c>
      <c r="B7552" s="201" t="e">
        <f>NA()</f>
        <v>#N/A</v>
      </c>
    </row>
    <row r="7553" spans="1:2" x14ac:dyDescent="0.25">
      <c r="A7553" s="204">
        <v>33211</v>
      </c>
      <c r="B7553" s="201" t="e">
        <f>NA()</f>
        <v>#N/A</v>
      </c>
    </row>
    <row r="7554" spans="1:2" x14ac:dyDescent="0.25">
      <c r="A7554" s="204">
        <v>33212</v>
      </c>
      <c r="B7554" s="201" t="e">
        <f>NA()</f>
        <v>#N/A</v>
      </c>
    </row>
    <row r="7555" spans="1:2" x14ac:dyDescent="0.25">
      <c r="A7555" s="204">
        <v>33213</v>
      </c>
      <c r="B7555" s="201" t="e">
        <f>NA()</f>
        <v>#N/A</v>
      </c>
    </row>
    <row r="7556" spans="1:2" x14ac:dyDescent="0.25">
      <c r="A7556" s="204">
        <v>33214</v>
      </c>
      <c r="B7556" s="201" t="e">
        <f>NA()</f>
        <v>#N/A</v>
      </c>
    </row>
    <row r="7557" spans="1:2" x14ac:dyDescent="0.25">
      <c r="A7557" s="204">
        <v>33217</v>
      </c>
      <c r="B7557" s="201" t="e">
        <f>NA()</f>
        <v>#N/A</v>
      </c>
    </row>
    <row r="7558" spans="1:2" x14ac:dyDescent="0.25">
      <c r="A7558" s="204">
        <v>33218</v>
      </c>
      <c r="B7558" s="201" t="e">
        <f>NA()</f>
        <v>#N/A</v>
      </c>
    </row>
    <row r="7559" spans="1:2" x14ac:dyDescent="0.25">
      <c r="A7559" s="204">
        <v>33219</v>
      </c>
      <c r="B7559" s="201" t="e">
        <f>NA()</f>
        <v>#N/A</v>
      </c>
    </row>
    <row r="7560" spans="1:2" x14ac:dyDescent="0.25">
      <c r="A7560" s="204">
        <v>33220</v>
      </c>
      <c r="B7560" s="201" t="e">
        <f>NA()</f>
        <v>#N/A</v>
      </c>
    </row>
    <row r="7561" spans="1:2" x14ac:dyDescent="0.25">
      <c r="A7561" s="204">
        <v>33221</v>
      </c>
      <c r="B7561" s="201" t="e">
        <f>NA()</f>
        <v>#N/A</v>
      </c>
    </row>
    <row r="7562" spans="1:2" x14ac:dyDescent="0.25">
      <c r="A7562" s="204">
        <v>33224</v>
      </c>
      <c r="B7562" s="201" t="e">
        <f>NA()</f>
        <v>#N/A</v>
      </c>
    </row>
    <row r="7563" spans="1:2" x14ac:dyDescent="0.25">
      <c r="A7563" s="204">
        <v>33225</v>
      </c>
      <c r="B7563" s="201" t="e">
        <f>NA()</f>
        <v>#N/A</v>
      </c>
    </row>
    <row r="7564" spans="1:2" x14ac:dyDescent="0.25">
      <c r="A7564" s="204">
        <v>33226</v>
      </c>
      <c r="B7564" s="201" t="e">
        <f>NA()</f>
        <v>#N/A</v>
      </c>
    </row>
    <row r="7565" spans="1:2" x14ac:dyDescent="0.25">
      <c r="A7565" s="204">
        <v>33227</v>
      </c>
      <c r="B7565" s="201" t="e">
        <f>NA()</f>
        <v>#N/A</v>
      </c>
    </row>
    <row r="7566" spans="1:2" x14ac:dyDescent="0.25">
      <c r="A7566" s="204">
        <v>33228</v>
      </c>
      <c r="B7566" s="201" t="e">
        <f>NA()</f>
        <v>#N/A</v>
      </c>
    </row>
    <row r="7567" spans="1:2" x14ac:dyDescent="0.25">
      <c r="A7567" s="204">
        <v>33231</v>
      </c>
      <c r="B7567" s="201" t="e">
        <f>NA()</f>
        <v>#N/A</v>
      </c>
    </row>
    <row r="7568" spans="1:2" x14ac:dyDescent="0.25">
      <c r="A7568" s="204">
        <v>33232</v>
      </c>
      <c r="B7568" s="201" t="e">
        <f>NA()</f>
        <v>#N/A</v>
      </c>
    </row>
    <row r="7569" spans="1:2" x14ac:dyDescent="0.25">
      <c r="A7569" s="204">
        <v>33233</v>
      </c>
      <c r="B7569" s="201" t="e">
        <f>NA()</f>
        <v>#N/A</v>
      </c>
    </row>
    <row r="7570" spans="1:2" x14ac:dyDescent="0.25">
      <c r="A7570" s="204">
        <v>33234</v>
      </c>
      <c r="B7570" s="201" t="e">
        <f>NA()</f>
        <v>#N/A</v>
      </c>
    </row>
    <row r="7571" spans="1:2" x14ac:dyDescent="0.25">
      <c r="A7571" s="204">
        <v>33235</v>
      </c>
      <c r="B7571" s="201" t="e">
        <f>NA()</f>
        <v>#N/A</v>
      </c>
    </row>
    <row r="7572" spans="1:2" x14ac:dyDescent="0.25">
      <c r="A7572" s="204">
        <v>33238</v>
      </c>
      <c r="B7572" s="201" t="e">
        <f>NA()</f>
        <v>#N/A</v>
      </c>
    </row>
    <row r="7573" spans="1:2" x14ac:dyDescent="0.25">
      <c r="A7573" s="204">
        <v>33239</v>
      </c>
      <c r="B7573" s="201" t="e">
        <f>NA()</f>
        <v>#N/A</v>
      </c>
    </row>
    <row r="7574" spans="1:2" x14ac:dyDescent="0.25">
      <c r="A7574" s="204">
        <v>33240</v>
      </c>
      <c r="B7574" s="201" t="e">
        <f>NA()</f>
        <v>#N/A</v>
      </c>
    </row>
    <row r="7575" spans="1:2" x14ac:dyDescent="0.25">
      <c r="A7575" s="204">
        <v>33241</v>
      </c>
      <c r="B7575" s="201" t="e">
        <f>NA()</f>
        <v>#N/A</v>
      </c>
    </row>
    <row r="7576" spans="1:2" x14ac:dyDescent="0.25">
      <c r="A7576" s="204">
        <v>33242</v>
      </c>
      <c r="B7576" s="201" t="e">
        <f>NA()</f>
        <v>#N/A</v>
      </c>
    </row>
    <row r="7577" spans="1:2" x14ac:dyDescent="0.25">
      <c r="A7577" s="204">
        <v>33245</v>
      </c>
      <c r="B7577" s="201" t="e">
        <f>NA()</f>
        <v>#N/A</v>
      </c>
    </row>
    <row r="7578" spans="1:2" x14ac:dyDescent="0.25">
      <c r="A7578" s="204">
        <v>33246</v>
      </c>
      <c r="B7578" s="201" t="e">
        <f>NA()</f>
        <v>#N/A</v>
      </c>
    </row>
    <row r="7579" spans="1:2" x14ac:dyDescent="0.25">
      <c r="A7579" s="204">
        <v>33247</v>
      </c>
      <c r="B7579" s="201" t="e">
        <f>NA()</f>
        <v>#N/A</v>
      </c>
    </row>
    <row r="7580" spans="1:2" x14ac:dyDescent="0.25">
      <c r="A7580" s="204">
        <v>33248</v>
      </c>
      <c r="B7580" s="201" t="e">
        <f>NA()</f>
        <v>#N/A</v>
      </c>
    </row>
    <row r="7581" spans="1:2" x14ac:dyDescent="0.25">
      <c r="A7581" s="204">
        <v>33249</v>
      </c>
      <c r="B7581" s="201" t="e">
        <f>NA()</f>
        <v>#N/A</v>
      </c>
    </row>
    <row r="7582" spans="1:2" x14ac:dyDescent="0.25">
      <c r="A7582" s="204">
        <v>33252</v>
      </c>
      <c r="B7582" s="201" t="e">
        <f>NA()</f>
        <v>#N/A</v>
      </c>
    </row>
    <row r="7583" spans="1:2" x14ac:dyDescent="0.25">
      <c r="A7583" s="204">
        <v>33253</v>
      </c>
      <c r="B7583" s="201" t="e">
        <f>NA()</f>
        <v>#N/A</v>
      </c>
    </row>
    <row r="7584" spans="1:2" x14ac:dyDescent="0.25">
      <c r="A7584" s="204">
        <v>33254</v>
      </c>
      <c r="B7584" s="201" t="e">
        <f>NA()</f>
        <v>#N/A</v>
      </c>
    </row>
    <row r="7585" spans="1:2" x14ac:dyDescent="0.25">
      <c r="A7585" s="204">
        <v>33255</v>
      </c>
      <c r="B7585" s="201" t="e">
        <f>NA()</f>
        <v>#N/A</v>
      </c>
    </row>
    <row r="7586" spans="1:2" x14ac:dyDescent="0.25">
      <c r="A7586" s="204">
        <v>33256</v>
      </c>
      <c r="B7586" s="201" t="e">
        <f>NA()</f>
        <v>#N/A</v>
      </c>
    </row>
    <row r="7587" spans="1:2" x14ac:dyDescent="0.25">
      <c r="A7587" s="204">
        <v>33259</v>
      </c>
      <c r="B7587" s="201" t="e">
        <f>NA()</f>
        <v>#N/A</v>
      </c>
    </row>
    <row r="7588" spans="1:2" x14ac:dyDescent="0.25">
      <c r="A7588" s="204">
        <v>33260</v>
      </c>
      <c r="B7588" s="201" t="e">
        <f>NA()</f>
        <v>#N/A</v>
      </c>
    </row>
    <row r="7589" spans="1:2" x14ac:dyDescent="0.25">
      <c r="A7589" s="204">
        <v>33261</v>
      </c>
      <c r="B7589" s="201" t="e">
        <f>NA()</f>
        <v>#N/A</v>
      </c>
    </row>
    <row r="7590" spans="1:2" x14ac:dyDescent="0.25">
      <c r="A7590" s="204">
        <v>33262</v>
      </c>
      <c r="B7590" s="201" t="e">
        <f>NA()</f>
        <v>#N/A</v>
      </c>
    </row>
    <row r="7591" spans="1:2" x14ac:dyDescent="0.25">
      <c r="A7591" s="204">
        <v>33263</v>
      </c>
      <c r="B7591" s="201" t="e">
        <f>NA()</f>
        <v>#N/A</v>
      </c>
    </row>
    <row r="7592" spans="1:2" x14ac:dyDescent="0.25">
      <c r="A7592" s="204">
        <v>33266</v>
      </c>
      <c r="B7592" s="201" t="e">
        <f>NA()</f>
        <v>#N/A</v>
      </c>
    </row>
    <row r="7593" spans="1:2" x14ac:dyDescent="0.25">
      <c r="A7593" s="204">
        <v>33267</v>
      </c>
      <c r="B7593" s="201" t="e">
        <f>NA()</f>
        <v>#N/A</v>
      </c>
    </row>
    <row r="7594" spans="1:2" x14ac:dyDescent="0.25">
      <c r="A7594" s="204">
        <v>33268</v>
      </c>
      <c r="B7594" s="201" t="e">
        <f>NA()</f>
        <v>#N/A</v>
      </c>
    </row>
    <row r="7595" spans="1:2" x14ac:dyDescent="0.25">
      <c r="A7595" s="204">
        <v>33269</v>
      </c>
      <c r="B7595" s="201" t="e">
        <f>NA()</f>
        <v>#N/A</v>
      </c>
    </row>
    <row r="7596" spans="1:2" x14ac:dyDescent="0.25">
      <c r="A7596" s="204">
        <v>33270</v>
      </c>
      <c r="B7596" s="201" t="e">
        <f>NA()</f>
        <v>#N/A</v>
      </c>
    </row>
    <row r="7597" spans="1:2" x14ac:dyDescent="0.25">
      <c r="A7597" s="204">
        <v>33273</v>
      </c>
      <c r="B7597" s="201" t="e">
        <f>NA()</f>
        <v>#N/A</v>
      </c>
    </row>
    <row r="7598" spans="1:2" x14ac:dyDescent="0.25">
      <c r="A7598" s="204">
        <v>33274</v>
      </c>
      <c r="B7598" s="201" t="e">
        <f>NA()</f>
        <v>#N/A</v>
      </c>
    </row>
    <row r="7599" spans="1:2" x14ac:dyDescent="0.25">
      <c r="A7599" s="204">
        <v>33275</v>
      </c>
      <c r="B7599" s="201" t="e">
        <f>NA()</f>
        <v>#N/A</v>
      </c>
    </row>
    <row r="7600" spans="1:2" x14ac:dyDescent="0.25">
      <c r="A7600" s="204">
        <v>33276</v>
      </c>
      <c r="B7600" s="201" t="e">
        <f>NA()</f>
        <v>#N/A</v>
      </c>
    </row>
    <row r="7601" spans="1:2" x14ac:dyDescent="0.25">
      <c r="A7601" s="204">
        <v>33277</v>
      </c>
      <c r="B7601" s="201" t="e">
        <f>NA()</f>
        <v>#N/A</v>
      </c>
    </row>
    <row r="7602" spans="1:2" x14ac:dyDescent="0.25">
      <c r="A7602" s="204">
        <v>33280</v>
      </c>
      <c r="B7602" s="201" t="e">
        <f>NA()</f>
        <v>#N/A</v>
      </c>
    </row>
    <row r="7603" spans="1:2" x14ac:dyDescent="0.25">
      <c r="A7603" s="204">
        <v>33281</v>
      </c>
      <c r="B7603" s="201" t="e">
        <f>NA()</f>
        <v>#N/A</v>
      </c>
    </row>
    <row r="7604" spans="1:2" x14ac:dyDescent="0.25">
      <c r="A7604" s="204">
        <v>33282</v>
      </c>
      <c r="B7604" s="201" t="e">
        <f>NA()</f>
        <v>#N/A</v>
      </c>
    </row>
    <row r="7605" spans="1:2" x14ac:dyDescent="0.25">
      <c r="A7605" s="204">
        <v>33283</v>
      </c>
      <c r="B7605" s="201" t="e">
        <f>NA()</f>
        <v>#N/A</v>
      </c>
    </row>
    <row r="7606" spans="1:2" x14ac:dyDescent="0.25">
      <c r="A7606" s="204">
        <v>33284</v>
      </c>
      <c r="B7606" s="201" t="e">
        <f>NA()</f>
        <v>#N/A</v>
      </c>
    </row>
    <row r="7607" spans="1:2" x14ac:dyDescent="0.25">
      <c r="A7607" s="204">
        <v>33287</v>
      </c>
      <c r="B7607" s="201" t="e">
        <f>NA()</f>
        <v>#N/A</v>
      </c>
    </row>
    <row r="7608" spans="1:2" x14ac:dyDescent="0.25">
      <c r="A7608" s="204">
        <v>33288</v>
      </c>
      <c r="B7608" s="201" t="e">
        <f>NA()</f>
        <v>#N/A</v>
      </c>
    </row>
    <row r="7609" spans="1:2" x14ac:dyDescent="0.25">
      <c r="A7609" s="204">
        <v>33289</v>
      </c>
      <c r="B7609" s="201" t="e">
        <f>NA()</f>
        <v>#N/A</v>
      </c>
    </row>
    <row r="7610" spans="1:2" x14ac:dyDescent="0.25">
      <c r="A7610" s="204">
        <v>33290</v>
      </c>
      <c r="B7610" s="201" t="e">
        <f>NA()</f>
        <v>#N/A</v>
      </c>
    </row>
    <row r="7611" spans="1:2" x14ac:dyDescent="0.25">
      <c r="A7611" s="204">
        <v>33291</v>
      </c>
      <c r="B7611" s="201" t="e">
        <f>NA()</f>
        <v>#N/A</v>
      </c>
    </row>
    <row r="7612" spans="1:2" x14ac:dyDescent="0.25">
      <c r="A7612" s="204">
        <v>33294</v>
      </c>
      <c r="B7612" s="201" t="e">
        <f>NA()</f>
        <v>#N/A</v>
      </c>
    </row>
    <row r="7613" spans="1:2" x14ac:dyDescent="0.25">
      <c r="A7613" s="204">
        <v>33295</v>
      </c>
      <c r="B7613" s="201" t="e">
        <f>NA()</f>
        <v>#N/A</v>
      </c>
    </row>
    <row r="7614" spans="1:2" x14ac:dyDescent="0.25">
      <c r="A7614" s="204">
        <v>33296</v>
      </c>
      <c r="B7614" s="201" t="e">
        <f>NA()</f>
        <v>#N/A</v>
      </c>
    </row>
    <row r="7615" spans="1:2" x14ac:dyDescent="0.25">
      <c r="A7615" s="204">
        <v>33297</v>
      </c>
      <c r="B7615" s="201" t="e">
        <f>NA()</f>
        <v>#N/A</v>
      </c>
    </row>
    <row r="7616" spans="1:2" x14ac:dyDescent="0.25">
      <c r="A7616" s="204">
        <v>33298</v>
      </c>
      <c r="B7616" s="201" t="e">
        <f>NA()</f>
        <v>#N/A</v>
      </c>
    </row>
    <row r="7617" spans="1:2" x14ac:dyDescent="0.25">
      <c r="A7617" s="204">
        <v>33301</v>
      </c>
      <c r="B7617" s="201" t="e">
        <f>NA()</f>
        <v>#N/A</v>
      </c>
    </row>
    <row r="7618" spans="1:2" x14ac:dyDescent="0.25">
      <c r="A7618" s="204">
        <v>33302</v>
      </c>
      <c r="B7618" s="201" t="e">
        <f>NA()</f>
        <v>#N/A</v>
      </c>
    </row>
    <row r="7619" spans="1:2" x14ac:dyDescent="0.25">
      <c r="A7619" s="204">
        <v>33303</v>
      </c>
      <c r="B7619" s="201" t="e">
        <f>NA()</f>
        <v>#N/A</v>
      </c>
    </row>
    <row r="7620" spans="1:2" x14ac:dyDescent="0.25">
      <c r="A7620" s="204">
        <v>33304</v>
      </c>
      <c r="B7620" s="201" t="e">
        <f>NA()</f>
        <v>#N/A</v>
      </c>
    </row>
    <row r="7621" spans="1:2" x14ac:dyDescent="0.25">
      <c r="A7621" s="204">
        <v>33305</v>
      </c>
      <c r="B7621" s="201" t="e">
        <f>NA()</f>
        <v>#N/A</v>
      </c>
    </row>
    <row r="7622" spans="1:2" x14ac:dyDescent="0.25">
      <c r="A7622" s="204">
        <v>33308</v>
      </c>
      <c r="B7622" s="201" t="e">
        <f>NA()</f>
        <v>#N/A</v>
      </c>
    </row>
    <row r="7623" spans="1:2" x14ac:dyDescent="0.25">
      <c r="A7623" s="204">
        <v>33309</v>
      </c>
      <c r="B7623" s="201" t="e">
        <f>NA()</f>
        <v>#N/A</v>
      </c>
    </row>
    <row r="7624" spans="1:2" x14ac:dyDescent="0.25">
      <c r="A7624" s="204">
        <v>33310</v>
      </c>
      <c r="B7624" s="201" t="e">
        <f>NA()</f>
        <v>#N/A</v>
      </c>
    </row>
    <row r="7625" spans="1:2" x14ac:dyDescent="0.25">
      <c r="A7625" s="204">
        <v>33311</v>
      </c>
      <c r="B7625" s="201" t="e">
        <f>NA()</f>
        <v>#N/A</v>
      </c>
    </row>
    <row r="7626" spans="1:2" x14ac:dyDescent="0.25">
      <c r="A7626" s="204">
        <v>33312</v>
      </c>
      <c r="B7626" s="201" t="e">
        <f>NA()</f>
        <v>#N/A</v>
      </c>
    </row>
    <row r="7627" spans="1:2" x14ac:dyDescent="0.25">
      <c r="A7627" s="204">
        <v>33315</v>
      </c>
      <c r="B7627" s="201" t="e">
        <f>NA()</f>
        <v>#N/A</v>
      </c>
    </row>
    <row r="7628" spans="1:2" x14ac:dyDescent="0.25">
      <c r="A7628" s="204">
        <v>33316</v>
      </c>
      <c r="B7628" s="201" t="e">
        <f>NA()</f>
        <v>#N/A</v>
      </c>
    </row>
    <row r="7629" spans="1:2" x14ac:dyDescent="0.25">
      <c r="A7629" s="204">
        <v>33317</v>
      </c>
      <c r="B7629" s="201" t="e">
        <f>NA()</f>
        <v>#N/A</v>
      </c>
    </row>
    <row r="7630" spans="1:2" x14ac:dyDescent="0.25">
      <c r="A7630" s="204">
        <v>33318</v>
      </c>
      <c r="B7630" s="201" t="e">
        <f>NA()</f>
        <v>#N/A</v>
      </c>
    </row>
    <row r="7631" spans="1:2" x14ac:dyDescent="0.25">
      <c r="A7631" s="204">
        <v>33319</v>
      </c>
      <c r="B7631" s="201" t="e">
        <f>NA()</f>
        <v>#N/A</v>
      </c>
    </row>
    <row r="7632" spans="1:2" x14ac:dyDescent="0.25">
      <c r="A7632" s="204">
        <v>33322</v>
      </c>
      <c r="B7632" s="201" t="e">
        <f>NA()</f>
        <v>#N/A</v>
      </c>
    </row>
    <row r="7633" spans="1:2" x14ac:dyDescent="0.25">
      <c r="A7633" s="204">
        <v>33323</v>
      </c>
      <c r="B7633" s="201" t="e">
        <f>NA()</f>
        <v>#N/A</v>
      </c>
    </row>
    <row r="7634" spans="1:2" x14ac:dyDescent="0.25">
      <c r="A7634" s="204">
        <v>33324</v>
      </c>
      <c r="B7634" s="201" t="e">
        <f>NA()</f>
        <v>#N/A</v>
      </c>
    </row>
    <row r="7635" spans="1:2" x14ac:dyDescent="0.25">
      <c r="A7635" s="204">
        <v>33325</v>
      </c>
      <c r="B7635" s="201" t="e">
        <f>NA()</f>
        <v>#N/A</v>
      </c>
    </row>
    <row r="7636" spans="1:2" x14ac:dyDescent="0.25">
      <c r="A7636" s="204">
        <v>33326</v>
      </c>
      <c r="B7636" s="201" t="e">
        <f>NA()</f>
        <v>#N/A</v>
      </c>
    </row>
    <row r="7637" spans="1:2" x14ac:dyDescent="0.25">
      <c r="A7637" s="204">
        <v>33329</v>
      </c>
      <c r="B7637" s="201" t="e">
        <f>NA()</f>
        <v>#N/A</v>
      </c>
    </row>
    <row r="7638" spans="1:2" x14ac:dyDescent="0.25">
      <c r="A7638" s="204">
        <v>33330</v>
      </c>
      <c r="B7638" s="201" t="e">
        <f>NA()</f>
        <v>#N/A</v>
      </c>
    </row>
    <row r="7639" spans="1:2" x14ac:dyDescent="0.25">
      <c r="A7639" s="204">
        <v>33331</v>
      </c>
      <c r="B7639" s="201" t="e">
        <f>NA()</f>
        <v>#N/A</v>
      </c>
    </row>
    <row r="7640" spans="1:2" x14ac:dyDescent="0.25">
      <c r="A7640" s="204">
        <v>33332</v>
      </c>
      <c r="B7640" s="201" t="e">
        <f>NA()</f>
        <v>#N/A</v>
      </c>
    </row>
    <row r="7641" spans="1:2" x14ac:dyDescent="0.25">
      <c r="A7641" s="204">
        <v>33333</v>
      </c>
      <c r="B7641" s="201" t="e">
        <f>NA()</f>
        <v>#N/A</v>
      </c>
    </row>
    <row r="7642" spans="1:2" x14ac:dyDescent="0.25">
      <c r="A7642" s="204">
        <v>33336</v>
      </c>
      <c r="B7642" s="201" t="e">
        <f>NA()</f>
        <v>#N/A</v>
      </c>
    </row>
    <row r="7643" spans="1:2" x14ac:dyDescent="0.25">
      <c r="A7643" s="204">
        <v>33337</v>
      </c>
      <c r="B7643" s="201" t="e">
        <f>NA()</f>
        <v>#N/A</v>
      </c>
    </row>
    <row r="7644" spans="1:2" x14ac:dyDescent="0.25">
      <c r="A7644" s="204">
        <v>33338</v>
      </c>
      <c r="B7644" s="201" t="e">
        <f>NA()</f>
        <v>#N/A</v>
      </c>
    </row>
    <row r="7645" spans="1:2" x14ac:dyDescent="0.25">
      <c r="A7645" s="204">
        <v>33339</v>
      </c>
      <c r="B7645" s="201" t="e">
        <f>NA()</f>
        <v>#N/A</v>
      </c>
    </row>
    <row r="7646" spans="1:2" x14ac:dyDescent="0.25">
      <c r="A7646" s="204">
        <v>33340</v>
      </c>
      <c r="B7646" s="201" t="e">
        <f>NA()</f>
        <v>#N/A</v>
      </c>
    </row>
    <row r="7647" spans="1:2" x14ac:dyDescent="0.25">
      <c r="A7647" s="204">
        <v>33343</v>
      </c>
      <c r="B7647" s="201" t="e">
        <f>NA()</f>
        <v>#N/A</v>
      </c>
    </row>
    <row r="7648" spans="1:2" x14ac:dyDescent="0.25">
      <c r="A7648" s="204">
        <v>33344</v>
      </c>
      <c r="B7648" s="201" t="e">
        <f>NA()</f>
        <v>#N/A</v>
      </c>
    </row>
    <row r="7649" spans="1:2" x14ac:dyDescent="0.25">
      <c r="A7649" s="204">
        <v>33345</v>
      </c>
      <c r="B7649" s="201" t="e">
        <f>NA()</f>
        <v>#N/A</v>
      </c>
    </row>
    <row r="7650" spans="1:2" x14ac:dyDescent="0.25">
      <c r="A7650" s="204">
        <v>33346</v>
      </c>
      <c r="B7650" s="201" t="e">
        <f>NA()</f>
        <v>#N/A</v>
      </c>
    </row>
    <row r="7651" spans="1:2" x14ac:dyDescent="0.25">
      <c r="A7651" s="204">
        <v>33347</v>
      </c>
      <c r="B7651" s="201" t="e">
        <f>NA()</f>
        <v>#N/A</v>
      </c>
    </row>
    <row r="7652" spans="1:2" x14ac:dyDescent="0.25">
      <c r="A7652" s="204">
        <v>33350</v>
      </c>
      <c r="B7652" s="201" t="e">
        <f>NA()</f>
        <v>#N/A</v>
      </c>
    </row>
    <row r="7653" spans="1:2" x14ac:dyDescent="0.25">
      <c r="A7653" s="204">
        <v>33351</v>
      </c>
      <c r="B7653" s="201" t="e">
        <f>NA()</f>
        <v>#N/A</v>
      </c>
    </row>
    <row r="7654" spans="1:2" x14ac:dyDescent="0.25">
      <c r="A7654" s="204">
        <v>33352</v>
      </c>
      <c r="B7654" s="201" t="e">
        <f>NA()</f>
        <v>#N/A</v>
      </c>
    </row>
    <row r="7655" spans="1:2" x14ac:dyDescent="0.25">
      <c r="A7655" s="204">
        <v>33353</v>
      </c>
      <c r="B7655" s="201" t="e">
        <f>NA()</f>
        <v>#N/A</v>
      </c>
    </row>
    <row r="7656" spans="1:2" x14ac:dyDescent="0.25">
      <c r="A7656" s="204">
        <v>33354</v>
      </c>
      <c r="B7656" s="201" t="e">
        <f>NA()</f>
        <v>#N/A</v>
      </c>
    </row>
    <row r="7657" spans="1:2" x14ac:dyDescent="0.25">
      <c r="A7657" s="204">
        <v>33357</v>
      </c>
      <c r="B7657" s="201" t="e">
        <f>NA()</f>
        <v>#N/A</v>
      </c>
    </row>
    <row r="7658" spans="1:2" x14ac:dyDescent="0.25">
      <c r="A7658" s="204">
        <v>33358</v>
      </c>
      <c r="B7658" s="201" t="e">
        <f>NA()</f>
        <v>#N/A</v>
      </c>
    </row>
    <row r="7659" spans="1:2" x14ac:dyDescent="0.25">
      <c r="A7659" s="204">
        <v>33359</v>
      </c>
      <c r="B7659" s="201" t="e">
        <f>NA()</f>
        <v>#N/A</v>
      </c>
    </row>
    <row r="7660" spans="1:2" x14ac:dyDescent="0.25">
      <c r="A7660" s="204">
        <v>33360</v>
      </c>
      <c r="B7660" s="201" t="e">
        <f>NA()</f>
        <v>#N/A</v>
      </c>
    </row>
    <row r="7661" spans="1:2" x14ac:dyDescent="0.25">
      <c r="A7661" s="204">
        <v>33361</v>
      </c>
      <c r="B7661" s="201" t="e">
        <f>NA()</f>
        <v>#N/A</v>
      </c>
    </row>
    <row r="7662" spans="1:2" x14ac:dyDescent="0.25">
      <c r="A7662" s="204">
        <v>33364</v>
      </c>
      <c r="B7662" s="201" t="e">
        <f>NA()</f>
        <v>#N/A</v>
      </c>
    </row>
    <row r="7663" spans="1:2" x14ac:dyDescent="0.25">
      <c r="A7663" s="204">
        <v>33365</v>
      </c>
      <c r="B7663" s="201" t="e">
        <f>NA()</f>
        <v>#N/A</v>
      </c>
    </row>
    <row r="7664" spans="1:2" x14ac:dyDescent="0.25">
      <c r="A7664" s="204">
        <v>33366</v>
      </c>
      <c r="B7664" s="201" t="e">
        <f>NA()</f>
        <v>#N/A</v>
      </c>
    </row>
    <row r="7665" spans="1:2" x14ac:dyDescent="0.25">
      <c r="A7665" s="204">
        <v>33367</v>
      </c>
      <c r="B7665" s="201" t="e">
        <f>NA()</f>
        <v>#N/A</v>
      </c>
    </row>
    <row r="7666" spans="1:2" x14ac:dyDescent="0.25">
      <c r="A7666" s="204">
        <v>33368</v>
      </c>
      <c r="B7666" s="201" t="e">
        <f>NA()</f>
        <v>#N/A</v>
      </c>
    </row>
    <row r="7667" spans="1:2" x14ac:dyDescent="0.25">
      <c r="A7667" s="204">
        <v>33371</v>
      </c>
      <c r="B7667" s="201" t="e">
        <f>NA()</f>
        <v>#N/A</v>
      </c>
    </row>
    <row r="7668" spans="1:2" x14ac:dyDescent="0.25">
      <c r="A7668" s="204">
        <v>33372</v>
      </c>
      <c r="B7668" s="201" t="e">
        <f>NA()</f>
        <v>#N/A</v>
      </c>
    </row>
    <row r="7669" spans="1:2" x14ac:dyDescent="0.25">
      <c r="A7669" s="204">
        <v>33373</v>
      </c>
      <c r="B7669" s="201" t="e">
        <f>NA()</f>
        <v>#N/A</v>
      </c>
    </row>
    <row r="7670" spans="1:2" x14ac:dyDescent="0.25">
      <c r="A7670" s="204">
        <v>33374</v>
      </c>
      <c r="B7670" s="201" t="e">
        <f>NA()</f>
        <v>#N/A</v>
      </c>
    </row>
    <row r="7671" spans="1:2" x14ac:dyDescent="0.25">
      <c r="A7671" s="204">
        <v>33375</v>
      </c>
      <c r="B7671" s="201" t="e">
        <f>NA()</f>
        <v>#N/A</v>
      </c>
    </row>
    <row r="7672" spans="1:2" x14ac:dyDescent="0.25">
      <c r="A7672" s="204">
        <v>33378</v>
      </c>
      <c r="B7672" s="201" t="e">
        <f>NA()</f>
        <v>#N/A</v>
      </c>
    </row>
    <row r="7673" spans="1:2" x14ac:dyDescent="0.25">
      <c r="A7673" s="204">
        <v>33379</v>
      </c>
      <c r="B7673" s="201" t="e">
        <f>NA()</f>
        <v>#N/A</v>
      </c>
    </row>
    <row r="7674" spans="1:2" x14ac:dyDescent="0.25">
      <c r="A7674" s="204">
        <v>33380</v>
      </c>
      <c r="B7674" s="201" t="e">
        <f>NA()</f>
        <v>#N/A</v>
      </c>
    </row>
    <row r="7675" spans="1:2" x14ac:dyDescent="0.25">
      <c r="A7675" s="204">
        <v>33381</v>
      </c>
      <c r="B7675" s="201" t="e">
        <f>NA()</f>
        <v>#N/A</v>
      </c>
    </row>
    <row r="7676" spans="1:2" x14ac:dyDescent="0.25">
      <c r="A7676" s="204">
        <v>33382</v>
      </c>
      <c r="B7676" s="201" t="e">
        <f>NA()</f>
        <v>#N/A</v>
      </c>
    </row>
    <row r="7677" spans="1:2" x14ac:dyDescent="0.25">
      <c r="A7677" s="204">
        <v>33385</v>
      </c>
      <c r="B7677" s="201" t="e">
        <f>NA()</f>
        <v>#N/A</v>
      </c>
    </row>
    <row r="7678" spans="1:2" x14ac:dyDescent="0.25">
      <c r="A7678" s="204">
        <v>33386</v>
      </c>
      <c r="B7678" s="201" t="e">
        <f>NA()</f>
        <v>#N/A</v>
      </c>
    </row>
    <row r="7679" spans="1:2" x14ac:dyDescent="0.25">
      <c r="A7679" s="204">
        <v>33387</v>
      </c>
      <c r="B7679" s="201" t="e">
        <f>NA()</f>
        <v>#N/A</v>
      </c>
    </row>
    <row r="7680" spans="1:2" x14ac:dyDescent="0.25">
      <c r="A7680" s="204">
        <v>33388</v>
      </c>
      <c r="B7680" s="201" t="e">
        <f>NA()</f>
        <v>#N/A</v>
      </c>
    </row>
    <row r="7681" spans="1:2" x14ac:dyDescent="0.25">
      <c r="A7681" s="204">
        <v>33389</v>
      </c>
      <c r="B7681" s="201" t="e">
        <f>NA()</f>
        <v>#N/A</v>
      </c>
    </row>
    <row r="7682" spans="1:2" x14ac:dyDescent="0.25">
      <c r="A7682" s="204">
        <v>33392</v>
      </c>
      <c r="B7682" s="201" t="e">
        <f>NA()</f>
        <v>#N/A</v>
      </c>
    </row>
    <row r="7683" spans="1:2" x14ac:dyDescent="0.25">
      <c r="A7683" s="204">
        <v>33393</v>
      </c>
      <c r="B7683" s="201" t="e">
        <f>NA()</f>
        <v>#N/A</v>
      </c>
    </row>
    <row r="7684" spans="1:2" x14ac:dyDescent="0.25">
      <c r="A7684" s="204">
        <v>33394</v>
      </c>
      <c r="B7684" s="201" t="e">
        <f>NA()</f>
        <v>#N/A</v>
      </c>
    </row>
    <row r="7685" spans="1:2" x14ac:dyDescent="0.25">
      <c r="A7685" s="204">
        <v>33395</v>
      </c>
      <c r="B7685" s="201" t="e">
        <f>NA()</f>
        <v>#N/A</v>
      </c>
    </row>
    <row r="7686" spans="1:2" x14ac:dyDescent="0.25">
      <c r="A7686" s="204">
        <v>33396</v>
      </c>
      <c r="B7686" s="201" t="e">
        <f>NA()</f>
        <v>#N/A</v>
      </c>
    </row>
    <row r="7687" spans="1:2" x14ac:dyDescent="0.25">
      <c r="A7687" s="204">
        <v>33399</v>
      </c>
      <c r="B7687" s="201" t="e">
        <f>NA()</f>
        <v>#N/A</v>
      </c>
    </row>
    <row r="7688" spans="1:2" x14ac:dyDescent="0.25">
      <c r="A7688" s="204">
        <v>33400</v>
      </c>
      <c r="B7688" s="201" t="e">
        <f>NA()</f>
        <v>#N/A</v>
      </c>
    </row>
    <row r="7689" spans="1:2" x14ac:dyDescent="0.25">
      <c r="A7689" s="204">
        <v>33401</v>
      </c>
      <c r="B7689" s="201" t="e">
        <f>NA()</f>
        <v>#N/A</v>
      </c>
    </row>
    <row r="7690" spans="1:2" x14ac:dyDescent="0.25">
      <c r="A7690" s="204">
        <v>33402</v>
      </c>
      <c r="B7690" s="201" t="e">
        <f>NA()</f>
        <v>#N/A</v>
      </c>
    </row>
    <row r="7691" spans="1:2" x14ac:dyDescent="0.25">
      <c r="A7691" s="204">
        <v>33403</v>
      </c>
      <c r="B7691" s="201" t="e">
        <f>NA()</f>
        <v>#N/A</v>
      </c>
    </row>
    <row r="7692" spans="1:2" x14ac:dyDescent="0.25">
      <c r="A7692" s="204">
        <v>33406</v>
      </c>
      <c r="B7692" s="201" t="e">
        <f>NA()</f>
        <v>#N/A</v>
      </c>
    </row>
    <row r="7693" spans="1:2" x14ac:dyDescent="0.25">
      <c r="A7693" s="204">
        <v>33407</v>
      </c>
      <c r="B7693" s="201" t="e">
        <f>NA()</f>
        <v>#N/A</v>
      </c>
    </row>
    <row r="7694" spans="1:2" x14ac:dyDescent="0.25">
      <c r="A7694" s="204">
        <v>33408</v>
      </c>
      <c r="B7694" s="201" t="e">
        <f>NA()</f>
        <v>#N/A</v>
      </c>
    </row>
    <row r="7695" spans="1:2" x14ac:dyDescent="0.25">
      <c r="A7695" s="204">
        <v>33409</v>
      </c>
      <c r="B7695" s="201" t="e">
        <f>NA()</f>
        <v>#N/A</v>
      </c>
    </row>
    <row r="7696" spans="1:2" x14ac:dyDescent="0.25">
      <c r="A7696" s="204">
        <v>33410</v>
      </c>
      <c r="B7696" s="201" t="e">
        <f>NA()</f>
        <v>#N/A</v>
      </c>
    </row>
    <row r="7697" spans="1:2" x14ac:dyDescent="0.25">
      <c r="A7697" s="204">
        <v>33413</v>
      </c>
      <c r="B7697" s="201" t="e">
        <f>NA()</f>
        <v>#N/A</v>
      </c>
    </row>
    <row r="7698" spans="1:2" x14ac:dyDescent="0.25">
      <c r="A7698" s="204">
        <v>33414</v>
      </c>
      <c r="B7698" s="201" t="e">
        <f>NA()</f>
        <v>#N/A</v>
      </c>
    </row>
    <row r="7699" spans="1:2" x14ac:dyDescent="0.25">
      <c r="A7699" s="204">
        <v>33415</v>
      </c>
      <c r="B7699" s="201" t="e">
        <f>NA()</f>
        <v>#N/A</v>
      </c>
    </row>
    <row r="7700" spans="1:2" x14ac:dyDescent="0.25">
      <c r="A7700" s="204">
        <v>33416</v>
      </c>
      <c r="B7700" s="201" t="e">
        <f>NA()</f>
        <v>#N/A</v>
      </c>
    </row>
    <row r="7701" spans="1:2" x14ac:dyDescent="0.25">
      <c r="A7701" s="204">
        <v>33417</v>
      </c>
      <c r="B7701" s="201" t="e">
        <f>NA()</f>
        <v>#N/A</v>
      </c>
    </row>
    <row r="7702" spans="1:2" x14ac:dyDescent="0.25">
      <c r="A7702" s="204">
        <v>33420</v>
      </c>
      <c r="B7702" s="201" t="e">
        <f>NA()</f>
        <v>#N/A</v>
      </c>
    </row>
    <row r="7703" spans="1:2" x14ac:dyDescent="0.25">
      <c r="A7703" s="204">
        <v>33421</v>
      </c>
      <c r="B7703" s="201" t="e">
        <f>NA()</f>
        <v>#N/A</v>
      </c>
    </row>
    <row r="7704" spans="1:2" x14ac:dyDescent="0.25">
      <c r="A7704" s="204">
        <v>33422</v>
      </c>
      <c r="B7704" s="201" t="e">
        <f>NA()</f>
        <v>#N/A</v>
      </c>
    </row>
    <row r="7705" spans="1:2" x14ac:dyDescent="0.25">
      <c r="A7705" s="204">
        <v>33423</v>
      </c>
      <c r="B7705" s="201" t="e">
        <f>NA()</f>
        <v>#N/A</v>
      </c>
    </row>
    <row r="7706" spans="1:2" x14ac:dyDescent="0.25">
      <c r="A7706" s="204">
        <v>33424</v>
      </c>
      <c r="B7706" s="201" t="e">
        <f>NA()</f>
        <v>#N/A</v>
      </c>
    </row>
    <row r="7707" spans="1:2" x14ac:dyDescent="0.25">
      <c r="A7707" s="204">
        <v>33427</v>
      </c>
      <c r="B7707" s="201" t="e">
        <f>NA()</f>
        <v>#N/A</v>
      </c>
    </row>
    <row r="7708" spans="1:2" x14ac:dyDescent="0.25">
      <c r="A7708" s="204">
        <v>33428</v>
      </c>
      <c r="B7708" s="201" t="e">
        <f>NA()</f>
        <v>#N/A</v>
      </c>
    </row>
    <row r="7709" spans="1:2" x14ac:dyDescent="0.25">
      <c r="A7709" s="204">
        <v>33429</v>
      </c>
      <c r="B7709" s="201" t="e">
        <f>NA()</f>
        <v>#N/A</v>
      </c>
    </row>
    <row r="7710" spans="1:2" x14ac:dyDescent="0.25">
      <c r="A7710" s="204">
        <v>33430</v>
      </c>
      <c r="B7710" s="201" t="e">
        <f>NA()</f>
        <v>#N/A</v>
      </c>
    </row>
    <row r="7711" spans="1:2" x14ac:dyDescent="0.25">
      <c r="A7711" s="204">
        <v>33431</v>
      </c>
      <c r="B7711" s="201" t="e">
        <f>NA()</f>
        <v>#N/A</v>
      </c>
    </row>
    <row r="7712" spans="1:2" x14ac:dyDescent="0.25">
      <c r="A7712" s="204">
        <v>33434</v>
      </c>
      <c r="B7712" s="201" t="e">
        <f>NA()</f>
        <v>#N/A</v>
      </c>
    </row>
    <row r="7713" spans="1:2" x14ac:dyDescent="0.25">
      <c r="A7713" s="204">
        <v>33435</v>
      </c>
      <c r="B7713" s="201" t="e">
        <f>NA()</f>
        <v>#N/A</v>
      </c>
    </row>
    <row r="7714" spans="1:2" x14ac:dyDescent="0.25">
      <c r="A7714" s="204">
        <v>33436</v>
      </c>
      <c r="B7714" s="201" t="e">
        <f>NA()</f>
        <v>#N/A</v>
      </c>
    </row>
    <row r="7715" spans="1:2" x14ac:dyDescent="0.25">
      <c r="A7715" s="204">
        <v>33437</v>
      </c>
      <c r="B7715" s="201" t="e">
        <f>NA()</f>
        <v>#N/A</v>
      </c>
    </row>
    <row r="7716" spans="1:2" x14ac:dyDescent="0.25">
      <c r="A7716" s="204">
        <v>33438</v>
      </c>
      <c r="B7716" s="201" t="e">
        <f>NA()</f>
        <v>#N/A</v>
      </c>
    </row>
    <row r="7717" spans="1:2" x14ac:dyDescent="0.25">
      <c r="A7717" s="204">
        <v>33441</v>
      </c>
      <c r="B7717" s="201" t="e">
        <f>NA()</f>
        <v>#N/A</v>
      </c>
    </row>
    <row r="7718" spans="1:2" x14ac:dyDescent="0.25">
      <c r="A7718" s="204">
        <v>33442</v>
      </c>
      <c r="B7718" s="201" t="e">
        <f>NA()</f>
        <v>#N/A</v>
      </c>
    </row>
    <row r="7719" spans="1:2" x14ac:dyDescent="0.25">
      <c r="A7719" s="204">
        <v>33443</v>
      </c>
      <c r="B7719" s="201" t="e">
        <f>NA()</f>
        <v>#N/A</v>
      </c>
    </row>
    <row r="7720" spans="1:2" x14ac:dyDescent="0.25">
      <c r="A7720" s="204">
        <v>33444</v>
      </c>
      <c r="B7720" s="201" t="e">
        <f>NA()</f>
        <v>#N/A</v>
      </c>
    </row>
    <row r="7721" spans="1:2" x14ac:dyDescent="0.25">
      <c r="A7721" s="204">
        <v>33445</v>
      </c>
      <c r="B7721" s="201" t="e">
        <f>NA()</f>
        <v>#N/A</v>
      </c>
    </row>
    <row r="7722" spans="1:2" x14ac:dyDescent="0.25">
      <c r="A7722" s="204">
        <v>33448</v>
      </c>
      <c r="B7722" s="201" t="e">
        <f>NA()</f>
        <v>#N/A</v>
      </c>
    </row>
    <row r="7723" spans="1:2" x14ac:dyDescent="0.25">
      <c r="A7723" s="204">
        <v>33449</v>
      </c>
      <c r="B7723" s="201" t="e">
        <f>NA()</f>
        <v>#N/A</v>
      </c>
    </row>
    <row r="7724" spans="1:2" x14ac:dyDescent="0.25">
      <c r="A7724" s="204">
        <v>33450</v>
      </c>
      <c r="B7724" s="201" t="e">
        <f>NA()</f>
        <v>#N/A</v>
      </c>
    </row>
    <row r="7725" spans="1:2" x14ac:dyDescent="0.25">
      <c r="A7725" s="204">
        <v>33451</v>
      </c>
      <c r="B7725" s="201" t="e">
        <f>NA()</f>
        <v>#N/A</v>
      </c>
    </row>
    <row r="7726" spans="1:2" x14ac:dyDescent="0.25">
      <c r="A7726" s="204">
        <v>33452</v>
      </c>
      <c r="B7726" s="201" t="e">
        <f>NA()</f>
        <v>#N/A</v>
      </c>
    </row>
    <row r="7727" spans="1:2" x14ac:dyDescent="0.25">
      <c r="A7727" s="204">
        <v>33455</v>
      </c>
      <c r="B7727" s="201" t="e">
        <f>NA()</f>
        <v>#N/A</v>
      </c>
    </row>
    <row r="7728" spans="1:2" x14ac:dyDescent="0.25">
      <c r="A7728" s="204">
        <v>33456</v>
      </c>
      <c r="B7728" s="201" t="e">
        <f>NA()</f>
        <v>#N/A</v>
      </c>
    </row>
    <row r="7729" spans="1:2" x14ac:dyDescent="0.25">
      <c r="A7729" s="204">
        <v>33457</v>
      </c>
      <c r="B7729" s="201" t="e">
        <f>NA()</f>
        <v>#N/A</v>
      </c>
    </row>
    <row r="7730" spans="1:2" x14ac:dyDescent="0.25">
      <c r="A7730" s="204">
        <v>33458</v>
      </c>
      <c r="B7730" s="201" t="e">
        <f>NA()</f>
        <v>#N/A</v>
      </c>
    </row>
    <row r="7731" spans="1:2" x14ac:dyDescent="0.25">
      <c r="A7731" s="204">
        <v>33459</v>
      </c>
      <c r="B7731" s="201" t="e">
        <f>NA()</f>
        <v>#N/A</v>
      </c>
    </row>
    <row r="7732" spans="1:2" x14ac:dyDescent="0.25">
      <c r="A7732" s="204">
        <v>33462</v>
      </c>
      <c r="B7732" s="201" t="e">
        <f>NA()</f>
        <v>#N/A</v>
      </c>
    </row>
    <row r="7733" spans="1:2" x14ac:dyDescent="0.25">
      <c r="A7733" s="204">
        <v>33463</v>
      </c>
      <c r="B7733" s="201" t="e">
        <f>NA()</f>
        <v>#N/A</v>
      </c>
    </row>
    <row r="7734" spans="1:2" x14ac:dyDescent="0.25">
      <c r="A7734" s="204">
        <v>33464</v>
      </c>
      <c r="B7734" s="201" t="e">
        <f>NA()</f>
        <v>#N/A</v>
      </c>
    </row>
    <row r="7735" spans="1:2" x14ac:dyDescent="0.25">
      <c r="A7735" s="204">
        <v>33465</v>
      </c>
      <c r="B7735" s="201" t="e">
        <f>NA()</f>
        <v>#N/A</v>
      </c>
    </row>
    <row r="7736" spans="1:2" x14ac:dyDescent="0.25">
      <c r="A7736" s="204">
        <v>33466</v>
      </c>
      <c r="B7736" s="201" t="e">
        <f>NA()</f>
        <v>#N/A</v>
      </c>
    </row>
    <row r="7737" spans="1:2" x14ac:dyDescent="0.25">
      <c r="A7737" s="204">
        <v>33469</v>
      </c>
      <c r="B7737" s="201" t="e">
        <f>NA()</f>
        <v>#N/A</v>
      </c>
    </row>
    <row r="7738" spans="1:2" x14ac:dyDescent="0.25">
      <c r="A7738" s="204">
        <v>33470</v>
      </c>
      <c r="B7738" s="201" t="e">
        <f>NA()</f>
        <v>#N/A</v>
      </c>
    </row>
    <row r="7739" spans="1:2" x14ac:dyDescent="0.25">
      <c r="A7739" s="204">
        <v>33471</v>
      </c>
      <c r="B7739" s="201" t="e">
        <f>NA()</f>
        <v>#N/A</v>
      </c>
    </row>
    <row r="7740" spans="1:2" x14ac:dyDescent="0.25">
      <c r="A7740" s="204">
        <v>33472</v>
      </c>
      <c r="B7740" s="201" t="e">
        <f>NA()</f>
        <v>#N/A</v>
      </c>
    </row>
    <row r="7741" spans="1:2" x14ac:dyDescent="0.25">
      <c r="A7741" s="204">
        <v>33473</v>
      </c>
      <c r="B7741" s="201" t="e">
        <f>NA()</f>
        <v>#N/A</v>
      </c>
    </row>
    <row r="7742" spans="1:2" x14ac:dyDescent="0.25">
      <c r="A7742" s="204">
        <v>33476</v>
      </c>
      <c r="B7742" s="201" t="e">
        <f>NA()</f>
        <v>#N/A</v>
      </c>
    </row>
    <row r="7743" spans="1:2" x14ac:dyDescent="0.25">
      <c r="A7743" s="204">
        <v>33477</v>
      </c>
      <c r="B7743" s="201" t="e">
        <f>NA()</f>
        <v>#N/A</v>
      </c>
    </row>
    <row r="7744" spans="1:2" x14ac:dyDescent="0.25">
      <c r="A7744" s="204">
        <v>33478</v>
      </c>
      <c r="B7744" s="201" t="e">
        <f>NA()</f>
        <v>#N/A</v>
      </c>
    </row>
    <row r="7745" spans="1:2" x14ac:dyDescent="0.25">
      <c r="A7745" s="204">
        <v>33479</v>
      </c>
      <c r="B7745" s="201" t="e">
        <f>NA()</f>
        <v>#N/A</v>
      </c>
    </row>
    <row r="7746" spans="1:2" x14ac:dyDescent="0.25">
      <c r="A7746" s="204">
        <v>33480</v>
      </c>
      <c r="B7746" s="201" t="e">
        <f>NA()</f>
        <v>#N/A</v>
      </c>
    </row>
    <row r="7747" spans="1:2" x14ac:dyDescent="0.25">
      <c r="A7747" s="204">
        <v>33483</v>
      </c>
      <c r="B7747" s="201" t="e">
        <f>NA()</f>
        <v>#N/A</v>
      </c>
    </row>
    <row r="7748" spans="1:2" x14ac:dyDescent="0.25">
      <c r="A7748" s="204">
        <v>33484</v>
      </c>
      <c r="B7748" s="201" t="e">
        <f>NA()</f>
        <v>#N/A</v>
      </c>
    </row>
    <row r="7749" spans="1:2" x14ac:dyDescent="0.25">
      <c r="A7749" s="204">
        <v>33485</v>
      </c>
      <c r="B7749" s="201" t="e">
        <f>NA()</f>
        <v>#N/A</v>
      </c>
    </row>
    <row r="7750" spans="1:2" x14ac:dyDescent="0.25">
      <c r="A7750" s="204">
        <v>33486</v>
      </c>
      <c r="B7750" s="201" t="e">
        <f>NA()</f>
        <v>#N/A</v>
      </c>
    </row>
    <row r="7751" spans="1:2" x14ac:dyDescent="0.25">
      <c r="A7751" s="204">
        <v>33487</v>
      </c>
      <c r="B7751" s="201" t="e">
        <f>NA()</f>
        <v>#N/A</v>
      </c>
    </row>
    <row r="7752" spans="1:2" x14ac:dyDescent="0.25">
      <c r="A7752" s="204">
        <v>33490</v>
      </c>
      <c r="B7752" s="201" t="e">
        <f>NA()</f>
        <v>#N/A</v>
      </c>
    </row>
    <row r="7753" spans="1:2" x14ac:dyDescent="0.25">
      <c r="A7753" s="204">
        <v>33491</v>
      </c>
      <c r="B7753" s="201" t="e">
        <f>NA()</f>
        <v>#N/A</v>
      </c>
    </row>
    <row r="7754" spans="1:2" x14ac:dyDescent="0.25">
      <c r="A7754" s="204">
        <v>33492</v>
      </c>
      <c r="B7754" s="201" t="e">
        <f>NA()</f>
        <v>#N/A</v>
      </c>
    </row>
    <row r="7755" spans="1:2" x14ac:dyDescent="0.25">
      <c r="A7755" s="204">
        <v>33493</v>
      </c>
      <c r="B7755" s="201" t="e">
        <f>NA()</f>
        <v>#N/A</v>
      </c>
    </row>
    <row r="7756" spans="1:2" x14ac:dyDescent="0.25">
      <c r="A7756" s="204">
        <v>33494</v>
      </c>
      <c r="B7756" s="201" t="e">
        <f>NA()</f>
        <v>#N/A</v>
      </c>
    </row>
    <row r="7757" spans="1:2" x14ac:dyDescent="0.25">
      <c r="A7757" s="204">
        <v>33497</v>
      </c>
      <c r="B7757" s="201" t="e">
        <f>NA()</f>
        <v>#N/A</v>
      </c>
    </row>
    <row r="7758" spans="1:2" x14ac:dyDescent="0.25">
      <c r="A7758" s="204">
        <v>33498</v>
      </c>
      <c r="B7758" s="201" t="e">
        <f>NA()</f>
        <v>#N/A</v>
      </c>
    </row>
    <row r="7759" spans="1:2" x14ac:dyDescent="0.25">
      <c r="A7759" s="204">
        <v>33499</v>
      </c>
      <c r="B7759" s="201" t="e">
        <f>NA()</f>
        <v>#N/A</v>
      </c>
    </row>
    <row r="7760" spans="1:2" x14ac:dyDescent="0.25">
      <c r="A7760" s="204">
        <v>33500</v>
      </c>
      <c r="B7760" s="201" t="e">
        <f>NA()</f>
        <v>#N/A</v>
      </c>
    </row>
    <row r="7761" spans="1:2" x14ac:dyDescent="0.25">
      <c r="A7761" s="204">
        <v>33501</v>
      </c>
      <c r="B7761" s="201" t="e">
        <f>NA()</f>
        <v>#N/A</v>
      </c>
    </row>
    <row r="7762" spans="1:2" x14ac:dyDescent="0.25">
      <c r="A7762" s="204">
        <v>33504</v>
      </c>
      <c r="B7762" s="201" t="e">
        <f>NA()</f>
        <v>#N/A</v>
      </c>
    </row>
    <row r="7763" spans="1:2" x14ac:dyDescent="0.25">
      <c r="A7763" s="204">
        <v>33505</v>
      </c>
      <c r="B7763" s="201" t="e">
        <f>NA()</f>
        <v>#N/A</v>
      </c>
    </row>
    <row r="7764" spans="1:2" x14ac:dyDescent="0.25">
      <c r="A7764" s="204">
        <v>33506</v>
      </c>
      <c r="B7764" s="201" t="e">
        <f>NA()</f>
        <v>#N/A</v>
      </c>
    </row>
    <row r="7765" spans="1:2" x14ac:dyDescent="0.25">
      <c r="A7765" s="204">
        <v>33507</v>
      </c>
      <c r="B7765" s="201" t="e">
        <f>NA()</f>
        <v>#N/A</v>
      </c>
    </row>
    <row r="7766" spans="1:2" x14ac:dyDescent="0.25">
      <c r="A7766" s="204">
        <v>33508</v>
      </c>
      <c r="B7766" s="201" t="e">
        <f>NA()</f>
        <v>#N/A</v>
      </c>
    </row>
    <row r="7767" spans="1:2" x14ac:dyDescent="0.25">
      <c r="A7767" s="204">
        <v>33511</v>
      </c>
      <c r="B7767" s="201" t="e">
        <f>NA()</f>
        <v>#N/A</v>
      </c>
    </row>
    <row r="7768" spans="1:2" x14ac:dyDescent="0.25">
      <c r="A7768" s="204">
        <v>33512</v>
      </c>
      <c r="B7768" s="201" t="e">
        <f>NA()</f>
        <v>#N/A</v>
      </c>
    </row>
    <row r="7769" spans="1:2" x14ac:dyDescent="0.25">
      <c r="A7769" s="204">
        <v>33513</v>
      </c>
      <c r="B7769" s="201" t="e">
        <f>NA()</f>
        <v>#N/A</v>
      </c>
    </row>
    <row r="7770" spans="1:2" x14ac:dyDescent="0.25">
      <c r="A7770" s="204">
        <v>33514</v>
      </c>
      <c r="B7770" s="201" t="e">
        <f>NA()</f>
        <v>#N/A</v>
      </c>
    </row>
    <row r="7771" spans="1:2" x14ac:dyDescent="0.25">
      <c r="A7771" s="204">
        <v>33515</v>
      </c>
      <c r="B7771" s="201" t="e">
        <f>NA()</f>
        <v>#N/A</v>
      </c>
    </row>
    <row r="7772" spans="1:2" x14ac:dyDescent="0.25">
      <c r="A7772" s="204">
        <v>33518</v>
      </c>
      <c r="B7772" s="201" t="e">
        <f>NA()</f>
        <v>#N/A</v>
      </c>
    </row>
    <row r="7773" spans="1:2" x14ac:dyDescent="0.25">
      <c r="A7773" s="204">
        <v>33519</v>
      </c>
      <c r="B7773" s="201" t="e">
        <f>NA()</f>
        <v>#N/A</v>
      </c>
    </row>
    <row r="7774" spans="1:2" x14ac:dyDescent="0.25">
      <c r="A7774" s="204">
        <v>33520</v>
      </c>
      <c r="B7774" s="201" t="e">
        <f>NA()</f>
        <v>#N/A</v>
      </c>
    </row>
    <row r="7775" spans="1:2" x14ac:dyDescent="0.25">
      <c r="A7775" s="204">
        <v>33521</v>
      </c>
      <c r="B7775" s="201" t="e">
        <f>NA()</f>
        <v>#N/A</v>
      </c>
    </row>
    <row r="7776" spans="1:2" x14ac:dyDescent="0.25">
      <c r="A7776" s="204">
        <v>33522</v>
      </c>
      <c r="B7776" s="201" t="e">
        <f>NA()</f>
        <v>#N/A</v>
      </c>
    </row>
    <row r="7777" spans="1:2" x14ac:dyDescent="0.25">
      <c r="A7777" s="204">
        <v>33525</v>
      </c>
      <c r="B7777" s="201" t="e">
        <f>NA()</f>
        <v>#N/A</v>
      </c>
    </row>
    <row r="7778" spans="1:2" x14ac:dyDescent="0.25">
      <c r="A7778" s="204">
        <v>33526</v>
      </c>
      <c r="B7778" s="201" t="e">
        <f>NA()</f>
        <v>#N/A</v>
      </c>
    </row>
    <row r="7779" spans="1:2" x14ac:dyDescent="0.25">
      <c r="A7779" s="204">
        <v>33527</v>
      </c>
      <c r="B7779" s="201" t="e">
        <f>NA()</f>
        <v>#N/A</v>
      </c>
    </row>
    <row r="7780" spans="1:2" x14ac:dyDescent="0.25">
      <c r="A7780" s="204">
        <v>33528</v>
      </c>
      <c r="B7780" s="201" t="e">
        <f>NA()</f>
        <v>#N/A</v>
      </c>
    </row>
    <row r="7781" spans="1:2" x14ac:dyDescent="0.25">
      <c r="A7781" s="204">
        <v>33529</v>
      </c>
      <c r="B7781" s="201" t="e">
        <f>NA()</f>
        <v>#N/A</v>
      </c>
    </row>
    <row r="7782" spans="1:2" x14ac:dyDescent="0.25">
      <c r="A7782" s="204">
        <v>33532</v>
      </c>
      <c r="B7782" s="201" t="e">
        <f>NA()</f>
        <v>#N/A</v>
      </c>
    </row>
    <row r="7783" spans="1:2" x14ac:dyDescent="0.25">
      <c r="A7783" s="204">
        <v>33533</v>
      </c>
      <c r="B7783" s="201" t="e">
        <f>NA()</f>
        <v>#N/A</v>
      </c>
    </row>
    <row r="7784" spans="1:2" x14ac:dyDescent="0.25">
      <c r="A7784" s="204">
        <v>33534</v>
      </c>
      <c r="B7784" s="201" t="e">
        <f>NA()</f>
        <v>#N/A</v>
      </c>
    </row>
    <row r="7785" spans="1:2" x14ac:dyDescent="0.25">
      <c r="A7785" s="204">
        <v>33535</v>
      </c>
      <c r="B7785" s="201" t="e">
        <f>NA()</f>
        <v>#N/A</v>
      </c>
    </row>
    <row r="7786" spans="1:2" x14ac:dyDescent="0.25">
      <c r="A7786" s="204">
        <v>33536</v>
      </c>
      <c r="B7786" s="201" t="e">
        <f>NA()</f>
        <v>#N/A</v>
      </c>
    </row>
    <row r="7787" spans="1:2" x14ac:dyDescent="0.25">
      <c r="A7787" s="204">
        <v>33539</v>
      </c>
      <c r="B7787" s="201" t="e">
        <f>NA()</f>
        <v>#N/A</v>
      </c>
    </row>
    <row r="7788" spans="1:2" x14ac:dyDescent="0.25">
      <c r="A7788" s="204">
        <v>33540</v>
      </c>
      <c r="B7788" s="201" t="e">
        <f>NA()</f>
        <v>#N/A</v>
      </c>
    </row>
    <row r="7789" spans="1:2" x14ac:dyDescent="0.25">
      <c r="A7789" s="204">
        <v>33541</v>
      </c>
      <c r="B7789" s="201" t="e">
        <f>NA()</f>
        <v>#N/A</v>
      </c>
    </row>
    <row r="7790" spans="1:2" x14ac:dyDescent="0.25">
      <c r="A7790" s="204">
        <v>33542</v>
      </c>
      <c r="B7790" s="201" t="e">
        <f>NA()</f>
        <v>#N/A</v>
      </c>
    </row>
    <row r="7791" spans="1:2" x14ac:dyDescent="0.25">
      <c r="A7791" s="204">
        <v>33543</v>
      </c>
      <c r="B7791" s="201" t="e">
        <f>NA()</f>
        <v>#N/A</v>
      </c>
    </row>
    <row r="7792" spans="1:2" x14ac:dyDescent="0.25">
      <c r="A7792" s="204">
        <v>33546</v>
      </c>
      <c r="B7792" s="201" t="e">
        <f>NA()</f>
        <v>#N/A</v>
      </c>
    </row>
    <row r="7793" spans="1:2" x14ac:dyDescent="0.25">
      <c r="A7793" s="204">
        <v>33547</v>
      </c>
      <c r="B7793" s="201" t="e">
        <f>NA()</f>
        <v>#N/A</v>
      </c>
    </row>
    <row r="7794" spans="1:2" x14ac:dyDescent="0.25">
      <c r="A7794" s="204">
        <v>33548</v>
      </c>
      <c r="B7794" s="201" t="e">
        <f>NA()</f>
        <v>#N/A</v>
      </c>
    </row>
    <row r="7795" spans="1:2" x14ac:dyDescent="0.25">
      <c r="A7795" s="204">
        <v>33549</v>
      </c>
      <c r="B7795" s="201" t="e">
        <f>NA()</f>
        <v>#N/A</v>
      </c>
    </row>
    <row r="7796" spans="1:2" x14ac:dyDescent="0.25">
      <c r="A7796" s="204">
        <v>33550</v>
      </c>
      <c r="B7796" s="201" t="e">
        <f>NA()</f>
        <v>#N/A</v>
      </c>
    </row>
    <row r="7797" spans="1:2" x14ac:dyDescent="0.25">
      <c r="A7797" s="204">
        <v>33553</v>
      </c>
      <c r="B7797" s="201" t="e">
        <f>NA()</f>
        <v>#N/A</v>
      </c>
    </row>
    <row r="7798" spans="1:2" x14ac:dyDescent="0.25">
      <c r="A7798" s="204">
        <v>33554</v>
      </c>
      <c r="B7798" s="201" t="e">
        <f>NA()</f>
        <v>#N/A</v>
      </c>
    </row>
    <row r="7799" spans="1:2" x14ac:dyDescent="0.25">
      <c r="A7799" s="204">
        <v>33555</v>
      </c>
      <c r="B7799" s="201" t="e">
        <f>NA()</f>
        <v>#N/A</v>
      </c>
    </row>
    <row r="7800" spans="1:2" x14ac:dyDescent="0.25">
      <c r="A7800" s="204">
        <v>33556</v>
      </c>
      <c r="B7800" s="201" t="e">
        <f>NA()</f>
        <v>#N/A</v>
      </c>
    </row>
    <row r="7801" spans="1:2" x14ac:dyDescent="0.25">
      <c r="A7801" s="204">
        <v>33557</v>
      </c>
      <c r="B7801" s="201" t="e">
        <f>NA()</f>
        <v>#N/A</v>
      </c>
    </row>
    <row r="7802" spans="1:2" x14ac:dyDescent="0.25">
      <c r="A7802" s="204">
        <v>33560</v>
      </c>
      <c r="B7802" s="201" t="e">
        <f>NA()</f>
        <v>#N/A</v>
      </c>
    </row>
    <row r="7803" spans="1:2" x14ac:dyDescent="0.25">
      <c r="A7803" s="204">
        <v>33561</v>
      </c>
      <c r="B7803" s="201" t="e">
        <f>NA()</f>
        <v>#N/A</v>
      </c>
    </row>
    <row r="7804" spans="1:2" x14ac:dyDescent="0.25">
      <c r="A7804" s="204">
        <v>33562</v>
      </c>
      <c r="B7804" s="201" t="e">
        <f>NA()</f>
        <v>#N/A</v>
      </c>
    </row>
    <row r="7805" spans="1:2" x14ac:dyDescent="0.25">
      <c r="A7805" s="204">
        <v>33563</v>
      </c>
      <c r="B7805" s="201" t="e">
        <f>NA()</f>
        <v>#N/A</v>
      </c>
    </row>
    <row r="7806" spans="1:2" x14ac:dyDescent="0.25">
      <c r="A7806" s="204">
        <v>33564</v>
      </c>
      <c r="B7806" s="201" t="e">
        <f>NA()</f>
        <v>#N/A</v>
      </c>
    </row>
    <row r="7807" spans="1:2" x14ac:dyDescent="0.25">
      <c r="A7807" s="204">
        <v>33567</v>
      </c>
      <c r="B7807" s="201" t="e">
        <f>NA()</f>
        <v>#N/A</v>
      </c>
    </row>
    <row r="7808" spans="1:2" x14ac:dyDescent="0.25">
      <c r="A7808" s="204">
        <v>33568</v>
      </c>
      <c r="B7808" s="201" t="e">
        <f>NA()</f>
        <v>#N/A</v>
      </c>
    </row>
    <row r="7809" spans="1:2" x14ac:dyDescent="0.25">
      <c r="A7809" s="204">
        <v>33569</v>
      </c>
      <c r="B7809" s="201" t="e">
        <f>NA()</f>
        <v>#N/A</v>
      </c>
    </row>
    <row r="7810" spans="1:2" x14ac:dyDescent="0.25">
      <c r="A7810" s="204">
        <v>33570</v>
      </c>
      <c r="B7810" s="201" t="e">
        <f>NA()</f>
        <v>#N/A</v>
      </c>
    </row>
    <row r="7811" spans="1:2" x14ac:dyDescent="0.25">
      <c r="A7811" s="204">
        <v>33571</v>
      </c>
      <c r="B7811" s="201" t="e">
        <f>NA()</f>
        <v>#N/A</v>
      </c>
    </row>
    <row r="7812" spans="1:2" x14ac:dyDescent="0.25">
      <c r="A7812" s="204">
        <v>33574</v>
      </c>
      <c r="B7812" s="201" t="e">
        <f>NA()</f>
        <v>#N/A</v>
      </c>
    </row>
    <row r="7813" spans="1:2" x14ac:dyDescent="0.25">
      <c r="A7813" s="204">
        <v>33575</v>
      </c>
      <c r="B7813" s="201" t="e">
        <f>NA()</f>
        <v>#N/A</v>
      </c>
    </row>
    <row r="7814" spans="1:2" x14ac:dyDescent="0.25">
      <c r="A7814" s="204">
        <v>33576</v>
      </c>
      <c r="B7814" s="201" t="e">
        <f>NA()</f>
        <v>#N/A</v>
      </c>
    </row>
    <row r="7815" spans="1:2" x14ac:dyDescent="0.25">
      <c r="A7815" s="204">
        <v>33577</v>
      </c>
      <c r="B7815" s="201" t="e">
        <f>NA()</f>
        <v>#N/A</v>
      </c>
    </row>
    <row r="7816" spans="1:2" x14ac:dyDescent="0.25">
      <c r="A7816" s="204">
        <v>33578</v>
      </c>
      <c r="B7816" s="201" t="e">
        <f>NA()</f>
        <v>#N/A</v>
      </c>
    </row>
    <row r="7817" spans="1:2" x14ac:dyDescent="0.25">
      <c r="A7817" s="204">
        <v>33581</v>
      </c>
      <c r="B7817" s="201" t="e">
        <f>NA()</f>
        <v>#N/A</v>
      </c>
    </row>
    <row r="7818" spans="1:2" x14ac:dyDescent="0.25">
      <c r="A7818" s="204">
        <v>33582</v>
      </c>
      <c r="B7818" s="201" t="e">
        <f>NA()</f>
        <v>#N/A</v>
      </c>
    </row>
    <row r="7819" spans="1:2" x14ac:dyDescent="0.25">
      <c r="A7819" s="204">
        <v>33583</v>
      </c>
      <c r="B7819" s="201" t="e">
        <f>NA()</f>
        <v>#N/A</v>
      </c>
    </row>
    <row r="7820" spans="1:2" x14ac:dyDescent="0.25">
      <c r="A7820" s="204">
        <v>33584</v>
      </c>
      <c r="B7820" s="201" t="e">
        <f>NA()</f>
        <v>#N/A</v>
      </c>
    </row>
    <row r="7821" spans="1:2" x14ac:dyDescent="0.25">
      <c r="A7821" s="204">
        <v>33585</v>
      </c>
      <c r="B7821" s="201" t="e">
        <f>NA()</f>
        <v>#N/A</v>
      </c>
    </row>
    <row r="7822" spans="1:2" x14ac:dyDescent="0.25">
      <c r="A7822" s="204">
        <v>33588</v>
      </c>
      <c r="B7822" s="201" t="e">
        <f>NA()</f>
        <v>#N/A</v>
      </c>
    </row>
    <row r="7823" spans="1:2" x14ac:dyDescent="0.25">
      <c r="A7823" s="204">
        <v>33589</v>
      </c>
      <c r="B7823" s="201" t="e">
        <f>NA()</f>
        <v>#N/A</v>
      </c>
    </row>
    <row r="7824" spans="1:2" x14ac:dyDescent="0.25">
      <c r="A7824" s="204">
        <v>33590</v>
      </c>
      <c r="B7824" s="201" t="e">
        <f>NA()</f>
        <v>#N/A</v>
      </c>
    </row>
    <row r="7825" spans="1:2" x14ac:dyDescent="0.25">
      <c r="A7825" s="204">
        <v>33591</v>
      </c>
      <c r="B7825" s="201" t="e">
        <f>NA()</f>
        <v>#N/A</v>
      </c>
    </row>
    <row r="7826" spans="1:2" x14ac:dyDescent="0.25">
      <c r="A7826" s="204">
        <v>33592</v>
      </c>
      <c r="B7826" s="201" t="e">
        <f>NA()</f>
        <v>#N/A</v>
      </c>
    </row>
    <row r="7827" spans="1:2" x14ac:dyDescent="0.25">
      <c r="A7827" s="204">
        <v>33595</v>
      </c>
      <c r="B7827" s="201" t="e">
        <f>NA()</f>
        <v>#N/A</v>
      </c>
    </row>
    <row r="7828" spans="1:2" x14ac:dyDescent="0.25">
      <c r="A7828" s="204">
        <v>33596</v>
      </c>
      <c r="B7828" s="201" t="e">
        <f>NA()</f>
        <v>#N/A</v>
      </c>
    </row>
    <row r="7829" spans="1:2" x14ac:dyDescent="0.25">
      <c r="A7829" s="204">
        <v>33597</v>
      </c>
      <c r="B7829" s="201" t="e">
        <f>NA()</f>
        <v>#N/A</v>
      </c>
    </row>
    <row r="7830" spans="1:2" x14ac:dyDescent="0.25">
      <c r="A7830" s="204">
        <v>33598</v>
      </c>
      <c r="B7830" s="201" t="e">
        <f>NA()</f>
        <v>#N/A</v>
      </c>
    </row>
    <row r="7831" spans="1:2" x14ac:dyDescent="0.25">
      <c r="A7831" s="204">
        <v>33599</v>
      </c>
      <c r="B7831" s="201" t="e">
        <f>NA()</f>
        <v>#N/A</v>
      </c>
    </row>
    <row r="7832" spans="1:2" x14ac:dyDescent="0.25">
      <c r="A7832" s="204">
        <v>33602</v>
      </c>
      <c r="B7832" s="201" t="e">
        <f>NA()</f>
        <v>#N/A</v>
      </c>
    </row>
    <row r="7833" spans="1:2" x14ac:dyDescent="0.25">
      <c r="A7833" s="204">
        <v>33603</v>
      </c>
      <c r="B7833" s="201" t="e">
        <f>NA()</f>
        <v>#N/A</v>
      </c>
    </row>
    <row r="7834" spans="1:2" x14ac:dyDescent="0.25">
      <c r="A7834" s="204">
        <v>33604</v>
      </c>
      <c r="B7834" s="201" t="e">
        <f>NA()</f>
        <v>#N/A</v>
      </c>
    </row>
    <row r="7835" spans="1:2" x14ac:dyDescent="0.25">
      <c r="A7835" s="204">
        <v>33605</v>
      </c>
      <c r="B7835" s="201" t="e">
        <f>NA()</f>
        <v>#N/A</v>
      </c>
    </row>
    <row r="7836" spans="1:2" x14ac:dyDescent="0.25">
      <c r="A7836" s="204">
        <v>33606</v>
      </c>
      <c r="B7836" s="201" t="e">
        <f>NA()</f>
        <v>#N/A</v>
      </c>
    </row>
    <row r="7837" spans="1:2" x14ac:dyDescent="0.25">
      <c r="A7837" s="204">
        <v>33609</v>
      </c>
      <c r="B7837" s="201" t="e">
        <f>NA()</f>
        <v>#N/A</v>
      </c>
    </row>
    <row r="7838" spans="1:2" x14ac:dyDescent="0.25">
      <c r="A7838" s="204">
        <v>33610</v>
      </c>
      <c r="B7838" s="201" t="e">
        <f>NA()</f>
        <v>#N/A</v>
      </c>
    </row>
    <row r="7839" spans="1:2" x14ac:dyDescent="0.25">
      <c r="A7839" s="204">
        <v>33611</v>
      </c>
      <c r="B7839" s="201" t="e">
        <f>NA()</f>
        <v>#N/A</v>
      </c>
    </row>
    <row r="7840" spans="1:2" x14ac:dyDescent="0.25">
      <c r="A7840" s="204">
        <v>33612</v>
      </c>
      <c r="B7840" s="201" t="e">
        <f>NA()</f>
        <v>#N/A</v>
      </c>
    </row>
    <row r="7841" spans="1:2" x14ac:dyDescent="0.25">
      <c r="A7841" s="204">
        <v>33613</v>
      </c>
      <c r="B7841" s="201" t="e">
        <f>NA()</f>
        <v>#N/A</v>
      </c>
    </row>
    <row r="7842" spans="1:2" x14ac:dyDescent="0.25">
      <c r="A7842" s="204">
        <v>33616</v>
      </c>
      <c r="B7842" s="201" t="e">
        <f>NA()</f>
        <v>#N/A</v>
      </c>
    </row>
    <row r="7843" spans="1:2" x14ac:dyDescent="0.25">
      <c r="A7843" s="204">
        <v>33617</v>
      </c>
      <c r="B7843" s="201" t="e">
        <f>NA()</f>
        <v>#N/A</v>
      </c>
    </row>
    <row r="7844" spans="1:2" x14ac:dyDescent="0.25">
      <c r="A7844" s="204">
        <v>33618</v>
      </c>
      <c r="B7844" s="201" t="e">
        <f>NA()</f>
        <v>#N/A</v>
      </c>
    </row>
    <row r="7845" spans="1:2" x14ac:dyDescent="0.25">
      <c r="A7845" s="204">
        <v>33619</v>
      </c>
      <c r="B7845" s="201" t="e">
        <f>NA()</f>
        <v>#N/A</v>
      </c>
    </row>
    <row r="7846" spans="1:2" x14ac:dyDescent="0.25">
      <c r="A7846" s="204">
        <v>33620</v>
      </c>
      <c r="B7846" s="201" t="e">
        <f>NA()</f>
        <v>#N/A</v>
      </c>
    </row>
    <row r="7847" spans="1:2" x14ac:dyDescent="0.25">
      <c r="A7847" s="204">
        <v>33623</v>
      </c>
      <c r="B7847" s="201" t="e">
        <f>NA()</f>
        <v>#N/A</v>
      </c>
    </row>
    <row r="7848" spans="1:2" x14ac:dyDescent="0.25">
      <c r="A7848" s="204">
        <v>33624</v>
      </c>
      <c r="B7848" s="201" t="e">
        <f>NA()</f>
        <v>#N/A</v>
      </c>
    </row>
    <row r="7849" spans="1:2" x14ac:dyDescent="0.25">
      <c r="A7849" s="204">
        <v>33625</v>
      </c>
      <c r="B7849" s="201" t="e">
        <f>NA()</f>
        <v>#N/A</v>
      </c>
    </row>
    <row r="7850" spans="1:2" x14ac:dyDescent="0.25">
      <c r="A7850" s="204">
        <v>33626</v>
      </c>
      <c r="B7850" s="201" t="e">
        <f>NA()</f>
        <v>#N/A</v>
      </c>
    </row>
    <row r="7851" spans="1:2" x14ac:dyDescent="0.25">
      <c r="A7851" s="204">
        <v>33627</v>
      </c>
      <c r="B7851" s="201" t="e">
        <f>NA()</f>
        <v>#N/A</v>
      </c>
    </row>
    <row r="7852" spans="1:2" x14ac:dyDescent="0.25">
      <c r="A7852" s="204">
        <v>33630</v>
      </c>
      <c r="B7852" s="201" t="e">
        <f>NA()</f>
        <v>#N/A</v>
      </c>
    </row>
    <row r="7853" spans="1:2" x14ac:dyDescent="0.25">
      <c r="A7853" s="204">
        <v>33631</v>
      </c>
      <c r="B7853" s="201" t="e">
        <f>NA()</f>
        <v>#N/A</v>
      </c>
    </row>
    <row r="7854" spans="1:2" x14ac:dyDescent="0.25">
      <c r="A7854" s="204">
        <v>33632</v>
      </c>
      <c r="B7854" s="201" t="e">
        <f>NA()</f>
        <v>#N/A</v>
      </c>
    </row>
    <row r="7855" spans="1:2" x14ac:dyDescent="0.25">
      <c r="A7855" s="204">
        <v>33633</v>
      </c>
      <c r="B7855" s="201" t="e">
        <f>NA()</f>
        <v>#N/A</v>
      </c>
    </row>
    <row r="7856" spans="1:2" x14ac:dyDescent="0.25">
      <c r="A7856" s="204">
        <v>33634</v>
      </c>
      <c r="B7856" s="201" t="e">
        <f>NA()</f>
        <v>#N/A</v>
      </c>
    </row>
    <row r="7857" spans="1:2" x14ac:dyDescent="0.25">
      <c r="A7857" s="204">
        <v>33637</v>
      </c>
      <c r="B7857" s="201" t="e">
        <f>NA()</f>
        <v>#N/A</v>
      </c>
    </row>
    <row r="7858" spans="1:2" x14ac:dyDescent="0.25">
      <c r="A7858" s="204">
        <v>33638</v>
      </c>
      <c r="B7858" s="201" t="e">
        <f>NA()</f>
        <v>#N/A</v>
      </c>
    </row>
    <row r="7859" spans="1:2" x14ac:dyDescent="0.25">
      <c r="A7859" s="204">
        <v>33639</v>
      </c>
      <c r="B7859" s="201" t="e">
        <f>NA()</f>
        <v>#N/A</v>
      </c>
    </row>
    <row r="7860" spans="1:2" x14ac:dyDescent="0.25">
      <c r="A7860" s="204">
        <v>33640</v>
      </c>
      <c r="B7860" s="201" t="e">
        <f>NA()</f>
        <v>#N/A</v>
      </c>
    </row>
    <row r="7861" spans="1:2" x14ac:dyDescent="0.25">
      <c r="A7861" s="204">
        <v>33641</v>
      </c>
      <c r="B7861" s="201" t="e">
        <f>NA()</f>
        <v>#N/A</v>
      </c>
    </row>
    <row r="7862" spans="1:2" x14ac:dyDescent="0.25">
      <c r="A7862" s="204">
        <v>33644</v>
      </c>
      <c r="B7862" s="201" t="e">
        <f>NA()</f>
        <v>#N/A</v>
      </c>
    </row>
    <row r="7863" spans="1:2" x14ac:dyDescent="0.25">
      <c r="A7863" s="204">
        <v>33645</v>
      </c>
      <c r="B7863" s="201" t="e">
        <f>NA()</f>
        <v>#N/A</v>
      </c>
    </row>
    <row r="7864" spans="1:2" x14ac:dyDescent="0.25">
      <c r="A7864" s="204">
        <v>33646</v>
      </c>
      <c r="B7864" s="201" t="e">
        <f>NA()</f>
        <v>#N/A</v>
      </c>
    </row>
    <row r="7865" spans="1:2" x14ac:dyDescent="0.25">
      <c r="A7865" s="204">
        <v>33647</v>
      </c>
      <c r="B7865" s="201" t="e">
        <f>NA()</f>
        <v>#N/A</v>
      </c>
    </row>
    <row r="7866" spans="1:2" x14ac:dyDescent="0.25">
      <c r="A7866" s="204">
        <v>33648</v>
      </c>
      <c r="B7866" s="201" t="e">
        <f>NA()</f>
        <v>#N/A</v>
      </c>
    </row>
    <row r="7867" spans="1:2" x14ac:dyDescent="0.25">
      <c r="A7867" s="204">
        <v>33651</v>
      </c>
      <c r="B7867" s="201" t="e">
        <f>NA()</f>
        <v>#N/A</v>
      </c>
    </row>
    <row r="7868" spans="1:2" x14ac:dyDescent="0.25">
      <c r="A7868" s="204">
        <v>33652</v>
      </c>
      <c r="B7868" s="201" t="e">
        <f>NA()</f>
        <v>#N/A</v>
      </c>
    </row>
    <row r="7869" spans="1:2" x14ac:dyDescent="0.25">
      <c r="A7869" s="204">
        <v>33653</v>
      </c>
      <c r="B7869" s="201" t="e">
        <f>NA()</f>
        <v>#N/A</v>
      </c>
    </row>
    <row r="7870" spans="1:2" x14ac:dyDescent="0.25">
      <c r="A7870" s="204">
        <v>33654</v>
      </c>
      <c r="B7870" s="201" t="e">
        <f>NA()</f>
        <v>#N/A</v>
      </c>
    </row>
    <row r="7871" spans="1:2" x14ac:dyDescent="0.25">
      <c r="A7871" s="204">
        <v>33655</v>
      </c>
      <c r="B7871" s="201" t="e">
        <f>NA()</f>
        <v>#N/A</v>
      </c>
    </row>
    <row r="7872" spans="1:2" x14ac:dyDescent="0.25">
      <c r="A7872" s="204">
        <v>33658</v>
      </c>
      <c r="B7872" s="201" t="e">
        <f>NA()</f>
        <v>#N/A</v>
      </c>
    </row>
    <row r="7873" spans="1:2" x14ac:dyDescent="0.25">
      <c r="A7873" s="204">
        <v>33659</v>
      </c>
      <c r="B7873" s="201" t="e">
        <f>NA()</f>
        <v>#N/A</v>
      </c>
    </row>
    <row r="7874" spans="1:2" x14ac:dyDescent="0.25">
      <c r="A7874" s="204">
        <v>33660</v>
      </c>
      <c r="B7874" s="201" t="e">
        <f>NA()</f>
        <v>#N/A</v>
      </c>
    </row>
    <row r="7875" spans="1:2" x14ac:dyDescent="0.25">
      <c r="A7875" s="204">
        <v>33661</v>
      </c>
      <c r="B7875" s="201" t="e">
        <f>NA()</f>
        <v>#N/A</v>
      </c>
    </row>
    <row r="7876" spans="1:2" x14ac:dyDescent="0.25">
      <c r="A7876" s="204">
        <v>33662</v>
      </c>
      <c r="B7876" s="201" t="e">
        <f>NA()</f>
        <v>#N/A</v>
      </c>
    </row>
    <row r="7877" spans="1:2" x14ac:dyDescent="0.25">
      <c r="A7877" s="204">
        <v>33665</v>
      </c>
      <c r="B7877" s="201" t="e">
        <f>NA()</f>
        <v>#N/A</v>
      </c>
    </row>
    <row r="7878" spans="1:2" x14ac:dyDescent="0.25">
      <c r="A7878" s="204">
        <v>33666</v>
      </c>
      <c r="B7878" s="201" t="e">
        <f>NA()</f>
        <v>#N/A</v>
      </c>
    </row>
    <row r="7879" spans="1:2" x14ac:dyDescent="0.25">
      <c r="A7879" s="204">
        <v>33667</v>
      </c>
      <c r="B7879" s="201" t="e">
        <f>NA()</f>
        <v>#N/A</v>
      </c>
    </row>
    <row r="7880" spans="1:2" x14ac:dyDescent="0.25">
      <c r="A7880" s="204">
        <v>33668</v>
      </c>
      <c r="B7880" s="201" t="e">
        <f>NA()</f>
        <v>#N/A</v>
      </c>
    </row>
    <row r="7881" spans="1:2" x14ac:dyDescent="0.25">
      <c r="A7881" s="204">
        <v>33669</v>
      </c>
      <c r="B7881" s="201" t="e">
        <f>NA()</f>
        <v>#N/A</v>
      </c>
    </row>
    <row r="7882" spans="1:2" x14ac:dyDescent="0.25">
      <c r="A7882" s="204">
        <v>33672</v>
      </c>
      <c r="B7882" s="201" t="e">
        <f>NA()</f>
        <v>#N/A</v>
      </c>
    </row>
    <row r="7883" spans="1:2" x14ac:dyDescent="0.25">
      <c r="A7883" s="204">
        <v>33673</v>
      </c>
      <c r="B7883" s="201" t="e">
        <f>NA()</f>
        <v>#N/A</v>
      </c>
    </row>
    <row r="7884" spans="1:2" x14ac:dyDescent="0.25">
      <c r="A7884" s="204">
        <v>33674</v>
      </c>
      <c r="B7884" s="201" t="e">
        <f>NA()</f>
        <v>#N/A</v>
      </c>
    </row>
    <row r="7885" spans="1:2" x14ac:dyDescent="0.25">
      <c r="A7885" s="204">
        <v>33675</v>
      </c>
      <c r="B7885" s="201" t="e">
        <f>NA()</f>
        <v>#N/A</v>
      </c>
    </row>
    <row r="7886" spans="1:2" x14ac:dyDescent="0.25">
      <c r="A7886" s="204">
        <v>33676</v>
      </c>
      <c r="B7886" s="201" t="e">
        <f>NA()</f>
        <v>#N/A</v>
      </c>
    </row>
    <row r="7887" spans="1:2" x14ac:dyDescent="0.25">
      <c r="A7887" s="204">
        <v>33679</v>
      </c>
      <c r="B7887" s="201" t="e">
        <f>NA()</f>
        <v>#N/A</v>
      </c>
    </row>
    <row r="7888" spans="1:2" x14ac:dyDescent="0.25">
      <c r="A7888" s="204">
        <v>33680</v>
      </c>
      <c r="B7888" s="201" t="e">
        <f>NA()</f>
        <v>#N/A</v>
      </c>
    </row>
    <row r="7889" spans="1:2" x14ac:dyDescent="0.25">
      <c r="A7889" s="204">
        <v>33681</v>
      </c>
      <c r="B7889" s="201" t="e">
        <f>NA()</f>
        <v>#N/A</v>
      </c>
    </row>
    <row r="7890" spans="1:2" x14ac:dyDescent="0.25">
      <c r="A7890" s="204">
        <v>33682</v>
      </c>
      <c r="B7890" s="201" t="e">
        <f>NA()</f>
        <v>#N/A</v>
      </c>
    </row>
    <row r="7891" spans="1:2" x14ac:dyDescent="0.25">
      <c r="A7891" s="204">
        <v>33683</v>
      </c>
      <c r="B7891" s="201" t="e">
        <f>NA()</f>
        <v>#N/A</v>
      </c>
    </row>
    <row r="7892" spans="1:2" x14ac:dyDescent="0.25">
      <c r="A7892" s="204">
        <v>33686</v>
      </c>
      <c r="B7892" s="201" t="e">
        <f>NA()</f>
        <v>#N/A</v>
      </c>
    </row>
    <row r="7893" spans="1:2" x14ac:dyDescent="0.25">
      <c r="A7893" s="204">
        <v>33687</v>
      </c>
      <c r="B7893" s="201" t="e">
        <f>NA()</f>
        <v>#N/A</v>
      </c>
    </row>
    <row r="7894" spans="1:2" x14ac:dyDescent="0.25">
      <c r="A7894" s="204">
        <v>33688</v>
      </c>
      <c r="B7894" s="201" t="e">
        <f>NA()</f>
        <v>#N/A</v>
      </c>
    </row>
    <row r="7895" spans="1:2" x14ac:dyDescent="0.25">
      <c r="A7895" s="204">
        <v>33689</v>
      </c>
      <c r="B7895" s="201" t="e">
        <f>NA()</f>
        <v>#N/A</v>
      </c>
    </row>
    <row r="7896" spans="1:2" x14ac:dyDescent="0.25">
      <c r="A7896" s="204">
        <v>33690</v>
      </c>
      <c r="B7896" s="201" t="e">
        <f>NA()</f>
        <v>#N/A</v>
      </c>
    </row>
    <row r="7897" spans="1:2" x14ac:dyDescent="0.25">
      <c r="A7897" s="204">
        <v>33693</v>
      </c>
      <c r="B7897" s="201" t="e">
        <f>NA()</f>
        <v>#N/A</v>
      </c>
    </row>
    <row r="7898" spans="1:2" x14ac:dyDescent="0.25">
      <c r="A7898" s="204">
        <v>33694</v>
      </c>
      <c r="B7898" s="201" t="e">
        <f>NA()</f>
        <v>#N/A</v>
      </c>
    </row>
    <row r="7899" spans="1:2" x14ac:dyDescent="0.25">
      <c r="A7899" s="204">
        <v>33695</v>
      </c>
      <c r="B7899" s="201" t="e">
        <f>NA()</f>
        <v>#N/A</v>
      </c>
    </row>
    <row r="7900" spans="1:2" x14ac:dyDescent="0.25">
      <c r="A7900" s="204">
        <v>33696</v>
      </c>
      <c r="B7900" s="201" t="e">
        <f>NA()</f>
        <v>#N/A</v>
      </c>
    </row>
    <row r="7901" spans="1:2" x14ac:dyDescent="0.25">
      <c r="A7901" s="204">
        <v>33697</v>
      </c>
      <c r="B7901" s="201" t="e">
        <f>NA()</f>
        <v>#N/A</v>
      </c>
    </row>
    <row r="7902" spans="1:2" x14ac:dyDescent="0.25">
      <c r="A7902" s="204">
        <v>33700</v>
      </c>
      <c r="B7902" s="201" t="e">
        <f>NA()</f>
        <v>#N/A</v>
      </c>
    </row>
    <row r="7903" spans="1:2" x14ac:dyDescent="0.25">
      <c r="A7903" s="204">
        <v>33701</v>
      </c>
      <c r="B7903" s="201" t="e">
        <f>NA()</f>
        <v>#N/A</v>
      </c>
    </row>
    <row r="7904" spans="1:2" x14ac:dyDescent="0.25">
      <c r="A7904" s="204">
        <v>33702</v>
      </c>
      <c r="B7904" s="201" t="e">
        <f>NA()</f>
        <v>#N/A</v>
      </c>
    </row>
    <row r="7905" spans="1:2" x14ac:dyDescent="0.25">
      <c r="A7905" s="204">
        <v>33703</v>
      </c>
      <c r="B7905" s="201" t="e">
        <f>NA()</f>
        <v>#N/A</v>
      </c>
    </row>
    <row r="7906" spans="1:2" x14ac:dyDescent="0.25">
      <c r="A7906" s="204">
        <v>33704</v>
      </c>
      <c r="B7906" s="201" t="e">
        <f>NA()</f>
        <v>#N/A</v>
      </c>
    </row>
    <row r="7907" spans="1:2" x14ac:dyDescent="0.25">
      <c r="A7907" s="204">
        <v>33707</v>
      </c>
      <c r="B7907" s="201" t="e">
        <f>NA()</f>
        <v>#N/A</v>
      </c>
    </row>
    <row r="7908" spans="1:2" x14ac:dyDescent="0.25">
      <c r="A7908" s="204">
        <v>33708</v>
      </c>
      <c r="B7908" s="201" t="e">
        <f>NA()</f>
        <v>#N/A</v>
      </c>
    </row>
    <row r="7909" spans="1:2" x14ac:dyDescent="0.25">
      <c r="A7909" s="204">
        <v>33709</v>
      </c>
      <c r="B7909" s="201" t="e">
        <f>NA()</f>
        <v>#N/A</v>
      </c>
    </row>
    <row r="7910" spans="1:2" x14ac:dyDescent="0.25">
      <c r="A7910" s="204">
        <v>33710</v>
      </c>
      <c r="B7910" s="201" t="e">
        <f>NA()</f>
        <v>#N/A</v>
      </c>
    </row>
    <row r="7911" spans="1:2" x14ac:dyDescent="0.25">
      <c r="A7911" s="204">
        <v>33711</v>
      </c>
      <c r="B7911" s="201" t="e">
        <f>NA()</f>
        <v>#N/A</v>
      </c>
    </row>
    <row r="7912" spans="1:2" x14ac:dyDescent="0.25">
      <c r="A7912" s="204">
        <v>33714</v>
      </c>
      <c r="B7912" s="201" t="e">
        <f>NA()</f>
        <v>#N/A</v>
      </c>
    </row>
    <row r="7913" spans="1:2" x14ac:dyDescent="0.25">
      <c r="A7913" s="204">
        <v>33715</v>
      </c>
      <c r="B7913" s="201" t="e">
        <f>NA()</f>
        <v>#N/A</v>
      </c>
    </row>
    <row r="7914" spans="1:2" x14ac:dyDescent="0.25">
      <c r="A7914" s="204">
        <v>33716</v>
      </c>
      <c r="B7914" s="201" t="e">
        <f>NA()</f>
        <v>#N/A</v>
      </c>
    </row>
    <row r="7915" spans="1:2" x14ac:dyDescent="0.25">
      <c r="A7915" s="204">
        <v>33717</v>
      </c>
      <c r="B7915" s="201" t="e">
        <f>NA()</f>
        <v>#N/A</v>
      </c>
    </row>
    <row r="7916" spans="1:2" x14ac:dyDescent="0.25">
      <c r="A7916" s="204">
        <v>33718</v>
      </c>
      <c r="B7916" s="201" t="e">
        <f>NA()</f>
        <v>#N/A</v>
      </c>
    </row>
    <row r="7917" spans="1:2" x14ac:dyDescent="0.25">
      <c r="A7917" s="204">
        <v>33721</v>
      </c>
      <c r="B7917" s="201" t="e">
        <f>NA()</f>
        <v>#N/A</v>
      </c>
    </row>
    <row r="7918" spans="1:2" x14ac:dyDescent="0.25">
      <c r="A7918" s="204">
        <v>33722</v>
      </c>
      <c r="B7918" s="201" t="e">
        <f>NA()</f>
        <v>#N/A</v>
      </c>
    </row>
    <row r="7919" spans="1:2" x14ac:dyDescent="0.25">
      <c r="A7919" s="204">
        <v>33723</v>
      </c>
      <c r="B7919" s="201" t="e">
        <f>NA()</f>
        <v>#N/A</v>
      </c>
    </row>
    <row r="7920" spans="1:2" x14ac:dyDescent="0.25">
      <c r="A7920" s="204">
        <v>33724</v>
      </c>
      <c r="B7920" s="201" t="e">
        <f>NA()</f>
        <v>#N/A</v>
      </c>
    </row>
    <row r="7921" spans="1:2" x14ac:dyDescent="0.25">
      <c r="A7921" s="204">
        <v>33725</v>
      </c>
      <c r="B7921" s="201" t="e">
        <f>NA()</f>
        <v>#N/A</v>
      </c>
    </row>
    <row r="7922" spans="1:2" x14ac:dyDescent="0.25">
      <c r="A7922" s="204">
        <v>33728</v>
      </c>
      <c r="B7922" s="201" t="e">
        <f>NA()</f>
        <v>#N/A</v>
      </c>
    </row>
    <row r="7923" spans="1:2" x14ac:dyDescent="0.25">
      <c r="A7923" s="204">
        <v>33729</v>
      </c>
      <c r="B7923" s="201" t="e">
        <f>NA()</f>
        <v>#N/A</v>
      </c>
    </row>
    <row r="7924" spans="1:2" x14ac:dyDescent="0.25">
      <c r="A7924" s="204">
        <v>33730</v>
      </c>
      <c r="B7924" s="201" t="e">
        <f>NA()</f>
        <v>#N/A</v>
      </c>
    </row>
    <row r="7925" spans="1:2" x14ac:dyDescent="0.25">
      <c r="A7925" s="204">
        <v>33731</v>
      </c>
      <c r="B7925" s="201" t="e">
        <f>NA()</f>
        <v>#N/A</v>
      </c>
    </row>
    <row r="7926" spans="1:2" x14ac:dyDescent="0.25">
      <c r="A7926" s="204">
        <v>33732</v>
      </c>
      <c r="B7926" s="201" t="e">
        <f>NA()</f>
        <v>#N/A</v>
      </c>
    </row>
    <row r="7927" spans="1:2" x14ac:dyDescent="0.25">
      <c r="A7927" s="204">
        <v>33735</v>
      </c>
      <c r="B7927" s="201" t="e">
        <f>NA()</f>
        <v>#N/A</v>
      </c>
    </row>
    <row r="7928" spans="1:2" x14ac:dyDescent="0.25">
      <c r="A7928" s="204">
        <v>33736</v>
      </c>
      <c r="B7928" s="201" t="e">
        <f>NA()</f>
        <v>#N/A</v>
      </c>
    </row>
    <row r="7929" spans="1:2" x14ac:dyDescent="0.25">
      <c r="A7929" s="204">
        <v>33737</v>
      </c>
      <c r="B7929" s="201" t="e">
        <f>NA()</f>
        <v>#N/A</v>
      </c>
    </row>
    <row r="7930" spans="1:2" x14ac:dyDescent="0.25">
      <c r="A7930" s="204">
        <v>33738</v>
      </c>
      <c r="B7930" s="201" t="e">
        <f>NA()</f>
        <v>#N/A</v>
      </c>
    </row>
    <row r="7931" spans="1:2" x14ac:dyDescent="0.25">
      <c r="A7931" s="204">
        <v>33739</v>
      </c>
      <c r="B7931" s="201" t="e">
        <f>NA()</f>
        <v>#N/A</v>
      </c>
    </row>
    <row r="7932" spans="1:2" x14ac:dyDescent="0.25">
      <c r="A7932" s="204">
        <v>33742</v>
      </c>
      <c r="B7932" s="201" t="e">
        <f>NA()</f>
        <v>#N/A</v>
      </c>
    </row>
    <row r="7933" spans="1:2" x14ac:dyDescent="0.25">
      <c r="A7933" s="204">
        <v>33743</v>
      </c>
      <c r="B7933" s="201" t="e">
        <f>NA()</f>
        <v>#N/A</v>
      </c>
    </row>
    <row r="7934" spans="1:2" x14ac:dyDescent="0.25">
      <c r="A7934" s="204">
        <v>33744</v>
      </c>
      <c r="B7934" s="201" t="e">
        <f>NA()</f>
        <v>#N/A</v>
      </c>
    </row>
    <row r="7935" spans="1:2" x14ac:dyDescent="0.25">
      <c r="A7935" s="204">
        <v>33745</v>
      </c>
      <c r="B7935" s="201" t="e">
        <f>NA()</f>
        <v>#N/A</v>
      </c>
    </row>
    <row r="7936" spans="1:2" x14ac:dyDescent="0.25">
      <c r="A7936" s="204">
        <v>33746</v>
      </c>
      <c r="B7936" s="201" t="e">
        <f>NA()</f>
        <v>#N/A</v>
      </c>
    </row>
    <row r="7937" spans="1:2" x14ac:dyDescent="0.25">
      <c r="A7937" s="204">
        <v>33749</v>
      </c>
      <c r="B7937" s="201" t="e">
        <f>NA()</f>
        <v>#N/A</v>
      </c>
    </row>
    <row r="7938" spans="1:2" x14ac:dyDescent="0.25">
      <c r="A7938" s="204">
        <v>33750</v>
      </c>
      <c r="B7938" s="201" t="e">
        <f>NA()</f>
        <v>#N/A</v>
      </c>
    </row>
    <row r="7939" spans="1:2" x14ac:dyDescent="0.25">
      <c r="A7939" s="204">
        <v>33751</v>
      </c>
      <c r="B7939" s="201" t="e">
        <f>NA()</f>
        <v>#N/A</v>
      </c>
    </row>
    <row r="7940" spans="1:2" x14ac:dyDescent="0.25">
      <c r="A7940" s="204">
        <v>33752</v>
      </c>
      <c r="B7940" s="201" t="e">
        <f>NA()</f>
        <v>#N/A</v>
      </c>
    </row>
    <row r="7941" spans="1:2" x14ac:dyDescent="0.25">
      <c r="A7941" s="204">
        <v>33753</v>
      </c>
      <c r="B7941" s="201" t="e">
        <f>NA()</f>
        <v>#N/A</v>
      </c>
    </row>
    <row r="7942" spans="1:2" x14ac:dyDescent="0.25">
      <c r="A7942" s="204">
        <v>33756</v>
      </c>
      <c r="B7942" s="201" t="e">
        <f>NA()</f>
        <v>#N/A</v>
      </c>
    </row>
    <row r="7943" spans="1:2" x14ac:dyDescent="0.25">
      <c r="A7943" s="204">
        <v>33757</v>
      </c>
      <c r="B7943" s="201" t="e">
        <f>NA()</f>
        <v>#N/A</v>
      </c>
    </row>
    <row r="7944" spans="1:2" x14ac:dyDescent="0.25">
      <c r="A7944" s="204">
        <v>33758</v>
      </c>
      <c r="B7944" s="201" t="e">
        <f>NA()</f>
        <v>#N/A</v>
      </c>
    </row>
    <row r="7945" spans="1:2" x14ac:dyDescent="0.25">
      <c r="A7945" s="204">
        <v>33759</v>
      </c>
      <c r="B7945" s="201" t="e">
        <f>NA()</f>
        <v>#N/A</v>
      </c>
    </row>
    <row r="7946" spans="1:2" x14ac:dyDescent="0.25">
      <c r="A7946" s="204">
        <v>33760</v>
      </c>
      <c r="B7946" s="201" t="e">
        <f>NA()</f>
        <v>#N/A</v>
      </c>
    </row>
    <row r="7947" spans="1:2" x14ac:dyDescent="0.25">
      <c r="A7947" s="204">
        <v>33763</v>
      </c>
      <c r="B7947" s="201" t="e">
        <f>NA()</f>
        <v>#N/A</v>
      </c>
    </row>
    <row r="7948" spans="1:2" x14ac:dyDescent="0.25">
      <c r="A7948" s="204">
        <v>33764</v>
      </c>
      <c r="B7948" s="201" t="e">
        <f>NA()</f>
        <v>#N/A</v>
      </c>
    </row>
    <row r="7949" spans="1:2" x14ac:dyDescent="0.25">
      <c r="A7949" s="204">
        <v>33765</v>
      </c>
      <c r="B7949" s="201" t="e">
        <f>NA()</f>
        <v>#N/A</v>
      </c>
    </row>
    <row r="7950" spans="1:2" x14ac:dyDescent="0.25">
      <c r="A7950" s="204">
        <v>33766</v>
      </c>
      <c r="B7950" s="201" t="e">
        <f>NA()</f>
        <v>#N/A</v>
      </c>
    </row>
    <row r="7951" spans="1:2" x14ac:dyDescent="0.25">
      <c r="A7951" s="204">
        <v>33767</v>
      </c>
      <c r="B7951" s="201" t="e">
        <f>NA()</f>
        <v>#N/A</v>
      </c>
    </row>
    <row r="7952" spans="1:2" x14ac:dyDescent="0.25">
      <c r="A7952" s="204">
        <v>33770</v>
      </c>
      <c r="B7952" s="201" t="e">
        <f>NA()</f>
        <v>#N/A</v>
      </c>
    </row>
    <row r="7953" spans="1:2" x14ac:dyDescent="0.25">
      <c r="A7953" s="204">
        <v>33771</v>
      </c>
      <c r="B7953" s="201" t="e">
        <f>NA()</f>
        <v>#N/A</v>
      </c>
    </row>
    <row r="7954" spans="1:2" x14ac:dyDescent="0.25">
      <c r="A7954" s="204">
        <v>33772</v>
      </c>
      <c r="B7954" s="201" t="e">
        <f>NA()</f>
        <v>#N/A</v>
      </c>
    </row>
    <row r="7955" spans="1:2" x14ac:dyDescent="0.25">
      <c r="A7955" s="204">
        <v>33773</v>
      </c>
      <c r="B7955" s="201" t="e">
        <f>NA()</f>
        <v>#N/A</v>
      </c>
    </row>
    <row r="7956" spans="1:2" x14ac:dyDescent="0.25">
      <c r="A7956" s="204">
        <v>33774</v>
      </c>
      <c r="B7956" s="201" t="e">
        <f>NA()</f>
        <v>#N/A</v>
      </c>
    </row>
    <row r="7957" spans="1:2" x14ac:dyDescent="0.25">
      <c r="A7957" s="204">
        <v>33777</v>
      </c>
      <c r="B7957" s="201" t="e">
        <f>NA()</f>
        <v>#N/A</v>
      </c>
    </row>
    <row r="7958" spans="1:2" x14ac:dyDescent="0.25">
      <c r="A7958" s="204">
        <v>33778</v>
      </c>
      <c r="B7958" s="201" t="e">
        <f>NA()</f>
        <v>#N/A</v>
      </c>
    </row>
    <row r="7959" spans="1:2" x14ac:dyDescent="0.25">
      <c r="A7959" s="204">
        <v>33779</v>
      </c>
      <c r="B7959" s="201" t="e">
        <f>NA()</f>
        <v>#N/A</v>
      </c>
    </row>
    <row r="7960" spans="1:2" x14ac:dyDescent="0.25">
      <c r="A7960" s="204">
        <v>33780</v>
      </c>
      <c r="B7960" s="201" t="e">
        <f>NA()</f>
        <v>#N/A</v>
      </c>
    </row>
    <row r="7961" spans="1:2" x14ac:dyDescent="0.25">
      <c r="A7961" s="204">
        <v>33781</v>
      </c>
      <c r="B7961" s="201" t="e">
        <f>NA()</f>
        <v>#N/A</v>
      </c>
    </row>
    <row r="7962" spans="1:2" x14ac:dyDescent="0.25">
      <c r="A7962" s="204">
        <v>33784</v>
      </c>
      <c r="B7962" s="201" t="e">
        <f>NA()</f>
        <v>#N/A</v>
      </c>
    </row>
    <row r="7963" spans="1:2" x14ac:dyDescent="0.25">
      <c r="A7963" s="204">
        <v>33785</v>
      </c>
      <c r="B7963" s="201" t="e">
        <f>NA()</f>
        <v>#N/A</v>
      </c>
    </row>
    <row r="7964" spans="1:2" x14ac:dyDescent="0.25">
      <c r="A7964" s="204">
        <v>33786</v>
      </c>
      <c r="B7964" s="201" t="e">
        <f>NA()</f>
        <v>#N/A</v>
      </c>
    </row>
    <row r="7965" spans="1:2" x14ac:dyDescent="0.25">
      <c r="A7965" s="204">
        <v>33787</v>
      </c>
      <c r="B7965" s="201" t="e">
        <f>NA()</f>
        <v>#N/A</v>
      </c>
    </row>
    <row r="7966" spans="1:2" x14ac:dyDescent="0.25">
      <c r="A7966" s="204">
        <v>33788</v>
      </c>
      <c r="B7966" s="201" t="e">
        <f>NA()</f>
        <v>#N/A</v>
      </c>
    </row>
    <row r="7967" spans="1:2" x14ac:dyDescent="0.25">
      <c r="A7967" s="204">
        <v>33791</v>
      </c>
      <c r="B7967" s="201" t="e">
        <f>NA()</f>
        <v>#N/A</v>
      </c>
    </row>
    <row r="7968" spans="1:2" x14ac:dyDescent="0.25">
      <c r="A7968" s="204">
        <v>33792</v>
      </c>
      <c r="B7968" s="201" t="e">
        <f>NA()</f>
        <v>#N/A</v>
      </c>
    </row>
    <row r="7969" spans="1:2" x14ac:dyDescent="0.25">
      <c r="A7969" s="204">
        <v>33793</v>
      </c>
      <c r="B7969" s="201" t="e">
        <f>NA()</f>
        <v>#N/A</v>
      </c>
    </row>
    <row r="7970" spans="1:2" x14ac:dyDescent="0.25">
      <c r="A7970" s="204">
        <v>33794</v>
      </c>
      <c r="B7970" s="201" t="e">
        <f>NA()</f>
        <v>#N/A</v>
      </c>
    </row>
    <row r="7971" spans="1:2" x14ac:dyDescent="0.25">
      <c r="A7971" s="204">
        <v>33795</v>
      </c>
      <c r="B7971" s="201" t="e">
        <f>NA()</f>
        <v>#N/A</v>
      </c>
    </row>
    <row r="7972" spans="1:2" x14ac:dyDescent="0.25">
      <c r="A7972" s="204">
        <v>33798</v>
      </c>
      <c r="B7972" s="201" t="e">
        <f>NA()</f>
        <v>#N/A</v>
      </c>
    </row>
    <row r="7973" spans="1:2" x14ac:dyDescent="0.25">
      <c r="A7973" s="204">
        <v>33799</v>
      </c>
      <c r="B7973" s="201" t="e">
        <f>NA()</f>
        <v>#N/A</v>
      </c>
    </row>
    <row r="7974" spans="1:2" x14ac:dyDescent="0.25">
      <c r="A7974" s="204">
        <v>33800</v>
      </c>
      <c r="B7974" s="201" t="e">
        <f>NA()</f>
        <v>#N/A</v>
      </c>
    </row>
    <row r="7975" spans="1:2" x14ac:dyDescent="0.25">
      <c r="A7975" s="204">
        <v>33801</v>
      </c>
      <c r="B7975" s="201" t="e">
        <f>NA()</f>
        <v>#N/A</v>
      </c>
    </row>
    <row r="7976" spans="1:2" x14ac:dyDescent="0.25">
      <c r="A7976" s="204">
        <v>33802</v>
      </c>
      <c r="B7976" s="201" t="e">
        <f>NA()</f>
        <v>#N/A</v>
      </c>
    </row>
    <row r="7977" spans="1:2" x14ac:dyDescent="0.25">
      <c r="A7977" s="204">
        <v>33805</v>
      </c>
      <c r="B7977" s="201" t="e">
        <f>NA()</f>
        <v>#N/A</v>
      </c>
    </row>
    <row r="7978" spans="1:2" x14ac:dyDescent="0.25">
      <c r="A7978" s="204">
        <v>33806</v>
      </c>
      <c r="B7978" s="201" t="e">
        <f>NA()</f>
        <v>#N/A</v>
      </c>
    </row>
    <row r="7979" spans="1:2" x14ac:dyDescent="0.25">
      <c r="A7979" s="204">
        <v>33807</v>
      </c>
      <c r="B7979" s="201" t="e">
        <f>NA()</f>
        <v>#N/A</v>
      </c>
    </row>
    <row r="7980" spans="1:2" x14ac:dyDescent="0.25">
      <c r="A7980" s="204">
        <v>33808</v>
      </c>
      <c r="B7980" s="201" t="e">
        <f>NA()</f>
        <v>#N/A</v>
      </c>
    </row>
    <row r="7981" spans="1:2" x14ac:dyDescent="0.25">
      <c r="A7981" s="204">
        <v>33809</v>
      </c>
      <c r="B7981" s="201" t="e">
        <f>NA()</f>
        <v>#N/A</v>
      </c>
    </row>
    <row r="7982" spans="1:2" x14ac:dyDescent="0.25">
      <c r="A7982" s="204">
        <v>33812</v>
      </c>
      <c r="B7982" s="201" t="e">
        <f>NA()</f>
        <v>#N/A</v>
      </c>
    </row>
    <row r="7983" spans="1:2" x14ac:dyDescent="0.25">
      <c r="A7983" s="204">
        <v>33813</v>
      </c>
      <c r="B7983" s="201" t="e">
        <f>NA()</f>
        <v>#N/A</v>
      </c>
    </row>
    <row r="7984" spans="1:2" x14ac:dyDescent="0.25">
      <c r="A7984" s="204">
        <v>33814</v>
      </c>
      <c r="B7984" s="201" t="e">
        <f>NA()</f>
        <v>#N/A</v>
      </c>
    </row>
    <row r="7985" spans="1:2" x14ac:dyDescent="0.25">
      <c r="A7985" s="204">
        <v>33815</v>
      </c>
      <c r="B7985" s="201" t="e">
        <f>NA()</f>
        <v>#N/A</v>
      </c>
    </row>
    <row r="7986" spans="1:2" x14ac:dyDescent="0.25">
      <c r="A7986" s="204">
        <v>33816</v>
      </c>
      <c r="B7986" s="201" t="e">
        <f>NA()</f>
        <v>#N/A</v>
      </c>
    </row>
    <row r="7987" spans="1:2" x14ac:dyDescent="0.25">
      <c r="A7987" s="204">
        <v>33819</v>
      </c>
      <c r="B7987" s="201" t="e">
        <f>NA()</f>
        <v>#N/A</v>
      </c>
    </row>
    <row r="7988" spans="1:2" x14ac:dyDescent="0.25">
      <c r="A7988" s="204">
        <v>33820</v>
      </c>
      <c r="B7988" s="201" t="e">
        <f>NA()</f>
        <v>#N/A</v>
      </c>
    </row>
    <row r="7989" spans="1:2" x14ac:dyDescent="0.25">
      <c r="A7989" s="204">
        <v>33821</v>
      </c>
      <c r="B7989" s="201" t="e">
        <f>NA()</f>
        <v>#N/A</v>
      </c>
    </row>
    <row r="7990" spans="1:2" x14ac:dyDescent="0.25">
      <c r="A7990" s="204">
        <v>33822</v>
      </c>
      <c r="B7990" s="201" t="e">
        <f>NA()</f>
        <v>#N/A</v>
      </c>
    </row>
    <row r="7991" spans="1:2" x14ac:dyDescent="0.25">
      <c r="A7991" s="204">
        <v>33823</v>
      </c>
      <c r="B7991" s="201" t="e">
        <f>NA()</f>
        <v>#N/A</v>
      </c>
    </row>
    <row r="7992" spans="1:2" x14ac:dyDescent="0.25">
      <c r="A7992" s="204">
        <v>33826</v>
      </c>
      <c r="B7992" s="201" t="e">
        <f>NA()</f>
        <v>#N/A</v>
      </c>
    </row>
    <row r="7993" spans="1:2" x14ac:dyDescent="0.25">
      <c r="A7993" s="204">
        <v>33827</v>
      </c>
      <c r="B7993" s="201" t="e">
        <f>NA()</f>
        <v>#N/A</v>
      </c>
    </row>
    <row r="7994" spans="1:2" x14ac:dyDescent="0.25">
      <c r="A7994" s="204">
        <v>33828</v>
      </c>
      <c r="B7994" s="201" t="e">
        <f>NA()</f>
        <v>#N/A</v>
      </c>
    </row>
    <row r="7995" spans="1:2" x14ac:dyDescent="0.25">
      <c r="A7995" s="204">
        <v>33829</v>
      </c>
      <c r="B7995" s="201" t="e">
        <f>NA()</f>
        <v>#N/A</v>
      </c>
    </row>
    <row r="7996" spans="1:2" x14ac:dyDescent="0.25">
      <c r="A7996" s="204">
        <v>33830</v>
      </c>
      <c r="B7996" s="201" t="e">
        <f>NA()</f>
        <v>#N/A</v>
      </c>
    </row>
    <row r="7997" spans="1:2" x14ac:dyDescent="0.25">
      <c r="A7997" s="204">
        <v>33833</v>
      </c>
      <c r="B7997" s="201" t="e">
        <f>NA()</f>
        <v>#N/A</v>
      </c>
    </row>
    <row r="7998" spans="1:2" x14ac:dyDescent="0.25">
      <c r="A7998" s="204">
        <v>33834</v>
      </c>
      <c r="B7998" s="201" t="e">
        <f>NA()</f>
        <v>#N/A</v>
      </c>
    </row>
    <row r="7999" spans="1:2" x14ac:dyDescent="0.25">
      <c r="A7999" s="204">
        <v>33835</v>
      </c>
      <c r="B7999" s="201" t="e">
        <f>NA()</f>
        <v>#N/A</v>
      </c>
    </row>
    <row r="8000" spans="1:2" x14ac:dyDescent="0.25">
      <c r="A8000" s="204">
        <v>33836</v>
      </c>
      <c r="B8000" s="201" t="e">
        <f>NA()</f>
        <v>#N/A</v>
      </c>
    </row>
    <row r="8001" spans="1:2" x14ac:dyDescent="0.25">
      <c r="A8001" s="204">
        <v>33837</v>
      </c>
      <c r="B8001" s="201" t="e">
        <f>NA()</f>
        <v>#N/A</v>
      </c>
    </row>
    <row r="8002" spans="1:2" x14ac:dyDescent="0.25">
      <c r="A8002" s="204">
        <v>33840</v>
      </c>
      <c r="B8002" s="201" t="e">
        <f>NA()</f>
        <v>#N/A</v>
      </c>
    </row>
    <row r="8003" spans="1:2" x14ac:dyDescent="0.25">
      <c r="A8003" s="204">
        <v>33841</v>
      </c>
      <c r="B8003" s="201" t="e">
        <f>NA()</f>
        <v>#N/A</v>
      </c>
    </row>
    <row r="8004" spans="1:2" x14ac:dyDescent="0.25">
      <c r="A8004" s="204">
        <v>33842</v>
      </c>
      <c r="B8004" s="201" t="e">
        <f>NA()</f>
        <v>#N/A</v>
      </c>
    </row>
    <row r="8005" spans="1:2" x14ac:dyDescent="0.25">
      <c r="A8005" s="204">
        <v>33843</v>
      </c>
      <c r="B8005" s="201" t="e">
        <f>NA()</f>
        <v>#N/A</v>
      </c>
    </row>
    <row r="8006" spans="1:2" x14ac:dyDescent="0.25">
      <c r="A8006" s="204">
        <v>33844</v>
      </c>
      <c r="B8006" s="201" t="e">
        <f>NA()</f>
        <v>#N/A</v>
      </c>
    </row>
    <row r="8007" spans="1:2" x14ac:dyDescent="0.25">
      <c r="A8007" s="204">
        <v>33847</v>
      </c>
      <c r="B8007" s="201" t="e">
        <f>NA()</f>
        <v>#N/A</v>
      </c>
    </row>
    <row r="8008" spans="1:2" x14ac:dyDescent="0.25">
      <c r="A8008" s="204">
        <v>33848</v>
      </c>
      <c r="B8008" s="201" t="e">
        <f>NA()</f>
        <v>#N/A</v>
      </c>
    </row>
    <row r="8009" spans="1:2" x14ac:dyDescent="0.25">
      <c r="A8009" s="204">
        <v>33849</v>
      </c>
      <c r="B8009" s="201" t="e">
        <f>NA()</f>
        <v>#N/A</v>
      </c>
    </row>
    <row r="8010" spans="1:2" x14ac:dyDescent="0.25">
      <c r="A8010" s="204">
        <v>33850</v>
      </c>
      <c r="B8010" s="201" t="e">
        <f>NA()</f>
        <v>#N/A</v>
      </c>
    </row>
    <row r="8011" spans="1:2" x14ac:dyDescent="0.25">
      <c r="A8011" s="204">
        <v>33851</v>
      </c>
      <c r="B8011" s="201" t="e">
        <f>NA()</f>
        <v>#N/A</v>
      </c>
    </row>
    <row r="8012" spans="1:2" x14ac:dyDescent="0.25">
      <c r="A8012" s="204">
        <v>33854</v>
      </c>
      <c r="B8012" s="201" t="e">
        <f>NA()</f>
        <v>#N/A</v>
      </c>
    </row>
    <row r="8013" spans="1:2" x14ac:dyDescent="0.25">
      <c r="A8013" s="204">
        <v>33855</v>
      </c>
      <c r="B8013" s="201" t="e">
        <f>NA()</f>
        <v>#N/A</v>
      </c>
    </row>
    <row r="8014" spans="1:2" x14ac:dyDescent="0.25">
      <c r="A8014" s="204">
        <v>33856</v>
      </c>
      <c r="B8014" s="201" t="e">
        <f>NA()</f>
        <v>#N/A</v>
      </c>
    </row>
    <row r="8015" spans="1:2" x14ac:dyDescent="0.25">
      <c r="A8015" s="204">
        <v>33857</v>
      </c>
      <c r="B8015" s="201" t="e">
        <f>NA()</f>
        <v>#N/A</v>
      </c>
    </row>
    <row r="8016" spans="1:2" x14ac:dyDescent="0.25">
      <c r="A8016" s="204">
        <v>33858</v>
      </c>
      <c r="B8016" s="201" t="e">
        <f>NA()</f>
        <v>#N/A</v>
      </c>
    </row>
    <row r="8017" spans="1:2" x14ac:dyDescent="0.25">
      <c r="A8017" s="204">
        <v>33861</v>
      </c>
      <c r="B8017" s="201" t="e">
        <f>NA()</f>
        <v>#N/A</v>
      </c>
    </row>
    <row r="8018" spans="1:2" x14ac:dyDescent="0.25">
      <c r="A8018" s="204">
        <v>33862</v>
      </c>
      <c r="B8018" s="201" t="e">
        <f>NA()</f>
        <v>#N/A</v>
      </c>
    </row>
    <row r="8019" spans="1:2" x14ac:dyDescent="0.25">
      <c r="A8019" s="204">
        <v>33863</v>
      </c>
      <c r="B8019" s="201" t="e">
        <f>NA()</f>
        <v>#N/A</v>
      </c>
    </row>
    <row r="8020" spans="1:2" x14ac:dyDescent="0.25">
      <c r="A8020" s="204">
        <v>33864</v>
      </c>
      <c r="B8020" s="201" t="e">
        <f>NA()</f>
        <v>#N/A</v>
      </c>
    </row>
    <row r="8021" spans="1:2" x14ac:dyDescent="0.25">
      <c r="A8021" s="204">
        <v>33865</v>
      </c>
      <c r="B8021" s="201" t="e">
        <f>NA()</f>
        <v>#N/A</v>
      </c>
    </row>
    <row r="8022" spans="1:2" x14ac:dyDescent="0.25">
      <c r="A8022" s="204">
        <v>33868</v>
      </c>
      <c r="B8022" s="201" t="e">
        <f>NA()</f>
        <v>#N/A</v>
      </c>
    </row>
    <row r="8023" spans="1:2" x14ac:dyDescent="0.25">
      <c r="A8023" s="204">
        <v>33869</v>
      </c>
      <c r="B8023" s="201" t="e">
        <f>NA()</f>
        <v>#N/A</v>
      </c>
    </row>
    <row r="8024" spans="1:2" x14ac:dyDescent="0.25">
      <c r="A8024" s="204">
        <v>33870</v>
      </c>
      <c r="B8024" s="201" t="e">
        <f>NA()</f>
        <v>#N/A</v>
      </c>
    </row>
    <row r="8025" spans="1:2" x14ac:dyDescent="0.25">
      <c r="A8025" s="204">
        <v>33871</v>
      </c>
      <c r="B8025" s="201" t="e">
        <f>NA()</f>
        <v>#N/A</v>
      </c>
    </row>
    <row r="8026" spans="1:2" x14ac:dyDescent="0.25">
      <c r="A8026" s="204">
        <v>33872</v>
      </c>
      <c r="B8026" s="201" t="e">
        <f>NA()</f>
        <v>#N/A</v>
      </c>
    </row>
    <row r="8027" spans="1:2" x14ac:dyDescent="0.25">
      <c r="A8027" s="204">
        <v>33875</v>
      </c>
      <c r="B8027" s="201" t="e">
        <f>NA()</f>
        <v>#N/A</v>
      </c>
    </row>
    <row r="8028" spans="1:2" x14ac:dyDescent="0.25">
      <c r="A8028" s="204">
        <v>33876</v>
      </c>
      <c r="B8028" s="201" t="e">
        <f>NA()</f>
        <v>#N/A</v>
      </c>
    </row>
    <row r="8029" spans="1:2" x14ac:dyDescent="0.25">
      <c r="A8029" s="204">
        <v>33877</v>
      </c>
      <c r="B8029" s="201" t="e">
        <f>NA()</f>
        <v>#N/A</v>
      </c>
    </row>
    <row r="8030" spans="1:2" x14ac:dyDescent="0.25">
      <c r="A8030" s="204">
        <v>33878</v>
      </c>
      <c r="B8030" s="201" t="e">
        <f>NA()</f>
        <v>#N/A</v>
      </c>
    </row>
    <row r="8031" spans="1:2" x14ac:dyDescent="0.25">
      <c r="A8031" s="204">
        <v>33879</v>
      </c>
      <c r="B8031" s="201" t="e">
        <f>NA()</f>
        <v>#N/A</v>
      </c>
    </row>
    <row r="8032" spans="1:2" x14ac:dyDescent="0.25">
      <c r="A8032" s="204">
        <v>33882</v>
      </c>
      <c r="B8032" s="201" t="e">
        <f>NA()</f>
        <v>#N/A</v>
      </c>
    </row>
    <row r="8033" spans="1:2" x14ac:dyDescent="0.25">
      <c r="A8033" s="204">
        <v>33883</v>
      </c>
      <c r="B8033" s="201" t="e">
        <f>NA()</f>
        <v>#N/A</v>
      </c>
    </row>
    <row r="8034" spans="1:2" x14ac:dyDescent="0.25">
      <c r="A8034" s="204">
        <v>33884</v>
      </c>
      <c r="B8034" s="201" t="e">
        <f>NA()</f>
        <v>#N/A</v>
      </c>
    </row>
    <row r="8035" spans="1:2" x14ac:dyDescent="0.25">
      <c r="A8035" s="204">
        <v>33885</v>
      </c>
      <c r="B8035" s="201" t="e">
        <f>NA()</f>
        <v>#N/A</v>
      </c>
    </row>
    <row r="8036" spans="1:2" x14ac:dyDescent="0.25">
      <c r="A8036" s="204">
        <v>33886</v>
      </c>
      <c r="B8036" s="201" t="e">
        <f>NA()</f>
        <v>#N/A</v>
      </c>
    </row>
    <row r="8037" spans="1:2" x14ac:dyDescent="0.25">
      <c r="A8037" s="204">
        <v>33889</v>
      </c>
      <c r="B8037" s="201" t="e">
        <f>NA()</f>
        <v>#N/A</v>
      </c>
    </row>
    <row r="8038" spans="1:2" x14ac:dyDescent="0.25">
      <c r="A8038" s="204">
        <v>33890</v>
      </c>
      <c r="B8038" s="201" t="e">
        <f>NA()</f>
        <v>#N/A</v>
      </c>
    </row>
    <row r="8039" spans="1:2" x14ac:dyDescent="0.25">
      <c r="A8039" s="204">
        <v>33891</v>
      </c>
      <c r="B8039" s="201" t="e">
        <f>NA()</f>
        <v>#N/A</v>
      </c>
    </row>
    <row r="8040" spans="1:2" x14ac:dyDescent="0.25">
      <c r="A8040" s="204">
        <v>33892</v>
      </c>
      <c r="B8040" s="201" t="e">
        <f>NA()</f>
        <v>#N/A</v>
      </c>
    </row>
    <row r="8041" spans="1:2" x14ac:dyDescent="0.25">
      <c r="A8041" s="204">
        <v>33893</v>
      </c>
      <c r="B8041" s="201" t="e">
        <f>NA()</f>
        <v>#N/A</v>
      </c>
    </row>
    <row r="8042" spans="1:2" x14ac:dyDescent="0.25">
      <c r="A8042" s="204">
        <v>33896</v>
      </c>
      <c r="B8042" s="201" t="e">
        <f>NA()</f>
        <v>#N/A</v>
      </c>
    </row>
    <row r="8043" spans="1:2" x14ac:dyDescent="0.25">
      <c r="A8043" s="204">
        <v>33897</v>
      </c>
      <c r="B8043" s="201" t="e">
        <f>NA()</f>
        <v>#N/A</v>
      </c>
    </row>
    <row r="8044" spans="1:2" x14ac:dyDescent="0.25">
      <c r="A8044" s="204">
        <v>33898</v>
      </c>
      <c r="B8044" s="201" t="e">
        <f>NA()</f>
        <v>#N/A</v>
      </c>
    </row>
    <row r="8045" spans="1:2" x14ac:dyDescent="0.25">
      <c r="A8045" s="204">
        <v>33899</v>
      </c>
      <c r="B8045" s="201" t="e">
        <f>NA()</f>
        <v>#N/A</v>
      </c>
    </row>
    <row r="8046" spans="1:2" x14ac:dyDescent="0.25">
      <c r="A8046" s="204">
        <v>33900</v>
      </c>
      <c r="B8046" s="201" t="e">
        <f>NA()</f>
        <v>#N/A</v>
      </c>
    </row>
    <row r="8047" spans="1:2" x14ac:dyDescent="0.25">
      <c r="A8047" s="204">
        <v>33903</v>
      </c>
      <c r="B8047" s="201" t="e">
        <f>NA()</f>
        <v>#N/A</v>
      </c>
    </row>
    <row r="8048" spans="1:2" x14ac:dyDescent="0.25">
      <c r="A8048" s="204">
        <v>33904</v>
      </c>
      <c r="B8048" s="201" t="e">
        <f>NA()</f>
        <v>#N/A</v>
      </c>
    </row>
    <row r="8049" spans="1:2" x14ac:dyDescent="0.25">
      <c r="A8049" s="204">
        <v>33905</v>
      </c>
      <c r="B8049" s="201" t="e">
        <f>NA()</f>
        <v>#N/A</v>
      </c>
    </row>
    <row r="8050" spans="1:2" x14ac:dyDescent="0.25">
      <c r="A8050" s="204">
        <v>33906</v>
      </c>
      <c r="B8050" s="201" t="e">
        <f>NA()</f>
        <v>#N/A</v>
      </c>
    </row>
    <row r="8051" spans="1:2" x14ac:dyDescent="0.25">
      <c r="A8051" s="204">
        <v>33907</v>
      </c>
      <c r="B8051" s="201" t="e">
        <f>NA()</f>
        <v>#N/A</v>
      </c>
    </row>
    <row r="8052" spans="1:2" x14ac:dyDescent="0.25">
      <c r="A8052" s="204">
        <v>33910</v>
      </c>
      <c r="B8052" s="201" t="e">
        <f>NA()</f>
        <v>#N/A</v>
      </c>
    </row>
    <row r="8053" spans="1:2" x14ac:dyDescent="0.25">
      <c r="A8053" s="204">
        <v>33911</v>
      </c>
      <c r="B8053" s="201" t="e">
        <f>NA()</f>
        <v>#N/A</v>
      </c>
    </row>
    <row r="8054" spans="1:2" x14ac:dyDescent="0.25">
      <c r="A8054" s="204">
        <v>33912</v>
      </c>
      <c r="B8054" s="201" t="e">
        <f>NA()</f>
        <v>#N/A</v>
      </c>
    </row>
    <row r="8055" spans="1:2" x14ac:dyDescent="0.25">
      <c r="A8055" s="204">
        <v>33913</v>
      </c>
      <c r="B8055" s="201" t="e">
        <f>NA()</f>
        <v>#N/A</v>
      </c>
    </row>
    <row r="8056" spans="1:2" x14ac:dyDescent="0.25">
      <c r="A8056" s="204">
        <v>33914</v>
      </c>
      <c r="B8056" s="201" t="e">
        <f>NA()</f>
        <v>#N/A</v>
      </c>
    </row>
    <row r="8057" spans="1:2" x14ac:dyDescent="0.25">
      <c r="A8057" s="204">
        <v>33917</v>
      </c>
      <c r="B8057" s="201" t="e">
        <f>NA()</f>
        <v>#N/A</v>
      </c>
    </row>
    <row r="8058" spans="1:2" x14ac:dyDescent="0.25">
      <c r="A8058" s="204">
        <v>33918</v>
      </c>
      <c r="B8058" s="201" t="e">
        <f>NA()</f>
        <v>#N/A</v>
      </c>
    </row>
    <row r="8059" spans="1:2" x14ac:dyDescent="0.25">
      <c r="A8059" s="204">
        <v>33919</v>
      </c>
      <c r="B8059" s="201" t="e">
        <f>NA()</f>
        <v>#N/A</v>
      </c>
    </row>
    <row r="8060" spans="1:2" x14ac:dyDescent="0.25">
      <c r="A8060" s="204">
        <v>33920</v>
      </c>
      <c r="B8060" s="201" t="e">
        <f>NA()</f>
        <v>#N/A</v>
      </c>
    </row>
    <row r="8061" spans="1:2" x14ac:dyDescent="0.25">
      <c r="A8061" s="204">
        <v>33921</v>
      </c>
      <c r="B8061" s="201" t="e">
        <f>NA()</f>
        <v>#N/A</v>
      </c>
    </row>
    <row r="8062" spans="1:2" x14ac:dyDescent="0.25">
      <c r="A8062" s="204">
        <v>33924</v>
      </c>
      <c r="B8062" s="201" t="e">
        <f>NA()</f>
        <v>#N/A</v>
      </c>
    </row>
    <row r="8063" spans="1:2" x14ac:dyDescent="0.25">
      <c r="A8063" s="204">
        <v>33925</v>
      </c>
      <c r="B8063" s="201" t="e">
        <f>NA()</f>
        <v>#N/A</v>
      </c>
    </row>
    <row r="8064" spans="1:2" x14ac:dyDescent="0.25">
      <c r="A8064" s="204">
        <v>33926</v>
      </c>
      <c r="B8064" s="201" t="e">
        <f>NA()</f>
        <v>#N/A</v>
      </c>
    </row>
    <row r="8065" spans="1:2" x14ac:dyDescent="0.25">
      <c r="A8065" s="204">
        <v>33927</v>
      </c>
      <c r="B8065" s="201" t="e">
        <f>NA()</f>
        <v>#N/A</v>
      </c>
    </row>
    <row r="8066" spans="1:2" x14ac:dyDescent="0.25">
      <c r="A8066" s="204">
        <v>33928</v>
      </c>
      <c r="B8066" s="201" t="e">
        <f>NA()</f>
        <v>#N/A</v>
      </c>
    </row>
    <row r="8067" spans="1:2" x14ac:dyDescent="0.25">
      <c r="A8067" s="204">
        <v>33931</v>
      </c>
      <c r="B8067" s="201" t="e">
        <f>NA()</f>
        <v>#N/A</v>
      </c>
    </row>
    <row r="8068" spans="1:2" x14ac:dyDescent="0.25">
      <c r="A8068" s="204">
        <v>33932</v>
      </c>
      <c r="B8068" s="201" t="e">
        <f>NA()</f>
        <v>#N/A</v>
      </c>
    </row>
    <row r="8069" spans="1:2" x14ac:dyDescent="0.25">
      <c r="A8069" s="204">
        <v>33933</v>
      </c>
      <c r="B8069" s="201" t="e">
        <f>NA()</f>
        <v>#N/A</v>
      </c>
    </row>
    <row r="8070" spans="1:2" x14ac:dyDescent="0.25">
      <c r="A8070" s="204">
        <v>33934</v>
      </c>
      <c r="B8070" s="201" t="e">
        <f>NA()</f>
        <v>#N/A</v>
      </c>
    </row>
    <row r="8071" spans="1:2" x14ac:dyDescent="0.25">
      <c r="A8071" s="204">
        <v>33935</v>
      </c>
      <c r="B8071" s="201" t="e">
        <f>NA()</f>
        <v>#N/A</v>
      </c>
    </row>
    <row r="8072" spans="1:2" x14ac:dyDescent="0.25">
      <c r="A8072" s="204">
        <v>33938</v>
      </c>
      <c r="B8072" s="201" t="e">
        <f>NA()</f>
        <v>#N/A</v>
      </c>
    </row>
    <row r="8073" spans="1:2" x14ac:dyDescent="0.25">
      <c r="A8073" s="204">
        <v>33939</v>
      </c>
      <c r="B8073" s="201" t="e">
        <f>NA()</f>
        <v>#N/A</v>
      </c>
    </row>
    <row r="8074" spans="1:2" x14ac:dyDescent="0.25">
      <c r="A8074" s="204">
        <v>33940</v>
      </c>
      <c r="B8074" s="201" t="e">
        <f>NA()</f>
        <v>#N/A</v>
      </c>
    </row>
    <row r="8075" spans="1:2" x14ac:dyDescent="0.25">
      <c r="A8075" s="204">
        <v>33941</v>
      </c>
      <c r="B8075" s="201" t="e">
        <f>NA()</f>
        <v>#N/A</v>
      </c>
    </row>
    <row r="8076" spans="1:2" x14ac:dyDescent="0.25">
      <c r="A8076" s="204">
        <v>33942</v>
      </c>
      <c r="B8076" s="201" t="e">
        <f>NA()</f>
        <v>#N/A</v>
      </c>
    </row>
    <row r="8077" spans="1:2" x14ac:dyDescent="0.25">
      <c r="A8077" s="204">
        <v>33945</v>
      </c>
      <c r="B8077" s="201" t="e">
        <f>NA()</f>
        <v>#N/A</v>
      </c>
    </row>
    <row r="8078" spans="1:2" x14ac:dyDescent="0.25">
      <c r="A8078" s="204">
        <v>33946</v>
      </c>
      <c r="B8078" s="201" t="e">
        <f>NA()</f>
        <v>#N/A</v>
      </c>
    </row>
    <row r="8079" spans="1:2" x14ac:dyDescent="0.25">
      <c r="A8079" s="204">
        <v>33947</v>
      </c>
      <c r="B8079" s="201" t="e">
        <f>NA()</f>
        <v>#N/A</v>
      </c>
    </row>
    <row r="8080" spans="1:2" x14ac:dyDescent="0.25">
      <c r="A8080" s="204">
        <v>33948</v>
      </c>
      <c r="B8080" s="201" t="e">
        <f>NA()</f>
        <v>#N/A</v>
      </c>
    </row>
    <row r="8081" spans="1:2" x14ac:dyDescent="0.25">
      <c r="A8081" s="204">
        <v>33949</v>
      </c>
      <c r="B8081" s="201" t="e">
        <f>NA()</f>
        <v>#N/A</v>
      </c>
    </row>
    <row r="8082" spans="1:2" x14ac:dyDescent="0.25">
      <c r="A8082" s="204">
        <v>33952</v>
      </c>
      <c r="B8082" s="201" t="e">
        <f>NA()</f>
        <v>#N/A</v>
      </c>
    </row>
    <row r="8083" spans="1:2" x14ac:dyDescent="0.25">
      <c r="A8083" s="204">
        <v>33953</v>
      </c>
      <c r="B8083" s="201" t="e">
        <f>NA()</f>
        <v>#N/A</v>
      </c>
    </row>
    <row r="8084" spans="1:2" x14ac:dyDescent="0.25">
      <c r="A8084" s="204">
        <v>33954</v>
      </c>
      <c r="B8084" s="201" t="e">
        <f>NA()</f>
        <v>#N/A</v>
      </c>
    </row>
    <row r="8085" spans="1:2" x14ac:dyDescent="0.25">
      <c r="A8085" s="204">
        <v>33955</v>
      </c>
      <c r="B8085" s="201" t="e">
        <f>NA()</f>
        <v>#N/A</v>
      </c>
    </row>
    <row r="8086" spans="1:2" x14ac:dyDescent="0.25">
      <c r="A8086" s="204">
        <v>33956</v>
      </c>
      <c r="B8086" s="201" t="e">
        <f>NA()</f>
        <v>#N/A</v>
      </c>
    </row>
    <row r="8087" spans="1:2" x14ac:dyDescent="0.25">
      <c r="A8087" s="204">
        <v>33959</v>
      </c>
      <c r="B8087" s="201" t="e">
        <f>NA()</f>
        <v>#N/A</v>
      </c>
    </row>
    <row r="8088" spans="1:2" x14ac:dyDescent="0.25">
      <c r="A8088" s="204">
        <v>33960</v>
      </c>
      <c r="B8088" s="201" t="e">
        <f>NA()</f>
        <v>#N/A</v>
      </c>
    </row>
    <row r="8089" spans="1:2" x14ac:dyDescent="0.25">
      <c r="A8089" s="204">
        <v>33961</v>
      </c>
      <c r="B8089" s="201" t="e">
        <f>NA()</f>
        <v>#N/A</v>
      </c>
    </row>
    <row r="8090" spans="1:2" x14ac:dyDescent="0.25">
      <c r="A8090" s="204">
        <v>33962</v>
      </c>
      <c r="B8090" s="201" t="e">
        <f>NA()</f>
        <v>#N/A</v>
      </c>
    </row>
    <row r="8091" spans="1:2" x14ac:dyDescent="0.25">
      <c r="A8091" s="204">
        <v>33963</v>
      </c>
      <c r="B8091" s="201" t="e">
        <f>NA()</f>
        <v>#N/A</v>
      </c>
    </row>
    <row r="8092" spans="1:2" x14ac:dyDescent="0.25">
      <c r="A8092" s="204">
        <v>33966</v>
      </c>
      <c r="B8092" s="201" t="e">
        <f>NA()</f>
        <v>#N/A</v>
      </c>
    </row>
    <row r="8093" spans="1:2" x14ac:dyDescent="0.25">
      <c r="A8093" s="204">
        <v>33967</v>
      </c>
      <c r="B8093" s="201" t="e">
        <f>NA()</f>
        <v>#N/A</v>
      </c>
    </row>
    <row r="8094" spans="1:2" x14ac:dyDescent="0.25">
      <c r="A8094" s="204">
        <v>33968</v>
      </c>
      <c r="B8094" s="201" t="e">
        <f>NA()</f>
        <v>#N/A</v>
      </c>
    </row>
    <row r="8095" spans="1:2" x14ac:dyDescent="0.25">
      <c r="A8095" s="204">
        <v>33969</v>
      </c>
      <c r="B8095" s="201" t="e">
        <f>NA()</f>
        <v>#N/A</v>
      </c>
    </row>
    <row r="8096" spans="1:2" x14ac:dyDescent="0.25">
      <c r="A8096" s="204">
        <v>33970</v>
      </c>
      <c r="B8096" s="201" t="e">
        <f>NA()</f>
        <v>#N/A</v>
      </c>
    </row>
    <row r="8097" spans="1:2" x14ac:dyDescent="0.25">
      <c r="A8097" s="204">
        <v>33973</v>
      </c>
      <c r="B8097" s="201" t="e">
        <f>NA()</f>
        <v>#N/A</v>
      </c>
    </row>
    <row r="8098" spans="1:2" x14ac:dyDescent="0.25">
      <c r="A8098" s="204">
        <v>33974</v>
      </c>
      <c r="B8098" s="201" t="e">
        <f>NA()</f>
        <v>#N/A</v>
      </c>
    </row>
    <row r="8099" spans="1:2" x14ac:dyDescent="0.25">
      <c r="A8099" s="204">
        <v>33975</v>
      </c>
      <c r="B8099" s="201" t="e">
        <f>NA()</f>
        <v>#N/A</v>
      </c>
    </row>
    <row r="8100" spans="1:2" x14ac:dyDescent="0.25">
      <c r="A8100" s="204">
        <v>33976</v>
      </c>
      <c r="B8100" s="201" t="e">
        <f>NA()</f>
        <v>#N/A</v>
      </c>
    </row>
    <row r="8101" spans="1:2" x14ac:dyDescent="0.25">
      <c r="A8101" s="204">
        <v>33977</v>
      </c>
      <c r="B8101" s="201" t="e">
        <f>NA()</f>
        <v>#N/A</v>
      </c>
    </row>
    <row r="8102" spans="1:2" x14ac:dyDescent="0.25">
      <c r="A8102" s="204">
        <v>33980</v>
      </c>
      <c r="B8102" s="201" t="e">
        <f>NA()</f>
        <v>#N/A</v>
      </c>
    </row>
    <row r="8103" spans="1:2" x14ac:dyDescent="0.25">
      <c r="A8103" s="204">
        <v>33981</v>
      </c>
      <c r="B8103" s="201" t="e">
        <f>NA()</f>
        <v>#N/A</v>
      </c>
    </row>
    <row r="8104" spans="1:2" x14ac:dyDescent="0.25">
      <c r="A8104" s="204">
        <v>33982</v>
      </c>
      <c r="B8104" s="201" t="e">
        <f>NA()</f>
        <v>#N/A</v>
      </c>
    </row>
    <row r="8105" spans="1:2" x14ac:dyDescent="0.25">
      <c r="A8105" s="204">
        <v>33983</v>
      </c>
      <c r="B8105" s="201" t="e">
        <f>NA()</f>
        <v>#N/A</v>
      </c>
    </row>
    <row r="8106" spans="1:2" x14ac:dyDescent="0.25">
      <c r="A8106" s="204">
        <v>33984</v>
      </c>
      <c r="B8106" s="201" t="e">
        <f>NA()</f>
        <v>#N/A</v>
      </c>
    </row>
    <row r="8107" spans="1:2" x14ac:dyDescent="0.25">
      <c r="A8107" s="204">
        <v>33987</v>
      </c>
      <c r="B8107" s="201" t="e">
        <f>NA()</f>
        <v>#N/A</v>
      </c>
    </row>
    <row r="8108" spans="1:2" x14ac:dyDescent="0.25">
      <c r="A8108" s="204">
        <v>33988</v>
      </c>
      <c r="B8108" s="201" t="e">
        <f>NA()</f>
        <v>#N/A</v>
      </c>
    </row>
    <row r="8109" spans="1:2" x14ac:dyDescent="0.25">
      <c r="A8109" s="204">
        <v>33989</v>
      </c>
      <c r="B8109" s="201" t="e">
        <f>NA()</f>
        <v>#N/A</v>
      </c>
    </row>
    <row r="8110" spans="1:2" x14ac:dyDescent="0.25">
      <c r="A8110" s="204">
        <v>33990</v>
      </c>
      <c r="B8110" s="201" t="e">
        <f>NA()</f>
        <v>#N/A</v>
      </c>
    </row>
    <row r="8111" spans="1:2" x14ac:dyDescent="0.25">
      <c r="A8111" s="204">
        <v>33991</v>
      </c>
      <c r="B8111" s="201" t="e">
        <f>NA()</f>
        <v>#N/A</v>
      </c>
    </row>
    <row r="8112" spans="1:2" x14ac:dyDescent="0.25">
      <c r="A8112" s="204">
        <v>33994</v>
      </c>
      <c r="B8112" s="201" t="e">
        <f>NA()</f>
        <v>#N/A</v>
      </c>
    </row>
    <row r="8113" spans="1:2" x14ac:dyDescent="0.25">
      <c r="A8113" s="204">
        <v>33995</v>
      </c>
      <c r="B8113" s="201" t="e">
        <f>NA()</f>
        <v>#N/A</v>
      </c>
    </row>
    <row r="8114" spans="1:2" x14ac:dyDescent="0.25">
      <c r="A8114" s="204">
        <v>33996</v>
      </c>
      <c r="B8114" s="201" t="e">
        <f>NA()</f>
        <v>#N/A</v>
      </c>
    </row>
    <row r="8115" spans="1:2" x14ac:dyDescent="0.25">
      <c r="A8115" s="204">
        <v>33997</v>
      </c>
      <c r="B8115" s="201" t="e">
        <f>NA()</f>
        <v>#N/A</v>
      </c>
    </row>
    <row r="8116" spans="1:2" x14ac:dyDescent="0.25">
      <c r="A8116" s="204">
        <v>33998</v>
      </c>
      <c r="B8116" s="201" t="e">
        <f>NA()</f>
        <v>#N/A</v>
      </c>
    </row>
    <row r="8117" spans="1:2" x14ac:dyDescent="0.25">
      <c r="A8117" s="204">
        <v>34001</v>
      </c>
      <c r="B8117" s="201" t="e">
        <f>NA()</f>
        <v>#N/A</v>
      </c>
    </row>
    <row r="8118" spans="1:2" x14ac:dyDescent="0.25">
      <c r="A8118" s="204">
        <v>34002</v>
      </c>
      <c r="B8118" s="201" t="e">
        <f>NA()</f>
        <v>#N/A</v>
      </c>
    </row>
    <row r="8119" spans="1:2" x14ac:dyDescent="0.25">
      <c r="A8119" s="204">
        <v>34003</v>
      </c>
      <c r="B8119" s="201" t="e">
        <f>NA()</f>
        <v>#N/A</v>
      </c>
    </row>
    <row r="8120" spans="1:2" x14ac:dyDescent="0.25">
      <c r="A8120" s="204">
        <v>34004</v>
      </c>
      <c r="B8120" s="201" t="e">
        <f>NA()</f>
        <v>#N/A</v>
      </c>
    </row>
    <row r="8121" spans="1:2" x14ac:dyDescent="0.25">
      <c r="A8121" s="204">
        <v>34005</v>
      </c>
      <c r="B8121" s="201" t="e">
        <f>NA()</f>
        <v>#N/A</v>
      </c>
    </row>
    <row r="8122" spans="1:2" x14ac:dyDescent="0.25">
      <c r="A8122" s="204">
        <v>34008</v>
      </c>
      <c r="B8122" s="201" t="e">
        <f>NA()</f>
        <v>#N/A</v>
      </c>
    </row>
    <row r="8123" spans="1:2" x14ac:dyDescent="0.25">
      <c r="A8123" s="204">
        <v>34009</v>
      </c>
      <c r="B8123" s="201" t="e">
        <f>NA()</f>
        <v>#N/A</v>
      </c>
    </row>
    <row r="8124" spans="1:2" x14ac:dyDescent="0.25">
      <c r="A8124" s="204">
        <v>34010</v>
      </c>
      <c r="B8124" s="201" t="e">
        <f>NA()</f>
        <v>#N/A</v>
      </c>
    </row>
    <row r="8125" spans="1:2" x14ac:dyDescent="0.25">
      <c r="A8125" s="204">
        <v>34011</v>
      </c>
      <c r="B8125" s="201" t="e">
        <f>NA()</f>
        <v>#N/A</v>
      </c>
    </row>
    <row r="8126" spans="1:2" x14ac:dyDescent="0.25">
      <c r="A8126" s="204">
        <v>34012</v>
      </c>
      <c r="B8126" s="201" t="e">
        <f>NA()</f>
        <v>#N/A</v>
      </c>
    </row>
    <row r="8127" spans="1:2" x14ac:dyDescent="0.25">
      <c r="A8127" s="204">
        <v>34015</v>
      </c>
      <c r="B8127" s="201" t="e">
        <f>NA()</f>
        <v>#N/A</v>
      </c>
    </row>
    <row r="8128" spans="1:2" x14ac:dyDescent="0.25">
      <c r="A8128" s="204">
        <v>34016</v>
      </c>
      <c r="B8128" s="201" t="e">
        <f>NA()</f>
        <v>#N/A</v>
      </c>
    </row>
    <row r="8129" spans="1:2" x14ac:dyDescent="0.25">
      <c r="A8129" s="204">
        <v>34017</v>
      </c>
      <c r="B8129" s="201" t="e">
        <f>NA()</f>
        <v>#N/A</v>
      </c>
    </row>
    <row r="8130" spans="1:2" x14ac:dyDescent="0.25">
      <c r="A8130" s="204">
        <v>34018</v>
      </c>
      <c r="B8130" s="201" t="e">
        <f>NA()</f>
        <v>#N/A</v>
      </c>
    </row>
    <row r="8131" spans="1:2" x14ac:dyDescent="0.25">
      <c r="A8131" s="204">
        <v>34019</v>
      </c>
      <c r="B8131" s="201" t="e">
        <f>NA()</f>
        <v>#N/A</v>
      </c>
    </row>
    <row r="8132" spans="1:2" x14ac:dyDescent="0.25">
      <c r="A8132" s="204">
        <v>34022</v>
      </c>
      <c r="B8132" s="201" t="e">
        <f>NA()</f>
        <v>#N/A</v>
      </c>
    </row>
    <row r="8133" spans="1:2" x14ac:dyDescent="0.25">
      <c r="A8133" s="204">
        <v>34023</v>
      </c>
      <c r="B8133" s="201" t="e">
        <f>NA()</f>
        <v>#N/A</v>
      </c>
    </row>
    <row r="8134" spans="1:2" x14ac:dyDescent="0.25">
      <c r="A8134" s="204">
        <v>34024</v>
      </c>
      <c r="B8134" s="201" t="e">
        <f>NA()</f>
        <v>#N/A</v>
      </c>
    </row>
    <row r="8135" spans="1:2" x14ac:dyDescent="0.25">
      <c r="A8135" s="204">
        <v>34025</v>
      </c>
      <c r="B8135" s="201" t="e">
        <f>NA()</f>
        <v>#N/A</v>
      </c>
    </row>
    <row r="8136" spans="1:2" x14ac:dyDescent="0.25">
      <c r="A8136" s="204">
        <v>34026</v>
      </c>
      <c r="B8136" s="201" t="e">
        <f>NA()</f>
        <v>#N/A</v>
      </c>
    </row>
    <row r="8137" spans="1:2" x14ac:dyDescent="0.25">
      <c r="A8137" s="204">
        <v>34029</v>
      </c>
      <c r="B8137" s="201" t="e">
        <f>NA()</f>
        <v>#N/A</v>
      </c>
    </row>
    <row r="8138" spans="1:2" x14ac:dyDescent="0.25">
      <c r="A8138" s="204">
        <v>34030</v>
      </c>
      <c r="B8138" s="201" t="e">
        <f>NA()</f>
        <v>#N/A</v>
      </c>
    </row>
    <row r="8139" spans="1:2" x14ac:dyDescent="0.25">
      <c r="A8139" s="204">
        <v>34031</v>
      </c>
      <c r="B8139" s="201" t="e">
        <f>NA()</f>
        <v>#N/A</v>
      </c>
    </row>
    <row r="8140" spans="1:2" x14ac:dyDescent="0.25">
      <c r="A8140" s="204">
        <v>34032</v>
      </c>
      <c r="B8140" s="201" t="e">
        <f>NA()</f>
        <v>#N/A</v>
      </c>
    </row>
    <row r="8141" spans="1:2" x14ac:dyDescent="0.25">
      <c r="A8141" s="204">
        <v>34033</v>
      </c>
      <c r="B8141" s="201" t="e">
        <f>NA()</f>
        <v>#N/A</v>
      </c>
    </row>
    <row r="8142" spans="1:2" x14ac:dyDescent="0.25">
      <c r="A8142" s="204">
        <v>34036</v>
      </c>
      <c r="B8142" s="201" t="e">
        <f>NA()</f>
        <v>#N/A</v>
      </c>
    </row>
    <row r="8143" spans="1:2" x14ac:dyDescent="0.25">
      <c r="A8143" s="204">
        <v>34037</v>
      </c>
      <c r="B8143" s="201" t="e">
        <f>NA()</f>
        <v>#N/A</v>
      </c>
    </row>
    <row r="8144" spans="1:2" x14ac:dyDescent="0.25">
      <c r="A8144" s="204">
        <v>34038</v>
      </c>
      <c r="B8144" s="201" t="e">
        <f>NA()</f>
        <v>#N/A</v>
      </c>
    </row>
    <row r="8145" spans="1:2" x14ac:dyDescent="0.25">
      <c r="A8145" s="204">
        <v>34039</v>
      </c>
      <c r="B8145" s="201" t="e">
        <f>NA()</f>
        <v>#N/A</v>
      </c>
    </row>
    <row r="8146" spans="1:2" x14ac:dyDescent="0.25">
      <c r="A8146" s="204">
        <v>34040</v>
      </c>
      <c r="B8146" s="201" t="e">
        <f>NA()</f>
        <v>#N/A</v>
      </c>
    </row>
    <row r="8147" spans="1:2" x14ac:dyDescent="0.25">
      <c r="A8147" s="204">
        <v>34043</v>
      </c>
      <c r="B8147" s="201" t="e">
        <f>NA()</f>
        <v>#N/A</v>
      </c>
    </row>
    <row r="8148" spans="1:2" x14ac:dyDescent="0.25">
      <c r="A8148" s="204">
        <v>34044</v>
      </c>
      <c r="B8148" s="201" t="e">
        <f>NA()</f>
        <v>#N/A</v>
      </c>
    </row>
    <row r="8149" spans="1:2" x14ac:dyDescent="0.25">
      <c r="A8149" s="204">
        <v>34045</v>
      </c>
      <c r="B8149" s="201" t="e">
        <f>NA()</f>
        <v>#N/A</v>
      </c>
    </row>
    <row r="8150" spans="1:2" x14ac:dyDescent="0.25">
      <c r="A8150" s="204">
        <v>34046</v>
      </c>
      <c r="B8150" s="201" t="e">
        <f>NA()</f>
        <v>#N/A</v>
      </c>
    </row>
    <row r="8151" spans="1:2" x14ac:dyDescent="0.25">
      <c r="A8151" s="204">
        <v>34047</v>
      </c>
      <c r="B8151" s="201" t="e">
        <f>NA()</f>
        <v>#N/A</v>
      </c>
    </row>
    <row r="8152" spans="1:2" x14ac:dyDescent="0.25">
      <c r="A8152" s="204">
        <v>34050</v>
      </c>
      <c r="B8152" s="201" t="e">
        <f>NA()</f>
        <v>#N/A</v>
      </c>
    </row>
    <row r="8153" spans="1:2" x14ac:dyDescent="0.25">
      <c r="A8153" s="204">
        <v>34051</v>
      </c>
      <c r="B8153" s="201" t="e">
        <f>NA()</f>
        <v>#N/A</v>
      </c>
    </row>
    <row r="8154" spans="1:2" x14ac:dyDescent="0.25">
      <c r="A8154" s="204">
        <v>34052</v>
      </c>
      <c r="B8154" s="201" t="e">
        <f>NA()</f>
        <v>#N/A</v>
      </c>
    </row>
    <row r="8155" spans="1:2" x14ac:dyDescent="0.25">
      <c r="A8155" s="204">
        <v>34053</v>
      </c>
      <c r="B8155" s="201" t="e">
        <f>NA()</f>
        <v>#N/A</v>
      </c>
    </row>
    <row r="8156" spans="1:2" x14ac:dyDescent="0.25">
      <c r="A8156" s="204">
        <v>34054</v>
      </c>
      <c r="B8156" s="201" t="e">
        <f>NA()</f>
        <v>#N/A</v>
      </c>
    </row>
    <row r="8157" spans="1:2" x14ac:dyDescent="0.25">
      <c r="A8157" s="204">
        <v>34057</v>
      </c>
      <c r="B8157" s="201" t="e">
        <f>NA()</f>
        <v>#N/A</v>
      </c>
    </row>
    <row r="8158" spans="1:2" x14ac:dyDescent="0.25">
      <c r="A8158" s="204">
        <v>34058</v>
      </c>
      <c r="B8158" s="201" t="e">
        <f>NA()</f>
        <v>#N/A</v>
      </c>
    </row>
    <row r="8159" spans="1:2" x14ac:dyDescent="0.25">
      <c r="A8159" s="204">
        <v>34059</v>
      </c>
      <c r="B8159" s="201" t="e">
        <f>NA()</f>
        <v>#N/A</v>
      </c>
    </row>
    <row r="8160" spans="1:2" x14ac:dyDescent="0.25">
      <c r="A8160" s="204">
        <v>34060</v>
      </c>
      <c r="B8160" s="201" t="e">
        <f>NA()</f>
        <v>#N/A</v>
      </c>
    </row>
    <row r="8161" spans="1:2" x14ac:dyDescent="0.25">
      <c r="A8161" s="204">
        <v>34061</v>
      </c>
      <c r="B8161" s="201" t="e">
        <f>NA()</f>
        <v>#N/A</v>
      </c>
    </row>
    <row r="8162" spans="1:2" x14ac:dyDescent="0.25">
      <c r="A8162" s="204">
        <v>34064</v>
      </c>
      <c r="B8162" s="201" t="e">
        <f>NA()</f>
        <v>#N/A</v>
      </c>
    </row>
    <row r="8163" spans="1:2" x14ac:dyDescent="0.25">
      <c r="A8163" s="204">
        <v>34065</v>
      </c>
      <c r="B8163" s="201" t="e">
        <f>NA()</f>
        <v>#N/A</v>
      </c>
    </row>
    <row r="8164" spans="1:2" x14ac:dyDescent="0.25">
      <c r="A8164" s="204">
        <v>34066</v>
      </c>
      <c r="B8164" s="201" t="e">
        <f>NA()</f>
        <v>#N/A</v>
      </c>
    </row>
    <row r="8165" spans="1:2" x14ac:dyDescent="0.25">
      <c r="A8165" s="204">
        <v>34067</v>
      </c>
      <c r="B8165" s="201" t="e">
        <f>NA()</f>
        <v>#N/A</v>
      </c>
    </row>
    <row r="8166" spans="1:2" x14ac:dyDescent="0.25">
      <c r="A8166" s="204">
        <v>34068</v>
      </c>
      <c r="B8166" s="201" t="e">
        <f>NA()</f>
        <v>#N/A</v>
      </c>
    </row>
    <row r="8167" spans="1:2" x14ac:dyDescent="0.25">
      <c r="A8167" s="204">
        <v>34071</v>
      </c>
      <c r="B8167" s="201" t="e">
        <f>NA()</f>
        <v>#N/A</v>
      </c>
    </row>
    <row r="8168" spans="1:2" x14ac:dyDescent="0.25">
      <c r="A8168" s="204">
        <v>34072</v>
      </c>
      <c r="B8168" s="201" t="e">
        <f>NA()</f>
        <v>#N/A</v>
      </c>
    </row>
    <row r="8169" spans="1:2" x14ac:dyDescent="0.25">
      <c r="A8169" s="204">
        <v>34073</v>
      </c>
      <c r="B8169" s="201" t="e">
        <f>NA()</f>
        <v>#N/A</v>
      </c>
    </row>
    <row r="8170" spans="1:2" x14ac:dyDescent="0.25">
      <c r="A8170" s="204">
        <v>34074</v>
      </c>
      <c r="B8170" s="201" t="e">
        <f>NA()</f>
        <v>#N/A</v>
      </c>
    </row>
    <row r="8171" spans="1:2" x14ac:dyDescent="0.25">
      <c r="A8171" s="204">
        <v>34075</v>
      </c>
      <c r="B8171" s="201" t="e">
        <f>NA()</f>
        <v>#N/A</v>
      </c>
    </row>
    <row r="8172" spans="1:2" x14ac:dyDescent="0.25">
      <c r="A8172" s="204">
        <v>34078</v>
      </c>
      <c r="B8172" s="201" t="e">
        <f>NA()</f>
        <v>#N/A</v>
      </c>
    </row>
    <row r="8173" spans="1:2" x14ac:dyDescent="0.25">
      <c r="A8173" s="204">
        <v>34079</v>
      </c>
      <c r="B8173" s="201" t="e">
        <f>NA()</f>
        <v>#N/A</v>
      </c>
    </row>
    <row r="8174" spans="1:2" x14ac:dyDescent="0.25">
      <c r="A8174" s="204">
        <v>34080</v>
      </c>
      <c r="B8174" s="201" t="e">
        <f>NA()</f>
        <v>#N/A</v>
      </c>
    </row>
    <row r="8175" spans="1:2" x14ac:dyDescent="0.25">
      <c r="A8175" s="204">
        <v>34081</v>
      </c>
      <c r="B8175" s="201" t="e">
        <f>NA()</f>
        <v>#N/A</v>
      </c>
    </row>
    <row r="8176" spans="1:2" x14ac:dyDescent="0.25">
      <c r="A8176" s="204">
        <v>34082</v>
      </c>
      <c r="B8176" s="201" t="e">
        <f>NA()</f>
        <v>#N/A</v>
      </c>
    </row>
    <row r="8177" spans="1:2" x14ac:dyDescent="0.25">
      <c r="A8177" s="204">
        <v>34085</v>
      </c>
      <c r="B8177" s="201" t="e">
        <f>NA()</f>
        <v>#N/A</v>
      </c>
    </row>
    <row r="8178" spans="1:2" x14ac:dyDescent="0.25">
      <c r="A8178" s="204">
        <v>34086</v>
      </c>
      <c r="B8178" s="201" t="e">
        <f>NA()</f>
        <v>#N/A</v>
      </c>
    </row>
    <row r="8179" spans="1:2" x14ac:dyDescent="0.25">
      <c r="A8179" s="204">
        <v>34087</v>
      </c>
      <c r="B8179" s="201" t="e">
        <f>NA()</f>
        <v>#N/A</v>
      </c>
    </row>
    <row r="8180" spans="1:2" x14ac:dyDescent="0.25">
      <c r="A8180" s="204">
        <v>34088</v>
      </c>
      <c r="B8180" s="201" t="e">
        <f>NA()</f>
        <v>#N/A</v>
      </c>
    </row>
    <row r="8181" spans="1:2" x14ac:dyDescent="0.25">
      <c r="A8181" s="204">
        <v>34089</v>
      </c>
      <c r="B8181" s="201" t="e">
        <f>NA()</f>
        <v>#N/A</v>
      </c>
    </row>
    <row r="8182" spans="1:2" x14ac:dyDescent="0.25">
      <c r="A8182" s="204">
        <v>34092</v>
      </c>
      <c r="B8182" s="201" t="e">
        <f>NA()</f>
        <v>#N/A</v>
      </c>
    </row>
    <row r="8183" spans="1:2" x14ac:dyDescent="0.25">
      <c r="A8183" s="204">
        <v>34093</v>
      </c>
      <c r="B8183" s="201" t="e">
        <f>NA()</f>
        <v>#N/A</v>
      </c>
    </row>
    <row r="8184" spans="1:2" x14ac:dyDescent="0.25">
      <c r="A8184" s="204">
        <v>34094</v>
      </c>
      <c r="B8184" s="201" t="e">
        <f>NA()</f>
        <v>#N/A</v>
      </c>
    </row>
    <row r="8185" spans="1:2" x14ac:dyDescent="0.25">
      <c r="A8185" s="204">
        <v>34095</v>
      </c>
      <c r="B8185" s="201" t="e">
        <f>NA()</f>
        <v>#N/A</v>
      </c>
    </row>
    <row r="8186" spans="1:2" x14ac:dyDescent="0.25">
      <c r="A8186" s="204">
        <v>34096</v>
      </c>
      <c r="B8186" s="201" t="e">
        <f>NA()</f>
        <v>#N/A</v>
      </c>
    </row>
    <row r="8187" spans="1:2" x14ac:dyDescent="0.25">
      <c r="A8187" s="204">
        <v>34099</v>
      </c>
      <c r="B8187" s="201" t="e">
        <f>NA()</f>
        <v>#N/A</v>
      </c>
    </row>
    <row r="8188" spans="1:2" x14ac:dyDescent="0.25">
      <c r="A8188" s="204">
        <v>34100</v>
      </c>
      <c r="B8188" s="201" t="e">
        <f>NA()</f>
        <v>#N/A</v>
      </c>
    </row>
    <row r="8189" spans="1:2" x14ac:dyDescent="0.25">
      <c r="A8189" s="204">
        <v>34101</v>
      </c>
      <c r="B8189" s="201" t="e">
        <f>NA()</f>
        <v>#N/A</v>
      </c>
    </row>
    <row r="8190" spans="1:2" x14ac:dyDescent="0.25">
      <c r="A8190" s="204">
        <v>34102</v>
      </c>
      <c r="B8190" s="201" t="e">
        <f>NA()</f>
        <v>#N/A</v>
      </c>
    </row>
    <row r="8191" spans="1:2" x14ac:dyDescent="0.25">
      <c r="A8191" s="204">
        <v>34103</v>
      </c>
      <c r="B8191" s="201" t="e">
        <f>NA()</f>
        <v>#N/A</v>
      </c>
    </row>
    <row r="8192" spans="1:2" x14ac:dyDescent="0.25">
      <c r="A8192" s="204">
        <v>34106</v>
      </c>
      <c r="B8192" s="201" t="e">
        <f>NA()</f>
        <v>#N/A</v>
      </c>
    </row>
    <row r="8193" spans="1:2" x14ac:dyDescent="0.25">
      <c r="A8193" s="204">
        <v>34107</v>
      </c>
      <c r="B8193" s="201" t="e">
        <f>NA()</f>
        <v>#N/A</v>
      </c>
    </row>
    <row r="8194" spans="1:2" x14ac:dyDescent="0.25">
      <c r="A8194" s="204">
        <v>34108</v>
      </c>
      <c r="B8194" s="201" t="e">
        <f>NA()</f>
        <v>#N/A</v>
      </c>
    </row>
    <row r="8195" spans="1:2" x14ac:dyDescent="0.25">
      <c r="A8195" s="204">
        <v>34109</v>
      </c>
      <c r="B8195" s="201" t="e">
        <f>NA()</f>
        <v>#N/A</v>
      </c>
    </row>
    <row r="8196" spans="1:2" x14ac:dyDescent="0.25">
      <c r="A8196" s="204">
        <v>34110</v>
      </c>
      <c r="B8196" s="201" t="e">
        <f>NA()</f>
        <v>#N/A</v>
      </c>
    </row>
    <row r="8197" spans="1:2" x14ac:dyDescent="0.25">
      <c r="A8197" s="204">
        <v>34113</v>
      </c>
      <c r="B8197" s="201" t="e">
        <f>NA()</f>
        <v>#N/A</v>
      </c>
    </row>
    <row r="8198" spans="1:2" x14ac:dyDescent="0.25">
      <c r="A8198" s="204">
        <v>34114</v>
      </c>
      <c r="B8198" s="201" t="e">
        <f>NA()</f>
        <v>#N/A</v>
      </c>
    </row>
    <row r="8199" spans="1:2" x14ac:dyDescent="0.25">
      <c r="A8199" s="204">
        <v>34115</v>
      </c>
      <c r="B8199" s="201" t="e">
        <f>NA()</f>
        <v>#N/A</v>
      </c>
    </row>
    <row r="8200" spans="1:2" x14ac:dyDescent="0.25">
      <c r="A8200" s="204">
        <v>34116</v>
      </c>
      <c r="B8200" s="201" t="e">
        <f>NA()</f>
        <v>#N/A</v>
      </c>
    </row>
    <row r="8201" spans="1:2" x14ac:dyDescent="0.25">
      <c r="A8201" s="204">
        <v>34117</v>
      </c>
      <c r="B8201" s="201" t="e">
        <f>NA()</f>
        <v>#N/A</v>
      </c>
    </row>
    <row r="8202" spans="1:2" x14ac:dyDescent="0.25">
      <c r="A8202" s="204">
        <v>34120</v>
      </c>
      <c r="B8202" s="201" t="e">
        <f>NA()</f>
        <v>#N/A</v>
      </c>
    </row>
    <row r="8203" spans="1:2" x14ac:dyDescent="0.25">
      <c r="A8203" s="204">
        <v>34121</v>
      </c>
      <c r="B8203" s="201" t="e">
        <f>NA()</f>
        <v>#N/A</v>
      </c>
    </row>
    <row r="8204" spans="1:2" x14ac:dyDescent="0.25">
      <c r="A8204" s="204">
        <v>34122</v>
      </c>
      <c r="B8204" s="201" t="e">
        <f>NA()</f>
        <v>#N/A</v>
      </c>
    </row>
    <row r="8205" spans="1:2" x14ac:dyDescent="0.25">
      <c r="A8205" s="204">
        <v>34123</v>
      </c>
      <c r="B8205" s="201" t="e">
        <f>NA()</f>
        <v>#N/A</v>
      </c>
    </row>
    <row r="8206" spans="1:2" x14ac:dyDescent="0.25">
      <c r="A8206" s="204">
        <v>34124</v>
      </c>
      <c r="B8206" s="201" t="e">
        <f>NA()</f>
        <v>#N/A</v>
      </c>
    </row>
    <row r="8207" spans="1:2" x14ac:dyDescent="0.25">
      <c r="A8207" s="204">
        <v>34127</v>
      </c>
      <c r="B8207" s="201" t="e">
        <f>NA()</f>
        <v>#N/A</v>
      </c>
    </row>
    <row r="8208" spans="1:2" x14ac:dyDescent="0.25">
      <c r="A8208" s="204">
        <v>34128</v>
      </c>
      <c r="B8208" s="201" t="e">
        <f>NA()</f>
        <v>#N/A</v>
      </c>
    </row>
    <row r="8209" spans="1:2" x14ac:dyDescent="0.25">
      <c r="A8209" s="204">
        <v>34129</v>
      </c>
      <c r="B8209" s="201" t="e">
        <f>NA()</f>
        <v>#N/A</v>
      </c>
    </row>
    <row r="8210" spans="1:2" x14ac:dyDescent="0.25">
      <c r="A8210" s="204">
        <v>34130</v>
      </c>
      <c r="B8210" s="201" t="e">
        <f>NA()</f>
        <v>#N/A</v>
      </c>
    </row>
    <row r="8211" spans="1:2" x14ac:dyDescent="0.25">
      <c r="A8211" s="204">
        <v>34131</v>
      </c>
      <c r="B8211" s="201" t="e">
        <f>NA()</f>
        <v>#N/A</v>
      </c>
    </row>
    <row r="8212" spans="1:2" x14ac:dyDescent="0.25">
      <c r="A8212" s="204">
        <v>34134</v>
      </c>
      <c r="B8212" s="201" t="e">
        <f>NA()</f>
        <v>#N/A</v>
      </c>
    </row>
    <row r="8213" spans="1:2" x14ac:dyDescent="0.25">
      <c r="A8213" s="204">
        <v>34135</v>
      </c>
      <c r="B8213" s="201" t="e">
        <f>NA()</f>
        <v>#N/A</v>
      </c>
    </row>
    <row r="8214" spans="1:2" x14ac:dyDescent="0.25">
      <c r="A8214" s="204">
        <v>34136</v>
      </c>
      <c r="B8214" s="201" t="e">
        <f>NA()</f>
        <v>#N/A</v>
      </c>
    </row>
    <row r="8215" spans="1:2" x14ac:dyDescent="0.25">
      <c r="A8215" s="204">
        <v>34137</v>
      </c>
      <c r="B8215" s="201" t="e">
        <f>NA()</f>
        <v>#N/A</v>
      </c>
    </row>
    <row r="8216" spans="1:2" x14ac:dyDescent="0.25">
      <c r="A8216" s="204">
        <v>34138</v>
      </c>
      <c r="B8216" s="201" t="e">
        <f>NA()</f>
        <v>#N/A</v>
      </c>
    </row>
    <row r="8217" spans="1:2" x14ac:dyDescent="0.25">
      <c r="A8217" s="204">
        <v>34141</v>
      </c>
      <c r="B8217" s="201" t="e">
        <f>NA()</f>
        <v>#N/A</v>
      </c>
    </row>
    <row r="8218" spans="1:2" x14ac:dyDescent="0.25">
      <c r="A8218" s="204">
        <v>34142</v>
      </c>
      <c r="B8218" s="201" t="e">
        <f>NA()</f>
        <v>#N/A</v>
      </c>
    </row>
    <row r="8219" spans="1:2" x14ac:dyDescent="0.25">
      <c r="A8219" s="204">
        <v>34143</v>
      </c>
      <c r="B8219" s="201" t="e">
        <f>NA()</f>
        <v>#N/A</v>
      </c>
    </row>
    <row r="8220" spans="1:2" x14ac:dyDescent="0.25">
      <c r="A8220" s="204">
        <v>34144</v>
      </c>
      <c r="B8220" s="201" t="e">
        <f>NA()</f>
        <v>#N/A</v>
      </c>
    </row>
    <row r="8221" spans="1:2" x14ac:dyDescent="0.25">
      <c r="A8221" s="204">
        <v>34145</v>
      </c>
      <c r="B8221" s="201" t="e">
        <f>NA()</f>
        <v>#N/A</v>
      </c>
    </row>
    <row r="8222" spans="1:2" x14ac:dyDescent="0.25">
      <c r="A8222" s="204">
        <v>34148</v>
      </c>
      <c r="B8222" s="201" t="e">
        <f>NA()</f>
        <v>#N/A</v>
      </c>
    </row>
    <row r="8223" spans="1:2" x14ac:dyDescent="0.25">
      <c r="A8223" s="204">
        <v>34149</v>
      </c>
      <c r="B8223" s="201" t="e">
        <f>NA()</f>
        <v>#N/A</v>
      </c>
    </row>
    <row r="8224" spans="1:2" x14ac:dyDescent="0.25">
      <c r="A8224" s="204">
        <v>34150</v>
      </c>
      <c r="B8224" s="201" t="e">
        <f>NA()</f>
        <v>#N/A</v>
      </c>
    </row>
    <row r="8225" spans="1:2" x14ac:dyDescent="0.25">
      <c r="A8225" s="204">
        <v>34151</v>
      </c>
      <c r="B8225" s="201" t="e">
        <f>NA()</f>
        <v>#N/A</v>
      </c>
    </row>
    <row r="8226" spans="1:2" x14ac:dyDescent="0.25">
      <c r="A8226" s="204">
        <v>34152</v>
      </c>
      <c r="B8226" s="201" t="e">
        <f>NA()</f>
        <v>#N/A</v>
      </c>
    </row>
    <row r="8227" spans="1:2" x14ac:dyDescent="0.25">
      <c r="A8227" s="204">
        <v>34155</v>
      </c>
      <c r="B8227" s="201" t="e">
        <f>NA()</f>
        <v>#N/A</v>
      </c>
    </row>
    <row r="8228" spans="1:2" x14ac:dyDescent="0.25">
      <c r="A8228" s="204">
        <v>34156</v>
      </c>
      <c r="B8228" s="201" t="e">
        <f>NA()</f>
        <v>#N/A</v>
      </c>
    </row>
    <row r="8229" spans="1:2" x14ac:dyDescent="0.25">
      <c r="A8229" s="204">
        <v>34157</v>
      </c>
      <c r="B8229" s="201" t="e">
        <f>NA()</f>
        <v>#N/A</v>
      </c>
    </row>
    <row r="8230" spans="1:2" x14ac:dyDescent="0.25">
      <c r="A8230" s="204">
        <v>34158</v>
      </c>
      <c r="B8230" s="201" t="e">
        <f>NA()</f>
        <v>#N/A</v>
      </c>
    </row>
    <row r="8231" spans="1:2" x14ac:dyDescent="0.25">
      <c r="A8231" s="204">
        <v>34159</v>
      </c>
      <c r="B8231" s="201" t="e">
        <f>NA()</f>
        <v>#N/A</v>
      </c>
    </row>
    <row r="8232" spans="1:2" x14ac:dyDescent="0.25">
      <c r="A8232" s="204">
        <v>34162</v>
      </c>
      <c r="B8232" s="201" t="e">
        <f>NA()</f>
        <v>#N/A</v>
      </c>
    </row>
    <row r="8233" spans="1:2" x14ac:dyDescent="0.25">
      <c r="A8233" s="204">
        <v>34163</v>
      </c>
      <c r="B8233" s="201" t="e">
        <f>NA()</f>
        <v>#N/A</v>
      </c>
    </row>
    <row r="8234" spans="1:2" x14ac:dyDescent="0.25">
      <c r="A8234" s="204">
        <v>34164</v>
      </c>
      <c r="B8234" s="201" t="e">
        <f>NA()</f>
        <v>#N/A</v>
      </c>
    </row>
    <row r="8235" spans="1:2" x14ac:dyDescent="0.25">
      <c r="A8235" s="204">
        <v>34165</v>
      </c>
      <c r="B8235" s="201" t="e">
        <f>NA()</f>
        <v>#N/A</v>
      </c>
    </row>
    <row r="8236" spans="1:2" x14ac:dyDescent="0.25">
      <c r="A8236" s="204">
        <v>34166</v>
      </c>
      <c r="B8236" s="201" t="e">
        <f>NA()</f>
        <v>#N/A</v>
      </c>
    </row>
    <row r="8237" spans="1:2" x14ac:dyDescent="0.25">
      <c r="A8237" s="204">
        <v>34169</v>
      </c>
      <c r="B8237" s="201" t="e">
        <f>NA()</f>
        <v>#N/A</v>
      </c>
    </row>
    <row r="8238" spans="1:2" x14ac:dyDescent="0.25">
      <c r="A8238" s="204">
        <v>34170</v>
      </c>
      <c r="B8238" s="201" t="e">
        <f>NA()</f>
        <v>#N/A</v>
      </c>
    </row>
    <row r="8239" spans="1:2" x14ac:dyDescent="0.25">
      <c r="A8239" s="204">
        <v>34171</v>
      </c>
      <c r="B8239" s="201" t="e">
        <f>NA()</f>
        <v>#N/A</v>
      </c>
    </row>
    <row r="8240" spans="1:2" x14ac:dyDescent="0.25">
      <c r="A8240" s="204">
        <v>34172</v>
      </c>
      <c r="B8240" s="201" t="e">
        <f>NA()</f>
        <v>#N/A</v>
      </c>
    </row>
    <row r="8241" spans="1:2" x14ac:dyDescent="0.25">
      <c r="A8241" s="204">
        <v>34173</v>
      </c>
      <c r="B8241" s="201" t="e">
        <f>NA()</f>
        <v>#N/A</v>
      </c>
    </row>
    <row r="8242" spans="1:2" x14ac:dyDescent="0.25">
      <c r="A8242" s="204">
        <v>34176</v>
      </c>
      <c r="B8242" s="201" t="e">
        <f>NA()</f>
        <v>#N/A</v>
      </c>
    </row>
    <row r="8243" spans="1:2" x14ac:dyDescent="0.25">
      <c r="A8243" s="204">
        <v>34177</v>
      </c>
      <c r="B8243" s="201" t="e">
        <f>NA()</f>
        <v>#N/A</v>
      </c>
    </row>
    <row r="8244" spans="1:2" x14ac:dyDescent="0.25">
      <c r="A8244" s="204">
        <v>34178</v>
      </c>
      <c r="B8244" s="201" t="e">
        <f>NA()</f>
        <v>#N/A</v>
      </c>
    </row>
    <row r="8245" spans="1:2" x14ac:dyDescent="0.25">
      <c r="A8245" s="204">
        <v>34179</v>
      </c>
      <c r="B8245" s="201" t="e">
        <f>NA()</f>
        <v>#N/A</v>
      </c>
    </row>
    <row r="8246" spans="1:2" x14ac:dyDescent="0.25">
      <c r="A8246" s="204">
        <v>34180</v>
      </c>
      <c r="B8246" s="201" t="e">
        <f>NA()</f>
        <v>#N/A</v>
      </c>
    </row>
    <row r="8247" spans="1:2" x14ac:dyDescent="0.25">
      <c r="A8247" s="204">
        <v>34183</v>
      </c>
      <c r="B8247" s="201" t="e">
        <f>NA()</f>
        <v>#N/A</v>
      </c>
    </row>
    <row r="8248" spans="1:2" x14ac:dyDescent="0.25">
      <c r="A8248" s="204">
        <v>34184</v>
      </c>
      <c r="B8248" s="201" t="e">
        <f>NA()</f>
        <v>#N/A</v>
      </c>
    </row>
    <row r="8249" spans="1:2" x14ac:dyDescent="0.25">
      <c r="A8249" s="204">
        <v>34185</v>
      </c>
      <c r="B8249" s="201" t="e">
        <f>NA()</f>
        <v>#N/A</v>
      </c>
    </row>
    <row r="8250" spans="1:2" x14ac:dyDescent="0.25">
      <c r="A8250" s="204">
        <v>34186</v>
      </c>
      <c r="B8250" s="201" t="e">
        <f>NA()</f>
        <v>#N/A</v>
      </c>
    </row>
    <row r="8251" spans="1:2" x14ac:dyDescent="0.25">
      <c r="A8251" s="204">
        <v>34187</v>
      </c>
      <c r="B8251" s="201" t="e">
        <f>NA()</f>
        <v>#N/A</v>
      </c>
    </row>
    <row r="8252" spans="1:2" x14ac:dyDescent="0.25">
      <c r="A8252" s="204">
        <v>34190</v>
      </c>
      <c r="B8252" s="201" t="e">
        <f>NA()</f>
        <v>#N/A</v>
      </c>
    </row>
    <row r="8253" spans="1:2" x14ac:dyDescent="0.25">
      <c r="A8253" s="204">
        <v>34191</v>
      </c>
      <c r="B8253" s="201" t="e">
        <f>NA()</f>
        <v>#N/A</v>
      </c>
    </row>
    <row r="8254" spans="1:2" x14ac:dyDescent="0.25">
      <c r="A8254" s="204">
        <v>34192</v>
      </c>
      <c r="B8254" s="201" t="e">
        <f>NA()</f>
        <v>#N/A</v>
      </c>
    </row>
    <row r="8255" spans="1:2" x14ac:dyDescent="0.25">
      <c r="A8255" s="204">
        <v>34193</v>
      </c>
      <c r="B8255" s="201" t="e">
        <f>NA()</f>
        <v>#N/A</v>
      </c>
    </row>
    <row r="8256" spans="1:2" x14ac:dyDescent="0.25">
      <c r="A8256" s="204">
        <v>34194</v>
      </c>
      <c r="B8256" s="201" t="e">
        <f>NA()</f>
        <v>#N/A</v>
      </c>
    </row>
    <row r="8257" spans="1:2" x14ac:dyDescent="0.25">
      <c r="A8257" s="204">
        <v>34197</v>
      </c>
      <c r="B8257" s="201" t="e">
        <f>NA()</f>
        <v>#N/A</v>
      </c>
    </row>
    <row r="8258" spans="1:2" x14ac:dyDescent="0.25">
      <c r="A8258" s="204">
        <v>34198</v>
      </c>
      <c r="B8258" s="201" t="e">
        <f>NA()</f>
        <v>#N/A</v>
      </c>
    </row>
    <row r="8259" spans="1:2" x14ac:dyDescent="0.25">
      <c r="A8259" s="204">
        <v>34199</v>
      </c>
      <c r="B8259" s="201" t="e">
        <f>NA()</f>
        <v>#N/A</v>
      </c>
    </row>
    <row r="8260" spans="1:2" x14ac:dyDescent="0.25">
      <c r="A8260" s="204">
        <v>34200</v>
      </c>
      <c r="B8260" s="201" t="e">
        <f>NA()</f>
        <v>#N/A</v>
      </c>
    </row>
    <row r="8261" spans="1:2" x14ac:dyDescent="0.25">
      <c r="A8261" s="204">
        <v>34201</v>
      </c>
      <c r="B8261" s="201" t="e">
        <f>NA()</f>
        <v>#N/A</v>
      </c>
    </row>
    <row r="8262" spans="1:2" x14ac:dyDescent="0.25">
      <c r="A8262" s="204">
        <v>34204</v>
      </c>
      <c r="B8262" s="201" t="e">
        <f>NA()</f>
        <v>#N/A</v>
      </c>
    </row>
    <row r="8263" spans="1:2" x14ac:dyDescent="0.25">
      <c r="A8263" s="204">
        <v>34205</v>
      </c>
      <c r="B8263" s="201" t="e">
        <f>NA()</f>
        <v>#N/A</v>
      </c>
    </row>
    <row r="8264" spans="1:2" x14ac:dyDescent="0.25">
      <c r="A8264" s="204">
        <v>34206</v>
      </c>
      <c r="B8264" s="201" t="e">
        <f>NA()</f>
        <v>#N/A</v>
      </c>
    </row>
    <row r="8265" spans="1:2" x14ac:dyDescent="0.25">
      <c r="A8265" s="204">
        <v>34207</v>
      </c>
      <c r="B8265" s="201" t="e">
        <f>NA()</f>
        <v>#N/A</v>
      </c>
    </row>
    <row r="8266" spans="1:2" x14ac:dyDescent="0.25">
      <c r="A8266" s="204">
        <v>34208</v>
      </c>
      <c r="B8266" s="201" t="e">
        <f>NA()</f>
        <v>#N/A</v>
      </c>
    </row>
    <row r="8267" spans="1:2" x14ac:dyDescent="0.25">
      <c r="A8267" s="204">
        <v>34211</v>
      </c>
      <c r="B8267" s="201" t="e">
        <f>NA()</f>
        <v>#N/A</v>
      </c>
    </row>
    <row r="8268" spans="1:2" x14ac:dyDescent="0.25">
      <c r="A8268" s="204">
        <v>34212</v>
      </c>
      <c r="B8268" s="201" t="e">
        <f>NA()</f>
        <v>#N/A</v>
      </c>
    </row>
    <row r="8269" spans="1:2" x14ac:dyDescent="0.25">
      <c r="A8269" s="204">
        <v>34213</v>
      </c>
      <c r="B8269" s="201" t="e">
        <f>NA()</f>
        <v>#N/A</v>
      </c>
    </row>
    <row r="8270" spans="1:2" x14ac:dyDescent="0.25">
      <c r="A8270" s="204">
        <v>34214</v>
      </c>
      <c r="B8270" s="201" t="e">
        <f>NA()</f>
        <v>#N/A</v>
      </c>
    </row>
    <row r="8271" spans="1:2" x14ac:dyDescent="0.25">
      <c r="A8271" s="204">
        <v>34215</v>
      </c>
      <c r="B8271" s="201" t="e">
        <f>NA()</f>
        <v>#N/A</v>
      </c>
    </row>
    <row r="8272" spans="1:2" x14ac:dyDescent="0.25">
      <c r="A8272" s="204">
        <v>34218</v>
      </c>
      <c r="B8272" s="201" t="e">
        <f>NA()</f>
        <v>#N/A</v>
      </c>
    </row>
    <row r="8273" spans="1:2" x14ac:dyDescent="0.25">
      <c r="A8273" s="204">
        <v>34219</v>
      </c>
      <c r="B8273" s="201" t="e">
        <f>NA()</f>
        <v>#N/A</v>
      </c>
    </row>
    <row r="8274" spans="1:2" x14ac:dyDescent="0.25">
      <c r="A8274" s="204">
        <v>34220</v>
      </c>
      <c r="B8274" s="201" t="e">
        <f>NA()</f>
        <v>#N/A</v>
      </c>
    </row>
    <row r="8275" spans="1:2" x14ac:dyDescent="0.25">
      <c r="A8275" s="204">
        <v>34221</v>
      </c>
      <c r="B8275" s="201" t="e">
        <f>NA()</f>
        <v>#N/A</v>
      </c>
    </row>
    <row r="8276" spans="1:2" x14ac:dyDescent="0.25">
      <c r="A8276" s="204">
        <v>34222</v>
      </c>
      <c r="B8276" s="201" t="e">
        <f>NA()</f>
        <v>#N/A</v>
      </c>
    </row>
    <row r="8277" spans="1:2" x14ac:dyDescent="0.25">
      <c r="A8277" s="204">
        <v>34225</v>
      </c>
      <c r="B8277" s="201" t="e">
        <f>NA()</f>
        <v>#N/A</v>
      </c>
    </row>
    <row r="8278" spans="1:2" x14ac:dyDescent="0.25">
      <c r="A8278" s="204">
        <v>34226</v>
      </c>
      <c r="B8278" s="201" t="e">
        <f>NA()</f>
        <v>#N/A</v>
      </c>
    </row>
    <row r="8279" spans="1:2" x14ac:dyDescent="0.25">
      <c r="A8279" s="204">
        <v>34227</v>
      </c>
      <c r="B8279" s="201" t="e">
        <f>NA()</f>
        <v>#N/A</v>
      </c>
    </row>
    <row r="8280" spans="1:2" x14ac:dyDescent="0.25">
      <c r="A8280" s="204">
        <v>34228</v>
      </c>
      <c r="B8280" s="201" t="e">
        <f>NA()</f>
        <v>#N/A</v>
      </c>
    </row>
    <row r="8281" spans="1:2" x14ac:dyDescent="0.25">
      <c r="A8281" s="204">
        <v>34229</v>
      </c>
      <c r="B8281" s="201" t="e">
        <f>NA()</f>
        <v>#N/A</v>
      </c>
    </row>
    <row r="8282" spans="1:2" x14ac:dyDescent="0.25">
      <c r="A8282" s="204">
        <v>34232</v>
      </c>
      <c r="B8282" s="201" t="e">
        <f>NA()</f>
        <v>#N/A</v>
      </c>
    </row>
    <row r="8283" spans="1:2" x14ac:dyDescent="0.25">
      <c r="A8283" s="204">
        <v>34233</v>
      </c>
      <c r="B8283" s="201" t="e">
        <f>NA()</f>
        <v>#N/A</v>
      </c>
    </row>
    <row r="8284" spans="1:2" x14ac:dyDescent="0.25">
      <c r="A8284" s="204">
        <v>34234</v>
      </c>
      <c r="B8284" s="201" t="e">
        <f>NA()</f>
        <v>#N/A</v>
      </c>
    </row>
    <row r="8285" spans="1:2" x14ac:dyDescent="0.25">
      <c r="A8285" s="204">
        <v>34235</v>
      </c>
      <c r="B8285" s="201" t="e">
        <f>NA()</f>
        <v>#N/A</v>
      </c>
    </row>
    <row r="8286" spans="1:2" x14ac:dyDescent="0.25">
      <c r="A8286" s="204">
        <v>34236</v>
      </c>
      <c r="B8286" s="201" t="e">
        <f>NA()</f>
        <v>#N/A</v>
      </c>
    </row>
    <row r="8287" spans="1:2" x14ac:dyDescent="0.25">
      <c r="A8287" s="204">
        <v>34239</v>
      </c>
      <c r="B8287" s="201" t="e">
        <f>NA()</f>
        <v>#N/A</v>
      </c>
    </row>
    <row r="8288" spans="1:2" x14ac:dyDescent="0.25">
      <c r="A8288" s="204">
        <v>34240</v>
      </c>
      <c r="B8288" s="201" t="e">
        <f>NA()</f>
        <v>#N/A</v>
      </c>
    </row>
    <row r="8289" spans="1:2" x14ac:dyDescent="0.25">
      <c r="A8289" s="204">
        <v>34241</v>
      </c>
      <c r="B8289" s="201" t="e">
        <f>NA()</f>
        <v>#N/A</v>
      </c>
    </row>
    <row r="8290" spans="1:2" x14ac:dyDescent="0.25">
      <c r="A8290" s="204">
        <v>34242</v>
      </c>
      <c r="B8290" s="201" t="e">
        <f>NA()</f>
        <v>#N/A</v>
      </c>
    </row>
    <row r="8291" spans="1:2" x14ac:dyDescent="0.25">
      <c r="A8291" s="204">
        <v>34243</v>
      </c>
      <c r="B8291" s="201">
        <v>6.12</v>
      </c>
    </row>
    <row r="8292" spans="1:2" x14ac:dyDescent="0.25">
      <c r="A8292" s="204">
        <v>34246</v>
      </c>
      <c r="B8292" s="201">
        <v>6.1</v>
      </c>
    </row>
    <row r="8293" spans="1:2" x14ac:dyDescent="0.25">
      <c r="A8293" s="204">
        <v>34247</v>
      </c>
      <c r="B8293" s="201">
        <v>6.12</v>
      </c>
    </row>
    <row r="8294" spans="1:2" x14ac:dyDescent="0.25">
      <c r="A8294" s="204">
        <v>34248</v>
      </c>
      <c r="B8294" s="201">
        <v>6.12</v>
      </c>
    </row>
    <row r="8295" spans="1:2" x14ac:dyDescent="0.25">
      <c r="A8295" s="204">
        <v>34249</v>
      </c>
      <c r="B8295" s="201">
        <v>6.11</v>
      </c>
    </row>
    <row r="8296" spans="1:2" x14ac:dyDescent="0.25">
      <c r="A8296" s="204">
        <v>34250</v>
      </c>
      <c r="B8296" s="201">
        <v>6.02</v>
      </c>
    </row>
    <row r="8297" spans="1:2" x14ac:dyDescent="0.25">
      <c r="A8297" s="204">
        <v>34253</v>
      </c>
      <c r="B8297" s="201" t="e">
        <f>NA()</f>
        <v>#N/A</v>
      </c>
    </row>
    <row r="8298" spans="1:2" x14ac:dyDescent="0.25">
      <c r="A8298" s="204">
        <v>34254</v>
      </c>
      <c r="B8298" s="201">
        <v>6.02</v>
      </c>
    </row>
    <row r="8299" spans="1:2" x14ac:dyDescent="0.25">
      <c r="A8299" s="204">
        <v>34255</v>
      </c>
      <c r="B8299" s="201">
        <v>6.03</v>
      </c>
    </row>
    <row r="8300" spans="1:2" x14ac:dyDescent="0.25">
      <c r="A8300" s="204">
        <v>34256</v>
      </c>
      <c r="B8300" s="201">
        <v>5.98</v>
      </c>
    </row>
    <row r="8301" spans="1:2" x14ac:dyDescent="0.25">
      <c r="A8301" s="204">
        <v>34257</v>
      </c>
      <c r="B8301" s="201">
        <v>5.91</v>
      </c>
    </row>
    <row r="8302" spans="1:2" x14ac:dyDescent="0.25">
      <c r="A8302" s="204">
        <v>34260</v>
      </c>
      <c r="B8302" s="201">
        <v>5.99</v>
      </c>
    </row>
    <row r="8303" spans="1:2" x14ac:dyDescent="0.25">
      <c r="A8303" s="204">
        <v>34261</v>
      </c>
      <c r="B8303" s="201">
        <v>5.98</v>
      </c>
    </row>
    <row r="8304" spans="1:2" x14ac:dyDescent="0.25">
      <c r="A8304" s="204">
        <v>34262</v>
      </c>
      <c r="B8304" s="201">
        <v>5.97</v>
      </c>
    </row>
    <row r="8305" spans="1:2" x14ac:dyDescent="0.25">
      <c r="A8305" s="204">
        <v>34263</v>
      </c>
      <c r="B8305" s="201">
        <v>6.06</v>
      </c>
    </row>
    <row r="8306" spans="1:2" x14ac:dyDescent="0.25">
      <c r="A8306" s="204">
        <v>34264</v>
      </c>
      <c r="B8306" s="201">
        <v>6.13</v>
      </c>
    </row>
    <row r="8307" spans="1:2" x14ac:dyDescent="0.25">
      <c r="A8307" s="204">
        <v>34267</v>
      </c>
      <c r="B8307" s="201">
        <v>6.17</v>
      </c>
    </row>
    <row r="8308" spans="1:2" x14ac:dyDescent="0.25">
      <c r="A8308" s="204">
        <v>34268</v>
      </c>
      <c r="B8308" s="201">
        <v>6.14</v>
      </c>
    </row>
    <row r="8309" spans="1:2" x14ac:dyDescent="0.25">
      <c r="A8309" s="204">
        <v>34269</v>
      </c>
      <c r="B8309" s="201">
        <v>6.15</v>
      </c>
    </row>
    <row r="8310" spans="1:2" x14ac:dyDescent="0.25">
      <c r="A8310" s="204">
        <v>34270</v>
      </c>
      <c r="B8310" s="201">
        <v>6.11</v>
      </c>
    </row>
    <row r="8311" spans="1:2" x14ac:dyDescent="0.25">
      <c r="A8311" s="204">
        <v>34271</v>
      </c>
      <c r="B8311" s="201">
        <v>6.12</v>
      </c>
    </row>
    <row r="8312" spans="1:2" x14ac:dyDescent="0.25">
      <c r="A8312" s="204">
        <v>34274</v>
      </c>
      <c r="B8312" s="201">
        <v>6.19</v>
      </c>
    </row>
    <row r="8313" spans="1:2" x14ac:dyDescent="0.25">
      <c r="A8313" s="204">
        <v>34275</v>
      </c>
      <c r="B8313" s="201">
        <v>6.28</v>
      </c>
    </row>
    <row r="8314" spans="1:2" x14ac:dyDescent="0.25">
      <c r="A8314" s="204">
        <v>34276</v>
      </c>
      <c r="B8314" s="201">
        <v>6.32</v>
      </c>
    </row>
    <row r="8315" spans="1:2" x14ac:dyDescent="0.25">
      <c r="A8315" s="204">
        <v>34277</v>
      </c>
      <c r="B8315" s="201">
        <v>6.34</v>
      </c>
    </row>
    <row r="8316" spans="1:2" x14ac:dyDescent="0.25">
      <c r="A8316" s="204">
        <v>34278</v>
      </c>
      <c r="B8316" s="201">
        <v>6.4</v>
      </c>
    </row>
    <row r="8317" spans="1:2" x14ac:dyDescent="0.25">
      <c r="A8317" s="204">
        <v>34281</v>
      </c>
      <c r="B8317" s="201">
        <v>6.38</v>
      </c>
    </row>
    <row r="8318" spans="1:2" x14ac:dyDescent="0.25">
      <c r="A8318" s="204">
        <v>34282</v>
      </c>
      <c r="B8318" s="201">
        <v>6.31</v>
      </c>
    </row>
    <row r="8319" spans="1:2" x14ac:dyDescent="0.25">
      <c r="A8319" s="204">
        <v>34283</v>
      </c>
      <c r="B8319" s="201">
        <v>6.38</v>
      </c>
    </row>
    <row r="8320" spans="1:2" x14ac:dyDescent="0.25">
      <c r="A8320" s="204">
        <v>34284</v>
      </c>
      <c r="B8320" s="201" t="e">
        <f>NA()</f>
        <v>#N/A</v>
      </c>
    </row>
    <row r="8321" spans="1:2" x14ac:dyDescent="0.25">
      <c r="A8321" s="204">
        <v>34285</v>
      </c>
      <c r="B8321" s="201">
        <v>6.33</v>
      </c>
    </row>
    <row r="8322" spans="1:2" x14ac:dyDescent="0.25">
      <c r="A8322" s="204">
        <v>34288</v>
      </c>
      <c r="B8322" s="201">
        <v>6.36</v>
      </c>
    </row>
    <row r="8323" spans="1:2" x14ac:dyDescent="0.25">
      <c r="A8323" s="204">
        <v>34289</v>
      </c>
      <c r="B8323" s="201">
        <v>6.35</v>
      </c>
    </row>
    <row r="8324" spans="1:2" x14ac:dyDescent="0.25">
      <c r="A8324" s="204">
        <v>34290</v>
      </c>
      <c r="B8324" s="201">
        <v>6.35</v>
      </c>
    </row>
    <row r="8325" spans="1:2" x14ac:dyDescent="0.25">
      <c r="A8325" s="204">
        <v>34291</v>
      </c>
      <c r="B8325" s="201">
        <v>6.4</v>
      </c>
    </row>
    <row r="8326" spans="1:2" x14ac:dyDescent="0.25">
      <c r="A8326" s="204">
        <v>34292</v>
      </c>
      <c r="B8326" s="201">
        <v>6.5</v>
      </c>
    </row>
    <row r="8327" spans="1:2" x14ac:dyDescent="0.25">
      <c r="A8327" s="204">
        <v>34295</v>
      </c>
      <c r="B8327" s="201">
        <v>6.53</v>
      </c>
    </row>
    <row r="8328" spans="1:2" x14ac:dyDescent="0.25">
      <c r="A8328" s="204">
        <v>34296</v>
      </c>
      <c r="B8328" s="201">
        <v>6.46</v>
      </c>
    </row>
    <row r="8329" spans="1:2" x14ac:dyDescent="0.25">
      <c r="A8329" s="204">
        <v>34297</v>
      </c>
      <c r="B8329" s="201">
        <v>6.47</v>
      </c>
    </row>
    <row r="8330" spans="1:2" x14ac:dyDescent="0.25">
      <c r="A8330" s="204">
        <v>34298</v>
      </c>
      <c r="B8330" s="201" t="e">
        <f>NA()</f>
        <v>#N/A</v>
      </c>
    </row>
    <row r="8331" spans="1:2" x14ac:dyDescent="0.25">
      <c r="A8331" s="204">
        <v>34299</v>
      </c>
      <c r="B8331" s="201">
        <v>6.43</v>
      </c>
    </row>
    <row r="8332" spans="1:2" x14ac:dyDescent="0.25">
      <c r="A8332" s="204">
        <v>34302</v>
      </c>
      <c r="B8332" s="201">
        <v>6.4</v>
      </c>
    </row>
    <row r="8333" spans="1:2" x14ac:dyDescent="0.25">
      <c r="A8333" s="204">
        <v>34303</v>
      </c>
      <c r="B8333" s="201">
        <v>6.46</v>
      </c>
    </row>
    <row r="8334" spans="1:2" x14ac:dyDescent="0.25">
      <c r="A8334" s="204">
        <v>34304</v>
      </c>
      <c r="B8334" s="201">
        <v>6.44</v>
      </c>
    </row>
    <row r="8335" spans="1:2" x14ac:dyDescent="0.25">
      <c r="A8335" s="204">
        <v>34305</v>
      </c>
      <c r="B8335" s="201">
        <v>6.42</v>
      </c>
    </row>
    <row r="8336" spans="1:2" x14ac:dyDescent="0.25">
      <c r="A8336" s="204">
        <v>34306</v>
      </c>
      <c r="B8336" s="201">
        <v>6.39</v>
      </c>
    </row>
    <row r="8337" spans="1:2" x14ac:dyDescent="0.25">
      <c r="A8337" s="204">
        <v>34309</v>
      </c>
      <c r="B8337" s="201">
        <v>6.31</v>
      </c>
    </row>
    <row r="8338" spans="1:2" x14ac:dyDescent="0.25">
      <c r="A8338" s="204">
        <v>34310</v>
      </c>
      <c r="B8338" s="201">
        <v>6.31</v>
      </c>
    </row>
    <row r="8339" spans="1:2" x14ac:dyDescent="0.25">
      <c r="A8339" s="204">
        <v>34311</v>
      </c>
      <c r="B8339" s="201">
        <v>6.31</v>
      </c>
    </row>
    <row r="8340" spans="1:2" x14ac:dyDescent="0.25">
      <c r="A8340" s="204">
        <v>34312</v>
      </c>
      <c r="B8340" s="201">
        <v>6.29</v>
      </c>
    </row>
    <row r="8341" spans="1:2" x14ac:dyDescent="0.25">
      <c r="A8341" s="204">
        <v>34313</v>
      </c>
      <c r="B8341" s="201">
        <v>6.34</v>
      </c>
    </row>
    <row r="8342" spans="1:2" x14ac:dyDescent="0.25">
      <c r="A8342" s="204">
        <v>34316</v>
      </c>
      <c r="B8342" s="201">
        <v>6.4</v>
      </c>
    </row>
    <row r="8343" spans="1:2" x14ac:dyDescent="0.25">
      <c r="A8343" s="204">
        <v>34317</v>
      </c>
      <c r="B8343" s="201">
        <v>6.46</v>
      </c>
    </row>
    <row r="8344" spans="1:2" x14ac:dyDescent="0.25">
      <c r="A8344" s="204">
        <v>34318</v>
      </c>
      <c r="B8344" s="201">
        <v>6.46</v>
      </c>
    </row>
    <row r="8345" spans="1:2" x14ac:dyDescent="0.25">
      <c r="A8345" s="204">
        <v>34319</v>
      </c>
      <c r="B8345" s="201">
        <v>6.47</v>
      </c>
    </row>
    <row r="8346" spans="1:2" x14ac:dyDescent="0.25">
      <c r="A8346" s="204">
        <v>34320</v>
      </c>
      <c r="B8346" s="201">
        <v>6.44</v>
      </c>
    </row>
    <row r="8347" spans="1:2" x14ac:dyDescent="0.25">
      <c r="A8347" s="204">
        <v>34323</v>
      </c>
      <c r="B8347" s="201">
        <v>6.45</v>
      </c>
    </row>
    <row r="8348" spans="1:2" x14ac:dyDescent="0.25">
      <c r="A8348" s="204">
        <v>34324</v>
      </c>
      <c r="B8348" s="201">
        <v>6.47</v>
      </c>
    </row>
    <row r="8349" spans="1:2" x14ac:dyDescent="0.25">
      <c r="A8349" s="204">
        <v>34325</v>
      </c>
      <c r="B8349" s="201">
        <v>6.37</v>
      </c>
    </row>
    <row r="8350" spans="1:2" x14ac:dyDescent="0.25">
      <c r="A8350" s="204">
        <v>34326</v>
      </c>
      <c r="B8350" s="201">
        <v>6.36</v>
      </c>
    </row>
    <row r="8351" spans="1:2" x14ac:dyDescent="0.25">
      <c r="A8351" s="204">
        <v>34327</v>
      </c>
      <c r="B8351" s="201" t="e">
        <f>NA()</f>
        <v>#N/A</v>
      </c>
    </row>
    <row r="8352" spans="1:2" x14ac:dyDescent="0.25">
      <c r="A8352" s="204">
        <v>34330</v>
      </c>
      <c r="B8352" s="201">
        <v>6.36</v>
      </c>
    </row>
    <row r="8353" spans="1:2" x14ac:dyDescent="0.25">
      <c r="A8353" s="204">
        <v>34331</v>
      </c>
      <c r="B8353" s="201">
        <v>6.36</v>
      </c>
    </row>
    <row r="8354" spans="1:2" x14ac:dyDescent="0.25">
      <c r="A8354" s="204">
        <v>34332</v>
      </c>
      <c r="B8354" s="201">
        <v>6.38</v>
      </c>
    </row>
    <row r="8355" spans="1:2" x14ac:dyDescent="0.25">
      <c r="A8355" s="204">
        <v>34333</v>
      </c>
      <c r="B8355" s="201">
        <v>6.47</v>
      </c>
    </row>
    <row r="8356" spans="1:2" x14ac:dyDescent="0.25">
      <c r="A8356" s="204">
        <v>34334</v>
      </c>
      <c r="B8356" s="201">
        <v>6.48</v>
      </c>
    </row>
    <row r="8357" spans="1:2" x14ac:dyDescent="0.25">
      <c r="A8357" s="204">
        <v>34337</v>
      </c>
      <c r="B8357" s="201">
        <v>6.54</v>
      </c>
    </row>
    <row r="8358" spans="1:2" x14ac:dyDescent="0.25">
      <c r="A8358" s="204">
        <v>34338</v>
      </c>
      <c r="B8358" s="201">
        <v>6.51</v>
      </c>
    </row>
    <row r="8359" spans="1:2" x14ac:dyDescent="0.25">
      <c r="A8359" s="204">
        <v>34339</v>
      </c>
      <c r="B8359" s="201">
        <v>6.54</v>
      </c>
    </row>
    <row r="8360" spans="1:2" x14ac:dyDescent="0.25">
      <c r="A8360" s="204">
        <v>34340</v>
      </c>
      <c r="B8360" s="201">
        <v>6.48</v>
      </c>
    </row>
    <row r="8361" spans="1:2" x14ac:dyDescent="0.25">
      <c r="A8361" s="204">
        <v>34341</v>
      </c>
      <c r="B8361" s="201">
        <v>6.35</v>
      </c>
    </row>
    <row r="8362" spans="1:2" x14ac:dyDescent="0.25">
      <c r="A8362" s="204">
        <v>34344</v>
      </c>
      <c r="B8362" s="201">
        <v>6.35</v>
      </c>
    </row>
    <row r="8363" spans="1:2" x14ac:dyDescent="0.25">
      <c r="A8363" s="204">
        <v>34345</v>
      </c>
      <c r="B8363" s="201">
        <v>6.34</v>
      </c>
    </row>
    <row r="8364" spans="1:2" x14ac:dyDescent="0.25">
      <c r="A8364" s="204">
        <v>34346</v>
      </c>
      <c r="B8364" s="201">
        <v>6.26</v>
      </c>
    </row>
    <row r="8365" spans="1:2" x14ac:dyDescent="0.25">
      <c r="A8365" s="204">
        <v>34347</v>
      </c>
      <c r="B8365" s="201">
        <v>6.36</v>
      </c>
    </row>
    <row r="8366" spans="1:2" x14ac:dyDescent="0.25">
      <c r="A8366" s="204">
        <v>34348</v>
      </c>
      <c r="B8366" s="201">
        <v>6.41</v>
      </c>
    </row>
    <row r="8367" spans="1:2" x14ac:dyDescent="0.25">
      <c r="A8367" s="204">
        <v>34351</v>
      </c>
      <c r="B8367" s="201" t="e">
        <f>NA()</f>
        <v>#N/A</v>
      </c>
    </row>
    <row r="8368" spans="1:2" x14ac:dyDescent="0.25">
      <c r="A8368" s="204">
        <v>34352</v>
      </c>
      <c r="B8368" s="201">
        <v>6.38</v>
      </c>
    </row>
    <row r="8369" spans="1:2" x14ac:dyDescent="0.25">
      <c r="A8369" s="204">
        <v>34353</v>
      </c>
      <c r="B8369" s="201">
        <v>6.4</v>
      </c>
    </row>
    <row r="8370" spans="1:2" x14ac:dyDescent="0.25">
      <c r="A8370" s="204">
        <v>34354</v>
      </c>
      <c r="B8370" s="201">
        <v>6.36</v>
      </c>
    </row>
    <row r="8371" spans="1:2" x14ac:dyDescent="0.25">
      <c r="A8371" s="204">
        <v>34355</v>
      </c>
      <c r="B8371" s="201">
        <v>6.36</v>
      </c>
    </row>
    <row r="8372" spans="1:2" x14ac:dyDescent="0.25">
      <c r="A8372" s="204">
        <v>34358</v>
      </c>
      <c r="B8372" s="201">
        <v>6.38</v>
      </c>
    </row>
    <row r="8373" spans="1:2" x14ac:dyDescent="0.25">
      <c r="A8373" s="204">
        <v>34359</v>
      </c>
      <c r="B8373" s="201">
        <v>6.4</v>
      </c>
    </row>
    <row r="8374" spans="1:2" x14ac:dyDescent="0.25">
      <c r="A8374" s="204">
        <v>34360</v>
      </c>
      <c r="B8374" s="201">
        <v>6.39</v>
      </c>
    </row>
    <row r="8375" spans="1:2" x14ac:dyDescent="0.25">
      <c r="A8375" s="204">
        <v>34361</v>
      </c>
      <c r="B8375" s="201">
        <v>6.33</v>
      </c>
    </row>
    <row r="8376" spans="1:2" x14ac:dyDescent="0.25">
      <c r="A8376" s="204">
        <v>34362</v>
      </c>
      <c r="B8376" s="201">
        <v>6.27</v>
      </c>
    </row>
    <row r="8377" spans="1:2" x14ac:dyDescent="0.25">
      <c r="A8377" s="204">
        <v>34365</v>
      </c>
      <c r="B8377" s="201">
        <v>6.29</v>
      </c>
    </row>
    <row r="8378" spans="1:2" x14ac:dyDescent="0.25">
      <c r="A8378" s="204">
        <v>34366</v>
      </c>
      <c r="B8378" s="201">
        <v>6.37</v>
      </c>
    </row>
    <row r="8379" spans="1:2" x14ac:dyDescent="0.25">
      <c r="A8379" s="204">
        <v>34367</v>
      </c>
      <c r="B8379" s="201">
        <v>6.36</v>
      </c>
    </row>
    <row r="8380" spans="1:2" x14ac:dyDescent="0.25">
      <c r="A8380" s="204">
        <v>34368</v>
      </c>
      <c r="B8380" s="201">
        <v>6.38</v>
      </c>
    </row>
    <row r="8381" spans="1:2" x14ac:dyDescent="0.25">
      <c r="A8381" s="204">
        <v>34369</v>
      </c>
      <c r="B8381" s="201">
        <v>6.49</v>
      </c>
    </row>
    <row r="8382" spans="1:2" x14ac:dyDescent="0.25">
      <c r="A8382" s="204">
        <v>34372</v>
      </c>
      <c r="B8382" s="201">
        <v>6.5</v>
      </c>
    </row>
    <row r="8383" spans="1:2" x14ac:dyDescent="0.25">
      <c r="A8383" s="204">
        <v>34373</v>
      </c>
      <c r="B8383" s="201">
        <v>6.55</v>
      </c>
    </row>
    <row r="8384" spans="1:2" x14ac:dyDescent="0.25">
      <c r="A8384" s="204">
        <v>34374</v>
      </c>
      <c r="B8384" s="201">
        <v>6.52</v>
      </c>
    </row>
    <row r="8385" spans="1:2" x14ac:dyDescent="0.25">
      <c r="A8385" s="204">
        <v>34375</v>
      </c>
      <c r="B8385" s="201">
        <v>6.53</v>
      </c>
    </row>
    <row r="8386" spans="1:2" x14ac:dyDescent="0.25">
      <c r="A8386" s="204">
        <v>34376</v>
      </c>
      <c r="B8386" s="201">
        <v>6.5</v>
      </c>
    </row>
    <row r="8387" spans="1:2" x14ac:dyDescent="0.25">
      <c r="A8387" s="204">
        <v>34379</v>
      </c>
      <c r="B8387" s="201">
        <v>6.53</v>
      </c>
    </row>
    <row r="8388" spans="1:2" x14ac:dyDescent="0.25">
      <c r="A8388" s="204">
        <v>34380</v>
      </c>
      <c r="B8388" s="201">
        <v>6.53</v>
      </c>
    </row>
    <row r="8389" spans="1:2" x14ac:dyDescent="0.25">
      <c r="A8389" s="204">
        <v>34381</v>
      </c>
      <c r="B8389" s="201">
        <v>6.53</v>
      </c>
    </row>
    <row r="8390" spans="1:2" x14ac:dyDescent="0.25">
      <c r="A8390" s="204">
        <v>34382</v>
      </c>
      <c r="B8390" s="201">
        <v>6.62</v>
      </c>
    </row>
    <row r="8391" spans="1:2" x14ac:dyDescent="0.25">
      <c r="A8391" s="204">
        <v>34383</v>
      </c>
      <c r="B8391" s="201">
        <v>6.7</v>
      </c>
    </row>
    <row r="8392" spans="1:2" x14ac:dyDescent="0.25">
      <c r="A8392" s="204">
        <v>34386</v>
      </c>
      <c r="B8392" s="201" t="e">
        <f>NA()</f>
        <v>#N/A</v>
      </c>
    </row>
    <row r="8393" spans="1:2" x14ac:dyDescent="0.25">
      <c r="A8393" s="204">
        <v>34387</v>
      </c>
      <c r="B8393" s="201">
        <v>6.67</v>
      </c>
    </row>
    <row r="8394" spans="1:2" x14ac:dyDescent="0.25">
      <c r="A8394" s="204">
        <v>34388</v>
      </c>
      <c r="B8394" s="201">
        <v>6.73</v>
      </c>
    </row>
    <row r="8395" spans="1:2" x14ac:dyDescent="0.25">
      <c r="A8395" s="204">
        <v>34389</v>
      </c>
      <c r="B8395" s="201">
        <v>6.82</v>
      </c>
    </row>
    <row r="8396" spans="1:2" x14ac:dyDescent="0.25">
      <c r="A8396" s="204">
        <v>34390</v>
      </c>
      <c r="B8396" s="201">
        <v>6.8</v>
      </c>
    </row>
    <row r="8397" spans="1:2" x14ac:dyDescent="0.25">
      <c r="A8397" s="204">
        <v>34393</v>
      </c>
      <c r="B8397" s="201">
        <v>6.75</v>
      </c>
    </row>
    <row r="8398" spans="1:2" x14ac:dyDescent="0.25">
      <c r="A8398" s="204">
        <v>34394</v>
      </c>
      <c r="B8398" s="201">
        <v>6.86</v>
      </c>
    </row>
    <row r="8399" spans="1:2" x14ac:dyDescent="0.25">
      <c r="A8399" s="204">
        <v>34395</v>
      </c>
      <c r="B8399" s="201">
        <v>6.87</v>
      </c>
    </row>
    <row r="8400" spans="1:2" x14ac:dyDescent="0.25">
      <c r="A8400" s="204">
        <v>34396</v>
      </c>
      <c r="B8400" s="201">
        <v>6.92</v>
      </c>
    </row>
    <row r="8401" spans="1:2" x14ac:dyDescent="0.25">
      <c r="A8401" s="204">
        <v>34397</v>
      </c>
      <c r="B8401" s="201">
        <v>6.92</v>
      </c>
    </row>
    <row r="8402" spans="1:2" x14ac:dyDescent="0.25">
      <c r="A8402" s="204">
        <v>34400</v>
      </c>
      <c r="B8402" s="201">
        <v>6.87</v>
      </c>
    </row>
    <row r="8403" spans="1:2" x14ac:dyDescent="0.25">
      <c r="A8403" s="204">
        <v>34401</v>
      </c>
      <c r="B8403" s="201">
        <v>6.92</v>
      </c>
    </row>
    <row r="8404" spans="1:2" x14ac:dyDescent="0.25">
      <c r="A8404" s="204">
        <v>34402</v>
      </c>
      <c r="B8404" s="201">
        <v>6.93</v>
      </c>
    </row>
    <row r="8405" spans="1:2" x14ac:dyDescent="0.25">
      <c r="A8405" s="204">
        <v>34403</v>
      </c>
      <c r="B8405" s="201">
        <v>7.02</v>
      </c>
    </row>
    <row r="8406" spans="1:2" x14ac:dyDescent="0.25">
      <c r="A8406" s="204">
        <v>34404</v>
      </c>
      <c r="B8406" s="201">
        <v>6.99</v>
      </c>
    </row>
    <row r="8407" spans="1:2" x14ac:dyDescent="0.25">
      <c r="A8407" s="204">
        <v>34407</v>
      </c>
      <c r="B8407" s="201">
        <v>7.01</v>
      </c>
    </row>
    <row r="8408" spans="1:2" x14ac:dyDescent="0.25">
      <c r="A8408" s="204">
        <v>34408</v>
      </c>
      <c r="B8408" s="201">
        <v>6.99</v>
      </c>
    </row>
    <row r="8409" spans="1:2" x14ac:dyDescent="0.25">
      <c r="A8409" s="204">
        <v>34409</v>
      </c>
      <c r="B8409" s="201">
        <v>6.9</v>
      </c>
    </row>
    <row r="8410" spans="1:2" x14ac:dyDescent="0.25">
      <c r="A8410" s="204">
        <v>34410</v>
      </c>
      <c r="B8410" s="201">
        <v>6.91</v>
      </c>
    </row>
    <row r="8411" spans="1:2" x14ac:dyDescent="0.25">
      <c r="A8411" s="204">
        <v>34411</v>
      </c>
      <c r="B8411" s="201">
        <v>6.99</v>
      </c>
    </row>
    <row r="8412" spans="1:2" x14ac:dyDescent="0.25">
      <c r="A8412" s="204">
        <v>34414</v>
      </c>
      <c r="B8412" s="201">
        <v>7.03</v>
      </c>
    </row>
    <row r="8413" spans="1:2" x14ac:dyDescent="0.25">
      <c r="A8413" s="204">
        <v>34415</v>
      </c>
      <c r="B8413" s="201">
        <v>6.94</v>
      </c>
    </row>
    <row r="8414" spans="1:2" x14ac:dyDescent="0.25">
      <c r="A8414" s="204">
        <v>34416</v>
      </c>
      <c r="B8414" s="201">
        <v>6.95</v>
      </c>
    </row>
    <row r="8415" spans="1:2" x14ac:dyDescent="0.25">
      <c r="A8415" s="204">
        <v>34417</v>
      </c>
      <c r="B8415" s="201">
        <v>7.09</v>
      </c>
    </row>
    <row r="8416" spans="1:2" x14ac:dyDescent="0.25">
      <c r="A8416" s="204">
        <v>34418</v>
      </c>
      <c r="B8416" s="201">
        <v>7.1</v>
      </c>
    </row>
    <row r="8417" spans="1:2" x14ac:dyDescent="0.25">
      <c r="A8417" s="204">
        <v>34421</v>
      </c>
      <c r="B8417" s="201">
        <v>7.09</v>
      </c>
    </row>
    <row r="8418" spans="1:2" x14ac:dyDescent="0.25">
      <c r="A8418" s="204">
        <v>34422</v>
      </c>
      <c r="B8418" s="201">
        <v>7.17</v>
      </c>
    </row>
    <row r="8419" spans="1:2" x14ac:dyDescent="0.25">
      <c r="A8419" s="204">
        <v>34423</v>
      </c>
      <c r="B8419" s="201">
        <v>7.23</v>
      </c>
    </row>
    <row r="8420" spans="1:2" x14ac:dyDescent="0.25">
      <c r="A8420" s="204">
        <v>34424</v>
      </c>
      <c r="B8420" s="201">
        <v>7.23</v>
      </c>
    </row>
    <row r="8421" spans="1:2" x14ac:dyDescent="0.25">
      <c r="A8421" s="204">
        <v>34425</v>
      </c>
      <c r="B8421" s="201" t="e">
        <f>NA()</f>
        <v>#N/A</v>
      </c>
    </row>
    <row r="8422" spans="1:2" x14ac:dyDescent="0.25">
      <c r="A8422" s="204">
        <v>34428</v>
      </c>
      <c r="B8422" s="201">
        <v>7.55</v>
      </c>
    </row>
    <row r="8423" spans="1:2" x14ac:dyDescent="0.25">
      <c r="A8423" s="204">
        <v>34429</v>
      </c>
      <c r="B8423" s="201">
        <v>7.41</v>
      </c>
    </row>
    <row r="8424" spans="1:2" x14ac:dyDescent="0.25">
      <c r="A8424" s="204">
        <v>34430</v>
      </c>
      <c r="B8424" s="201">
        <v>7.38</v>
      </c>
    </row>
    <row r="8425" spans="1:2" x14ac:dyDescent="0.25">
      <c r="A8425" s="204">
        <v>34431</v>
      </c>
      <c r="B8425" s="201">
        <v>7.33</v>
      </c>
    </row>
    <row r="8426" spans="1:2" x14ac:dyDescent="0.25">
      <c r="A8426" s="204">
        <v>34432</v>
      </c>
      <c r="B8426" s="201">
        <v>7.4</v>
      </c>
    </row>
    <row r="8427" spans="1:2" x14ac:dyDescent="0.25">
      <c r="A8427" s="204">
        <v>34435</v>
      </c>
      <c r="B8427" s="201">
        <v>7.37</v>
      </c>
    </row>
    <row r="8428" spans="1:2" x14ac:dyDescent="0.25">
      <c r="A8428" s="204">
        <v>34436</v>
      </c>
      <c r="B8428" s="201">
        <v>7.32</v>
      </c>
    </row>
    <row r="8429" spans="1:2" x14ac:dyDescent="0.25">
      <c r="A8429" s="204">
        <v>34437</v>
      </c>
      <c r="B8429" s="201">
        <v>7.39</v>
      </c>
    </row>
    <row r="8430" spans="1:2" x14ac:dyDescent="0.25">
      <c r="A8430" s="204">
        <v>34438</v>
      </c>
      <c r="B8430" s="201">
        <v>7.43</v>
      </c>
    </row>
    <row r="8431" spans="1:2" x14ac:dyDescent="0.25">
      <c r="A8431" s="204">
        <v>34439</v>
      </c>
      <c r="B8431" s="201">
        <v>7.42</v>
      </c>
    </row>
    <row r="8432" spans="1:2" x14ac:dyDescent="0.25">
      <c r="A8432" s="204">
        <v>34442</v>
      </c>
      <c r="B8432" s="201">
        <v>7.55</v>
      </c>
    </row>
    <row r="8433" spans="1:2" x14ac:dyDescent="0.25">
      <c r="A8433" s="204">
        <v>34443</v>
      </c>
      <c r="B8433" s="201">
        <v>7.5</v>
      </c>
    </row>
    <row r="8434" spans="1:2" x14ac:dyDescent="0.25">
      <c r="A8434" s="204">
        <v>34444</v>
      </c>
      <c r="B8434" s="201">
        <v>7.46</v>
      </c>
    </row>
    <row r="8435" spans="1:2" x14ac:dyDescent="0.25">
      <c r="A8435" s="204">
        <v>34445</v>
      </c>
      <c r="B8435" s="201">
        <v>7.33</v>
      </c>
    </row>
    <row r="8436" spans="1:2" x14ac:dyDescent="0.25">
      <c r="A8436" s="204">
        <v>34446</v>
      </c>
      <c r="B8436" s="201">
        <v>7.34</v>
      </c>
    </row>
    <row r="8437" spans="1:2" x14ac:dyDescent="0.25">
      <c r="A8437" s="204">
        <v>34449</v>
      </c>
      <c r="B8437" s="201">
        <v>7.26</v>
      </c>
    </row>
    <row r="8438" spans="1:2" x14ac:dyDescent="0.25">
      <c r="A8438" s="204">
        <v>34450</v>
      </c>
      <c r="B8438" s="201">
        <v>7.24</v>
      </c>
    </row>
    <row r="8439" spans="1:2" x14ac:dyDescent="0.25">
      <c r="A8439" s="204">
        <v>34451</v>
      </c>
      <c r="B8439" s="201" t="e">
        <f>NA()</f>
        <v>#N/A</v>
      </c>
    </row>
    <row r="8440" spans="1:2" x14ac:dyDescent="0.25">
      <c r="A8440" s="204">
        <v>34452</v>
      </c>
      <c r="B8440" s="201">
        <v>7.41</v>
      </c>
    </row>
    <row r="8441" spans="1:2" x14ac:dyDescent="0.25">
      <c r="A8441" s="204">
        <v>34453</v>
      </c>
      <c r="B8441" s="201">
        <v>7.44</v>
      </c>
    </row>
    <row r="8442" spans="1:2" x14ac:dyDescent="0.25">
      <c r="A8442" s="204">
        <v>34456</v>
      </c>
      <c r="B8442" s="201">
        <v>7.45</v>
      </c>
    </row>
    <row r="8443" spans="1:2" x14ac:dyDescent="0.25">
      <c r="A8443" s="204">
        <v>34457</v>
      </c>
      <c r="B8443" s="201">
        <v>7.48</v>
      </c>
    </row>
    <row r="8444" spans="1:2" x14ac:dyDescent="0.25">
      <c r="A8444" s="204">
        <v>34458</v>
      </c>
      <c r="B8444" s="201">
        <v>7.49</v>
      </c>
    </row>
    <row r="8445" spans="1:2" x14ac:dyDescent="0.25">
      <c r="A8445" s="204">
        <v>34459</v>
      </c>
      <c r="B8445" s="201">
        <v>7.46</v>
      </c>
    </row>
    <row r="8446" spans="1:2" x14ac:dyDescent="0.25">
      <c r="A8446" s="204">
        <v>34460</v>
      </c>
      <c r="B8446" s="201">
        <v>7.67</v>
      </c>
    </row>
    <row r="8447" spans="1:2" x14ac:dyDescent="0.25">
      <c r="A8447" s="204">
        <v>34463</v>
      </c>
      <c r="B8447" s="201">
        <v>7.76</v>
      </c>
    </row>
    <row r="8448" spans="1:2" x14ac:dyDescent="0.25">
      <c r="A8448" s="204">
        <v>34464</v>
      </c>
      <c r="B8448" s="201">
        <v>7.62</v>
      </c>
    </row>
    <row r="8449" spans="1:2" x14ac:dyDescent="0.25">
      <c r="A8449" s="204">
        <v>34465</v>
      </c>
      <c r="B8449" s="201">
        <v>7.73</v>
      </c>
    </row>
    <row r="8450" spans="1:2" x14ac:dyDescent="0.25">
      <c r="A8450" s="204">
        <v>34466</v>
      </c>
      <c r="B8450" s="201">
        <v>7.69</v>
      </c>
    </row>
    <row r="8451" spans="1:2" x14ac:dyDescent="0.25">
      <c r="A8451" s="204">
        <v>34467</v>
      </c>
      <c r="B8451" s="201">
        <v>7.63</v>
      </c>
    </row>
    <row r="8452" spans="1:2" x14ac:dyDescent="0.25">
      <c r="A8452" s="204">
        <v>34470</v>
      </c>
      <c r="B8452" s="201">
        <v>7.58</v>
      </c>
    </row>
    <row r="8453" spans="1:2" x14ac:dyDescent="0.25">
      <c r="A8453" s="204">
        <v>34471</v>
      </c>
      <c r="B8453" s="201">
        <v>7.39</v>
      </c>
    </row>
    <row r="8454" spans="1:2" x14ac:dyDescent="0.25">
      <c r="A8454" s="204">
        <v>34472</v>
      </c>
      <c r="B8454" s="201">
        <v>7.41</v>
      </c>
    </row>
    <row r="8455" spans="1:2" x14ac:dyDescent="0.25">
      <c r="A8455" s="204">
        <v>34473</v>
      </c>
      <c r="B8455" s="201">
        <v>7.37</v>
      </c>
    </row>
    <row r="8456" spans="1:2" x14ac:dyDescent="0.25">
      <c r="A8456" s="204">
        <v>34474</v>
      </c>
      <c r="B8456" s="201">
        <v>7.44</v>
      </c>
    </row>
    <row r="8457" spans="1:2" x14ac:dyDescent="0.25">
      <c r="A8457" s="204">
        <v>34477</v>
      </c>
      <c r="B8457" s="201">
        <v>7.58</v>
      </c>
    </row>
    <row r="8458" spans="1:2" x14ac:dyDescent="0.25">
      <c r="A8458" s="204">
        <v>34478</v>
      </c>
      <c r="B8458" s="201">
        <v>7.54</v>
      </c>
    </row>
    <row r="8459" spans="1:2" x14ac:dyDescent="0.25">
      <c r="A8459" s="204">
        <v>34479</v>
      </c>
      <c r="B8459" s="201">
        <v>7.51</v>
      </c>
    </row>
    <row r="8460" spans="1:2" x14ac:dyDescent="0.25">
      <c r="A8460" s="204">
        <v>34480</v>
      </c>
      <c r="B8460" s="201">
        <v>7.51</v>
      </c>
    </row>
    <row r="8461" spans="1:2" x14ac:dyDescent="0.25">
      <c r="A8461" s="204">
        <v>34481</v>
      </c>
      <c r="B8461" s="201">
        <v>7.55</v>
      </c>
    </row>
    <row r="8462" spans="1:2" x14ac:dyDescent="0.25">
      <c r="A8462" s="204">
        <v>34484</v>
      </c>
      <c r="B8462" s="201" t="e">
        <f>NA()</f>
        <v>#N/A</v>
      </c>
    </row>
    <row r="8463" spans="1:2" x14ac:dyDescent="0.25">
      <c r="A8463" s="204">
        <v>34485</v>
      </c>
      <c r="B8463" s="201">
        <v>7.58</v>
      </c>
    </row>
    <row r="8464" spans="1:2" x14ac:dyDescent="0.25">
      <c r="A8464" s="204">
        <v>34486</v>
      </c>
      <c r="B8464" s="201">
        <v>7.52</v>
      </c>
    </row>
    <row r="8465" spans="1:2" x14ac:dyDescent="0.25">
      <c r="A8465" s="204">
        <v>34487</v>
      </c>
      <c r="B8465" s="201">
        <v>7.49</v>
      </c>
    </row>
    <row r="8466" spans="1:2" x14ac:dyDescent="0.25">
      <c r="A8466" s="204">
        <v>34488</v>
      </c>
      <c r="B8466" s="201">
        <v>7.39</v>
      </c>
    </row>
    <row r="8467" spans="1:2" x14ac:dyDescent="0.25">
      <c r="A8467" s="204">
        <v>34491</v>
      </c>
      <c r="B8467" s="201">
        <v>7.34</v>
      </c>
    </row>
    <row r="8468" spans="1:2" x14ac:dyDescent="0.25">
      <c r="A8468" s="204">
        <v>34492</v>
      </c>
      <c r="B8468" s="201">
        <v>7.37</v>
      </c>
    </row>
    <row r="8469" spans="1:2" x14ac:dyDescent="0.25">
      <c r="A8469" s="204">
        <v>34493</v>
      </c>
      <c r="B8469" s="201">
        <v>7.39</v>
      </c>
    </row>
    <row r="8470" spans="1:2" x14ac:dyDescent="0.25">
      <c r="A8470" s="204">
        <v>34494</v>
      </c>
      <c r="B8470" s="201">
        <v>7.39</v>
      </c>
    </row>
    <row r="8471" spans="1:2" x14ac:dyDescent="0.25">
      <c r="A8471" s="204">
        <v>34495</v>
      </c>
      <c r="B8471" s="201">
        <v>7.44</v>
      </c>
    </row>
    <row r="8472" spans="1:2" x14ac:dyDescent="0.25">
      <c r="A8472" s="204">
        <v>34498</v>
      </c>
      <c r="B8472" s="201">
        <v>7.47</v>
      </c>
    </row>
    <row r="8473" spans="1:2" x14ac:dyDescent="0.25">
      <c r="A8473" s="204">
        <v>34499</v>
      </c>
      <c r="B8473" s="201">
        <v>7.41</v>
      </c>
    </row>
    <row r="8474" spans="1:2" x14ac:dyDescent="0.25">
      <c r="A8474" s="204">
        <v>34500</v>
      </c>
      <c r="B8474" s="201">
        <v>7.53</v>
      </c>
    </row>
    <row r="8475" spans="1:2" x14ac:dyDescent="0.25">
      <c r="A8475" s="204">
        <v>34501</v>
      </c>
      <c r="B8475" s="201">
        <v>7.49</v>
      </c>
    </row>
    <row r="8476" spans="1:2" x14ac:dyDescent="0.25">
      <c r="A8476" s="204">
        <v>34502</v>
      </c>
      <c r="B8476" s="201">
        <v>7.58</v>
      </c>
    </row>
    <row r="8477" spans="1:2" x14ac:dyDescent="0.25">
      <c r="A8477" s="204">
        <v>34505</v>
      </c>
      <c r="B8477" s="201">
        <v>7.58</v>
      </c>
    </row>
    <row r="8478" spans="1:2" x14ac:dyDescent="0.25">
      <c r="A8478" s="204">
        <v>34506</v>
      </c>
      <c r="B8478" s="201">
        <v>7.63</v>
      </c>
    </row>
    <row r="8479" spans="1:2" x14ac:dyDescent="0.25">
      <c r="A8479" s="204">
        <v>34507</v>
      </c>
      <c r="B8479" s="201">
        <v>7.52</v>
      </c>
    </row>
    <row r="8480" spans="1:2" x14ac:dyDescent="0.25">
      <c r="A8480" s="204">
        <v>34508</v>
      </c>
      <c r="B8480" s="201">
        <v>7.51</v>
      </c>
    </row>
    <row r="8481" spans="1:2" x14ac:dyDescent="0.25">
      <c r="A8481" s="204">
        <v>34509</v>
      </c>
      <c r="B8481" s="201">
        <v>7.63</v>
      </c>
    </row>
    <row r="8482" spans="1:2" x14ac:dyDescent="0.25">
      <c r="A8482" s="204">
        <v>34512</v>
      </c>
      <c r="B8482" s="201">
        <v>7.57</v>
      </c>
    </row>
    <row r="8483" spans="1:2" x14ac:dyDescent="0.25">
      <c r="A8483" s="204">
        <v>34513</v>
      </c>
      <c r="B8483" s="201">
        <v>7.65</v>
      </c>
    </row>
    <row r="8484" spans="1:2" x14ac:dyDescent="0.25">
      <c r="A8484" s="204">
        <v>34514</v>
      </c>
      <c r="B8484" s="201">
        <v>7.63</v>
      </c>
    </row>
    <row r="8485" spans="1:2" x14ac:dyDescent="0.25">
      <c r="A8485" s="204">
        <v>34515</v>
      </c>
      <c r="B8485" s="201">
        <v>7.75</v>
      </c>
    </row>
    <row r="8486" spans="1:2" x14ac:dyDescent="0.25">
      <c r="A8486" s="204">
        <v>34516</v>
      </c>
      <c r="B8486" s="201">
        <v>7.74</v>
      </c>
    </row>
    <row r="8487" spans="1:2" x14ac:dyDescent="0.25">
      <c r="A8487" s="204">
        <v>34519</v>
      </c>
      <c r="B8487" s="201" t="e">
        <f>NA()</f>
        <v>#N/A</v>
      </c>
    </row>
    <row r="8488" spans="1:2" x14ac:dyDescent="0.25">
      <c r="A8488" s="204">
        <v>34520</v>
      </c>
      <c r="B8488" s="201">
        <v>7.71</v>
      </c>
    </row>
    <row r="8489" spans="1:2" x14ac:dyDescent="0.25">
      <c r="A8489" s="204">
        <v>34521</v>
      </c>
      <c r="B8489" s="201">
        <v>7.72</v>
      </c>
    </row>
    <row r="8490" spans="1:2" x14ac:dyDescent="0.25">
      <c r="A8490" s="204">
        <v>34522</v>
      </c>
      <c r="B8490" s="201">
        <v>7.71</v>
      </c>
    </row>
    <row r="8491" spans="1:2" x14ac:dyDescent="0.25">
      <c r="A8491" s="204">
        <v>34523</v>
      </c>
      <c r="B8491" s="201">
        <v>7.81</v>
      </c>
    </row>
    <row r="8492" spans="1:2" x14ac:dyDescent="0.25">
      <c r="A8492" s="204">
        <v>34526</v>
      </c>
      <c r="B8492" s="201">
        <v>7.84</v>
      </c>
    </row>
    <row r="8493" spans="1:2" x14ac:dyDescent="0.25">
      <c r="A8493" s="204">
        <v>34527</v>
      </c>
      <c r="B8493" s="201">
        <v>7.8</v>
      </c>
    </row>
    <row r="8494" spans="1:2" x14ac:dyDescent="0.25">
      <c r="A8494" s="204">
        <v>34528</v>
      </c>
      <c r="B8494" s="201">
        <v>7.79</v>
      </c>
    </row>
    <row r="8495" spans="1:2" x14ac:dyDescent="0.25">
      <c r="A8495" s="204">
        <v>34529</v>
      </c>
      <c r="B8495" s="201">
        <v>7.63</v>
      </c>
    </row>
    <row r="8496" spans="1:2" x14ac:dyDescent="0.25">
      <c r="A8496" s="204">
        <v>34530</v>
      </c>
      <c r="B8496" s="201">
        <v>7.64</v>
      </c>
    </row>
    <row r="8497" spans="1:2" x14ac:dyDescent="0.25">
      <c r="A8497" s="204">
        <v>34533</v>
      </c>
      <c r="B8497" s="201">
        <v>7.6</v>
      </c>
    </row>
    <row r="8498" spans="1:2" x14ac:dyDescent="0.25">
      <c r="A8498" s="204">
        <v>34534</v>
      </c>
      <c r="B8498" s="201">
        <v>7.56</v>
      </c>
    </row>
    <row r="8499" spans="1:2" x14ac:dyDescent="0.25">
      <c r="A8499" s="204">
        <v>34535</v>
      </c>
      <c r="B8499" s="201">
        <v>7.64</v>
      </c>
    </row>
    <row r="8500" spans="1:2" x14ac:dyDescent="0.25">
      <c r="A8500" s="204">
        <v>34536</v>
      </c>
      <c r="B8500" s="201">
        <v>7.64</v>
      </c>
    </row>
    <row r="8501" spans="1:2" x14ac:dyDescent="0.25">
      <c r="A8501" s="204">
        <v>34537</v>
      </c>
      <c r="B8501" s="201">
        <v>7.65</v>
      </c>
    </row>
    <row r="8502" spans="1:2" x14ac:dyDescent="0.25">
      <c r="A8502" s="204">
        <v>34540</v>
      </c>
      <c r="B8502" s="201">
        <v>7.61</v>
      </c>
    </row>
    <row r="8503" spans="1:2" x14ac:dyDescent="0.25">
      <c r="A8503" s="204">
        <v>34541</v>
      </c>
      <c r="B8503" s="201">
        <v>7.63</v>
      </c>
    </row>
    <row r="8504" spans="1:2" x14ac:dyDescent="0.25">
      <c r="A8504" s="204">
        <v>34542</v>
      </c>
      <c r="B8504" s="201">
        <v>7.69</v>
      </c>
    </row>
    <row r="8505" spans="1:2" x14ac:dyDescent="0.25">
      <c r="A8505" s="204">
        <v>34543</v>
      </c>
      <c r="B8505" s="201">
        <v>7.62</v>
      </c>
    </row>
    <row r="8506" spans="1:2" x14ac:dyDescent="0.25">
      <c r="A8506" s="204">
        <v>34544</v>
      </c>
      <c r="B8506" s="201">
        <v>7.46</v>
      </c>
    </row>
    <row r="8507" spans="1:2" x14ac:dyDescent="0.25">
      <c r="A8507" s="204">
        <v>34547</v>
      </c>
      <c r="B8507" s="201">
        <v>7.47</v>
      </c>
    </row>
    <row r="8508" spans="1:2" x14ac:dyDescent="0.25">
      <c r="A8508" s="204">
        <v>34548</v>
      </c>
      <c r="B8508" s="201">
        <v>7.46</v>
      </c>
    </row>
    <row r="8509" spans="1:2" x14ac:dyDescent="0.25">
      <c r="A8509" s="204">
        <v>34549</v>
      </c>
      <c r="B8509" s="201">
        <v>7.44</v>
      </c>
    </row>
    <row r="8510" spans="1:2" x14ac:dyDescent="0.25">
      <c r="A8510" s="204">
        <v>34550</v>
      </c>
      <c r="B8510" s="201">
        <v>7.47</v>
      </c>
    </row>
    <row r="8511" spans="1:2" x14ac:dyDescent="0.25">
      <c r="A8511" s="204">
        <v>34551</v>
      </c>
      <c r="B8511" s="201">
        <v>7.62</v>
      </c>
    </row>
    <row r="8512" spans="1:2" x14ac:dyDescent="0.25">
      <c r="A8512" s="204">
        <v>34554</v>
      </c>
      <c r="B8512" s="201">
        <v>7.61</v>
      </c>
    </row>
    <row r="8513" spans="1:2" x14ac:dyDescent="0.25">
      <c r="A8513" s="204">
        <v>34555</v>
      </c>
      <c r="B8513" s="201">
        <v>7.65</v>
      </c>
    </row>
    <row r="8514" spans="1:2" x14ac:dyDescent="0.25">
      <c r="A8514" s="204">
        <v>34556</v>
      </c>
      <c r="B8514" s="201">
        <v>7.66</v>
      </c>
    </row>
    <row r="8515" spans="1:2" x14ac:dyDescent="0.25">
      <c r="A8515" s="204">
        <v>34557</v>
      </c>
      <c r="B8515" s="201">
        <v>7.72</v>
      </c>
    </row>
    <row r="8516" spans="1:2" x14ac:dyDescent="0.25">
      <c r="A8516" s="204">
        <v>34558</v>
      </c>
      <c r="B8516" s="201">
        <v>7.66</v>
      </c>
    </row>
    <row r="8517" spans="1:2" x14ac:dyDescent="0.25">
      <c r="A8517" s="204">
        <v>34561</v>
      </c>
      <c r="B8517" s="201">
        <v>7.68</v>
      </c>
    </row>
    <row r="8518" spans="1:2" x14ac:dyDescent="0.25">
      <c r="A8518" s="204">
        <v>34562</v>
      </c>
      <c r="B8518" s="201">
        <v>7.56</v>
      </c>
    </row>
    <row r="8519" spans="1:2" x14ac:dyDescent="0.25">
      <c r="A8519" s="204">
        <v>34563</v>
      </c>
      <c r="B8519" s="201">
        <v>7.55</v>
      </c>
    </row>
    <row r="8520" spans="1:2" x14ac:dyDescent="0.25">
      <c r="A8520" s="204">
        <v>34564</v>
      </c>
      <c r="B8520" s="201">
        <v>7.67</v>
      </c>
    </row>
    <row r="8521" spans="1:2" x14ac:dyDescent="0.25">
      <c r="A8521" s="204">
        <v>34565</v>
      </c>
      <c r="B8521" s="201">
        <v>7.67</v>
      </c>
    </row>
    <row r="8522" spans="1:2" x14ac:dyDescent="0.25">
      <c r="A8522" s="204">
        <v>34568</v>
      </c>
      <c r="B8522" s="201">
        <v>7.73</v>
      </c>
    </row>
    <row r="8523" spans="1:2" x14ac:dyDescent="0.25">
      <c r="A8523" s="204">
        <v>34569</v>
      </c>
      <c r="B8523" s="201">
        <v>7.71</v>
      </c>
    </row>
    <row r="8524" spans="1:2" x14ac:dyDescent="0.25">
      <c r="A8524" s="204">
        <v>34570</v>
      </c>
      <c r="B8524" s="201">
        <v>7.63</v>
      </c>
    </row>
    <row r="8525" spans="1:2" x14ac:dyDescent="0.25">
      <c r="A8525" s="204">
        <v>34571</v>
      </c>
      <c r="B8525" s="201">
        <v>7.71</v>
      </c>
    </row>
    <row r="8526" spans="1:2" x14ac:dyDescent="0.25">
      <c r="A8526" s="204">
        <v>34572</v>
      </c>
      <c r="B8526" s="201">
        <v>7.65</v>
      </c>
    </row>
    <row r="8527" spans="1:2" x14ac:dyDescent="0.25">
      <c r="A8527" s="204">
        <v>34575</v>
      </c>
      <c r="B8527" s="201">
        <v>7.66</v>
      </c>
    </row>
    <row r="8528" spans="1:2" x14ac:dyDescent="0.25">
      <c r="A8528" s="204">
        <v>34576</v>
      </c>
      <c r="B8528" s="201">
        <v>7.62</v>
      </c>
    </row>
    <row r="8529" spans="1:2" x14ac:dyDescent="0.25">
      <c r="A8529" s="204">
        <v>34577</v>
      </c>
      <c r="B8529" s="201">
        <v>7.6</v>
      </c>
    </row>
    <row r="8530" spans="1:2" x14ac:dyDescent="0.25">
      <c r="A8530" s="204">
        <v>34578</v>
      </c>
      <c r="B8530" s="201">
        <v>7.6</v>
      </c>
    </row>
    <row r="8531" spans="1:2" x14ac:dyDescent="0.25">
      <c r="A8531" s="204">
        <v>34579</v>
      </c>
      <c r="B8531" s="201">
        <v>7.64</v>
      </c>
    </row>
    <row r="8532" spans="1:2" x14ac:dyDescent="0.25">
      <c r="A8532" s="204">
        <v>34582</v>
      </c>
      <c r="B8532" s="201" t="e">
        <f>NA()</f>
        <v>#N/A</v>
      </c>
    </row>
    <row r="8533" spans="1:2" x14ac:dyDescent="0.25">
      <c r="A8533" s="204">
        <v>34583</v>
      </c>
      <c r="B8533" s="201">
        <v>7.71</v>
      </c>
    </row>
    <row r="8534" spans="1:2" x14ac:dyDescent="0.25">
      <c r="A8534" s="204">
        <v>34584</v>
      </c>
      <c r="B8534" s="201">
        <v>7.73</v>
      </c>
    </row>
    <row r="8535" spans="1:2" x14ac:dyDescent="0.25">
      <c r="A8535" s="204">
        <v>34585</v>
      </c>
      <c r="B8535" s="201">
        <v>7.73</v>
      </c>
    </row>
    <row r="8536" spans="1:2" x14ac:dyDescent="0.25">
      <c r="A8536" s="204">
        <v>34586</v>
      </c>
      <c r="B8536" s="201">
        <v>7.88</v>
      </c>
    </row>
    <row r="8537" spans="1:2" x14ac:dyDescent="0.25">
      <c r="A8537" s="204">
        <v>34589</v>
      </c>
      <c r="B8537" s="201">
        <v>7.89</v>
      </c>
    </row>
    <row r="8538" spans="1:2" x14ac:dyDescent="0.25">
      <c r="A8538" s="204">
        <v>34590</v>
      </c>
      <c r="B8538" s="201">
        <v>7.87</v>
      </c>
    </row>
    <row r="8539" spans="1:2" x14ac:dyDescent="0.25">
      <c r="A8539" s="204">
        <v>34591</v>
      </c>
      <c r="B8539" s="201">
        <v>7.83</v>
      </c>
    </row>
    <row r="8540" spans="1:2" x14ac:dyDescent="0.25">
      <c r="A8540" s="204">
        <v>34592</v>
      </c>
      <c r="B8540" s="201">
        <v>7.8</v>
      </c>
    </row>
    <row r="8541" spans="1:2" x14ac:dyDescent="0.25">
      <c r="A8541" s="204">
        <v>34593</v>
      </c>
      <c r="B8541" s="201">
        <v>7.95</v>
      </c>
    </row>
    <row r="8542" spans="1:2" x14ac:dyDescent="0.25">
      <c r="A8542" s="204">
        <v>34596</v>
      </c>
      <c r="B8542" s="201">
        <v>7.9</v>
      </c>
    </row>
    <row r="8543" spans="1:2" x14ac:dyDescent="0.25">
      <c r="A8543" s="204">
        <v>34597</v>
      </c>
      <c r="B8543" s="201">
        <v>7.93</v>
      </c>
    </row>
    <row r="8544" spans="1:2" x14ac:dyDescent="0.25">
      <c r="A8544" s="204">
        <v>34598</v>
      </c>
      <c r="B8544" s="201">
        <v>7.95</v>
      </c>
    </row>
    <row r="8545" spans="1:2" x14ac:dyDescent="0.25">
      <c r="A8545" s="204">
        <v>34599</v>
      </c>
      <c r="B8545" s="201">
        <v>7.94</v>
      </c>
    </row>
    <row r="8546" spans="1:2" x14ac:dyDescent="0.25">
      <c r="A8546" s="204">
        <v>34600</v>
      </c>
      <c r="B8546" s="201">
        <v>7.95</v>
      </c>
    </row>
    <row r="8547" spans="1:2" x14ac:dyDescent="0.25">
      <c r="A8547" s="204">
        <v>34603</v>
      </c>
      <c r="B8547" s="201">
        <v>7.95</v>
      </c>
    </row>
    <row r="8548" spans="1:2" x14ac:dyDescent="0.25">
      <c r="A8548" s="204">
        <v>34604</v>
      </c>
      <c r="B8548" s="201">
        <v>8.01</v>
      </c>
    </row>
    <row r="8549" spans="1:2" x14ac:dyDescent="0.25">
      <c r="A8549" s="204">
        <v>34605</v>
      </c>
      <c r="B8549" s="201">
        <v>7.97</v>
      </c>
    </row>
    <row r="8550" spans="1:2" x14ac:dyDescent="0.25">
      <c r="A8550" s="204">
        <v>34606</v>
      </c>
      <c r="B8550" s="201">
        <v>8.02</v>
      </c>
    </row>
    <row r="8551" spans="1:2" x14ac:dyDescent="0.25">
      <c r="A8551" s="204">
        <v>34607</v>
      </c>
      <c r="B8551" s="201">
        <v>7.98</v>
      </c>
    </row>
    <row r="8552" spans="1:2" x14ac:dyDescent="0.25">
      <c r="A8552" s="204">
        <v>34610</v>
      </c>
      <c r="B8552" s="201">
        <v>8.02</v>
      </c>
    </row>
    <row r="8553" spans="1:2" x14ac:dyDescent="0.25">
      <c r="A8553" s="204">
        <v>34611</v>
      </c>
      <c r="B8553" s="201">
        <v>8.06</v>
      </c>
    </row>
    <row r="8554" spans="1:2" x14ac:dyDescent="0.25">
      <c r="A8554" s="204">
        <v>34612</v>
      </c>
      <c r="B8554" s="201">
        <v>8.1199999999999992</v>
      </c>
    </row>
    <row r="8555" spans="1:2" x14ac:dyDescent="0.25">
      <c r="A8555" s="204">
        <v>34613</v>
      </c>
      <c r="B8555" s="201">
        <v>8.1199999999999992</v>
      </c>
    </row>
    <row r="8556" spans="1:2" x14ac:dyDescent="0.25">
      <c r="A8556" s="204">
        <v>34614</v>
      </c>
      <c r="B8556" s="201">
        <v>8.07</v>
      </c>
    </row>
    <row r="8557" spans="1:2" x14ac:dyDescent="0.25">
      <c r="A8557" s="204">
        <v>34617</v>
      </c>
      <c r="B8557" s="201" t="e">
        <f>NA()</f>
        <v>#N/A</v>
      </c>
    </row>
    <row r="8558" spans="1:2" x14ac:dyDescent="0.25">
      <c r="A8558" s="204">
        <v>34618</v>
      </c>
      <c r="B8558" s="201">
        <v>8.02</v>
      </c>
    </row>
    <row r="8559" spans="1:2" x14ac:dyDescent="0.25">
      <c r="A8559" s="204">
        <v>34619</v>
      </c>
      <c r="B8559" s="201">
        <v>8.0399999999999991</v>
      </c>
    </row>
    <row r="8560" spans="1:2" x14ac:dyDescent="0.25">
      <c r="A8560" s="204">
        <v>34620</v>
      </c>
      <c r="B8560" s="201">
        <v>7.99</v>
      </c>
    </row>
    <row r="8561" spans="1:2" x14ac:dyDescent="0.25">
      <c r="A8561" s="204">
        <v>34621</v>
      </c>
      <c r="B8561" s="201">
        <v>7.98</v>
      </c>
    </row>
    <row r="8562" spans="1:2" x14ac:dyDescent="0.25">
      <c r="A8562" s="204">
        <v>34624</v>
      </c>
      <c r="B8562" s="201">
        <v>7.97</v>
      </c>
    </row>
    <row r="8563" spans="1:2" x14ac:dyDescent="0.25">
      <c r="A8563" s="204">
        <v>34625</v>
      </c>
      <c r="B8563" s="201">
        <v>8.01</v>
      </c>
    </row>
    <row r="8564" spans="1:2" x14ac:dyDescent="0.25">
      <c r="A8564" s="204">
        <v>34626</v>
      </c>
      <c r="B8564" s="201">
        <v>8.0399999999999991</v>
      </c>
    </row>
    <row r="8565" spans="1:2" x14ac:dyDescent="0.25">
      <c r="A8565" s="204">
        <v>34627</v>
      </c>
      <c r="B8565" s="201">
        <v>8.14</v>
      </c>
    </row>
    <row r="8566" spans="1:2" x14ac:dyDescent="0.25">
      <c r="A8566" s="204">
        <v>34628</v>
      </c>
      <c r="B8566" s="201">
        <v>8.1199999999999992</v>
      </c>
    </row>
    <row r="8567" spans="1:2" x14ac:dyDescent="0.25">
      <c r="A8567" s="204">
        <v>34631</v>
      </c>
      <c r="B8567" s="201">
        <v>8.17</v>
      </c>
    </row>
    <row r="8568" spans="1:2" x14ac:dyDescent="0.25">
      <c r="A8568" s="204">
        <v>34632</v>
      </c>
      <c r="B8568" s="201">
        <v>8.18</v>
      </c>
    </row>
    <row r="8569" spans="1:2" x14ac:dyDescent="0.25">
      <c r="A8569" s="204">
        <v>34633</v>
      </c>
      <c r="B8569" s="201">
        <v>8.19</v>
      </c>
    </row>
    <row r="8570" spans="1:2" x14ac:dyDescent="0.25">
      <c r="A8570" s="204">
        <v>34634</v>
      </c>
      <c r="B8570" s="201">
        <v>8.17</v>
      </c>
    </row>
    <row r="8571" spans="1:2" x14ac:dyDescent="0.25">
      <c r="A8571" s="204">
        <v>34635</v>
      </c>
      <c r="B8571" s="201">
        <v>8.09</v>
      </c>
    </row>
    <row r="8572" spans="1:2" x14ac:dyDescent="0.25">
      <c r="A8572" s="204">
        <v>34638</v>
      </c>
      <c r="B8572" s="201">
        <v>8.09</v>
      </c>
    </row>
    <row r="8573" spans="1:2" x14ac:dyDescent="0.25">
      <c r="A8573" s="204">
        <v>34639</v>
      </c>
      <c r="B8573" s="201">
        <v>8.1999999999999993</v>
      </c>
    </row>
    <row r="8574" spans="1:2" x14ac:dyDescent="0.25">
      <c r="A8574" s="204">
        <v>34640</v>
      </c>
      <c r="B8574" s="201">
        <v>8.2200000000000006</v>
      </c>
    </row>
    <row r="8575" spans="1:2" x14ac:dyDescent="0.25">
      <c r="A8575" s="204">
        <v>34641</v>
      </c>
      <c r="B8575" s="201">
        <v>8.24</v>
      </c>
    </row>
    <row r="8576" spans="1:2" x14ac:dyDescent="0.25">
      <c r="A8576" s="204">
        <v>34642</v>
      </c>
      <c r="B8576" s="201">
        <v>8.3000000000000007</v>
      </c>
    </row>
    <row r="8577" spans="1:2" x14ac:dyDescent="0.25">
      <c r="A8577" s="204">
        <v>34645</v>
      </c>
      <c r="B8577" s="201">
        <v>8.3000000000000007</v>
      </c>
    </row>
    <row r="8578" spans="1:2" x14ac:dyDescent="0.25">
      <c r="A8578" s="204">
        <v>34646</v>
      </c>
      <c r="B8578" s="201">
        <v>8.24</v>
      </c>
    </row>
    <row r="8579" spans="1:2" x14ac:dyDescent="0.25">
      <c r="A8579" s="204">
        <v>34647</v>
      </c>
      <c r="B8579" s="201">
        <v>8.2100000000000009</v>
      </c>
    </row>
    <row r="8580" spans="1:2" x14ac:dyDescent="0.25">
      <c r="A8580" s="204">
        <v>34648</v>
      </c>
      <c r="B8580" s="201">
        <v>8.27</v>
      </c>
    </row>
    <row r="8581" spans="1:2" x14ac:dyDescent="0.25">
      <c r="A8581" s="204">
        <v>34649</v>
      </c>
      <c r="B8581" s="201" t="e">
        <f>NA()</f>
        <v>#N/A</v>
      </c>
    </row>
    <row r="8582" spans="1:2" x14ac:dyDescent="0.25">
      <c r="A8582" s="204">
        <v>34652</v>
      </c>
      <c r="B8582" s="201">
        <v>8.1999999999999993</v>
      </c>
    </row>
    <row r="8583" spans="1:2" x14ac:dyDescent="0.25">
      <c r="A8583" s="204">
        <v>34653</v>
      </c>
      <c r="B8583" s="201">
        <v>8.15</v>
      </c>
    </row>
    <row r="8584" spans="1:2" x14ac:dyDescent="0.25">
      <c r="A8584" s="204">
        <v>34654</v>
      </c>
      <c r="B8584" s="201">
        <v>8.2200000000000006</v>
      </c>
    </row>
    <row r="8585" spans="1:2" x14ac:dyDescent="0.25">
      <c r="A8585" s="204">
        <v>34655</v>
      </c>
      <c r="B8585" s="201">
        <v>8.27</v>
      </c>
    </row>
    <row r="8586" spans="1:2" x14ac:dyDescent="0.25">
      <c r="A8586" s="204">
        <v>34656</v>
      </c>
      <c r="B8586" s="201">
        <v>8.26</v>
      </c>
    </row>
    <row r="8587" spans="1:2" x14ac:dyDescent="0.25">
      <c r="A8587" s="204">
        <v>34659</v>
      </c>
      <c r="B8587" s="201">
        <v>8.26</v>
      </c>
    </row>
    <row r="8588" spans="1:2" x14ac:dyDescent="0.25">
      <c r="A8588" s="204">
        <v>34660</v>
      </c>
      <c r="B8588" s="201">
        <v>8.23</v>
      </c>
    </row>
    <row r="8589" spans="1:2" x14ac:dyDescent="0.25">
      <c r="A8589" s="204">
        <v>34661</v>
      </c>
      <c r="B8589" s="201">
        <v>8.06</v>
      </c>
    </row>
    <row r="8590" spans="1:2" x14ac:dyDescent="0.25">
      <c r="A8590" s="204">
        <v>34662</v>
      </c>
      <c r="B8590" s="201" t="e">
        <f>NA()</f>
        <v>#N/A</v>
      </c>
    </row>
    <row r="8591" spans="1:2" x14ac:dyDescent="0.25">
      <c r="A8591" s="204">
        <v>34663</v>
      </c>
      <c r="B8591" s="201">
        <v>8.0399999999999991</v>
      </c>
    </row>
    <row r="8592" spans="1:2" x14ac:dyDescent="0.25">
      <c r="A8592" s="204">
        <v>34666</v>
      </c>
      <c r="B8592" s="201">
        <v>8.1</v>
      </c>
    </row>
    <row r="8593" spans="1:2" x14ac:dyDescent="0.25">
      <c r="A8593" s="204">
        <v>34667</v>
      </c>
      <c r="B8593" s="201">
        <v>8.15</v>
      </c>
    </row>
    <row r="8594" spans="1:2" x14ac:dyDescent="0.25">
      <c r="A8594" s="204">
        <v>34668</v>
      </c>
      <c r="B8594" s="201">
        <v>8.1</v>
      </c>
    </row>
    <row r="8595" spans="1:2" x14ac:dyDescent="0.25">
      <c r="A8595" s="204">
        <v>34669</v>
      </c>
      <c r="B8595" s="201">
        <v>8.1199999999999992</v>
      </c>
    </row>
    <row r="8596" spans="1:2" x14ac:dyDescent="0.25">
      <c r="A8596" s="204">
        <v>34670</v>
      </c>
      <c r="B8596" s="201">
        <v>8.01</v>
      </c>
    </row>
    <row r="8597" spans="1:2" x14ac:dyDescent="0.25">
      <c r="A8597" s="204">
        <v>34673</v>
      </c>
      <c r="B8597" s="201">
        <v>8.0399999999999991</v>
      </c>
    </row>
    <row r="8598" spans="1:2" x14ac:dyDescent="0.25">
      <c r="A8598" s="204">
        <v>34674</v>
      </c>
      <c r="B8598" s="201">
        <v>7.93</v>
      </c>
    </row>
    <row r="8599" spans="1:2" x14ac:dyDescent="0.25">
      <c r="A8599" s="204">
        <v>34675</v>
      </c>
      <c r="B8599" s="201">
        <v>8.01</v>
      </c>
    </row>
    <row r="8600" spans="1:2" x14ac:dyDescent="0.25">
      <c r="A8600" s="204">
        <v>34676</v>
      </c>
      <c r="B8600" s="201">
        <v>7.99</v>
      </c>
    </row>
    <row r="8601" spans="1:2" x14ac:dyDescent="0.25">
      <c r="A8601" s="204">
        <v>34677</v>
      </c>
      <c r="B8601" s="201">
        <v>7.97</v>
      </c>
    </row>
    <row r="8602" spans="1:2" x14ac:dyDescent="0.25">
      <c r="A8602" s="204">
        <v>34680</v>
      </c>
      <c r="B8602" s="201">
        <v>8.0399999999999991</v>
      </c>
    </row>
    <row r="8603" spans="1:2" x14ac:dyDescent="0.25">
      <c r="A8603" s="204">
        <v>34681</v>
      </c>
      <c r="B8603" s="201">
        <v>7.97</v>
      </c>
    </row>
    <row r="8604" spans="1:2" x14ac:dyDescent="0.25">
      <c r="A8604" s="204">
        <v>34682</v>
      </c>
      <c r="B8604" s="201">
        <v>8</v>
      </c>
    </row>
    <row r="8605" spans="1:2" x14ac:dyDescent="0.25">
      <c r="A8605" s="204">
        <v>34683</v>
      </c>
      <c r="B8605" s="201">
        <v>7.99</v>
      </c>
    </row>
    <row r="8606" spans="1:2" x14ac:dyDescent="0.25">
      <c r="A8606" s="204">
        <v>34684</v>
      </c>
      <c r="B8606" s="201">
        <v>7.98</v>
      </c>
    </row>
    <row r="8607" spans="1:2" x14ac:dyDescent="0.25">
      <c r="A8607" s="204">
        <v>34687</v>
      </c>
      <c r="B8607" s="201">
        <v>7.96</v>
      </c>
    </row>
    <row r="8608" spans="1:2" x14ac:dyDescent="0.25">
      <c r="A8608" s="204">
        <v>34688</v>
      </c>
      <c r="B8608" s="201">
        <v>7.98</v>
      </c>
    </row>
    <row r="8609" spans="1:2" x14ac:dyDescent="0.25">
      <c r="A8609" s="204">
        <v>34689</v>
      </c>
      <c r="B8609" s="201">
        <v>7.96</v>
      </c>
    </row>
    <row r="8610" spans="1:2" x14ac:dyDescent="0.25">
      <c r="A8610" s="204">
        <v>34690</v>
      </c>
      <c r="B8610" s="201">
        <v>7.99</v>
      </c>
    </row>
    <row r="8611" spans="1:2" x14ac:dyDescent="0.25">
      <c r="A8611" s="204">
        <v>34691</v>
      </c>
      <c r="B8611" s="201">
        <v>7.96</v>
      </c>
    </row>
    <row r="8612" spans="1:2" x14ac:dyDescent="0.25">
      <c r="A8612" s="204">
        <v>34694</v>
      </c>
      <c r="B8612" s="201" t="e">
        <f>NA()</f>
        <v>#N/A</v>
      </c>
    </row>
    <row r="8613" spans="1:2" x14ac:dyDescent="0.25">
      <c r="A8613" s="204">
        <v>34695</v>
      </c>
      <c r="B8613" s="201">
        <v>7.87</v>
      </c>
    </row>
    <row r="8614" spans="1:2" x14ac:dyDescent="0.25">
      <c r="A8614" s="204">
        <v>34696</v>
      </c>
      <c r="B8614" s="201">
        <v>7.96</v>
      </c>
    </row>
    <row r="8615" spans="1:2" x14ac:dyDescent="0.25">
      <c r="A8615" s="204">
        <v>34697</v>
      </c>
      <c r="B8615" s="201">
        <v>7.99</v>
      </c>
    </row>
    <row r="8616" spans="1:2" x14ac:dyDescent="0.25">
      <c r="A8616" s="204">
        <v>34698</v>
      </c>
      <c r="B8616" s="201">
        <v>8.02</v>
      </c>
    </row>
    <row r="8617" spans="1:2" x14ac:dyDescent="0.25">
      <c r="A8617" s="204">
        <v>34701</v>
      </c>
      <c r="B8617" s="201" t="e">
        <f>NA()</f>
        <v>#N/A</v>
      </c>
    </row>
    <row r="8618" spans="1:2" x14ac:dyDescent="0.25">
      <c r="A8618" s="204">
        <v>34702</v>
      </c>
      <c r="B8618" s="201">
        <v>8.07</v>
      </c>
    </row>
    <row r="8619" spans="1:2" x14ac:dyDescent="0.25">
      <c r="A8619" s="204">
        <v>34703</v>
      </c>
      <c r="B8619" s="201">
        <v>7.98</v>
      </c>
    </row>
    <row r="8620" spans="1:2" x14ac:dyDescent="0.25">
      <c r="A8620" s="204">
        <v>34704</v>
      </c>
      <c r="B8620" s="201">
        <v>8.0299999999999994</v>
      </c>
    </row>
    <row r="8621" spans="1:2" x14ac:dyDescent="0.25">
      <c r="A8621" s="204">
        <v>34705</v>
      </c>
      <c r="B8621" s="201">
        <v>8</v>
      </c>
    </row>
    <row r="8622" spans="1:2" x14ac:dyDescent="0.25">
      <c r="A8622" s="204">
        <v>34708</v>
      </c>
      <c r="B8622" s="201">
        <v>8.0299999999999994</v>
      </c>
    </row>
    <row r="8623" spans="1:2" x14ac:dyDescent="0.25">
      <c r="A8623" s="204">
        <v>34709</v>
      </c>
      <c r="B8623" s="201">
        <v>8</v>
      </c>
    </row>
    <row r="8624" spans="1:2" x14ac:dyDescent="0.25">
      <c r="A8624" s="204">
        <v>34710</v>
      </c>
      <c r="B8624" s="201">
        <v>7.98</v>
      </c>
    </row>
    <row r="8625" spans="1:2" x14ac:dyDescent="0.25">
      <c r="A8625" s="204">
        <v>34711</v>
      </c>
      <c r="B8625" s="201">
        <v>8.02</v>
      </c>
    </row>
    <row r="8626" spans="1:2" x14ac:dyDescent="0.25">
      <c r="A8626" s="204">
        <v>34712</v>
      </c>
      <c r="B8626" s="201">
        <v>7.93</v>
      </c>
    </row>
    <row r="8627" spans="1:2" x14ac:dyDescent="0.25">
      <c r="A8627" s="204">
        <v>34715</v>
      </c>
      <c r="B8627" s="201" t="e">
        <f>NA()</f>
        <v>#N/A</v>
      </c>
    </row>
    <row r="8628" spans="1:2" x14ac:dyDescent="0.25">
      <c r="A8628" s="204">
        <v>34716</v>
      </c>
      <c r="B8628" s="201">
        <v>7.92</v>
      </c>
    </row>
    <row r="8629" spans="1:2" x14ac:dyDescent="0.25">
      <c r="A8629" s="204">
        <v>34717</v>
      </c>
      <c r="B8629" s="201">
        <v>7.91</v>
      </c>
    </row>
    <row r="8630" spans="1:2" x14ac:dyDescent="0.25">
      <c r="A8630" s="204">
        <v>34718</v>
      </c>
      <c r="B8630" s="201">
        <v>7.95</v>
      </c>
    </row>
    <row r="8631" spans="1:2" x14ac:dyDescent="0.25">
      <c r="A8631" s="204">
        <v>34719</v>
      </c>
      <c r="B8631" s="201">
        <v>8.02</v>
      </c>
    </row>
    <row r="8632" spans="1:2" x14ac:dyDescent="0.25">
      <c r="A8632" s="204">
        <v>34722</v>
      </c>
      <c r="B8632" s="201">
        <v>8.02</v>
      </c>
    </row>
    <row r="8633" spans="1:2" x14ac:dyDescent="0.25">
      <c r="A8633" s="204">
        <v>34723</v>
      </c>
      <c r="B8633" s="201">
        <v>8.0500000000000007</v>
      </c>
    </row>
    <row r="8634" spans="1:2" x14ac:dyDescent="0.25">
      <c r="A8634" s="204">
        <v>34724</v>
      </c>
      <c r="B8634" s="201">
        <v>7.99</v>
      </c>
    </row>
    <row r="8635" spans="1:2" x14ac:dyDescent="0.25">
      <c r="A8635" s="204">
        <v>34725</v>
      </c>
      <c r="B8635" s="201">
        <v>7.95</v>
      </c>
    </row>
    <row r="8636" spans="1:2" x14ac:dyDescent="0.25">
      <c r="A8636" s="204">
        <v>34726</v>
      </c>
      <c r="B8636" s="201">
        <v>7.83</v>
      </c>
    </row>
    <row r="8637" spans="1:2" x14ac:dyDescent="0.25">
      <c r="A8637" s="204">
        <v>34729</v>
      </c>
      <c r="B8637" s="201">
        <v>7.86</v>
      </c>
    </row>
    <row r="8638" spans="1:2" x14ac:dyDescent="0.25">
      <c r="A8638" s="204">
        <v>34730</v>
      </c>
      <c r="B8638" s="201">
        <v>7.81</v>
      </c>
    </row>
    <row r="8639" spans="1:2" x14ac:dyDescent="0.25">
      <c r="A8639" s="204">
        <v>34731</v>
      </c>
      <c r="B8639" s="201">
        <v>7.85</v>
      </c>
    </row>
    <row r="8640" spans="1:2" x14ac:dyDescent="0.25">
      <c r="A8640" s="204">
        <v>34732</v>
      </c>
      <c r="B8640" s="201">
        <v>7.85</v>
      </c>
    </row>
    <row r="8641" spans="1:2" x14ac:dyDescent="0.25">
      <c r="A8641" s="204">
        <v>34733</v>
      </c>
      <c r="B8641" s="201">
        <v>7.7</v>
      </c>
    </row>
    <row r="8642" spans="1:2" x14ac:dyDescent="0.25">
      <c r="A8642" s="204">
        <v>34736</v>
      </c>
      <c r="B8642" s="201">
        <v>7.72</v>
      </c>
    </row>
    <row r="8643" spans="1:2" x14ac:dyDescent="0.25">
      <c r="A8643" s="204">
        <v>34737</v>
      </c>
      <c r="B8643" s="201">
        <v>7.73</v>
      </c>
    </row>
    <row r="8644" spans="1:2" x14ac:dyDescent="0.25">
      <c r="A8644" s="204">
        <v>34738</v>
      </c>
      <c r="B8644" s="201">
        <v>7.74</v>
      </c>
    </row>
    <row r="8645" spans="1:2" x14ac:dyDescent="0.25">
      <c r="A8645" s="204">
        <v>34739</v>
      </c>
      <c r="B8645" s="201">
        <v>7.78</v>
      </c>
    </row>
    <row r="8646" spans="1:2" x14ac:dyDescent="0.25">
      <c r="A8646" s="204">
        <v>34740</v>
      </c>
      <c r="B8646" s="201">
        <v>7.81</v>
      </c>
    </row>
    <row r="8647" spans="1:2" x14ac:dyDescent="0.25">
      <c r="A8647" s="204">
        <v>34743</v>
      </c>
      <c r="B8647" s="201">
        <v>7.8</v>
      </c>
    </row>
    <row r="8648" spans="1:2" x14ac:dyDescent="0.25">
      <c r="A8648" s="204">
        <v>34744</v>
      </c>
      <c r="B8648" s="201">
        <v>7.75</v>
      </c>
    </row>
    <row r="8649" spans="1:2" x14ac:dyDescent="0.25">
      <c r="A8649" s="204">
        <v>34745</v>
      </c>
      <c r="B8649" s="201">
        <v>7.7</v>
      </c>
    </row>
    <row r="8650" spans="1:2" x14ac:dyDescent="0.25">
      <c r="A8650" s="204">
        <v>34746</v>
      </c>
      <c r="B8650" s="201">
        <v>7.7</v>
      </c>
    </row>
    <row r="8651" spans="1:2" x14ac:dyDescent="0.25">
      <c r="A8651" s="204">
        <v>34747</v>
      </c>
      <c r="B8651" s="201">
        <v>7.71</v>
      </c>
    </row>
    <row r="8652" spans="1:2" x14ac:dyDescent="0.25">
      <c r="A8652" s="204">
        <v>34750</v>
      </c>
      <c r="B8652" s="201" t="e">
        <f>NA()</f>
        <v>#N/A</v>
      </c>
    </row>
    <row r="8653" spans="1:2" x14ac:dyDescent="0.25">
      <c r="A8653" s="204">
        <v>34751</v>
      </c>
      <c r="B8653" s="201">
        <v>7.74</v>
      </c>
    </row>
    <row r="8654" spans="1:2" x14ac:dyDescent="0.25">
      <c r="A8654" s="204">
        <v>34752</v>
      </c>
      <c r="B8654" s="201">
        <v>7.67</v>
      </c>
    </row>
    <row r="8655" spans="1:2" x14ac:dyDescent="0.25">
      <c r="A8655" s="204">
        <v>34753</v>
      </c>
      <c r="B8655" s="201">
        <v>7.68</v>
      </c>
    </row>
    <row r="8656" spans="1:2" x14ac:dyDescent="0.25">
      <c r="A8656" s="204">
        <v>34754</v>
      </c>
      <c r="B8656" s="201">
        <v>7.66</v>
      </c>
    </row>
    <row r="8657" spans="1:2" x14ac:dyDescent="0.25">
      <c r="A8657" s="204">
        <v>34757</v>
      </c>
      <c r="B8657" s="201">
        <v>7.61</v>
      </c>
    </row>
    <row r="8658" spans="1:2" x14ac:dyDescent="0.25">
      <c r="A8658" s="204">
        <v>34758</v>
      </c>
      <c r="B8658" s="201">
        <v>7.58</v>
      </c>
    </row>
    <row r="8659" spans="1:2" x14ac:dyDescent="0.25">
      <c r="A8659" s="204">
        <v>34759</v>
      </c>
      <c r="B8659" s="201">
        <v>7.57</v>
      </c>
    </row>
    <row r="8660" spans="1:2" x14ac:dyDescent="0.25">
      <c r="A8660" s="204">
        <v>34760</v>
      </c>
      <c r="B8660" s="201">
        <v>7.62</v>
      </c>
    </row>
    <row r="8661" spans="1:2" x14ac:dyDescent="0.25">
      <c r="A8661" s="204">
        <v>34761</v>
      </c>
      <c r="B8661" s="201">
        <v>7.68</v>
      </c>
    </row>
    <row r="8662" spans="1:2" x14ac:dyDescent="0.25">
      <c r="A8662" s="204">
        <v>34764</v>
      </c>
      <c r="B8662" s="201">
        <v>7.73</v>
      </c>
    </row>
    <row r="8663" spans="1:2" x14ac:dyDescent="0.25">
      <c r="A8663" s="204">
        <v>34765</v>
      </c>
      <c r="B8663" s="201">
        <v>7.78</v>
      </c>
    </row>
    <row r="8664" spans="1:2" x14ac:dyDescent="0.25">
      <c r="A8664" s="204">
        <v>34766</v>
      </c>
      <c r="B8664" s="201">
        <v>7.69</v>
      </c>
    </row>
    <row r="8665" spans="1:2" x14ac:dyDescent="0.25">
      <c r="A8665" s="204">
        <v>34767</v>
      </c>
      <c r="B8665" s="201">
        <v>7.65</v>
      </c>
    </row>
    <row r="8666" spans="1:2" x14ac:dyDescent="0.25">
      <c r="A8666" s="204">
        <v>34768</v>
      </c>
      <c r="B8666" s="201">
        <v>7.57</v>
      </c>
    </row>
    <row r="8667" spans="1:2" x14ac:dyDescent="0.25">
      <c r="A8667" s="204">
        <v>34771</v>
      </c>
      <c r="B8667" s="201">
        <v>7.56</v>
      </c>
    </row>
    <row r="8668" spans="1:2" x14ac:dyDescent="0.25">
      <c r="A8668" s="204">
        <v>34772</v>
      </c>
      <c r="B8668" s="201">
        <v>7.45</v>
      </c>
    </row>
    <row r="8669" spans="1:2" x14ac:dyDescent="0.25">
      <c r="A8669" s="204">
        <v>34773</v>
      </c>
      <c r="B8669" s="201">
        <v>7.47</v>
      </c>
    </row>
    <row r="8670" spans="1:2" x14ac:dyDescent="0.25">
      <c r="A8670" s="204">
        <v>34774</v>
      </c>
      <c r="B8670" s="201">
        <v>7.45</v>
      </c>
    </row>
    <row r="8671" spans="1:2" x14ac:dyDescent="0.25">
      <c r="A8671" s="204">
        <v>34775</v>
      </c>
      <c r="B8671" s="201">
        <v>7.48</v>
      </c>
    </row>
    <row r="8672" spans="1:2" x14ac:dyDescent="0.25">
      <c r="A8672" s="204">
        <v>34778</v>
      </c>
      <c r="B8672" s="201">
        <v>7.52</v>
      </c>
    </row>
    <row r="8673" spans="1:2" x14ac:dyDescent="0.25">
      <c r="A8673" s="204">
        <v>34779</v>
      </c>
      <c r="B8673" s="201">
        <v>7.57</v>
      </c>
    </row>
    <row r="8674" spans="1:2" x14ac:dyDescent="0.25">
      <c r="A8674" s="204">
        <v>34780</v>
      </c>
      <c r="B8674" s="201">
        <v>7.58</v>
      </c>
    </row>
    <row r="8675" spans="1:2" x14ac:dyDescent="0.25">
      <c r="A8675" s="204">
        <v>34781</v>
      </c>
      <c r="B8675" s="201">
        <v>7.6</v>
      </c>
    </row>
    <row r="8676" spans="1:2" x14ac:dyDescent="0.25">
      <c r="A8676" s="204">
        <v>34782</v>
      </c>
      <c r="B8676" s="201">
        <v>7.5</v>
      </c>
    </row>
    <row r="8677" spans="1:2" x14ac:dyDescent="0.25">
      <c r="A8677" s="204">
        <v>34785</v>
      </c>
      <c r="B8677" s="201">
        <v>7.44</v>
      </c>
    </row>
    <row r="8678" spans="1:2" x14ac:dyDescent="0.25">
      <c r="A8678" s="204">
        <v>34786</v>
      </c>
      <c r="B8678" s="201">
        <v>7.52</v>
      </c>
    </row>
    <row r="8679" spans="1:2" x14ac:dyDescent="0.25">
      <c r="A8679" s="204">
        <v>34787</v>
      </c>
      <c r="B8679" s="201">
        <v>7.5</v>
      </c>
    </row>
    <row r="8680" spans="1:2" x14ac:dyDescent="0.25">
      <c r="A8680" s="204">
        <v>34788</v>
      </c>
      <c r="B8680" s="201">
        <v>7.54</v>
      </c>
    </row>
    <row r="8681" spans="1:2" x14ac:dyDescent="0.25">
      <c r="A8681" s="204">
        <v>34789</v>
      </c>
      <c r="B8681" s="201">
        <v>7.54</v>
      </c>
    </row>
    <row r="8682" spans="1:2" x14ac:dyDescent="0.25">
      <c r="A8682" s="204">
        <v>34792</v>
      </c>
      <c r="B8682" s="201">
        <v>7.49</v>
      </c>
    </row>
    <row r="8683" spans="1:2" x14ac:dyDescent="0.25">
      <c r="A8683" s="204">
        <v>34793</v>
      </c>
      <c r="B8683" s="201">
        <v>7.48</v>
      </c>
    </row>
    <row r="8684" spans="1:2" x14ac:dyDescent="0.25">
      <c r="A8684" s="204">
        <v>34794</v>
      </c>
      <c r="B8684" s="201">
        <v>7.48</v>
      </c>
    </row>
    <row r="8685" spans="1:2" x14ac:dyDescent="0.25">
      <c r="A8685" s="204">
        <v>34795</v>
      </c>
      <c r="B8685" s="201">
        <v>7.47</v>
      </c>
    </row>
    <row r="8686" spans="1:2" x14ac:dyDescent="0.25">
      <c r="A8686" s="204">
        <v>34796</v>
      </c>
      <c r="B8686" s="201">
        <v>7.5</v>
      </c>
    </row>
    <row r="8687" spans="1:2" x14ac:dyDescent="0.25">
      <c r="A8687" s="204">
        <v>34799</v>
      </c>
      <c r="B8687" s="201">
        <v>7.49</v>
      </c>
    </row>
    <row r="8688" spans="1:2" x14ac:dyDescent="0.25">
      <c r="A8688" s="204">
        <v>34800</v>
      </c>
      <c r="B8688" s="201">
        <v>7.47</v>
      </c>
    </row>
    <row r="8689" spans="1:2" x14ac:dyDescent="0.25">
      <c r="A8689" s="204">
        <v>34801</v>
      </c>
      <c r="B8689" s="201">
        <v>7.46</v>
      </c>
    </row>
    <row r="8690" spans="1:2" x14ac:dyDescent="0.25">
      <c r="A8690" s="204">
        <v>34802</v>
      </c>
      <c r="B8690" s="201">
        <v>7.42</v>
      </c>
    </row>
    <row r="8691" spans="1:2" x14ac:dyDescent="0.25">
      <c r="A8691" s="204">
        <v>34803</v>
      </c>
      <c r="B8691" s="201" t="e">
        <f>NA()</f>
        <v>#N/A</v>
      </c>
    </row>
    <row r="8692" spans="1:2" x14ac:dyDescent="0.25">
      <c r="A8692" s="204">
        <v>34806</v>
      </c>
      <c r="B8692" s="201">
        <v>7.48</v>
      </c>
    </row>
    <row r="8693" spans="1:2" x14ac:dyDescent="0.25">
      <c r="A8693" s="204">
        <v>34807</v>
      </c>
      <c r="B8693" s="201">
        <v>7.49</v>
      </c>
    </row>
    <row r="8694" spans="1:2" x14ac:dyDescent="0.25">
      <c r="A8694" s="204">
        <v>34808</v>
      </c>
      <c r="B8694" s="201">
        <v>7.46</v>
      </c>
    </row>
    <row r="8695" spans="1:2" x14ac:dyDescent="0.25">
      <c r="A8695" s="204">
        <v>34809</v>
      </c>
      <c r="B8695" s="201">
        <v>7.43</v>
      </c>
    </row>
    <row r="8696" spans="1:2" x14ac:dyDescent="0.25">
      <c r="A8696" s="204">
        <v>34810</v>
      </c>
      <c r="B8696" s="201">
        <v>7.42</v>
      </c>
    </row>
    <row r="8697" spans="1:2" x14ac:dyDescent="0.25">
      <c r="A8697" s="204">
        <v>34813</v>
      </c>
      <c r="B8697" s="201">
        <v>7.39</v>
      </c>
    </row>
    <row r="8698" spans="1:2" x14ac:dyDescent="0.25">
      <c r="A8698" s="204">
        <v>34814</v>
      </c>
      <c r="B8698" s="201">
        <v>7.41</v>
      </c>
    </row>
    <row r="8699" spans="1:2" x14ac:dyDescent="0.25">
      <c r="A8699" s="204">
        <v>34815</v>
      </c>
      <c r="B8699" s="201">
        <v>7.4</v>
      </c>
    </row>
    <row r="8700" spans="1:2" x14ac:dyDescent="0.25">
      <c r="A8700" s="204">
        <v>34816</v>
      </c>
      <c r="B8700" s="201">
        <v>7.42</v>
      </c>
    </row>
    <row r="8701" spans="1:2" x14ac:dyDescent="0.25">
      <c r="A8701" s="204">
        <v>34817</v>
      </c>
      <c r="B8701" s="201">
        <v>7.42</v>
      </c>
    </row>
    <row r="8702" spans="1:2" x14ac:dyDescent="0.25">
      <c r="A8702" s="204">
        <v>34820</v>
      </c>
      <c r="B8702" s="201">
        <v>7.43</v>
      </c>
    </row>
    <row r="8703" spans="1:2" x14ac:dyDescent="0.25">
      <c r="A8703" s="204">
        <v>34821</v>
      </c>
      <c r="B8703" s="201">
        <v>7.41</v>
      </c>
    </row>
    <row r="8704" spans="1:2" x14ac:dyDescent="0.25">
      <c r="A8704" s="204">
        <v>34822</v>
      </c>
      <c r="B8704" s="201">
        <v>7.32</v>
      </c>
    </row>
    <row r="8705" spans="1:2" x14ac:dyDescent="0.25">
      <c r="A8705" s="204">
        <v>34823</v>
      </c>
      <c r="B8705" s="201">
        <v>7.22</v>
      </c>
    </row>
    <row r="8706" spans="1:2" x14ac:dyDescent="0.25">
      <c r="A8706" s="204">
        <v>34824</v>
      </c>
      <c r="B8706" s="201">
        <v>7.07</v>
      </c>
    </row>
    <row r="8707" spans="1:2" x14ac:dyDescent="0.25">
      <c r="A8707" s="204">
        <v>34827</v>
      </c>
      <c r="B8707" s="201">
        <v>7.08</v>
      </c>
    </row>
    <row r="8708" spans="1:2" x14ac:dyDescent="0.25">
      <c r="A8708" s="204">
        <v>34828</v>
      </c>
      <c r="B8708" s="201">
        <v>6.99</v>
      </c>
    </row>
    <row r="8709" spans="1:2" x14ac:dyDescent="0.25">
      <c r="A8709" s="204">
        <v>34829</v>
      </c>
      <c r="B8709" s="201">
        <v>7.04</v>
      </c>
    </row>
    <row r="8710" spans="1:2" x14ac:dyDescent="0.25">
      <c r="A8710" s="204">
        <v>34830</v>
      </c>
      <c r="B8710" s="201">
        <v>7.05</v>
      </c>
    </row>
    <row r="8711" spans="1:2" x14ac:dyDescent="0.25">
      <c r="A8711" s="204">
        <v>34831</v>
      </c>
      <c r="B8711" s="201">
        <v>7.05</v>
      </c>
    </row>
    <row r="8712" spans="1:2" x14ac:dyDescent="0.25">
      <c r="A8712" s="204">
        <v>34834</v>
      </c>
      <c r="B8712" s="201">
        <v>7</v>
      </c>
    </row>
    <row r="8713" spans="1:2" x14ac:dyDescent="0.25">
      <c r="A8713" s="204">
        <v>34835</v>
      </c>
      <c r="B8713" s="201">
        <v>6.92</v>
      </c>
    </row>
    <row r="8714" spans="1:2" x14ac:dyDescent="0.25">
      <c r="A8714" s="204">
        <v>34836</v>
      </c>
      <c r="B8714" s="201">
        <v>6.91</v>
      </c>
    </row>
    <row r="8715" spans="1:2" x14ac:dyDescent="0.25">
      <c r="A8715" s="204">
        <v>34837</v>
      </c>
      <c r="B8715" s="201">
        <v>6.96</v>
      </c>
    </row>
    <row r="8716" spans="1:2" x14ac:dyDescent="0.25">
      <c r="A8716" s="204">
        <v>34838</v>
      </c>
      <c r="B8716" s="201">
        <v>6.96</v>
      </c>
    </row>
    <row r="8717" spans="1:2" x14ac:dyDescent="0.25">
      <c r="A8717" s="204">
        <v>34841</v>
      </c>
      <c r="B8717" s="201">
        <v>6.98</v>
      </c>
    </row>
    <row r="8718" spans="1:2" x14ac:dyDescent="0.25">
      <c r="A8718" s="204">
        <v>34842</v>
      </c>
      <c r="B8718" s="201">
        <v>6.93</v>
      </c>
    </row>
    <row r="8719" spans="1:2" x14ac:dyDescent="0.25">
      <c r="A8719" s="204">
        <v>34843</v>
      </c>
      <c r="B8719" s="201">
        <v>6.81</v>
      </c>
    </row>
    <row r="8720" spans="1:2" x14ac:dyDescent="0.25">
      <c r="A8720" s="204">
        <v>34844</v>
      </c>
      <c r="B8720" s="201">
        <v>6.78</v>
      </c>
    </row>
    <row r="8721" spans="1:2" x14ac:dyDescent="0.25">
      <c r="A8721" s="204">
        <v>34845</v>
      </c>
      <c r="B8721" s="201">
        <v>6.8</v>
      </c>
    </row>
    <row r="8722" spans="1:2" x14ac:dyDescent="0.25">
      <c r="A8722" s="204">
        <v>34848</v>
      </c>
      <c r="B8722" s="201" t="e">
        <f>NA()</f>
        <v>#N/A</v>
      </c>
    </row>
    <row r="8723" spans="1:2" x14ac:dyDescent="0.25">
      <c r="A8723" s="204">
        <v>34849</v>
      </c>
      <c r="B8723" s="201">
        <v>6.72</v>
      </c>
    </row>
    <row r="8724" spans="1:2" x14ac:dyDescent="0.25">
      <c r="A8724" s="204">
        <v>34850</v>
      </c>
      <c r="B8724" s="201">
        <v>6.72</v>
      </c>
    </row>
    <row r="8725" spans="1:2" x14ac:dyDescent="0.25">
      <c r="A8725" s="204">
        <v>34851</v>
      </c>
      <c r="B8725" s="201">
        <v>6.64</v>
      </c>
    </row>
    <row r="8726" spans="1:2" x14ac:dyDescent="0.25">
      <c r="A8726" s="204">
        <v>34852</v>
      </c>
      <c r="B8726" s="201">
        <v>6.55</v>
      </c>
    </row>
    <row r="8727" spans="1:2" x14ac:dyDescent="0.25">
      <c r="A8727" s="204">
        <v>34855</v>
      </c>
      <c r="B8727" s="201">
        <v>6.54</v>
      </c>
    </row>
    <row r="8728" spans="1:2" x14ac:dyDescent="0.25">
      <c r="A8728" s="204">
        <v>34856</v>
      </c>
      <c r="B8728" s="201">
        <v>6.54</v>
      </c>
    </row>
    <row r="8729" spans="1:2" x14ac:dyDescent="0.25">
      <c r="A8729" s="204">
        <v>34857</v>
      </c>
      <c r="B8729" s="201">
        <v>6.56</v>
      </c>
    </row>
    <row r="8730" spans="1:2" x14ac:dyDescent="0.25">
      <c r="A8730" s="204">
        <v>34858</v>
      </c>
      <c r="B8730" s="201">
        <v>6.59</v>
      </c>
    </row>
    <row r="8731" spans="1:2" x14ac:dyDescent="0.25">
      <c r="A8731" s="204">
        <v>34859</v>
      </c>
      <c r="B8731" s="201">
        <v>6.76</v>
      </c>
    </row>
    <row r="8732" spans="1:2" x14ac:dyDescent="0.25">
      <c r="A8732" s="204">
        <v>34862</v>
      </c>
      <c r="B8732" s="201">
        <v>6.76</v>
      </c>
    </row>
    <row r="8733" spans="1:2" x14ac:dyDescent="0.25">
      <c r="A8733" s="204">
        <v>34863</v>
      </c>
      <c r="B8733" s="201">
        <v>6.58</v>
      </c>
    </row>
    <row r="8734" spans="1:2" x14ac:dyDescent="0.25">
      <c r="A8734" s="204">
        <v>34864</v>
      </c>
      <c r="B8734" s="201">
        <v>6.59</v>
      </c>
    </row>
    <row r="8735" spans="1:2" x14ac:dyDescent="0.25">
      <c r="A8735" s="204">
        <v>34865</v>
      </c>
      <c r="B8735" s="201">
        <v>6.64</v>
      </c>
    </row>
    <row r="8736" spans="1:2" x14ac:dyDescent="0.25">
      <c r="A8736" s="204">
        <v>34866</v>
      </c>
      <c r="B8736" s="201">
        <v>6.64</v>
      </c>
    </row>
    <row r="8737" spans="1:2" x14ac:dyDescent="0.25">
      <c r="A8737" s="204">
        <v>34869</v>
      </c>
      <c r="B8737" s="201">
        <v>6.59</v>
      </c>
    </row>
    <row r="8738" spans="1:2" x14ac:dyDescent="0.25">
      <c r="A8738" s="204">
        <v>34870</v>
      </c>
      <c r="B8738" s="201">
        <v>6.58</v>
      </c>
    </row>
    <row r="8739" spans="1:2" x14ac:dyDescent="0.25">
      <c r="A8739" s="204">
        <v>34871</v>
      </c>
      <c r="B8739" s="201">
        <v>6.56</v>
      </c>
    </row>
    <row r="8740" spans="1:2" x14ac:dyDescent="0.25">
      <c r="A8740" s="204">
        <v>34872</v>
      </c>
      <c r="B8740" s="201">
        <v>6.47</v>
      </c>
    </row>
    <row r="8741" spans="1:2" x14ac:dyDescent="0.25">
      <c r="A8741" s="204">
        <v>34873</v>
      </c>
      <c r="B8741" s="201">
        <v>6.51</v>
      </c>
    </row>
    <row r="8742" spans="1:2" x14ac:dyDescent="0.25">
      <c r="A8742" s="204">
        <v>34876</v>
      </c>
      <c r="B8742" s="201">
        <v>6.55</v>
      </c>
    </row>
    <row r="8743" spans="1:2" x14ac:dyDescent="0.25">
      <c r="A8743" s="204">
        <v>34877</v>
      </c>
      <c r="B8743" s="201">
        <v>6.57</v>
      </c>
    </row>
    <row r="8744" spans="1:2" x14ac:dyDescent="0.25">
      <c r="A8744" s="204">
        <v>34878</v>
      </c>
      <c r="B8744" s="201">
        <v>6.53</v>
      </c>
    </row>
    <row r="8745" spans="1:2" x14ac:dyDescent="0.25">
      <c r="A8745" s="204">
        <v>34879</v>
      </c>
      <c r="B8745" s="201">
        <v>6.69</v>
      </c>
    </row>
    <row r="8746" spans="1:2" x14ac:dyDescent="0.25">
      <c r="A8746" s="204">
        <v>34880</v>
      </c>
      <c r="B8746" s="201">
        <v>6.64</v>
      </c>
    </row>
    <row r="8747" spans="1:2" x14ac:dyDescent="0.25">
      <c r="A8747" s="204">
        <v>34883</v>
      </c>
      <c r="B8747" s="201">
        <v>6.68</v>
      </c>
    </row>
    <row r="8748" spans="1:2" x14ac:dyDescent="0.25">
      <c r="A8748" s="204">
        <v>34884</v>
      </c>
      <c r="B8748" s="201" t="e">
        <f>NA()</f>
        <v>#N/A</v>
      </c>
    </row>
    <row r="8749" spans="1:2" x14ac:dyDescent="0.25">
      <c r="A8749" s="204">
        <v>34885</v>
      </c>
      <c r="B8749" s="201">
        <v>6.64</v>
      </c>
    </row>
    <row r="8750" spans="1:2" x14ac:dyDescent="0.25">
      <c r="A8750" s="204">
        <v>34886</v>
      </c>
      <c r="B8750" s="201">
        <v>6.53</v>
      </c>
    </row>
    <row r="8751" spans="1:2" x14ac:dyDescent="0.25">
      <c r="A8751" s="204">
        <v>34887</v>
      </c>
      <c r="B8751" s="201">
        <v>6.52</v>
      </c>
    </row>
    <row r="8752" spans="1:2" x14ac:dyDescent="0.25">
      <c r="A8752" s="204">
        <v>34890</v>
      </c>
      <c r="B8752" s="201">
        <v>6.51</v>
      </c>
    </row>
    <row r="8753" spans="1:2" x14ac:dyDescent="0.25">
      <c r="A8753" s="204">
        <v>34891</v>
      </c>
      <c r="B8753" s="201">
        <v>6.57</v>
      </c>
    </row>
    <row r="8754" spans="1:2" x14ac:dyDescent="0.25">
      <c r="A8754" s="204">
        <v>34892</v>
      </c>
      <c r="B8754" s="201">
        <v>6.55</v>
      </c>
    </row>
    <row r="8755" spans="1:2" x14ac:dyDescent="0.25">
      <c r="A8755" s="204">
        <v>34893</v>
      </c>
      <c r="B8755" s="201">
        <v>6.56</v>
      </c>
    </row>
    <row r="8756" spans="1:2" x14ac:dyDescent="0.25">
      <c r="A8756" s="204">
        <v>34894</v>
      </c>
      <c r="B8756" s="201">
        <v>6.61</v>
      </c>
    </row>
    <row r="8757" spans="1:2" x14ac:dyDescent="0.25">
      <c r="A8757" s="204">
        <v>34897</v>
      </c>
      <c r="B8757" s="201">
        <v>6.69</v>
      </c>
    </row>
    <row r="8758" spans="1:2" x14ac:dyDescent="0.25">
      <c r="A8758" s="204">
        <v>34898</v>
      </c>
      <c r="B8758" s="201">
        <v>6.74</v>
      </c>
    </row>
    <row r="8759" spans="1:2" x14ac:dyDescent="0.25">
      <c r="A8759" s="204">
        <v>34899</v>
      </c>
      <c r="B8759" s="201">
        <v>6.9</v>
      </c>
    </row>
    <row r="8760" spans="1:2" x14ac:dyDescent="0.25">
      <c r="A8760" s="204">
        <v>34900</v>
      </c>
      <c r="B8760" s="201">
        <v>6.89</v>
      </c>
    </row>
    <row r="8761" spans="1:2" x14ac:dyDescent="0.25">
      <c r="A8761" s="204">
        <v>34901</v>
      </c>
      <c r="B8761" s="201">
        <v>6.98</v>
      </c>
    </row>
    <row r="8762" spans="1:2" x14ac:dyDescent="0.25">
      <c r="A8762" s="204">
        <v>34904</v>
      </c>
      <c r="B8762" s="201">
        <v>6.91</v>
      </c>
    </row>
    <row r="8763" spans="1:2" x14ac:dyDescent="0.25">
      <c r="A8763" s="204">
        <v>34905</v>
      </c>
      <c r="B8763" s="201">
        <v>6.86</v>
      </c>
    </row>
    <row r="8764" spans="1:2" x14ac:dyDescent="0.25">
      <c r="A8764" s="204">
        <v>34906</v>
      </c>
      <c r="B8764" s="201">
        <v>6.92</v>
      </c>
    </row>
    <row r="8765" spans="1:2" x14ac:dyDescent="0.25">
      <c r="A8765" s="204">
        <v>34907</v>
      </c>
      <c r="B8765" s="201">
        <v>6.86</v>
      </c>
    </row>
    <row r="8766" spans="1:2" x14ac:dyDescent="0.25">
      <c r="A8766" s="204">
        <v>34908</v>
      </c>
      <c r="B8766" s="201">
        <v>6.93</v>
      </c>
    </row>
    <row r="8767" spans="1:2" x14ac:dyDescent="0.25">
      <c r="A8767" s="204">
        <v>34911</v>
      </c>
      <c r="B8767" s="201">
        <v>6.88</v>
      </c>
    </row>
    <row r="8768" spans="1:2" x14ac:dyDescent="0.25">
      <c r="A8768" s="204">
        <v>34912</v>
      </c>
      <c r="B8768" s="201">
        <v>6.95</v>
      </c>
    </row>
    <row r="8769" spans="1:2" x14ac:dyDescent="0.25">
      <c r="A8769" s="204">
        <v>34913</v>
      </c>
      <c r="B8769" s="201">
        <v>6.88</v>
      </c>
    </row>
    <row r="8770" spans="1:2" x14ac:dyDescent="0.25">
      <c r="A8770" s="204">
        <v>34914</v>
      </c>
      <c r="B8770" s="201">
        <v>6.95</v>
      </c>
    </row>
    <row r="8771" spans="1:2" x14ac:dyDescent="0.25">
      <c r="A8771" s="204">
        <v>34915</v>
      </c>
      <c r="B8771" s="201">
        <v>6.92</v>
      </c>
    </row>
    <row r="8772" spans="1:2" x14ac:dyDescent="0.25">
      <c r="A8772" s="204">
        <v>34918</v>
      </c>
      <c r="B8772" s="201">
        <v>6.91</v>
      </c>
    </row>
    <row r="8773" spans="1:2" x14ac:dyDescent="0.25">
      <c r="A8773" s="204">
        <v>34919</v>
      </c>
      <c r="B8773" s="201">
        <v>6.9</v>
      </c>
    </row>
    <row r="8774" spans="1:2" x14ac:dyDescent="0.25">
      <c r="A8774" s="204">
        <v>34920</v>
      </c>
      <c r="B8774" s="201">
        <v>6.93</v>
      </c>
    </row>
    <row r="8775" spans="1:2" x14ac:dyDescent="0.25">
      <c r="A8775" s="204">
        <v>34921</v>
      </c>
      <c r="B8775" s="201">
        <v>6.97</v>
      </c>
    </row>
    <row r="8776" spans="1:2" x14ac:dyDescent="0.25">
      <c r="A8776" s="204">
        <v>34922</v>
      </c>
      <c r="B8776" s="201">
        <v>7.06</v>
      </c>
    </row>
    <row r="8777" spans="1:2" x14ac:dyDescent="0.25">
      <c r="A8777" s="204">
        <v>34925</v>
      </c>
      <c r="B8777" s="201">
        <v>7.06</v>
      </c>
    </row>
    <row r="8778" spans="1:2" x14ac:dyDescent="0.25">
      <c r="A8778" s="204">
        <v>34926</v>
      </c>
      <c r="B8778" s="201">
        <v>7</v>
      </c>
    </row>
    <row r="8779" spans="1:2" x14ac:dyDescent="0.25">
      <c r="A8779" s="204">
        <v>34927</v>
      </c>
      <c r="B8779" s="201">
        <v>6.97</v>
      </c>
    </row>
    <row r="8780" spans="1:2" x14ac:dyDescent="0.25">
      <c r="A8780" s="204">
        <v>34928</v>
      </c>
      <c r="B8780" s="201">
        <v>6.99</v>
      </c>
    </row>
    <row r="8781" spans="1:2" x14ac:dyDescent="0.25">
      <c r="A8781" s="204">
        <v>34929</v>
      </c>
      <c r="B8781" s="201">
        <v>7</v>
      </c>
    </row>
    <row r="8782" spans="1:2" x14ac:dyDescent="0.25">
      <c r="A8782" s="204">
        <v>34932</v>
      </c>
      <c r="B8782" s="201">
        <v>6.95</v>
      </c>
    </row>
    <row r="8783" spans="1:2" x14ac:dyDescent="0.25">
      <c r="A8783" s="204">
        <v>34933</v>
      </c>
      <c r="B8783" s="201">
        <v>6.98</v>
      </c>
    </row>
    <row r="8784" spans="1:2" x14ac:dyDescent="0.25">
      <c r="A8784" s="204">
        <v>34934</v>
      </c>
      <c r="B8784" s="201">
        <v>7.01</v>
      </c>
    </row>
    <row r="8785" spans="1:2" x14ac:dyDescent="0.25">
      <c r="A8785" s="204">
        <v>34935</v>
      </c>
      <c r="B8785" s="201">
        <v>6.92</v>
      </c>
    </row>
    <row r="8786" spans="1:2" x14ac:dyDescent="0.25">
      <c r="A8786" s="204">
        <v>34936</v>
      </c>
      <c r="B8786" s="201">
        <v>6.8</v>
      </c>
    </row>
    <row r="8787" spans="1:2" x14ac:dyDescent="0.25">
      <c r="A8787" s="204">
        <v>34939</v>
      </c>
      <c r="B8787" s="201">
        <v>6.77</v>
      </c>
    </row>
    <row r="8788" spans="1:2" x14ac:dyDescent="0.25">
      <c r="A8788" s="204">
        <v>34940</v>
      </c>
      <c r="B8788" s="201">
        <v>6.79</v>
      </c>
    </row>
    <row r="8789" spans="1:2" x14ac:dyDescent="0.25">
      <c r="A8789" s="204">
        <v>34941</v>
      </c>
      <c r="B8789" s="201">
        <v>6.77</v>
      </c>
    </row>
    <row r="8790" spans="1:2" x14ac:dyDescent="0.25">
      <c r="A8790" s="204">
        <v>34942</v>
      </c>
      <c r="B8790" s="201">
        <v>6.72</v>
      </c>
    </row>
    <row r="8791" spans="1:2" x14ac:dyDescent="0.25">
      <c r="A8791" s="204">
        <v>34943</v>
      </c>
      <c r="B8791" s="201">
        <v>6.67</v>
      </c>
    </row>
    <row r="8792" spans="1:2" x14ac:dyDescent="0.25">
      <c r="A8792" s="204">
        <v>34946</v>
      </c>
      <c r="B8792" s="201" t="e">
        <f>NA()</f>
        <v>#N/A</v>
      </c>
    </row>
    <row r="8793" spans="1:2" x14ac:dyDescent="0.25">
      <c r="A8793" s="204">
        <v>34947</v>
      </c>
      <c r="B8793" s="201">
        <v>6.63</v>
      </c>
    </row>
    <row r="8794" spans="1:2" x14ac:dyDescent="0.25">
      <c r="A8794" s="204">
        <v>34948</v>
      </c>
      <c r="B8794" s="201">
        <v>6.63</v>
      </c>
    </row>
    <row r="8795" spans="1:2" x14ac:dyDescent="0.25">
      <c r="A8795" s="204">
        <v>34949</v>
      </c>
      <c r="B8795" s="201">
        <v>6.66</v>
      </c>
    </row>
    <row r="8796" spans="1:2" x14ac:dyDescent="0.25">
      <c r="A8796" s="204">
        <v>34950</v>
      </c>
      <c r="B8796" s="201">
        <v>6.66</v>
      </c>
    </row>
    <row r="8797" spans="1:2" x14ac:dyDescent="0.25">
      <c r="A8797" s="204">
        <v>34953</v>
      </c>
      <c r="B8797" s="201">
        <v>6.67</v>
      </c>
    </row>
    <row r="8798" spans="1:2" x14ac:dyDescent="0.25">
      <c r="A8798" s="204">
        <v>34954</v>
      </c>
      <c r="B8798" s="201">
        <v>6.6</v>
      </c>
    </row>
    <row r="8799" spans="1:2" x14ac:dyDescent="0.25">
      <c r="A8799" s="204">
        <v>34955</v>
      </c>
      <c r="B8799" s="201">
        <v>6.63</v>
      </c>
    </row>
    <row r="8800" spans="1:2" x14ac:dyDescent="0.25">
      <c r="A8800" s="204">
        <v>34956</v>
      </c>
      <c r="B8800" s="201">
        <v>6.56</v>
      </c>
    </row>
    <row r="8801" spans="1:2" x14ac:dyDescent="0.25">
      <c r="A8801" s="204">
        <v>34957</v>
      </c>
      <c r="B8801" s="201">
        <v>6.58</v>
      </c>
    </row>
    <row r="8802" spans="1:2" x14ac:dyDescent="0.25">
      <c r="A8802" s="204">
        <v>34960</v>
      </c>
      <c r="B8802" s="201">
        <v>6.64</v>
      </c>
    </row>
    <row r="8803" spans="1:2" x14ac:dyDescent="0.25">
      <c r="A8803" s="204">
        <v>34961</v>
      </c>
      <c r="B8803" s="201">
        <v>6.61</v>
      </c>
    </row>
    <row r="8804" spans="1:2" x14ac:dyDescent="0.25">
      <c r="A8804" s="204">
        <v>34962</v>
      </c>
      <c r="B8804" s="201">
        <v>6.57</v>
      </c>
    </row>
    <row r="8805" spans="1:2" x14ac:dyDescent="0.25">
      <c r="A8805" s="204">
        <v>34963</v>
      </c>
      <c r="B8805" s="201">
        <v>6.66</v>
      </c>
    </row>
    <row r="8806" spans="1:2" x14ac:dyDescent="0.25">
      <c r="A8806" s="204">
        <v>34964</v>
      </c>
      <c r="B8806" s="201">
        <v>6.7</v>
      </c>
    </row>
    <row r="8807" spans="1:2" x14ac:dyDescent="0.25">
      <c r="A8807" s="204">
        <v>34967</v>
      </c>
      <c r="B8807" s="201">
        <v>6.7</v>
      </c>
    </row>
    <row r="8808" spans="1:2" x14ac:dyDescent="0.25">
      <c r="A8808" s="204">
        <v>34968</v>
      </c>
      <c r="B8808" s="201">
        <v>6.71</v>
      </c>
    </row>
    <row r="8809" spans="1:2" x14ac:dyDescent="0.25">
      <c r="A8809" s="204">
        <v>34969</v>
      </c>
      <c r="B8809" s="201">
        <v>6.76</v>
      </c>
    </row>
    <row r="8810" spans="1:2" x14ac:dyDescent="0.25">
      <c r="A8810" s="204">
        <v>34970</v>
      </c>
      <c r="B8810" s="201">
        <v>6.71</v>
      </c>
    </row>
    <row r="8811" spans="1:2" x14ac:dyDescent="0.25">
      <c r="A8811" s="204">
        <v>34971</v>
      </c>
      <c r="B8811" s="201">
        <v>6.6</v>
      </c>
    </row>
    <row r="8812" spans="1:2" x14ac:dyDescent="0.25">
      <c r="A8812" s="204">
        <v>34974</v>
      </c>
      <c r="B8812" s="201">
        <v>6.61</v>
      </c>
    </row>
    <row r="8813" spans="1:2" x14ac:dyDescent="0.25">
      <c r="A8813" s="204">
        <v>34975</v>
      </c>
      <c r="B8813" s="201">
        <v>6.57</v>
      </c>
    </row>
    <row r="8814" spans="1:2" x14ac:dyDescent="0.25">
      <c r="A8814" s="204">
        <v>34976</v>
      </c>
      <c r="B8814" s="201">
        <v>6.54</v>
      </c>
    </row>
    <row r="8815" spans="1:2" x14ac:dyDescent="0.25">
      <c r="A8815" s="204">
        <v>34977</v>
      </c>
      <c r="B8815" s="201">
        <v>6.53</v>
      </c>
    </row>
    <row r="8816" spans="1:2" x14ac:dyDescent="0.25">
      <c r="A8816" s="204">
        <v>34978</v>
      </c>
      <c r="B8816" s="201">
        <v>6.51</v>
      </c>
    </row>
    <row r="8817" spans="1:2" x14ac:dyDescent="0.25">
      <c r="A8817" s="204">
        <v>34981</v>
      </c>
      <c r="B8817" s="201" t="e">
        <f>NA()</f>
        <v>#N/A</v>
      </c>
    </row>
    <row r="8818" spans="1:2" x14ac:dyDescent="0.25">
      <c r="A8818" s="204">
        <v>34982</v>
      </c>
      <c r="B8818" s="201">
        <v>6.51</v>
      </c>
    </row>
    <row r="8819" spans="1:2" x14ac:dyDescent="0.25">
      <c r="A8819" s="204">
        <v>34983</v>
      </c>
      <c r="B8819" s="201">
        <v>6.5</v>
      </c>
    </row>
    <row r="8820" spans="1:2" x14ac:dyDescent="0.25">
      <c r="A8820" s="204">
        <v>34984</v>
      </c>
      <c r="B8820" s="201">
        <v>6.48</v>
      </c>
    </row>
    <row r="8821" spans="1:2" x14ac:dyDescent="0.25">
      <c r="A8821" s="204">
        <v>34985</v>
      </c>
      <c r="B8821" s="201">
        <v>6.37</v>
      </c>
    </row>
    <row r="8822" spans="1:2" x14ac:dyDescent="0.25">
      <c r="A8822" s="204">
        <v>34988</v>
      </c>
      <c r="B8822" s="201">
        <v>6.38</v>
      </c>
    </row>
    <row r="8823" spans="1:2" x14ac:dyDescent="0.25">
      <c r="A8823" s="204">
        <v>34989</v>
      </c>
      <c r="B8823" s="201">
        <v>6.36</v>
      </c>
    </row>
    <row r="8824" spans="1:2" x14ac:dyDescent="0.25">
      <c r="A8824" s="204">
        <v>34990</v>
      </c>
      <c r="B8824" s="201">
        <v>6.38</v>
      </c>
    </row>
    <row r="8825" spans="1:2" x14ac:dyDescent="0.25">
      <c r="A8825" s="204">
        <v>34991</v>
      </c>
      <c r="B8825" s="201">
        <v>6.37</v>
      </c>
    </row>
    <row r="8826" spans="1:2" x14ac:dyDescent="0.25">
      <c r="A8826" s="204">
        <v>34992</v>
      </c>
      <c r="B8826" s="201">
        <v>6.42</v>
      </c>
    </row>
    <row r="8827" spans="1:2" x14ac:dyDescent="0.25">
      <c r="A8827" s="204">
        <v>34995</v>
      </c>
      <c r="B8827" s="201">
        <v>6.44</v>
      </c>
    </row>
    <row r="8828" spans="1:2" x14ac:dyDescent="0.25">
      <c r="A8828" s="204">
        <v>34996</v>
      </c>
      <c r="B8828" s="201">
        <v>6.37</v>
      </c>
    </row>
    <row r="8829" spans="1:2" x14ac:dyDescent="0.25">
      <c r="A8829" s="204">
        <v>34997</v>
      </c>
      <c r="B8829" s="201">
        <v>6.37</v>
      </c>
    </row>
    <row r="8830" spans="1:2" x14ac:dyDescent="0.25">
      <c r="A8830" s="204">
        <v>34998</v>
      </c>
      <c r="B8830" s="201">
        <v>6.44</v>
      </c>
    </row>
    <row r="8831" spans="1:2" x14ac:dyDescent="0.25">
      <c r="A8831" s="204">
        <v>34999</v>
      </c>
      <c r="B8831" s="201">
        <v>6.4</v>
      </c>
    </row>
    <row r="8832" spans="1:2" x14ac:dyDescent="0.25">
      <c r="A8832" s="204">
        <v>35002</v>
      </c>
      <c r="B8832" s="201">
        <v>6.41</v>
      </c>
    </row>
    <row r="8833" spans="1:2" x14ac:dyDescent="0.25">
      <c r="A8833" s="204">
        <v>35003</v>
      </c>
      <c r="B8833" s="201">
        <v>6.4</v>
      </c>
    </row>
    <row r="8834" spans="1:2" x14ac:dyDescent="0.25">
      <c r="A8834" s="204">
        <v>35004</v>
      </c>
      <c r="B8834" s="201">
        <v>6.36</v>
      </c>
    </row>
    <row r="8835" spans="1:2" x14ac:dyDescent="0.25">
      <c r="A8835" s="204">
        <v>35005</v>
      </c>
      <c r="B8835" s="201">
        <v>6.31</v>
      </c>
    </row>
    <row r="8836" spans="1:2" x14ac:dyDescent="0.25">
      <c r="A8836" s="204">
        <v>35006</v>
      </c>
      <c r="B8836" s="201">
        <v>6.33</v>
      </c>
    </row>
    <row r="8837" spans="1:2" x14ac:dyDescent="0.25">
      <c r="A8837" s="204">
        <v>35009</v>
      </c>
      <c r="B8837" s="201">
        <v>6.34</v>
      </c>
    </row>
    <row r="8838" spans="1:2" x14ac:dyDescent="0.25">
      <c r="A8838" s="204">
        <v>35010</v>
      </c>
      <c r="B8838" s="201">
        <v>6.37</v>
      </c>
    </row>
    <row r="8839" spans="1:2" x14ac:dyDescent="0.25">
      <c r="A8839" s="204">
        <v>35011</v>
      </c>
      <c r="B8839" s="201">
        <v>6.3</v>
      </c>
    </row>
    <row r="8840" spans="1:2" x14ac:dyDescent="0.25">
      <c r="A8840" s="204">
        <v>35012</v>
      </c>
      <c r="B8840" s="201">
        <v>6.35</v>
      </c>
    </row>
    <row r="8841" spans="1:2" x14ac:dyDescent="0.25">
      <c r="A8841" s="204">
        <v>35013</v>
      </c>
      <c r="B8841" s="201">
        <v>6.39</v>
      </c>
    </row>
    <row r="8842" spans="1:2" x14ac:dyDescent="0.25">
      <c r="A8842" s="204">
        <v>35016</v>
      </c>
      <c r="B8842" s="201">
        <v>6.34</v>
      </c>
    </row>
    <row r="8843" spans="1:2" x14ac:dyDescent="0.25">
      <c r="A8843" s="204">
        <v>35017</v>
      </c>
      <c r="B8843" s="201">
        <v>6.36</v>
      </c>
    </row>
    <row r="8844" spans="1:2" x14ac:dyDescent="0.25">
      <c r="A8844" s="204">
        <v>35018</v>
      </c>
      <c r="B8844" s="201">
        <v>6.37</v>
      </c>
    </row>
    <row r="8845" spans="1:2" x14ac:dyDescent="0.25">
      <c r="A8845" s="204">
        <v>35019</v>
      </c>
      <c r="B8845" s="201">
        <v>6.32</v>
      </c>
    </row>
    <row r="8846" spans="1:2" x14ac:dyDescent="0.25">
      <c r="A8846" s="204">
        <v>35020</v>
      </c>
      <c r="B8846" s="201">
        <v>6.33</v>
      </c>
    </row>
    <row r="8847" spans="1:2" x14ac:dyDescent="0.25">
      <c r="A8847" s="204">
        <v>35023</v>
      </c>
      <c r="B8847" s="201">
        <v>6.33</v>
      </c>
    </row>
    <row r="8848" spans="1:2" x14ac:dyDescent="0.25">
      <c r="A8848" s="204">
        <v>35024</v>
      </c>
      <c r="B8848" s="201">
        <v>6.36</v>
      </c>
    </row>
    <row r="8849" spans="1:2" x14ac:dyDescent="0.25">
      <c r="A8849" s="204">
        <v>35025</v>
      </c>
      <c r="B8849" s="201">
        <v>6.37</v>
      </c>
    </row>
    <row r="8850" spans="1:2" x14ac:dyDescent="0.25">
      <c r="A8850" s="204">
        <v>35026</v>
      </c>
      <c r="B8850" s="201" t="e">
        <f>NA()</f>
        <v>#N/A</v>
      </c>
    </row>
    <row r="8851" spans="1:2" x14ac:dyDescent="0.25">
      <c r="A8851" s="204">
        <v>35027</v>
      </c>
      <c r="B8851" s="201">
        <v>6.36</v>
      </c>
    </row>
    <row r="8852" spans="1:2" x14ac:dyDescent="0.25">
      <c r="A8852" s="204">
        <v>35030</v>
      </c>
      <c r="B8852" s="201">
        <v>6.31</v>
      </c>
    </row>
    <row r="8853" spans="1:2" x14ac:dyDescent="0.25">
      <c r="A8853" s="204">
        <v>35031</v>
      </c>
      <c r="B8853" s="201">
        <v>6.31</v>
      </c>
    </row>
    <row r="8854" spans="1:2" x14ac:dyDescent="0.25">
      <c r="A8854" s="204">
        <v>35032</v>
      </c>
      <c r="B8854" s="201">
        <v>6.29</v>
      </c>
    </row>
    <row r="8855" spans="1:2" x14ac:dyDescent="0.25">
      <c r="A8855" s="204">
        <v>35033</v>
      </c>
      <c r="B8855" s="201">
        <v>6.2</v>
      </c>
    </row>
    <row r="8856" spans="1:2" x14ac:dyDescent="0.25">
      <c r="A8856" s="204">
        <v>35034</v>
      </c>
      <c r="B8856" s="201">
        <v>6.16</v>
      </c>
    </row>
    <row r="8857" spans="1:2" x14ac:dyDescent="0.25">
      <c r="A8857" s="204">
        <v>35037</v>
      </c>
      <c r="B8857" s="201">
        <v>6.07</v>
      </c>
    </row>
    <row r="8858" spans="1:2" x14ac:dyDescent="0.25">
      <c r="A8858" s="204">
        <v>35038</v>
      </c>
      <c r="B8858" s="201">
        <v>6.09</v>
      </c>
    </row>
    <row r="8859" spans="1:2" x14ac:dyDescent="0.25">
      <c r="A8859" s="204">
        <v>35039</v>
      </c>
      <c r="B8859" s="201">
        <v>6.09</v>
      </c>
    </row>
    <row r="8860" spans="1:2" x14ac:dyDescent="0.25">
      <c r="A8860" s="204">
        <v>35040</v>
      </c>
      <c r="B8860" s="201">
        <v>6.13</v>
      </c>
    </row>
    <row r="8861" spans="1:2" x14ac:dyDescent="0.25">
      <c r="A8861" s="204">
        <v>35041</v>
      </c>
      <c r="B8861" s="201">
        <v>6.12</v>
      </c>
    </row>
    <row r="8862" spans="1:2" x14ac:dyDescent="0.25">
      <c r="A8862" s="204">
        <v>35044</v>
      </c>
      <c r="B8862" s="201">
        <v>6.11</v>
      </c>
    </row>
    <row r="8863" spans="1:2" x14ac:dyDescent="0.25">
      <c r="A8863" s="204">
        <v>35045</v>
      </c>
      <c r="B8863" s="201">
        <v>6.11</v>
      </c>
    </row>
    <row r="8864" spans="1:2" x14ac:dyDescent="0.25">
      <c r="A8864" s="204">
        <v>35046</v>
      </c>
      <c r="B8864" s="201">
        <v>6.12</v>
      </c>
    </row>
    <row r="8865" spans="1:2" x14ac:dyDescent="0.25">
      <c r="A8865" s="204">
        <v>35047</v>
      </c>
      <c r="B8865" s="201">
        <v>6.14</v>
      </c>
    </row>
    <row r="8866" spans="1:2" x14ac:dyDescent="0.25">
      <c r="A8866" s="204">
        <v>35048</v>
      </c>
      <c r="B8866" s="201">
        <v>6.15</v>
      </c>
    </row>
    <row r="8867" spans="1:2" x14ac:dyDescent="0.25">
      <c r="A8867" s="204">
        <v>35051</v>
      </c>
      <c r="B8867" s="201">
        <v>6.26</v>
      </c>
    </row>
    <row r="8868" spans="1:2" x14ac:dyDescent="0.25">
      <c r="A8868" s="204">
        <v>35052</v>
      </c>
      <c r="B8868" s="201">
        <v>6.21</v>
      </c>
    </row>
    <row r="8869" spans="1:2" x14ac:dyDescent="0.25">
      <c r="A8869" s="204">
        <v>35053</v>
      </c>
      <c r="B8869" s="201">
        <v>6.18</v>
      </c>
    </row>
    <row r="8870" spans="1:2" x14ac:dyDescent="0.25">
      <c r="A8870" s="204">
        <v>35054</v>
      </c>
      <c r="B8870" s="201">
        <v>6.19</v>
      </c>
    </row>
    <row r="8871" spans="1:2" x14ac:dyDescent="0.25">
      <c r="A8871" s="204">
        <v>35055</v>
      </c>
      <c r="B8871" s="201">
        <v>6.12</v>
      </c>
    </row>
    <row r="8872" spans="1:2" x14ac:dyDescent="0.25">
      <c r="A8872" s="204">
        <v>35058</v>
      </c>
      <c r="B8872" s="201" t="e">
        <f>NA()</f>
        <v>#N/A</v>
      </c>
    </row>
    <row r="8873" spans="1:2" x14ac:dyDescent="0.25">
      <c r="A8873" s="204">
        <v>35059</v>
      </c>
      <c r="B8873" s="201">
        <v>6.1</v>
      </c>
    </row>
    <row r="8874" spans="1:2" x14ac:dyDescent="0.25">
      <c r="A8874" s="204">
        <v>35060</v>
      </c>
      <c r="B8874" s="201">
        <v>6.07</v>
      </c>
    </row>
    <row r="8875" spans="1:2" x14ac:dyDescent="0.25">
      <c r="A8875" s="204">
        <v>35061</v>
      </c>
      <c r="B8875" s="201">
        <v>6.04</v>
      </c>
    </row>
    <row r="8876" spans="1:2" x14ac:dyDescent="0.25">
      <c r="A8876" s="204">
        <v>35062</v>
      </c>
      <c r="B8876" s="201">
        <v>6.01</v>
      </c>
    </row>
    <row r="8877" spans="1:2" x14ac:dyDescent="0.25">
      <c r="A8877" s="204">
        <v>35065</v>
      </c>
      <c r="B8877" s="201" t="e">
        <f>NA()</f>
        <v>#N/A</v>
      </c>
    </row>
    <row r="8878" spans="1:2" x14ac:dyDescent="0.25">
      <c r="A8878" s="204">
        <v>35066</v>
      </c>
      <c r="B8878" s="201">
        <v>6.03</v>
      </c>
    </row>
    <row r="8879" spans="1:2" x14ac:dyDescent="0.25">
      <c r="A8879" s="204">
        <v>35067</v>
      </c>
      <c r="B8879" s="201">
        <v>6.01</v>
      </c>
    </row>
    <row r="8880" spans="1:2" x14ac:dyDescent="0.25">
      <c r="A8880" s="204">
        <v>35068</v>
      </c>
      <c r="B8880" s="201">
        <v>6.08</v>
      </c>
    </row>
    <row r="8881" spans="1:2" x14ac:dyDescent="0.25">
      <c r="A8881" s="204">
        <v>35069</v>
      </c>
      <c r="B8881" s="201">
        <v>6.11</v>
      </c>
    </row>
    <row r="8882" spans="1:2" x14ac:dyDescent="0.25">
      <c r="A8882" s="204">
        <v>35072</v>
      </c>
      <c r="B8882" s="201">
        <v>6.1</v>
      </c>
    </row>
    <row r="8883" spans="1:2" x14ac:dyDescent="0.25">
      <c r="A8883" s="204">
        <v>35073</v>
      </c>
      <c r="B8883" s="201">
        <v>6.12</v>
      </c>
    </row>
    <row r="8884" spans="1:2" x14ac:dyDescent="0.25">
      <c r="A8884" s="204">
        <v>35074</v>
      </c>
      <c r="B8884" s="201">
        <v>6.23</v>
      </c>
    </row>
    <row r="8885" spans="1:2" x14ac:dyDescent="0.25">
      <c r="A8885" s="204">
        <v>35075</v>
      </c>
      <c r="B8885" s="201">
        <v>6.22</v>
      </c>
    </row>
    <row r="8886" spans="1:2" x14ac:dyDescent="0.25">
      <c r="A8886" s="204">
        <v>35076</v>
      </c>
      <c r="B8886" s="201">
        <v>6.22</v>
      </c>
    </row>
    <row r="8887" spans="1:2" x14ac:dyDescent="0.25">
      <c r="A8887" s="204">
        <v>35079</v>
      </c>
      <c r="B8887" s="201" t="e">
        <f>NA()</f>
        <v>#N/A</v>
      </c>
    </row>
    <row r="8888" spans="1:2" x14ac:dyDescent="0.25">
      <c r="A8888" s="204">
        <v>35080</v>
      </c>
      <c r="B8888" s="201">
        <v>6.14</v>
      </c>
    </row>
    <row r="8889" spans="1:2" x14ac:dyDescent="0.25">
      <c r="A8889" s="204">
        <v>35081</v>
      </c>
      <c r="B8889" s="201">
        <v>6.05</v>
      </c>
    </row>
    <row r="8890" spans="1:2" x14ac:dyDescent="0.25">
      <c r="A8890" s="204">
        <v>35082</v>
      </c>
      <c r="B8890" s="201">
        <v>6.03</v>
      </c>
    </row>
    <row r="8891" spans="1:2" x14ac:dyDescent="0.25">
      <c r="A8891" s="204">
        <v>35083</v>
      </c>
      <c r="B8891" s="201">
        <v>6.02</v>
      </c>
    </row>
    <row r="8892" spans="1:2" x14ac:dyDescent="0.25">
      <c r="A8892" s="204">
        <v>35086</v>
      </c>
      <c r="B8892" s="201">
        <v>6.09</v>
      </c>
    </row>
    <row r="8893" spans="1:2" x14ac:dyDescent="0.25">
      <c r="A8893" s="204">
        <v>35087</v>
      </c>
      <c r="B8893" s="201">
        <v>6.14</v>
      </c>
    </row>
    <row r="8894" spans="1:2" x14ac:dyDescent="0.25">
      <c r="A8894" s="204">
        <v>35088</v>
      </c>
      <c r="B8894" s="201">
        <v>6.08</v>
      </c>
    </row>
    <row r="8895" spans="1:2" x14ac:dyDescent="0.25">
      <c r="A8895" s="204">
        <v>35089</v>
      </c>
      <c r="B8895" s="201">
        <v>6.16</v>
      </c>
    </row>
    <row r="8896" spans="1:2" x14ac:dyDescent="0.25">
      <c r="A8896" s="204">
        <v>35090</v>
      </c>
      <c r="B8896" s="201">
        <v>6.1</v>
      </c>
    </row>
    <row r="8897" spans="1:2" x14ac:dyDescent="0.25">
      <c r="A8897" s="204">
        <v>35093</v>
      </c>
      <c r="B8897" s="201">
        <v>6.14</v>
      </c>
    </row>
    <row r="8898" spans="1:2" x14ac:dyDescent="0.25">
      <c r="A8898" s="204">
        <v>35094</v>
      </c>
      <c r="B8898" s="201">
        <v>6.08</v>
      </c>
    </row>
    <row r="8899" spans="1:2" x14ac:dyDescent="0.25">
      <c r="A8899" s="204">
        <v>35095</v>
      </c>
      <c r="B8899" s="201">
        <v>6.07</v>
      </c>
    </row>
    <row r="8900" spans="1:2" x14ac:dyDescent="0.25">
      <c r="A8900" s="204">
        <v>35096</v>
      </c>
      <c r="B8900" s="201">
        <v>6.11</v>
      </c>
    </row>
    <row r="8901" spans="1:2" x14ac:dyDescent="0.25">
      <c r="A8901" s="204">
        <v>35097</v>
      </c>
      <c r="B8901" s="201">
        <v>6.16</v>
      </c>
    </row>
    <row r="8902" spans="1:2" x14ac:dyDescent="0.25">
      <c r="A8902" s="204">
        <v>35100</v>
      </c>
      <c r="B8902" s="201">
        <v>6.17</v>
      </c>
    </row>
    <row r="8903" spans="1:2" x14ac:dyDescent="0.25">
      <c r="A8903" s="204">
        <v>35101</v>
      </c>
      <c r="B8903" s="201">
        <v>6.15</v>
      </c>
    </row>
    <row r="8904" spans="1:2" x14ac:dyDescent="0.25">
      <c r="A8904" s="204">
        <v>35102</v>
      </c>
      <c r="B8904" s="201">
        <v>6.17</v>
      </c>
    </row>
    <row r="8905" spans="1:2" x14ac:dyDescent="0.25">
      <c r="A8905" s="204">
        <v>35103</v>
      </c>
      <c r="B8905" s="201">
        <v>6.17</v>
      </c>
    </row>
    <row r="8906" spans="1:2" x14ac:dyDescent="0.25">
      <c r="A8906" s="204">
        <v>35104</v>
      </c>
      <c r="B8906" s="201">
        <v>6.17</v>
      </c>
    </row>
    <row r="8907" spans="1:2" x14ac:dyDescent="0.25">
      <c r="A8907" s="204">
        <v>35107</v>
      </c>
      <c r="B8907" s="201">
        <v>6.1</v>
      </c>
    </row>
    <row r="8908" spans="1:2" x14ac:dyDescent="0.25">
      <c r="A8908" s="204">
        <v>35108</v>
      </c>
      <c r="B8908" s="201">
        <v>6.08</v>
      </c>
    </row>
    <row r="8909" spans="1:2" x14ac:dyDescent="0.25">
      <c r="A8909" s="204">
        <v>35109</v>
      </c>
      <c r="B8909" s="201">
        <v>6.13</v>
      </c>
    </row>
    <row r="8910" spans="1:2" x14ac:dyDescent="0.25">
      <c r="A8910" s="204">
        <v>35110</v>
      </c>
      <c r="B8910" s="201">
        <v>6.22</v>
      </c>
    </row>
    <row r="8911" spans="1:2" x14ac:dyDescent="0.25">
      <c r="A8911" s="204">
        <v>35111</v>
      </c>
      <c r="B8911" s="201">
        <v>6.27</v>
      </c>
    </row>
    <row r="8912" spans="1:2" x14ac:dyDescent="0.25">
      <c r="A8912" s="204">
        <v>35114</v>
      </c>
      <c r="B8912" s="201" t="e">
        <f>NA()</f>
        <v>#N/A</v>
      </c>
    </row>
    <row r="8913" spans="1:2" x14ac:dyDescent="0.25">
      <c r="A8913" s="204">
        <v>35115</v>
      </c>
      <c r="B8913" s="201">
        <v>6.45</v>
      </c>
    </row>
    <row r="8914" spans="1:2" x14ac:dyDescent="0.25">
      <c r="A8914" s="204">
        <v>35116</v>
      </c>
      <c r="B8914" s="201">
        <v>6.47</v>
      </c>
    </row>
    <row r="8915" spans="1:2" x14ac:dyDescent="0.25">
      <c r="A8915" s="204">
        <v>35117</v>
      </c>
      <c r="B8915" s="201">
        <v>6.43</v>
      </c>
    </row>
    <row r="8916" spans="1:2" x14ac:dyDescent="0.25">
      <c r="A8916" s="204">
        <v>35118</v>
      </c>
      <c r="B8916" s="201">
        <v>6.5</v>
      </c>
    </row>
    <row r="8917" spans="1:2" x14ac:dyDescent="0.25">
      <c r="A8917" s="204">
        <v>35121</v>
      </c>
      <c r="B8917" s="201">
        <v>6.54</v>
      </c>
    </row>
    <row r="8918" spans="1:2" x14ac:dyDescent="0.25">
      <c r="A8918" s="204">
        <v>35122</v>
      </c>
      <c r="B8918" s="201">
        <v>6.56</v>
      </c>
    </row>
    <row r="8919" spans="1:2" x14ac:dyDescent="0.25">
      <c r="A8919" s="204">
        <v>35123</v>
      </c>
      <c r="B8919" s="201">
        <v>6.58</v>
      </c>
    </row>
    <row r="8920" spans="1:2" x14ac:dyDescent="0.25">
      <c r="A8920" s="204">
        <v>35124</v>
      </c>
      <c r="B8920" s="201">
        <v>6.57</v>
      </c>
    </row>
    <row r="8921" spans="1:2" x14ac:dyDescent="0.25">
      <c r="A8921" s="204">
        <v>35125</v>
      </c>
      <c r="B8921" s="201">
        <v>6.48</v>
      </c>
    </row>
    <row r="8922" spans="1:2" x14ac:dyDescent="0.25">
      <c r="A8922" s="204">
        <v>35128</v>
      </c>
      <c r="B8922" s="201">
        <v>6.43</v>
      </c>
    </row>
    <row r="8923" spans="1:2" x14ac:dyDescent="0.25">
      <c r="A8923" s="204">
        <v>35129</v>
      </c>
      <c r="B8923" s="201">
        <v>6.48</v>
      </c>
    </row>
    <row r="8924" spans="1:2" x14ac:dyDescent="0.25">
      <c r="A8924" s="204">
        <v>35130</v>
      </c>
      <c r="B8924" s="201">
        <v>6.54</v>
      </c>
    </row>
    <row r="8925" spans="1:2" x14ac:dyDescent="0.25">
      <c r="A8925" s="204">
        <v>35131</v>
      </c>
      <c r="B8925" s="201">
        <v>6.56</v>
      </c>
    </row>
    <row r="8926" spans="1:2" x14ac:dyDescent="0.25">
      <c r="A8926" s="204">
        <v>35132</v>
      </c>
      <c r="B8926" s="201">
        <v>6.84</v>
      </c>
    </row>
    <row r="8927" spans="1:2" x14ac:dyDescent="0.25">
      <c r="A8927" s="204">
        <v>35135</v>
      </c>
      <c r="B8927" s="201">
        <v>6.76</v>
      </c>
    </row>
    <row r="8928" spans="1:2" x14ac:dyDescent="0.25">
      <c r="A8928" s="204">
        <v>35136</v>
      </c>
      <c r="B8928" s="201">
        <v>6.79</v>
      </c>
    </row>
    <row r="8929" spans="1:2" x14ac:dyDescent="0.25">
      <c r="A8929" s="204">
        <v>35137</v>
      </c>
      <c r="B8929" s="201">
        <v>6.83</v>
      </c>
    </row>
    <row r="8930" spans="1:2" x14ac:dyDescent="0.25">
      <c r="A8930" s="204">
        <v>35138</v>
      </c>
      <c r="B8930" s="201">
        <v>6.83</v>
      </c>
    </row>
    <row r="8931" spans="1:2" x14ac:dyDescent="0.25">
      <c r="A8931" s="204">
        <v>35139</v>
      </c>
      <c r="B8931" s="201">
        <v>6.9</v>
      </c>
    </row>
    <row r="8932" spans="1:2" x14ac:dyDescent="0.25">
      <c r="A8932" s="204">
        <v>35142</v>
      </c>
      <c r="B8932" s="201">
        <v>6.86</v>
      </c>
    </row>
    <row r="8933" spans="1:2" x14ac:dyDescent="0.25">
      <c r="A8933" s="204">
        <v>35143</v>
      </c>
      <c r="B8933" s="201">
        <v>6.86</v>
      </c>
    </row>
    <row r="8934" spans="1:2" x14ac:dyDescent="0.25">
      <c r="A8934" s="204">
        <v>35144</v>
      </c>
      <c r="B8934" s="201">
        <v>6.81</v>
      </c>
    </row>
    <row r="8935" spans="1:2" x14ac:dyDescent="0.25">
      <c r="A8935" s="204">
        <v>35145</v>
      </c>
      <c r="B8935" s="201">
        <v>6.78</v>
      </c>
    </row>
    <row r="8936" spans="1:2" x14ac:dyDescent="0.25">
      <c r="A8936" s="204">
        <v>35146</v>
      </c>
      <c r="B8936" s="201">
        <v>6.8</v>
      </c>
    </row>
    <row r="8937" spans="1:2" x14ac:dyDescent="0.25">
      <c r="A8937" s="204">
        <v>35149</v>
      </c>
      <c r="B8937" s="201">
        <v>6.74</v>
      </c>
    </row>
    <row r="8938" spans="1:2" x14ac:dyDescent="0.25">
      <c r="A8938" s="204">
        <v>35150</v>
      </c>
      <c r="B8938" s="201">
        <v>6.73</v>
      </c>
    </row>
    <row r="8939" spans="1:2" x14ac:dyDescent="0.25">
      <c r="A8939" s="204">
        <v>35151</v>
      </c>
      <c r="B8939" s="201">
        <v>6.84</v>
      </c>
    </row>
    <row r="8940" spans="1:2" x14ac:dyDescent="0.25">
      <c r="A8940" s="204">
        <v>35152</v>
      </c>
      <c r="B8940" s="201">
        <v>6.9</v>
      </c>
    </row>
    <row r="8941" spans="1:2" x14ac:dyDescent="0.25">
      <c r="A8941" s="204">
        <v>35153</v>
      </c>
      <c r="B8941" s="201">
        <v>6.83</v>
      </c>
    </row>
    <row r="8942" spans="1:2" x14ac:dyDescent="0.25">
      <c r="A8942" s="204">
        <v>35156</v>
      </c>
      <c r="B8942" s="201">
        <v>6.82</v>
      </c>
    </row>
    <row r="8943" spans="1:2" x14ac:dyDescent="0.25">
      <c r="A8943" s="204">
        <v>35157</v>
      </c>
      <c r="B8943" s="201">
        <v>6.77</v>
      </c>
    </row>
    <row r="8944" spans="1:2" x14ac:dyDescent="0.25">
      <c r="A8944" s="204">
        <v>35158</v>
      </c>
      <c r="B8944" s="201">
        <v>6.8</v>
      </c>
    </row>
    <row r="8945" spans="1:2" x14ac:dyDescent="0.25">
      <c r="A8945" s="204">
        <v>35159</v>
      </c>
      <c r="B8945" s="201">
        <v>6.83</v>
      </c>
    </row>
    <row r="8946" spans="1:2" x14ac:dyDescent="0.25">
      <c r="A8946" s="204">
        <v>35160</v>
      </c>
      <c r="B8946" s="201">
        <v>7.01</v>
      </c>
    </row>
    <row r="8947" spans="1:2" x14ac:dyDescent="0.25">
      <c r="A8947" s="204">
        <v>35163</v>
      </c>
      <c r="B8947" s="201">
        <v>7.07</v>
      </c>
    </row>
    <row r="8948" spans="1:2" x14ac:dyDescent="0.25">
      <c r="A8948" s="204">
        <v>35164</v>
      </c>
      <c r="B8948" s="201">
        <v>7.04</v>
      </c>
    </row>
    <row r="8949" spans="1:2" x14ac:dyDescent="0.25">
      <c r="A8949" s="204">
        <v>35165</v>
      </c>
      <c r="B8949" s="201">
        <v>7.1</v>
      </c>
    </row>
    <row r="8950" spans="1:2" x14ac:dyDescent="0.25">
      <c r="A8950" s="204">
        <v>35166</v>
      </c>
      <c r="B8950" s="201">
        <v>7.15</v>
      </c>
    </row>
    <row r="8951" spans="1:2" x14ac:dyDescent="0.25">
      <c r="A8951" s="204">
        <v>35167</v>
      </c>
      <c r="B8951" s="201">
        <v>7</v>
      </c>
    </row>
    <row r="8952" spans="1:2" x14ac:dyDescent="0.25">
      <c r="A8952" s="204">
        <v>35170</v>
      </c>
      <c r="B8952" s="201">
        <v>6.98</v>
      </c>
    </row>
    <row r="8953" spans="1:2" x14ac:dyDescent="0.25">
      <c r="A8953" s="204">
        <v>35171</v>
      </c>
      <c r="B8953" s="201">
        <v>6.95</v>
      </c>
    </row>
    <row r="8954" spans="1:2" x14ac:dyDescent="0.25">
      <c r="A8954" s="204">
        <v>35172</v>
      </c>
      <c r="B8954" s="201">
        <v>6.99</v>
      </c>
    </row>
    <row r="8955" spans="1:2" x14ac:dyDescent="0.25">
      <c r="A8955" s="204">
        <v>35173</v>
      </c>
      <c r="B8955" s="201">
        <v>7.02</v>
      </c>
    </row>
    <row r="8956" spans="1:2" x14ac:dyDescent="0.25">
      <c r="A8956" s="204">
        <v>35174</v>
      </c>
      <c r="B8956" s="201">
        <v>7</v>
      </c>
    </row>
    <row r="8957" spans="1:2" x14ac:dyDescent="0.25">
      <c r="A8957" s="204">
        <v>35177</v>
      </c>
      <c r="B8957" s="201">
        <v>6.95</v>
      </c>
    </row>
    <row r="8958" spans="1:2" x14ac:dyDescent="0.25">
      <c r="A8958" s="204">
        <v>35178</v>
      </c>
      <c r="B8958" s="201">
        <v>6.97</v>
      </c>
    </row>
    <row r="8959" spans="1:2" x14ac:dyDescent="0.25">
      <c r="A8959" s="204">
        <v>35179</v>
      </c>
      <c r="B8959" s="201">
        <v>7.01</v>
      </c>
    </row>
    <row r="8960" spans="1:2" x14ac:dyDescent="0.25">
      <c r="A8960" s="204">
        <v>35180</v>
      </c>
      <c r="B8960" s="201">
        <v>7.01</v>
      </c>
    </row>
    <row r="8961" spans="1:2" x14ac:dyDescent="0.25">
      <c r="A8961" s="204">
        <v>35181</v>
      </c>
      <c r="B8961" s="201">
        <v>6.96</v>
      </c>
    </row>
    <row r="8962" spans="1:2" x14ac:dyDescent="0.25">
      <c r="A8962" s="204">
        <v>35184</v>
      </c>
      <c r="B8962" s="201">
        <v>7</v>
      </c>
    </row>
    <row r="8963" spans="1:2" x14ac:dyDescent="0.25">
      <c r="A8963" s="204">
        <v>35185</v>
      </c>
      <c r="B8963" s="201">
        <v>7.06</v>
      </c>
    </row>
    <row r="8964" spans="1:2" x14ac:dyDescent="0.25">
      <c r="A8964" s="204">
        <v>35186</v>
      </c>
      <c r="B8964" s="201">
        <v>7.08</v>
      </c>
    </row>
    <row r="8965" spans="1:2" x14ac:dyDescent="0.25">
      <c r="A8965" s="204">
        <v>35187</v>
      </c>
      <c r="B8965" s="201">
        <v>7.21</v>
      </c>
    </row>
    <row r="8966" spans="1:2" x14ac:dyDescent="0.25">
      <c r="A8966" s="204">
        <v>35188</v>
      </c>
      <c r="B8966" s="201">
        <v>7.29</v>
      </c>
    </row>
    <row r="8967" spans="1:2" x14ac:dyDescent="0.25">
      <c r="A8967" s="204">
        <v>35191</v>
      </c>
      <c r="B8967" s="201">
        <v>7.25</v>
      </c>
    </row>
    <row r="8968" spans="1:2" x14ac:dyDescent="0.25">
      <c r="A8968" s="204">
        <v>35192</v>
      </c>
      <c r="B8968" s="201">
        <v>7.27</v>
      </c>
    </row>
    <row r="8969" spans="1:2" x14ac:dyDescent="0.25">
      <c r="A8969" s="204">
        <v>35193</v>
      </c>
      <c r="B8969" s="201">
        <v>7.19</v>
      </c>
    </row>
    <row r="8970" spans="1:2" x14ac:dyDescent="0.25">
      <c r="A8970" s="204">
        <v>35194</v>
      </c>
      <c r="B8970" s="201">
        <v>7.21</v>
      </c>
    </row>
    <row r="8971" spans="1:2" x14ac:dyDescent="0.25">
      <c r="A8971" s="204">
        <v>35195</v>
      </c>
      <c r="B8971" s="201">
        <v>7.12</v>
      </c>
    </row>
    <row r="8972" spans="1:2" x14ac:dyDescent="0.25">
      <c r="A8972" s="204">
        <v>35198</v>
      </c>
      <c r="B8972" s="201">
        <v>7.09</v>
      </c>
    </row>
    <row r="8973" spans="1:2" x14ac:dyDescent="0.25">
      <c r="A8973" s="204">
        <v>35199</v>
      </c>
      <c r="B8973" s="201">
        <v>7.04</v>
      </c>
    </row>
    <row r="8974" spans="1:2" x14ac:dyDescent="0.25">
      <c r="A8974" s="204">
        <v>35200</v>
      </c>
      <c r="B8974" s="201">
        <v>7.03</v>
      </c>
    </row>
    <row r="8975" spans="1:2" x14ac:dyDescent="0.25">
      <c r="A8975" s="204">
        <v>35201</v>
      </c>
      <c r="B8975" s="201">
        <v>7.08</v>
      </c>
    </row>
    <row r="8976" spans="1:2" x14ac:dyDescent="0.25">
      <c r="A8976" s="204">
        <v>35202</v>
      </c>
      <c r="B8976" s="201">
        <v>7.03</v>
      </c>
    </row>
    <row r="8977" spans="1:2" x14ac:dyDescent="0.25">
      <c r="A8977" s="204">
        <v>35205</v>
      </c>
      <c r="B8977" s="201">
        <v>7.01</v>
      </c>
    </row>
    <row r="8978" spans="1:2" x14ac:dyDescent="0.25">
      <c r="A8978" s="204">
        <v>35206</v>
      </c>
      <c r="B8978" s="201">
        <v>7.04</v>
      </c>
    </row>
    <row r="8979" spans="1:2" x14ac:dyDescent="0.25">
      <c r="A8979" s="204">
        <v>35207</v>
      </c>
      <c r="B8979" s="201">
        <v>6.99</v>
      </c>
    </row>
    <row r="8980" spans="1:2" x14ac:dyDescent="0.25">
      <c r="A8980" s="204">
        <v>35208</v>
      </c>
      <c r="B8980" s="201">
        <v>7.05</v>
      </c>
    </row>
    <row r="8981" spans="1:2" x14ac:dyDescent="0.25">
      <c r="A8981" s="204">
        <v>35209</v>
      </c>
      <c r="B8981" s="201">
        <v>7.01</v>
      </c>
    </row>
    <row r="8982" spans="1:2" x14ac:dyDescent="0.25">
      <c r="A8982" s="204">
        <v>35212</v>
      </c>
      <c r="B8982" s="201" t="e">
        <f>NA()</f>
        <v>#N/A</v>
      </c>
    </row>
    <row r="8983" spans="1:2" x14ac:dyDescent="0.25">
      <c r="A8983" s="204">
        <v>35213</v>
      </c>
      <c r="B8983" s="201">
        <v>7.02</v>
      </c>
    </row>
    <row r="8984" spans="1:2" x14ac:dyDescent="0.25">
      <c r="A8984" s="204">
        <v>35214</v>
      </c>
      <c r="B8984" s="201">
        <v>7.1</v>
      </c>
    </row>
    <row r="8985" spans="1:2" x14ac:dyDescent="0.25">
      <c r="A8985" s="204">
        <v>35215</v>
      </c>
      <c r="B8985" s="201">
        <v>7.08</v>
      </c>
    </row>
    <row r="8986" spans="1:2" x14ac:dyDescent="0.25">
      <c r="A8986" s="204">
        <v>35216</v>
      </c>
      <c r="B8986" s="201">
        <v>7.17</v>
      </c>
    </row>
    <row r="8987" spans="1:2" x14ac:dyDescent="0.25">
      <c r="A8987" s="204">
        <v>35219</v>
      </c>
      <c r="B8987" s="201">
        <v>7.19</v>
      </c>
    </row>
    <row r="8988" spans="1:2" x14ac:dyDescent="0.25">
      <c r="A8988" s="204">
        <v>35220</v>
      </c>
      <c r="B8988" s="201">
        <v>7.18</v>
      </c>
    </row>
    <row r="8989" spans="1:2" x14ac:dyDescent="0.25">
      <c r="A8989" s="204">
        <v>35221</v>
      </c>
      <c r="B8989" s="201">
        <v>7.14</v>
      </c>
    </row>
    <row r="8990" spans="1:2" x14ac:dyDescent="0.25">
      <c r="A8990" s="204">
        <v>35222</v>
      </c>
      <c r="B8990" s="201">
        <v>7.08</v>
      </c>
    </row>
    <row r="8991" spans="1:2" x14ac:dyDescent="0.25">
      <c r="A8991" s="204">
        <v>35223</v>
      </c>
      <c r="B8991" s="201">
        <v>7.22</v>
      </c>
    </row>
    <row r="8992" spans="1:2" x14ac:dyDescent="0.25">
      <c r="A8992" s="204">
        <v>35226</v>
      </c>
      <c r="B8992" s="201">
        <v>7.28</v>
      </c>
    </row>
    <row r="8993" spans="1:2" x14ac:dyDescent="0.25">
      <c r="A8993" s="204">
        <v>35227</v>
      </c>
      <c r="B8993" s="201">
        <v>7.31</v>
      </c>
    </row>
    <row r="8994" spans="1:2" x14ac:dyDescent="0.25">
      <c r="A8994" s="204">
        <v>35228</v>
      </c>
      <c r="B8994" s="201">
        <v>7.35</v>
      </c>
    </row>
    <row r="8995" spans="1:2" x14ac:dyDescent="0.25">
      <c r="A8995" s="204">
        <v>35229</v>
      </c>
      <c r="B8995" s="201">
        <v>7.32</v>
      </c>
    </row>
    <row r="8996" spans="1:2" x14ac:dyDescent="0.25">
      <c r="A8996" s="204">
        <v>35230</v>
      </c>
      <c r="B8996" s="201">
        <v>7.26</v>
      </c>
    </row>
    <row r="8997" spans="1:2" x14ac:dyDescent="0.25">
      <c r="A8997" s="204">
        <v>35233</v>
      </c>
      <c r="B8997" s="201">
        <v>7.22</v>
      </c>
    </row>
    <row r="8998" spans="1:2" x14ac:dyDescent="0.25">
      <c r="A8998" s="204">
        <v>35234</v>
      </c>
      <c r="B8998" s="201">
        <v>7.25</v>
      </c>
    </row>
    <row r="8999" spans="1:2" x14ac:dyDescent="0.25">
      <c r="A8999" s="204">
        <v>35235</v>
      </c>
      <c r="B8999" s="201">
        <v>7.27</v>
      </c>
    </row>
    <row r="9000" spans="1:2" x14ac:dyDescent="0.25">
      <c r="A9000" s="204">
        <v>35236</v>
      </c>
      <c r="B9000" s="201">
        <v>7.27</v>
      </c>
    </row>
    <row r="9001" spans="1:2" x14ac:dyDescent="0.25">
      <c r="A9001" s="204">
        <v>35237</v>
      </c>
      <c r="B9001" s="201">
        <v>7.25</v>
      </c>
    </row>
    <row r="9002" spans="1:2" x14ac:dyDescent="0.25">
      <c r="A9002" s="204">
        <v>35240</v>
      </c>
      <c r="B9002" s="201">
        <v>7.24</v>
      </c>
    </row>
    <row r="9003" spans="1:2" x14ac:dyDescent="0.25">
      <c r="A9003" s="204">
        <v>35241</v>
      </c>
      <c r="B9003" s="201">
        <v>7.2</v>
      </c>
    </row>
    <row r="9004" spans="1:2" x14ac:dyDescent="0.25">
      <c r="A9004" s="204">
        <v>35242</v>
      </c>
      <c r="B9004" s="201">
        <v>7.19</v>
      </c>
    </row>
    <row r="9005" spans="1:2" x14ac:dyDescent="0.25">
      <c r="A9005" s="204">
        <v>35243</v>
      </c>
      <c r="B9005" s="201">
        <v>7.13</v>
      </c>
    </row>
    <row r="9006" spans="1:2" x14ac:dyDescent="0.25">
      <c r="A9006" s="204">
        <v>35244</v>
      </c>
      <c r="B9006" s="201">
        <v>7.03</v>
      </c>
    </row>
    <row r="9007" spans="1:2" x14ac:dyDescent="0.25">
      <c r="A9007" s="204">
        <v>35247</v>
      </c>
      <c r="B9007" s="201">
        <v>7.03</v>
      </c>
    </row>
    <row r="9008" spans="1:2" x14ac:dyDescent="0.25">
      <c r="A9008" s="204">
        <v>35248</v>
      </c>
      <c r="B9008" s="201">
        <v>7.06</v>
      </c>
    </row>
    <row r="9009" spans="1:2" x14ac:dyDescent="0.25">
      <c r="A9009" s="204">
        <v>35249</v>
      </c>
      <c r="B9009" s="201">
        <v>7.06</v>
      </c>
    </row>
    <row r="9010" spans="1:2" x14ac:dyDescent="0.25">
      <c r="A9010" s="204">
        <v>35250</v>
      </c>
      <c r="B9010" s="201" t="e">
        <f>NA()</f>
        <v>#N/A</v>
      </c>
    </row>
    <row r="9011" spans="1:2" x14ac:dyDescent="0.25">
      <c r="A9011" s="204">
        <v>35251</v>
      </c>
      <c r="B9011" s="201">
        <v>7.31</v>
      </c>
    </row>
    <row r="9012" spans="1:2" x14ac:dyDescent="0.25">
      <c r="A9012" s="204">
        <v>35254</v>
      </c>
      <c r="B9012" s="201">
        <v>7.32</v>
      </c>
    </row>
    <row r="9013" spans="1:2" x14ac:dyDescent="0.25">
      <c r="A9013" s="204">
        <v>35255</v>
      </c>
      <c r="B9013" s="201">
        <v>7.27</v>
      </c>
    </row>
    <row r="9014" spans="1:2" x14ac:dyDescent="0.25">
      <c r="A9014" s="204">
        <v>35256</v>
      </c>
      <c r="B9014" s="201">
        <v>7.22</v>
      </c>
    </row>
    <row r="9015" spans="1:2" x14ac:dyDescent="0.25">
      <c r="A9015" s="204">
        <v>35257</v>
      </c>
      <c r="B9015" s="201">
        <v>7.19</v>
      </c>
    </row>
    <row r="9016" spans="1:2" x14ac:dyDescent="0.25">
      <c r="A9016" s="204">
        <v>35258</v>
      </c>
      <c r="B9016" s="201">
        <v>7.15</v>
      </c>
    </row>
    <row r="9017" spans="1:2" x14ac:dyDescent="0.25">
      <c r="A9017" s="204">
        <v>35261</v>
      </c>
      <c r="B9017" s="201">
        <v>7.18</v>
      </c>
    </row>
    <row r="9018" spans="1:2" x14ac:dyDescent="0.25">
      <c r="A9018" s="204">
        <v>35262</v>
      </c>
      <c r="B9018" s="201">
        <v>7.14</v>
      </c>
    </row>
    <row r="9019" spans="1:2" x14ac:dyDescent="0.25">
      <c r="A9019" s="204">
        <v>35263</v>
      </c>
      <c r="B9019" s="201">
        <v>7.14</v>
      </c>
    </row>
    <row r="9020" spans="1:2" x14ac:dyDescent="0.25">
      <c r="A9020" s="204">
        <v>35264</v>
      </c>
      <c r="B9020" s="201">
        <v>7.02</v>
      </c>
    </row>
    <row r="9021" spans="1:2" x14ac:dyDescent="0.25">
      <c r="A9021" s="204">
        <v>35265</v>
      </c>
      <c r="B9021" s="201">
        <v>7.08</v>
      </c>
    </row>
    <row r="9022" spans="1:2" x14ac:dyDescent="0.25">
      <c r="A9022" s="204">
        <v>35268</v>
      </c>
      <c r="B9022" s="201">
        <v>7.12</v>
      </c>
    </row>
    <row r="9023" spans="1:2" x14ac:dyDescent="0.25">
      <c r="A9023" s="204">
        <v>35269</v>
      </c>
      <c r="B9023" s="201">
        <v>7.08</v>
      </c>
    </row>
    <row r="9024" spans="1:2" x14ac:dyDescent="0.25">
      <c r="A9024" s="204">
        <v>35270</v>
      </c>
      <c r="B9024" s="201">
        <v>7.15</v>
      </c>
    </row>
    <row r="9025" spans="1:2" x14ac:dyDescent="0.25">
      <c r="A9025" s="204">
        <v>35271</v>
      </c>
      <c r="B9025" s="201">
        <v>7.14</v>
      </c>
    </row>
    <row r="9026" spans="1:2" x14ac:dyDescent="0.25">
      <c r="A9026" s="204">
        <v>35272</v>
      </c>
      <c r="B9026" s="201">
        <v>7.12</v>
      </c>
    </row>
    <row r="9027" spans="1:2" x14ac:dyDescent="0.25">
      <c r="A9027" s="204">
        <v>35275</v>
      </c>
      <c r="B9027" s="201">
        <v>7.19</v>
      </c>
    </row>
    <row r="9028" spans="1:2" x14ac:dyDescent="0.25">
      <c r="A9028" s="204">
        <v>35276</v>
      </c>
      <c r="B9028" s="201">
        <v>7.14</v>
      </c>
    </row>
    <row r="9029" spans="1:2" x14ac:dyDescent="0.25">
      <c r="A9029" s="204">
        <v>35277</v>
      </c>
      <c r="B9029" s="201">
        <v>7.07</v>
      </c>
    </row>
    <row r="9030" spans="1:2" x14ac:dyDescent="0.25">
      <c r="A9030" s="204">
        <v>35278</v>
      </c>
      <c r="B9030" s="201">
        <v>6.94</v>
      </c>
    </row>
    <row r="9031" spans="1:2" x14ac:dyDescent="0.25">
      <c r="A9031" s="204">
        <v>35279</v>
      </c>
      <c r="B9031" s="201">
        <v>6.83</v>
      </c>
    </row>
    <row r="9032" spans="1:2" x14ac:dyDescent="0.25">
      <c r="A9032" s="204">
        <v>35282</v>
      </c>
      <c r="B9032" s="201">
        <v>6.84</v>
      </c>
    </row>
    <row r="9033" spans="1:2" x14ac:dyDescent="0.25">
      <c r="A9033" s="204">
        <v>35283</v>
      </c>
      <c r="B9033" s="201">
        <v>6.86</v>
      </c>
    </row>
    <row r="9034" spans="1:2" x14ac:dyDescent="0.25">
      <c r="A9034" s="204">
        <v>35284</v>
      </c>
      <c r="B9034" s="201">
        <v>6.87</v>
      </c>
    </row>
    <row r="9035" spans="1:2" x14ac:dyDescent="0.25">
      <c r="A9035" s="204">
        <v>35285</v>
      </c>
      <c r="B9035" s="201">
        <v>6.89</v>
      </c>
    </row>
    <row r="9036" spans="1:2" x14ac:dyDescent="0.25">
      <c r="A9036" s="204">
        <v>35286</v>
      </c>
      <c r="B9036" s="201">
        <v>6.83</v>
      </c>
    </row>
    <row r="9037" spans="1:2" x14ac:dyDescent="0.25">
      <c r="A9037" s="204">
        <v>35289</v>
      </c>
      <c r="B9037" s="201">
        <v>6.82</v>
      </c>
    </row>
    <row r="9038" spans="1:2" x14ac:dyDescent="0.25">
      <c r="A9038" s="204">
        <v>35290</v>
      </c>
      <c r="B9038" s="201">
        <v>6.92</v>
      </c>
    </row>
    <row r="9039" spans="1:2" x14ac:dyDescent="0.25">
      <c r="A9039" s="204">
        <v>35291</v>
      </c>
      <c r="B9039" s="201">
        <v>6.92</v>
      </c>
    </row>
    <row r="9040" spans="1:2" x14ac:dyDescent="0.25">
      <c r="A9040" s="204">
        <v>35292</v>
      </c>
      <c r="B9040" s="201">
        <v>6.95</v>
      </c>
    </row>
    <row r="9041" spans="1:2" x14ac:dyDescent="0.25">
      <c r="A9041" s="204">
        <v>35293</v>
      </c>
      <c r="B9041" s="201">
        <v>6.9</v>
      </c>
    </row>
    <row r="9042" spans="1:2" x14ac:dyDescent="0.25">
      <c r="A9042" s="204">
        <v>35296</v>
      </c>
      <c r="B9042" s="201">
        <v>6.94</v>
      </c>
    </row>
    <row r="9043" spans="1:2" x14ac:dyDescent="0.25">
      <c r="A9043" s="204">
        <v>35297</v>
      </c>
      <c r="B9043" s="201">
        <v>6.94</v>
      </c>
    </row>
    <row r="9044" spans="1:2" x14ac:dyDescent="0.25">
      <c r="A9044" s="204">
        <v>35298</v>
      </c>
      <c r="B9044" s="201">
        <v>6.97</v>
      </c>
    </row>
    <row r="9045" spans="1:2" x14ac:dyDescent="0.25">
      <c r="A9045" s="204">
        <v>35299</v>
      </c>
      <c r="B9045" s="201">
        <v>6.97</v>
      </c>
    </row>
    <row r="9046" spans="1:2" x14ac:dyDescent="0.25">
      <c r="A9046" s="204">
        <v>35300</v>
      </c>
      <c r="B9046" s="201">
        <v>7.06</v>
      </c>
    </row>
    <row r="9047" spans="1:2" x14ac:dyDescent="0.25">
      <c r="A9047" s="204">
        <v>35303</v>
      </c>
      <c r="B9047" s="201">
        <v>7.14</v>
      </c>
    </row>
    <row r="9048" spans="1:2" x14ac:dyDescent="0.25">
      <c r="A9048" s="204">
        <v>35304</v>
      </c>
      <c r="B9048" s="201">
        <v>7.12</v>
      </c>
    </row>
    <row r="9049" spans="1:2" x14ac:dyDescent="0.25">
      <c r="A9049" s="204">
        <v>35305</v>
      </c>
      <c r="B9049" s="201">
        <v>7.13</v>
      </c>
    </row>
    <row r="9050" spans="1:2" x14ac:dyDescent="0.25">
      <c r="A9050" s="204">
        <v>35306</v>
      </c>
      <c r="B9050" s="201">
        <v>7.19</v>
      </c>
    </row>
    <row r="9051" spans="1:2" x14ac:dyDescent="0.25">
      <c r="A9051" s="204">
        <v>35307</v>
      </c>
      <c r="B9051" s="201">
        <v>7.28</v>
      </c>
    </row>
    <row r="9052" spans="1:2" x14ac:dyDescent="0.25">
      <c r="A9052" s="204">
        <v>35310</v>
      </c>
      <c r="B9052" s="201" t="e">
        <f>NA()</f>
        <v>#N/A</v>
      </c>
    </row>
    <row r="9053" spans="1:2" x14ac:dyDescent="0.25">
      <c r="A9053" s="204">
        <v>35311</v>
      </c>
      <c r="B9053" s="201">
        <v>7.22</v>
      </c>
    </row>
    <row r="9054" spans="1:2" x14ac:dyDescent="0.25">
      <c r="A9054" s="204">
        <v>35312</v>
      </c>
      <c r="B9054" s="201">
        <v>7.25</v>
      </c>
    </row>
    <row r="9055" spans="1:2" x14ac:dyDescent="0.25">
      <c r="A9055" s="204">
        <v>35313</v>
      </c>
      <c r="B9055" s="201">
        <v>7.3</v>
      </c>
    </row>
    <row r="9056" spans="1:2" x14ac:dyDescent="0.25">
      <c r="A9056" s="204">
        <v>35314</v>
      </c>
      <c r="B9056" s="201">
        <v>7.27</v>
      </c>
    </row>
    <row r="9057" spans="1:2" x14ac:dyDescent="0.25">
      <c r="A9057" s="204">
        <v>35317</v>
      </c>
      <c r="B9057" s="201">
        <v>7.23</v>
      </c>
    </row>
    <row r="9058" spans="1:2" x14ac:dyDescent="0.25">
      <c r="A9058" s="204">
        <v>35318</v>
      </c>
      <c r="B9058" s="201">
        <v>7.28</v>
      </c>
    </row>
    <row r="9059" spans="1:2" x14ac:dyDescent="0.25">
      <c r="A9059" s="204">
        <v>35319</v>
      </c>
      <c r="B9059" s="201">
        <v>7.27</v>
      </c>
    </row>
    <row r="9060" spans="1:2" x14ac:dyDescent="0.25">
      <c r="A9060" s="204">
        <v>35320</v>
      </c>
      <c r="B9060" s="201">
        <v>7.23</v>
      </c>
    </row>
    <row r="9061" spans="1:2" x14ac:dyDescent="0.25">
      <c r="A9061" s="204">
        <v>35321</v>
      </c>
      <c r="B9061" s="201">
        <v>7.1</v>
      </c>
    </row>
    <row r="9062" spans="1:2" x14ac:dyDescent="0.25">
      <c r="A9062" s="204">
        <v>35324</v>
      </c>
      <c r="B9062" s="201">
        <v>7.09</v>
      </c>
    </row>
    <row r="9063" spans="1:2" x14ac:dyDescent="0.25">
      <c r="A9063" s="204">
        <v>35325</v>
      </c>
      <c r="B9063" s="201">
        <v>7.15</v>
      </c>
    </row>
    <row r="9064" spans="1:2" x14ac:dyDescent="0.25">
      <c r="A9064" s="204">
        <v>35326</v>
      </c>
      <c r="B9064" s="201">
        <v>7.16</v>
      </c>
    </row>
    <row r="9065" spans="1:2" x14ac:dyDescent="0.25">
      <c r="A9065" s="204">
        <v>35327</v>
      </c>
      <c r="B9065" s="201">
        <v>7.19</v>
      </c>
    </row>
    <row r="9066" spans="1:2" x14ac:dyDescent="0.25">
      <c r="A9066" s="204">
        <v>35328</v>
      </c>
      <c r="B9066" s="201">
        <v>7.18</v>
      </c>
    </row>
    <row r="9067" spans="1:2" x14ac:dyDescent="0.25">
      <c r="A9067" s="204">
        <v>35331</v>
      </c>
      <c r="B9067" s="201">
        <v>7.16</v>
      </c>
    </row>
    <row r="9068" spans="1:2" x14ac:dyDescent="0.25">
      <c r="A9068" s="204">
        <v>35332</v>
      </c>
      <c r="B9068" s="201">
        <v>7.12</v>
      </c>
    </row>
    <row r="9069" spans="1:2" x14ac:dyDescent="0.25">
      <c r="A9069" s="204">
        <v>35333</v>
      </c>
      <c r="B9069" s="201">
        <v>7.05</v>
      </c>
    </row>
    <row r="9070" spans="1:2" x14ac:dyDescent="0.25">
      <c r="A9070" s="204">
        <v>35334</v>
      </c>
      <c r="B9070" s="201">
        <v>7</v>
      </c>
    </row>
    <row r="9071" spans="1:2" x14ac:dyDescent="0.25">
      <c r="A9071" s="204">
        <v>35335</v>
      </c>
      <c r="B9071" s="201">
        <v>7.03</v>
      </c>
    </row>
    <row r="9072" spans="1:2" x14ac:dyDescent="0.25">
      <c r="A9072" s="204">
        <v>35338</v>
      </c>
      <c r="B9072" s="201">
        <v>7.05</v>
      </c>
    </row>
    <row r="9073" spans="1:2" x14ac:dyDescent="0.25">
      <c r="A9073" s="204">
        <v>35339</v>
      </c>
      <c r="B9073" s="201">
        <v>6.99</v>
      </c>
    </row>
    <row r="9074" spans="1:2" x14ac:dyDescent="0.25">
      <c r="A9074" s="204">
        <v>35340</v>
      </c>
      <c r="B9074" s="201">
        <v>6.95</v>
      </c>
    </row>
    <row r="9075" spans="1:2" x14ac:dyDescent="0.25">
      <c r="A9075" s="204">
        <v>35341</v>
      </c>
      <c r="B9075" s="201">
        <v>6.95</v>
      </c>
    </row>
    <row r="9076" spans="1:2" x14ac:dyDescent="0.25">
      <c r="A9076" s="204">
        <v>35342</v>
      </c>
      <c r="B9076" s="201">
        <v>6.83</v>
      </c>
    </row>
    <row r="9077" spans="1:2" x14ac:dyDescent="0.25">
      <c r="A9077" s="204">
        <v>35345</v>
      </c>
      <c r="B9077" s="201">
        <v>6.88</v>
      </c>
    </row>
    <row r="9078" spans="1:2" x14ac:dyDescent="0.25">
      <c r="A9078" s="204">
        <v>35346</v>
      </c>
      <c r="B9078" s="201">
        <v>6.89</v>
      </c>
    </row>
    <row r="9079" spans="1:2" x14ac:dyDescent="0.25">
      <c r="A9079" s="204">
        <v>35347</v>
      </c>
      <c r="B9079" s="201">
        <v>6.93</v>
      </c>
    </row>
    <row r="9080" spans="1:2" x14ac:dyDescent="0.25">
      <c r="A9080" s="204">
        <v>35348</v>
      </c>
      <c r="B9080" s="201">
        <v>6.98</v>
      </c>
    </row>
    <row r="9081" spans="1:2" x14ac:dyDescent="0.25">
      <c r="A9081" s="204">
        <v>35349</v>
      </c>
      <c r="B9081" s="201">
        <v>6.93</v>
      </c>
    </row>
    <row r="9082" spans="1:2" x14ac:dyDescent="0.25">
      <c r="A9082" s="204">
        <v>35352</v>
      </c>
      <c r="B9082" s="201" t="e">
        <f>NA()</f>
        <v>#N/A</v>
      </c>
    </row>
    <row r="9083" spans="1:2" x14ac:dyDescent="0.25">
      <c r="A9083" s="204">
        <v>35353</v>
      </c>
      <c r="B9083" s="201">
        <v>6.94</v>
      </c>
    </row>
    <row r="9084" spans="1:2" x14ac:dyDescent="0.25">
      <c r="A9084" s="204">
        <v>35354</v>
      </c>
      <c r="B9084" s="201">
        <v>6.96</v>
      </c>
    </row>
    <row r="9085" spans="1:2" x14ac:dyDescent="0.25">
      <c r="A9085" s="204">
        <v>35355</v>
      </c>
      <c r="B9085" s="201">
        <v>6.89</v>
      </c>
    </row>
    <row r="9086" spans="1:2" x14ac:dyDescent="0.25">
      <c r="A9086" s="204">
        <v>35356</v>
      </c>
      <c r="B9086" s="201">
        <v>6.88</v>
      </c>
    </row>
    <row r="9087" spans="1:2" x14ac:dyDescent="0.25">
      <c r="A9087" s="204">
        <v>35359</v>
      </c>
      <c r="B9087" s="201">
        <v>6.89</v>
      </c>
    </row>
    <row r="9088" spans="1:2" x14ac:dyDescent="0.25">
      <c r="A9088" s="204">
        <v>35360</v>
      </c>
      <c r="B9088" s="201">
        <v>6.93</v>
      </c>
    </row>
    <row r="9089" spans="1:2" x14ac:dyDescent="0.25">
      <c r="A9089" s="204">
        <v>35361</v>
      </c>
      <c r="B9089" s="201">
        <v>6.92</v>
      </c>
    </row>
    <row r="9090" spans="1:2" x14ac:dyDescent="0.25">
      <c r="A9090" s="204">
        <v>35362</v>
      </c>
      <c r="B9090" s="201">
        <v>6.94</v>
      </c>
    </row>
    <row r="9091" spans="1:2" x14ac:dyDescent="0.25">
      <c r="A9091" s="204">
        <v>35363</v>
      </c>
      <c r="B9091" s="201">
        <v>6.9</v>
      </c>
    </row>
    <row r="9092" spans="1:2" x14ac:dyDescent="0.25">
      <c r="A9092" s="204">
        <v>35366</v>
      </c>
      <c r="B9092" s="201">
        <v>6.91</v>
      </c>
    </row>
    <row r="9093" spans="1:2" x14ac:dyDescent="0.25">
      <c r="A9093" s="204">
        <v>35367</v>
      </c>
      <c r="B9093" s="201">
        <v>6.77</v>
      </c>
    </row>
    <row r="9094" spans="1:2" x14ac:dyDescent="0.25">
      <c r="A9094" s="204">
        <v>35368</v>
      </c>
      <c r="B9094" s="201">
        <v>6.77</v>
      </c>
    </row>
    <row r="9095" spans="1:2" x14ac:dyDescent="0.25">
      <c r="A9095" s="204">
        <v>35369</v>
      </c>
      <c r="B9095" s="201">
        <v>6.74</v>
      </c>
    </row>
    <row r="9096" spans="1:2" x14ac:dyDescent="0.25">
      <c r="A9096" s="204">
        <v>35370</v>
      </c>
      <c r="B9096" s="201">
        <v>6.75</v>
      </c>
    </row>
    <row r="9097" spans="1:2" x14ac:dyDescent="0.25">
      <c r="A9097" s="204">
        <v>35373</v>
      </c>
      <c r="B9097" s="201">
        <v>6.74</v>
      </c>
    </row>
    <row r="9098" spans="1:2" x14ac:dyDescent="0.25">
      <c r="A9098" s="204">
        <v>35374</v>
      </c>
      <c r="B9098" s="201">
        <v>6.66</v>
      </c>
    </row>
    <row r="9099" spans="1:2" x14ac:dyDescent="0.25">
      <c r="A9099" s="204">
        <v>35375</v>
      </c>
      <c r="B9099" s="201">
        <v>6.67</v>
      </c>
    </row>
    <row r="9100" spans="1:2" x14ac:dyDescent="0.25">
      <c r="A9100" s="204">
        <v>35376</v>
      </c>
      <c r="B9100" s="201">
        <v>6.61</v>
      </c>
    </row>
    <row r="9101" spans="1:2" x14ac:dyDescent="0.25">
      <c r="A9101" s="204">
        <v>35377</v>
      </c>
      <c r="B9101" s="201">
        <v>6.63</v>
      </c>
    </row>
    <row r="9102" spans="1:2" x14ac:dyDescent="0.25">
      <c r="A9102" s="204">
        <v>35380</v>
      </c>
      <c r="B9102" s="201" t="e">
        <f>NA()</f>
        <v>#N/A</v>
      </c>
    </row>
    <row r="9103" spans="1:2" x14ac:dyDescent="0.25">
      <c r="A9103" s="204">
        <v>35381</v>
      </c>
      <c r="B9103" s="201">
        <v>6.56</v>
      </c>
    </row>
    <row r="9104" spans="1:2" x14ac:dyDescent="0.25">
      <c r="A9104" s="204">
        <v>35382</v>
      </c>
      <c r="B9104" s="201">
        <v>6.58</v>
      </c>
    </row>
    <row r="9105" spans="1:2" x14ac:dyDescent="0.25">
      <c r="A9105" s="204">
        <v>35383</v>
      </c>
      <c r="B9105" s="201">
        <v>6.53</v>
      </c>
    </row>
    <row r="9106" spans="1:2" x14ac:dyDescent="0.25">
      <c r="A9106" s="204">
        <v>35384</v>
      </c>
      <c r="B9106" s="201">
        <v>6.55</v>
      </c>
    </row>
    <row r="9107" spans="1:2" x14ac:dyDescent="0.25">
      <c r="A9107" s="204">
        <v>35387</v>
      </c>
      <c r="B9107" s="201">
        <v>6.56</v>
      </c>
    </row>
    <row r="9108" spans="1:2" x14ac:dyDescent="0.25">
      <c r="A9108" s="204">
        <v>35388</v>
      </c>
      <c r="B9108" s="201">
        <v>6.53</v>
      </c>
    </row>
    <row r="9109" spans="1:2" x14ac:dyDescent="0.25">
      <c r="A9109" s="204">
        <v>35389</v>
      </c>
      <c r="B9109" s="201">
        <v>6.5</v>
      </c>
    </row>
    <row r="9110" spans="1:2" x14ac:dyDescent="0.25">
      <c r="A9110" s="204">
        <v>35390</v>
      </c>
      <c r="B9110" s="201">
        <v>6.52</v>
      </c>
    </row>
    <row r="9111" spans="1:2" x14ac:dyDescent="0.25">
      <c r="A9111" s="204">
        <v>35391</v>
      </c>
      <c r="B9111" s="201">
        <v>6.54</v>
      </c>
    </row>
    <row r="9112" spans="1:2" x14ac:dyDescent="0.25">
      <c r="A9112" s="204">
        <v>35394</v>
      </c>
      <c r="B9112" s="201">
        <v>6.53</v>
      </c>
    </row>
    <row r="9113" spans="1:2" x14ac:dyDescent="0.25">
      <c r="A9113" s="204">
        <v>35395</v>
      </c>
      <c r="B9113" s="201">
        <v>6.52</v>
      </c>
    </row>
    <row r="9114" spans="1:2" x14ac:dyDescent="0.25">
      <c r="A9114" s="204">
        <v>35396</v>
      </c>
      <c r="B9114" s="201">
        <v>6.53</v>
      </c>
    </row>
    <row r="9115" spans="1:2" x14ac:dyDescent="0.25">
      <c r="A9115" s="204">
        <v>35397</v>
      </c>
      <c r="B9115" s="201" t="e">
        <f>NA()</f>
        <v>#N/A</v>
      </c>
    </row>
    <row r="9116" spans="1:2" x14ac:dyDescent="0.25">
      <c r="A9116" s="204">
        <v>35398</v>
      </c>
      <c r="B9116" s="201">
        <v>6.45</v>
      </c>
    </row>
    <row r="9117" spans="1:2" x14ac:dyDescent="0.25">
      <c r="A9117" s="204">
        <v>35401</v>
      </c>
      <c r="B9117" s="201">
        <v>6.46</v>
      </c>
    </row>
    <row r="9118" spans="1:2" x14ac:dyDescent="0.25">
      <c r="A9118" s="204">
        <v>35402</v>
      </c>
      <c r="B9118" s="201">
        <v>6.44</v>
      </c>
    </row>
    <row r="9119" spans="1:2" x14ac:dyDescent="0.25">
      <c r="A9119" s="204">
        <v>35403</v>
      </c>
      <c r="B9119" s="201">
        <v>6.49</v>
      </c>
    </row>
    <row r="9120" spans="1:2" x14ac:dyDescent="0.25">
      <c r="A9120" s="204">
        <v>35404</v>
      </c>
      <c r="B9120" s="201">
        <v>6.6</v>
      </c>
    </row>
    <row r="9121" spans="1:2" x14ac:dyDescent="0.25">
      <c r="A9121" s="204">
        <v>35405</v>
      </c>
      <c r="B9121" s="201">
        <v>6.62</v>
      </c>
    </row>
    <row r="9122" spans="1:2" x14ac:dyDescent="0.25">
      <c r="A9122" s="204">
        <v>35408</v>
      </c>
      <c r="B9122" s="201">
        <v>6.58</v>
      </c>
    </row>
    <row r="9123" spans="1:2" x14ac:dyDescent="0.25">
      <c r="A9123" s="204">
        <v>35409</v>
      </c>
      <c r="B9123" s="201">
        <v>6.59</v>
      </c>
    </row>
    <row r="9124" spans="1:2" x14ac:dyDescent="0.25">
      <c r="A9124" s="204">
        <v>35410</v>
      </c>
      <c r="B9124" s="201">
        <v>6.71</v>
      </c>
    </row>
    <row r="9125" spans="1:2" x14ac:dyDescent="0.25">
      <c r="A9125" s="204">
        <v>35411</v>
      </c>
      <c r="B9125" s="201">
        <v>6.74</v>
      </c>
    </row>
    <row r="9126" spans="1:2" x14ac:dyDescent="0.25">
      <c r="A9126" s="204">
        <v>35412</v>
      </c>
      <c r="B9126" s="201">
        <v>6.68</v>
      </c>
    </row>
    <row r="9127" spans="1:2" x14ac:dyDescent="0.25">
      <c r="A9127" s="204">
        <v>35415</v>
      </c>
      <c r="B9127" s="201">
        <v>6.72</v>
      </c>
    </row>
    <row r="9128" spans="1:2" x14ac:dyDescent="0.25">
      <c r="A9128" s="204">
        <v>35416</v>
      </c>
      <c r="B9128" s="201">
        <v>6.76</v>
      </c>
    </row>
    <row r="9129" spans="1:2" x14ac:dyDescent="0.25">
      <c r="A9129" s="204">
        <v>35417</v>
      </c>
      <c r="B9129" s="201">
        <v>6.8</v>
      </c>
    </row>
    <row r="9130" spans="1:2" x14ac:dyDescent="0.25">
      <c r="A9130" s="204">
        <v>35418</v>
      </c>
      <c r="B9130" s="201">
        <v>6.69</v>
      </c>
    </row>
    <row r="9131" spans="1:2" x14ac:dyDescent="0.25">
      <c r="A9131" s="204">
        <v>35419</v>
      </c>
      <c r="B9131" s="201">
        <v>6.69</v>
      </c>
    </row>
    <row r="9132" spans="1:2" x14ac:dyDescent="0.25">
      <c r="A9132" s="204">
        <v>35422</v>
      </c>
      <c r="B9132" s="201">
        <v>6.67</v>
      </c>
    </row>
    <row r="9133" spans="1:2" x14ac:dyDescent="0.25">
      <c r="A9133" s="204">
        <v>35423</v>
      </c>
      <c r="B9133" s="201">
        <v>6.68</v>
      </c>
    </row>
    <row r="9134" spans="1:2" x14ac:dyDescent="0.25">
      <c r="A9134" s="204">
        <v>35424</v>
      </c>
      <c r="B9134" s="201" t="e">
        <f>NA()</f>
        <v>#N/A</v>
      </c>
    </row>
    <row r="9135" spans="1:2" x14ac:dyDescent="0.25">
      <c r="A9135" s="204">
        <v>35425</v>
      </c>
      <c r="B9135" s="201">
        <v>6.68</v>
      </c>
    </row>
    <row r="9136" spans="1:2" x14ac:dyDescent="0.25">
      <c r="A9136" s="204">
        <v>35426</v>
      </c>
      <c r="B9136" s="201">
        <v>6.63</v>
      </c>
    </row>
    <row r="9137" spans="1:2" x14ac:dyDescent="0.25">
      <c r="A9137" s="204">
        <v>35429</v>
      </c>
      <c r="B9137" s="201">
        <v>6.63</v>
      </c>
    </row>
    <row r="9138" spans="1:2" x14ac:dyDescent="0.25">
      <c r="A9138" s="204">
        <v>35430</v>
      </c>
      <c r="B9138" s="201">
        <v>6.73</v>
      </c>
    </row>
    <row r="9139" spans="1:2" x14ac:dyDescent="0.25">
      <c r="A9139" s="204">
        <v>35431</v>
      </c>
      <c r="B9139" s="201" t="e">
        <f>NA()</f>
        <v>#N/A</v>
      </c>
    </row>
    <row r="9140" spans="1:2" x14ac:dyDescent="0.25">
      <c r="A9140" s="204">
        <v>35432</v>
      </c>
      <c r="B9140" s="201">
        <v>6.85</v>
      </c>
    </row>
    <row r="9141" spans="1:2" x14ac:dyDescent="0.25">
      <c r="A9141" s="204">
        <v>35433</v>
      </c>
      <c r="B9141" s="201">
        <v>6.84</v>
      </c>
    </row>
    <row r="9142" spans="1:2" x14ac:dyDescent="0.25">
      <c r="A9142" s="204">
        <v>35436</v>
      </c>
      <c r="B9142" s="201">
        <v>6.86</v>
      </c>
    </row>
    <row r="9143" spans="1:2" x14ac:dyDescent="0.25">
      <c r="A9143" s="204">
        <v>35437</v>
      </c>
      <c r="B9143" s="201">
        <v>6.89</v>
      </c>
    </row>
    <row r="9144" spans="1:2" x14ac:dyDescent="0.25">
      <c r="A9144" s="204">
        <v>35438</v>
      </c>
      <c r="B9144" s="201">
        <v>6.92</v>
      </c>
    </row>
    <row r="9145" spans="1:2" x14ac:dyDescent="0.25">
      <c r="A9145" s="204">
        <v>35439</v>
      </c>
      <c r="B9145" s="201">
        <v>6.85</v>
      </c>
    </row>
    <row r="9146" spans="1:2" x14ac:dyDescent="0.25">
      <c r="A9146" s="204">
        <v>35440</v>
      </c>
      <c r="B9146" s="201">
        <v>6.94</v>
      </c>
    </row>
    <row r="9147" spans="1:2" x14ac:dyDescent="0.25">
      <c r="A9147" s="204">
        <v>35443</v>
      </c>
      <c r="B9147" s="201">
        <v>6.95</v>
      </c>
    </row>
    <row r="9148" spans="1:2" x14ac:dyDescent="0.25">
      <c r="A9148" s="204">
        <v>35444</v>
      </c>
      <c r="B9148" s="201">
        <v>6.86</v>
      </c>
    </row>
    <row r="9149" spans="1:2" x14ac:dyDescent="0.25">
      <c r="A9149" s="204">
        <v>35445</v>
      </c>
      <c r="B9149" s="201">
        <v>6.87</v>
      </c>
    </row>
    <row r="9150" spans="1:2" x14ac:dyDescent="0.25">
      <c r="A9150" s="204">
        <v>35446</v>
      </c>
      <c r="B9150" s="201">
        <v>6.91</v>
      </c>
    </row>
    <row r="9151" spans="1:2" x14ac:dyDescent="0.25">
      <c r="A9151" s="204">
        <v>35447</v>
      </c>
      <c r="B9151" s="201">
        <v>6.9</v>
      </c>
    </row>
    <row r="9152" spans="1:2" x14ac:dyDescent="0.25">
      <c r="A9152" s="204">
        <v>35450</v>
      </c>
      <c r="B9152" s="201" t="e">
        <f>NA()</f>
        <v>#N/A</v>
      </c>
    </row>
    <row r="9153" spans="1:2" x14ac:dyDescent="0.25">
      <c r="A9153" s="204">
        <v>35451</v>
      </c>
      <c r="B9153" s="201">
        <v>6.86</v>
      </c>
    </row>
    <row r="9154" spans="1:2" x14ac:dyDescent="0.25">
      <c r="A9154" s="204">
        <v>35452</v>
      </c>
      <c r="B9154" s="201">
        <v>6.9</v>
      </c>
    </row>
    <row r="9155" spans="1:2" x14ac:dyDescent="0.25">
      <c r="A9155" s="204">
        <v>35453</v>
      </c>
      <c r="B9155" s="201">
        <v>6.93</v>
      </c>
    </row>
    <row r="9156" spans="1:2" x14ac:dyDescent="0.25">
      <c r="A9156" s="204">
        <v>35454</v>
      </c>
      <c r="B9156" s="201">
        <v>6.97</v>
      </c>
    </row>
    <row r="9157" spans="1:2" x14ac:dyDescent="0.25">
      <c r="A9157" s="204">
        <v>35457</v>
      </c>
      <c r="B9157" s="201">
        <v>7.01</v>
      </c>
    </row>
    <row r="9158" spans="1:2" x14ac:dyDescent="0.25">
      <c r="A9158" s="204">
        <v>35458</v>
      </c>
      <c r="B9158" s="201">
        <v>6.98</v>
      </c>
    </row>
    <row r="9159" spans="1:2" x14ac:dyDescent="0.25">
      <c r="A9159" s="204">
        <v>35459</v>
      </c>
      <c r="B9159" s="201">
        <v>6.97</v>
      </c>
    </row>
    <row r="9160" spans="1:2" x14ac:dyDescent="0.25">
      <c r="A9160" s="204">
        <v>35460</v>
      </c>
      <c r="B9160" s="201">
        <v>6.95</v>
      </c>
    </row>
    <row r="9161" spans="1:2" x14ac:dyDescent="0.25">
      <c r="A9161" s="204">
        <v>35461</v>
      </c>
      <c r="B9161" s="201">
        <v>6.86</v>
      </c>
    </row>
    <row r="9162" spans="1:2" x14ac:dyDescent="0.25">
      <c r="A9162" s="204">
        <v>35464</v>
      </c>
      <c r="B9162" s="201">
        <v>6.81</v>
      </c>
    </row>
    <row r="9163" spans="1:2" x14ac:dyDescent="0.25">
      <c r="A9163" s="204">
        <v>35465</v>
      </c>
      <c r="B9163" s="201">
        <v>6.78</v>
      </c>
    </row>
    <row r="9164" spans="1:2" x14ac:dyDescent="0.25">
      <c r="A9164" s="204">
        <v>35466</v>
      </c>
      <c r="B9164" s="201">
        <v>6.81</v>
      </c>
    </row>
    <row r="9165" spans="1:2" x14ac:dyDescent="0.25">
      <c r="A9165" s="204">
        <v>35467</v>
      </c>
      <c r="B9165" s="201">
        <v>6.83</v>
      </c>
    </row>
    <row r="9166" spans="1:2" x14ac:dyDescent="0.25">
      <c r="A9166" s="204">
        <v>35468</v>
      </c>
      <c r="B9166" s="201">
        <v>6.78</v>
      </c>
    </row>
    <row r="9167" spans="1:2" x14ac:dyDescent="0.25">
      <c r="A9167" s="204">
        <v>35471</v>
      </c>
      <c r="B9167" s="201">
        <v>6.77</v>
      </c>
    </row>
    <row r="9168" spans="1:2" x14ac:dyDescent="0.25">
      <c r="A9168" s="204">
        <v>35472</v>
      </c>
      <c r="B9168" s="201">
        <v>6.77</v>
      </c>
    </row>
    <row r="9169" spans="1:2" x14ac:dyDescent="0.25">
      <c r="A9169" s="204">
        <v>35473</v>
      </c>
      <c r="B9169" s="201">
        <v>6.78</v>
      </c>
    </row>
    <row r="9170" spans="1:2" x14ac:dyDescent="0.25">
      <c r="A9170" s="204">
        <v>35474</v>
      </c>
      <c r="B9170" s="201">
        <v>6.69</v>
      </c>
    </row>
    <row r="9171" spans="1:2" x14ac:dyDescent="0.25">
      <c r="A9171" s="204">
        <v>35475</v>
      </c>
      <c r="B9171" s="201">
        <v>6.64</v>
      </c>
    </row>
    <row r="9172" spans="1:2" x14ac:dyDescent="0.25">
      <c r="A9172" s="204">
        <v>35478</v>
      </c>
      <c r="B9172" s="201" t="e">
        <f>NA()</f>
        <v>#N/A</v>
      </c>
    </row>
    <row r="9173" spans="1:2" x14ac:dyDescent="0.25">
      <c r="A9173" s="204">
        <v>35479</v>
      </c>
      <c r="B9173" s="201">
        <v>6.65</v>
      </c>
    </row>
    <row r="9174" spans="1:2" x14ac:dyDescent="0.25">
      <c r="A9174" s="204">
        <v>35480</v>
      </c>
      <c r="B9174" s="201">
        <v>6.67</v>
      </c>
    </row>
    <row r="9175" spans="1:2" x14ac:dyDescent="0.25">
      <c r="A9175" s="204">
        <v>35481</v>
      </c>
      <c r="B9175" s="201">
        <v>6.74</v>
      </c>
    </row>
    <row r="9176" spans="1:2" x14ac:dyDescent="0.25">
      <c r="A9176" s="204">
        <v>35482</v>
      </c>
      <c r="B9176" s="201">
        <v>6.74</v>
      </c>
    </row>
    <row r="9177" spans="1:2" x14ac:dyDescent="0.25">
      <c r="A9177" s="204">
        <v>35485</v>
      </c>
      <c r="B9177" s="201">
        <v>6.76</v>
      </c>
    </row>
    <row r="9178" spans="1:2" x14ac:dyDescent="0.25">
      <c r="A9178" s="204">
        <v>35486</v>
      </c>
      <c r="B9178" s="201">
        <v>6.76</v>
      </c>
    </row>
    <row r="9179" spans="1:2" x14ac:dyDescent="0.25">
      <c r="A9179" s="204">
        <v>35487</v>
      </c>
      <c r="B9179" s="201">
        <v>6.9</v>
      </c>
    </row>
    <row r="9180" spans="1:2" x14ac:dyDescent="0.25">
      <c r="A9180" s="204">
        <v>35488</v>
      </c>
      <c r="B9180" s="201">
        <v>6.92</v>
      </c>
    </row>
    <row r="9181" spans="1:2" x14ac:dyDescent="0.25">
      <c r="A9181" s="204">
        <v>35489</v>
      </c>
      <c r="B9181" s="201">
        <v>6.91</v>
      </c>
    </row>
    <row r="9182" spans="1:2" x14ac:dyDescent="0.25">
      <c r="A9182" s="204">
        <v>35492</v>
      </c>
      <c r="B9182" s="201">
        <v>6.94</v>
      </c>
    </row>
    <row r="9183" spans="1:2" x14ac:dyDescent="0.25">
      <c r="A9183" s="204">
        <v>35493</v>
      </c>
      <c r="B9183" s="201">
        <v>6.97</v>
      </c>
    </row>
    <row r="9184" spans="1:2" x14ac:dyDescent="0.25">
      <c r="A9184" s="204">
        <v>35494</v>
      </c>
      <c r="B9184" s="201">
        <v>6.96</v>
      </c>
    </row>
    <row r="9185" spans="1:2" x14ac:dyDescent="0.25">
      <c r="A9185" s="204">
        <v>35495</v>
      </c>
      <c r="B9185" s="201">
        <v>6.99</v>
      </c>
    </row>
    <row r="9186" spans="1:2" x14ac:dyDescent="0.25">
      <c r="A9186" s="204">
        <v>35496</v>
      </c>
      <c r="B9186" s="201">
        <v>6.93</v>
      </c>
    </row>
    <row r="9187" spans="1:2" x14ac:dyDescent="0.25">
      <c r="A9187" s="204">
        <v>35499</v>
      </c>
      <c r="B9187" s="201">
        <v>6.94</v>
      </c>
    </row>
    <row r="9188" spans="1:2" x14ac:dyDescent="0.25">
      <c r="A9188" s="204">
        <v>35500</v>
      </c>
      <c r="B9188" s="201">
        <v>6.96</v>
      </c>
    </row>
    <row r="9189" spans="1:2" x14ac:dyDescent="0.25">
      <c r="A9189" s="204">
        <v>35501</v>
      </c>
      <c r="B9189" s="201">
        <v>6.98</v>
      </c>
    </row>
    <row r="9190" spans="1:2" x14ac:dyDescent="0.25">
      <c r="A9190" s="204">
        <v>35502</v>
      </c>
      <c r="B9190" s="201">
        <v>7.09</v>
      </c>
    </row>
    <row r="9191" spans="1:2" x14ac:dyDescent="0.25">
      <c r="A9191" s="204">
        <v>35503</v>
      </c>
      <c r="B9191" s="201">
        <v>7.07</v>
      </c>
    </row>
    <row r="9192" spans="1:2" x14ac:dyDescent="0.25">
      <c r="A9192" s="204">
        <v>35506</v>
      </c>
      <c r="B9192" s="201">
        <v>7.08</v>
      </c>
    </row>
    <row r="9193" spans="1:2" x14ac:dyDescent="0.25">
      <c r="A9193" s="204">
        <v>35507</v>
      </c>
      <c r="B9193" s="201">
        <v>7.08</v>
      </c>
    </row>
    <row r="9194" spans="1:2" x14ac:dyDescent="0.25">
      <c r="A9194" s="204">
        <v>35508</v>
      </c>
      <c r="B9194" s="201">
        <v>7.1</v>
      </c>
    </row>
    <row r="9195" spans="1:2" x14ac:dyDescent="0.25">
      <c r="A9195" s="204">
        <v>35509</v>
      </c>
      <c r="B9195" s="201">
        <v>7.09</v>
      </c>
    </row>
    <row r="9196" spans="1:2" x14ac:dyDescent="0.25">
      <c r="A9196" s="204">
        <v>35510</v>
      </c>
      <c r="B9196" s="201">
        <v>7.08</v>
      </c>
    </row>
    <row r="9197" spans="1:2" x14ac:dyDescent="0.25">
      <c r="A9197" s="204">
        <v>35513</v>
      </c>
      <c r="B9197" s="201">
        <v>7.06</v>
      </c>
    </row>
    <row r="9198" spans="1:2" x14ac:dyDescent="0.25">
      <c r="A9198" s="204">
        <v>35514</v>
      </c>
      <c r="B9198" s="201">
        <v>7.07</v>
      </c>
    </row>
    <row r="9199" spans="1:2" x14ac:dyDescent="0.25">
      <c r="A9199" s="204">
        <v>35515</v>
      </c>
      <c r="B9199" s="201">
        <v>7.11</v>
      </c>
    </row>
    <row r="9200" spans="1:2" x14ac:dyDescent="0.25">
      <c r="A9200" s="204">
        <v>35516</v>
      </c>
      <c r="B9200" s="201">
        <v>7.2</v>
      </c>
    </row>
    <row r="9201" spans="1:2" x14ac:dyDescent="0.25">
      <c r="A9201" s="204">
        <v>35517</v>
      </c>
      <c r="B9201" s="201" t="e">
        <f>NA()</f>
        <v>#N/A</v>
      </c>
    </row>
    <row r="9202" spans="1:2" x14ac:dyDescent="0.25">
      <c r="A9202" s="204">
        <v>35520</v>
      </c>
      <c r="B9202" s="201">
        <v>7.22</v>
      </c>
    </row>
    <row r="9203" spans="1:2" x14ac:dyDescent="0.25">
      <c r="A9203" s="204">
        <v>35521</v>
      </c>
      <c r="B9203" s="201">
        <v>7.21</v>
      </c>
    </row>
    <row r="9204" spans="1:2" x14ac:dyDescent="0.25">
      <c r="A9204" s="204">
        <v>35522</v>
      </c>
      <c r="B9204" s="201">
        <v>7.2</v>
      </c>
    </row>
    <row r="9205" spans="1:2" x14ac:dyDescent="0.25">
      <c r="A9205" s="204">
        <v>35523</v>
      </c>
      <c r="B9205" s="201">
        <v>7.19</v>
      </c>
    </row>
    <row r="9206" spans="1:2" x14ac:dyDescent="0.25">
      <c r="A9206" s="204">
        <v>35524</v>
      </c>
      <c r="B9206" s="201">
        <v>7.25</v>
      </c>
    </row>
    <row r="9207" spans="1:2" x14ac:dyDescent="0.25">
      <c r="A9207" s="204">
        <v>35527</v>
      </c>
      <c r="B9207" s="201">
        <v>7.2</v>
      </c>
    </row>
    <row r="9208" spans="1:2" x14ac:dyDescent="0.25">
      <c r="A9208" s="204">
        <v>35528</v>
      </c>
      <c r="B9208" s="201">
        <v>7.23</v>
      </c>
    </row>
    <row r="9209" spans="1:2" x14ac:dyDescent="0.25">
      <c r="A9209" s="204">
        <v>35529</v>
      </c>
      <c r="B9209" s="201">
        <v>7.22</v>
      </c>
    </row>
    <row r="9210" spans="1:2" x14ac:dyDescent="0.25">
      <c r="A9210" s="204">
        <v>35530</v>
      </c>
      <c r="B9210" s="201">
        <v>7.22</v>
      </c>
    </row>
    <row r="9211" spans="1:2" x14ac:dyDescent="0.25">
      <c r="A9211" s="204">
        <v>35531</v>
      </c>
      <c r="B9211" s="201">
        <v>7.29</v>
      </c>
    </row>
    <row r="9212" spans="1:2" x14ac:dyDescent="0.25">
      <c r="A9212" s="204">
        <v>35534</v>
      </c>
      <c r="B9212" s="201">
        <v>7.29</v>
      </c>
    </row>
    <row r="9213" spans="1:2" x14ac:dyDescent="0.25">
      <c r="A9213" s="204">
        <v>35535</v>
      </c>
      <c r="B9213" s="201">
        <v>7.21</v>
      </c>
    </row>
    <row r="9214" spans="1:2" x14ac:dyDescent="0.25">
      <c r="A9214" s="204">
        <v>35536</v>
      </c>
      <c r="B9214" s="201">
        <v>7.22</v>
      </c>
    </row>
    <row r="9215" spans="1:2" x14ac:dyDescent="0.25">
      <c r="A9215" s="204">
        <v>35537</v>
      </c>
      <c r="B9215" s="201">
        <v>7.18</v>
      </c>
    </row>
    <row r="9216" spans="1:2" x14ac:dyDescent="0.25">
      <c r="A9216" s="204">
        <v>35538</v>
      </c>
      <c r="B9216" s="201">
        <v>7.17</v>
      </c>
    </row>
    <row r="9217" spans="1:2" x14ac:dyDescent="0.25">
      <c r="A9217" s="204">
        <v>35541</v>
      </c>
      <c r="B9217" s="201">
        <v>7.2</v>
      </c>
    </row>
    <row r="9218" spans="1:2" x14ac:dyDescent="0.25">
      <c r="A9218" s="204">
        <v>35542</v>
      </c>
      <c r="B9218" s="201">
        <v>7.16</v>
      </c>
    </row>
    <row r="9219" spans="1:2" x14ac:dyDescent="0.25">
      <c r="A9219" s="204">
        <v>35543</v>
      </c>
      <c r="B9219" s="201">
        <v>7.2</v>
      </c>
    </row>
    <row r="9220" spans="1:2" x14ac:dyDescent="0.25">
      <c r="A9220" s="204">
        <v>35544</v>
      </c>
      <c r="B9220" s="201">
        <v>7.23</v>
      </c>
    </row>
    <row r="9221" spans="1:2" x14ac:dyDescent="0.25">
      <c r="A9221" s="204">
        <v>35545</v>
      </c>
      <c r="B9221" s="201">
        <v>7.25</v>
      </c>
    </row>
    <row r="9222" spans="1:2" x14ac:dyDescent="0.25">
      <c r="A9222" s="204">
        <v>35548</v>
      </c>
      <c r="B9222" s="201">
        <v>7.23</v>
      </c>
    </row>
    <row r="9223" spans="1:2" x14ac:dyDescent="0.25">
      <c r="A9223" s="204">
        <v>35549</v>
      </c>
      <c r="B9223" s="201">
        <v>7.09</v>
      </c>
    </row>
    <row r="9224" spans="1:2" x14ac:dyDescent="0.25">
      <c r="A9224" s="204">
        <v>35550</v>
      </c>
      <c r="B9224" s="201">
        <v>7.05</v>
      </c>
    </row>
    <row r="9225" spans="1:2" x14ac:dyDescent="0.25">
      <c r="A9225" s="204">
        <v>35551</v>
      </c>
      <c r="B9225" s="201">
        <v>7.02</v>
      </c>
    </row>
    <row r="9226" spans="1:2" x14ac:dyDescent="0.25">
      <c r="A9226" s="204">
        <v>35552</v>
      </c>
      <c r="B9226" s="201">
        <v>6.99</v>
      </c>
    </row>
    <row r="9227" spans="1:2" x14ac:dyDescent="0.25">
      <c r="A9227" s="204">
        <v>35555</v>
      </c>
      <c r="B9227" s="201">
        <v>6.99</v>
      </c>
    </row>
    <row r="9228" spans="1:2" x14ac:dyDescent="0.25">
      <c r="A9228" s="204">
        <v>35556</v>
      </c>
      <c r="B9228" s="201">
        <v>6.98</v>
      </c>
    </row>
    <row r="9229" spans="1:2" x14ac:dyDescent="0.25">
      <c r="A9229" s="204">
        <v>35557</v>
      </c>
      <c r="B9229" s="201">
        <v>7.05</v>
      </c>
    </row>
    <row r="9230" spans="1:2" x14ac:dyDescent="0.25">
      <c r="A9230" s="204">
        <v>35558</v>
      </c>
      <c r="B9230" s="201">
        <v>7.01</v>
      </c>
    </row>
    <row r="9231" spans="1:2" x14ac:dyDescent="0.25">
      <c r="A9231" s="204">
        <v>35559</v>
      </c>
      <c r="B9231" s="201">
        <v>6.97</v>
      </c>
    </row>
    <row r="9232" spans="1:2" x14ac:dyDescent="0.25">
      <c r="A9232" s="204">
        <v>35562</v>
      </c>
      <c r="B9232" s="201">
        <v>6.96</v>
      </c>
    </row>
    <row r="9233" spans="1:2" x14ac:dyDescent="0.25">
      <c r="A9233" s="204">
        <v>35563</v>
      </c>
      <c r="B9233" s="201">
        <v>7.01</v>
      </c>
    </row>
    <row r="9234" spans="1:2" x14ac:dyDescent="0.25">
      <c r="A9234" s="204">
        <v>35564</v>
      </c>
      <c r="B9234" s="201">
        <v>6.98</v>
      </c>
    </row>
    <row r="9235" spans="1:2" x14ac:dyDescent="0.25">
      <c r="A9235" s="204">
        <v>35565</v>
      </c>
      <c r="B9235" s="201">
        <v>6.96</v>
      </c>
    </row>
    <row r="9236" spans="1:2" x14ac:dyDescent="0.25">
      <c r="A9236" s="204">
        <v>35566</v>
      </c>
      <c r="B9236" s="201">
        <v>7</v>
      </c>
    </row>
    <row r="9237" spans="1:2" x14ac:dyDescent="0.25">
      <c r="A9237" s="204">
        <v>35569</v>
      </c>
      <c r="B9237" s="201">
        <v>7</v>
      </c>
    </row>
    <row r="9238" spans="1:2" x14ac:dyDescent="0.25">
      <c r="A9238" s="204">
        <v>35570</v>
      </c>
      <c r="B9238" s="201">
        <v>7.01</v>
      </c>
    </row>
    <row r="9239" spans="1:2" x14ac:dyDescent="0.25">
      <c r="A9239" s="204">
        <v>35571</v>
      </c>
      <c r="B9239" s="201">
        <v>7.06</v>
      </c>
    </row>
    <row r="9240" spans="1:2" x14ac:dyDescent="0.25">
      <c r="A9240" s="204">
        <v>35572</v>
      </c>
      <c r="B9240" s="201">
        <v>7.08</v>
      </c>
    </row>
    <row r="9241" spans="1:2" x14ac:dyDescent="0.25">
      <c r="A9241" s="204">
        <v>35573</v>
      </c>
      <c r="B9241" s="201">
        <v>7.07</v>
      </c>
    </row>
    <row r="9242" spans="1:2" x14ac:dyDescent="0.25">
      <c r="A9242" s="204">
        <v>35576</v>
      </c>
      <c r="B9242" s="201" t="e">
        <f>NA()</f>
        <v>#N/A</v>
      </c>
    </row>
    <row r="9243" spans="1:2" x14ac:dyDescent="0.25">
      <c r="A9243" s="204">
        <v>35577</v>
      </c>
      <c r="B9243" s="201">
        <v>7.12</v>
      </c>
    </row>
    <row r="9244" spans="1:2" x14ac:dyDescent="0.25">
      <c r="A9244" s="204">
        <v>35578</v>
      </c>
      <c r="B9244" s="201">
        <v>7.11</v>
      </c>
    </row>
    <row r="9245" spans="1:2" x14ac:dyDescent="0.25">
      <c r="A9245" s="204">
        <v>35579</v>
      </c>
      <c r="B9245" s="201">
        <v>7.06</v>
      </c>
    </row>
    <row r="9246" spans="1:2" x14ac:dyDescent="0.25">
      <c r="A9246" s="204">
        <v>35580</v>
      </c>
      <c r="B9246" s="201">
        <v>6.99</v>
      </c>
    </row>
    <row r="9247" spans="1:2" x14ac:dyDescent="0.25">
      <c r="A9247" s="204">
        <v>35583</v>
      </c>
      <c r="B9247" s="201">
        <v>6.98</v>
      </c>
    </row>
    <row r="9248" spans="1:2" x14ac:dyDescent="0.25">
      <c r="A9248" s="204">
        <v>35584</v>
      </c>
      <c r="B9248" s="201">
        <v>6.94</v>
      </c>
    </row>
    <row r="9249" spans="1:2" x14ac:dyDescent="0.25">
      <c r="A9249" s="204">
        <v>35585</v>
      </c>
      <c r="B9249" s="201">
        <v>6.95</v>
      </c>
    </row>
    <row r="9250" spans="1:2" x14ac:dyDescent="0.25">
      <c r="A9250" s="204">
        <v>35586</v>
      </c>
      <c r="B9250" s="201">
        <v>6.95</v>
      </c>
    </row>
    <row r="9251" spans="1:2" x14ac:dyDescent="0.25">
      <c r="A9251" s="204">
        <v>35587</v>
      </c>
      <c r="B9251" s="201">
        <v>6.85</v>
      </c>
    </row>
    <row r="9252" spans="1:2" x14ac:dyDescent="0.25">
      <c r="A9252" s="204">
        <v>35590</v>
      </c>
      <c r="B9252" s="201">
        <v>6.9</v>
      </c>
    </row>
    <row r="9253" spans="1:2" x14ac:dyDescent="0.25">
      <c r="A9253" s="204">
        <v>35591</v>
      </c>
      <c r="B9253" s="201">
        <v>6.91</v>
      </c>
    </row>
    <row r="9254" spans="1:2" x14ac:dyDescent="0.25">
      <c r="A9254" s="204">
        <v>35592</v>
      </c>
      <c r="B9254" s="201">
        <v>6.9</v>
      </c>
    </row>
    <row r="9255" spans="1:2" x14ac:dyDescent="0.25">
      <c r="A9255" s="204">
        <v>35593</v>
      </c>
      <c r="B9255" s="201">
        <v>6.84</v>
      </c>
    </row>
    <row r="9256" spans="1:2" x14ac:dyDescent="0.25">
      <c r="A9256" s="204">
        <v>35594</v>
      </c>
      <c r="B9256" s="201">
        <v>6.79</v>
      </c>
    </row>
    <row r="9257" spans="1:2" x14ac:dyDescent="0.25">
      <c r="A9257" s="204">
        <v>35597</v>
      </c>
      <c r="B9257" s="201">
        <v>6.76</v>
      </c>
    </row>
    <row r="9258" spans="1:2" x14ac:dyDescent="0.25">
      <c r="A9258" s="204">
        <v>35598</v>
      </c>
      <c r="B9258" s="201">
        <v>6.78</v>
      </c>
    </row>
    <row r="9259" spans="1:2" x14ac:dyDescent="0.25">
      <c r="A9259" s="204">
        <v>35599</v>
      </c>
      <c r="B9259" s="201">
        <v>6.77</v>
      </c>
    </row>
    <row r="9260" spans="1:2" x14ac:dyDescent="0.25">
      <c r="A9260" s="204">
        <v>35600</v>
      </c>
      <c r="B9260" s="201">
        <v>6.76</v>
      </c>
    </row>
    <row r="9261" spans="1:2" x14ac:dyDescent="0.25">
      <c r="A9261" s="204">
        <v>35601</v>
      </c>
      <c r="B9261" s="201">
        <v>6.72</v>
      </c>
    </row>
    <row r="9262" spans="1:2" x14ac:dyDescent="0.25">
      <c r="A9262" s="204">
        <v>35604</v>
      </c>
      <c r="B9262" s="201">
        <v>6.76</v>
      </c>
    </row>
    <row r="9263" spans="1:2" x14ac:dyDescent="0.25">
      <c r="A9263" s="204">
        <v>35605</v>
      </c>
      <c r="B9263" s="201">
        <v>6.76</v>
      </c>
    </row>
    <row r="9264" spans="1:2" x14ac:dyDescent="0.25">
      <c r="A9264" s="204">
        <v>35606</v>
      </c>
      <c r="B9264" s="201">
        <v>6.8</v>
      </c>
    </row>
    <row r="9265" spans="1:2" x14ac:dyDescent="0.25">
      <c r="A9265" s="204">
        <v>35607</v>
      </c>
      <c r="B9265" s="201">
        <v>6.86</v>
      </c>
    </row>
    <row r="9266" spans="1:2" x14ac:dyDescent="0.25">
      <c r="A9266" s="204">
        <v>35608</v>
      </c>
      <c r="B9266" s="201">
        <v>6.82</v>
      </c>
    </row>
    <row r="9267" spans="1:2" x14ac:dyDescent="0.25">
      <c r="A9267" s="204">
        <v>35611</v>
      </c>
      <c r="B9267" s="201">
        <v>6.86</v>
      </c>
    </row>
    <row r="9268" spans="1:2" x14ac:dyDescent="0.25">
      <c r="A9268" s="204">
        <v>35612</v>
      </c>
      <c r="B9268" s="201">
        <v>6.8</v>
      </c>
    </row>
    <row r="9269" spans="1:2" x14ac:dyDescent="0.25">
      <c r="A9269" s="204">
        <v>35613</v>
      </c>
      <c r="B9269" s="201">
        <v>6.78</v>
      </c>
    </row>
    <row r="9270" spans="1:2" x14ac:dyDescent="0.25">
      <c r="A9270" s="204">
        <v>35614</v>
      </c>
      <c r="B9270" s="201">
        <v>6.67</v>
      </c>
    </row>
    <row r="9271" spans="1:2" x14ac:dyDescent="0.25">
      <c r="A9271" s="204">
        <v>35615</v>
      </c>
      <c r="B9271" s="201" t="e">
        <f>NA()</f>
        <v>#N/A</v>
      </c>
    </row>
    <row r="9272" spans="1:2" x14ac:dyDescent="0.25">
      <c r="A9272" s="204">
        <v>35618</v>
      </c>
      <c r="B9272" s="201">
        <v>6.63</v>
      </c>
    </row>
    <row r="9273" spans="1:2" x14ac:dyDescent="0.25">
      <c r="A9273" s="204">
        <v>35619</v>
      </c>
      <c r="B9273" s="201">
        <v>6.63</v>
      </c>
    </row>
    <row r="9274" spans="1:2" x14ac:dyDescent="0.25">
      <c r="A9274" s="204">
        <v>35620</v>
      </c>
      <c r="B9274" s="201">
        <v>6.6</v>
      </c>
    </row>
    <row r="9275" spans="1:2" x14ac:dyDescent="0.25">
      <c r="A9275" s="204">
        <v>35621</v>
      </c>
      <c r="B9275" s="201">
        <v>6.61</v>
      </c>
    </row>
    <row r="9276" spans="1:2" x14ac:dyDescent="0.25">
      <c r="A9276" s="204">
        <v>35622</v>
      </c>
      <c r="B9276" s="201">
        <v>6.58</v>
      </c>
    </row>
    <row r="9277" spans="1:2" x14ac:dyDescent="0.25">
      <c r="A9277" s="204">
        <v>35625</v>
      </c>
      <c r="B9277" s="201">
        <v>6.61</v>
      </c>
    </row>
    <row r="9278" spans="1:2" x14ac:dyDescent="0.25">
      <c r="A9278" s="204">
        <v>35626</v>
      </c>
      <c r="B9278" s="201">
        <v>6.6</v>
      </c>
    </row>
    <row r="9279" spans="1:2" x14ac:dyDescent="0.25">
      <c r="A9279" s="204">
        <v>35627</v>
      </c>
      <c r="B9279" s="201">
        <v>6.54</v>
      </c>
    </row>
    <row r="9280" spans="1:2" x14ac:dyDescent="0.25">
      <c r="A9280" s="204">
        <v>35628</v>
      </c>
      <c r="B9280" s="201">
        <v>6.54</v>
      </c>
    </row>
    <row r="9281" spans="1:2" x14ac:dyDescent="0.25">
      <c r="A9281" s="204">
        <v>35629</v>
      </c>
      <c r="B9281" s="201">
        <v>6.58</v>
      </c>
    </row>
    <row r="9282" spans="1:2" x14ac:dyDescent="0.25">
      <c r="A9282" s="204">
        <v>35632</v>
      </c>
      <c r="B9282" s="201">
        <v>6.61</v>
      </c>
    </row>
    <row r="9283" spans="1:2" x14ac:dyDescent="0.25">
      <c r="A9283" s="204">
        <v>35633</v>
      </c>
      <c r="B9283" s="201">
        <v>6.5</v>
      </c>
    </row>
    <row r="9284" spans="1:2" x14ac:dyDescent="0.25">
      <c r="A9284" s="204">
        <v>35634</v>
      </c>
      <c r="B9284" s="201">
        <v>6.48</v>
      </c>
    </row>
    <row r="9285" spans="1:2" x14ac:dyDescent="0.25">
      <c r="A9285" s="204">
        <v>35635</v>
      </c>
      <c r="B9285" s="201">
        <v>6.49</v>
      </c>
    </row>
    <row r="9286" spans="1:2" x14ac:dyDescent="0.25">
      <c r="A9286" s="204">
        <v>35636</v>
      </c>
      <c r="B9286" s="201">
        <v>6.51</v>
      </c>
    </row>
    <row r="9287" spans="1:2" x14ac:dyDescent="0.25">
      <c r="A9287" s="204">
        <v>35639</v>
      </c>
      <c r="B9287" s="201">
        <v>6.49</v>
      </c>
    </row>
    <row r="9288" spans="1:2" x14ac:dyDescent="0.25">
      <c r="A9288" s="204">
        <v>35640</v>
      </c>
      <c r="B9288" s="201">
        <v>6.43</v>
      </c>
    </row>
    <row r="9289" spans="1:2" x14ac:dyDescent="0.25">
      <c r="A9289" s="204">
        <v>35641</v>
      </c>
      <c r="B9289" s="201">
        <v>6.39</v>
      </c>
    </row>
    <row r="9290" spans="1:2" x14ac:dyDescent="0.25">
      <c r="A9290" s="204">
        <v>35642</v>
      </c>
      <c r="B9290" s="201">
        <v>6.35</v>
      </c>
    </row>
    <row r="9291" spans="1:2" x14ac:dyDescent="0.25">
      <c r="A9291" s="204">
        <v>35643</v>
      </c>
      <c r="B9291" s="201">
        <v>6.52</v>
      </c>
    </row>
    <row r="9292" spans="1:2" x14ac:dyDescent="0.25">
      <c r="A9292" s="204">
        <v>35646</v>
      </c>
      <c r="B9292" s="201">
        <v>6.54</v>
      </c>
    </row>
    <row r="9293" spans="1:2" x14ac:dyDescent="0.25">
      <c r="A9293" s="204">
        <v>35647</v>
      </c>
      <c r="B9293" s="201">
        <v>6.55</v>
      </c>
    </row>
    <row r="9294" spans="1:2" x14ac:dyDescent="0.25">
      <c r="A9294" s="204">
        <v>35648</v>
      </c>
      <c r="B9294" s="201">
        <v>6.53</v>
      </c>
    </row>
    <row r="9295" spans="1:2" x14ac:dyDescent="0.25">
      <c r="A9295" s="204">
        <v>35649</v>
      </c>
      <c r="B9295" s="201">
        <v>6.58</v>
      </c>
    </row>
    <row r="9296" spans="1:2" x14ac:dyDescent="0.25">
      <c r="A9296" s="204">
        <v>35650</v>
      </c>
      <c r="B9296" s="201">
        <v>6.74</v>
      </c>
    </row>
    <row r="9297" spans="1:2" x14ac:dyDescent="0.25">
      <c r="A9297" s="204">
        <v>35653</v>
      </c>
      <c r="B9297" s="201">
        <v>6.72</v>
      </c>
    </row>
    <row r="9298" spans="1:2" x14ac:dyDescent="0.25">
      <c r="A9298" s="204">
        <v>35654</v>
      </c>
      <c r="B9298" s="201">
        <v>6.75</v>
      </c>
    </row>
    <row r="9299" spans="1:2" x14ac:dyDescent="0.25">
      <c r="A9299" s="204">
        <v>35655</v>
      </c>
      <c r="B9299" s="201">
        <v>6.72</v>
      </c>
    </row>
    <row r="9300" spans="1:2" x14ac:dyDescent="0.25">
      <c r="A9300" s="204">
        <v>35656</v>
      </c>
      <c r="B9300" s="201">
        <v>6.65</v>
      </c>
    </row>
    <row r="9301" spans="1:2" x14ac:dyDescent="0.25">
      <c r="A9301" s="204">
        <v>35657</v>
      </c>
      <c r="B9301" s="201">
        <v>6.65</v>
      </c>
    </row>
    <row r="9302" spans="1:2" x14ac:dyDescent="0.25">
      <c r="A9302" s="204">
        <v>35660</v>
      </c>
      <c r="B9302" s="201">
        <v>6.6</v>
      </c>
    </row>
    <row r="9303" spans="1:2" x14ac:dyDescent="0.25">
      <c r="A9303" s="204">
        <v>35661</v>
      </c>
      <c r="B9303" s="201">
        <v>6.59</v>
      </c>
    </row>
    <row r="9304" spans="1:2" x14ac:dyDescent="0.25">
      <c r="A9304" s="204">
        <v>35662</v>
      </c>
      <c r="B9304" s="201">
        <v>6.61</v>
      </c>
    </row>
    <row r="9305" spans="1:2" x14ac:dyDescent="0.25">
      <c r="A9305" s="204">
        <v>35663</v>
      </c>
      <c r="B9305" s="201">
        <v>6.68</v>
      </c>
    </row>
    <row r="9306" spans="1:2" x14ac:dyDescent="0.25">
      <c r="A9306" s="204">
        <v>35664</v>
      </c>
      <c r="B9306" s="201">
        <v>6.75</v>
      </c>
    </row>
    <row r="9307" spans="1:2" x14ac:dyDescent="0.25">
      <c r="A9307" s="204">
        <v>35667</v>
      </c>
      <c r="B9307" s="201">
        <v>6.75</v>
      </c>
    </row>
    <row r="9308" spans="1:2" x14ac:dyDescent="0.25">
      <c r="A9308" s="204">
        <v>35668</v>
      </c>
      <c r="B9308" s="201">
        <v>6.74</v>
      </c>
    </row>
    <row r="9309" spans="1:2" x14ac:dyDescent="0.25">
      <c r="A9309" s="204">
        <v>35669</v>
      </c>
      <c r="B9309" s="201">
        <v>6.74</v>
      </c>
    </row>
    <row r="9310" spans="1:2" x14ac:dyDescent="0.25">
      <c r="A9310" s="204">
        <v>35670</v>
      </c>
      <c r="B9310" s="201">
        <v>6.64</v>
      </c>
    </row>
    <row r="9311" spans="1:2" x14ac:dyDescent="0.25">
      <c r="A9311" s="204">
        <v>35671</v>
      </c>
      <c r="B9311" s="201">
        <v>6.69</v>
      </c>
    </row>
    <row r="9312" spans="1:2" x14ac:dyDescent="0.25">
      <c r="A9312" s="204">
        <v>35674</v>
      </c>
      <c r="B9312" s="201" t="e">
        <f>NA()</f>
        <v>#N/A</v>
      </c>
    </row>
    <row r="9313" spans="1:2" x14ac:dyDescent="0.25">
      <c r="A9313" s="204">
        <v>35675</v>
      </c>
      <c r="B9313" s="201">
        <v>6.65</v>
      </c>
    </row>
    <row r="9314" spans="1:2" x14ac:dyDescent="0.25">
      <c r="A9314" s="204">
        <v>35676</v>
      </c>
      <c r="B9314" s="201">
        <v>6.67</v>
      </c>
    </row>
    <row r="9315" spans="1:2" x14ac:dyDescent="0.25">
      <c r="A9315" s="204">
        <v>35677</v>
      </c>
      <c r="B9315" s="201">
        <v>6.67</v>
      </c>
    </row>
    <row r="9316" spans="1:2" x14ac:dyDescent="0.25">
      <c r="A9316" s="204">
        <v>35678</v>
      </c>
      <c r="B9316" s="201">
        <v>6.72</v>
      </c>
    </row>
    <row r="9317" spans="1:2" x14ac:dyDescent="0.25">
      <c r="A9317" s="204">
        <v>35681</v>
      </c>
      <c r="B9317" s="201">
        <v>6.68</v>
      </c>
    </row>
    <row r="9318" spans="1:2" x14ac:dyDescent="0.25">
      <c r="A9318" s="204">
        <v>35682</v>
      </c>
      <c r="B9318" s="201">
        <v>6.7</v>
      </c>
    </row>
    <row r="9319" spans="1:2" x14ac:dyDescent="0.25">
      <c r="A9319" s="204">
        <v>35683</v>
      </c>
      <c r="B9319" s="201">
        <v>6.71</v>
      </c>
    </row>
    <row r="9320" spans="1:2" x14ac:dyDescent="0.25">
      <c r="A9320" s="204">
        <v>35684</v>
      </c>
      <c r="B9320" s="201">
        <v>6.75</v>
      </c>
    </row>
    <row r="9321" spans="1:2" x14ac:dyDescent="0.25">
      <c r="A9321" s="204">
        <v>35685</v>
      </c>
      <c r="B9321" s="201">
        <v>6.66</v>
      </c>
    </row>
    <row r="9322" spans="1:2" x14ac:dyDescent="0.25">
      <c r="A9322" s="204">
        <v>35688</v>
      </c>
      <c r="B9322" s="201">
        <v>6.65</v>
      </c>
    </row>
    <row r="9323" spans="1:2" x14ac:dyDescent="0.25">
      <c r="A9323" s="204">
        <v>35689</v>
      </c>
      <c r="B9323" s="201">
        <v>6.47</v>
      </c>
    </row>
    <row r="9324" spans="1:2" x14ac:dyDescent="0.25">
      <c r="A9324" s="204">
        <v>35690</v>
      </c>
      <c r="B9324" s="201">
        <v>6.45</v>
      </c>
    </row>
    <row r="9325" spans="1:2" x14ac:dyDescent="0.25">
      <c r="A9325" s="204">
        <v>35691</v>
      </c>
      <c r="B9325" s="201">
        <v>6.46</v>
      </c>
    </row>
    <row r="9326" spans="1:2" x14ac:dyDescent="0.25">
      <c r="A9326" s="204">
        <v>35692</v>
      </c>
      <c r="B9326" s="201">
        <v>6.44</v>
      </c>
    </row>
    <row r="9327" spans="1:2" x14ac:dyDescent="0.25">
      <c r="A9327" s="204">
        <v>35695</v>
      </c>
      <c r="B9327" s="201">
        <v>6.41</v>
      </c>
    </row>
    <row r="9328" spans="1:2" x14ac:dyDescent="0.25">
      <c r="A9328" s="204">
        <v>35696</v>
      </c>
      <c r="B9328" s="201">
        <v>6.44</v>
      </c>
    </row>
    <row r="9329" spans="1:2" x14ac:dyDescent="0.25">
      <c r="A9329" s="204">
        <v>35697</v>
      </c>
      <c r="B9329" s="201">
        <v>6.38</v>
      </c>
    </row>
    <row r="9330" spans="1:2" x14ac:dyDescent="0.25">
      <c r="A9330" s="204">
        <v>35698</v>
      </c>
      <c r="B9330" s="201">
        <v>6.47</v>
      </c>
    </row>
    <row r="9331" spans="1:2" x14ac:dyDescent="0.25">
      <c r="A9331" s="204">
        <v>35699</v>
      </c>
      <c r="B9331" s="201">
        <v>6.43</v>
      </c>
    </row>
    <row r="9332" spans="1:2" x14ac:dyDescent="0.25">
      <c r="A9332" s="204">
        <v>35702</v>
      </c>
      <c r="B9332" s="201">
        <v>6.44</v>
      </c>
    </row>
    <row r="9333" spans="1:2" x14ac:dyDescent="0.25">
      <c r="A9333" s="204">
        <v>35703</v>
      </c>
      <c r="B9333" s="201">
        <v>6.47</v>
      </c>
    </row>
    <row r="9334" spans="1:2" x14ac:dyDescent="0.25">
      <c r="A9334" s="204">
        <v>35704</v>
      </c>
      <c r="B9334" s="201">
        <v>6.38</v>
      </c>
    </row>
    <row r="9335" spans="1:2" x14ac:dyDescent="0.25">
      <c r="A9335" s="204">
        <v>35705</v>
      </c>
      <c r="B9335" s="201">
        <v>6.36</v>
      </c>
    </row>
    <row r="9336" spans="1:2" x14ac:dyDescent="0.25">
      <c r="A9336" s="204">
        <v>35706</v>
      </c>
      <c r="B9336" s="201">
        <v>6.35</v>
      </c>
    </row>
    <row r="9337" spans="1:2" x14ac:dyDescent="0.25">
      <c r="A9337" s="204">
        <v>35709</v>
      </c>
      <c r="B9337" s="201">
        <v>6.31</v>
      </c>
    </row>
    <row r="9338" spans="1:2" x14ac:dyDescent="0.25">
      <c r="A9338" s="204">
        <v>35710</v>
      </c>
      <c r="B9338" s="201">
        <v>6.29</v>
      </c>
    </row>
    <row r="9339" spans="1:2" x14ac:dyDescent="0.25">
      <c r="A9339" s="204">
        <v>35711</v>
      </c>
      <c r="B9339" s="201">
        <v>6.41</v>
      </c>
    </row>
    <row r="9340" spans="1:2" x14ac:dyDescent="0.25">
      <c r="A9340" s="204">
        <v>35712</v>
      </c>
      <c r="B9340" s="201">
        <v>6.43</v>
      </c>
    </row>
    <row r="9341" spans="1:2" x14ac:dyDescent="0.25">
      <c r="A9341" s="204">
        <v>35713</v>
      </c>
      <c r="B9341" s="201">
        <v>6.49</v>
      </c>
    </row>
    <row r="9342" spans="1:2" x14ac:dyDescent="0.25">
      <c r="A9342" s="204">
        <v>35716</v>
      </c>
      <c r="B9342" s="201" t="e">
        <f>NA()</f>
        <v>#N/A</v>
      </c>
    </row>
    <row r="9343" spans="1:2" x14ac:dyDescent="0.25">
      <c r="A9343" s="204">
        <v>35717</v>
      </c>
      <c r="B9343" s="201">
        <v>6.42</v>
      </c>
    </row>
    <row r="9344" spans="1:2" x14ac:dyDescent="0.25">
      <c r="A9344" s="204">
        <v>35718</v>
      </c>
      <c r="B9344" s="201">
        <v>6.45</v>
      </c>
    </row>
    <row r="9345" spans="1:2" x14ac:dyDescent="0.25">
      <c r="A9345" s="204">
        <v>35719</v>
      </c>
      <c r="B9345" s="201">
        <v>6.45</v>
      </c>
    </row>
    <row r="9346" spans="1:2" x14ac:dyDescent="0.25">
      <c r="A9346" s="204">
        <v>35720</v>
      </c>
      <c r="B9346" s="201">
        <v>6.51</v>
      </c>
    </row>
    <row r="9347" spans="1:2" x14ac:dyDescent="0.25">
      <c r="A9347" s="204">
        <v>35723</v>
      </c>
      <c r="B9347" s="201">
        <v>6.49</v>
      </c>
    </row>
    <row r="9348" spans="1:2" x14ac:dyDescent="0.25">
      <c r="A9348" s="204">
        <v>35724</v>
      </c>
      <c r="B9348" s="201">
        <v>6.49</v>
      </c>
    </row>
    <row r="9349" spans="1:2" x14ac:dyDescent="0.25">
      <c r="A9349" s="204">
        <v>35725</v>
      </c>
      <c r="B9349" s="201">
        <v>6.48</v>
      </c>
    </row>
    <row r="9350" spans="1:2" x14ac:dyDescent="0.25">
      <c r="A9350" s="204">
        <v>35726</v>
      </c>
      <c r="B9350" s="201">
        <v>6.39</v>
      </c>
    </row>
    <row r="9351" spans="1:2" x14ac:dyDescent="0.25">
      <c r="A9351" s="204">
        <v>35727</v>
      </c>
      <c r="B9351" s="201">
        <v>6.35</v>
      </c>
    </row>
    <row r="9352" spans="1:2" x14ac:dyDescent="0.25">
      <c r="A9352" s="204">
        <v>35730</v>
      </c>
      <c r="B9352" s="201">
        <v>6.29</v>
      </c>
    </row>
    <row r="9353" spans="1:2" x14ac:dyDescent="0.25">
      <c r="A9353" s="204">
        <v>35731</v>
      </c>
      <c r="B9353" s="201">
        <v>6.33</v>
      </c>
    </row>
    <row r="9354" spans="1:2" x14ac:dyDescent="0.25">
      <c r="A9354" s="204">
        <v>35732</v>
      </c>
      <c r="B9354" s="201">
        <v>6.28</v>
      </c>
    </row>
    <row r="9355" spans="1:2" x14ac:dyDescent="0.25">
      <c r="A9355" s="204">
        <v>35733</v>
      </c>
      <c r="B9355" s="201">
        <v>6.23</v>
      </c>
    </row>
    <row r="9356" spans="1:2" x14ac:dyDescent="0.25">
      <c r="A9356" s="204">
        <v>35734</v>
      </c>
      <c r="B9356" s="201">
        <v>6.21</v>
      </c>
    </row>
    <row r="9357" spans="1:2" x14ac:dyDescent="0.25">
      <c r="A9357" s="204">
        <v>35737</v>
      </c>
      <c r="B9357" s="201">
        <v>6.27</v>
      </c>
    </row>
    <row r="9358" spans="1:2" x14ac:dyDescent="0.25">
      <c r="A9358" s="204">
        <v>35738</v>
      </c>
      <c r="B9358" s="201">
        <v>6.3</v>
      </c>
    </row>
    <row r="9359" spans="1:2" x14ac:dyDescent="0.25">
      <c r="A9359" s="204">
        <v>35739</v>
      </c>
      <c r="B9359" s="201">
        <v>6.3</v>
      </c>
    </row>
    <row r="9360" spans="1:2" x14ac:dyDescent="0.25">
      <c r="A9360" s="204">
        <v>35740</v>
      </c>
      <c r="B9360" s="201">
        <v>6.25</v>
      </c>
    </row>
    <row r="9361" spans="1:2" x14ac:dyDescent="0.25">
      <c r="A9361" s="204">
        <v>35741</v>
      </c>
      <c r="B9361" s="201">
        <v>6.25</v>
      </c>
    </row>
    <row r="9362" spans="1:2" x14ac:dyDescent="0.25">
      <c r="A9362" s="204">
        <v>35744</v>
      </c>
      <c r="B9362" s="201">
        <v>6.25</v>
      </c>
    </row>
    <row r="9363" spans="1:2" x14ac:dyDescent="0.25">
      <c r="A9363" s="204">
        <v>35745</v>
      </c>
      <c r="B9363" s="201" t="e">
        <f>NA()</f>
        <v>#N/A</v>
      </c>
    </row>
    <row r="9364" spans="1:2" x14ac:dyDescent="0.25">
      <c r="A9364" s="204">
        <v>35746</v>
      </c>
      <c r="B9364" s="201">
        <v>6.23</v>
      </c>
    </row>
    <row r="9365" spans="1:2" x14ac:dyDescent="0.25">
      <c r="A9365" s="204">
        <v>35747</v>
      </c>
      <c r="B9365" s="201">
        <v>6.21</v>
      </c>
    </row>
    <row r="9366" spans="1:2" x14ac:dyDescent="0.25">
      <c r="A9366" s="204">
        <v>35748</v>
      </c>
      <c r="B9366" s="201">
        <v>6.19</v>
      </c>
    </row>
    <row r="9367" spans="1:2" x14ac:dyDescent="0.25">
      <c r="A9367" s="204">
        <v>35751</v>
      </c>
      <c r="B9367" s="201">
        <v>6.18</v>
      </c>
    </row>
    <row r="9368" spans="1:2" x14ac:dyDescent="0.25">
      <c r="A9368" s="204">
        <v>35752</v>
      </c>
      <c r="B9368" s="201">
        <v>6.18</v>
      </c>
    </row>
    <row r="9369" spans="1:2" x14ac:dyDescent="0.25">
      <c r="A9369" s="204">
        <v>35753</v>
      </c>
      <c r="B9369" s="201">
        <v>6.12</v>
      </c>
    </row>
    <row r="9370" spans="1:2" x14ac:dyDescent="0.25">
      <c r="A9370" s="204">
        <v>35754</v>
      </c>
      <c r="B9370" s="201">
        <v>6.14</v>
      </c>
    </row>
    <row r="9371" spans="1:2" x14ac:dyDescent="0.25">
      <c r="A9371" s="204">
        <v>35755</v>
      </c>
      <c r="B9371" s="201">
        <v>6.13</v>
      </c>
    </row>
    <row r="9372" spans="1:2" x14ac:dyDescent="0.25">
      <c r="A9372" s="204">
        <v>35758</v>
      </c>
      <c r="B9372" s="201">
        <v>6.17</v>
      </c>
    </row>
    <row r="9373" spans="1:2" x14ac:dyDescent="0.25">
      <c r="A9373" s="204">
        <v>35759</v>
      </c>
      <c r="B9373" s="201">
        <v>6.15</v>
      </c>
    </row>
    <row r="9374" spans="1:2" x14ac:dyDescent="0.25">
      <c r="A9374" s="204">
        <v>35760</v>
      </c>
      <c r="B9374" s="201">
        <v>6.14</v>
      </c>
    </row>
    <row r="9375" spans="1:2" x14ac:dyDescent="0.25">
      <c r="A9375" s="204">
        <v>35761</v>
      </c>
      <c r="B9375" s="201" t="e">
        <f>NA()</f>
        <v>#N/A</v>
      </c>
    </row>
    <row r="9376" spans="1:2" x14ac:dyDescent="0.25">
      <c r="A9376" s="204">
        <v>35762</v>
      </c>
      <c r="B9376" s="201">
        <v>6.12</v>
      </c>
    </row>
    <row r="9377" spans="1:2" x14ac:dyDescent="0.25">
      <c r="A9377" s="204">
        <v>35765</v>
      </c>
      <c r="B9377" s="201">
        <v>6.13</v>
      </c>
    </row>
    <row r="9378" spans="1:2" x14ac:dyDescent="0.25">
      <c r="A9378" s="204">
        <v>35766</v>
      </c>
      <c r="B9378" s="201">
        <v>6.11</v>
      </c>
    </row>
    <row r="9379" spans="1:2" x14ac:dyDescent="0.25">
      <c r="A9379" s="204">
        <v>35767</v>
      </c>
      <c r="B9379" s="201">
        <v>6.1</v>
      </c>
    </row>
    <row r="9380" spans="1:2" x14ac:dyDescent="0.25">
      <c r="A9380" s="204">
        <v>35768</v>
      </c>
      <c r="B9380" s="201">
        <v>6.11</v>
      </c>
    </row>
    <row r="9381" spans="1:2" x14ac:dyDescent="0.25">
      <c r="A9381" s="204">
        <v>35769</v>
      </c>
      <c r="B9381" s="201">
        <v>6.16</v>
      </c>
    </row>
    <row r="9382" spans="1:2" x14ac:dyDescent="0.25">
      <c r="A9382" s="204">
        <v>35772</v>
      </c>
      <c r="B9382" s="201">
        <v>6.21</v>
      </c>
    </row>
    <row r="9383" spans="1:2" x14ac:dyDescent="0.25">
      <c r="A9383" s="204">
        <v>35773</v>
      </c>
      <c r="B9383" s="201">
        <v>6.21</v>
      </c>
    </row>
    <row r="9384" spans="1:2" x14ac:dyDescent="0.25">
      <c r="A9384" s="204">
        <v>35774</v>
      </c>
      <c r="B9384" s="201">
        <v>6.17</v>
      </c>
    </row>
    <row r="9385" spans="1:2" x14ac:dyDescent="0.25">
      <c r="A9385" s="204">
        <v>35775</v>
      </c>
      <c r="B9385" s="201">
        <v>6.11</v>
      </c>
    </row>
    <row r="9386" spans="1:2" x14ac:dyDescent="0.25">
      <c r="A9386" s="204">
        <v>35776</v>
      </c>
      <c r="B9386" s="201">
        <v>6.03</v>
      </c>
    </row>
    <row r="9387" spans="1:2" x14ac:dyDescent="0.25">
      <c r="A9387" s="204">
        <v>35779</v>
      </c>
      <c r="B9387" s="201">
        <v>6.06</v>
      </c>
    </row>
    <row r="9388" spans="1:2" x14ac:dyDescent="0.25">
      <c r="A9388" s="204">
        <v>35780</v>
      </c>
      <c r="B9388" s="201">
        <v>6.05</v>
      </c>
    </row>
    <row r="9389" spans="1:2" x14ac:dyDescent="0.25">
      <c r="A9389" s="204">
        <v>35781</v>
      </c>
      <c r="B9389" s="201">
        <v>6.08</v>
      </c>
    </row>
    <row r="9390" spans="1:2" x14ac:dyDescent="0.25">
      <c r="A9390" s="204">
        <v>35782</v>
      </c>
      <c r="B9390" s="201">
        <v>6.03</v>
      </c>
    </row>
    <row r="9391" spans="1:2" x14ac:dyDescent="0.25">
      <c r="A9391" s="204">
        <v>35783</v>
      </c>
      <c r="B9391" s="201">
        <v>6</v>
      </c>
    </row>
    <row r="9392" spans="1:2" x14ac:dyDescent="0.25">
      <c r="A9392" s="204">
        <v>35786</v>
      </c>
      <c r="B9392" s="201">
        <v>5.97</v>
      </c>
    </row>
    <row r="9393" spans="1:2" x14ac:dyDescent="0.25">
      <c r="A9393" s="204">
        <v>35787</v>
      </c>
      <c r="B9393" s="201">
        <v>5.98</v>
      </c>
    </row>
    <row r="9394" spans="1:2" x14ac:dyDescent="0.25">
      <c r="A9394" s="204">
        <v>35788</v>
      </c>
      <c r="B9394" s="201">
        <v>6</v>
      </c>
    </row>
    <row r="9395" spans="1:2" x14ac:dyDescent="0.25">
      <c r="A9395" s="204">
        <v>35789</v>
      </c>
      <c r="B9395" s="201" t="e">
        <f>NA()</f>
        <v>#N/A</v>
      </c>
    </row>
    <row r="9396" spans="1:2" x14ac:dyDescent="0.25">
      <c r="A9396" s="204">
        <v>35790</v>
      </c>
      <c r="B9396" s="201">
        <v>5.99</v>
      </c>
    </row>
    <row r="9397" spans="1:2" x14ac:dyDescent="0.25">
      <c r="A9397" s="204">
        <v>35793</v>
      </c>
      <c r="B9397" s="201">
        <v>6.01</v>
      </c>
    </row>
    <row r="9398" spans="1:2" x14ac:dyDescent="0.25">
      <c r="A9398" s="204">
        <v>35794</v>
      </c>
      <c r="B9398" s="201">
        <v>6.06</v>
      </c>
    </row>
    <row r="9399" spans="1:2" x14ac:dyDescent="0.25">
      <c r="A9399" s="204">
        <v>35795</v>
      </c>
      <c r="B9399" s="201">
        <v>6.02</v>
      </c>
    </row>
    <row r="9400" spans="1:2" x14ac:dyDescent="0.25">
      <c r="A9400" s="204">
        <v>35796</v>
      </c>
      <c r="B9400" s="201" t="e">
        <f>NA()</f>
        <v>#N/A</v>
      </c>
    </row>
    <row r="9401" spans="1:2" x14ac:dyDescent="0.25">
      <c r="A9401" s="204">
        <v>35797</v>
      </c>
      <c r="B9401" s="201">
        <v>5.94</v>
      </c>
    </row>
    <row r="9402" spans="1:2" x14ac:dyDescent="0.25">
      <c r="A9402" s="204">
        <v>35800</v>
      </c>
      <c r="B9402" s="201">
        <v>5.82</v>
      </c>
    </row>
    <row r="9403" spans="1:2" x14ac:dyDescent="0.25">
      <c r="A9403" s="204">
        <v>35801</v>
      </c>
      <c r="B9403" s="201">
        <v>5.8</v>
      </c>
    </row>
    <row r="9404" spans="1:2" x14ac:dyDescent="0.25">
      <c r="A9404" s="204">
        <v>35802</v>
      </c>
      <c r="B9404" s="201">
        <v>5.88</v>
      </c>
    </row>
    <row r="9405" spans="1:2" x14ac:dyDescent="0.25">
      <c r="A9405" s="204">
        <v>35803</v>
      </c>
      <c r="B9405" s="201">
        <v>5.82</v>
      </c>
    </row>
    <row r="9406" spans="1:2" x14ac:dyDescent="0.25">
      <c r="A9406" s="204">
        <v>35804</v>
      </c>
      <c r="B9406" s="201">
        <v>5.77</v>
      </c>
    </row>
    <row r="9407" spans="1:2" x14ac:dyDescent="0.25">
      <c r="A9407" s="204">
        <v>35807</v>
      </c>
      <c r="B9407" s="201">
        <v>5.76</v>
      </c>
    </row>
    <row r="9408" spans="1:2" x14ac:dyDescent="0.25">
      <c r="A9408" s="204">
        <v>35808</v>
      </c>
      <c r="B9408" s="201">
        <v>5.76</v>
      </c>
    </row>
    <row r="9409" spans="1:2" x14ac:dyDescent="0.25">
      <c r="A9409" s="204">
        <v>35809</v>
      </c>
      <c r="B9409" s="201">
        <v>5.79</v>
      </c>
    </row>
    <row r="9410" spans="1:2" x14ac:dyDescent="0.25">
      <c r="A9410" s="204">
        <v>35810</v>
      </c>
      <c r="B9410" s="201">
        <v>5.81</v>
      </c>
    </row>
    <row r="9411" spans="1:2" x14ac:dyDescent="0.25">
      <c r="A9411" s="204">
        <v>35811</v>
      </c>
      <c r="B9411" s="201">
        <v>5.87</v>
      </c>
    </row>
    <row r="9412" spans="1:2" x14ac:dyDescent="0.25">
      <c r="A9412" s="204">
        <v>35814</v>
      </c>
      <c r="B9412" s="201" t="e">
        <f>NA()</f>
        <v>#N/A</v>
      </c>
    </row>
    <row r="9413" spans="1:2" x14ac:dyDescent="0.25">
      <c r="A9413" s="204">
        <v>35815</v>
      </c>
      <c r="B9413" s="201">
        <v>5.89</v>
      </c>
    </row>
    <row r="9414" spans="1:2" x14ac:dyDescent="0.25">
      <c r="A9414" s="204">
        <v>35816</v>
      </c>
      <c r="B9414" s="201">
        <v>5.87</v>
      </c>
    </row>
    <row r="9415" spans="1:2" x14ac:dyDescent="0.25">
      <c r="A9415" s="204">
        <v>35817</v>
      </c>
      <c r="B9415" s="201">
        <v>5.91</v>
      </c>
    </row>
    <row r="9416" spans="1:2" x14ac:dyDescent="0.25">
      <c r="A9416" s="204">
        <v>35818</v>
      </c>
      <c r="B9416" s="201">
        <v>6.04</v>
      </c>
    </row>
    <row r="9417" spans="1:2" x14ac:dyDescent="0.25">
      <c r="A9417" s="204">
        <v>35821</v>
      </c>
      <c r="B9417" s="201">
        <v>5.96</v>
      </c>
    </row>
    <row r="9418" spans="1:2" x14ac:dyDescent="0.25">
      <c r="A9418" s="204">
        <v>35822</v>
      </c>
      <c r="B9418" s="201">
        <v>6.02</v>
      </c>
    </row>
    <row r="9419" spans="1:2" x14ac:dyDescent="0.25">
      <c r="A9419" s="204">
        <v>35823</v>
      </c>
      <c r="B9419" s="201">
        <v>6.02</v>
      </c>
    </row>
    <row r="9420" spans="1:2" x14ac:dyDescent="0.25">
      <c r="A9420" s="204">
        <v>35824</v>
      </c>
      <c r="B9420" s="201">
        <v>5.92</v>
      </c>
    </row>
    <row r="9421" spans="1:2" x14ac:dyDescent="0.25">
      <c r="A9421" s="204">
        <v>35825</v>
      </c>
      <c r="B9421" s="201">
        <v>5.88</v>
      </c>
    </row>
    <row r="9422" spans="1:2" x14ac:dyDescent="0.25">
      <c r="A9422" s="204">
        <v>35828</v>
      </c>
      <c r="B9422" s="201">
        <v>5.93</v>
      </c>
    </row>
    <row r="9423" spans="1:2" x14ac:dyDescent="0.25">
      <c r="A9423" s="204">
        <v>35829</v>
      </c>
      <c r="B9423" s="201">
        <v>5.93</v>
      </c>
    </row>
    <row r="9424" spans="1:2" x14ac:dyDescent="0.25">
      <c r="A9424" s="204">
        <v>35830</v>
      </c>
      <c r="B9424" s="201">
        <v>5.94</v>
      </c>
    </row>
    <row r="9425" spans="1:2" x14ac:dyDescent="0.25">
      <c r="A9425" s="204">
        <v>35831</v>
      </c>
      <c r="B9425" s="201">
        <v>6</v>
      </c>
    </row>
    <row r="9426" spans="1:2" x14ac:dyDescent="0.25">
      <c r="A9426" s="204">
        <v>35832</v>
      </c>
      <c r="B9426" s="201">
        <v>5.99</v>
      </c>
    </row>
    <row r="9427" spans="1:2" x14ac:dyDescent="0.25">
      <c r="A9427" s="204">
        <v>35835</v>
      </c>
      <c r="B9427" s="201">
        <v>6.02</v>
      </c>
    </row>
    <row r="9428" spans="1:2" x14ac:dyDescent="0.25">
      <c r="A9428" s="204">
        <v>35836</v>
      </c>
      <c r="B9428" s="201">
        <v>6</v>
      </c>
    </row>
    <row r="9429" spans="1:2" x14ac:dyDescent="0.25">
      <c r="A9429" s="204">
        <v>35837</v>
      </c>
      <c r="B9429" s="201">
        <v>5.92</v>
      </c>
    </row>
    <row r="9430" spans="1:2" x14ac:dyDescent="0.25">
      <c r="A9430" s="204">
        <v>35838</v>
      </c>
      <c r="B9430" s="201">
        <v>5.94</v>
      </c>
    </row>
    <row r="9431" spans="1:2" x14ac:dyDescent="0.25">
      <c r="A9431" s="204">
        <v>35839</v>
      </c>
      <c r="B9431" s="201">
        <v>5.92</v>
      </c>
    </row>
    <row r="9432" spans="1:2" x14ac:dyDescent="0.25">
      <c r="A9432" s="204">
        <v>35842</v>
      </c>
      <c r="B9432" s="201" t="e">
        <f>NA()</f>
        <v>#N/A</v>
      </c>
    </row>
    <row r="9433" spans="1:2" x14ac:dyDescent="0.25">
      <c r="A9433" s="204">
        <v>35843</v>
      </c>
      <c r="B9433" s="201">
        <v>5.86</v>
      </c>
    </row>
    <row r="9434" spans="1:2" x14ac:dyDescent="0.25">
      <c r="A9434" s="204">
        <v>35844</v>
      </c>
      <c r="B9434" s="201">
        <v>5.9</v>
      </c>
    </row>
    <row r="9435" spans="1:2" x14ac:dyDescent="0.25">
      <c r="A9435" s="204">
        <v>35845</v>
      </c>
      <c r="B9435" s="201">
        <v>5.91</v>
      </c>
    </row>
    <row r="9436" spans="1:2" x14ac:dyDescent="0.25">
      <c r="A9436" s="204">
        <v>35846</v>
      </c>
      <c r="B9436" s="201">
        <v>5.93</v>
      </c>
    </row>
    <row r="9437" spans="1:2" x14ac:dyDescent="0.25">
      <c r="A9437" s="204">
        <v>35849</v>
      </c>
      <c r="B9437" s="201">
        <v>5.97</v>
      </c>
    </row>
    <row r="9438" spans="1:2" x14ac:dyDescent="0.25">
      <c r="A9438" s="204">
        <v>35850</v>
      </c>
      <c r="B9438" s="201">
        <v>6.04</v>
      </c>
    </row>
    <row r="9439" spans="1:2" x14ac:dyDescent="0.25">
      <c r="A9439" s="204">
        <v>35851</v>
      </c>
      <c r="B9439" s="201">
        <v>5.99</v>
      </c>
    </row>
    <row r="9440" spans="1:2" x14ac:dyDescent="0.25">
      <c r="A9440" s="204">
        <v>35852</v>
      </c>
      <c r="B9440" s="201">
        <v>6.01</v>
      </c>
    </row>
    <row r="9441" spans="1:2" x14ac:dyDescent="0.25">
      <c r="A9441" s="204">
        <v>35853</v>
      </c>
      <c r="B9441" s="201">
        <v>5.99</v>
      </c>
    </row>
    <row r="9442" spans="1:2" x14ac:dyDescent="0.25">
      <c r="A9442" s="204">
        <v>35856</v>
      </c>
      <c r="B9442" s="201">
        <v>6.09</v>
      </c>
    </row>
    <row r="9443" spans="1:2" x14ac:dyDescent="0.25">
      <c r="A9443" s="204">
        <v>35857</v>
      </c>
      <c r="B9443" s="201">
        <v>6.14</v>
      </c>
    </row>
    <row r="9444" spans="1:2" x14ac:dyDescent="0.25">
      <c r="A9444" s="204">
        <v>35858</v>
      </c>
      <c r="B9444" s="201">
        <v>6.11</v>
      </c>
    </row>
    <row r="9445" spans="1:2" x14ac:dyDescent="0.25">
      <c r="A9445" s="204">
        <v>35859</v>
      </c>
      <c r="B9445" s="201">
        <v>6.14</v>
      </c>
    </row>
    <row r="9446" spans="1:2" x14ac:dyDescent="0.25">
      <c r="A9446" s="204">
        <v>35860</v>
      </c>
      <c r="B9446" s="201">
        <v>6.09</v>
      </c>
    </row>
    <row r="9447" spans="1:2" x14ac:dyDescent="0.25">
      <c r="A9447" s="204">
        <v>35863</v>
      </c>
      <c r="B9447" s="201">
        <v>6.04</v>
      </c>
    </row>
    <row r="9448" spans="1:2" x14ac:dyDescent="0.25">
      <c r="A9448" s="204">
        <v>35864</v>
      </c>
      <c r="B9448" s="201">
        <v>6.03</v>
      </c>
    </row>
    <row r="9449" spans="1:2" x14ac:dyDescent="0.25">
      <c r="A9449" s="204">
        <v>35865</v>
      </c>
      <c r="B9449" s="201">
        <v>6</v>
      </c>
    </row>
    <row r="9450" spans="1:2" x14ac:dyDescent="0.25">
      <c r="A9450" s="204">
        <v>35866</v>
      </c>
      <c r="B9450" s="201">
        <v>5.94</v>
      </c>
    </row>
    <row r="9451" spans="1:2" x14ac:dyDescent="0.25">
      <c r="A9451" s="204">
        <v>35867</v>
      </c>
      <c r="B9451" s="201">
        <v>5.95</v>
      </c>
    </row>
    <row r="9452" spans="1:2" x14ac:dyDescent="0.25">
      <c r="A9452" s="204">
        <v>35870</v>
      </c>
      <c r="B9452" s="201">
        <v>5.92</v>
      </c>
    </row>
    <row r="9453" spans="1:2" x14ac:dyDescent="0.25">
      <c r="A9453" s="204">
        <v>35871</v>
      </c>
      <c r="B9453" s="201">
        <v>5.95</v>
      </c>
    </row>
    <row r="9454" spans="1:2" x14ac:dyDescent="0.25">
      <c r="A9454" s="204">
        <v>35872</v>
      </c>
      <c r="B9454" s="201">
        <v>5.97</v>
      </c>
    </row>
    <row r="9455" spans="1:2" x14ac:dyDescent="0.25">
      <c r="A9455" s="204">
        <v>35873</v>
      </c>
      <c r="B9455" s="201">
        <v>5.97</v>
      </c>
    </row>
    <row r="9456" spans="1:2" x14ac:dyDescent="0.25">
      <c r="A9456" s="204">
        <v>35874</v>
      </c>
      <c r="B9456" s="201">
        <v>5.95</v>
      </c>
    </row>
    <row r="9457" spans="1:2" x14ac:dyDescent="0.25">
      <c r="A9457" s="204">
        <v>35877</v>
      </c>
      <c r="B9457" s="201">
        <v>5.95</v>
      </c>
    </row>
    <row r="9458" spans="1:2" x14ac:dyDescent="0.25">
      <c r="A9458" s="204">
        <v>35878</v>
      </c>
      <c r="B9458" s="201">
        <v>5.95</v>
      </c>
    </row>
    <row r="9459" spans="1:2" x14ac:dyDescent="0.25">
      <c r="A9459" s="204">
        <v>35879</v>
      </c>
      <c r="B9459" s="201">
        <v>6</v>
      </c>
    </row>
    <row r="9460" spans="1:2" x14ac:dyDescent="0.25">
      <c r="A9460" s="204">
        <v>35880</v>
      </c>
      <c r="B9460" s="201">
        <v>6.02</v>
      </c>
    </row>
    <row r="9461" spans="1:2" x14ac:dyDescent="0.25">
      <c r="A9461" s="204">
        <v>35881</v>
      </c>
      <c r="B9461" s="201">
        <v>6.03</v>
      </c>
    </row>
    <row r="9462" spans="1:2" x14ac:dyDescent="0.25">
      <c r="A9462" s="204">
        <v>35884</v>
      </c>
      <c r="B9462" s="201">
        <v>6.06</v>
      </c>
    </row>
    <row r="9463" spans="1:2" x14ac:dyDescent="0.25">
      <c r="A9463" s="204">
        <v>35885</v>
      </c>
      <c r="B9463" s="201">
        <v>6.02</v>
      </c>
    </row>
    <row r="9464" spans="1:2" x14ac:dyDescent="0.25">
      <c r="A9464" s="204">
        <v>35886</v>
      </c>
      <c r="B9464" s="201">
        <v>5.98</v>
      </c>
    </row>
    <row r="9465" spans="1:2" x14ac:dyDescent="0.25">
      <c r="A9465" s="204">
        <v>35887</v>
      </c>
      <c r="B9465" s="201">
        <v>5.92</v>
      </c>
    </row>
    <row r="9466" spans="1:2" x14ac:dyDescent="0.25">
      <c r="A9466" s="204">
        <v>35888</v>
      </c>
      <c r="B9466" s="201">
        <v>5.85</v>
      </c>
    </row>
    <row r="9467" spans="1:2" x14ac:dyDescent="0.25">
      <c r="A9467" s="204">
        <v>35891</v>
      </c>
      <c r="B9467" s="201">
        <v>5.89</v>
      </c>
    </row>
    <row r="9468" spans="1:2" x14ac:dyDescent="0.25">
      <c r="A9468" s="204">
        <v>35892</v>
      </c>
      <c r="B9468" s="201">
        <v>5.91</v>
      </c>
    </row>
    <row r="9469" spans="1:2" x14ac:dyDescent="0.25">
      <c r="A9469" s="204">
        <v>35893</v>
      </c>
      <c r="B9469" s="201">
        <v>5.96</v>
      </c>
    </row>
    <row r="9470" spans="1:2" x14ac:dyDescent="0.25">
      <c r="A9470" s="204">
        <v>35894</v>
      </c>
      <c r="B9470" s="201">
        <v>5.95</v>
      </c>
    </row>
    <row r="9471" spans="1:2" x14ac:dyDescent="0.25">
      <c r="A9471" s="204">
        <v>35895</v>
      </c>
      <c r="B9471" s="201" t="e">
        <f>NA()</f>
        <v>#N/A</v>
      </c>
    </row>
    <row r="9472" spans="1:2" x14ac:dyDescent="0.25">
      <c r="A9472" s="204">
        <v>35898</v>
      </c>
      <c r="B9472" s="201">
        <v>6.01</v>
      </c>
    </row>
    <row r="9473" spans="1:2" x14ac:dyDescent="0.25">
      <c r="A9473" s="204">
        <v>35899</v>
      </c>
      <c r="B9473" s="201">
        <v>5.98</v>
      </c>
    </row>
    <row r="9474" spans="1:2" x14ac:dyDescent="0.25">
      <c r="A9474" s="204">
        <v>35900</v>
      </c>
      <c r="B9474" s="201">
        <v>5.96</v>
      </c>
    </row>
    <row r="9475" spans="1:2" x14ac:dyDescent="0.25">
      <c r="A9475" s="204">
        <v>35901</v>
      </c>
      <c r="B9475" s="201">
        <v>5.94</v>
      </c>
    </row>
    <row r="9476" spans="1:2" x14ac:dyDescent="0.25">
      <c r="A9476" s="204">
        <v>35902</v>
      </c>
      <c r="B9476" s="201">
        <v>5.95</v>
      </c>
    </row>
    <row r="9477" spans="1:2" x14ac:dyDescent="0.25">
      <c r="A9477" s="204">
        <v>35905</v>
      </c>
      <c r="B9477" s="201">
        <v>6</v>
      </c>
    </row>
    <row r="9478" spans="1:2" x14ac:dyDescent="0.25">
      <c r="A9478" s="204">
        <v>35906</v>
      </c>
      <c r="B9478" s="201">
        <v>6.03</v>
      </c>
    </row>
    <row r="9479" spans="1:2" x14ac:dyDescent="0.25">
      <c r="A9479" s="204">
        <v>35907</v>
      </c>
      <c r="B9479" s="201">
        <v>6.04</v>
      </c>
    </row>
    <row r="9480" spans="1:2" x14ac:dyDescent="0.25">
      <c r="A9480" s="204">
        <v>35908</v>
      </c>
      <c r="B9480" s="201">
        <v>6.05</v>
      </c>
    </row>
    <row r="9481" spans="1:2" x14ac:dyDescent="0.25">
      <c r="A9481" s="204">
        <v>35909</v>
      </c>
      <c r="B9481" s="201">
        <v>6.02</v>
      </c>
    </row>
    <row r="9482" spans="1:2" x14ac:dyDescent="0.25">
      <c r="A9482" s="204">
        <v>35912</v>
      </c>
      <c r="B9482" s="201">
        <v>6.15</v>
      </c>
    </row>
    <row r="9483" spans="1:2" x14ac:dyDescent="0.25">
      <c r="A9483" s="204">
        <v>35913</v>
      </c>
      <c r="B9483" s="201">
        <v>6.15</v>
      </c>
    </row>
    <row r="9484" spans="1:2" x14ac:dyDescent="0.25">
      <c r="A9484" s="204">
        <v>35914</v>
      </c>
      <c r="B9484" s="201">
        <v>6.15</v>
      </c>
    </row>
    <row r="9485" spans="1:2" x14ac:dyDescent="0.25">
      <c r="A9485" s="204">
        <v>35915</v>
      </c>
      <c r="B9485" s="201">
        <v>6.04</v>
      </c>
    </row>
    <row r="9486" spans="1:2" x14ac:dyDescent="0.25">
      <c r="A9486" s="204">
        <v>35916</v>
      </c>
      <c r="B9486" s="201">
        <v>6.02</v>
      </c>
    </row>
    <row r="9487" spans="1:2" x14ac:dyDescent="0.25">
      <c r="A9487" s="204">
        <v>35919</v>
      </c>
      <c r="B9487" s="201">
        <v>6.02</v>
      </c>
    </row>
    <row r="9488" spans="1:2" x14ac:dyDescent="0.25">
      <c r="A9488" s="204">
        <v>35920</v>
      </c>
      <c r="B9488" s="201">
        <v>6.05</v>
      </c>
    </row>
    <row r="9489" spans="1:2" x14ac:dyDescent="0.25">
      <c r="A9489" s="204">
        <v>35921</v>
      </c>
      <c r="B9489" s="201">
        <v>6.02</v>
      </c>
    </row>
    <row r="9490" spans="1:2" x14ac:dyDescent="0.25">
      <c r="A9490" s="204">
        <v>35922</v>
      </c>
      <c r="B9490" s="201">
        <v>6.02</v>
      </c>
    </row>
    <row r="9491" spans="1:2" x14ac:dyDescent="0.25">
      <c r="A9491" s="204">
        <v>35923</v>
      </c>
      <c r="B9491" s="201">
        <v>6.05</v>
      </c>
    </row>
    <row r="9492" spans="1:2" x14ac:dyDescent="0.25">
      <c r="A9492" s="204">
        <v>35926</v>
      </c>
      <c r="B9492" s="201">
        <v>6.12</v>
      </c>
    </row>
    <row r="9493" spans="1:2" x14ac:dyDescent="0.25">
      <c r="A9493" s="204">
        <v>35927</v>
      </c>
      <c r="B9493" s="201">
        <v>6.04</v>
      </c>
    </row>
    <row r="9494" spans="1:2" x14ac:dyDescent="0.25">
      <c r="A9494" s="204">
        <v>35928</v>
      </c>
      <c r="B9494" s="201">
        <v>6.02</v>
      </c>
    </row>
    <row r="9495" spans="1:2" x14ac:dyDescent="0.25">
      <c r="A9495" s="204">
        <v>35929</v>
      </c>
      <c r="B9495" s="201">
        <v>6.05</v>
      </c>
    </row>
    <row r="9496" spans="1:2" x14ac:dyDescent="0.25">
      <c r="A9496" s="204">
        <v>35930</v>
      </c>
      <c r="B9496" s="201">
        <v>6.05</v>
      </c>
    </row>
    <row r="9497" spans="1:2" x14ac:dyDescent="0.25">
      <c r="A9497" s="204">
        <v>35933</v>
      </c>
      <c r="B9497" s="201">
        <v>5.99</v>
      </c>
    </row>
    <row r="9498" spans="1:2" x14ac:dyDescent="0.25">
      <c r="A9498" s="204">
        <v>35934</v>
      </c>
      <c r="B9498" s="201">
        <v>6.02</v>
      </c>
    </row>
    <row r="9499" spans="1:2" x14ac:dyDescent="0.25">
      <c r="A9499" s="204">
        <v>35935</v>
      </c>
      <c r="B9499" s="201">
        <v>5.98</v>
      </c>
    </row>
    <row r="9500" spans="1:2" x14ac:dyDescent="0.25">
      <c r="A9500" s="204">
        <v>35936</v>
      </c>
      <c r="B9500" s="201">
        <v>6.01</v>
      </c>
    </row>
    <row r="9501" spans="1:2" x14ac:dyDescent="0.25">
      <c r="A9501" s="204">
        <v>35937</v>
      </c>
      <c r="B9501" s="201">
        <v>5.99</v>
      </c>
    </row>
    <row r="9502" spans="1:2" x14ac:dyDescent="0.25">
      <c r="A9502" s="204">
        <v>35940</v>
      </c>
      <c r="B9502" s="201" t="e">
        <f>NA()</f>
        <v>#N/A</v>
      </c>
    </row>
    <row r="9503" spans="1:2" x14ac:dyDescent="0.25">
      <c r="A9503" s="204">
        <v>35941</v>
      </c>
      <c r="B9503" s="201">
        <v>5.94</v>
      </c>
    </row>
    <row r="9504" spans="1:2" x14ac:dyDescent="0.25">
      <c r="A9504" s="204">
        <v>35942</v>
      </c>
      <c r="B9504" s="201">
        <v>5.93</v>
      </c>
    </row>
    <row r="9505" spans="1:2" x14ac:dyDescent="0.25">
      <c r="A9505" s="204">
        <v>35943</v>
      </c>
      <c r="B9505" s="201">
        <v>5.93</v>
      </c>
    </row>
    <row r="9506" spans="1:2" x14ac:dyDescent="0.25">
      <c r="A9506" s="204">
        <v>35944</v>
      </c>
      <c r="B9506" s="201">
        <v>5.9</v>
      </c>
    </row>
    <row r="9507" spans="1:2" x14ac:dyDescent="0.25">
      <c r="A9507" s="204">
        <v>35947</v>
      </c>
      <c r="B9507" s="201">
        <v>5.87</v>
      </c>
    </row>
    <row r="9508" spans="1:2" x14ac:dyDescent="0.25">
      <c r="A9508" s="204">
        <v>35948</v>
      </c>
      <c r="B9508" s="201">
        <v>5.89</v>
      </c>
    </row>
    <row r="9509" spans="1:2" x14ac:dyDescent="0.25">
      <c r="A9509" s="204">
        <v>35949</v>
      </c>
      <c r="B9509" s="201">
        <v>5.89</v>
      </c>
    </row>
    <row r="9510" spans="1:2" x14ac:dyDescent="0.25">
      <c r="A9510" s="204">
        <v>35950</v>
      </c>
      <c r="B9510" s="201">
        <v>5.91</v>
      </c>
    </row>
    <row r="9511" spans="1:2" x14ac:dyDescent="0.25">
      <c r="A9511" s="204">
        <v>35951</v>
      </c>
      <c r="B9511" s="201">
        <v>5.89</v>
      </c>
    </row>
    <row r="9512" spans="1:2" x14ac:dyDescent="0.25">
      <c r="A9512" s="204">
        <v>35954</v>
      </c>
      <c r="B9512" s="201">
        <v>5.89</v>
      </c>
    </row>
    <row r="9513" spans="1:2" x14ac:dyDescent="0.25">
      <c r="A9513" s="204">
        <v>35955</v>
      </c>
      <c r="B9513" s="201">
        <v>5.89</v>
      </c>
    </row>
    <row r="9514" spans="1:2" x14ac:dyDescent="0.25">
      <c r="A9514" s="204">
        <v>35956</v>
      </c>
      <c r="B9514" s="201">
        <v>5.8</v>
      </c>
    </row>
    <row r="9515" spans="1:2" x14ac:dyDescent="0.25">
      <c r="A9515" s="204">
        <v>35957</v>
      </c>
      <c r="B9515" s="201">
        <v>5.74</v>
      </c>
    </row>
    <row r="9516" spans="1:2" x14ac:dyDescent="0.25">
      <c r="A9516" s="204">
        <v>35958</v>
      </c>
      <c r="B9516" s="201">
        <v>5.75</v>
      </c>
    </row>
    <row r="9517" spans="1:2" x14ac:dyDescent="0.25">
      <c r="A9517" s="204">
        <v>35961</v>
      </c>
      <c r="B9517" s="201">
        <v>5.7</v>
      </c>
    </row>
    <row r="9518" spans="1:2" x14ac:dyDescent="0.25">
      <c r="A9518" s="204">
        <v>35962</v>
      </c>
      <c r="B9518" s="201">
        <v>5.75</v>
      </c>
    </row>
    <row r="9519" spans="1:2" x14ac:dyDescent="0.25">
      <c r="A9519" s="204">
        <v>35963</v>
      </c>
      <c r="B9519" s="201">
        <v>5.84</v>
      </c>
    </row>
    <row r="9520" spans="1:2" x14ac:dyDescent="0.25">
      <c r="A9520" s="204">
        <v>35964</v>
      </c>
      <c r="B9520" s="201">
        <v>5.8</v>
      </c>
    </row>
    <row r="9521" spans="1:2" x14ac:dyDescent="0.25">
      <c r="A9521" s="204">
        <v>35965</v>
      </c>
      <c r="B9521" s="201">
        <v>5.78</v>
      </c>
    </row>
    <row r="9522" spans="1:2" x14ac:dyDescent="0.25">
      <c r="A9522" s="204">
        <v>35968</v>
      </c>
      <c r="B9522" s="201">
        <v>5.77</v>
      </c>
    </row>
    <row r="9523" spans="1:2" x14ac:dyDescent="0.25">
      <c r="A9523" s="204">
        <v>35969</v>
      </c>
      <c r="B9523" s="201">
        <v>5.74</v>
      </c>
    </row>
    <row r="9524" spans="1:2" x14ac:dyDescent="0.25">
      <c r="A9524" s="204">
        <v>35970</v>
      </c>
      <c r="B9524" s="201">
        <v>5.76</v>
      </c>
    </row>
    <row r="9525" spans="1:2" x14ac:dyDescent="0.25">
      <c r="A9525" s="204">
        <v>35971</v>
      </c>
      <c r="B9525" s="201">
        <v>5.76</v>
      </c>
    </row>
    <row r="9526" spans="1:2" x14ac:dyDescent="0.25">
      <c r="A9526" s="204">
        <v>35972</v>
      </c>
      <c r="B9526" s="201">
        <v>5.74</v>
      </c>
    </row>
    <row r="9527" spans="1:2" x14ac:dyDescent="0.25">
      <c r="A9527" s="204">
        <v>35975</v>
      </c>
      <c r="B9527" s="201">
        <v>5.75</v>
      </c>
    </row>
    <row r="9528" spans="1:2" x14ac:dyDescent="0.25">
      <c r="A9528" s="204">
        <v>35976</v>
      </c>
      <c r="B9528" s="201">
        <v>5.73</v>
      </c>
    </row>
    <row r="9529" spans="1:2" x14ac:dyDescent="0.25">
      <c r="A9529" s="204">
        <v>35977</v>
      </c>
      <c r="B9529" s="201">
        <v>5.73</v>
      </c>
    </row>
    <row r="9530" spans="1:2" x14ac:dyDescent="0.25">
      <c r="A9530" s="204">
        <v>35978</v>
      </c>
      <c r="B9530" s="201">
        <v>5.7</v>
      </c>
    </row>
    <row r="9531" spans="1:2" x14ac:dyDescent="0.25">
      <c r="A9531" s="204">
        <v>35979</v>
      </c>
      <c r="B9531" s="201" t="e">
        <f>NA()</f>
        <v>#N/A</v>
      </c>
    </row>
    <row r="9532" spans="1:2" x14ac:dyDescent="0.25">
      <c r="A9532" s="204">
        <v>35982</v>
      </c>
      <c r="B9532" s="201">
        <v>5.68</v>
      </c>
    </row>
    <row r="9533" spans="1:2" x14ac:dyDescent="0.25">
      <c r="A9533" s="204">
        <v>35983</v>
      </c>
      <c r="B9533" s="201">
        <v>5.7</v>
      </c>
    </row>
    <row r="9534" spans="1:2" x14ac:dyDescent="0.25">
      <c r="A9534" s="204">
        <v>35984</v>
      </c>
      <c r="B9534" s="201">
        <v>5.73</v>
      </c>
    </row>
    <row r="9535" spans="1:2" x14ac:dyDescent="0.25">
      <c r="A9535" s="204">
        <v>35985</v>
      </c>
      <c r="B9535" s="201">
        <v>5.71</v>
      </c>
    </row>
    <row r="9536" spans="1:2" x14ac:dyDescent="0.25">
      <c r="A9536" s="204">
        <v>35986</v>
      </c>
      <c r="B9536" s="201">
        <v>5.73</v>
      </c>
    </row>
    <row r="9537" spans="1:2" x14ac:dyDescent="0.25">
      <c r="A9537" s="204">
        <v>35989</v>
      </c>
      <c r="B9537" s="201">
        <v>5.8</v>
      </c>
    </row>
    <row r="9538" spans="1:2" x14ac:dyDescent="0.25">
      <c r="A9538" s="204">
        <v>35990</v>
      </c>
      <c r="B9538" s="201">
        <v>5.82</v>
      </c>
    </row>
    <row r="9539" spans="1:2" x14ac:dyDescent="0.25">
      <c r="A9539" s="204">
        <v>35991</v>
      </c>
      <c r="B9539" s="201">
        <v>5.82</v>
      </c>
    </row>
    <row r="9540" spans="1:2" x14ac:dyDescent="0.25">
      <c r="A9540" s="204">
        <v>35992</v>
      </c>
      <c r="B9540" s="201">
        <v>5.83</v>
      </c>
    </row>
    <row r="9541" spans="1:2" x14ac:dyDescent="0.25">
      <c r="A9541" s="204">
        <v>35993</v>
      </c>
      <c r="B9541" s="201">
        <v>5.85</v>
      </c>
    </row>
    <row r="9542" spans="1:2" x14ac:dyDescent="0.25">
      <c r="A9542" s="204">
        <v>35996</v>
      </c>
      <c r="B9542" s="201">
        <v>5.83</v>
      </c>
    </row>
    <row r="9543" spans="1:2" x14ac:dyDescent="0.25">
      <c r="A9543" s="204">
        <v>35997</v>
      </c>
      <c r="B9543" s="201">
        <v>5.78</v>
      </c>
    </row>
    <row r="9544" spans="1:2" x14ac:dyDescent="0.25">
      <c r="A9544" s="204">
        <v>35998</v>
      </c>
      <c r="B9544" s="201">
        <v>5.79</v>
      </c>
    </row>
    <row r="9545" spans="1:2" x14ac:dyDescent="0.25">
      <c r="A9545" s="204">
        <v>35999</v>
      </c>
      <c r="B9545" s="201">
        <v>5.77</v>
      </c>
    </row>
    <row r="9546" spans="1:2" x14ac:dyDescent="0.25">
      <c r="A9546" s="204">
        <v>36000</v>
      </c>
      <c r="B9546" s="201">
        <v>5.79</v>
      </c>
    </row>
    <row r="9547" spans="1:2" x14ac:dyDescent="0.25">
      <c r="A9547" s="204">
        <v>36003</v>
      </c>
      <c r="B9547" s="201">
        <v>5.81</v>
      </c>
    </row>
    <row r="9548" spans="1:2" x14ac:dyDescent="0.25">
      <c r="A9548" s="204">
        <v>36004</v>
      </c>
      <c r="B9548" s="201">
        <v>5.84</v>
      </c>
    </row>
    <row r="9549" spans="1:2" x14ac:dyDescent="0.25">
      <c r="A9549" s="204">
        <v>36005</v>
      </c>
      <c r="B9549" s="201">
        <v>5.87</v>
      </c>
    </row>
    <row r="9550" spans="1:2" x14ac:dyDescent="0.25">
      <c r="A9550" s="204">
        <v>36006</v>
      </c>
      <c r="B9550" s="201">
        <v>5.82</v>
      </c>
    </row>
    <row r="9551" spans="1:2" x14ac:dyDescent="0.25">
      <c r="A9551" s="204">
        <v>36007</v>
      </c>
      <c r="B9551" s="201">
        <v>5.81</v>
      </c>
    </row>
    <row r="9552" spans="1:2" x14ac:dyDescent="0.25">
      <c r="A9552" s="204">
        <v>36010</v>
      </c>
      <c r="B9552" s="201">
        <v>5.75</v>
      </c>
    </row>
    <row r="9553" spans="1:2" x14ac:dyDescent="0.25">
      <c r="A9553" s="204">
        <v>36011</v>
      </c>
      <c r="B9553" s="201">
        <v>5.74</v>
      </c>
    </row>
    <row r="9554" spans="1:2" x14ac:dyDescent="0.25">
      <c r="A9554" s="204">
        <v>36012</v>
      </c>
      <c r="B9554" s="201">
        <v>5.74</v>
      </c>
    </row>
    <row r="9555" spans="1:2" x14ac:dyDescent="0.25">
      <c r="A9555" s="204">
        <v>36013</v>
      </c>
      <c r="B9555" s="201">
        <v>5.76</v>
      </c>
    </row>
    <row r="9556" spans="1:2" x14ac:dyDescent="0.25">
      <c r="A9556" s="204">
        <v>36014</v>
      </c>
      <c r="B9556" s="201">
        <v>5.72</v>
      </c>
    </row>
    <row r="9557" spans="1:2" x14ac:dyDescent="0.25">
      <c r="A9557" s="204">
        <v>36017</v>
      </c>
      <c r="B9557" s="201">
        <v>5.71</v>
      </c>
    </row>
    <row r="9558" spans="1:2" x14ac:dyDescent="0.25">
      <c r="A9558" s="204">
        <v>36018</v>
      </c>
      <c r="B9558" s="201">
        <v>5.68</v>
      </c>
    </row>
    <row r="9559" spans="1:2" x14ac:dyDescent="0.25">
      <c r="A9559" s="204">
        <v>36019</v>
      </c>
      <c r="B9559" s="201">
        <v>5.7</v>
      </c>
    </row>
    <row r="9560" spans="1:2" x14ac:dyDescent="0.25">
      <c r="A9560" s="204">
        <v>36020</v>
      </c>
      <c r="B9560" s="201">
        <v>5.73</v>
      </c>
    </row>
    <row r="9561" spans="1:2" x14ac:dyDescent="0.25">
      <c r="A9561" s="204">
        <v>36021</v>
      </c>
      <c r="B9561" s="201">
        <v>5.67</v>
      </c>
    </row>
    <row r="9562" spans="1:2" x14ac:dyDescent="0.25">
      <c r="A9562" s="204">
        <v>36024</v>
      </c>
      <c r="B9562" s="201">
        <v>5.69</v>
      </c>
    </row>
    <row r="9563" spans="1:2" x14ac:dyDescent="0.25">
      <c r="A9563" s="204">
        <v>36025</v>
      </c>
      <c r="B9563" s="201">
        <v>5.7</v>
      </c>
    </row>
    <row r="9564" spans="1:2" x14ac:dyDescent="0.25">
      <c r="A9564" s="204">
        <v>36026</v>
      </c>
      <c r="B9564" s="201">
        <v>5.71</v>
      </c>
    </row>
    <row r="9565" spans="1:2" x14ac:dyDescent="0.25">
      <c r="A9565" s="204">
        <v>36027</v>
      </c>
      <c r="B9565" s="201">
        <v>5.66</v>
      </c>
    </row>
    <row r="9566" spans="1:2" x14ac:dyDescent="0.25">
      <c r="A9566" s="204">
        <v>36028</v>
      </c>
      <c r="B9566" s="201">
        <v>5.62</v>
      </c>
    </row>
    <row r="9567" spans="1:2" x14ac:dyDescent="0.25">
      <c r="A9567" s="204">
        <v>36031</v>
      </c>
      <c r="B9567" s="201">
        <v>5.62</v>
      </c>
    </row>
    <row r="9568" spans="1:2" x14ac:dyDescent="0.25">
      <c r="A9568" s="204">
        <v>36032</v>
      </c>
      <c r="B9568" s="201">
        <v>5.59</v>
      </c>
    </row>
    <row r="9569" spans="1:2" x14ac:dyDescent="0.25">
      <c r="A9569" s="204">
        <v>36033</v>
      </c>
      <c r="B9569" s="201">
        <v>5.58</v>
      </c>
    </row>
    <row r="9570" spans="1:2" x14ac:dyDescent="0.25">
      <c r="A9570" s="204">
        <v>36034</v>
      </c>
      <c r="B9570" s="201">
        <v>5.53</v>
      </c>
    </row>
    <row r="9571" spans="1:2" x14ac:dyDescent="0.25">
      <c r="A9571" s="204">
        <v>36035</v>
      </c>
      <c r="B9571" s="201">
        <v>5.51</v>
      </c>
    </row>
    <row r="9572" spans="1:2" x14ac:dyDescent="0.25">
      <c r="A9572" s="204">
        <v>36038</v>
      </c>
      <c r="B9572" s="201">
        <v>5.45</v>
      </c>
    </row>
    <row r="9573" spans="1:2" x14ac:dyDescent="0.25">
      <c r="A9573" s="204">
        <v>36039</v>
      </c>
      <c r="B9573" s="201">
        <v>5.49</v>
      </c>
    </row>
    <row r="9574" spans="1:2" x14ac:dyDescent="0.25">
      <c r="A9574" s="204">
        <v>36040</v>
      </c>
      <c r="B9574" s="201">
        <v>5.5</v>
      </c>
    </row>
    <row r="9575" spans="1:2" x14ac:dyDescent="0.25">
      <c r="A9575" s="204">
        <v>36041</v>
      </c>
      <c r="B9575" s="201">
        <v>5.46</v>
      </c>
    </row>
    <row r="9576" spans="1:2" x14ac:dyDescent="0.25">
      <c r="A9576" s="204">
        <v>36042</v>
      </c>
      <c r="B9576" s="201">
        <v>5.44</v>
      </c>
    </row>
    <row r="9577" spans="1:2" x14ac:dyDescent="0.25">
      <c r="A9577" s="204">
        <v>36045</v>
      </c>
      <c r="B9577" s="201" t="e">
        <f>NA()</f>
        <v>#N/A</v>
      </c>
    </row>
    <row r="9578" spans="1:2" x14ac:dyDescent="0.25">
      <c r="A9578" s="204">
        <v>36046</v>
      </c>
      <c r="B9578" s="201">
        <v>5.5</v>
      </c>
    </row>
    <row r="9579" spans="1:2" x14ac:dyDescent="0.25">
      <c r="A9579" s="204">
        <v>36047</v>
      </c>
      <c r="B9579" s="201">
        <v>5.43</v>
      </c>
    </row>
    <row r="9580" spans="1:2" x14ac:dyDescent="0.25">
      <c r="A9580" s="204">
        <v>36048</v>
      </c>
      <c r="B9580" s="201">
        <v>5.33</v>
      </c>
    </row>
    <row r="9581" spans="1:2" x14ac:dyDescent="0.25">
      <c r="A9581" s="204">
        <v>36049</v>
      </c>
      <c r="B9581" s="201">
        <v>5.37</v>
      </c>
    </row>
    <row r="9582" spans="1:2" x14ac:dyDescent="0.25">
      <c r="A9582" s="204">
        <v>36052</v>
      </c>
      <c r="B9582" s="201">
        <v>5.39</v>
      </c>
    </row>
    <row r="9583" spans="1:2" x14ac:dyDescent="0.25">
      <c r="A9583" s="204">
        <v>36053</v>
      </c>
      <c r="B9583" s="201">
        <v>5.41</v>
      </c>
    </row>
    <row r="9584" spans="1:2" x14ac:dyDescent="0.25">
      <c r="A9584" s="204">
        <v>36054</v>
      </c>
      <c r="B9584" s="201">
        <v>5.38</v>
      </c>
    </row>
    <row r="9585" spans="1:2" x14ac:dyDescent="0.25">
      <c r="A9585" s="204">
        <v>36055</v>
      </c>
      <c r="B9585" s="201">
        <v>5.37</v>
      </c>
    </row>
    <row r="9586" spans="1:2" x14ac:dyDescent="0.25">
      <c r="A9586" s="204">
        <v>36056</v>
      </c>
      <c r="B9586" s="201">
        <v>5.35</v>
      </c>
    </row>
    <row r="9587" spans="1:2" x14ac:dyDescent="0.25">
      <c r="A9587" s="204">
        <v>36059</v>
      </c>
      <c r="B9587" s="201">
        <v>5.35</v>
      </c>
    </row>
    <row r="9588" spans="1:2" x14ac:dyDescent="0.25">
      <c r="A9588" s="204">
        <v>36060</v>
      </c>
      <c r="B9588" s="201">
        <v>5.36</v>
      </c>
    </row>
    <row r="9589" spans="1:2" x14ac:dyDescent="0.25">
      <c r="A9589" s="204">
        <v>36061</v>
      </c>
      <c r="B9589" s="201">
        <v>5.34</v>
      </c>
    </row>
    <row r="9590" spans="1:2" x14ac:dyDescent="0.25">
      <c r="A9590" s="204">
        <v>36062</v>
      </c>
      <c r="B9590" s="201">
        <v>5.34</v>
      </c>
    </row>
    <row r="9591" spans="1:2" x14ac:dyDescent="0.25">
      <c r="A9591" s="204">
        <v>36063</v>
      </c>
      <c r="B9591" s="201">
        <v>5.3</v>
      </c>
    </row>
    <row r="9592" spans="1:2" x14ac:dyDescent="0.25">
      <c r="A9592" s="204">
        <v>36066</v>
      </c>
      <c r="B9592" s="201">
        <v>5.33</v>
      </c>
    </row>
    <row r="9593" spans="1:2" x14ac:dyDescent="0.25">
      <c r="A9593" s="204">
        <v>36067</v>
      </c>
      <c r="B9593" s="201">
        <v>5.29</v>
      </c>
    </row>
    <row r="9594" spans="1:2" x14ac:dyDescent="0.25">
      <c r="A9594" s="204">
        <v>36068</v>
      </c>
      <c r="B9594" s="201">
        <v>5.17</v>
      </c>
    </row>
    <row r="9595" spans="1:2" x14ac:dyDescent="0.25">
      <c r="A9595" s="204">
        <v>36069</v>
      </c>
      <c r="B9595" s="201">
        <v>5.09</v>
      </c>
    </row>
    <row r="9596" spans="1:2" x14ac:dyDescent="0.25">
      <c r="A9596" s="204">
        <v>36070</v>
      </c>
      <c r="B9596" s="201">
        <v>5.05</v>
      </c>
    </row>
    <row r="9597" spans="1:2" x14ac:dyDescent="0.25">
      <c r="A9597" s="204">
        <v>36073</v>
      </c>
      <c r="B9597" s="201">
        <v>4.93</v>
      </c>
    </row>
    <row r="9598" spans="1:2" x14ac:dyDescent="0.25">
      <c r="A9598" s="204">
        <v>36074</v>
      </c>
      <c r="B9598" s="201">
        <v>5</v>
      </c>
    </row>
    <row r="9599" spans="1:2" x14ac:dyDescent="0.25">
      <c r="A9599" s="204">
        <v>36075</v>
      </c>
      <c r="B9599" s="201">
        <v>5.09</v>
      </c>
    </row>
    <row r="9600" spans="1:2" x14ac:dyDescent="0.25">
      <c r="A9600" s="204">
        <v>36076</v>
      </c>
      <c r="B9600" s="201">
        <v>5.29</v>
      </c>
    </row>
    <row r="9601" spans="1:2" x14ac:dyDescent="0.25">
      <c r="A9601" s="204">
        <v>36077</v>
      </c>
      <c r="B9601" s="201">
        <v>5.5</v>
      </c>
    </row>
    <row r="9602" spans="1:2" x14ac:dyDescent="0.25">
      <c r="A9602" s="204">
        <v>36080</v>
      </c>
      <c r="B9602" s="201" t="e">
        <f>NA()</f>
        <v>#N/A</v>
      </c>
    </row>
    <row r="9603" spans="1:2" x14ac:dyDescent="0.25">
      <c r="A9603" s="204">
        <v>36081</v>
      </c>
      <c r="B9603" s="201">
        <v>5.49</v>
      </c>
    </row>
    <row r="9604" spans="1:2" x14ac:dyDescent="0.25">
      <c r="A9604" s="204">
        <v>36082</v>
      </c>
      <c r="B9604" s="201">
        <v>5.38</v>
      </c>
    </row>
    <row r="9605" spans="1:2" x14ac:dyDescent="0.25">
      <c r="A9605" s="204">
        <v>36083</v>
      </c>
      <c r="B9605" s="201">
        <v>5.4</v>
      </c>
    </row>
    <row r="9606" spans="1:2" x14ac:dyDescent="0.25">
      <c r="A9606" s="204">
        <v>36084</v>
      </c>
      <c r="B9606" s="201">
        <v>5.3</v>
      </c>
    </row>
    <row r="9607" spans="1:2" x14ac:dyDescent="0.25">
      <c r="A9607" s="204">
        <v>36087</v>
      </c>
      <c r="B9607" s="201">
        <v>5.32</v>
      </c>
    </row>
    <row r="9608" spans="1:2" x14ac:dyDescent="0.25">
      <c r="A9608" s="204">
        <v>36088</v>
      </c>
      <c r="B9608" s="201">
        <v>5.42</v>
      </c>
    </row>
    <row r="9609" spans="1:2" x14ac:dyDescent="0.25">
      <c r="A9609" s="204">
        <v>36089</v>
      </c>
      <c r="B9609" s="201">
        <v>5.41</v>
      </c>
    </row>
    <row r="9610" spans="1:2" x14ac:dyDescent="0.25">
      <c r="A9610" s="204">
        <v>36090</v>
      </c>
      <c r="B9610" s="201">
        <v>5.46</v>
      </c>
    </row>
    <row r="9611" spans="1:2" x14ac:dyDescent="0.25">
      <c r="A9611" s="204">
        <v>36091</v>
      </c>
      <c r="B9611" s="201">
        <v>5.47</v>
      </c>
    </row>
    <row r="9612" spans="1:2" x14ac:dyDescent="0.25">
      <c r="A9612" s="204">
        <v>36094</v>
      </c>
      <c r="B9612" s="201">
        <v>5.38</v>
      </c>
    </row>
    <row r="9613" spans="1:2" x14ac:dyDescent="0.25">
      <c r="A9613" s="204">
        <v>36095</v>
      </c>
      <c r="B9613" s="201">
        <v>5.33</v>
      </c>
    </row>
    <row r="9614" spans="1:2" x14ac:dyDescent="0.25">
      <c r="A9614" s="204">
        <v>36096</v>
      </c>
      <c r="B9614" s="201">
        <v>5.34</v>
      </c>
    </row>
    <row r="9615" spans="1:2" x14ac:dyDescent="0.25">
      <c r="A9615" s="204">
        <v>36097</v>
      </c>
      <c r="B9615" s="201">
        <v>5.31</v>
      </c>
    </row>
    <row r="9616" spans="1:2" x14ac:dyDescent="0.25">
      <c r="A9616" s="204">
        <v>36098</v>
      </c>
      <c r="B9616" s="201">
        <v>5.38</v>
      </c>
    </row>
    <row r="9617" spans="1:2" x14ac:dyDescent="0.25">
      <c r="A9617" s="204">
        <v>36101</v>
      </c>
      <c r="B9617" s="201">
        <v>5.49</v>
      </c>
    </row>
    <row r="9618" spans="1:2" x14ac:dyDescent="0.25">
      <c r="A9618" s="204">
        <v>36102</v>
      </c>
      <c r="B9618" s="201">
        <v>5.46</v>
      </c>
    </row>
    <row r="9619" spans="1:2" x14ac:dyDescent="0.25">
      <c r="A9619" s="204">
        <v>36103</v>
      </c>
      <c r="B9619" s="201">
        <v>5.56</v>
      </c>
    </row>
    <row r="9620" spans="1:2" x14ac:dyDescent="0.25">
      <c r="A9620" s="204">
        <v>36104</v>
      </c>
      <c r="B9620" s="201">
        <v>5.55</v>
      </c>
    </row>
    <row r="9621" spans="1:2" x14ac:dyDescent="0.25">
      <c r="A9621" s="204">
        <v>36105</v>
      </c>
      <c r="B9621" s="201">
        <v>5.63</v>
      </c>
    </row>
    <row r="9622" spans="1:2" x14ac:dyDescent="0.25">
      <c r="A9622" s="204">
        <v>36108</v>
      </c>
      <c r="B9622" s="201">
        <v>5.51</v>
      </c>
    </row>
    <row r="9623" spans="1:2" x14ac:dyDescent="0.25">
      <c r="A9623" s="204">
        <v>36109</v>
      </c>
      <c r="B9623" s="201">
        <v>5.48</v>
      </c>
    </row>
    <row r="9624" spans="1:2" x14ac:dyDescent="0.25">
      <c r="A9624" s="204">
        <v>36110</v>
      </c>
      <c r="B9624" s="201" t="e">
        <f>NA()</f>
        <v>#N/A</v>
      </c>
    </row>
    <row r="9625" spans="1:2" x14ac:dyDescent="0.25">
      <c r="A9625" s="204">
        <v>36111</v>
      </c>
      <c r="B9625" s="201">
        <v>5.46</v>
      </c>
    </row>
    <row r="9626" spans="1:2" x14ac:dyDescent="0.25">
      <c r="A9626" s="204">
        <v>36112</v>
      </c>
      <c r="B9626" s="201">
        <v>5.46</v>
      </c>
    </row>
    <row r="9627" spans="1:2" x14ac:dyDescent="0.25">
      <c r="A9627" s="204">
        <v>36115</v>
      </c>
      <c r="B9627" s="201">
        <v>5.47</v>
      </c>
    </row>
    <row r="9628" spans="1:2" x14ac:dyDescent="0.25">
      <c r="A9628" s="204">
        <v>36116</v>
      </c>
      <c r="B9628" s="201">
        <v>5.51</v>
      </c>
    </row>
    <row r="9629" spans="1:2" x14ac:dyDescent="0.25">
      <c r="A9629" s="204">
        <v>36117</v>
      </c>
      <c r="B9629" s="201">
        <v>5.44</v>
      </c>
    </row>
    <row r="9630" spans="1:2" x14ac:dyDescent="0.25">
      <c r="A9630" s="204">
        <v>36118</v>
      </c>
      <c r="B9630" s="201">
        <v>5.45</v>
      </c>
    </row>
    <row r="9631" spans="1:2" x14ac:dyDescent="0.25">
      <c r="A9631" s="204">
        <v>36119</v>
      </c>
      <c r="B9631" s="201">
        <v>5.44</v>
      </c>
    </row>
    <row r="9632" spans="1:2" x14ac:dyDescent="0.25">
      <c r="A9632" s="204">
        <v>36122</v>
      </c>
      <c r="B9632" s="201">
        <v>5.49</v>
      </c>
    </row>
    <row r="9633" spans="1:2" x14ac:dyDescent="0.25">
      <c r="A9633" s="204">
        <v>36123</v>
      </c>
      <c r="B9633" s="201">
        <v>5.47</v>
      </c>
    </row>
    <row r="9634" spans="1:2" x14ac:dyDescent="0.25">
      <c r="A9634" s="204">
        <v>36124</v>
      </c>
      <c r="B9634" s="201">
        <v>5.45</v>
      </c>
    </row>
    <row r="9635" spans="1:2" x14ac:dyDescent="0.25">
      <c r="A9635" s="204">
        <v>36125</v>
      </c>
      <c r="B9635" s="201" t="e">
        <f>NA()</f>
        <v>#N/A</v>
      </c>
    </row>
    <row r="9636" spans="1:2" x14ac:dyDescent="0.25">
      <c r="A9636" s="204">
        <v>36126</v>
      </c>
      <c r="B9636" s="201">
        <v>5.42</v>
      </c>
    </row>
    <row r="9637" spans="1:2" x14ac:dyDescent="0.25">
      <c r="A9637" s="204">
        <v>36129</v>
      </c>
      <c r="B9637" s="201">
        <v>5.33</v>
      </c>
    </row>
    <row r="9638" spans="1:2" x14ac:dyDescent="0.25">
      <c r="A9638" s="204">
        <v>36130</v>
      </c>
      <c r="B9638" s="201">
        <v>5.32</v>
      </c>
    </row>
    <row r="9639" spans="1:2" x14ac:dyDescent="0.25">
      <c r="A9639" s="204">
        <v>36131</v>
      </c>
      <c r="B9639" s="201">
        <v>5.28</v>
      </c>
    </row>
    <row r="9640" spans="1:2" x14ac:dyDescent="0.25">
      <c r="A9640" s="204">
        <v>36132</v>
      </c>
      <c r="B9640" s="201">
        <v>5.29</v>
      </c>
    </row>
    <row r="9641" spans="1:2" x14ac:dyDescent="0.25">
      <c r="A9641" s="204">
        <v>36133</v>
      </c>
      <c r="B9641" s="201">
        <v>5.34</v>
      </c>
    </row>
    <row r="9642" spans="1:2" x14ac:dyDescent="0.25">
      <c r="A9642" s="204">
        <v>36136</v>
      </c>
      <c r="B9642" s="201">
        <v>5.36</v>
      </c>
    </row>
    <row r="9643" spans="1:2" x14ac:dyDescent="0.25">
      <c r="A9643" s="204">
        <v>36137</v>
      </c>
      <c r="B9643" s="201">
        <v>5.29</v>
      </c>
    </row>
    <row r="9644" spans="1:2" x14ac:dyDescent="0.25">
      <c r="A9644" s="204">
        <v>36138</v>
      </c>
      <c r="B9644" s="201">
        <v>5.25</v>
      </c>
    </row>
    <row r="9645" spans="1:2" x14ac:dyDescent="0.25">
      <c r="A9645" s="204">
        <v>36139</v>
      </c>
      <c r="B9645" s="201">
        <v>5.24</v>
      </c>
    </row>
    <row r="9646" spans="1:2" x14ac:dyDescent="0.25">
      <c r="A9646" s="204">
        <v>36140</v>
      </c>
      <c r="B9646" s="201">
        <v>5.31</v>
      </c>
    </row>
    <row r="9647" spans="1:2" x14ac:dyDescent="0.25">
      <c r="A9647" s="204">
        <v>36143</v>
      </c>
      <c r="B9647" s="201">
        <v>5.3</v>
      </c>
    </row>
    <row r="9648" spans="1:2" x14ac:dyDescent="0.25">
      <c r="A9648" s="204">
        <v>36144</v>
      </c>
      <c r="B9648" s="201">
        <v>5.34</v>
      </c>
    </row>
    <row r="9649" spans="1:2" x14ac:dyDescent="0.25">
      <c r="A9649" s="204">
        <v>36145</v>
      </c>
      <c r="B9649" s="201">
        <v>5.33</v>
      </c>
    </row>
    <row r="9650" spans="1:2" x14ac:dyDescent="0.25">
      <c r="A9650" s="204">
        <v>36146</v>
      </c>
      <c r="B9650" s="201">
        <v>5.32</v>
      </c>
    </row>
    <row r="9651" spans="1:2" x14ac:dyDescent="0.25">
      <c r="A9651" s="204">
        <v>36147</v>
      </c>
      <c r="B9651" s="201">
        <v>5.32</v>
      </c>
    </row>
    <row r="9652" spans="1:2" x14ac:dyDescent="0.25">
      <c r="A9652" s="204">
        <v>36150</v>
      </c>
      <c r="B9652" s="201">
        <v>5.38</v>
      </c>
    </row>
    <row r="9653" spans="1:2" x14ac:dyDescent="0.25">
      <c r="A9653" s="204">
        <v>36151</v>
      </c>
      <c r="B9653" s="201">
        <v>5.45</v>
      </c>
    </row>
    <row r="9654" spans="1:2" x14ac:dyDescent="0.25">
      <c r="A9654" s="204">
        <v>36152</v>
      </c>
      <c r="B9654" s="201">
        <v>5.51</v>
      </c>
    </row>
    <row r="9655" spans="1:2" x14ac:dyDescent="0.25">
      <c r="A9655" s="204">
        <v>36153</v>
      </c>
      <c r="B9655" s="201">
        <v>5.55</v>
      </c>
    </row>
    <row r="9656" spans="1:2" x14ac:dyDescent="0.25">
      <c r="A9656" s="204">
        <v>36154</v>
      </c>
      <c r="B9656" s="201" t="e">
        <f>NA()</f>
        <v>#N/A</v>
      </c>
    </row>
    <row r="9657" spans="1:2" x14ac:dyDescent="0.25">
      <c r="A9657" s="204">
        <v>36157</v>
      </c>
      <c r="B9657" s="201">
        <v>5.47</v>
      </c>
    </row>
    <row r="9658" spans="1:2" x14ac:dyDescent="0.25">
      <c r="A9658" s="204">
        <v>36158</v>
      </c>
      <c r="B9658" s="201">
        <v>5.41</v>
      </c>
    </row>
    <row r="9659" spans="1:2" x14ac:dyDescent="0.25">
      <c r="A9659" s="204">
        <v>36159</v>
      </c>
      <c r="B9659" s="201">
        <v>5.4</v>
      </c>
    </row>
    <row r="9660" spans="1:2" x14ac:dyDescent="0.25">
      <c r="A9660" s="204">
        <v>36160</v>
      </c>
      <c r="B9660" s="201">
        <v>5.39</v>
      </c>
    </row>
    <row r="9661" spans="1:2" x14ac:dyDescent="0.25">
      <c r="A9661" s="204">
        <v>36161</v>
      </c>
      <c r="B9661" s="201" t="e">
        <f>NA()</f>
        <v>#N/A</v>
      </c>
    </row>
    <row r="9662" spans="1:2" x14ac:dyDescent="0.25">
      <c r="A9662" s="204">
        <v>36164</v>
      </c>
      <c r="B9662" s="201">
        <v>5.42</v>
      </c>
    </row>
    <row r="9663" spans="1:2" x14ac:dyDescent="0.25">
      <c r="A9663" s="204">
        <v>36165</v>
      </c>
      <c r="B9663" s="201">
        <v>5.48</v>
      </c>
    </row>
    <row r="9664" spans="1:2" x14ac:dyDescent="0.25">
      <c r="A9664" s="204">
        <v>36166</v>
      </c>
      <c r="B9664" s="201">
        <v>5.42</v>
      </c>
    </row>
    <row r="9665" spans="1:2" x14ac:dyDescent="0.25">
      <c r="A9665" s="204">
        <v>36167</v>
      </c>
      <c r="B9665" s="201">
        <v>5.48</v>
      </c>
    </row>
    <row r="9666" spans="1:2" x14ac:dyDescent="0.25">
      <c r="A9666" s="204">
        <v>36168</v>
      </c>
      <c r="B9666" s="201">
        <v>5.57</v>
      </c>
    </row>
    <row r="9667" spans="1:2" x14ac:dyDescent="0.25">
      <c r="A9667" s="204">
        <v>36171</v>
      </c>
      <c r="B9667" s="201">
        <v>5.61</v>
      </c>
    </row>
    <row r="9668" spans="1:2" x14ac:dyDescent="0.25">
      <c r="A9668" s="204">
        <v>36172</v>
      </c>
      <c r="B9668" s="201">
        <v>5.55</v>
      </c>
    </row>
    <row r="9669" spans="1:2" x14ac:dyDescent="0.25">
      <c r="A9669" s="204">
        <v>36173</v>
      </c>
      <c r="B9669" s="201">
        <v>5.49</v>
      </c>
    </row>
    <row r="9670" spans="1:2" x14ac:dyDescent="0.25">
      <c r="A9670" s="204">
        <v>36174</v>
      </c>
      <c r="B9670" s="201">
        <v>5.39</v>
      </c>
    </row>
    <row r="9671" spans="1:2" x14ac:dyDescent="0.25">
      <c r="A9671" s="204">
        <v>36175</v>
      </c>
      <c r="B9671" s="201">
        <v>5.43</v>
      </c>
    </row>
    <row r="9672" spans="1:2" x14ac:dyDescent="0.25">
      <c r="A9672" s="204">
        <v>36178</v>
      </c>
      <c r="B9672" s="201" t="e">
        <f>NA()</f>
        <v>#N/A</v>
      </c>
    </row>
    <row r="9673" spans="1:2" x14ac:dyDescent="0.25">
      <c r="A9673" s="204">
        <v>36179</v>
      </c>
      <c r="B9673" s="201">
        <v>5.46</v>
      </c>
    </row>
    <row r="9674" spans="1:2" x14ac:dyDescent="0.25">
      <c r="A9674" s="204">
        <v>36180</v>
      </c>
      <c r="B9674" s="201">
        <v>5.48</v>
      </c>
    </row>
    <row r="9675" spans="1:2" x14ac:dyDescent="0.25">
      <c r="A9675" s="204">
        <v>36181</v>
      </c>
      <c r="B9675" s="201">
        <v>5.43</v>
      </c>
    </row>
    <row r="9676" spans="1:2" x14ac:dyDescent="0.25">
      <c r="A9676" s="204">
        <v>36182</v>
      </c>
      <c r="B9676" s="201">
        <v>5.38</v>
      </c>
    </row>
    <row r="9677" spans="1:2" x14ac:dyDescent="0.25">
      <c r="A9677" s="204">
        <v>36185</v>
      </c>
      <c r="B9677" s="201">
        <v>5.4</v>
      </c>
    </row>
    <row r="9678" spans="1:2" x14ac:dyDescent="0.25">
      <c r="A9678" s="204">
        <v>36186</v>
      </c>
      <c r="B9678" s="201">
        <v>5.41</v>
      </c>
    </row>
    <row r="9679" spans="1:2" x14ac:dyDescent="0.25">
      <c r="A9679" s="204">
        <v>36187</v>
      </c>
      <c r="B9679" s="201">
        <v>5.4</v>
      </c>
    </row>
    <row r="9680" spans="1:2" x14ac:dyDescent="0.25">
      <c r="A9680" s="204">
        <v>36188</v>
      </c>
      <c r="B9680" s="201">
        <v>5.37</v>
      </c>
    </row>
    <row r="9681" spans="1:2" x14ac:dyDescent="0.25">
      <c r="A9681" s="204">
        <v>36189</v>
      </c>
      <c r="B9681" s="201">
        <v>5.35</v>
      </c>
    </row>
    <row r="9682" spans="1:2" x14ac:dyDescent="0.25">
      <c r="A9682" s="204">
        <v>36192</v>
      </c>
      <c r="B9682" s="201">
        <v>5.45</v>
      </c>
    </row>
    <row r="9683" spans="1:2" x14ac:dyDescent="0.25">
      <c r="A9683" s="204">
        <v>36193</v>
      </c>
      <c r="B9683" s="201">
        <v>5.51</v>
      </c>
    </row>
    <row r="9684" spans="1:2" x14ac:dyDescent="0.25">
      <c r="A9684" s="204">
        <v>36194</v>
      </c>
      <c r="B9684" s="201">
        <v>5.52</v>
      </c>
    </row>
    <row r="9685" spans="1:2" x14ac:dyDescent="0.25">
      <c r="A9685" s="204">
        <v>36195</v>
      </c>
      <c r="B9685" s="201">
        <v>5.57</v>
      </c>
    </row>
    <row r="9686" spans="1:2" x14ac:dyDescent="0.25">
      <c r="A9686" s="204">
        <v>36196</v>
      </c>
      <c r="B9686" s="201">
        <v>5.61</v>
      </c>
    </row>
    <row r="9687" spans="1:2" x14ac:dyDescent="0.25">
      <c r="A9687" s="204">
        <v>36199</v>
      </c>
      <c r="B9687" s="201">
        <v>5.61</v>
      </c>
    </row>
    <row r="9688" spans="1:2" x14ac:dyDescent="0.25">
      <c r="A9688" s="204">
        <v>36200</v>
      </c>
      <c r="B9688" s="201">
        <v>5.58</v>
      </c>
    </row>
    <row r="9689" spans="1:2" x14ac:dyDescent="0.25">
      <c r="A9689" s="204">
        <v>36201</v>
      </c>
      <c r="B9689" s="201">
        <v>5.58</v>
      </c>
    </row>
    <row r="9690" spans="1:2" x14ac:dyDescent="0.25">
      <c r="A9690" s="204">
        <v>36202</v>
      </c>
      <c r="B9690" s="201">
        <v>5.58</v>
      </c>
    </row>
    <row r="9691" spans="1:2" x14ac:dyDescent="0.25">
      <c r="A9691" s="204">
        <v>36203</v>
      </c>
      <c r="B9691" s="201">
        <v>5.76</v>
      </c>
    </row>
    <row r="9692" spans="1:2" x14ac:dyDescent="0.25">
      <c r="A9692" s="204">
        <v>36206</v>
      </c>
      <c r="B9692" s="201" t="e">
        <f>NA()</f>
        <v>#N/A</v>
      </c>
    </row>
    <row r="9693" spans="1:2" x14ac:dyDescent="0.25">
      <c r="A9693" s="204">
        <v>36207</v>
      </c>
      <c r="B9693" s="201">
        <v>5.69</v>
      </c>
    </row>
    <row r="9694" spans="1:2" x14ac:dyDescent="0.25">
      <c r="A9694" s="204">
        <v>36208</v>
      </c>
      <c r="B9694" s="201">
        <v>5.65</v>
      </c>
    </row>
    <row r="9695" spans="1:2" x14ac:dyDescent="0.25">
      <c r="A9695" s="204">
        <v>36209</v>
      </c>
      <c r="B9695" s="201">
        <v>5.7</v>
      </c>
    </row>
    <row r="9696" spans="1:2" x14ac:dyDescent="0.25">
      <c r="A9696" s="204">
        <v>36210</v>
      </c>
      <c r="B9696" s="201">
        <v>5.71</v>
      </c>
    </row>
    <row r="9697" spans="1:2" x14ac:dyDescent="0.25">
      <c r="A9697" s="204">
        <v>36213</v>
      </c>
      <c r="B9697" s="201">
        <v>5.67</v>
      </c>
    </row>
    <row r="9698" spans="1:2" x14ac:dyDescent="0.25">
      <c r="A9698" s="204">
        <v>36214</v>
      </c>
      <c r="B9698" s="201">
        <v>5.74</v>
      </c>
    </row>
    <row r="9699" spans="1:2" x14ac:dyDescent="0.25">
      <c r="A9699" s="204">
        <v>36215</v>
      </c>
      <c r="B9699" s="201">
        <v>5.82</v>
      </c>
    </row>
    <row r="9700" spans="1:2" x14ac:dyDescent="0.25">
      <c r="A9700" s="204">
        <v>36216</v>
      </c>
      <c r="B9700" s="201">
        <v>5.9</v>
      </c>
    </row>
    <row r="9701" spans="1:2" x14ac:dyDescent="0.25">
      <c r="A9701" s="204">
        <v>36217</v>
      </c>
      <c r="B9701" s="201">
        <v>5.85</v>
      </c>
    </row>
    <row r="9702" spans="1:2" x14ac:dyDescent="0.25">
      <c r="A9702" s="204">
        <v>36220</v>
      </c>
      <c r="B9702" s="201">
        <v>5.94</v>
      </c>
    </row>
    <row r="9703" spans="1:2" x14ac:dyDescent="0.25">
      <c r="A9703" s="204">
        <v>36221</v>
      </c>
      <c r="B9703" s="201">
        <v>5.88</v>
      </c>
    </row>
    <row r="9704" spans="1:2" x14ac:dyDescent="0.25">
      <c r="A9704" s="204">
        <v>36222</v>
      </c>
      <c r="B9704" s="201">
        <v>5.95</v>
      </c>
    </row>
    <row r="9705" spans="1:2" x14ac:dyDescent="0.25">
      <c r="A9705" s="204">
        <v>36223</v>
      </c>
      <c r="B9705" s="201">
        <v>5.97</v>
      </c>
    </row>
    <row r="9706" spans="1:2" x14ac:dyDescent="0.25">
      <c r="A9706" s="204">
        <v>36224</v>
      </c>
      <c r="B9706" s="201">
        <v>5.91</v>
      </c>
    </row>
    <row r="9707" spans="1:2" x14ac:dyDescent="0.25">
      <c r="A9707" s="204">
        <v>36227</v>
      </c>
      <c r="B9707" s="201">
        <v>5.9</v>
      </c>
    </row>
    <row r="9708" spans="1:2" x14ac:dyDescent="0.25">
      <c r="A9708" s="204">
        <v>36228</v>
      </c>
      <c r="B9708" s="201">
        <v>5.84</v>
      </c>
    </row>
    <row r="9709" spans="1:2" x14ac:dyDescent="0.25">
      <c r="A9709" s="204">
        <v>36229</v>
      </c>
      <c r="B9709" s="201">
        <v>5.86</v>
      </c>
    </row>
    <row r="9710" spans="1:2" x14ac:dyDescent="0.25">
      <c r="A9710" s="204">
        <v>36230</v>
      </c>
      <c r="B9710" s="201">
        <v>5.87</v>
      </c>
    </row>
    <row r="9711" spans="1:2" x14ac:dyDescent="0.25">
      <c r="A9711" s="204">
        <v>36231</v>
      </c>
      <c r="B9711" s="201">
        <v>5.82</v>
      </c>
    </row>
    <row r="9712" spans="1:2" x14ac:dyDescent="0.25">
      <c r="A9712" s="204">
        <v>36234</v>
      </c>
      <c r="B9712" s="201">
        <v>5.79</v>
      </c>
    </row>
    <row r="9713" spans="1:2" x14ac:dyDescent="0.25">
      <c r="A9713" s="204">
        <v>36235</v>
      </c>
      <c r="B9713" s="201">
        <v>5.75</v>
      </c>
    </row>
    <row r="9714" spans="1:2" x14ac:dyDescent="0.25">
      <c r="A9714" s="204">
        <v>36236</v>
      </c>
      <c r="B9714" s="201">
        <v>5.78</v>
      </c>
    </row>
    <row r="9715" spans="1:2" x14ac:dyDescent="0.25">
      <c r="A9715" s="204">
        <v>36237</v>
      </c>
      <c r="B9715" s="201">
        <v>5.77</v>
      </c>
    </row>
    <row r="9716" spans="1:2" x14ac:dyDescent="0.25">
      <c r="A9716" s="204">
        <v>36238</v>
      </c>
      <c r="B9716" s="201">
        <v>5.82</v>
      </c>
    </row>
    <row r="9717" spans="1:2" x14ac:dyDescent="0.25">
      <c r="A9717" s="204">
        <v>36241</v>
      </c>
      <c r="B9717" s="201">
        <v>5.87</v>
      </c>
    </row>
    <row r="9718" spans="1:2" x14ac:dyDescent="0.25">
      <c r="A9718" s="204">
        <v>36242</v>
      </c>
      <c r="B9718" s="201">
        <v>5.87</v>
      </c>
    </row>
    <row r="9719" spans="1:2" x14ac:dyDescent="0.25">
      <c r="A9719" s="204">
        <v>36243</v>
      </c>
      <c r="B9719" s="201">
        <v>5.84</v>
      </c>
    </row>
    <row r="9720" spans="1:2" x14ac:dyDescent="0.25">
      <c r="A9720" s="204">
        <v>36244</v>
      </c>
      <c r="B9720" s="201">
        <v>5.88</v>
      </c>
    </row>
    <row r="9721" spans="1:2" x14ac:dyDescent="0.25">
      <c r="A9721" s="204">
        <v>36245</v>
      </c>
      <c r="B9721" s="201">
        <v>5.9</v>
      </c>
    </row>
    <row r="9722" spans="1:2" x14ac:dyDescent="0.25">
      <c r="A9722" s="204">
        <v>36248</v>
      </c>
      <c r="B9722" s="201">
        <v>5.94</v>
      </c>
    </row>
    <row r="9723" spans="1:2" x14ac:dyDescent="0.25">
      <c r="A9723" s="204">
        <v>36249</v>
      </c>
      <c r="B9723" s="201">
        <v>5.89</v>
      </c>
    </row>
    <row r="9724" spans="1:2" x14ac:dyDescent="0.25">
      <c r="A9724" s="204">
        <v>36250</v>
      </c>
      <c r="B9724" s="201">
        <v>5.92</v>
      </c>
    </row>
    <row r="9725" spans="1:2" x14ac:dyDescent="0.25">
      <c r="A9725" s="204">
        <v>36251</v>
      </c>
      <c r="B9725" s="201">
        <v>5.96</v>
      </c>
    </row>
    <row r="9726" spans="1:2" x14ac:dyDescent="0.25">
      <c r="A9726" s="204">
        <v>36252</v>
      </c>
      <c r="B9726" s="201">
        <v>5.88</v>
      </c>
    </row>
    <row r="9727" spans="1:2" x14ac:dyDescent="0.25">
      <c r="A9727" s="204">
        <v>36255</v>
      </c>
      <c r="B9727" s="201">
        <v>5.88</v>
      </c>
    </row>
    <row r="9728" spans="1:2" x14ac:dyDescent="0.25">
      <c r="A9728" s="204">
        <v>36256</v>
      </c>
      <c r="B9728" s="201">
        <v>5.8</v>
      </c>
    </row>
    <row r="9729" spans="1:2" x14ac:dyDescent="0.25">
      <c r="A9729" s="204">
        <v>36257</v>
      </c>
      <c r="B9729" s="201">
        <v>5.8</v>
      </c>
    </row>
    <row r="9730" spans="1:2" x14ac:dyDescent="0.25">
      <c r="A9730" s="204">
        <v>36258</v>
      </c>
      <c r="B9730" s="201">
        <v>5.71</v>
      </c>
    </row>
    <row r="9731" spans="1:2" x14ac:dyDescent="0.25">
      <c r="A9731" s="204">
        <v>36259</v>
      </c>
      <c r="B9731" s="201">
        <v>5.73</v>
      </c>
    </row>
    <row r="9732" spans="1:2" x14ac:dyDescent="0.25">
      <c r="A9732" s="204">
        <v>36262</v>
      </c>
      <c r="B9732" s="201">
        <v>5.72</v>
      </c>
    </row>
    <row r="9733" spans="1:2" x14ac:dyDescent="0.25">
      <c r="A9733" s="204">
        <v>36263</v>
      </c>
      <c r="B9733" s="201">
        <v>5.77</v>
      </c>
    </row>
    <row r="9734" spans="1:2" x14ac:dyDescent="0.25">
      <c r="A9734" s="204">
        <v>36264</v>
      </c>
      <c r="B9734" s="201">
        <v>5.77</v>
      </c>
    </row>
    <row r="9735" spans="1:2" x14ac:dyDescent="0.25">
      <c r="A9735" s="204">
        <v>36265</v>
      </c>
      <c r="B9735" s="201">
        <v>5.8</v>
      </c>
    </row>
    <row r="9736" spans="1:2" x14ac:dyDescent="0.25">
      <c r="A9736" s="204">
        <v>36266</v>
      </c>
      <c r="B9736" s="201">
        <v>5.85</v>
      </c>
    </row>
    <row r="9737" spans="1:2" x14ac:dyDescent="0.25">
      <c r="A9737" s="204">
        <v>36269</v>
      </c>
      <c r="B9737" s="201">
        <v>5.81</v>
      </c>
    </row>
    <row r="9738" spans="1:2" x14ac:dyDescent="0.25">
      <c r="A9738" s="204">
        <v>36270</v>
      </c>
      <c r="B9738" s="201">
        <v>5.79</v>
      </c>
    </row>
    <row r="9739" spans="1:2" x14ac:dyDescent="0.25">
      <c r="A9739" s="204">
        <v>36271</v>
      </c>
      <c r="B9739" s="201">
        <v>5.8</v>
      </c>
    </row>
    <row r="9740" spans="1:2" x14ac:dyDescent="0.25">
      <c r="A9740" s="204">
        <v>36272</v>
      </c>
      <c r="B9740" s="201">
        <v>5.89</v>
      </c>
    </row>
    <row r="9741" spans="1:2" x14ac:dyDescent="0.25">
      <c r="A9741" s="204">
        <v>36273</v>
      </c>
      <c r="B9741" s="201">
        <v>5.87</v>
      </c>
    </row>
    <row r="9742" spans="1:2" x14ac:dyDescent="0.25">
      <c r="A9742" s="204">
        <v>36276</v>
      </c>
      <c r="B9742" s="201">
        <v>5.84</v>
      </c>
    </row>
    <row r="9743" spans="1:2" x14ac:dyDescent="0.25">
      <c r="A9743" s="204">
        <v>36277</v>
      </c>
      <c r="B9743" s="201">
        <v>5.82</v>
      </c>
    </row>
    <row r="9744" spans="1:2" x14ac:dyDescent="0.25">
      <c r="A9744" s="204">
        <v>36278</v>
      </c>
      <c r="B9744" s="201">
        <v>5.84</v>
      </c>
    </row>
    <row r="9745" spans="1:2" x14ac:dyDescent="0.25">
      <c r="A9745" s="204">
        <v>36279</v>
      </c>
      <c r="B9745" s="201">
        <v>5.79</v>
      </c>
    </row>
    <row r="9746" spans="1:2" x14ac:dyDescent="0.25">
      <c r="A9746" s="204">
        <v>36280</v>
      </c>
      <c r="B9746" s="201">
        <v>5.94</v>
      </c>
    </row>
    <row r="9747" spans="1:2" x14ac:dyDescent="0.25">
      <c r="A9747" s="204">
        <v>36283</v>
      </c>
      <c r="B9747" s="201">
        <v>5.93</v>
      </c>
    </row>
    <row r="9748" spans="1:2" x14ac:dyDescent="0.25">
      <c r="A9748" s="204">
        <v>36284</v>
      </c>
      <c r="B9748" s="201">
        <v>6</v>
      </c>
    </row>
    <row r="9749" spans="1:2" x14ac:dyDescent="0.25">
      <c r="A9749" s="204">
        <v>36285</v>
      </c>
      <c r="B9749" s="201">
        <v>5.97</v>
      </c>
    </row>
    <row r="9750" spans="1:2" x14ac:dyDescent="0.25">
      <c r="A9750" s="204">
        <v>36286</v>
      </c>
      <c r="B9750" s="201">
        <v>6.07</v>
      </c>
    </row>
    <row r="9751" spans="1:2" x14ac:dyDescent="0.25">
      <c r="A9751" s="204">
        <v>36287</v>
      </c>
      <c r="B9751" s="201">
        <v>6.1</v>
      </c>
    </row>
    <row r="9752" spans="1:2" x14ac:dyDescent="0.25">
      <c r="A9752" s="204">
        <v>36290</v>
      </c>
      <c r="B9752" s="201">
        <v>6.07</v>
      </c>
    </row>
    <row r="9753" spans="1:2" x14ac:dyDescent="0.25">
      <c r="A9753" s="204">
        <v>36291</v>
      </c>
      <c r="B9753" s="201">
        <v>6.11</v>
      </c>
    </row>
    <row r="9754" spans="1:2" x14ac:dyDescent="0.25">
      <c r="A9754" s="204">
        <v>36292</v>
      </c>
      <c r="B9754" s="201">
        <v>6.09</v>
      </c>
    </row>
    <row r="9755" spans="1:2" x14ac:dyDescent="0.25">
      <c r="A9755" s="204">
        <v>36293</v>
      </c>
      <c r="B9755" s="201">
        <v>6</v>
      </c>
    </row>
    <row r="9756" spans="1:2" x14ac:dyDescent="0.25">
      <c r="A9756" s="204">
        <v>36294</v>
      </c>
      <c r="B9756" s="201">
        <v>6.16</v>
      </c>
    </row>
    <row r="9757" spans="1:2" x14ac:dyDescent="0.25">
      <c r="A9757" s="204">
        <v>36297</v>
      </c>
      <c r="B9757" s="201">
        <v>6.16</v>
      </c>
    </row>
    <row r="9758" spans="1:2" x14ac:dyDescent="0.25">
      <c r="A9758" s="204">
        <v>36298</v>
      </c>
      <c r="B9758" s="201">
        <v>6.15</v>
      </c>
    </row>
    <row r="9759" spans="1:2" x14ac:dyDescent="0.25">
      <c r="A9759" s="204">
        <v>36299</v>
      </c>
      <c r="B9759" s="201">
        <v>6.09</v>
      </c>
    </row>
    <row r="9760" spans="1:2" x14ac:dyDescent="0.25">
      <c r="A9760" s="204">
        <v>36300</v>
      </c>
      <c r="B9760" s="201">
        <v>6.13</v>
      </c>
    </row>
    <row r="9761" spans="1:2" x14ac:dyDescent="0.25">
      <c r="A9761" s="204">
        <v>36301</v>
      </c>
      <c r="B9761" s="201">
        <v>6.08</v>
      </c>
    </row>
    <row r="9762" spans="1:2" x14ac:dyDescent="0.25">
      <c r="A9762" s="204">
        <v>36304</v>
      </c>
      <c r="B9762" s="201">
        <v>6.08</v>
      </c>
    </row>
    <row r="9763" spans="1:2" x14ac:dyDescent="0.25">
      <c r="A9763" s="204">
        <v>36305</v>
      </c>
      <c r="B9763" s="201">
        <v>6.07</v>
      </c>
    </row>
    <row r="9764" spans="1:2" x14ac:dyDescent="0.25">
      <c r="A9764" s="204">
        <v>36306</v>
      </c>
      <c r="B9764" s="201">
        <v>6.12</v>
      </c>
    </row>
    <row r="9765" spans="1:2" x14ac:dyDescent="0.25">
      <c r="A9765" s="204">
        <v>36307</v>
      </c>
      <c r="B9765" s="201">
        <v>6.15</v>
      </c>
    </row>
    <row r="9766" spans="1:2" x14ac:dyDescent="0.25">
      <c r="A9766" s="204">
        <v>36308</v>
      </c>
      <c r="B9766" s="201">
        <v>6.15</v>
      </c>
    </row>
    <row r="9767" spans="1:2" x14ac:dyDescent="0.25">
      <c r="A9767" s="204">
        <v>36311</v>
      </c>
      <c r="B9767" s="201" t="e">
        <f>NA()</f>
        <v>#N/A</v>
      </c>
    </row>
    <row r="9768" spans="1:2" x14ac:dyDescent="0.25">
      <c r="A9768" s="204">
        <v>36312</v>
      </c>
      <c r="B9768" s="201">
        <v>6.27</v>
      </c>
    </row>
    <row r="9769" spans="1:2" x14ac:dyDescent="0.25">
      <c r="A9769" s="204">
        <v>36313</v>
      </c>
      <c r="B9769" s="201">
        <v>6.26</v>
      </c>
    </row>
    <row r="9770" spans="1:2" x14ac:dyDescent="0.25">
      <c r="A9770" s="204">
        <v>36314</v>
      </c>
      <c r="B9770" s="201">
        <v>6.25</v>
      </c>
    </row>
    <row r="9771" spans="1:2" x14ac:dyDescent="0.25">
      <c r="A9771" s="204">
        <v>36315</v>
      </c>
      <c r="B9771" s="201">
        <v>6.28</v>
      </c>
    </row>
    <row r="9772" spans="1:2" x14ac:dyDescent="0.25">
      <c r="A9772" s="204">
        <v>36318</v>
      </c>
      <c r="B9772" s="201">
        <v>6.27</v>
      </c>
    </row>
    <row r="9773" spans="1:2" x14ac:dyDescent="0.25">
      <c r="A9773" s="204">
        <v>36319</v>
      </c>
      <c r="B9773" s="201">
        <v>6.3</v>
      </c>
    </row>
    <row r="9774" spans="1:2" x14ac:dyDescent="0.25">
      <c r="A9774" s="204">
        <v>36320</v>
      </c>
      <c r="B9774" s="201">
        <v>6.32</v>
      </c>
    </row>
    <row r="9775" spans="1:2" x14ac:dyDescent="0.25">
      <c r="A9775" s="204">
        <v>36321</v>
      </c>
      <c r="B9775" s="201">
        <v>6.37</v>
      </c>
    </row>
    <row r="9776" spans="1:2" x14ac:dyDescent="0.25">
      <c r="A9776" s="204">
        <v>36322</v>
      </c>
      <c r="B9776" s="201">
        <v>6.47</v>
      </c>
    </row>
    <row r="9777" spans="1:2" x14ac:dyDescent="0.25">
      <c r="A9777" s="204">
        <v>36325</v>
      </c>
      <c r="B9777" s="201">
        <v>6.43</v>
      </c>
    </row>
    <row r="9778" spans="1:2" x14ac:dyDescent="0.25">
      <c r="A9778" s="204">
        <v>36326</v>
      </c>
      <c r="B9778" s="201">
        <v>6.43</v>
      </c>
    </row>
    <row r="9779" spans="1:2" x14ac:dyDescent="0.25">
      <c r="A9779" s="204">
        <v>36327</v>
      </c>
      <c r="B9779" s="201">
        <v>6.4</v>
      </c>
    </row>
    <row r="9780" spans="1:2" x14ac:dyDescent="0.25">
      <c r="A9780" s="204">
        <v>36328</v>
      </c>
      <c r="B9780" s="201">
        <v>6.27</v>
      </c>
    </row>
    <row r="9781" spans="1:2" x14ac:dyDescent="0.25">
      <c r="A9781" s="204">
        <v>36329</v>
      </c>
      <c r="B9781" s="201">
        <v>6.3</v>
      </c>
    </row>
    <row r="9782" spans="1:2" x14ac:dyDescent="0.25">
      <c r="A9782" s="204">
        <v>36332</v>
      </c>
      <c r="B9782" s="201">
        <v>6.36</v>
      </c>
    </row>
    <row r="9783" spans="1:2" x14ac:dyDescent="0.25">
      <c r="A9783" s="204">
        <v>36333</v>
      </c>
      <c r="B9783" s="201">
        <v>6.41</v>
      </c>
    </row>
    <row r="9784" spans="1:2" x14ac:dyDescent="0.25">
      <c r="A9784" s="204">
        <v>36334</v>
      </c>
      <c r="B9784" s="201">
        <v>6.47</v>
      </c>
    </row>
    <row r="9785" spans="1:2" x14ac:dyDescent="0.25">
      <c r="A9785" s="204">
        <v>36335</v>
      </c>
      <c r="B9785" s="201">
        <v>6.51</v>
      </c>
    </row>
    <row r="9786" spans="1:2" x14ac:dyDescent="0.25">
      <c r="A9786" s="204">
        <v>36336</v>
      </c>
      <c r="B9786" s="201">
        <v>6.49</v>
      </c>
    </row>
    <row r="9787" spans="1:2" x14ac:dyDescent="0.25">
      <c r="A9787" s="204">
        <v>36339</v>
      </c>
      <c r="B9787" s="201">
        <v>6.42</v>
      </c>
    </row>
    <row r="9788" spans="1:2" x14ac:dyDescent="0.25">
      <c r="A9788" s="204">
        <v>36340</v>
      </c>
      <c r="B9788" s="201">
        <v>6.38</v>
      </c>
    </row>
    <row r="9789" spans="1:2" x14ac:dyDescent="0.25">
      <c r="A9789" s="204">
        <v>36341</v>
      </c>
      <c r="B9789" s="201">
        <v>6.29</v>
      </c>
    </row>
    <row r="9790" spans="1:2" x14ac:dyDescent="0.25">
      <c r="A9790" s="204">
        <v>36342</v>
      </c>
      <c r="B9790" s="201">
        <v>6.32</v>
      </c>
    </row>
    <row r="9791" spans="1:2" x14ac:dyDescent="0.25">
      <c r="A9791" s="204">
        <v>36343</v>
      </c>
      <c r="B9791" s="201">
        <v>6.3</v>
      </c>
    </row>
    <row r="9792" spans="1:2" x14ac:dyDescent="0.25">
      <c r="A9792" s="204">
        <v>36346</v>
      </c>
      <c r="B9792" s="201" t="e">
        <f>NA()</f>
        <v>#N/A</v>
      </c>
    </row>
    <row r="9793" spans="1:2" x14ac:dyDescent="0.25">
      <c r="A9793" s="204">
        <v>36347</v>
      </c>
      <c r="B9793" s="201">
        <v>6.34</v>
      </c>
    </row>
    <row r="9794" spans="1:2" x14ac:dyDescent="0.25">
      <c r="A9794" s="204">
        <v>36348</v>
      </c>
      <c r="B9794" s="201">
        <v>6.36</v>
      </c>
    </row>
    <row r="9795" spans="1:2" x14ac:dyDescent="0.25">
      <c r="A9795" s="204">
        <v>36349</v>
      </c>
      <c r="B9795" s="201">
        <v>6.3</v>
      </c>
    </row>
    <row r="9796" spans="1:2" x14ac:dyDescent="0.25">
      <c r="A9796" s="204">
        <v>36350</v>
      </c>
      <c r="B9796" s="201">
        <v>6.3</v>
      </c>
    </row>
    <row r="9797" spans="1:2" x14ac:dyDescent="0.25">
      <c r="A9797" s="204">
        <v>36353</v>
      </c>
      <c r="B9797" s="201">
        <v>6.2</v>
      </c>
    </row>
    <row r="9798" spans="1:2" x14ac:dyDescent="0.25">
      <c r="A9798" s="204">
        <v>36354</v>
      </c>
      <c r="B9798" s="201">
        <v>6.19</v>
      </c>
    </row>
    <row r="9799" spans="1:2" x14ac:dyDescent="0.25">
      <c r="A9799" s="204">
        <v>36355</v>
      </c>
      <c r="B9799" s="201">
        <v>6.21</v>
      </c>
    </row>
    <row r="9800" spans="1:2" x14ac:dyDescent="0.25">
      <c r="A9800" s="204">
        <v>36356</v>
      </c>
      <c r="B9800" s="201">
        <v>6.2</v>
      </c>
    </row>
    <row r="9801" spans="1:2" x14ac:dyDescent="0.25">
      <c r="A9801" s="204">
        <v>36357</v>
      </c>
      <c r="B9801" s="201">
        <v>6.18</v>
      </c>
    </row>
    <row r="9802" spans="1:2" x14ac:dyDescent="0.25">
      <c r="A9802" s="204">
        <v>36360</v>
      </c>
      <c r="B9802" s="201">
        <v>6.19</v>
      </c>
    </row>
    <row r="9803" spans="1:2" x14ac:dyDescent="0.25">
      <c r="A9803" s="204">
        <v>36361</v>
      </c>
      <c r="B9803" s="201">
        <v>6.18</v>
      </c>
    </row>
    <row r="9804" spans="1:2" x14ac:dyDescent="0.25">
      <c r="A9804" s="204">
        <v>36362</v>
      </c>
      <c r="B9804" s="201">
        <v>6.2</v>
      </c>
    </row>
    <row r="9805" spans="1:2" x14ac:dyDescent="0.25">
      <c r="A9805" s="204">
        <v>36363</v>
      </c>
      <c r="B9805" s="201">
        <v>6.27</v>
      </c>
    </row>
    <row r="9806" spans="1:2" x14ac:dyDescent="0.25">
      <c r="A9806" s="204">
        <v>36364</v>
      </c>
      <c r="B9806" s="201">
        <v>6.32</v>
      </c>
    </row>
    <row r="9807" spans="1:2" x14ac:dyDescent="0.25">
      <c r="A9807" s="204">
        <v>36367</v>
      </c>
      <c r="B9807" s="201">
        <v>6.34</v>
      </c>
    </row>
    <row r="9808" spans="1:2" x14ac:dyDescent="0.25">
      <c r="A9808" s="204">
        <v>36368</v>
      </c>
      <c r="B9808" s="201">
        <v>6.31</v>
      </c>
    </row>
    <row r="9809" spans="1:2" x14ac:dyDescent="0.25">
      <c r="A9809" s="204">
        <v>36369</v>
      </c>
      <c r="B9809" s="201">
        <v>6.3</v>
      </c>
    </row>
    <row r="9810" spans="1:2" x14ac:dyDescent="0.25">
      <c r="A9810" s="204">
        <v>36370</v>
      </c>
      <c r="B9810" s="201">
        <v>6.37</v>
      </c>
    </row>
    <row r="9811" spans="1:2" x14ac:dyDescent="0.25">
      <c r="A9811" s="204">
        <v>36371</v>
      </c>
      <c r="B9811" s="201">
        <v>6.4</v>
      </c>
    </row>
    <row r="9812" spans="1:2" x14ac:dyDescent="0.25">
      <c r="A9812" s="204">
        <v>36374</v>
      </c>
      <c r="B9812" s="201">
        <v>6.4</v>
      </c>
    </row>
    <row r="9813" spans="1:2" x14ac:dyDescent="0.25">
      <c r="A9813" s="204">
        <v>36375</v>
      </c>
      <c r="B9813" s="201">
        <v>6.42</v>
      </c>
    </row>
    <row r="9814" spans="1:2" x14ac:dyDescent="0.25">
      <c r="A9814" s="204">
        <v>36376</v>
      </c>
      <c r="B9814" s="201">
        <v>6.41</v>
      </c>
    </row>
    <row r="9815" spans="1:2" x14ac:dyDescent="0.25">
      <c r="A9815" s="204">
        <v>36377</v>
      </c>
      <c r="B9815" s="201">
        <v>6.38</v>
      </c>
    </row>
    <row r="9816" spans="1:2" x14ac:dyDescent="0.25">
      <c r="A9816" s="204">
        <v>36378</v>
      </c>
      <c r="B9816" s="201">
        <v>6.48</v>
      </c>
    </row>
    <row r="9817" spans="1:2" x14ac:dyDescent="0.25">
      <c r="A9817" s="204">
        <v>36381</v>
      </c>
      <c r="B9817" s="201">
        <v>6.54</v>
      </c>
    </row>
    <row r="9818" spans="1:2" x14ac:dyDescent="0.25">
      <c r="A9818" s="204">
        <v>36382</v>
      </c>
      <c r="B9818" s="201">
        <v>6.55</v>
      </c>
    </row>
    <row r="9819" spans="1:2" x14ac:dyDescent="0.25">
      <c r="A9819" s="204">
        <v>36383</v>
      </c>
      <c r="B9819" s="201">
        <v>6.52</v>
      </c>
    </row>
    <row r="9820" spans="1:2" x14ac:dyDescent="0.25">
      <c r="A9820" s="204">
        <v>36384</v>
      </c>
      <c r="B9820" s="201">
        <v>6.56</v>
      </c>
    </row>
    <row r="9821" spans="1:2" x14ac:dyDescent="0.25">
      <c r="A9821" s="204">
        <v>36385</v>
      </c>
      <c r="B9821" s="201">
        <v>6.45</v>
      </c>
    </row>
    <row r="9822" spans="1:2" x14ac:dyDescent="0.25">
      <c r="A9822" s="204">
        <v>36388</v>
      </c>
      <c r="B9822" s="201">
        <v>6.48</v>
      </c>
    </row>
    <row r="9823" spans="1:2" x14ac:dyDescent="0.25">
      <c r="A9823" s="204">
        <v>36389</v>
      </c>
      <c r="B9823" s="201">
        <v>6.41</v>
      </c>
    </row>
    <row r="9824" spans="1:2" x14ac:dyDescent="0.25">
      <c r="A9824" s="204">
        <v>36390</v>
      </c>
      <c r="B9824" s="201">
        <v>6.41</v>
      </c>
    </row>
    <row r="9825" spans="1:2" x14ac:dyDescent="0.25">
      <c r="A9825" s="204">
        <v>36391</v>
      </c>
      <c r="B9825" s="201">
        <v>6.43</v>
      </c>
    </row>
    <row r="9826" spans="1:2" x14ac:dyDescent="0.25">
      <c r="A9826" s="204">
        <v>36392</v>
      </c>
      <c r="B9826" s="201">
        <v>6.41</v>
      </c>
    </row>
    <row r="9827" spans="1:2" x14ac:dyDescent="0.25">
      <c r="A9827" s="204">
        <v>36395</v>
      </c>
      <c r="B9827" s="201">
        <v>6.41</v>
      </c>
    </row>
    <row r="9828" spans="1:2" x14ac:dyDescent="0.25">
      <c r="A9828" s="204">
        <v>36396</v>
      </c>
      <c r="B9828" s="201">
        <v>6.38</v>
      </c>
    </row>
    <row r="9829" spans="1:2" x14ac:dyDescent="0.25">
      <c r="A9829" s="204">
        <v>36397</v>
      </c>
      <c r="B9829" s="201">
        <v>6.28</v>
      </c>
    </row>
    <row r="9830" spans="1:2" x14ac:dyDescent="0.25">
      <c r="A9830" s="204">
        <v>36398</v>
      </c>
      <c r="B9830" s="201">
        <v>6.29</v>
      </c>
    </row>
    <row r="9831" spans="1:2" x14ac:dyDescent="0.25">
      <c r="A9831" s="204">
        <v>36399</v>
      </c>
      <c r="B9831" s="201">
        <v>6.38</v>
      </c>
    </row>
    <row r="9832" spans="1:2" x14ac:dyDescent="0.25">
      <c r="A9832" s="204">
        <v>36402</v>
      </c>
      <c r="B9832" s="201">
        <v>6.48</v>
      </c>
    </row>
    <row r="9833" spans="1:2" x14ac:dyDescent="0.25">
      <c r="A9833" s="204">
        <v>36403</v>
      </c>
      <c r="B9833" s="201">
        <v>6.49</v>
      </c>
    </row>
    <row r="9834" spans="1:2" x14ac:dyDescent="0.25">
      <c r="A9834" s="204">
        <v>36404</v>
      </c>
      <c r="B9834" s="201">
        <v>6.5</v>
      </c>
    </row>
    <row r="9835" spans="1:2" x14ac:dyDescent="0.25">
      <c r="A9835" s="204">
        <v>36405</v>
      </c>
      <c r="B9835" s="201">
        <v>6.58</v>
      </c>
    </row>
    <row r="9836" spans="1:2" x14ac:dyDescent="0.25">
      <c r="A9836" s="204">
        <v>36406</v>
      </c>
      <c r="B9836" s="201">
        <v>6.45</v>
      </c>
    </row>
    <row r="9837" spans="1:2" x14ac:dyDescent="0.25">
      <c r="A9837" s="204">
        <v>36409</v>
      </c>
      <c r="B9837" s="201" t="e">
        <f>NA()</f>
        <v>#N/A</v>
      </c>
    </row>
    <row r="9838" spans="1:2" x14ac:dyDescent="0.25">
      <c r="A9838" s="204">
        <v>36410</v>
      </c>
      <c r="B9838" s="201">
        <v>6.52</v>
      </c>
    </row>
    <row r="9839" spans="1:2" x14ac:dyDescent="0.25">
      <c r="A9839" s="204">
        <v>36411</v>
      </c>
      <c r="B9839" s="201">
        <v>6.5</v>
      </c>
    </row>
    <row r="9840" spans="1:2" x14ac:dyDescent="0.25">
      <c r="A9840" s="204">
        <v>36412</v>
      </c>
      <c r="B9840" s="201">
        <v>6.54</v>
      </c>
    </row>
    <row r="9841" spans="1:2" x14ac:dyDescent="0.25">
      <c r="A9841" s="204">
        <v>36413</v>
      </c>
      <c r="B9841" s="201">
        <v>6.48</v>
      </c>
    </row>
    <row r="9842" spans="1:2" x14ac:dyDescent="0.25">
      <c r="A9842" s="204">
        <v>36416</v>
      </c>
      <c r="B9842" s="201">
        <v>6.51</v>
      </c>
    </row>
    <row r="9843" spans="1:2" x14ac:dyDescent="0.25">
      <c r="A9843" s="204">
        <v>36417</v>
      </c>
      <c r="B9843" s="201">
        <v>6.57</v>
      </c>
    </row>
    <row r="9844" spans="1:2" x14ac:dyDescent="0.25">
      <c r="A9844" s="204">
        <v>36418</v>
      </c>
      <c r="B9844" s="201">
        <v>6.56</v>
      </c>
    </row>
    <row r="9845" spans="1:2" x14ac:dyDescent="0.25">
      <c r="A9845" s="204">
        <v>36419</v>
      </c>
      <c r="B9845" s="201">
        <v>6.51</v>
      </c>
    </row>
    <row r="9846" spans="1:2" x14ac:dyDescent="0.25">
      <c r="A9846" s="204">
        <v>36420</v>
      </c>
      <c r="B9846" s="201">
        <v>6.47</v>
      </c>
    </row>
    <row r="9847" spans="1:2" x14ac:dyDescent="0.25">
      <c r="A9847" s="204">
        <v>36423</v>
      </c>
      <c r="B9847" s="201">
        <v>6.5</v>
      </c>
    </row>
    <row r="9848" spans="1:2" x14ac:dyDescent="0.25">
      <c r="A9848" s="204">
        <v>36424</v>
      </c>
      <c r="B9848" s="201">
        <v>6.52</v>
      </c>
    </row>
    <row r="9849" spans="1:2" x14ac:dyDescent="0.25">
      <c r="A9849" s="204">
        <v>36425</v>
      </c>
      <c r="B9849" s="201">
        <v>6.5</v>
      </c>
    </row>
    <row r="9850" spans="1:2" x14ac:dyDescent="0.25">
      <c r="A9850" s="204">
        <v>36426</v>
      </c>
      <c r="B9850" s="201">
        <v>6.44</v>
      </c>
    </row>
    <row r="9851" spans="1:2" x14ac:dyDescent="0.25">
      <c r="A9851" s="204">
        <v>36427</v>
      </c>
      <c r="B9851" s="201">
        <v>6.36</v>
      </c>
    </row>
    <row r="9852" spans="1:2" x14ac:dyDescent="0.25">
      <c r="A9852" s="204">
        <v>36430</v>
      </c>
      <c r="B9852" s="201">
        <v>6.42</v>
      </c>
    </row>
    <row r="9853" spans="1:2" x14ac:dyDescent="0.25">
      <c r="A9853" s="204">
        <v>36431</v>
      </c>
      <c r="B9853" s="201">
        <v>6.47</v>
      </c>
    </row>
    <row r="9854" spans="1:2" x14ac:dyDescent="0.25">
      <c r="A9854" s="204">
        <v>36432</v>
      </c>
      <c r="B9854" s="201">
        <v>6.55</v>
      </c>
    </row>
    <row r="9855" spans="1:2" x14ac:dyDescent="0.25">
      <c r="A9855" s="204">
        <v>36433</v>
      </c>
      <c r="B9855" s="201">
        <v>6.47</v>
      </c>
    </row>
    <row r="9856" spans="1:2" x14ac:dyDescent="0.25">
      <c r="A9856" s="204">
        <v>36434</v>
      </c>
      <c r="B9856" s="201">
        <v>6.57</v>
      </c>
    </row>
    <row r="9857" spans="1:2" x14ac:dyDescent="0.25">
      <c r="A9857" s="204">
        <v>36437</v>
      </c>
      <c r="B9857" s="201">
        <v>6.51</v>
      </c>
    </row>
    <row r="9858" spans="1:2" x14ac:dyDescent="0.25">
      <c r="A9858" s="204">
        <v>36438</v>
      </c>
      <c r="B9858" s="201">
        <v>6.59</v>
      </c>
    </row>
    <row r="9859" spans="1:2" x14ac:dyDescent="0.25">
      <c r="A9859" s="204">
        <v>36439</v>
      </c>
      <c r="B9859" s="201">
        <v>6.6</v>
      </c>
    </row>
    <row r="9860" spans="1:2" x14ac:dyDescent="0.25">
      <c r="A9860" s="204">
        <v>36440</v>
      </c>
      <c r="B9860" s="201">
        <v>6.6</v>
      </c>
    </row>
    <row r="9861" spans="1:2" x14ac:dyDescent="0.25">
      <c r="A9861" s="204">
        <v>36441</v>
      </c>
      <c r="B9861" s="201">
        <v>6.61</v>
      </c>
    </row>
    <row r="9862" spans="1:2" x14ac:dyDescent="0.25">
      <c r="A9862" s="204">
        <v>36444</v>
      </c>
      <c r="B9862" s="201" t="e">
        <f>NA()</f>
        <v>#N/A</v>
      </c>
    </row>
    <row r="9863" spans="1:2" x14ac:dyDescent="0.25">
      <c r="A9863" s="204">
        <v>36445</v>
      </c>
      <c r="B9863" s="201">
        <v>6.63</v>
      </c>
    </row>
    <row r="9864" spans="1:2" x14ac:dyDescent="0.25">
      <c r="A9864" s="204">
        <v>36446</v>
      </c>
      <c r="B9864" s="201">
        <v>6.69</v>
      </c>
    </row>
    <row r="9865" spans="1:2" x14ac:dyDescent="0.25">
      <c r="A9865" s="204">
        <v>36447</v>
      </c>
      <c r="B9865" s="201">
        <v>6.73</v>
      </c>
    </row>
    <row r="9866" spans="1:2" x14ac:dyDescent="0.25">
      <c r="A9866" s="204">
        <v>36448</v>
      </c>
      <c r="B9866" s="201">
        <v>6.66</v>
      </c>
    </row>
    <row r="9867" spans="1:2" x14ac:dyDescent="0.25">
      <c r="A9867" s="204">
        <v>36451</v>
      </c>
      <c r="B9867" s="201">
        <v>6.69</v>
      </c>
    </row>
    <row r="9868" spans="1:2" x14ac:dyDescent="0.25">
      <c r="A9868" s="204">
        <v>36452</v>
      </c>
      <c r="B9868" s="201">
        <v>6.74</v>
      </c>
    </row>
    <row r="9869" spans="1:2" x14ac:dyDescent="0.25">
      <c r="A9869" s="204">
        <v>36453</v>
      </c>
      <c r="B9869" s="201">
        <v>6.74</v>
      </c>
    </row>
    <row r="9870" spans="1:2" x14ac:dyDescent="0.25">
      <c r="A9870" s="204">
        <v>36454</v>
      </c>
      <c r="B9870" s="201">
        <v>6.76</v>
      </c>
    </row>
    <row r="9871" spans="1:2" x14ac:dyDescent="0.25">
      <c r="A9871" s="204">
        <v>36455</v>
      </c>
      <c r="B9871" s="201">
        <v>6.76</v>
      </c>
    </row>
    <row r="9872" spans="1:2" x14ac:dyDescent="0.25">
      <c r="A9872" s="204">
        <v>36458</v>
      </c>
      <c r="B9872" s="201">
        <v>6.75</v>
      </c>
    </row>
    <row r="9873" spans="1:2" x14ac:dyDescent="0.25">
      <c r="A9873" s="204">
        <v>36459</v>
      </c>
      <c r="B9873" s="201">
        <v>6.77</v>
      </c>
    </row>
    <row r="9874" spans="1:2" x14ac:dyDescent="0.25">
      <c r="A9874" s="204">
        <v>36460</v>
      </c>
      <c r="B9874" s="201">
        <v>6.71</v>
      </c>
    </row>
    <row r="9875" spans="1:2" x14ac:dyDescent="0.25">
      <c r="A9875" s="204">
        <v>36461</v>
      </c>
      <c r="B9875" s="201">
        <v>6.63</v>
      </c>
    </row>
    <row r="9876" spans="1:2" x14ac:dyDescent="0.25">
      <c r="A9876" s="204">
        <v>36462</v>
      </c>
      <c r="B9876" s="201">
        <v>6.52</v>
      </c>
    </row>
    <row r="9877" spans="1:2" x14ac:dyDescent="0.25">
      <c r="A9877" s="204">
        <v>36465</v>
      </c>
      <c r="B9877" s="201">
        <v>6.55</v>
      </c>
    </row>
    <row r="9878" spans="1:2" x14ac:dyDescent="0.25">
      <c r="A9878" s="204">
        <v>36466</v>
      </c>
      <c r="B9878" s="201">
        <v>6.51</v>
      </c>
    </row>
    <row r="9879" spans="1:2" x14ac:dyDescent="0.25">
      <c r="A9879" s="204">
        <v>36467</v>
      </c>
      <c r="B9879" s="201">
        <v>6.49</v>
      </c>
    </row>
    <row r="9880" spans="1:2" x14ac:dyDescent="0.25">
      <c r="A9880" s="204">
        <v>36468</v>
      </c>
      <c r="B9880" s="201">
        <v>6.45</v>
      </c>
    </row>
    <row r="9881" spans="1:2" x14ac:dyDescent="0.25">
      <c r="A9881" s="204">
        <v>36469</v>
      </c>
      <c r="B9881" s="201">
        <v>6.41</v>
      </c>
    </row>
    <row r="9882" spans="1:2" x14ac:dyDescent="0.25">
      <c r="A9882" s="204">
        <v>36472</v>
      </c>
      <c r="B9882" s="201">
        <v>6.42</v>
      </c>
    </row>
    <row r="9883" spans="1:2" x14ac:dyDescent="0.25">
      <c r="A9883" s="204">
        <v>36473</v>
      </c>
      <c r="B9883" s="201">
        <v>6.43</v>
      </c>
    </row>
    <row r="9884" spans="1:2" x14ac:dyDescent="0.25">
      <c r="A9884" s="204">
        <v>36474</v>
      </c>
      <c r="B9884" s="201">
        <v>6.45</v>
      </c>
    </row>
    <row r="9885" spans="1:2" x14ac:dyDescent="0.25">
      <c r="A9885" s="204">
        <v>36475</v>
      </c>
      <c r="B9885" s="201" t="e">
        <f>NA()</f>
        <v>#N/A</v>
      </c>
    </row>
    <row r="9886" spans="1:2" x14ac:dyDescent="0.25">
      <c r="A9886" s="204">
        <v>36476</v>
      </c>
      <c r="B9886" s="201">
        <v>6.37</v>
      </c>
    </row>
    <row r="9887" spans="1:2" x14ac:dyDescent="0.25">
      <c r="A9887" s="204">
        <v>36479</v>
      </c>
      <c r="B9887" s="201">
        <v>6.37</v>
      </c>
    </row>
    <row r="9888" spans="1:2" x14ac:dyDescent="0.25">
      <c r="A9888" s="204">
        <v>36480</v>
      </c>
      <c r="B9888" s="201">
        <v>6.4</v>
      </c>
    </row>
    <row r="9889" spans="1:2" x14ac:dyDescent="0.25">
      <c r="A9889" s="204">
        <v>36481</v>
      </c>
      <c r="B9889" s="201">
        <v>6.46</v>
      </c>
    </row>
    <row r="9890" spans="1:2" x14ac:dyDescent="0.25">
      <c r="A9890" s="204">
        <v>36482</v>
      </c>
      <c r="B9890" s="201">
        <v>6.49</v>
      </c>
    </row>
    <row r="9891" spans="1:2" x14ac:dyDescent="0.25">
      <c r="A9891" s="204">
        <v>36483</v>
      </c>
      <c r="B9891" s="201">
        <v>6.48</v>
      </c>
    </row>
    <row r="9892" spans="1:2" x14ac:dyDescent="0.25">
      <c r="A9892" s="204">
        <v>36486</v>
      </c>
      <c r="B9892" s="201">
        <v>6.51</v>
      </c>
    </row>
    <row r="9893" spans="1:2" x14ac:dyDescent="0.25">
      <c r="A9893" s="204">
        <v>36487</v>
      </c>
      <c r="B9893" s="201">
        <v>6.51</v>
      </c>
    </row>
    <row r="9894" spans="1:2" x14ac:dyDescent="0.25">
      <c r="A9894" s="204">
        <v>36488</v>
      </c>
      <c r="B9894" s="201">
        <v>6.53</v>
      </c>
    </row>
    <row r="9895" spans="1:2" x14ac:dyDescent="0.25">
      <c r="A9895" s="204">
        <v>36489</v>
      </c>
      <c r="B9895" s="201" t="e">
        <f>NA()</f>
        <v>#N/A</v>
      </c>
    </row>
    <row r="9896" spans="1:2" x14ac:dyDescent="0.25">
      <c r="A9896" s="204">
        <v>36490</v>
      </c>
      <c r="B9896" s="201">
        <v>6.57</v>
      </c>
    </row>
    <row r="9897" spans="1:2" x14ac:dyDescent="0.25">
      <c r="A9897" s="204">
        <v>36493</v>
      </c>
      <c r="B9897" s="201">
        <v>6.66</v>
      </c>
    </row>
    <row r="9898" spans="1:2" x14ac:dyDescent="0.25">
      <c r="A9898" s="204">
        <v>36494</v>
      </c>
      <c r="B9898" s="201">
        <v>6.62</v>
      </c>
    </row>
    <row r="9899" spans="1:2" x14ac:dyDescent="0.25">
      <c r="A9899" s="204">
        <v>36495</v>
      </c>
      <c r="B9899" s="201">
        <v>6.65</v>
      </c>
    </row>
    <row r="9900" spans="1:2" x14ac:dyDescent="0.25">
      <c r="A9900" s="204">
        <v>36496</v>
      </c>
      <c r="B9900" s="201">
        <v>6.67</v>
      </c>
    </row>
    <row r="9901" spans="1:2" x14ac:dyDescent="0.25">
      <c r="A9901" s="204">
        <v>36497</v>
      </c>
      <c r="B9901" s="201">
        <v>6.6</v>
      </c>
    </row>
    <row r="9902" spans="1:2" x14ac:dyDescent="0.25">
      <c r="A9902" s="204">
        <v>36500</v>
      </c>
      <c r="B9902" s="201">
        <v>6.58</v>
      </c>
    </row>
    <row r="9903" spans="1:2" x14ac:dyDescent="0.25">
      <c r="A9903" s="204">
        <v>36501</v>
      </c>
      <c r="B9903" s="201">
        <v>6.54</v>
      </c>
    </row>
    <row r="9904" spans="1:2" x14ac:dyDescent="0.25">
      <c r="A9904" s="204">
        <v>36502</v>
      </c>
      <c r="B9904" s="201">
        <v>6.57</v>
      </c>
    </row>
    <row r="9905" spans="1:2" x14ac:dyDescent="0.25">
      <c r="A9905" s="204">
        <v>36503</v>
      </c>
      <c r="B9905" s="201">
        <v>6.55</v>
      </c>
    </row>
    <row r="9906" spans="1:2" x14ac:dyDescent="0.25">
      <c r="A9906" s="204">
        <v>36504</v>
      </c>
      <c r="B9906" s="201">
        <v>6.48</v>
      </c>
    </row>
    <row r="9907" spans="1:2" x14ac:dyDescent="0.25">
      <c r="A9907" s="204">
        <v>36507</v>
      </c>
      <c r="B9907" s="201">
        <v>6.52</v>
      </c>
    </row>
    <row r="9908" spans="1:2" x14ac:dyDescent="0.25">
      <c r="A9908" s="204">
        <v>36508</v>
      </c>
      <c r="B9908" s="201">
        <v>6.64</v>
      </c>
    </row>
    <row r="9909" spans="1:2" x14ac:dyDescent="0.25">
      <c r="A9909" s="204">
        <v>36509</v>
      </c>
      <c r="B9909" s="201">
        <v>6.68</v>
      </c>
    </row>
    <row r="9910" spans="1:2" x14ac:dyDescent="0.25">
      <c r="A9910" s="204">
        <v>36510</v>
      </c>
      <c r="B9910" s="201">
        <v>6.75</v>
      </c>
    </row>
    <row r="9911" spans="1:2" x14ac:dyDescent="0.25">
      <c r="A9911" s="204">
        <v>36511</v>
      </c>
      <c r="B9911" s="201">
        <v>6.74</v>
      </c>
    </row>
    <row r="9912" spans="1:2" x14ac:dyDescent="0.25">
      <c r="A9912" s="204">
        <v>36514</v>
      </c>
      <c r="B9912" s="201">
        <v>6.81</v>
      </c>
    </row>
    <row r="9913" spans="1:2" x14ac:dyDescent="0.25">
      <c r="A9913" s="204">
        <v>36515</v>
      </c>
      <c r="B9913" s="201">
        <v>6.83</v>
      </c>
    </row>
    <row r="9914" spans="1:2" x14ac:dyDescent="0.25">
      <c r="A9914" s="204">
        <v>36516</v>
      </c>
      <c r="B9914" s="201">
        <v>6.82</v>
      </c>
    </row>
    <row r="9915" spans="1:2" x14ac:dyDescent="0.25">
      <c r="A9915" s="204">
        <v>36517</v>
      </c>
      <c r="B9915" s="201">
        <v>6.83</v>
      </c>
    </row>
    <row r="9916" spans="1:2" x14ac:dyDescent="0.25">
      <c r="A9916" s="204">
        <v>36518</v>
      </c>
      <c r="B9916" s="201" t="e">
        <f>NA()</f>
        <v>#N/A</v>
      </c>
    </row>
    <row r="9917" spans="1:2" x14ac:dyDescent="0.25">
      <c r="A9917" s="204">
        <v>36521</v>
      </c>
      <c r="B9917" s="201">
        <v>6.8</v>
      </c>
    </row>
    <row r="9918" spans="1:2" x14ac:dyDescent="0.25">
      <c r="A9918" s="204">
        <v>36522</v>
      </c>
      <c r="B9918" s="201">
        <v>6.82</v>
      </c>
    </row>
    <row r="9919" spans="1:2" x14ac:dyDescent="0.25">
      <c r="A9919" s="204">
        <v>36523</v>
      </c>
      <c r="B9919" s="201">
        <v>6.79</v>
      </c>
    </row>
    <row r="9920" spans="1:2" x14ac:dyDescent="0.25">
      <c r="A9920" s="204">
        <v>36524</v>
      </c>
      <c r="B9920" s="201">
        <v>6.78</v>
      </c>
    </row>
    <row r="9921" spans="1:2" x14ac:dyDescent="0.25">
      <c r="A9921" s="204">
        <v>36525</v>
      </c>
      <c r="B9921" s="201">
        <v>6.83</v>
      </c>
    </row>
    <row r="9922" spans="1:2" x14ac:dyDescent="0.25">
      <c r="A9922" s="204">
        <v>36528</v>
      </c>
      <c r="B9922" s="201">
        <v>6.94</v>
      </c>
    </row>
    <row r="9923" spans="1:2" x14ac:dyDescent="0.25">
      <c r="A9923" s="204">
        <v>36529</v>
      </c>
      <c r="B9923" s="201">
        <v>6.84</v>
      </c>
    </row>
    <row r="9924" spans="1:2" x14ac:dyDescent="0.25">
      <c r="A9924" s="204">
        <v>36530</v>
      </c>
      <c r="B9924" s="201">
        <v>6.95</v>
      </c>
    </row>
    <row r="9925" spans="1:2" x14ac:dyDescent="0.25">
      <c r="A9925" s="204">
        <v>36531</v>
      </c>
      <c r="B9925" s="201">
        <v>6.86</v>
      </c>
    </row>
    <row r="9926" spans="1:2" x14ac:dyDescent="0.25">
      <c r="A9926" s="204">
        <v>36532</v>
      </c>
      <c r="B9926" s="201">
        <v>6.82</v>
      </c>
    </row>
    <row r="9927" spans="1:2" x14ac:dyDescent="0.25">
      <c r="A9927" s="204">
        <v>36535</v>
      </c>
      <c r="B9927" s="201">
        <v>6.86</v>
      </c>
    </row>
    <row r="9928" spans="1:2" x14ac:dyDescent="0.25">
      <c r="A9928" s="204">
        <v>36536</v>
      </c>
      <c r="B9928" s="201">
        <v>6.94</v>
      </c>
    </row>
    <row r="9929" spans="1:2" x14ac:dyDescent="0.25">
      <c r="A9929" s="204">
        <v>36537</v>
      </c>
      <c r="B9929" s="201">
        <v>6.97</v>
      </c>
    </row>
    <row r="9930" spans="1:2" x14ac:dyDescent="0.25">
      <c r="A9930" s="204">
        <v>36538</v>
      </c>
      <c r="B9930" s="201">
        <v>6.88</v>
      </c>
    </row>
    <row r="9931" spans="1:2" x14ac:dyDescent="0.25">
      <c r="A9931" s="204">
        <v>36539</v>
      </c>
      <c r="B9931" s="201">
        <v>6.91</v>
      </c>
    </row>
    <row r="9932" spans="1:2" x14ac:dyDescent="0.25">
      <c r="A9932" s="204">
        <v>36542</v>
      </c>
      <c r="B9932" s="201" t="e">
        <f>NA()</f>
        <v>#N/A</v>
      </c>
    </row>
    <row r="9933" spans="1:2" x14ac:dyDescent="0.25">
      <c r="A9933" s="204">
        <v>36543</v>
      </c>
      <c r="B9933" s="201">
        <v>6.94</v>
      </c>
    </row>
    <row r="9934" spans="1:2" x14ac:dyDescent="0.25">
      <c r="A9934" s="204">
        <v>36544</v>
      </c>
      <c r="B9934" s="201">
        <v>6.91</v>
      </c>
    </row>
    <row r="9935" spans="1:2" x14ac:dyDescent="0.25">
      <c r="A9935" s="204">
        <v>36545</v>
      </c>
      <c r="B9935" s="201">
        <v>6.93</v>
      </c>
    </row>
    <row r="9936" spans="1:2" x14ac:dyDescent="0.25">
      <c r="A9936" s="204">
        <v>36546</v>
      </c>
      <c r="B9936" s="201">
        <v>6.91</v>
      </c>
    </row>
    <row r="9937" spans="1:2" x14ac:dyDescent="0.25">
      <c r="A9937" s="204">
        <v>36549</v>
      </c>
      <c r="B9937" s="201">
        <v>6.86</v>
      </c>
    </row>
    <row r="9938" spans="1:2" x14ac:dyDescent="0.25">
      <c r="A9938" s="204">
        <v>36550</v>
      </c>
      <c r="B9938" s="201">
        <v>6.84</v>
      </c>
    </row>
    <row r="9939" spans="1:2" x14ac:dyDescent="0.25">
      <c r="A9939" s="204">
        <v>36551</v>
      </c>
      <c r="B9939" s="201">
        <v>6.79</v>
      </c>
    </row>
    <row r="9940" spans="1:2" x14ac:dyDescent="0.25">
      <c r="A9940" s="204">
        <v>36552</v>
      </c>
      <c r="B9940" s="201">
        <v>6.73</v>
      </c>
    </row>
    <row r="9941" spans="1:2" x14ac:dyDescent="0.25">
      <c r="A9941" s="204">
        <v>36553</v>
      </c>
      <c r="B9941" s="201">
        <v>6.65</v>
      </c>
    </row>
    <row r="9942" spans="1:2" x14ac:dyDescent="0.25">
      <c r="A9942" s="204">
        <v>36556</v>
      </c>
      <c r="B9942" s="201">
        <v>6.72</v>
      </c>
    </row>
    <row r="9943" spans="1:2" x14ac:dyDescent="0.25">
      <c r="A9943" s="204">
        <v>36557</v>
      </c>
      <c r="B9943" s="201">
        <v>6.66</v>
      </c>
    </row>
    <row r="9944" spans="1:2" x14ac:dyDescent="0.25">
      <c r="A9944" s="204">
        <v>36558</v>
      </c>
      <c r="B9944" s="201">
        <v>6.61</v>
      </c>
    </row>
    <row r="9945" spans="1:2" x14ac:dyDescent="0.25">
      <c r="A9945" s="204">
        <v>36559</v>
      </c>
      <c r="B9945" s="201">
        <v>6.52</v>
      </c>
    </row>
    <row r="9946" spans="1:2" x14ac:dyDescent="0.25">
      <c r="A9946" s="204">
        <v>36560</v>
      </c>
      <c r="B9946" s="201">
        <v>6.54</v>
      </c>
    </row>
    <row r="9947" spans="1:2" x14ac:dyDescent="0.25">
      <c r="A9947" s="204">
        <v>36563</v>
      </c>
      <c r="B9947" s="201">
        <v>6.62</v>
      </c>
    </row>
    <row r="9948" spans="1:2" x14ac:dyDescent="0.25">
      <c r="A9948" s="204">
        <v>36564</v>
      </c>
      <c r="B9948" s="201">
        <v>6.51</v>
      </c>
    </row>
    <row r="9949" spans="1:2" x14ac:dyDescent="0.25">
      <c r="A9949" s="204">
        <v>36565</v>
      </c>
      <c r="B9949" s="201">
        <v>6.6</v>
      </c>
    </row>
    <row r="9950" spans="1:2" x14ac:dyDescent="0.25">
      <c r="A9950" s="204">
        <v>36566</v>
      </c>
      <c r="B9950" s="201">
        <v>6.67</v>
      </c>
    </row>
    <row r="9951" spans="1:2" x14ac:dyDescent="0.25">
      <c r="A9951" s="204">
        <v>36567</v>
      </c>
      <c r="B9951" s="201">
        <v>6.62</v>
      </c>
    </row>
    <row r="9952" spans="1:2" x14ac:dyDescent="0.25">
      <c r="A9952" s="204">
        <v>36570</v>
      </c>
      <c r="B9952" s="201">
        <v>6.55</v>
      </c>
    </row>
    <row r="9953" spans="1:2" x14ac:dyDescent="0.25">
      <c r="A9953" s="204">
        <v>36571</v>
      </c>
      <c r="B9953" s="201">
        <v>6.59</v>
      </c>
    </row>
    <row r="9954" spans="1:2" x14ac:dyDescent="0.25">
      <c r="A9954" s="204">
        <v>36572</v>
      </c>
      <c r="B9954" s="201">
        <v>6.6</v>
      </c>
    </row>
    <row r="9955" spans="1:2" x14ac:dyDescent="0.25">
      <c r="A9955" s="204">
        <v>36573</v>
      </c>
      <c r="B9955" s="201">
        <v>6.55</v>
      </c>
    </row>
    <row r="9956" spans="1:2" x14ac:dyDescent="0.25">
      <c r="A9956" s="204">
        <v>36574</v>
      </c>
      <c r="B9956" s="201">
        <v>6.47</v>
      </c>
    </row>
    <row r="9957" spans="1:2" x14ac:dyDescent="0.25">
      <c r="A9957" s="204">
        <v>36577</v>
      </c>
      <c r="B9957" s="201" t="e">
        <f>NA()</f>
        <v>#N/A</v>
      </c>
    </row>
    <row r="9958" spans="1:2" x14ac:dyDescent="0.25">
      <c r="A9958" s="204">
        <v>36578</v>
      </c>
      <c r="B9958" s="201">
        <v>6.39</v>
      </c>
    </row>
    <row r="9959" spans="1:2" x14ac:dyDescent="0.25">
      <c r="A9959" s="204">
        <v>36579</v>
      </c>
      <c r="B9959" s="201">
        <v>6.45</v>
      </c>
    </row>
    <row r="9960" spans="1:2" x14ac:dyDescent="0.25">
      <c r="A9960" s="204">
        <v>36580</v>
      </c>
      <c r="B9960" s="201">
        <v>6.43</v>
      </c>
    </row>
    <row r="9961" spans="1:2" x14ac:dyDescent="0.25">
      <c r="A9961" s="204">
        <v>36581</v>
      </c>
      <c r="B9961" s="201">
        <v>6.47</v>
      </c>
    </row>
    <row r="9962" spans="1:2" x14ac:dyDescent="0.25">
      <c r="A9962" s="204">
        <v>36584</v>
      </c>
      <c r="B9962" s="201">
        <v>6.47</v>
      </c>
    </row>
    <row r="9963" spans="1:2" x14ac:dyDescent="0.25">
      <c r="A9963" s="204">
        <v>36585</v>
      </c>
      <c r="B9963" s="201">
        <v>6.46</v>
      </c>
    </row>
    <row r="9964" spans="1:2" x14ac:dyDescent="0.25">
      <c r="A9964" s="204">
        <v>36586</v>
      </c>
      <c r="B9964" s="201">
        <v>6.48</v>
      </c>
    </row>
    <row r="9965" spans="1:2" x14ac:dyDescent="0.25">
      <c r="A9965" s="204">
        <v>36587</v>
      </c>
      <c r="B9965" s="201">
        <v>6.45</v>
      </c>
    </row>
    <row r="9966" spans="1:2" x14ac:dyDescent="0.25">
      <c r="A9966" s="204">
        <v>36588</v>
      </c>
      <c r="B9966" s="201">
        <v>6.41</v>
      </c>
    </row>
    <row r="9967" spans="1:2" x14ac:dyDescent="0.25">
      <c r="A9967" s="204">
        <v>36591</v>
      </c>
      <c r="B9967" s="201">
        <v>6.46</v>
      </c>
    </row>
    <row r="9968" spans="1:2" x14ac:dyDescent="0.25">
      <c r="A9968" s="204">
        <v>36592</v>
      </c>
      <c r="B9968" s="201">
        <v>6.46</v>
      </c>
    </row>
    <row r="9969" spans="1:2" x14ac:dyDescent="0.25">
      <c r="A9969" s="204">
        <v>36593</v>
      </c>
      <c r="B9969" s="201">
        <v>6.48</v>
      </c>
    </row>
    <row r="9970" spans="1:2" x14ac:dyDescent="0.25">
      <c r="A9970" s="204">
        <v>36594</v>
      </c>
      <c r="B9970" s="201">
        <v>6.47</v>
      </c>
    </row>
    <row r="9971" spans="1:2" x14ac:dyDescent="0.25">
      <c r="A9971" s="204">
        <v>36595</v>
      </c>
      <c r="B9971" s="201">
        <v>6.52</v>
      </c>
    </row>
    <row r="9972" spans="1:2" x14ac:dyDescent="0.25">
      <c r="A9972" s="204">
        <v>36598</v>
      </c>
      <c r="B9972" s="201">
        <v>6.5</v>
      </c>
    </row>
    <row r="9973" spans="1:2" x14ac:dyDescent="0.25">
      <c r="A9973" s="204">
        <v>36599</v>
      </c>
      <c r="B9973" s="201">
        <v>6.43</v>
      </c>
    </row>
    <row r="9974" spans="1:2" x14ac:dyDescent="0.25">
      <c r="A9974" s="204">
        <v>36600</v>
      </c>
      <c r="B9974" s="201">
        <v>6.39</v>
      </c>
    </row>
    <row r="9975" spans="1:2" x14ac:dyDescent="0.25">
      <c r="A9975" s="204">
        <v>36601</v>
      </c>
      <c r="B9975" s="201">
        <v>6.37</v>
      </c>
    </row>
    <row r="9976" spans="1:2" x14ac:dyDescent="0.25">
      <c r="A9976" s="204">
        <v>36602</v>
      </c>
      <c r="B9976" s="201">
        <v>6.33</v>
      </c>
    </row>
    <row r="9977" spans="1:2" x14ac:dyDescent="0.25">
      <c r="A9977" s="204">
        <v>36605</v>
      </c>
      <c r="B9977" s="201">
        <v>6.31</v>
      </c>
    </row>
    <row r="9978" spans="1:2" x14ac:dyDescent="0.25">
      <c r="A9978" s="204">
        <v>36606</v>
      </c>
      <c r="B9978" s="201">
        <v>6.28</v>
      </c>
    </row>
    <row r="9979" spans="1:2" x14ac:dyDescent="0.25">
      <c r="A9979" s="204">
        <v>36607</v>
      </c>
      <c r="B9979" s="201">
        <v>6.3</v>
      </c>
    </row>
    <row r="9980" spans="1:2" x14ac:dyDescent="0.25">
      <c r="A9980" s="204">
        <v>36608</v>
      </c>
      <c r="B9980" s="201">
        <v>6.25</v>
      </c>
    </row>
    <row r="9981" spans="1:2" x14ac:dyDescent="0.25">
      <c r="A9981" s="204">
        <v>36609</v>
      </c>
      <c r="B9981" s="201">
        <v>6.36</v>
      </c>
    </row>
    <row r="9982" spans="1:2" x14ac:dyDescent="0.25">
      <c r="A9982" s="204">
        <v>36612</v>
      </c>
      <c r="B9982" s="201">
        <v>6.35</v>
      </c>
    </row>
    <row r="9983" spans="1:2" x14ac:dyDescent="0.25">
      <c r="A9983" s="204">
        <v>36613</v>
      </c>
      <c r="B9983" s="201">
        <v>6.34</v>
      </c>
    </row>
    <row r="9984" spans="1:2" x14ac:dyDescent="0.25">
      <c r="A9984" s="204">
        <v>36614</v>
      </c>
      <c r="B9984" s="201">
        <v>6.35</v>
      </c>
    </row>
    <row r="9985" spans="1:2" x14ac:dyDescent="0.25">
      <c r="A9985" s="204">
        <v>36615</v>
      </c>
      <c r="B9985" s="201">
        <v>6.26</v>
      </c>
    </row>
    <row r="9986" spans="1:2" x14ac:dyDescent="0.25">
      <c r="A9986" s="204">
        <v>36616</v>
      </c>
      <c r="B9986" s="201">
        <v>6.2</v>
      </c>
    </row>
    <row r="9987" spans="1:2" x14ac:dyDescent="0.25">
      <c r="A9987" s="204">
        <v>36619</v>
      </c>
      <c r="B9987" s="201">
        <v>6.19</v>
      </c>
    </row>
    <row r="9988" spans="1:2" x14ac:dyDescent="0.25">
      <c r="A9988" s="204">
        <v>36620</v>
      </c>
      <c r="B9988" s="201">
        <v>6.12</v>
      </c>
    </row>
    <row r="9989" spans="1:2" x14ac:dyDescent="0.25">
      <c r="A9989" s="204">
        <v>36621</v>
      </c>
      <c r="B9989" s="201">
        <v>6.14</v>
      </c>
    </row>
    <row r="9990" spans="1:2" x14ac:dyDescent="0.25">
      <c r="A9990" s="204">
        <v>36622</v>
      </c>
      <c r="B9990" s="201">
        <v>6.12</v>
      </c>
    </row>
    <row r="9991" spans="1:2" x14ac:dyDescent="0.25">
      <c r="A9991" s="204">
        <v>36623</v>
      </c>
      <c r="B9991" s="201">
        <v>6.04</v>
      </c>
    </row>
    <row r="9992" spans="1:2" x14ac:dyDescent="0.25">
      <c r="A9992" s="204">
        <v>36626</v>
      </c>
      <c r="B9992" s="201">
        <v>6.04</v>
      </c>
    </row>
    <row r="9993" spans="1:2" x14ac:dyDescent="0.25">
      <c r="A9993" s="204">
        <v>36627</v>
      </c>
      <c r="B9993" s="201">
        <v>6.13</v>
      </c>
    </row>
    <row r="9994" spans="1:2" x14ac:dyDescent="0.25">
      <c r="A9994" s="204">
        <v>36628</v>
      </c>
      <c r="B9994" s="201">
        <v>6.19</v>
      </c>
    </row>
    <row r="9995" spans="1:2" x14ac:dyDescent="0.25">
      <c r="A9995" s="204">
        <v>36629</v>
      </c>
      <c r="B9995" s="201">
        <v>6.16</v>
      </c>
    </row>
    <row r="9996" spans="1:2" x14ac:dyDescent="0.25">
      <c r="A9996" s="204">
        <v>36630</v>
      </c>
      <c r="B9996" s="201">
        <v>6.12</v>
      </c>
    </row>
    <row r="9997" spans="1:2" x14ac:dyDescent="0.25">
      <c r="A9997" s="204">
        <v>36633</v>
      </c>
      <c r="B9997" s="201">
        <v>6.26</v>
      </c>
    </row>
    <row r="9998" spans="1:2" x14ac:dyDescent="0.25">
      <c r="A9998" s="204">
        <v>36634</v>
      </c>
      <c r="B9998" s="201">
        <v>6.26</v>
      </c>
    </row>
    <row r="9999" spans="1:2" x14ac:dyDescent="0.25">
      <c r="A9999" s="204">
        <v>36635</v>
      </c>
      <c r="B9999" s="201">
        <v>6.18</v>
      </c>
    </row>
    <row r="10000" spans="1:2" x14ac:dyDescent="0.25">
      <c r="A10000" s="204">
        <v>36636</v>
      </c>
      <c r="B10000" s="201">
        <v>6.16</v>
      </c>
    </row>
    <row r="10001" spans="1:2" x14ac:dyDescent="0.25">
      <c r="A10001" s="204">
        <v>36637</v>
      </c>
      <c r="B10001" s="201" t="e">
        <f>NA()</f>
        <v>#N/A</v>
      </c>
    </row>
    <row r="10002" spans="1:2" x14ac:dyDescent="0.25">
      <c r="A10002" s="204">
        <v>36640</v>
      </c>
      <c r="B10002" s="201">
        <v>6.2</v>
      </c>
    </row>
    <row r="10003" spans="1:2" x14ac:dyDescent="0.25">
      <c r="A10003" s="204">
        <v>36641</v>
      </c>
      <c r="B10003" s="201">
        <v>6.27</v>
      </c>
    </row>
    <row r="10004" spans="1:2" x14ac:dyDescent="0.25">
      <c r="A10004" s="204">
        <v>36642</v>
      </c>
      <c r="B10004" s="201">
        <v>6.28</v>
      </c>
    </row>
    <row r="10005" spans="1:2" x14ac:dyDescent="0.25">
      <c r="A10005" s="204">
        <v>36643</v>
      </c>
      <c r="B10005" s="201">
        <v>6.34</v>
      </c>
    </row>
    <row r="10006" spans="1:2" x14ac:dyDescent="0.25">
      <c r="A10006" s="204">
        <v>36644</v>
      </c>
      <c r="B10006" s="201">
        <v>6.31</v>
      </c>
    </row>
    <row r="10007" spans="1:2" x14ac:dyDescent="0.25">
      <c r="A10007" s="204">
        <v>36647</v>
      </c>
      <c r="B10007" s="201">
        <v>6.33</v>
      </c>
    </row>
    <row r="10008" spans="1:2" x14ac:dyDescent="0.25">
      <c r="A10008" s="204">
        <v>36648</v>
      </c>
      <c r="B10008" s="201">
        <v>6.39</v>
      </c>
    </row>
    <row r="10009" spans="1:2" x14ac:dyDescent="0.25">
      <c r="A10009" s="204">
        <v>36649</v>
      </c>
      <c r="B10009" s="201">
        <v>6.49</v>
      </c>
    </row>
    <row r="10010" spans="1:2" x14ac:dyDescent="0.25">
      <c r="A10010" s="204">
        <v>36650</v>
      </c>
      <c r="B10010" s="201">
        <v>6.59</v>
      </c>
    </row>
    <row r="10011" spans="1:2" x14ac:dyDescent="0.25">
      <c r="A10011" s="204">
        <v>36651</v>
      </c>
      <c r="B10011" s="201">
        <v>6.61</v>
      </c>
    </row>
    <row r="10012" spans="1:2" x14ac:dyDescent="0.25">
      <c r="A10012" s="204">
        <v>36654</v>
      </c>
      <c r="B10012" s="201">
        <v>6.69</v>
      </c>
    </row>
    <row r="10013" spans="1:2" x14ac:dyDescent="0.25">
      <c r="A10013" s="204">
        <v>36655</v>
      </c>
      <c r="B10013" s="201">
        <v>6.64</v>
      </c>
    </row>
    <row r="10014" spans="1:2" x14ac:dyDescent="0.25">
      <c r="A10014" s="204">
        <v>36656</v>
      </c>
      <c r="B10014" s="201">
        <v>6.56</v>
      </c>
    </row>
    <row r="10015" spans="1:2" x14ac:dyDescent="0.25">
      <c r="A10015" s="204">
        <v>36657</v>
      </c>
      <c r="B10015" s="201">
        <v>6.54</v>
      </c>
    </row>
    <row r="10016" spans="1:2" x14ac:dyDescent="0.25">
      <c r="A10016" s="204">
        <v>36658</v>
      </c>
      <c r="B10016" s="201">
        <v>6.62</v>
      </c>
    </row>
    <row r="10017" spans="1:2" x14ac:dyDescent="0.25">
      <c r="A10017" s="204">
        <v>36661</v>
      </c>
      <c r="B10017" s="201">
        <v>6.56</v>
      </c>
    </row>
    <row r="10018" spans="1:2" x14ac:dyDescent="0.25">
      <c r="A10018" s="204">
        <v>36662</v>
      </c>
      <c r="B10018" s="201">
        <v>6.52</v>
      </c>
    </row>
    <row r="10019" spans="1:2" x14ac:dyDescent="0.25">
      <c r="A10019" s="204">
        <v>36663</v>
      </c>
      <c r="B10019" s="201">
        <v>6.58</v>
      </c>
    </row>
    <row r="10020" spans="1:2" x14ac:dyDescent="0.25">
      <c r="A10020" s="204">
        <v>36664</v>
      </c>
      <c r="B10020" s="201">
        <v>6.66</v>
      </c>
    </row>
    <row r="10021" spans="1:2" x14ac:dyDescent="0.25">
      <c r="A10021" s="204">
        <v>36665</v>
      </c>
      <c r="B10021" s="201">
        <v>6.64</v>
      </c>
    </row>
    <row r="10022" spans="1:2" x14ac:dyDescent="0.25">
      <c r="A10022" s="204">
        <v>36668</v>
      </c>
      <c r="B10022" s="201">
        <v>6.58</v>
      </c>
    </row>
    <row r="10023" spans="1:2" x14ac:dyDescent="0.25">
      <c r="A10023" s="204">
        <v>36669</v>
      </c>
      <c r="B10023" s="201">
        <v>6.58</v>
      </c>
    </row>
    <row r="10024" spans="1:2" x14ac:dyDescent="0.25">
      <c r="A10024" s="204">
        <v>36670</v>
      </c>
      <c r="B10024" s="201">
        <v>6.61</v>
      </c>
    </row>
    <row r="10025" spans="1:2" x14ac:dyDescent="0.25">
      <c r="A10025" s="204">
        <v>36671</v>
      </c>
      <c r="B10025" s="201">
        <v>6.5</v>
      </c>
    </row>
    <row r="10026" spans="1:2" x14ac:dyDescent="0.25">
      <c r="A10026" s="204">
        <v>36672</v>
      </c>
      <c r="B10026" s="201">
        <v>6.45</v>
      </c>
    </row>
    <row r="10027" spans="1:2" x14ac:dyDescent="0.25">
      <c r="A10027" s="204">
        <v>36675</v>
      </c>
      <c r="B10027" s="201" t="e">
        <f>NA()</f>
        <v>#N/A</v>
      </c>
    </row>
    <row r="10028" spans="1:2" x14ac:dyDescent="0.25">
      <c r="A10028" s="204">
        <v>36676</v>
      </c>
      <c r="B10028" s="201">
        <v>6.5</v>
      </c>
    </row>
    <row r="10029" spans="1:2" x14ac:dyDescent="0.25">
      <c r="A10029" s="204">
        <v>36677</v>
      </c>
      <c r="B10029" s="201">
        <v>6.42</v>
      </c>
    </row>
    <row r="10030" spans="1:2" x14ac:dyDescent="0.25">
      <c r="A10030" s="204">
        <v>36678</v>
      </c>
      <c r="B10030" s="201">
        <v>6.33</v>
      </c>
    </row>
    <row r="10031" spans="1:2" x14ac:dyDescent="0.25">
      <c r="A10031" s="204">
        <v>36679</v>
      </c>
      <c r="B10031" s="201">
        <v>6.31</v>
      </c>
    </row>
    <row r="10032" spans="1:2" x14ac:dyDescent="0.25">
      <c r="A10032" s="204">
        <v>36682</v>
      </c>
      <c r="B10032" s="201">
        <v>6.28</v>
      </c>
    </row>
    <row r="10033" spans="1:2" x14ac:dyDescent="0.25">
      <c r="A10033" s="204">
        <v>36683</v>
      </c>
      <c r="B10033" s="201">
        <v>6.28</v>
      </c>
    </row>
    <row r="10034" spans="1:2" x14ac:dyDescent="0.25">
      <c r="A10034" s="204">
        <v>36684</v>
      </c>
      <c r="B10034" s="201">
        <v>6.26</v>
      </c>
    </row>
    <row r="10035" spans="1:2" x14ac:dyDescent="0.25">
      <c r="A10035" s="204">
        <v>36685</v>
      </c>
      <c r="B10035" s="201">
        <v>6.25</v>
      </c>
    </row>
    <row r="10036" spans="1:2" x14ac:dyDescent="0.25">
      <c r="A10036" s="204">
        <v>36686</v>
      </c>
      <c r="B10036" s="201">
        <v>6.26</v>
      </c>
    </row>
    <row r="10037" spans="1:2" x14ac:dyDescent="0.25">
      <c r="A10037" s="204">
        <v>36689</v>
      </c>
      <c r="B10037" s="201">
        <v>6.23</v>
      </c>
    </row>
    <row r="10038" spans="1:2" x14ac:dyDescent="0.25">
      <c r="A10038" s="204">
        <v>36690</v>
      </c>
      <c r="B10038" s="201">
        <v>6.3</v>
      </c>
    </row>
    <row r="10039" spans="1:2" x14ac:dyDescent="0.25">
      <c r="A10039" s="204">
        <v>36691</v>
      </c>
      <c r="B10039" s="201">
        <v>6.25</v>
      </c>
    </row>
    <row r="10040" spans="1:2" x14ac:dyDescent="0.25">
      <c r="A10040" s="204">
        <v>36692</v>
      </c>
      <c r="B10040" s="201">
        <v>6.26</v>
      </c>
    </row>
    <row r="10041" spans="1:2" x14ac:dyDescent="0.25">
      <c r="A10041" s="204">
        <v>36693</v>
      </c>
      <c r="B10041" s="201">
        <v>6.21</v>
      </c>
    </row>
    <row r="10042" spans="1:2" x14ac:dyDescent="0.25">
      <c r="A10042" s="204">
        <v>36696</v>
      </c>
      <c r="B10042" s="201">
        <v>6.24</v>
      </c>
    </row>
    <row r="10043" spans="1:2" x14ac:dyDescent="0.25">
      <c r="A10043" s="204">
        <v>36697</v>
      </c>
      <c r="B10043" s="201">
        <v>6.25</v>
      </c>
    </row>
    <row r="10044" spans="1:2" x14ac:dyDescent="0.25">
      <c r="A10044" s="204">
        <v>36698</v>
      </c>
      <c r="B10044" s="201">
        <v>6.32</v>
      </c>
    </row>
    <row r="10045" spans="1:2" x14ac:dyDescent="0.25">
      <c r="A10045" s="204">
        <v>36699</v>
      </c>
      <c r="B10045" s="201">
        <v>6.33</v>
      </c>
    </row>
    <row r="10046" spans="1:2" x14ac:dyDescent="0.25">
      <c r="A10046" s="204">
        <v>36700</v>
      </c>
      <c r="B10046" s="201">
        <v>6.38</v>
      </c>
    </row>
    <row r="10047" spans="1:2" x14ac:dyDescent="0.25">
      <c r="A10047" s="204">
        <v>36703</v>
      </c>
      <c r="B10047" s="201">
        <v>6.34</v>
      </c>
    </row>
    <row r="10048" spans="1:2" x14ac:dyDescent="0.25">
      <c r="A10048" s="204">
        <v>36704</v>
      </c>
      <c r="B10048" s="201">
        <v>6.31</v>
      </c>
    </row>
    <row r="10049" spans="1:2" x14ac:dyDescent="0.25">
      <c r="A10049" s="204">
        <v>36705</v>
      </c>
      <c r="B10049" s="201">
        <v>6.33</v>
      </c>
    </row>
    <row r="10050" spans="1:2" x14ac:dyDescent="0.25">
      <c r="A10050" s="204">
        <v>36706</v>
      </c>
      <c r="B10050" s="201">
        <v>6.24</v>
      </c>
    </row>
    <row r="10051" spans="1:2" x14ac:dyDescent="0.25">
      <c r="A10051" s="204">
        <v>36707</v>
      </c>
      <c r="B10051" s="201">
        <v>6.26</v>
      </c>
    </row>
    <row r="10052" spans="1:2" x14ac:dyDescent="0.25">
      <c r="A10052" s="204">
        <v>36710</v>
      </c>
      <c r="B10052" s="201">
        <v>6.22</v>
      </c>
    </row>
    <row r="10053" spans="1:2" x14ac:dyDescent="0.25">
      <c r="A10053" s="204">
        <v>36711</v>
      </c>
      <c r="B10053" s="201" t="e">
        <f>NA()</f>
        <v>#N/A</v>
      </c>
    </row>
    <row r="10054" spans="1:2" x14ac:dyDescent="0.25">
      <c r="A10054" s="204">
        <v>36712</v>
      </c>
      <c r="B10054" s="201">
        <v>6.21</v>
      </c>
    </row>
    <row r="10055" spans="1:2" x14ac:dyDescent="0.25">
      <c r="A10055" s="204">
        <v>36713</v>
      </c>
      <c r="B10055" s="201">
        <v>6.27</v>
      </c>
    </row>
    <row r="10056" spans="1:2" x14ac:dyDescent="0.25">
      <c r="A10056" s="204">
        <v>36714</v>
      </c>
      <c r="B10056" s="201">
        <v>6.23</v>
      </c>
    </row>
    <row r="10057" spans="1:2" x14ac:dyDescent="0.25">
      <c r="A10057" s="204">
        <v>36717</v>
      </c>
      <c r="B10057" s="201">
        <v>6.23</v>
      </c>
    </row>
    <row r="10058" spans="1:2" x14ac:dyDescent="0.25">
      <c r="A10058" s="204">
        <v>36718</v>
      </c>
      <c r="B10058" s="201">
        <v>6.23</v>
      </c>
    </row>
    <row r="10059" spans="1:2" x14ac:dyDescent="0.25">
      <c r="A10059" s="204">
        <v>36719</v>
      </c>
      <c r="B10059" s="201">
        <v>6.23</v>
      </c>
    </row>
    <row r="10060" spans="1:2" x14ac:dyDescent="0.25">
      <c r="A10060" s="204">
        <v>36720</v>
      </c>
      <c r="B10060" s="201">
        <v>6.15</v>
      </c>
    </row>
    <row r="10061" spans="1:2" x14ac:dyDescent="0.25">
      <c r="A10061" s="204">
        <v>36721</v>
      </c>
      <c r="B10061" s="201">
        <v>6.24</v>
      </c>
    </row>
    <row r="10062" spans="1:2" x14ac:dyDescent="0.25">
      <c r="A10062" s="204">
        <v>36724</v>
      </c>
      <c r="B10062" s="201">
        <v>6.3</v>
      </c>
    </row>
    <row r="10063" spans="1:2" x14ac:dyDescent="0.25">
      <c r="A10063" s="204">
        <v>36725</v>
      </c>
      <c r="B10063" s="201">
        <v>6.29</v>
      </c>
    </row>
    <row r="10064" spans="1:2" x14ac:dyDescent="0.25">
      <c r="A10064" s="204">
        <v>36726</v>
      </c>
      <c r="B10064" s="201">
        <v>6.29</v>
      </c>
    </row>
    <row r="10065" spans="1:2" x14ac:dyDescent="0.25">
      <c r="A10065" s="204">
        <v>36727</v>
      </c>
      <c r="B10065" s="201">
        <v>6.15</v>
      </c>
    </row>
    <row r="10066" spans="1:2" x14ac:dyDescent="0.25">
      <c r="A10066" s="204">
        <v>36728</v>
      </c>
      <c r="B10066" s="201">
        <v>6.12</v>
      </c>
    </row>
    <row r="10067" spans="1:2" x14ac:dyDescent="0.25">
      <c r="A10067" s="204">
        <v>36731</v>
      </c>
      <c r="B10067" s="201">
        <v>6.15</v>
      </c>
    </row>
    <row r="10068" spans="1:2" x14ac:dyDescent="0.25">
      <c r="A10068" s="204">
        <v>36732</v>
      </c>
      <c r="B10068" s="201">
        <v>6.14</v>
      </c>
    </row>
    <row r="10069" spans="1:2" x14ac:dyDescent="0.25">
      <c r="A10069" s="204">
        <v>36733</v>
      </c>
      <c r="B10069" s="201">
        <v>6.14</v>
      </c>
    </row>
    <row r="10070" spans="1:2" x14ac:dyDescent="0.25">
      <c r="A10070" s="204">
        <v>36734</v>
      </c>
      <c r="B10070" s="201">
        <v>6.1</v>
      </c>
    </row>
    <row r="10071" spans="1:2" x14ac:dyDescent="0.25">
      <c r="A10071" s="204">
        <v>36735</v>
      </c>
      <c r="B10071" s="201">
        <v>6.12</v>
      </c>
    </row>
    <row r="10072" spans="1:2" x14ac:dyDescent="0.25">
      <c r="A10072" s="204">
        <v>36738</v>
      </c>
      <c r="B10072" s="201">
        <v>6.13</v>
      </c>
    </row>
    <row r="10073" spans="1:2" x14ac:dyDescent="0.25">
      <c r="A10073" s="204">
        <v>36739</v>
      </c>
      <c r="B10073" s="201">
        <v>6.09</v>
      </c>
    </row>
    <row r="10074" spans="1:2" x14ac:dyDescent="0.25">
      <c r="A10074" s="204">
        <v>36740</v>
      </c>
      <c r="B10074" s="201">
        <v>6.09</v>
      </c>
    </row>
    <row r="10075" spans="1:2" x14ac:dyDescent="0.25">
      <c r="A10075" s="204">
        <v>36741</v>
      </c>
      <c r="B10075" s="201">
        <v>6.05</v>
      </c>
    </row>
    <row r="10076" spans="1:2" x14ac:dyDescent="0.25">
      <c r="A10076" s="204">
        <v>36742</v>
      </c>
      <c r="B10076" s="201">
        <v>6.03</v>
      </c>
    </row>
    <row r="10077" spans="1:2" x14ac:dyDescent="0.25">
      <c r="A10077" s="204">
        <v>36745</v>
      </c>
      <c r="B10077" s="201">
        <v>6.06</v>
      </c>
    </row>
    <row r="10078" spans="1:2" x14ac:dyDescent="0.25">
      <c r="A10078" s="204">
        <v>36746</v>
      </c>
      <c r="B10078" s="201">
        <v>6.03</v>
      </c>
    </row>
    <row r="10079" spans="1:2" x14ac:dyDescent="0.25">
      <c r="A10079" s="204">
        <v>36747</v>
      </c>
      <c r="B10079" s="201">
        <v>6.02</v>
      </c>
    </row>
    <row r="10080" spans="1:2" x14ac:dyDescent="0.25">
      <c r="A10080" s="204">
        <v>36748</v>
      </c>
      <c r="B10080" s="201">
        <v>6</v>
      </c>
    </row>
    <row r="10081" spans="1:2" x14ac:dyDescent="0.25">
      <c r="A10081" s="204">
        <v>36749</v>
      </c>
      <c r="B10081" s="201">
        <v>6.04</v>
      </c>
    </row>
    <row r="10082" spans="1:2" x14ac:dyDescent="0.25">
      <c r="A10082" s="204">
        <v>36752</v>
      </c>
      <c r="B10082" s="201">
        <v>6</v>
      </c>
    </row>
    <row r="10083" spans="1:2" x14ac:dyDescent="0.25">
      <c r="A10083" s="204">
        <v>36753</v>
      </c>
      <c r="B10083" s="201">
        <v>6.02</v>
      </c>
    </row>
    <row r="10084" spans="1:2" x14ac:dyDescent="0.25">
      <c r="A10084" s="204">
        <v>36754</v>
      </c>
      <c r="B10084" s="201">
        <v>6.05</v>
      </c>
    </row>
    <row r="10085" spans="1:2" x14ac:dyDescent="0.25">
      <c r="A10085" s="204">
        <v>36755</v>
      </c>
      <c r="B10085" s="201">
        <v>6.02</v>
      </c>
    </row>
    <row r="10086" spans="1:2" x14ac:dyDescent="0.25">
      <c r="A10086" s="204">
        <v>36756</v>
      </c>
      <c r="B10086" s="201">
        <v>6</v>
      </c>
    </row>
    <row r="10087" spans="1:2" x14ac:dyDescent="0.25">
      <c r="A10087" s="204">
        <v>36759</v>
      </c>
      <c r="B10087" s="201">
        <v>6.02</v>
      </c>
    </row>
    <row r="10088" spans="1:2" x14ac:dyDescent="0.25">
      <c r="A10088" s="204">
        <v>36760</v>
      </c>
      <c r="B10088" s="201">
        <v>6.01</v>
      </c>
    </row>
    <row r="10089" spans="1:2" x14ac:dyDescent="0.25">
      <c r="A10089" s="204">
        <v>36761</v>
      </c>
      <c r="B10089" s="201">
        <v>5.97</v>
      </c>
    </row>
    <row r="10090" spans="1:2" x14ac:dyDescent="0.25">
      <c r="A10090" s="204">
        <v>36762</v>
      </c>
      <c r="B10090" s="201">
        <v>5.96</v>
      </c>
    </row>
    <row r="10091" spans="1:2" x14ac:dyDescent="0.25">
      <c r="A10091" s="204">
        <v>36763</v>
      </c>
      <c r="B10091" s="201">
        <v>5.96</v>
      </c>
    </row>
    <row r="10092" spans="1:2" x14ac:dyDescent="0.25">
      <c r="A10092" s="204">
        <v>36766</v>
      </c>
      <c r="B10092" s="201">
        <v>6.01</v>
      </c>
    </row>
    <row r="10093" spans="1:2" x14ac:dyDescent="0.25">
      <c r="A10093" s="204">
        <v>36767</v>
      </c>
      <c r="B10093" s="201">
        <v>6.04</v>
      </c>
    </row>
    <row r="10094" spans="1:2" x14ac:dyDescent="0.25">
      <c r="A10094" s="204">
        <v>36768</v>
      </c>
      <c r="B10094" s="201">
        <v>6.03</v>
      </c>
    </row>
    <row r="10095" spans="1:2" x14ac:dyDescent="0.25">
      <c r="A10095" s="204">
        <v>36769</v>
      </c>
      <c r="B10095" s="201">
        <v>5.96</v>
      </c>
    </row>
    <row r="10096" spans="1:2" x14ac:dyDescent="0.25">
      <c r="A10096" s="204">
        <v>36770</v>
      </c>
      <c r="B10096" s="201">
        <v>5.95</v>
      </c>
    </row>
    <row r="10097" spans="1:2" x14ac:dyDescent="0.25">
      <c r="A10097" s="204">
        <v>36773</v>
      </c>
      <c r="B10097" s="201" t="e">
        <f>NA()</f>
        <v>#N/A</v>
      </c>
    </row>
    <row r="10098" spans="1:2" x14ac:dyDescent="0.25">
      <c r="A10098" s="204">
        <v>36774</v>
      </c>
      <c r="B10098" s="201">
        <v>5.94</v>
      </c>
    </row>
    <row r="10099" spans="1:2" x14ac:dyDescent="0.25">
      <c r="A10099" s="204">
        <v>36775</v>
      </c>
      <c r="B10099" s="201">
        <v>5.99</v>
      </c>
    </row>
    <row r="10100" spans="1:2" x14ac:dyDescent="0.25">
      <c r="A10100" s="204">
        <v>36776</v>
      </c>
      <c r="B10100" s="201">
        <v>6.02</v>
      </c>
    </row>
    <row r="10101" spans="1:2" x14ac:dyDescent="0.25">
      <c r="A10101" s="204">
        <v>36777</v>
      </c>
      <c r="B10101" s="201">
        <v>5.99</v>
      </c>
    </row>
    <row r="10102" spans="1:2" x14ac:dyDescent="0.25">
      <c r="A10102" s="204">
        <v>36780</v>
      </c>
      <c r="B10102" s="201">
        <v>6.02</v>
      </c>
    </row>
    <row r="10103" spans="1:2" x14ac:dyDescent="0.25">
      <c r="A10103" s="204">
        <v>36781</v>
      </c>
      <c r="B10103" s="201">
        <v>6.04</v>
      </c>
    </row>
    <row r="10104" spans="1:2" x14ac:dyDescent="0.25">
      <c r="A10104" s="204">
        <v>36782</v>
      </c>
      <c r="B10104" s="201">
        <v>6.01</v>
      </c>
    </row>
    <row r="10105" spans="1:2" x14ac:dyDescent="0.25">
      <c r="A10105" s="204">
        <v>36783</v>
      </c>
      <c r="B10105" s="201">
        <v>6.09</v>
      </c>
    </row>
    <row r="10106" spans="1:2" x14ac:dyDescent="0.25">
      <c r="A10106" s="204">
        <v>36784</v>
      </c>
      <c r="B10106" s="201">
        <v>6.16</v>
      </c>
    </row>
    <row r="10107" spans="1:2" x14ac:dyDescent="0.25">
      <c r="A10107" s="204">
        <v>36787</v>
      </c>
      <c r="B10107" s="201">
        <v>6.2</v>
      </c>
    </row>
    <row r="10108" spans="1:2" x14ac:dyDescent="0.25">
      <c r="A10108" s="204">
        <v>36788</v>
      </c>
      <c r="B10108" s="201">
        <v>6.18</v>
      </c>
    </row>
    <row r="10109" spans="1:2" x14ac:dyDescent="0.25">
      <c r="A10109" s="204">
        <v>36789</v>
      </c>
      <c r="B10109" s="201">
        <v>6.23</v>
      </c>
    </row>
    <row r="10110" spans="1:2" x14ac:dyDescent="0.25">
      <c r="A10110" s="204">
        <v>36790</v>
      </c>
      <c r="B10110" s="201">
        <v>6.18</v>
      </c>
    </row>
    <row r="10111" spans="1:2" x14ac:dyDescent="0.25">
      <c r="A10111" s="204">
        <v>36791</v>
      </c>
      <c r="B10111" s="201">
        <v>6.18</v>
      </c>
    </row>
    <row r="10112" spans="1:2" x14ac:dyDescent="0.25">
      <c r="A10112" s="204">
        <v>36794</v>
      </c>
      <c r="B10112" s="201">
        <v>6.16</v>
      </c>
    </row>
    <row r="10113" spans="1:2" x14ac:dyDescent="0.25">
      <c r="A10113" s="204">
        <v>36795</v>
      </c>
      <c r="B10113" s="201">
        <v>6.12</v>
      </c>
    </row>
    <row r="10114" spans="1:2" x14ac:dyDescent="0.25">
      <c r="A10114" s="204">
        <v>36796</v>
      </c>
      <c r="B10114" s="201">
        <v>6.15</v>
      </c>
    </row>
    <row r="10115" spans="1:2" x14ac:dyDescent="0.25">
      <c r="A10115" s="204">
        <v>36797</v>
      </c>
      <c r="B10115" s="201">
        <v>6.14</v>
      </c>
    </row>
    <row r="10116" spans="1:2" x14ac:dyDescent="0.25">
      <c r="A10116" s="204">
        <v>36798</v>
      </c>
      <c r="B10116" s="201">
        <v>6.13</v>
      </c>
    </row>
    <row r="10117" spans="1:2" x14ac:dyDescent="0.25">
      <c r="A10117" s="204">
        <v>36801</v>
      </c>
      <c r="B10117" s="201">
        <v>6.18</v>
      </c>
    </row>
    <row r="10118" spans="1:2" x14ac:dyDescent="0.25">
      <c r="A10118" s="204">
        <v>36802</v>
      </c>
      <c r="B10118" s="201">
        <v>6.2</v>
      </c>
    </row>
    <row r="10119" spans="1:2" x14ac:dyDescent="0.25">
      <c r="A10119" s="204">
        <v>36803</v>
      </c>
      <c r="B10119" s="201">
        <v>6.21</v>
      </c>
    </row>
    <row r="10120" spans="1:2" x14ac:dyDescent="0.25">
      <c r="A10120" s="204">
        <v>36804</v>
      </c>
      <c r="B10120" s="201">
        <v>6.17</v>
      </c>
    </row>
    <row r="10121" spans="1:2" x14ac:dyDescent="0.25">
      <c r="A10121" s="204">
        <v>36805</v>
      </c>
      <c r="B10121" s="201">
        <v>6.11</v>
      </c>
    </row>
    <row r="10122" spans="1:2" x14ac:dyDescent="0.25">
      <c r="A10122" s="204">
        <v>36808</v>
      </c>
      <c r="B10122" s="201" t="e">
        <f>NA()</f>
        <v>#N/A</v>
      </c>
    </row>
    <row r="10123" spans="1:2" x14ac:dyDescent="0.25">
      <c r="A10123" s="204">
        <v>36809</v>
      </c>
      <c r="B10123" s="201">
        <v>6.08</v>
      </c>
    </row>
    <row r="10124" spans="1:2" x14ac:dyDescent="0.25">
      <c r="A10124" s="204">
        <v>36810</v>
      </c>
      <c r="B10124" s="201">
        <v>6.06</v>
      </c>
    </row>
    <row r="10125" spans="1:2" x14ac:dyDescent="0.25">
      <c r="A10125" s="204">
        <v>36811</v>
      </c>
      <c r="B10125" s="201">
        <v>6.05</v>
      </c>
    </row>
    <row r="10126" spans="1:2" x14ac:dyDescent="0.25">
      <c r="A10126" s="204">
        <v>36812</v>
      </c>
      <c r="B10126" s="201">
        <v>6.05</v>
      </c>
    </row>
    <row r="10127" spans="1:2" x14ac:dyDescent="0.25">
      <c r="A10127" s="204">
        <v>36815</v>
      </c>
      <c r="B10127" s="201">
        <v>6.06</v>
      </c>
    </row>
    <row r="10128" spans="1:2" x14ac:dyDescent="0.25">
      <c r="A10128" s="204">
        <v>36816</v>
      </c>
      <c r="B10128" s="201">
        <v>6</v>
      </c>
    </row>
    <row r="10129" spans="1:2" x14ac:dyDescent="0.25">
      <c r="A10129" s="204">
        <v>36817</v>
      </c>
      <c r="B10129" s="201">
        <v>6</v>
      </c>
    </row>
    <row r="10130" spans="1:2" x14ac:dyDescent="0.25">
      <c r="A10130" s="204">
        <v>36818</v>
      </c>
      <c r="B10130" s="201">
        <v>5.98</v>
      </c>
    </row>
    <row r="10131" spans="1:2" x14ac:dyDescent="0.25">
      <c r="A10131" s="204">
        <v>36819</v>
      </c>
      <c r="B10131" s="201">
        <v>5.95</v>
      </c>
    </row>
    <row r="10132" spans="1:2" x14ac:dyDescent="0.25">
      <c r="A10132" s="204">
        <v>36822</v>
      </c>
      <c r="B10132" s="201">
        <v>5.89</v>
      </c>
    </row>
    <row r="10133" spans="1:2" x14ac:dyDescent="0.25">
      <c r="A10133" s="204">
        <v>36823</v>
      </c>
      <c r="B10133" s="201">
        <v>5.93</v>
      </c>
    </row>
    <row r="10134" spans="1:2" x14ac:dyDescent="0.25">
      <c r="A10134" s="204">
        <v>36824</v>
      </c>
      <c r="B10134" s="201">
        <v>5.97</v>
      </c>
    </row>
    <row r="10135" spans="1:2" x14ac:dyDescent="0.25">
      <c r="A10135" s="204">
        <v>36825</v>
      </c>
      <c r="B10135" s="201">
        <v>5.96</v>
      </c>
    </row>
    <row r="10136" spans="1:2" x14ac:dyDescent="0.25">
      <c r="A10136" s="204">
        <v>36826</v>
      </c>
      <c r="B10136" s="201">
        <v>5.96</v>
      </c>
    </row>
    <row r="10137" spans="1:2" x14ac:dyDescent="0.25">
      <c r="A10137" s="204">
        <v>36829</v>
      </c>
      <c r="B10137" s="201">
        <v>5.98</v>
      </c>
    </row>
    <row r="10138" spans="1:2" x14ac:dyDescent="0.25">
      <c r="A10138" s="204">
        <v>36830</v>
      </c>
      <c r="B10138" s="201">
        <v>6.02</v>
      </c>
    </row>
    <row r="10139" spans="1:2" x14ac:dyDescent="0.25">
      <c r="A10139" s="204">
        <v>36831</v>
      </c>
      <c r="B10139" s="201">
        <v>6</v>
      </c>
    </row>
    <row r="10140" spans="1:2" x14ac:dyDescent="0.25">
      <c r="A10140" s="204">
        <v>36832</v>
      </c>
      <c r="B10140" s="201">
        <v>6.01</v>
      </c>
    </row>
    <row r="10141" spans="1:2" x14ac:dyDescent="0.25">
      <c r="A10141" s="204">
        <v>36833</v>
      </c>
      <c r="B10141" s="201">
        <v>6.09</v>
      </c>
    </row>
    <row r="10142" spans="1:2" x14ac:dyDescent="0.25">
      <c r="A10142" s="204">
        <v>36836</v>
      </c>
      <c r="B10142" s="201">
        <v>6.12</v>
      </c>
    </row>
    <row r="10143" spans="1:2" x14ac:dyDescent="0.25">
      <c r="A10143" s="204">
        <v>36837</v>
      </c>
      <c r="B10143" s="201">
        <v>6.12</v>
      </c>
    </row>
    <row r="10144" spans="1:2" x14ac:dyDescent="0.25">
      <c r="A10144" s="204">
        <v>36838</v>
      </c>
      <c r="B10144" s="201">
        <v>6.09</v>
      </c>
    </row>
    <row r="10145" spans="1:2" x14ac:dyDescent="0.25">
      <c r="A10145" s="204">
        <v>36839</v>
      </c>
      <c r="B10145" s="201">
        <v>6.06</v>
      </c>
    </row>
    <row r="10146" spans="1:2" x14ac:dyDescent="0.25">
      <c r="A10146" s="204">
        <v>36840</v>
      </c>
      <c r="B10146" s="201">
        <v>6.07</v>
      </c>
    </row>
    <row r="10147" spans="1:2" x14ac:dyDescent="0.25">
      <c r="A10147" s="204">
        <v>36843</v>
      </c>
      <c r="B10147" s="201">
        <v>6.04</v>
      </c>
    </row>
    <row r="10148" spans="1:2" x14ac:dyDescent="0.25">
      <c r="A10148" s="204">
        <v>36844</v>
      </c>
      <c r="B10148" s="201">
        <v>6.01</v>
      </c>
    </row>
    <row r="10149" spans="1:2" x14ac:dyDescent="0.25">
      <c r="A10149" s="204">
        <v>36845</v>
      </c>
      <c r="B10149" s="201">
        <v>5.97</v>
      </c>
    </row>
    <row r="10150" spans="1:2" x14ac:dyDescent="0.25">
      <c r="A10150" s="204">
        <v>36846</v>
      </c>
      <c r="B10150" s="201">
        <v>5.94</v>
      </c>
    </row>
    <row r="10151" spans="1:2" x14ac:dyDescent="0.25">
      <c r="A10151" s="204">
        <v>36847</v>
      </c>
      <c r="B10151" s="201">
        <v>5.97</v>
      </c>
    </row>
    <row r="10152" spans="1:2" x14ac:dyDescent="0.25">
      <c r="A10152" s="204">
        <v>36850</v>
      </c>
      <c r="B10152" s="201">
        <v>5.96</v>
      </c>
    </row>
    <row r="10153" spans="1:2" x14ac:dyDescent="0.25">
      <c r="A10153" s="204">
        <v>36851</v>
      </c>
      <c r="B10153" s="201">
        <v>5.93</v>
      </c>
    </row>
    <row r="10154" spans="1:2" x14ac:dyDescent="0.25">
      <c r="A10154" s="204">
        <v>36852</v>
      </c>
      <c r="B10154" s="201">
        <v>5.87</v>
      </c>
    </row>
    <row r="10155" spans="1:2" x14ac:dyDescent="0.25">
      <c r="A10155" s="204">
        <v>36853</v>
      </c>
      <c r="B10155" s="201" t="e">
        <f>NA()</f>
        <v>#N/A</v>
      </c>
    </row>
    <row r="10156" spans="1:2" x14ac:dyDescent="0.25">
      <c r="A10156" s="204">
        <v>36854</v>
      </c>
      <c r="B10156" s="201">
        <v>5.86</v>
      </c>
    </row>
    <row r="10157" spans="1:2" x14ac:dyDescent="0.25">
      <c r="A10157" s="204">
        <v>36857</v>
      </c>
      <c r="B10157" s="201">
        <v>5.89</v>
      </c>
    </row>
    <row r="10158" spans="1:2" x14ac:dyDescent="0.25">
      <c r="A10158" s="204">
        <v>36858</v>
      </c>
      <c r="B10158" s="201">
        <v>5.86</v>
      </c>
    </row>
    <row r="10159" spans="1:2" x14ac:dyDescent="0.25">
      <c r="A10159" s="204">
        <v>36859</v>
      </c>
      <c r="B10159" s="201">
        <v>5.84</v>
      </c>
    </row>
    <row r="10160" spans="1:2" x14ac:dyDescent="0.25">
      <c r="A10160" s="204">
        <v>36860</v>
      </c>
      <c r="B10160" s="201">
        <v>5.78</v>
      </c>
    </row>
    <row r="10161" spans="1:2" x14ac:dyDescent="0.25">
      <c r="A10161" s="204">
        <v>36861</v>
      </c>
      <c r="B10161" s="201">
        <v>5.82</v>
      </c>
    </row>
    <row r="10162" spans="1:2" x14ac:dyDescent="0.25">
      <c r="A10162" s="204">
        <v>36864</v>
      </c>
      <c r="B10162" s="201">
        <v>5.84</v>
      </c>
    </row>
    <row r="10163" spans="1:2" x14ac:dyDescent="0.25">
      <c r="A10163" s="204">
        <v>36865</v>
      </c>
      <c r="B10163" s="201">
        <v>5.76</v>
      </c>
    </row>
    <row r="10164" spans="1:2" x14ac:dyDescent="0.25">
      <c r="A10164" s="204">
        <v>36866</v>
      </c>
      <c r="B10164" s="201">
        <v>5.68</v>
      </c>
    </row>
    <row r="10165" spans="1:2" x14ac:dyDescent="0.25">
      <c r="A10165" s="204">
        <v>36867</v>
      </c>
      <c r="B10165" s="201">
        <v>5.67</v>
      </c>
    </row>
    <row r="10166" spans="1:2" x14ac:dyDescent="0.25">
      <c r="A10166" s="204">
        <v>36868</v>
      </c>
      <c r="B10166" s="201">
        <v>5.71</v>
      </c>
    </row>
    <row r="10167" spans="1:2" x14ac:dyDescent="0.25">
      <c r="A10167" s="204">
        <v>36871</v>
      </c>
      <c r="B10167" s="201">
        <v>5.71</v>
      </c>
    </row>
    <row r="10168" spans="1:2" x14ac:dyDescent="0.25">
      <c r="A10168" s="204">
        <v>36872</v>
      </c>
      <c r="B10168" s="201">
        <v>5.7</v>
      </c>
    </row>
    <row r="10169" spans="1:2" x14ac:dyDescent="0.25">
      <c r="A10169" s="204">
        <v>36873</v>
      </c>
      <c r="B10169" s="201">
        <v>5.64</v>
      </c>
    </row>
    <row r="10170" spans="1:2" x14ac:dyDescent="0.25">
      <c r="A10170" s="204">
        <v>36874</v>
      </c>
      <c r="B10170" s="201">
        <v>5.6</v>
      </c>
    </row>
    <row r="10171" spans="1:2" x14ac:dyDescent="0.25">
      <c r="A10171" s="204">
        <v>36875</v>
      </c>
      <c r="B10171" s="201">
        <v>5.59</v>
      </c>
    </row>
    <row r="10172" spans="1:2" x14ac:dyDescent="0.25">
      <c r="A10172" s="204">
        <v>36878</v>
      </c>
      <c r="B10172" s="201">
        <v>5.59</v>
      </c>
    </row>
    <row r="10173" spans="1:2" x14ac:dyDescent="0.25">
      <c r="A10173" s="204">
        <v>36879</v>
      </c>
      <c r="B10173" s="201">
        <v>5.61</v>
      </c>
    </row>
    <row r="10174" spans="1:2" x14ac:dyDescent="0.25">
      <c r="A10174" s="204">
        <v>36880</v>
      </c>
      <c r="B10174" s="201">
        <v>5.55</v>
      </c>
    </row>
    <row r="10175" spans="1:2" x14ac:dyDescent="0.25">
      <c r="A10175" s="204">
        <v>36881</v>
      </c>
      <c r="B10175" s="201">
        <v>5.53</v>
      </c>
    </row>
    <row r="10176" spans="1:2" x14ac:dyDescent="0.25">
      <c r="A10176" s="204">
        <v>36882</v>
      </c>
      <c r="B10176" s="201">
        <v>5.52</v>
      </c>
    </row>
    <row r="10177" spans="1:2" x14ac:dyDescent="0.25">
      <c r="A10177" s="204">
        <v>36885</v>
      </c>
      <c r="B10177" s="201" t="e">
        <f>NA()</f>
        <v>#N/A</v>
      </c>
    </row>
    <row r="10178" spans="1:2" x14ac:dyDescent="0.25">
      <c r="A10178" s="204">
        <v>36886</v>
      </c>
      <c r="B10178" s="201">
        <v>5.54</v>
      </c>
    </row>
    <row r="10179" spans="1:2" x14ac:dyDescent="0.25">
      <c r="A10179" s="204">
        <v>36887</v>
      </c>
      <c r="B10179" s="201">
        <v>5.58</v>
      </c>
    </row>
    <row r="10180" spans="1:2" x14ac:dyDescent="0.25">
      <c r="A10180" s="204">
        <v>36888</v>
      </c>
      <c r="B10180" s="201">
        <v>5.59</v>
      </c>
    </row>
    <row r="10181" spans="1:2" x14ac:dyDescent="0.25">
      <c r="A10181" s="204">
        <v>36889</v>
      </c>
      <c r="B10181" s="201">
        <v>5.59</v>
      </c>
    </row>
    <row r="10182" spans="1:2" x14ac:dyDescent="0.25">
      <c r="A10182" s="204">
        <v>36892</v>
      </c>
      <c r="B10182" s="201" t="e">
        <f>NA()</f>
        <v>#N/A</v>
      </c>
    </row>
    <row r="10183" spans="1:2" x14ac:dyDescent="0.25">
      <c r="A10183" s="204">
        <v>36893</v>
      </c>
      <c r="B10183" s="201">
        <v>5.46</v>
      </c>
    </row>
    <row r="10184" spans="1:2" x14ac:dyDescent="0.25">
      <c r="A10184" s="204">
        <v>36894</v>
      </c>
      <c r="B10184" s="201">
        <v>5.62</v>
      </c>
    </row>
    <row r="10185" spans="1:2" x14ac:dyDescent="0.25">
      <c r="A10185" s="204">
        <v>36895</v>
      </c>
      <c r="B10185" s="201">
        <v>5.56</v>
      </c>
    </row>
    <row r="10186" spans="1:2" x14ac:dyDescent="0.25">
      <c r="A10186" s="204">
        <v>36896</v>
      </c>
      <c r="B10186" s="201">
        <v>5.5</v>
      </c>
    </row>
    <row r="10187" spans="1:2" x14ac:dyDescent="0.25">
      <c r="A10187" s="204">
        <v>36899</v>
      </c>
      <c r="B10187" s="201">
        <v>5.52</v>
      </c>
    </row>
    <row r="10188" spans="1:2" x14ac:dyDescent="0.25">
      <c r="A10188" s="204">
        <v>36900</v>
      </c>
      <c r="B10188" s="201">
        <v>5.53</v>
      </c>
    </row>
    <row r="10189" spans="1:2" x14ac:dyDescent="0.25">
      <c r="A10189" s="204">
        <v>36901</v>
      </c>
      <c r="B10189" s="201">
        <v>5.6</v>
      </c>
    </row>
    <row r="10190" spans="1:2" x14ac:dyDescent="0.25">
      <c r="A10190" s="204">
        <v>36902</v>
      </c>
      <c r="B10190" s="201">
        <v>5.67</v>
      </c>
    </row>
    <row r="10191" spans="1:2" x14ac:dyDescent="0.25">
      <c r="A10191" s="204">
        <v>36903</v>
      </c>
      <c r="B10191" s="201">
        <v>5.74</v>
      </c>
    </row>
    <row r="10192" spans="1:2" x14ac:dyDescent="0.25">
      <c r="A10192" s="204">
        <v>36906</v>
      </c>
      <c r="B10192" s="201" t="e">
        <f>NA()</f>
        <v>#N/A</v>
      </c>
    </row>
    <row r="10193" spans="1:2" x14ac:dyDescent="0.25">
      <c r="A10193" s="204">
        <v>36907</v>
      </c>
      <c r="B10193" s="201">
        <v>5.71</v>
      </c>
    </row>
    <row r="10194" spans="1:2" x14ac:dyDescent="0.25">
      <c r="A10194" s="204">
        <v>36908</v>
      </c>
      <c r="B10194" s="201">
        <v>5.64</v>
      </c>
    </row>
    <row r="10195" spans="1:2" x14ac:dyDescent="0.25">
      <c r="A10195" s="204">
        <v>36909</v>
      </c>
      <c r="B10195" s="201">
        <v>5.57</v>
      </c>
    </row>
    <row r="10196" spans="1:2" x14ac:dyDescent="0.25">
      <c r="A10196" s="204">
        <v>36910</v>
      </c>
      <c r="B10196" s="201">
        <v>5.67</v>
      </c>
    </row>
    <row r="10197" spans="1:2" x14ac:dyDescent="0.25">
      <c r="A10197" s="204">
        <v>36913</v>
      </c>
      <c r="B10197" s="201">
        <v>5.71</v>
      </c>
    </row>
    <row r="10198" spans="1:2" x14ac:dyDescent="0.25">
      <c r="A10198" s="204">
        <v>36914</v>
      </c>
      <c r="B10198" s="201">
        <v>5.76</v>
      </c>
    </row>
    <row r="10199" spans="1:2" x14ac:dyDescent="0.25">
      <c r="A10199" s="204">
        <v>36915</v>
      </c>
      <c r="B10199" s="201">
        <v>5.78</v>
      </c>
    </row>
    <row r="10200" spans="1:2" x14ac:dyDescent="0.25">
      <c r="A10200" s="204">
        <v>36916</v>
      </c>
      <c r="B10200" s="201">
        <v>5.73</v>
      </c>
    </row>
    <row r="10201" spans="1:2" x14ac:dyDescent="0.25">
      <c r="A10201" s="204">
        <v>36917</v>
      </c>
      <c r="B10201" s="201">
        <v>5.75</v>
      </c>
    </row>
    <row r="10202" spans="1:2" x14ac:dyDescent="0.25">
      <c r="A10202" s="204">
        <v>36920</v>
      </c>
      <c r="B10202" s="201">
        <v>5.78</v>
      </c>
    </row>
    <row r="10203" spans="1:2" x14ac:dyDescent="0.25">
      <c r="A10203" s="204">
        <v>36921</v>
      </c>
      <c r="B10203" s="201">
        <v>5.68</v>
      </c>
    </row>
    <row r="10204" spans="1:2" x14ac:dyDescent="0.25">
      <c r="A10204" s="204">
        <v>36922</v>
      </c>
      <c r="B10204" s="201">
        <v>5.65</v>
      </c>
    </row>
    <row r="10205" spans="1:2" x14ac:dyDescent="0.25">
      <c r="A10205" s="204">
        <v>36923</v>
      </c>
      <c r="B10205" s="201">
        <v>5.55</v>
      </c>
    </row>
    <row r="10206" spans="1:2" x14ac:dyDescent="0.25">
      <c r="A10206" s="204">
        <v>36924</v>
      </c>
      <c r="B10206" s="201">
        <v>5.6</v>
      </c>
    </row>
    <row r="10207" spans="1:2" x14ac:dyDescent="0.25">
      <c r="A10207" s="204">
        <v>36927</v>
      </c>
      <c r="B10207" s="201">
        <v>5.58</v>
      </c>
    </row>
    <row r="10208" spans="1:2" x14ac:dyDescent="0.25">
      <c r="A10208" s="204">
        <v>36928</v>
      </c>
      <c r="B10208" s="201">
        <v>5.61</v>
      </c>
    </row>
    <row r="10209" spans="1:2" x14ac:dyDescent="0.25">
      <c r="A10209" s="204">
        <v>36929</v>
      </c>
      <c r="B10209" s="201">
        <v>5.61</v>
      </c>
    </row>
    <row r="10210" spans="1:2" x14ac:dyDescent="0.25">
      <c r="A10210" s="204">
        <v>36930</v>
      </c>
      <c r="B10210" s="201">
        <v>5.62</v>
      </c>
    </row>
    <row r="10211" spans="1:2" x14ac:dyDescent="0.25">
      <c r="A10211" s="204">
        <v>36931</v>
      </c>
      <c r="B10211" s="201">
        <v>5.55</v>
      </c>
    </row>
    <row r="10212" spans="1:2" x14ac:dyDescent="0.25">
      <c r="A10212" s="204">
        <v>36934</v>
      </c>
      <c r="B10212" s="201">
        <v>5.6</v>
      </c>
    </row>
    <row r="10213" spans="1:2" x14ac:dyDescent="0.25">
      <c r="A10213" s="204">
        <v>36935</v>
      </c>
      <c r="B10213" s="201">
        <v>5.62</v>
      </c>
    </row>
    <row r="10214" spans="1:2" x14ac:dyDescent="0.25">
      <c r="A10214" s="204">
        <v>36936</v>
      </c>
      <c r="B10214" s="201">
        <v>5.64</v>
      </c>
    </row>
    <row r="10215" spans="1:2" x14ac:dyDescent="0.25">
      <c r="A10215" s="204">
        <v>36937</v>
      </c>
      <c r="B10215" s="201">
        <v>5.71</v>
      </c>
    </row>
    <row r="10216" spans="1:2" x14ac:dyDescent="0.25">
      <c r="A10216" s="204">
        <v>36938</v>
      </c>
      <c r="B10216" s="201">
        <v>5.67</v>
      </c>
    </row>
    <row r="10217" spans="1:2" x14ac:dyDescent="0.25">
      <c r="A10217" s="204">
        <v>36941</v>
      </c>
      <c r="B10217" s="201" t="e">
        <f>NA()</f>
        <v>#N/A</v>
      </c>
    </row>
    <row r="10218" spans="1:2" x14ac:dyDescent="0.25">
      <c r="A10218" s="204">
        <v>36942</v>
      </c>
      <c r="B10218" s="201">
        <v>5.66</v>
      </c>
    </row>
    <row r="10219" spans="1:2" x14ac:dyDescent="0.25">
      <c r="A10219" s="204">
        <v>36943</v>
      </c>
      <c r="B10219" s="201">
        <v>5.7</v>
      </c>
    </row>
    <row r="10220" spans="1:2" x14ac:dyDescent="0.25">
      <c r="A10220" s="204">
        <v>36944</v>
      </c>
      <c r="B10220" s="201">
        <v>5.72</v>
      </c>
    </row>
    <row r="10221" spans="1:2" x14ac:dyDescent="0.25">
      <c r="A10221" s="204">
        <v>36945</v>
      </c>
      <c r="B10221" s="201">
        <v>5.66</v>
      </c>
    </row>
    <row r="10222" spans="1:2" x14ac:dyDescent="0.25">
      <c r="A10222" s="204">
        <v>36948</v>
      </c>
      <c r="B10222" s="201">
        <v>5.62</v>
      </c>
    </row>
    <row r="10223" spans="1:2" x14ac:dyDescent="0.25">
      <c r="A10223" s="204">
        <v>36949</v>
      </c>
      <c r="B10223" s="201">
        <v>5.51</v>
      </c>
    </row>
    <row r="10224" spans="1:2" x14ac:dyDescent="0.25">
      <c r="A10224" s="204">
        <v>36950</v>
      </c>
      <c r="B10224" s="201">
        <v>5.51</v>
      </c>
    </row>
    <row r="10225" spans="1:2" x14ac:dyDescent="0.25">
      <c r="A10225" s="204">
        <v>36951</v>
      </c>
      <c r="B10225" s="201">
        <v>5.45</v>
      </c>
    </row>
    <row r="10226" spans="1:2" x14ac:dyDescent="0.25">
      <c r="A10226" s="204">
        <v>36952</v>
      </c>
      <c r="B10226" s="201">
        <v>5.55</v>
      </c>
    </row>
    <row r="10227" spans="1:2" x14ac:dyDescent="0.25">
      <c r="A10227" s="204">
        <v>36955</v>
      </c>
      <c r="B10227" s="201">
        <v>5.55</v>
      </c>
    </row>
    <row r="10228" spans="1:2" x14ac:dyDescent="0.25">
      <c r="A10228" s="204">
        <v>36956</v>
      </c>
      <c r="B10228" s="201">
        <v>5.56</v>
      </c>
    </row>
    <row r="10229" spans="1:2" x14ac:dyDescent="0.25">
      <c r="A10229" s="204">
        <v>36957</v>
      </c>
      <c r="B10229" s="201">
        <v>5.49</v>
      </c>
    </row>
    <row r="10230" spans="1:2" x14ac:dyDescent="0.25">
      <c r="A10230" s="204">
        <v>36958</v>
      </c>
      <c r="B10230" s="201">
        <v>5.48</v>
      </c>
    </row>
    <row r="10231" spans="1:2" x14ac:dyDescent="0.25">
      <c r="A10231" s="204">
        <v>36959</v>
      </c>
      <c r="B10231" s="201">
        <v>5.5</v>
      </c>
    </row>
    <row r="10232" spans="1:2" x14ac:dyDescent="0.25">
      <c r="A10232" s="204">
        <v>36962</v>
      </c>
      <c r="B10232" s="201">
        <v>5.48</v>
      </c>
    </row>
    <row r="10233" spans="1:2" x14ac:dyDescent="0.25">
      <c r="A10233" s="204">
        <v>36963</v>
      </c>
      <c r="B10233" s="201">
        <v>5.5</v>
      </c>
    </row>
    <row r="10234" spans="1:2" x14ac:dyDescent="0.25">
      <c r="A10234" s="204">
        <v>36964</v>
      </c>
      <c r="B10234" s="201">
        <v>5.43</v>
      </c>
    </row>
    <row r="10235" spans="1:2" x14ac:dyDescent="0.25">
      <c r="A10235" s="204">
        <v>36965</v>
      </c>
      <c r="B10235" s="201">
        <v>5.43</v>
      </c>
    </row>
    <row r="10236" spans="1:2" x14ac:dyDescent="0.25">
      <c r="A10236" s="204">
        <v>36966</v>
      </c>
      <c r="B10236" s="201">
        <v>5.41</v>
      </c>
    </row>
    <row r="10237" spans="1:2" x14ac:dyDescent="0.25">
      <c r="A10237" s="204">
        <v>36969</v>
      </c>
      <c r="B10237" s="201">
        <v>5.44</v>
      </c>
    </row>
    <row r="10238" spans="1:2" x14ac:dyDescent="0.25">
      <c r="A10238" s="204">
        <v>36970</v>
      </c>
      <c r="B10238" s="201">
        <v>5.41</v>
      </c>
    </row>
    <row r="10239" spans="1:2" x14ac:dyDescent="0.25">
      <c r="A10239" s="204">
        <v>36971</v>
      </c>
      <c r="B10239" s="201">
        <v>5.42</v>
      </c>
    </row>
    <row r="10240" spans="1:2" x14ac:dyDescent="0.25">
      <c r="A10240" s="204">
        <v>36972</v>
      </c>
      <c r="B10240" s="201">
        <v>5.38</v>
      </c>
    </row>
    <row r="10241" spans="1:2" x14ac:dyDescent="0.25">
      <c r="A10241" s="204">
        <v>36973</v>
      </c>
      <c r="B10241" s="201">
        <v>5.43</v>
      </c>
    </row>
    <row r="10242" spans="1:2" x14ac:dyDescent="0.25">
      <c r="A10242" s="204">
        <v>36976</v>
      </c>
      <c r="B10242" s="201">
        <v>5.5</v>
      </c>
    </row>
    <row r="10243" spans="1:2" x14ac:dyDescent="0.25">
      <c r="A10243" s="204">
        <v>36977</v>
      </c>
      <c r="B10243" s="201">
        <v>5.61</v>
      </c>
    </row>
    <row r="10244" spans="1:2" x14ac:dyDescent="0.25">
      <c r="A10244" s="204">
        <v>36978</v>
      </c>
      <c r="B10244" s="201">
        <v>5.61</v>
      </c>
    </row>
    <row r="10245" spans="1:2" x14ac:dyDescent="0.25">
      <c r="A10245" s="204">
        <v>36979</v>
      </c>
      <c r="B10245" s="201">
        <v>5.63</v>
      </c>
    </row>
    <row r="10246" spans="1:2" x14ac:dyDescent="0.25">
      <c r="A10246" s="204">
        <v>36980</v>
      </c>
      <c r="B10246" s="201">
        <v>5.6</v>
      </c>
    </row>
    <row r="10247" spans="1:2" x14ac:dyDescent="0.25">
      <c r="A10247" s="204">
        <v>36983</v>
      </c>
      <c r="B10247" s="201">
        <v>5.64</v>
      </c>
    </row>
    <row r="10248" spans="1:2" x14ac:dyDescent="0.25">
      <c r="A10248" s="204">
        <v>36984</v>
      </c>
      <c r="B10248" s="201">
        <v>5.62</v>
      </c>
    </row>
    <row r="10249" spans="1:2" x14ac:dyDescent="0.25">
      <c r="A10249" s="204">
        <v>36985</v>
      </c>
      <c r="B10249" s="201">
        <v>5.62</v>
      </c>
    </row>
    <row r="10250" spans="1:2" x14ac:dyDescent="0.25">
      <c r="A10250" s="204">
        <v>36986</v>
      </c>
      <c r="B10250" s="201">
        <v>5.66</v>
      </c>
    </row>
    <row r="10251" spans="1:2" x14ac:dyDescent="0.25">
      <c r="A10251" s="204">
        <v>36987</v>
      </c>
      <c r="B10251" s="201">
        <v>5.57</v>
      </c>
    </row>
    <row r="10252" spans="1:2" x14ac:dyDescent="0.25">
      <c r="A10252" s="204">
        <v>36990</v>
      </c>
      <c r="B10252" s="201">
        <v>5.61</v>
      </c>
    </row>
    <row r="10253" spans="1:2" x14ac:dyDescent="0.25">
      <c r="A10253" s="204">
        <v>36991</v>
      </c>
      <c r="B10253" s="201">
        <v>5.76</v>
      </c>
    </row>
    <row r="10254" spans="1:2" x14ac:dyDescent="0.25">
      <c r="A10254" s="204">
        <v>36992</v>
      </c>
      <c r="B10254" s="201">
        <v>5.75</v>
      </c>
    </row>
    <row r="10255" spans="1:2" x14ac:dyDescent="0.25">
      <c r="A10255" s="204">
        <v>36993</v>
      </c>
      <c r="B10255" s="201">
        <v>5.77</v>
      </c>
    </row>
    <row r="10256" spans="1:2" x14ac:dyDescent="0.25">
      <c r="A10256" s="204">
        <v>36994</v>
      </c>
      <c r="B10256" s="201" t="e">
        <f>NA()</f>
        <v>#N/A</v>
      </c>
    </row>
    <row r="10257" spans="1:2" x14ac:dyDescent="0.25">
      <c r="A10257" s="204">
        <v>36997</v>
      </c>
      <c r="B10257" s="201">
        <v>5.86</v>
      </c>
    </row>
    <row r="10258" spans="1:2" x14ac:dyDescent="0.25">
      <c r="A10258" s="204">
        <v>36998</v>
      </c>
      <c r="B10258" s="201">
        <v>5.8</v>
      </c>
    </row>
    <row r="10259" spans="1:2" x14ac:dyDescent="0.25">
      <c r="A10259" s="204">
        <v>36999</v>
      </c>
      <c r="B10259" s="201">
        <v>5.79</v>
      </c>
    </row>
    <row r="10260" spans="1:2" x14ac:dyDescent="0.25">
      <c r="A10260" s="204">
        <v>37000</v>
      </c>
      <c r="B10260" s="201">
        <v>5.91</v>
      </c>
    </row>
    <row r="10261" spans="1:2" x14ac:dyDescent="0.25">
      <c r="A10261" s="204">
        <v>37001</v>
      </c>
      <c r="B10261" s="201">
        <v>5.92</v>
      </c>
    </row>
    <row r="10262" spans="1:2" x14ac:dyDescent="0.25">
      <c r="A10262" s="204">
        <v>37004</v>
      </c>
      <c r="B10262" s="201">
        <v>5.84</v>
      </c>
    </row>
    <row r="10263" spans="1:2" x14ac:dyDescent="0.25">
      <c r="A10263" s="204">
        <v>37005</v>
      </c>
      <c r="B10263" s="201">
        <v>5.87</v>
      </c>
    </row>
    <row r="10264" spans="1:2" x14ac:dyDescent="0.25">
      <c r="A10264" s="204">
        <v>37006</v>
      </c>
      <c r="B10264" s="201">
        <v>5.91</v>
      </c>
    </row>
    <row r="10265" spans="1:2" x14ac:dyDescent="0.25">
      <c r="A10265" s="204">
        <v>37007</v>
      </c>
      <c r="B10265" s="201">
        <v>5.82</v>
      </c>
    </row>
    <row r="10266" spans="1:2" x14ac:dyDescent="0.25">
      <c r="A10266" s="204">
        <v>37008</v>
      </c>
      <c r="B10266" s="201">
        <v>5.94</v>
      </c>
    </row>
    <row r="10267" spans="1:2" x14ac:dyDescent="0.25">
      <c r="A10267" s="204">
        <v>37011</v>
      </c>
      <c r="B10267" s="201">
        <v>5.92</v>
      </c>
    </row>
    <row r="10268" spans="1:2" x14ac:dyDescent="0.25">
      <c r="A10268" s="204">
        <v>37012</v>
      </c>
      <c r="B10268" s="201">
        <v>5.87</v>
      </c>
    </row>
    <row r="10269" spans="1:2" x14ac:dyDescent="0.25">
      <c r="A10269" s="204">
        <v>37013</v>
      </c>
      <c r="B10269" s="201">
        <v>5.83</v>
      </c>
    </row>
    <row r="10270" spans="1:2" x14ac:dyDescent="0.25">
      <c r="A10270" s="204">
        <v>37014</v>
      </c>
      <c r="B10270" s="201">
        <v>5.75</v>
      </c>
    </row>
    <row r="10271" spans="1:2" x14ac:dyDescent="0.25">
      <c r="A10271" s="204">
        <v>37015</v>
      </c>
      <c r="B10271" s="201">
        <v>5.77</v>
      </c>
    </row>
    <row r="10272" spans="1:2" x14ac:dyDescent="0.25">
      <c r="A10272" s="204">
        <v>37018</v>
      </c>
      <c r="B10272" s="201">
        <v>5.78</v>
      </c>
    </row>
    <row r="10273" spans="1:2" x14ac:dyDescent="0.25">
      <c r="A10273" s="204">
        <v>37019</v>
      </c>
      <c r="B10273" s="201">
        <v>5.81</v>
      </c>
    </row>
    <row r="10274" spans="1:2" x14ac:dyDescent="0.25">
      <c r="A10274" s="204">
        <v>37020</v>
      </c>
      <c r="B10274" s="201">
        <v>5.76</v>
      </c>
    </row>
    <row r="10275" spans="1:2" x14ac:dyDescent="0.25">
      <c r="A10275" s="204">
        <v>37021</v>
      </c>
      <c r="B10275" s="201">
        <v>5.86</v>
      </c>
    </row>
    <row r="10276" spans="1:2" x14ac:dyDescent="0.25">
      <c r="A10276" s="204">
        <v>37022</v>
      </c>
      <c r="B10276" s="201">
        <v>6.02</v>
      </c>
    </row>
    <row r="10277" spans="1:2" x14ac:dyDescent="0.25">
      <c r="A10277" s="204">
        <v>37025</v>
      </c>
      <c r="B10277" s="201">
        <v>5.99</v>
      </c>
    </row>
    <row r="10278" spans="1:2" x14ac:dyDescent="0.25">
      <c r="A10278" s="204">
        <v>37026</v>
      </c>
      <c r="B10278" s="201">
        <v>6.03</v>
      </c>
    </row>
    <row r="10279" spans="1:2" x14ac:dyDescent="0.25">
      <c r="A10279" s="204">
        <v>37027</v>
      </c>
      <c r="B10279" s="201">
        <v>6.01</v>
      </c>
    </row>
    <row r="10280" spans="1:2" x14ac:dyDescent="0.25">
      <c r="A10280" s="204">
        <v>37028</v>
      </c>
      <c r="B10280" s="201">
        <v>5.96</v>
      </c>
    </row>
    <row r="10281" spans="1:2" x14ac:dyDescent="0.25">
      <c r="A10281" s="204">
        <v>37029</v>
      </c>
      <c r="B10281" s="201">
        <v>5.93</v>
      </c>
    </row>
    <row r="10282" spans="1:2" x14ac:dyDescent="0.25">
      <c r="A10282" s="204">
        <v>37032</v>
      </c>
      <c r="B10282" s="201">
        <v>5.92</v>
      </c>
    </row>
    <row r="10283" spans="1:2" x14ac:dyDescent="0.25">
      <c r="A10283" s="204">
        <v>37033</v>
      </c>
      <c r="B10283" s="201">
        <v>5.95</v>
      </c>
    </row>
    <row r="10284" spans="1:2" x14ac:dyDescent="0.25">
      <c r="A10284" s="204">
        <v>37034</v>
      </c>
      <c r="B10284" s="201">
        <v>5.95</v>
      </c>
    </row>
    <row r="10285" spans="1:2" x14ac:dyDescent="0.25">
      <c r="A10285" s="204">
        <v>37035</v>
      </c>
      <c r="B10285" s="201">
        <v>6.04</v>
      </c>
    </row>
    <row r="10286" spans="1:2" x14ac:dyDescent="0.25">
      <c r="A10286" s="204">
        <v>37036</v>
      </c>
      <c r="B10286" s="201">
        <v>6.04</v>
      </c>
    </row>
    <row r="10287" spans="1:2" x14ac:dyDescent="0.25">
      <c r="A10287" s="204">
        <v>37039</v>
      </c>
      <c r="B10287" s="201" t="e">
        <f>NA()</f>
        <v>#N/A</v>
      </c>
    </row>
    <row r="10288" spans="1:2" x14ac:dyDescent="0.25">
      <c r="A10288" s="204">
        <v>37040</v>
      </c>
      <c r="B10288" s="201">
        <v>6.05</v>
      </c>
    </row>
    <row r="10289" spans="1:2" x14ac:dyDescent="0.25">
      <c r="A10289" s="204">
        <v>37041</v>
      </c>
      <c r="B10289" s="201">
        <v>6.04</v>
      </c>
    </row>
    <row r="10290" spans="1:2" x14ac:dyDescent="0.25">
      <c r="A10290" s="204">
        <v>37042</v>
      </c>
      <c r="B10290" s="201">
        <v>5.95</v>
      </c>
    </row>
    <row r="10291" spans="1:2" x14ac:dyDescent="0.25">
      <c r="A10291" s="204">
        <v>37043</v>
      </c>
      <c r="B10291" s="201">
        <v>5.89</v>
      </c>
    </row>
    <row r="10292" spans="1:2" x14ac:dyDescent="0.25">
      <c r="A10292" s="204">
        <v>37046</v>
      </c>
      <c r="B10292" s="201">
        <v>5.87</v>
      </c>
    </row>
    <row r="10293" spans="1:2" x14ac:dyDescent="0.25">
      <c r="A10293" s="204">
        <v>37047</v>
      </c>
      <c r="B10293" s="201">
        <v>5.85</v>
      </c>
    </row>
    <row r="10294" spans="1:2" x14ac:dyDescent="0.25">
      <c r="A10294" s="204">
        <v>37048</v>
      </c>
      <c r="B10294" s="201">
        <v>5.83</v>
      </c>
    </row>
    <row r="10295" spans="1:2" x14ac:dyDescent="0.25">
      <c r="A10295" s="204">
        <v>37049</v>
      </c>
      <c r="B10295" s="201">
        <v>5.89</v>
      </c>
    </row>
    <row r="10296" spans="1:2" x14ac:dyDescent="0.25">
      <c r="A10296" s="204">
        <v>37050</v>
      </c>
      <c r="B10296" s="201">
        <v>5.9</v>
      </c>
    </row>
    <row r="10297" spans="1:2" x14ac:dyDescent="0.25">
      <c r="A10297" s="204">
        <v>37053</v>
      </c>
      <c r="B10297" s="201">
        <v>5.85</v>
      </c>
    </row>
    <row r="10298" spans="1:2" x14ac:dyDescent="0.25">
      <c r="A10298" s="204">
        <v>37054</v>
      </c>
      <c r="B10298" s="201">
        <v>5.81</v>
      </c>
    </row>
    <row r="10299" spans="1:2" x14ac:dyDescent="0.25">
      <c r="A10299" s="204">
        <v>37055</v>
      </c>
      <c r="B10299" s="201">
        <v>5.81</v>
      </c>
    </row>
    <row r="10300" spans="1:2" x14ac:dyDescent="0.25">
      <c r="A10300" s="204">
        <v>37056</v>
      </c>
      <c r="B10300" s="201">
        <v>5.8</v>
      </c>
    </row>
    <row r="10301" spans="1:2" x14ac:dyDescent="0.25">
      <c r="A10301" s="204">
        <v>37057</v>
      </c>
      <c r="B10301" s="201">
        <v>5.83</v>
      </c>
    </row>
    <row r="10302" spans="1:2" x14ac:dyDescent="0.25">
      <c r="A10302" s="204">
        <v>37060</v>
      </c>
      <c r="B10302" s="201">
        <v>5.84</v>
      </c>
    </row>
    <row r="10303" spans="1:2" x14ac:dyDescent="0.25">
      <c r="A10303" s="204">
        <v>37061</v>
      </c>
      <c r="B10303" s="201">
        <v>5.82</v>
      </c>
    </row>
    <row r="10304" spans="1:2" x14ac:dyDescent="0.25">
      <c r="A10304" s="204">
        <v>37062</v>
      </c>
      <c r="B10304" s="201">
        <v>5.8</v>
      </c>
    </row>
    <row r="10305" spans="1:2" x14ac:dyDescent="0.25">
      <c r="A10305" s="204">
        <v>37063</v>
      </c>
      <c r="B10305" s="201">
        <v>5.77</v>
      </c>
    </row>
    <row r="10306" spans="1:2" x14ac:dyDescent="0.25">
      <c r="A10306" s="204">
        <v>37064</v>
      </c>
      <c r="B10306" s="201">
        <v>5.7</v>
      </c>
    </row>
    <row r="10307" spans="1:2" x14ac:dyDescent="0.25">
      <c r="A10307" s="204">
        <v>37067</v>
      </c>
      <c r="B10307" s="201">
        <v>5.72</v>
      </c>
    </row>
    <row r="10308" spans="1:2" x14ac:dyDescent="0.25">
      <c r="A10308" s="204">
        <v>37068</v>
      </c>
      <c r="B10308" s="201">
        <v>5.78</v>
      </c>
    </row>
    <row r="10309" spans="1:2" x14ac:dyDescent="0.25">
      <c r="A10309" s="204">
        <v>37069</v>
      </c>
      <c r="B10309" s="201">
        <v>5.77</v>
      </c>
    </row>
    <row r="10310" spans="1:2" x14ac:dyDescent="0.25">
      <c r="A10310" s="204">
        <v>37070</v>
      </c>
      <c r="B10310" s="201">
        <v>5.85</v>
      </c>
    </row>
    <row r="10311" spans="1:2" x14ac:dyDescent="0.25">
      <c r="A10311" s="204">
        <v>37071</v>
      </c>
      <c r="B10311" s="201">
        <v>5.91</v>
      </c>
    </row>
    <row r="10312" spans="1:2" x14ac:dyDescent="0.25">
      <c r="A10312" s="204">
        <v>37074</v>
      </c>
      <c r="B10312" s="201">
        <v>5.86</v>
      </c>
    </row>
    <row r="10313" spans="1:2" x14ac:dyDescent="0.25">
      <c r="A10313" s="204">
        <v>37075</v>
      </c>
      <c r="B10313" s="201">
        <v>5.9</v>
      </c>
    </row>
    <row r="10314" spans="1:2" x14ac:dyDescent="0.25">
      <c r="A10314" s="204">
        <v>37076</v>
      </c>
      <c r="B10314" s="201" t="e">
        <f>NA()</f>
        <v>#N/A</v>
      </c>
    </row>
    <row r="10315" spans="1:2" x14ac:dyDescent="0.25">
      <c r="A10315" s="204">
        <v>37077</v>
      </c>
      <c r="B10315" s="201">
        <v>5.94</v>
      </c>
    </row>
    <row r="10316" spans="1:2" x14ac:dyDescent="0.25">
      <c r="A10316" s="204">
        <v>37078</v>
      </c>
      <c r="B10316" s="201">
        <v>5.92</v>
      </c>
    </row>
    <row r="10317" spans="1:2" x14ac:dyDescent="0.25">
      <c r="A10317" s="204">
        <v>37081</v>
      </c>
      <c r="B10317" s="201">
        <v>5.87</v>
      </c>
    </row>
    <row r="10318" spans="1:2" x14ac:dyDescent="0.25">
      <c r="A10318" s="204">
        <v>37082</v>
      </c>
      <c r="B10318" s="201">
        <v>5.83</v>
      </c>
    </row>
    <row r="10319" spans="1:2" x14ac:dyDescent="0.25">
      <c r="A10319" s="204">
        <v>37083</v>
      </c>
      <c r="B10319" s="201">
        <v>5.84</v>
      </c>
    </row>
    <row r="10320" spans="1:2" x14ac:dyDescent="0.25">
      <c r="A10320" s="204">
        <v>37084</v>
      </c>
      <c r="B10320" s="201">
        <v>5.8</v>
      </c>
    </row>
    <row r="10321" spans="1:2" x14ac:dyDescent="0.25">
      <c r="A10321" s="204">
        <v>37085</v>
      </c>
      <c r="B10321" s="201">
        <v>5.79</v>
      </c>
    </row>
    <row r="10322" spans="1:2" x14ac:dyDescent="0.25">
      <c r="A10322" s="204">
        <v>37088</v>
      </c>
      <c r="B10322" s="201">
        <v>5.74</v>
      </c>
    </row>
    <row r="10323" spans="1:2" x14ac:dyDescent="0.25">
      <c r="A10323" s="204">
        <v>37089</v>
      </c>
      <c r="B10323" s="201">
        <v>5.74</v>
      </c>
    </row>
    <row r="10324" spans="1:2" x14ac:dyDescent="0.25">
      <c r="A10324" s="204">
        <v>37090</v>
      </c>
      <c r="B10324" s="201">
        <v>5.65</v>
      </c>
    </row>
    <row r="10325" spans="1:2" x14ac:dyDescent="0.25">
      <c r="A10325" s="204">
        <v>37091</v>
      </c>
      <c r="B10325" s="201">
        <v>5.66</v>
      </c>
    </row>
    <row r="10326" spans="1:2" x14ac:dyDescent="0.25">
      <c r="A10326" s="204">
        <v>37092</v>
      </c>
      <c r="B10326" s="201">
        <v>5.67</v>
      </c>
    </row>
    <row r="10327" spans="1:2" x14ac:dyDescent="0.25">
      <c r="A10327" s="204">
        <v>37095</v>
      </c>
      <c r="B10327" s="201">
        <v>5.66</v>
      </c>
    </row>
    <row r="10328" spans="1:2" x14ac:dyDescent="0.25">
      <c r="A10328" s="204">
        <v>37096</v>
      </c>
      <c r="B10328" s="201">
        <v>5.64</v>
      </c>
    </row>
    <row r="10329" spans="1:2" x14ac:dyDescent="0.25">
      <c r="A10329" s="204">
        <v>37097</v>
      </c>
      <c r="B10329" s="201">
        <v>5.7</v>
      </c>
    </row>
    <row r="10330" spans="1:2" x14ac:dyDescent="0.25">
      <c r="A10330" s="204">
        <v>37098</v>
      </c>
      <c r="B10330" s="201">
        <v>5.71</v>
      </c>
    </row>
    <row r="10331" spans="1:2" x14ac:dyDescent="0.25">
      <c r="A10331" s="204">
        <v>37099</v>
      </c>
      <c r="B10331" s="201">
        <v>5.65</v>
      </c>
    </row>
    <row r="10332" spans="1:2" x14ac:dyDescent="0.25">
      <c r="A10332" s="204">
        <v>37102</v>
      </c>
      <c r="B10332" s="201">
        <v>5.63</v>
      </c>
    </row>
    <row r="10333" spans="1:2" x14ac:dyDescent="0.25">
      <c r="A10333" s="204">
        <v>37103</v>
      </c>
      <c r="B10333" s="201">
        <v>5.61</v>
      </c>
    </row>
    <row r="10334" spans="1:2" x14ac:dyDescent="0.25">
      <c r="A10334" s="204">
        <v>37104</v>
      </c>
      <c r="B10334" s="201">
        <v>5.63</v>
      </c>
    </row>
    <row r="10335" spans="1:2" x14ac:dyDescent="0.25">
      <c r="A10335" s="204">
        <v>37105</v>
      </c>
      <c r="B10335" s="201">
        <v>5.68</v>
      </c>
    </row>
    <row r="10336" spans="1:2" x14ac:dyDescent="0.25">
      <c r="A10336" s="204">
        <v>37106</v>
      </c>
      <c r="B10336" s="201">
        <v>5.7</v>
      </c>
    </row>
    <row r="10337" spans="1:2" x14ac:dyDescent="0.25">
      <c r="A10337" s="204">
        <v>37109</v>
      </c>
      <c r="B10337" s="201">
        <v>5.7</v>
      </c>
    </row>
    <row r="10338" spans="1:2" x14ac:dyDescent="0.25">
      <c r="A10338" s="204">
        <v>37110</v>
      </c>
      <c r="B10338" s="201">
        <v>5.71</v>
      </c>
    </row>
    <row r="10339" spans="1:2" x14ac:dyDescent="0.25">
      <c r="A10339" s="204">
        <v>37111</v>
      </c>
      <c r="B10339" s="201">
        <v>5.61</v>
      </c>
    </row>
    <row r="10340" spans="1:2" x14ac:dyDescent="0.25">
      <c r="A10340" s="204">
        <v>37112</v>
      </c>
      <c r="B10340" s="201">
        <v>5.64</v>
      </c>
    </row>
    <row r="10341" spans="1:2" x14ac:dyDescent="0.25">
      <c r="A10341" s="204">
        <v>37113</v>
      </c>
      <c r="B10341" s="201">
        <v>5.61</v>
      </c>
    </row>
    <row r="10342" spans="1:2" x14ac:dyDescent="0.25">
      <c r="A10342" s="204">
        <v>37116</v>
      </c>
      <c r="B10342" s="201">
        <v>5.6</v>
      </c>
    </row>
    <row r="10343" spans="1:2" x14ac:dyDescent="0.25">
      <c r="A10343" s="204">
        <v>37117</v>
      </c>
      <c r="B10343" s="201">
        <v>5.61</v>
      </c>
    </row>
    <row r="10344" spans="1:2" x14ac:dyDescent="0.25">
      <c r="A10344" s="204">
        <v>37118</v>
      </c>
      <c r="B10344" s="201">
        <v>5.62</v>
      </c>
    </row>
    <row r="10345" spans="1:2" x14ac:dyDescent="0.25">
      <c r="A10345" s="204">
        <v>37119</v>
      </c>
      <c r="B10345" s="201">
        <v>5.58</v>
      </c>
    </row>
    <row r="10346" spans="1:2" x14ac:dyDescent="0.25">
      <c r="A10346" s="204">
        <v>37120</v>
      </c>
      <c r="B10346" s="201">
        <v>5.51</v>
      </c>
    </row>
    <row r="10347" spans="1:2" x14ac:dyDescent="0.25">
      <c r="A10347" s="204">
        <v>37123</v>
      </c>
      <c r="B10347" s="201">
        <v>5.55</v>
      </c>
    </row>
    <row r="10348" spans="1:2" x14ac:dyDescent="0.25">
      <c r="A10348" s="204">
        <v>37124</v>
      </c>
      <c r="B10348" s="201">
        <v>5.54</v>
      </c>
    </row>
    <row r="10349" spans="1:2" x14ac:dyDescent="0.25">
      <c r="A10349" s="204">
        <v>37125</v>
      </c>
      <c r="B10349" s="201">
        <v>5.53</v>
      </c>
    </row>
    <row r="10350" spans="1:2" x14ac:dyDescent="0.25">
      <c r="A10350" s="204">
        <v>37126</v>
      </c>
      <c r="B10350" s="201">
        <v>5.5</v>
      </c>
    </row>
    <row r="10351" spans="1:2" x14ac:dyDescent="0.25">
      <c r="A10351" s="204">
        <v>37127</v>
      </c>
      <c r="B10351" s="201">
        <v>5.54</v>
      </c>
    </row>
    <row r="10352" spans="1:2" x14ac:dyDescent="0.25">
      <c r="A10352" s="204">
        <v>37130</v>
      </c>
      <c r="B10352" s="201">
        <v>5.56</v>
      </c>
    </row>
    <row r="10353" spans="1:2" x14ac:dyDescent="0.25">
      <c r="A10353" s="204">
        <v>37131</v>
      </c>
      <c r="B10353" s="201">
        <v>5.49</v>
      </c>
    </row>
    <row r="10354" spans="1:2" x14ac:dyDescent="0.25">
      <c r="A10354" s="204">
        <v>37132</v>
      </c>
      <c r="B10354" s="201">
        <v>5.44</v>
      </c>
    </row>
    <row r="10355" spans="1:2" x14ac:dyDescent="0.25">
      <c r="A10355" s="204">
        <v>37133</v>
      </c>
      <c r="B10355" s="201">
        <v>5.45</v>
      </c>
    </row>
    <row r="10356" spans="1:2" x14ac:dyDescent="0.25">
      <c r="A10356" s="204">
        <v>37134</v>
      </c>
      <c r="B10356" s="201">
        <v>5.47</v>
      </c>
    </row>
    <row r="10357" spans="1:2" x14ac:dyDescent="0.25">
      <c r="A10357" s="204">
        <v>37137</v>
      </c>
      <c r="B10357" s="201" t="e">
        <f>NA()</f>
        <v>#N/A</v>
      </c>
    </row>
    <row r="10358" spans="1:2" x14ac:dyDescent="0.25">
      <c r="A10358" s="204">
        <v>37138</v>
      </c>
      <c r="B10358" s="201">
        <v>5.59</v>
      </c>
    </row>
    <row r="10359" spans="1:2" x14ac:dyDescent="0.25">
      <c r="A10359" s="204">
        <v>37139</v>
      </c>
      <c r="B10359" s="201">
        <v>5.57</v>
      </c>
    </row>
    <row r="10360" spans="1:2" x14ac:dyDescent="0.25">
      <c r="A10360" s="204">
        <v>37140</v>
      </c>
      <c r="B10360" s="201">
        <v>5.5</v>
      </c>
    </row>
    <row r="10361" spans="1:2" x14ac:dyDescent="0.25">
      <c r="A10361" s="204">
        <v>37141</v>
      </c>
      <c r="B10361" s="201">
        <v>5.45</v>
      </c>
    </row>
    <row r="10362" spans="1:2" x14ac:dyDescent="0.25">
      <c r="A10362" s="204">
        <v>37144</v>
      </c>
      <c r="B10362" s="201">
        <v>5.5</v>
      </c>
    </row>
    <row r="10363" spans="1:2" x14ac:dyDescent="0.25">
      <c r="A10363" s="204">
        <v>37145</v>
      </c>
      <c r="B10363" s="201" t="e">
        <f>NA()</f>
        <v>#N/A</v>
      </c>
    </row>
    <row r="10364" spans="1:2" x14ac:dyDescent="0.25">
      <c r="A10364" s="204">
        <v>37146</v>
      </c>
      <c r="B10364" s="201" t="e">
        <f>NA()</f>
        <v>#N/A</v>
      </c>
    </row>
    <row r="10365" spans="1:2" x14ac:dyDescent="0.25">
      <c r="A10365" s="204">
        <v>37147</v>
      </c>
      <c r="B10365" s="201">
        <v>5.41</v>
      </c>
    </row>
    <row r="10366" spans="1:2" x14ac:dyDescent="0.25">
      <c r="A10366" s="204">
        <v>37148</v>
      </c>
      <c r="B10366" s="201">
        <v>5.38</v>
      </c>
    </row>
    <row r="10367" spans="1:2" x14ac:dyDescent="0.25">
      <c r="A10367" s="204">
        <v>37151</v>
      </c>
      <c r="B10367" s="201">
        <v>5.44</v>
      </c>
    </row>
    <row r="10368" spans="1:2" x14ac:dyDescent="0.25">
      <c r="A10368" s="204">
        <v>37152</v>
      </c>
      <c r="B10368" s="201">
        <v>5.59</v>
      </c>
    </row>
    <row r="10369" spans="1:2" x14ac:dyDescent="0.25">
      <c r="A10369" s="204">
        <v>37153</v>
      </c>
      <c r="B10369" s="201">
        <v>5.59</v>
      </c>
    </row>
    <row r="10370" spans="1:2" x14ac:dyDescent="0.25">
      <c r="A10370" s="204">
        <v>37154</v>
      </c>
      <c r="B10370" s="201">
        <v>5.67</v>
      </c>
    </row>
    <row r="10371" spans="1:2" x14ac:dyDescent="0.25">
      <c r="A10371" s="204">
        <v>37155</v>
      </c>
      <c r="B10371" s="201">
        <v>5.62</v>
      </c>
    </row>
    <row r="10372" spans="1:2" x14ac:dyDescent="0.25">
      <c r="A10372" s="204">
        <v>37158</v>
      </c>
      <c r="B10372" s="201">
        <v>5.61</v>
      </c>
    </row>
    <row r="10373" spans="1:2" x14ac:dyDescent="0.25">
      <c r="A10373" s="204">
        <v>37159</v>
      </c>
      <c r="B10373" s="201">
        <v>5.6</v>
      </c>
    </row>
    <row r="10374" spans="1:2" x14ac:dyDescent="0.25">
      <c r="A10374" s="204">
        <v>37160</v>
      </c>
      <c r="B10374" s="201">
        <v>5.52</v>
      </c>
    </row>
    <row r="10375" spans="1:2" x14ac:dyDescent="0.25">
      <c r="A10375" s="204">
        <v>37161</v>
      </c>
      <c r="B10375" s="201">
        <v>5.46</v>
      </c>
    </row>
    <row r="10376" spans="1:2" x14ac:dyDescent="0.25">
      <c r="A10376" s="204">
        <v>37162</v>
      </c>
      <c r="B10376" s="201">
        <v>5.45</v>
      </c>
    </row>
    <row r="10377" spans="1:2" x14ac:dyDescent="0.25">
      <c r="A10377" s="204">
        <v>37165</v>
      </c>
      <c r="B10377" s="201">
        <v>5.39</v>
      </c>
    </row>
    <row r="10378" spans="1:2" x14ac:dyDescent="0.25">
      <c r="A10378" s="204">
        <v>37166</v>
      </c>
      <c r="B10378" s="201">
        <v>5.36</v>
      </c>
    </row>
    <row r="10379" spans="1:2" x14ac:dyDescent="0.25">
      <c r="A10379" s="204">
        <v>37167</v>
      </c>
      <c r="B10379" s="201">
        <v>5.34</v>
      </c>
    </row>
    <row r="10380" spans="1:2" x14ac:dyDescent="0.25">
      <c r="A10380" s="204">
        <v>37168</v>
      </c>
      <c r="B10380" s="201">
        <v>5.33</v>
      </c>
    </row>
    <row r="10381" spans="1:2" x14ac:dyDescent="0.25">
      <c r="A10381" s="204">
        <v>37169</v>
      </c>
      <c r="B10381" s="201">
        <v>5.34</v>
      </c>
    </row>
    <row r="10382" spans="1:2" x14ac:dyDescent="0.25">
      <c r="A10382" s="204">
        <v>37172</v>
      </c>
      <c r="B10382" s="201" t="e">
        <f>NA()</f>
        <v>#N/A</v>
      </c>
    </row>
    <row r="10383" spans="1:2" x14ac:dyDescent="0.25">
      <c r="A10383" s="204">
        <v>37173</v>
      </c>
      <c r="B10383" s="201">
        <v>5.42</v>
      </c>
    </row>
    <row r="10384" spans="1:2" x14ac:dyDescent="0.25">
      <c r="A10384" s="204">
        <v>37174</v>
      </c>
      <c r="B10384" s="201">
        <v>5.38</v>
      </c>
    </row>
    <row r="10385" spans="1:2" x14ac:dyDescent="0.25">
      <c r="A10385" s="204">
        <v>37175</v>
      </c>
      <c r="B10385" s="201">
        <v>5.45</v>
      </c>
    </row>
    <row r="10386" spans="1:2" x14ac:dyDescent="0.25">
      <c r="A10386" s="204">
        <v>37176</v>
      </c>
      <c r="B10386" s="201">
        <v>5.45</v>
      </c>
    </row>
    <row r="10387" spans="1:2" x14ac:dyDescent="0.25">
      <c r="A10387" s="204">
        <v>37179</v>
      </c>
      <c r="B10387" s="201">
        <v>5.4</v>
      </c>
    </row>
    <row r="10388" spans="1:2" x14ac:dyDescent="0.25">
      <c r="A10388" s="204">
        <v>37180</v>
      </c>
      <c r="B10388" s="201">
        <v>5.38</v>
      </c>
    </row>
    <row r="10389" spans="1:2" x14ac:dyDescent="0.25">
      <c r="A10389" s="204">
        <v>37181</v>
      </c>
      <c r="B10389" s="201">
        <v>5.35</v>
      </c>
    </row>
    <row r="10390" spans="1:2" x14ac:dyDescent="0.25">
      <c r="A10390" s="204">
        <v>37182</v>
      </c>
      <c r="B10390" s="201">
        <v>5.34</v>
      </c>
    </row>
    <row r="10391" spans="1:2" x14ac:dyDescent="0.25">
      <c r="A10391" s="204">
        <v>37183</v>
      </c>
      <c r="B10391" s="201">
        <v>5.39</v>
      </c>
    </row>
    <row r="10392" spans="1:2" x14ac:dyDescent="0.25">
      <c r="A10392" s="204">
        <v>37186</v>
      </c>
      <c r="B10392" s="201">
        <v>5.38</v>
      </c>
    </row>
    <row r="10393" spans="1:2" x14ac:dyDescent="0.25">
      <c r="A10393" s="204">
        <v>37187</v>
      </c>
      <c r="B10393" s="201">
        <v>5.4</v>
      </c>
    </row>
    <row r="10394" spans="1:2" x14ac:dyDescent="0.25">
      <c r="A10394" s="204">
        <v>37188</v>
      </c>
      <c r="B10394" s="201">
        <v>5.32</v>
      </c>
    </row>
    <row r="10395" spans="1:2" x14ac:dyDescent="0.25">
      <c r="A10395" s="204">
        <v>37189</v>
      </c>
      <c r="B10395" s="201">
        <v>5.28</v>
      </c>
    </row>
    <row r="10396" spans="1:2" x14ac:dyDescent="0.25">
      <c r="A10396" s="204">
        <v>37190</v>
      </c>
      <c r="B10396" s="201">
        <v>5.27</v>
      </c>
    </row>
    <row r="10397" spans="1:2" x14ac:dyDescent="0.25">
      <c r="A10397" s="204">
        <v>37193</v>
      </c>
      <c r="B10397" s="201">
        <v>5.24</v>
      </c>
    </row>
    <row r="10398" spans="1:2" x14ac:dyDescent="0.25">
      <c r="A10398" s="204">
        <v>37194</v>
      </c>
      <c r="B10398" s="201">
        <v>5.21</v>
      </c>
    </row>
    <row r="10399" spans="1:2" x14ac:dyDescent="0.25">
      <c r="A10399" s="204">
        <v>37195</v>
      </c>
      <c r="B10399" s="201">
        <v>5.05</v>
      </c>
    </row>
    <row r="10400" spans="1:2" x14ac:dyDescent="0.25">
      <c r="A10400" s="204">
        <v>37196</v>
      </c>
      <c r="B10400" s="201">
        <v>5</v>
      </c>
    </row>
    <row r="10401" spans="1:2" x14ac:dyDescent="0.25">
      <c r="A10401" s="204">
        <v>37197</v>
      </c>
      <c r="B10401" s="201">
        <v>5.14</v>
      </c>
    </row>
    <row r="10402" spans="1:2" x14ac:dyDescent="0.25">
      <c r="A10402" s="204">
        <v>37200</v>
      </c>
      <c r="B10402" s="201">
        <v>5.0599999999999996</v>
      </c>
    </row>
    <row r="10403" spans="1:2" x14ac:dyDescent="0.25">
      <c r="A10403" s="204">
        <v>37201</v>
      </c>
      <c r="B10403" s="201">
        <v>5.05</v>
      </c>
    </row>
    <row r="10404" spans="1:2" x14ac:dyDescent="0.25">
      <c r="A10404" s="204">
        <v>37202</v>
      </c>
      <c r="B10404" s="201">
        <v>4.95</v>
      </c>
    </row>
    <row r="10405" spans="1:2" x14ac:dyDescent="0.25">
      <c r="A10405" s="204">
        <v>37203</v>
      </c>
      <c r="B10405" s="201">
        <v>5.03</v>
      </c>
    </row>
    <row r="10406" spans="1:2" x14ac:dyDescent="0.25">
      <c r="A10406" s="204">
        <v>37204</v>
      </c>
      <c r="B10406" s="201">
        <v>5.05</v>
      </c>
    </row>
    <row r="10407" spans="1:2" x14ac:dyDescent="0.25">
      <c r="A10407" s="204">
        <v>37207</v>
      </c>
      <c r="B10407" s="201" t="e">
        <f>NA()</f>
        <v>#N/A</v>
      </c>
    </row>
    <row r="10408" spans="1:2" x14ac:dyDescent="0.25">
      <c r="A10408" s="204">
        <v>37208</v>
      </c>
      <c r="B10408" s="201">
        <v>5.0999999999999996</v>
      </c>
    </row>
    <row r="10409" spans="1:2" x14ac:dyDescent="0.25">
      <c r="A10409" s="204">
        <v>37209</v>
      </c>
      <c r="B10409" s="201">
        <v>5.2</v>
      </c>
    </row>
    <row r="10410" spans="1:2" x14ac:dyDescent="0.25">
      <c r="A10410" s="204">
        <v>37210</v>
      </c>
      <c r="B10410" s="201">
        <v>5.41</v>
      </c>
    </row>
    <row r="10411" spans="1:2" x14ac:dyDescent="0.25">
      <c r="A10411" s="204">
        <v>37211</v>
      </c>
      <c r="B10411" s="201">
        <v>5.52</v>
      </c>
    </row>
    <row r="10412" spans="1:2" x14ac:dyDescent="0.25">
      <c r="A10412" s="204">
        <v>37214</v>
      </c>
      <c r="B10412" s="201">
        <v>5.42</v>
      </c>
    </row>
    <row r="10413" spans="1:2" x14ac:dyDescent="0.25">
      <c r="A10413" s="204">
        <v>37215</v>
      </c>
      <c r="B10413" s="201">
        <v>5.5</v>
      </c>
    </row>
    <row r="10414" spans="1:2" x14ac:dyDescent="0.25">
      <c r="A10414" s="204">
        <v>37216</v>
      </c>
      <c r="B10414" s="201">
        <v>5.59</v>
      </c>
    </row>
    <row r="10415" spans="1:2" x14ac:dyDescent="0.25">
      <c r="A10415" s="204">
        <v>37217</v>
      </c>
      <c r="B10415" s="201" t="e">
        <f>NA()</f>
        <v>#N/A</v>
      </c>
    </row>
    <row r="10416" spans="1:2" x14ac:dyDescent="0.25">
      <c r="A10416" s="204">
        <v>37218</v>
      </c>
      <c r="B10416" s="201">
        <v>5.65</v>
      </c>
    </row>
    <row r="10417" spans="1:2" x14ac:dyDescent="0.25">
      <c r="A10417" s="204">
        <v>37221</v>
      </c>
      <c r="B10417" s="201">
        <v>5.66</v>
      </c>
    </row>
    <row r="10418" spans="1:2" x14ac:dyDescent="0.25">
      <c r="A10418" s="204">
        <v>37222</v>
      </c>
      <c r="B10418" s="201">
        <v>5.64</v>
      </c>
    </row>
    <row r="10419" spans="1:2" x14ac:dyDescent="0.25">
      <c r="A10419" s="204">
        <v>37223</v>
      </c>
      <c r="B10419" s="201">
        <v>5.63</v>
      </c>
    </row>
    <row r="10420" spans="1:2" x14ac:dyDescent="0.25">
      <c r="A10420" s="204">
        <v>37224</v>
      </c>
      <c r="B10420" s="201">
        <v>5.52</v>
      </c>
    </row>
    <row r="10421" spans="1:2" x14ac:dyDescent="0.25">
      <c r="A10421" s="204">
        <v>37225</v>
      </c>
      <c r="B10421" s="201">
        <v>5.54</v>
      </c>
    </row>
    <row r="10422" spans="1:2" x14ac:dyDescent="0.25">
      <c r="A10422" s="204">
        <v>37228</v>
      </c>
      <c r="B10422" s="201">
        <v>5.49</v>
      </c>
    </row>
    <row r="10423" spans="1:2" x14ac:dyDescent="0.25">
      <c r="A10423" s="204">
        <v>37229</v>
      </c>
      <c r="B10423" s="201">
        <v>5.43</v>
      </c>
    </row>
    <row r="10424" spans="1:2" x14ac:dyDescent="0.25">
      <c r="A10424" s="204">
        <v>37230</v>
      </c>
      <c r="B10424" s="201">
        <v>5.61</v>
      </c>
    </row>
    <row r="10425" spans="1:2" x14ac:dyDescent="0.25">
      <c r="A10425" s="204">
        <v>37231</v>
      </c>
      <c r="B10425" s="201">
        <v>5.72</v>
      </c>
    </row>
    <row r="10426" spans="1:2" x14ac:dyDescent="0.25">
      <c r="A10426" s="204">
        <v>37232</v>
      </c>
      <c r="B10426" s="201">
        <v>5.9</v>
      </c>
    </row>
    <row r="10427" spans="1:2" x14ac:dyDescent="0.25">
      <c r="A10427" s="204">
        <v>37235</v>
      </c>
      <c r="B10427" s="201">
        <v>5.86</v>
      </c>
    </row>
    <row r="10428" spans="1:2" x14ac:dyDescent="0.25">
      <c r="A10428" s="204">
        <v>37236</v>
      </c>
      <c r="B10428" s="201">
        <v>5.83</v>
      </c>
    </row>
    <row r="10429" spans="1:2" x14ac:dyDescent="0.25">
      <c r="A10429" s="204">
        <v>37237</v>
      </c>
      <c r="B10429" s="201">
        <v>5.74</v>
      </c>
    </row>
    <row r="10430" spans="1:2" x14ac:dyDescent="0.25">
      <c r="A10430" s="204">
        <v>37238</v>
      </c>
      <c r="B10430" s="201">
        <v>5.81</v>
      </c>
    </row>
    <row r="10431" spans="1:2" x14ac:dyDescent="0.25">
      <c r="A10431" s="204">
        <v>37239</v>
      </c>
      <c r="B10431" s="201">
        <v>5.89</v>
      </c>
    </row>
    <row r="10432" spans="1:2" x14ac:dyDescent="0.25">
      <c r="A10432" s="204">
        <v>37242</v>
      </c>
      <c r="B10432" s="201">
        <v>5.91</v>
      </c>
    </row>
    <row r="10433" spans="1:2" x14ac:dyDescent="0.25">
      <c r="A10433" s="204">
        <v>37243</v>
      </c>
      <c r="B10433" s="201">
        <v>5.81</v>
      </c>
    </row>
    <row r="10434" spans="1:2" x14ac:dyDescent="0.25">
      <c r="A10434" s="204">
        <v>37244</v>
      </c>
      <c r="B10434" s="201">
        <v>5.73</v>
      </c>
    </row>
    <row r="10435" spans="1:2" x14ac:dyDescent="0.25">
      <c r="A10435" s="204">
        <v>37245</v>
      </c>
      <c r="B10435" s="201">
        <v>5.73</v>
      </c>
    </row>
    <row r="10436" spans="1:2" x14ac:dyDescent="0.25">
      <c r="A10436" s="204">
        <v>37246</v>
      </c>
      <c r="B10436" s="201">
        <v>5.76</v>
      </c>
    </row>
    <row r="10437" spans="1:2" x14ac:dyDescent="0.25">
      <c r="A10437" s="204">
        <v>37249</v>
      </c>
      <c r="B10437" s="201">
        <v>5.81</v>
      </c>
    </row>
    <row r="10438" spans="1:2" x14ac:dyDescent="0.25">
      <c r="A10438" s="204">
        <v>37250</v>
      </c>
      <c r="B10438" s="201" t="e">
        <f>NA()</f>
        <v>#N/A</v>
      </c>
    </row>
    <row r="10439" spans="1:2" x14ac:dyDescent="0.25">
      <c r="A10439" s="204">
        <v>37251</v>
      </c>
      <c r="B10439" s="201">
        <v>5.84</v>
      </c>
    </row>
    <row r="10440" spans="1:2" x14ac:dyDescent="0.25">
      <c r="A10440" s="204">
        <v>37252</v>
      </c>
      <c r="B10440" s="201">
        <v>5.78</v>
      </c>
    </row>
    <row r="10441" spans="1:2" x14ac:dyDescent="0.25">
      <c r="A10441" s="204">
        <v>37253</v>
      </c>
      <c r="B10441" s="201">
        <v>5.82</v>
      </c>
    </row>
    <row r="10442" spans="1:2" x14ac:dyDescent="0.25">
      <c r="A10442" s="204">
        <v>37256</v>
      </c>
      <c r="B10442" s="201">
        <v>5.74</v>
      </c>
    </row>
    <row r="10443" spans="1:2" x14ac:dyDescent="0.25">
      <c r="A10443" s="204">
        <v>37257</v>
      </c>
      <c r="B10443" s="201" t="e">
        <f>NA()</f>
        <v>#N/A</v>
      </c>
    </row>
    <row r="10444" spans="1:2" x14ac:dyDescent="0.25">
      <c r="A10444" s="204">
        <v>37258</v>
      </c>
      <c r="B10444" s="201">
        <v>5.86</v>
      </c>
    </row>
    <row r="10445" spans="1:2" x14ac:dyDescent="0.25">
      <c r="A10445" s="204">
        <v>37259</v>
      </c>
      <c r="B10445" s="201">
        <v>5.83</v>
      </c>
    </row>
    <row r="10446" spans="1:2" x14ac:dyDescent="0.25">
      <c r="A10446" s="204">
        <v>37260</v>
      </c>
      <c r="B10446" s="201">
        <v>5.87</v>
      </c>
    </row>
    <row r="10447" spans="1:2" x14ac:dyDescent="0.25">
      <c r="A10447" s="204">
        <v>37263</v>
      </c>
      <c r="B10447" s="201">
        <v>5.76</v>
      </c>
    </row>
    <row r="10448" spans="1:2" x14ac:dyDescent="0.25">
      <c r="A10448" s="204">
        <v>37264</v>
      </c>
      <c r="B10448" s="201">
        <v>5.77</v>
      </c>
    </row>
    <row r="10449" spans="1:2" x14ac:dyDescent="0.25">
      <c r="A10449" s="204">
        <v>37265</v>
      </c>
      <c r="B10449" s="201">
        <v>5.76</v>
      </c>
    </row>
    <row r="10450" spans="1:2" x14ac:dyDescent="0.25">
      <c r="A10450" s="204">
        <v>37266</v>
      </c>
      <c r="B10450" s="201">
        <v>5.64</v>
      </c>
    </row>
    <row r="10451" spans="1:2" x14ac:dyDescent="0.25">
      <c r="A10451" s="204">
        <v>37267</v>
      </c>
      <c r="B10451" s="201">
        <v>5.6</v>
      </c>
    </row>
    <row r="10452" spans="1:2" x14ac:dyDescent="0.25">
      <c r="A10452" s="204">
        <v>37270</v>
      </c>
      <c r="B10452" s="201">
        <v>5.62</v>
      </c>
    </row>
    <row r="10453" spans="1:2" x14ac:dyDescent="0.25">
      <c r="A10453" s="204">
        <v>37271</v>
      </c>
      <c r="B10453" s="201">
        <v>5.56</v>
      </c>
    </row>
    <row r="10454" spans="1:2" x14ac:dyDescent="0.25">
      <c r="A10454" s="204">
        <v>37272</v>
      </c>
      <c r="B10454" s="201">
        <v>5.58</v>
      </c>
    </row>
    <row r="10455" spans="1:2" x14ac:dyDescent="0.25">
      <c r="A10455" s="204">
        <v>37273</v>
      </c>
      <c r="B10455" s="201">
        <v>5.65</v>
      </c>
    </row>
    <row r="10456" spans="1:2" x14ac:dyDescent="0.25">
      <c r="A10456" s="204">
        <v>37274</v>
      </c>
      <c r="B10456" s="201">
        <v>5.59</v>
      </c>
    </row>
    <row r="10457" spans="1:2" x14ac:dyDescent="0.25">
      <c r="A10457" s="204">
        <v>37277</v>
      </c>
      <c r="B10457" s="201" t="e">
        <f>NA()</f>
        <v>#N/A</v>
      </c>
    </row>
    <row r="10458" spans="1:2" x14ac:dyDescent="0.25">
      <c r="A10458" s="204">
        <v>37278</v>
      </c>
      <c r="B10458" s="201">
        <v>5.62</v>
      </c>
    </row>
    <row r="10459" spans="1:2" x14ac:dyDescent="0.25">
      <c r="A10459" s="204">
        <v>37279</v>
      </c>
      <c r="B10459" s="201">
        <v>5.73</v>
      </c>
    </row>
    <row r="10460" spans="1:2" x14ac:dyDescent="0.25">
      <c r="A10460" s="204">
        <v>37280</v>
      </c>
      <c r="B10460" s="201">
        <v>5.71</v>
      </c>
    </row>
    <row r="10461" spans="1:2" x14ac:dyDescent="0.25">
      <c r="A10461" s="204">
        <v>37281</v>
      </c>
      <c r="B10461" s="201">
        <v>5.72</v>
      </c>
    </row>
    <row r="10462" spans="1:2" x14ac:dyDescent="0.25">
      <c r="A10462" s="204">
        <v>37284</v>
      </c>
      <c r="B10462" s="201">
        <v>5.72</v>
      </c>
    </row>
    <row r="10463" spans="1:2" x14ac:dyDescent="0.25">
      <c r="A10463" s="204">
        <v>37285</v>
      </c>
      <c r="B10463" s="201">
        <v>5.63</v>
      </c>
    </row>
    <row r="10464" spans="1:2" x14ac:dyDescent="0.25">
      <c r="A10464" s="204">
        <v>37286</v>
      </c>
      <c r="B10464" s="201">
        <v>5.64</v>
      </c>
    </row>
    <row r="10465" spans="1:2" x14ac:dyDescent="0.25">
      <c r="A10465" s="204">
        <v>37287</v>
      </c>
      <c r="B10465" s="201">
        <v>5.68</v>
      </c>
    </row>
    <row r="10466" spans="1:2" x14ac:dyDescent="0.25">
      <c r="A10466" s="204">
        <v>37288</v>
      </c>
      <c r="B10466" s="201">
        <v>5.63</v>
      </c>
    </row>
    <row r="10467" spans="1:2" x14ac:dyDescent="0.25">
      <c r="A10467" s="204">
        <v>37291</v>
      </c>
      <c r="B10467" s="201">
        <v>5.57</v>
      </c>
    </row>
    <row r="10468" spans="1:2" x14ac:dyDescent="0.25">
      <c r="A10468" s="204">
        <v>37292</v>
      </c>
      <c r="B10468" s="201">
        <v>5.56</v>
      </c>
    </row>
    <row r="10469" spans="1:2" x14ac:dyDescent="0.25">
      <c r="A10469" s="204">
        <v>37293</v>
      </c>
      <c r="B10469" s="201">
        <v>5.61</v>
      </c>
    </row>
    <row r="10470" spans="1:2" x14ac:dyDescent="0.25">
      <c r="A10470" s="204">
        <v>37294</v>
      </c>
      <c r="B10470" s="201">
        <v>5.64</v>
      </c>
    </row>
    <row r="10471" spans="1:2" x14ac:dyDescent="0.25">
      <c r="A10471" s="204">
        <v>37295</v>
      </c>
      <c r="B10471" s="201">
        <v>5.6</v>
      </c>
    </row>
    <row r="10472" spans="1:2" x14ac:dyDescent="0.25">
      <c r="A10472" s="204">
        <v>37298</v>
      </c>
      <c r="B10472" s="201">
        <v>5.63</v>
      </c>
    </row>
    <row r="10473" spans="1:2" x14ac:dyDescent="0.25">
      <c r="A10473" s="204">
        <v>37299</v>
      </c>
      <c r="B10473" s="201">
        <v>5.69</v>
      </c>
    </row>
    <row r="10474" spans="1:2" x14ac:dyDescent="0.25">
      <c r="A10474" s="204">
        <v>37300</v>
      </c>
      <c r="B10474" s="201">
        <v>5.72</v>
      </c>
    </row>
    <row r="10475" spans="1:2" x14ac:dyDescent="0.25">
      <c r="A10475" s="204">
        <v>37301</v>
      </c>
      <c r="B10475" s="201">
        <v>5.64</v>
      </c>
    </row>
    <row r="10476" spans="1:2" x14ac:dyDescent="0.25">
      <c r="A10476" s="204">
        <v>37302</v>
      </c>
      <c r="B10476" s="201">
        <v>5.58</v>
      </c>
    </row>
    <row r="10477" spans="1:2" x14ac:dyDescent="0.25">
      <c r="A10477" s="204">
        <v>37305</v>
      </c>
      <c r="B10477" s="201" t="e">
        <f>NA()</f>
        <v>#N/A</v>
      </c>
    </row>
    <row r="10478" spans="1:2" x14ac:dyDescent="0.25">
      <c r="A10478" s="204">
        <v>37306</v>
      </c>
      <c r="B10478" s="201">
        <v>5.61</v>
      </c>
    </row>
    <row r="10479" spans="1:2" x14ac:dyDescent="0.25">
      <c r="A10479" s="204">
        <v>37307</v>
      </c>
      <c r="B10479" s="201">
        <v>5.6</v>
      </c>
    </row>
    <row r="10480" spans="1:2" x14ac:dyDescent="0.25">
      <c r="A10480" s="204">
        <v>37308</v>
      </c>
      <c r="B10480" s="201">
        <v>5.58</v>
      </c>
    </row>
    <row r="10481" spans="1:2" x14ac:dyDescent="0.25">
      <c r="A10481" s="204">
        <v>37309</v>
      </c>
      <c r="B10481" s="201">
        <v>5.55</v>
      </c>
    </row>
    <row r="10482" spans="1:2" x14ac:dyDescent="0.25">
      <c r="A10482" s="204">
        <v>37312</v>
      </c>
      <c r="B10482" s="201">
        <v>5.56</v>
      </c>
    </row>
    <row r="10483" spans="1:2" x14ac:dyDescent="0.25">
      <c r="A10483" s="204">
        <v>37313</v>
      </c>
      <c r="B10483" s="201">
        <v>5.63</v>
      </c>
    </row>
    <row r="10484" spans="1:2" x14ac:dyDescent="0.25">
      <c r="A10484" s="204">
        <v>37314</v>
      </c>
      <c r="B10484" s="201">
        <v>5.56</v>
      </c>
    </row>
    <row r="10485" spans="1:2" x14ac:dyDescent="0.25">
      <c r="A10485" s="204">
        <v>37315</v>
      </c>
      <c r="B10485" s="201">
        <v>5.61</v>
      </c>
    </row>
    <row r="10486" spans="1:2" x14ac:dyDescent="0.25">
      <c r="A10486" s="204">
        <v>37316</v>
      </c>
      <c r="B10486" s="201">
        <v>5.7</v>
      </c>
    </row>
    <row r="10487" spans="1:2" x14ac:dyDescent="0.25">
      <c r="A10487" s="204">
        <v>37319</v>
      </c>
      <c r="B10487" s="201">
        <v>5.71</v>
      </c>
    </row>
    <row r="10488" spans="1:2" x14ac:dyDescent="0.25">
      <c r="A10488" s="204">
        <v>37320</v>
      </c>
      <c r="B10488" s="201">
        <v>5.7</v>
      </c>
    </row>
    <row r="10489" spans="1:2" x14ac:dyDescent="0.25">
      <c r="A10489" s="204">
        <v>37321</v>
      </c>
      <c r="B10489" s="201">
        <v>5.74</v>
      </c>
    </row>
    <row r="10490" spans="1:2" x14ac:dyDescent="0.25">
      <c r="A10490" s="204">
        <v>37322</v>
      </c>
      <c r="B10490" s="201">
        <v>5.88</v>
      </c>
    </row>
    <row r="10491" spans="1:2" x14ac:dyDescent="0.25">
      <c r="A10491" s="204">
        <v>37323</v>
      </c>
      <c r="B10491" s="201">
        <v>5.95</v>
      </c>
    </row>
    <row r="10492" spans="1:2" x14ac:dyDescent="0.25">
      <c r="A10492" s="204">
        <v>37326</v>
      </c>
      <c r="B10492" s="201">
        <v>5.96</v>
      </c>
    </row>
    <row r="10493" spans="1:2" x14ac:dyDescent="0.25">
      <c r="A10493" s="204">
        <v>37327</v>
      </c>
      <c r="B10493" s="201">
        <v>5.96</v>
      </c>
    </row>
    <row r="10494" spans="1:2" x14ac:dyDescent="0.25">
      <c r="A10494" s="204">
        <v>37328</v>
      </c>
      <c r="B10494" s="201">
        <v>5.95</v>
      </c>
    </row>
    <row r="10495" spans="1:2" x14ac:dyDescent="0.25">
      <c r="A10495" s="204">
        <v>37329</v>
      </c>
      <c r="B10495" s="201">
        <v>6.05</v>
      </c>
    </row>
    <row r="10496" spans="1:2" x14ac:dyDescent="0.25">
      <c r="A10496" s="204">
        <v>37330</v>
      </c>
      <c r="B10496" s="201">
        <v>5.98</v>
      </c>
    </row>
    <row r="10497" spans="1:2" x14ac:dyDescent="0.25">
      <c r="A10497" s="204">
        <v>37333</v>
      </c>
      <c r="B10497" s="201">
        <v>5.95</v>
      </c>
    </row>
    <row r="10498" spans="1:2" x14ac:dyDescent="0.25">
      <c r="A10498" s="204">
        <v>37334</v>
      </c>
      <c r="B10498" s="201">
        <v>5.96</v>
      </c>
    </row>
    <row r="10499" spans="1:2" x14ac:dyDescent="0.25">
      <c r="A10499" s="204">
        <v>37335</v>
      </c>
      <c r="B10499" s="201">
        <v>6.04</v>
      </c>
    </row>
    <row r="10500" spans="1:2" x14ac:dyDescent="0.25">
      <c r="A10500" s="204">
        <v>37336</v>
      </c>
      <c r="B10500" s="201">
        <v>6.02</v>
      </c>
    </row>
    <row r="10501" spans="1:2" x14ac:dyDescent="0.25">
      <c r="A10501" s="204">
        <v>37337</v>
      </c>
      <c r="B10501" s="201">
        <v>6.04</v>
      </c>
    </row>
    <row r="10502" spans="1:2" x14ac:dyDescent="0.25">
      <c r="A10502" s="204">
        <v>37340</v>
      </c>
      <c r="B10502" s="201">
        <v>6.03</v>
      </c>
    </row>
    <row r="10503" spans="1:2" x14ac:dyDescent="0.25">
      <c r="A10503" s="204">
        <v>37341</v>
      </c>
      <c r="B10503" s="201">
        <v>5.96</v>
      </c>
    </row>
    <row r="10504" spans="1:2" x14ac:dyDescent="0.25">
      <c r="A10504" s="204">
        <v>37342</v>
      </c>
      <c r="B10504" s="201">
        <v>5.96</v>
      </c>
    </row>
    <row r="10505" spans="1:2" x14ac:dyDescent="0.25">
      <c r="A10505" s="204">
        <v>37343</v>
      </c>
      <c r="B10505" s="201">
        <v>6.03</v>
      </c>
    </row>
    <row r="10506" spans="1:2" x14ac:dyDescent="0.25">
      <c r="A10506" s="204">
        <v>37344</v>
      </c>
      <c r="B10506" s="201" t="e">
        <f>NA()</f>
        <v>#N/A</v>
      </c>
    </row>
    <row r="10507" spans="1:2" x14ac:dyDescent="0.25">
      <c r="A10507" s="204">
        <v>37347</v>
      </c>
      <c r="B10507" s="201">
        <v>6.04</v>
      </c>
    </row>
    <row r="10508" spans="1:2" x14ac:dyDescent="0.25">
      <c r="A10508" s="204">
        <v>37348</v>
      </c>
      <c r="B10508" s="201">
        <v>5.96</v>
      </c>
    </row>
    <row r="10509" spans="1:2" x14ac:dyDescent="0.25">
      <c r="A10509" s="204">
        <v>37349</v>
      </c>
      <c r="B10509" s="201">
        <v>5.92</v>
      </c>
    </row>
    <row r="10510" spans="1:2" x14ac:dyDescent="0.25">
      <c r="A10510" s="204">
        <v>37350</v>
      </c>
      <c r="B10510" s="201">
        <v>5.89</v>
      </c>
    </row>
    <row r="10511" spans="1:2" x14ac:dyDescent="0.25">
      <c r="A10511" s="204">
        <v>37351</v>
      </c>
      <c r="B10511" s="201">
        <v>5.84</v>
      </c>
    </row>
    <row r="10512" spans="1:2" x14ac:dyDescent="0.25">
      <c r="A10512" s="204">
        <v>37354</v>
      </c>
      <c r="B10512" s="201">
        <v>5.89</v>
      </c>
    </row>
    <row r="10513" spans="1:2" x14ac:dyDescent="0.25">
      <c r="A10513" s="204">
        <v>37355</v>
      </c>
      <c r="B10513" s="201">
        <v>5.84</v>
      </c>
    </row>
    <row r="10514" spans="1:2" x14ac:dyDescent="0.25">
      <c r="A10514" s="204">
        <v>37356</v>
      </c>
      <c r="B10514" s="201">
        <v>5.88</v>
      </c>
    </row>
    <row r="10515" spans="1:2" x14ac:dyDescent="0.25">
      <c r="A10515" s="204">
        <v>37357</v>
      </c>
      <c r="B10515" s="201">
        <v>5.85</v>
      </c>
    </row>
    <row r="10516" spans="1:2" x14ac:dyDescent="0.25">
      <c r="A10516" s="204">
        <v>37358</v>
      </c>
      <c r="B10516" s="201">
        <v>5.81</v>
      </c>
    </row>
    <row r="10517" spans="1:2" x14ac:dyDescent="0.25">
      <c r="A10517" s="204">
        <v>37361</v>
      </c>
      <c r="B10517" s="201">
        <v>5.78</v>
      </c>
    </row>
    <row r="10518" spans="1:2" x14ac:dyDescent="0.25">
      <c r="A10518" s="204">
        <v>37362</v>
      </c>
      <c r="B10518" s="201">
        <v>5.83</v>
      </c>
    </row>
    <row r="10519" spans="1:2" x14ac:dyDescent="0.25">
      <c r="A10519" s="204">
        <v>37363</v>
      </c>
      <c r="B10519" s="201">
        <v>5.9</v>
      </c>
    </row>
    <row r="10520" spans="1:2" x14ac:dyDescent="0.25">
      <c r="A10520" s="204">
        <v>37364</v>
      </c>
      <c r="B10520" s="201">
        <v>5.88</v>
      </c>
    </row>
    <row r="10521" spans="1:2" x14ac:dyDescent="0.25">
      <c r="A10521" s="204">
        <v>37365</v>
      </c>
      <c r="B10521" s="201">
        <v>5.85</v>
      </c>
    </row>
    <row r="10522" spans="1:2" x14ac:dyDescent="0.25">
      <c r="A10522" s="204">
        <v>37368</v>
      </c>
      <c r="B10522" s="201">
        <v>5.85</v>
      </c>
    </row>
    <row r="10523" spans="1:2" x14ac:dyDescent="0.25">
      <c r="A10523" s="204">
        <v>37369</v>
      </c>
      <c r="B10523" s="201">
        <v>5.83</v>
      </c>
    </row>
    <row r="10524" spans="1:2" x14ac:dyDescent="0.25">
      <c r="A10524" s="204">
        <v>37370</v>
      </c>
      <c r="B10524" s="201">
        <v>5.77</v>
      </c>
    </row>
    <row r="10525" spans="1:2" x14ac:dyDescent="0.25">
      <c r="A10525" s="204">
        <v>37371</v>
      </c>
      <c r="B10525" s="201">
        <v>5.77</v>
      </c>
    </row>
    <row r="10526" spans="1:2" x14ac:dyDescent="0.25">
      <c r="A10526" s="204">
        <v>37372</v>
      </c>
      <c r="B10526" s="201">
        <v>5.73</v>
      </c>
    </row>
    <row r="10527" spans="1:2" x14ac:dyDescent="0.25">
      <c r="A10527" s="204">
        <v>37375</v>
      </c>
      <c r="B10527" s="201">
        <v>5.77</v>
      </c>
    </row>
    <row r="10528" spans="1:2" x14ac:dyDescent="0.25">
      <c r="A10528" s="204">
        <v>37376</v>
      </c>
      <c r="B10528" s="201">
        <v>5.74</v>
      </c>
    </row>
    <row r="10529" spans="1:2" x14ac:dyDescent="0.25">
      <c r="A10529" s="204">
        <v>37377</v>
      </c>
      <c r="B10529" s="201">
        <v>5.71</v>
      </c>
    </row>
    <row r="10530" spans="1:2" x14ac:dyDescent="0.25">
      <c r="A10530" s="204">
        <v>37378</v>
      </c>
      <c r="B10530" s="201">
        <v>5.74</v>
      </c>
    </row>
    <row r="10531" spans="1:2" x14ac:dyDescent="0.25">
      <c r="A10531" s="204">
        <v>37379</v>
      </c>
      <c r="B10531" s="201">
        <v>5.7</v>
      </c>
    </row>
    <row r="10532" spans="1:2" x14ac:dyDescent="0.25">
      <c r="A10532" s="204">
        <v>37382</v>
      </c>
      <c r="B10532" s="201">
        <v>5.71</v>
      </c>
    </row>
    <row r="10533" spans="1:2" x14ac:dyDescent="0.25">
      <c r="A10533" s="204">
        <v>37383</v>
      </c>
      <c r="B10533" s="201">
        <v>5.71</v>
      </c>
    </row>
    <row r="10534" spans="1:2" x14ac:dyDescent="0.25">
      <c r="A10534" s="204">
        <v>37384</v>
      </c>
      <c r="B10534" s="201">
        <v>5.84</v>
      </c>
    </row>
    <row r="10535" spans="1:2" x14ac:dyDescent="0.25">
      <c r="A10535" s="204">
        <v>37385</v>
      </c>
      <c r="B10535" s="201">
        <v>5.8</v>
      </c>
    </row>
    <row r="10536" spans="1:2" x14ac:dyDescent="0.25">
      <c r="A10536" s="204">
        <v>37386</v>
      </c>
      <c r="B10536" s="201">
        <v>5.77</v>
      </c>
    </row>
    <row r="10537" spans="1:2" x14ac:dyDescent="0.25">
      <c r="A10537" s="204">
        <v>37389</v>
      </c>
      <c r="B10537" s="201">
        <v>5.86</v>
      </c>
    </row>
    <row r="10538" spans="1:2" x14ac:dyDescent="0.25">
      <c r="A10538" s="204">
        <v>37390</v>
      </c>
      <c r="B10538" s="201">
        <v>5.94</v>
      </c>
    </row>
    <row r="10539" spans="1:2" x14ac:dyDescent="0.25">
      <c r="A10539" s="204">
        <v>37391</v>
      </c>
      <c r="B10539" s="201">
        <v>5.92</v>
      </c>
    </row>
    <row r="10540" spans="1:2" x14ac:dyDescent="0.25">
      <c r="A10540" s="204">
        <v>37392</v>
      </c>
      <c r="B10540" s="201">
        <v>5.87</v>
      </c>
    </row>
    <row r="10541" spans="1:2" x14ac:dyDescent="0.25">
      <c r="A10541" s="204">
        <v>37393</v>
      </c>
      <c r="B10541" s="201">
        <v>5.94</v>
      </c>
    </row>
    <row r="10542" spans="1:2" x14ac:dyDescent="0.25">
      <c r="A10542" s="204">
        <v>37396</v>
      </c>
      <c r="B10542" s="201">
        <v>5.88</v>
      </c>
    </row>
    <row r="10543" spans="1:2" x14ac:dyDescent="0.25">
      <c r="A10543" s="204">
        <v>37397</v>
      </c>
      <c r="B10543" s="201">
        <v>5.84</v>
      </c>
    </row>
    <row r="10544" spans="1:2" x14ac:dyDescent="0.25">
      <c r="A10544" s="204">
        <v>37398</v>
      </c>
      <c r="B10544" s="201">
        <v>5.8</v>
      </c>
    </row>
    <row r="10545" spans="1:2" x14ac:dyDescent="0.25">
      <c r="A10545" s="204">
        <v>37399</v>
      </c>
      <c r="B10545" s="201">
        <v>5.83</v>
      </c>
    </row>
    <row r="10546" spans="1:2" x14ac:dyDescent="0.25">
      <c r="A10546" s="204">
        <v>37400</v>
      </c>
      <c r="B10546" s="201">
        <v>5.83</v>
      </c>
    </row>
    <row r="10547" spans="1:2" x14ac:dyDescent="0.25">
      <c r="A10547" s="204">
        <v>37403</v>
      </c>
      <c r="B10547" s="201" t="e">
        <f>NA()</f>
        <v>#N/A</v>
      </c>
    </row>
    <row r="10548" spans="1:2" x14ac:dyDescent="0.25">
      <c r="A10548" s="204">
        <v>37404</v>
      </c>
      <c r="B10548" s="201">
        <v>5.83</v>
      </c>
    </row>
    <row r="10549" spans="1:2" x14ac:dyDescent="0.25">
      <c r="A10549" s="204">
        <v>37405</v>
      </c>
      <c r="B10549" s="201">
        <v>5.79</v>
      </c>
    </row>
    <row r="10550" spans="1:2" x14ac:dyDescent="0.25">
      <c r="A10550" s="204">
        <v>37406</v>
      </c>
      <c r="B10550" s="201">
        <v>5.74</v>
      </c>
    </row>
    <row r="10551" spans="1:2" x14ac:dyDescent="0.25">
      <c r="A10551" s="204">
        <v>37407</v>
      </c>
      <c r="B10551" s="201">
        <v>5.77</v>
      </c>
    </row>
    <row r="10552" spans="1:2" x14ac:dyDescent="0.25">
      <c r="A10552" s="204">
        <v>37410</v>
      </c>
      <c r="B10552" s="201">
        <v>5.76</v>
      </c>
    </row>
    <row r="10553" spans="1:2" x14ac:dyDescent="0.25">
      <c r="A10553" s="204">
        <v>37411</v>
      </c>
      <c r="B10553" s="201">
        <v>5.75</v>
      </c>
    </row>
    <row r="10554" spans="1:2" x14ac:dyDescent="0.25">
      <c r="A10554" s="204">
        <v>37412</v>
      </c>
      <c r="B10554" s="201">
        <v>5.79</v>
      </c>
    </row>
    <row r="10555" spans="1:2" x14ac:dyDescent="0.25">
      <c r="A10555" s="204">
        <v>37413</v>
      </c>
      <c r="B10555" s="201">
        <v>5.75</v>
      </c>
    </row>
    <row r="10556" spans="1:2" x14ac:dyDescent="0.25">
      <c r="A10556" s="204">
        <v>37414</v>
      </c>
      <c r="B10556" s="201">
        <v>5.81</v>
      </c>
    </row>
    <row r="10557" spans="1:2" x14ac:dyDescent="0.25">
      <c r="A10557" s="204">
        <v>37417</v>
      </c>
      <c r="B10557" s="201">
        <v>5.76</v>
      </c>
    </row>
    <row r="10558" spans="1:2" x14ac:dyDescent="0.25">
      <c r="A10558" s="204">
        <v>37418</v>
      </c>
      <c r="B10558" s="201">
        <v>5.71</v>
      </c>
    </row>
    <row r="10559" spans="1:2" x14ac:dyDescent="0.25">
      <c r="A10559" s="204">
        <v>37419</v>
      </c>
      <c r="B10559" s="201">
        <v>5.68</v>
      </c>
    </row>
    <row r="10560" spans="1:2" x14ac:dyDescent="0.25">
      <c r="A10560" s="204">
        <v>37420</v>
      </c>
      <c r="B10560" s="201">
        <v>5.65</v>
      </c>
    </row>
    <row r="10561" spans="1:2" x14ac:dyDescent="0.25">
      <c r="A10561" s="204">
        <v>37421</v>
      </c>
      <c r="B10561" s="201">
        <v>5.54</v>
      </c>
    </row>
    <row r="10562" spans="1:2" x14ac:dyDescent="0.25">
      <c r="A10562" s="204">
        <v>37424</v>
      </c>
      <c r="B10562" s="201">
        <v>5.61</v>
      </c>
    </row>
    <row r="10563" spans="1:2" x14ac:dyDescent="0.25">
      <c r="A10563" s="204">
        <v>37425</v>
      </c>
      <c r="B10563" s="201">
        <v>5.6</v>
      </c>
    </row>
    <row r="10564" spans="1:2" x14ac:dyDescent="0.25">
      <c r="A10564" s="204">
        <v>37426</v>
      </c>
      <c r="B10564" s="201">
        <v>5.51</v>
      </c>
    </row>
    <row r="10565" spans="1:2" x14ac:dyDescent="0.25">
      <c r="A10565" s="204">
        <v>37427</v>
      </c>
      <c r="B10565" s="201">
        <v>5.59</v>
      </c>
    </row>
    <row r="10566" spans="1:2" x14ac:dyDescent="0.25">
      <c r="A10566" s="204">
        <v>37428</v>
      </c>
      <c r="B10566" s="201">
        <v>5.54</v>
      </c>
    </row>
    <row r="10567" spans="1:2" x14ac:dyDescent="0.25">
      <c r="A10567" s="204">
        <v>37431</v>
      </c>
      <c r="B10567" s="201">
        <v>5.6</v>
      </c>
    </row>
    <row r="10568" spans="1:2" x14ac:dyDescent="0.25">
      <c r="A10568" s="204">
        <v>37432</v>
      </c>
      <c r="B10568" s="201">
        <v>5.62</v>
      </c>
    </row>
    <row r="10569" spans="1:2" x14ac:dyDescent="0.25">
      <c r="A10569" s="204">
        <v>37433</v>
      </c>
      <c r="B10569" s="201">
        <v>5.53</v>
      </c>
    </row>
    <row r="10570" spans="1:2" x14ac:dyDescent="0.25">
      <c r="A10570" s="204">
        <v>37434</v>
      </c>
      <c r="B10570" s="201">
        <v>5.63</v>
      </c>
    </row>
    <row r="10571" spans="1:2" x14ac:dyDescent="0.25">
      <c r="A10571" s="204">
        <v>37435</v>
      </c>
      <c r="B10571" s="201">
        <v>5.65</v>
      </c>
    </row>
    <row r="10572" spans="1:2" x14ac:dyDescent="0.25">
      <c r="A10572" s="204">
        <v>37438</v>
      </c>
      <c r="B10572" s="201">
        <v>5.64</v>
      </c>
    </row>
    <row r="10573" spans="1:2" x14ac:dyDescent="0.25">
      <c r="A10573" s="204">
        <v>37439</v>
      </c>
      <c r="B10573" s="201">
        <v>5.56</v>
      </c>
    </row>
    <row r="10574" spans="1:2" x14ac:dyDescent="0.25">
      <c r="A10574" s="204">
        <v>37440</v>
      </c>
      <c r="B10574" s="201">
        <v>5.57</v>
      </c>
    </row>
    <row r="10575" spans="1:2" x14ac:dyDescent="0.25">
      <c r="A10575" s="204">
        <v>37441</v>
      </c>
      <c r="B10575" s="201" t="e">
        <f>NA()</f>
        <v>#N/A</v>
      </c>
    </row>
    <row r="10576" spans="1:2" x14ac:dyDescent="0.25">
      <c r="A10576" s="204">
        <v>37442</v>
      </c>
      <c r="B10576" s="201">
        <v>5.67</v>
      </c>
    </row>
    <row r="10577" spans="1:2" x14ac:dyDescent="0.25">
      <c r="A10577" s="204">
        <v>37445</v>
      </c>
      <c r="B10577" s="201">
        <v>5.63</v>
      </c>
    </row>
    <row r="10578" spans="1:2" x14ac:dyDescent="0.25">
      <c r="A10578" s="204">
        <v>37446</v>
      </c>
      <c r="B10578" s="201">
        <v>5.57</v>
      </c>
    </row>
    <row r="10579" spans="1:2" x14ac:dyDescent="0.25">
      <c r="A10579" s="204">
        <v>37447</v>
      </c>
      <c r="B10579" s="201">
        <v>5.48</v>
      </c>
    </row>
    <row r="10580" spans="1:2" x14ac:dyDescent="0.25">
      <c r="A10580" s="204">
        <v>37448</v>
      </c>
      <c r="B10580" s="201">
        <v>5.47</v>
      </c>
    </row>
    <row r="10581" spans="1:2" x14ac:dyDescent="0.25">
      <c r="A10581" s="204">
        <v>37449</v>
      </c>
      <c r="B10581" s="201">
        <v>5.45</v>
      </c>
    </row>
    <row r="10582" spans="1:2" x14ac:dyDescent="0.25">
      <c r="A10582" s="204">
        <v>37452</v>
      </c>
      <c r="B10582" s="201">
        <v>5.49</v>
      </c>
    </row>
    <row r="10583" spans="1:2" x14ac:dyDescent="0.25">
      <c r="A10583" s="204">
        <v>37453</v>
      </c>
      <c r="B10583" s="201">
        <v>5.58</v>
      </c>
    </row>
    <row r="10584" spans="1:2" x14ac:dyDescent="0.25">
      <c r="A10584" s="204">
        <v>37454</v>
      </c>
      <c r="B10584" s="201">
        <v>5.54</v>
      </c>
    </row>
    <row r="10585" spans="1:2" x14ac:dyDescent="0.25">
      <c r="A10585" s="204">
        <v>37455</v>
      </c>
      <c r="B10585" s="201">
        <v>5.52</v>
      </c>
    </row>
    <row r="10586" spans="1:2" x14ac:dyDescent="0.25">
      <c r="A10586" s="204">
        <v>37456</v>
      </c>
      <c r="B10586" s="201">
        <v>5.47</v>
      </c>
    </row>
    <row r="10587" spans="1:2" x14ac:dyDescent="0.25">
      <c r="A10587" s="204">
        <v>37459</v>
      </c>
      <c r="B10587" s="201">
        <v>5.4</v>
      </c>
    </row>
    <row r="10588" spans="1:2" x14ac:dyDescent="0.25">
      <c r="A10588" s="204">
        <v>37460</v>
      </c>
      <c r="B10588" s="201">
        <v>5.39</v>
      </c>
    </row>
    <row r="10589" spans="1:2" x14ac:dyDescent="0.25">
      <c r="A10589" s="204">
        <v>37461</v>
      </c>
      <c r="B10589" s="201">
        <v>5.42</v>
      </c>
    </row>
    <row r="10590" spans="1:2" x14ac:dyDescent="0.25">
      <c r="A10590" s="204">
        <v>37462</v>
      </c>
      <c r="B10590" s="201">
        <v>5.39</v>
      </c>
    </row>
    <row r="10591" spans="1:2" x14ac:dyDescent="0.25">
      <c r="A10591" s="204">
        <v>37463</v>
      </c>
      <c r="B10591" s="201">
        <v>5.42</v>
      </c>
    </row>
    <row r="10592" spans="1:2" x14ac:dyDescent="0.25">
      <c r="A10592" s="204">
        <v>37466</v>
      </c>
      <c r="B10592" s="201">
        <v>5.54</v>
      </c>
    </row>
    <row r="10593" spans="1:2" x14ac:dyDescent="0.25">
      <c r="A10593" s="204">
        <v>37467</v>
      </c>
      <c r="B10593" s="201">
        <v>5.54</v>
      </c>
    </row>
    <row r="10594" spans="1:2" x14ac:dyDescent="0.25">
      <c r="A10594" s="204">
        <v>37468</v>
      </c>
      <c r="B10594" s="201">
        <v>5.41</v>
      </c>
    </row>
    <row r="10595" spans="1:2" x14ac:dyDescent="0.25">
      <c r="A10595" s="204">
        <v>37469</v>
      </c>
      <c r="B10595" s="201">
        <v>5.41</v>
      </c>
    </row>
    <row r="10596" spans="1:2" x14ac:dyDescent="0.25">
      <c r="A10596" s="204">
        <v>37470</v>
      </c>
      <c r="B10596" s="201">
        <v>5.29</v>
      </c>
    </row>
    <row r="10597" spans="1:2" x14ac:dyDescent="0.25">
      <c r="A10597" s="204">
        <v>37473</v>
      </c>
      <c r="B10597" s="201">
        <v>5.26</v>
      </c>
    </row>
    <row r="10598" spans="1:2" x14ac:dyDescent="0.25">
      <c r="A10598" s="204">
        <v>37474</v>
      </c>
      <c r="B10598" s="201">
        <v>5.35</v>
      </c>
    </row>
    <row r="10599" spans="1:2" x14ac:dyDescent="0.25">
      <c r="A10599" s="204">
        <v>37475</v>
      </c>
      <c r="B10599" s="201">
        <v>5.31</v>
      </c>
    </row>
    <row r="10600" spans="1:2" x14ac:dyDescent="0.25">
      <c r="A10600" s="204">
        <v>37476</v>
      </c>
      <c r="B10600" s="201">
        <v>5.34</v>
      </c>
    </row>
    <row r="10601" spans="1:2" x14ac:dyDescent="0.25">
      <c r="A10601" s="204">
        <v>37477</v>
      </c>
      <c r="B10601" s="201">
        <v>5.22</v>
      </c>
    </row>
    <row r="10602" spans="1:2" x14ac:dyDescent="0.25">
      <c r="A10602" s="204">
        <v>37480</v>
      </c>
      <c r="B10602" s="201">
        <v>5.16</v>
      </c>
    </row>
    <row r="10603" spans="1:2" x14ac:dyDescent="0.25">
      <c r="A10603" s="204">
        <v>37481</v>
      </c>
      <c r="B10603" s="201">
        <v>5.09</v>
      </c>
    </row>
    <row r="10604" spans="1:2" x14ac:dyDescent="0.25">
      <c r="A10604" s="204">
        <v>37482</v>
      </c>
      <c r="B10604" s="201">
        <v>5.03</v>
      </c>
    </row>
    <row r="10605" spans="1:2" x14ac:dyDescent="0.25">
      <c r="A10605" s="204">
        <v>37483</v>
      </c>
      <c r="B10605" s="201">
        <v>5.12</v>
      </c>
    </row>
    <row r="10606" spans="1:2" x14ac:dyDescent="0.25">
      <c r="A10606" s="204">
        <v>37484</v>
      </c>
      <c r="B10606" s="201">
        <v>5.24</v>
      </c>
    </row>
    <row r="10607" spans="1:2" x14ac:dyDescent="0.25">
      <c r="A10607" s="204">
        <v>37487</v>
      </c>
      <c r="B10607" s="201">
        <v>5.21</v>
      </c>
    </row>
    <row r="10608" spans="1:2" x14ac:dyDescent="0.25">
      <c r="A10608" s="204">
        <v>37488</v>
      </c>
      <c r="B10608" s="201">
        <v>5.12</v>
      </c>
    </row>
    <row r="10609" spans="1:2" x14ac:dyDescent="0.25">
      <c r="A10609" s="204">
        <v>37489</v>
      </c>
      <c r="B10609" s="201">
        <v>5.14</v>
      </c>
    </row>
    <row r="10610" spans="1:2" x14ac:dyDescent="0.25">
      <c r="A10610" s="204">
        <v>37490</v>
      </c>
      <c r="B10610" s="201">
        <v>5.22</v>
      </c>
    </row>
    <row r="10611" spans="1:2" x14ac:dyDescent="0.25">
      <c r="A10611" s="204">
        <v>37491</v>
      </c>
      <c r="B10611" s="201">
        <v>5.15</v>
      </c>
    </row>
    <row r="10612" spans="1:2" x14ac:dyDescent="0.25">
      <c r="A10612" s="204">
        <v>37494</v>
      </c>
      <c r="B10612" s="201">
        <v>5.12</v>
      </c>
    </row>
    <row r="10613" spans="1:2" x14ac:dyDescent="0.25">
      <c r="A10613" s="204">
        <v>37495</v>
      </c>
      <c r="B10613" s="201">
        <v>5.2</v>
      </c>
    </row>
    <row r="10614" spans="1:2" x14ac:dyDescent="0.25">
      <c r="A10614" s="204">
        <v>37496</v>
      </c>
      <c r="B10614" s="201">
        <v>5.14</v>
      </c>
    </row>
    <row r="10615" spans="1:2" x14ac:dyDescent="0.25">
      <c r="A10615" s="204">
        <v>37497</v>
      </c>
      <c r="B10615" s="201">
        <v>5.08</v>
      </c>
    </row>
    <row r="10616" spans="1:2" x14ac:dyDescent="0.25">
      <c r="A10616" s="204">
        <v>37498</v>
      </c>
      <c r="B10616" s="201">
        <v>5.0599999999999996</v>
      </c>
    </row>
    <row r="10617" spans="1:2" x14ac:dyDescent="0.25">
      <c r="A10617" s="204">
        <v>37501</v>
      </c>
      <c r="B10617" s="201" t="e">
        <f>NA()</f>
        <v>#N/A</v>
      </c>
    </row>
    <row r="10618" spans="1:2" x14ac:dyDescent="0.25">
      <c r="A10618" s="204">
        <v>37502</v>
      </c>
      <c r="B10618" s="201">
        <v>4.92</v>
      </c>
    </row>
    <row r="10619" spans="1:2" x14ac:dyDescent="0.25">
      <c r="A10619" s="204">
        <v>37503</v>
      </c>
      <c r="B10619" s="201">
        <v>4.91</v>
      </c>
    </row>
    <row r="10620" spans="1:2" x14ac:dyDescent="0.25">
      <c r="A10620" s="204">
        <v>37504</v>
      </c>
      <c r="B10620" s="201">
        <v>4.88</v>
      </c>
    </row>
    <row r="10621" spans="1:2" x14ac:dyDescent="0.25">
      <c r="A10621" s="204">
        <v>37505</v>
      </c>
      <c r="B10621" s="201">
        <v>5</v>
      </c>
    </row>
    <row r="10622" spans="1:2" x14ac:dyDescent="0.25">
      <c r="A10622" s="204">
        <v>37508</v>
      </c>
      <c r="B10622" s="201">
        <v>4.99</v>
      </c>
    </row>
    <row r="10623" spans="1:2" x14ac:dyDescent="0.25">
      <c r="A10623" s="204">
        <v>37509</v>
      </c>
      <c r="B10623" s="201">
        <v>4.96</v>
      </c>
    </row>
    <row r="10624" spans="1:2" x14ac:dyDescent="0.25">
      <c r="A10624" s="204">
        <v>37510</v>
      </c>
      <c r="B10624" s="201">
        <v>5.01</v>
      </c>
    </row>
    <row r="10625" spans="1:2" x14ac:dyDescent="0.25">
      <c r="A10625" s="204">
        <v>37511</v>
      </c>
      <c r="B10625" s="201">
        <v>4.93</v>
      </c>
    </row>
    <row r="10626" spans="1:2" x14ac:dyDescent="0.25">
      <c r="A10626" s="204">
        <v>37512</v>
      </c>
      <c r="B10626" s="201">
        <v>4.87</v>
      </c>
    </row>
    <row r="10627" spans="1:2" x14ac:dyDescent="0.25">
      <c r="A10627" s="204">
        <v>37515</v>
      </c>
      <c r="B10627" s="201">
        <v>4.8499999999999996</v>
      </c>
    </row>
    <row r="10628" spans="1:2" x14ac:dyDescent="0.25">
      <c r="A10628" s="204">
        <v>37516</v>
      </c>
      <c r="B10628" s="201">
        <v>4.83</v>
      </c>
    </row>
    <row r="10629" spans="1:2" x14ac:dyDescent="0.25">
      <c r="A10629" s="204">
        <v>37517</v>
      </c>
      <c r="B10629" s="201">
        <v>4.8499999999999996</v>
      </c>
    </row>
    <row r="10630" spans="1:2" x14ac:dyDescent="0.25">
      <c r="A10630" s="204">
        <v>37518</v>
      </c>
      <c r="B10630" s="201">
        <v>4.8</v>
      </c>
    </row>
    <row r="10631" spans="1:2" x14ac:dyDescent="0.25">
      <c r="A10631" s="204">
        <v>37519</v>
      </c>
      <c r="B10631" s="201">
        <v>4.82</v>
      </c>
    </row>
    <row r="10632" spans="1:2" x14ac:dyDescent="0.25">
      <c r="A10632" s="204">
        <v>37522</v>
      </c>
      <c r="B10632" s="201">
        <v>4.75</v>
      </c>
    </row>
    <row r="10633" spans="1:2" x14ac:dyDescent="0.25">
      <c r="A10633" s="204">
        <v>37523</v>
      </c>
      <c r="B10633" s="201">
        <v>4.74</v>
      </c>
    </row>
    <row r="10634" spans="1:2" x14ac:dyDescent="0.25">
      <c r="A10634" s="204">
        <v>37524</v>
      </c>
      <c r="B10634" s="201">
        <v>4.83</v>
      </c>
    </row>
    <row r="10635" spans="1:2" x14ac:dyDescent="0.25">
      <c r="A10635" s="204">
        <v>37525</v>
      </c>
      <c r="B10635" s="201">
        <v>4.8499999999999996</v>
      </c>
    </row>
    <row r="10636" spans="1:2" x14ac:dyDescent="0.25">
      <c r="A10636" s="204">
        <v>37526</v>
      </c>
      <c r="B10636" s="201">
        <v>4.78</v>
      </c>
    </row>
    <row r="10637" spans="1:2" x14ac:dyDescent="0.25">
      <c r="A10637" s="204">
        <v>37529</v>
      </c>
      <c r="B10637" s="201">
        <v>4.75</v>
      </c>
    </row>
    <row r="10638" spans="1:2" x14ac:dyDescent="0.25">
      <c r="A10638" s="204">
        <v>37530</v>
      </c>
      <c r="B10638" s="201">
        <v>4.8099999999999996</v>
      </c>
    </row>
    <row r="10639" spans="1:2" x14ac:dyDescent="0.25">
      <c r="A10639" s="204">
        <v>37531</v>
      </c>
      <c r="B10639" s="201">
        <v>4.78</v>
      </c>
    </row>
    <row r="10640" spans="1:2" x14ac:dyDescent="0.25">
      <c r="A10640" s="204">
        <v>37532</v>
      </c>
      <c r="B10640" s="201">
        <v>4.79</v>
      </c>
    </row>
    <row r="10641" spans="1:2" x14ac:dyDescent="0.25">
      <c r="A10641" s="204">
        <v>37533</v>
      </c>
      <c r="B10641" s="201">
        <v>4.7699999999999996</v>
      </c>
    </row>
    <row r="10642" spans="1:2" x14ac:dyDescent="0.25">
      <c r="A10642" s="204">
        <v>37536</v>
      </c>
      <c r="B10642" s="201">
        <v>4.75</v>
      </c>
    </row>
    <row r="10643" spans="1:2" x14ac:dyDescent="0.25">
      <c r="A10643" s="204">
        <v>37537</v>
      </c>
      <c r="B10643" s="201">
        <v>4.75</v>
      </c>
    </row>
    <row r="10644" spans="1:2" x14ac:dyDescent="0.25">
      <c r="A10644" s="204">
        <v>37538</v>
      </c>
      <c r="B10644" s="201">
        <v>4.72</v>
      </c>
    </row>
    <row r="10645" spans="1:2" x14ac:dyDescent="0.25">
      <c r="A10645" s="204">
        <v>37539</v>
      </c>
      <c r="B10645" s="201">
        <v>4.78</v>
      </c>
    </row>
    <row r="10646" spans="1:2" x14ac:dyDescent="0.25">
      <c r="A10646" s="204">
        <v>37540</v>
      </c>
      <c r="B10646" s="201">
        <v>4.91</v>
      </c>
    </row>
    <row r="10647" spans="1:2" x14ac:dyDescent="0.25">
      <c r="A10647" s="204">
        <v>37543</v>
      </c>
      <c r="B10647" s="201" t="e">
        <f>NA()</f>
        <v>#N/A</v>
      </c>
    </row>
    <row r="10648" spans="1:2" x14ac:dyDescent="0.25">
      <c r="A10648" s="204">
        <v>37544</v>
      </c>
      <c r="B10648" s="201">
        <v>5.09</v>
      </c>
    </row>
    <row r="10649" spans="1:2" x14ac:dyDescent="0.25">
      <c r="A10649" s="204">
        <v>37545</v>
      </c>
      <c r="B10649" s="201">
        <v>5.0999999999999996</v>
      </c>
    </row>
    <row r="10650" spans="1:2" x14ac:dyDescent="0.25">
      <c r="A10650" s="204">
        <v>37546</v>
      </c>
      <c r="B10650" s="201">
        <v>5.18</v>
      </c>
    </row>
    <row r="10651" spans="1:2" x14ac:dyDescent="0.25">
      <c r="A10651" s="204">
        <v>37547</v>
      </c>
      <c r="B10651" s="201">
        <v>5.17</v>
      </c>
    </row>
    <row r="10652" spans="1:2" x14ac:dyDescent="0.25">
      <c r="A10652" s="204">
        <v>37550</v>
      </c>
      <c r="B10652" s="201">
        <v>5.23</v>
      </c>
    </row>
    <row r="10653" spans="1:2" x14ac:dyDescent="0.25">
      <c r="A10653" s="204">
        <v>37551</v>
      </c>
      <c r="B10653" s="201">
        <v>5.26</v>
      </c>
    </row>
    <row r="10654" spans="1:2" x14ac:dyDescent="0.25">
      <c r="A10654" s="204">
        <v>37552</v>
      </c>
      <c r="B10654" s="201">
        <v>5.26</v>
      </c>
    </row>
    <row r="10655" spans="1:2" x14ac:dyDescent="0.25">
      <c r="A10655" s="204">
        <v>37553</v>
      </c>
      <c r="B10655" s="201">
        <v>5.2</v>
      </c>
    </row>
    <row r="10656" spans="1:2" x14ac:dyDescent="0.25">
      <c r="A10656" s="204">
        <v>37554</v>
      </c>
      <c r="B10656" s="201">
        <v>5.16</v>
      </c>
    </row>
    <row r="10657" spans="1:2" x14ac:dyDescent="0.25">
      <c r="A10657" s="204">
        <v>37557</v>
      </c>
      <c r="B10657" s="201">
        <v>5.15</v>
      </c>
    </row>
    <row r="10658" spans="1:2" x14ac:dyDescent="0.25">
      <c r="A10658" s="204">
        <v>37558</v>
      </c>
      <c r="B10658" s="201">
        <v>5.05</v>
      </c>
    </row>
    <row r="10659" spans="1:2" x14ac:dyDescent="0.25">
      <c r="A10659" s="204">
        <v>37559</v>
      </c>
      <c r="B10659" s="201">
        <v>5.07</v>
      </c>
    </row>
    <row r="10660" spans="1:2" x14ac:dyDescent="0.25">
      <c r="A10660" s="204">
        <v>37560</v>
      </c>
      <c r="B10660" s="201">
        <v>5.03</v>
      </c>
    </row>
    <row r="10661" spans="1:2" x14ac:dyDescent="0.25">
      <c r="A10661" s="204">
        <v>37561</v>
      </c>
      <c r="B10661" s="201">
        <v>5.07</v>
      </c>
    </row>
    <row r="10662" spans="1:2" x14ac:dyDescent="0.25">
      <c r="A10662" s="204">
        <v>37564</v>
      </c>
      <c r="B10662" s="201">
        <v>5.1100000000000003</v>
      </c>
    </row>
    <row r="10663" spans="1:2" x14ac:dyDescent="0.25">
      <c r="A10663" s="204">
        <v>37565</v>
      </c>
      <c r="B10663" s="201">
        <v>5.13</v>
      </c>
    </row>
    <row r="10664" spans="1:2" x14ac:dyDescent="0.25">
      <c r="A10664" s="204">
        <v>37566</v>
      </c>
      <c r="B10664" s="201">
        <v>5.12</v>
      </c>
    </row>
    <row r="10665" spans="1:2" x14ac:dyDescent="0.25">
      <c r="A10665" s="204">
        <v>37567</v>
      </c>
      <c r="B10665" s="201">
        <v>4.9400000000000004</v>
      </c>
    </row>
    <row r="10666" spans="1:2" x14ac:dyDescent="0.25">
      <c r="A10666" s="204">
        <v>37568</v>
      </c>
      <c r="B10666" s="201">
        <v>4.87</v>
      </c>
    </row>
    <row r="10667" spans="1:2" x14ac:dyDescent="0.25">
      <c r="A10667" s="204">
        <v>37571</v>
      </c>
      <c r="B10667" s="201" t="e">
        <f>NA()</f>
        <v>#N/A</v>
      </c>
    </row>
    <row r="10668" spans="1:2" x14ac:dyDescent="0.25">
      <c r="A10668" s="204">
        <v>37572</v>
      </c>
      <c r="B10668" s="201">
        <v>4.87</v>
      </c>
    </row>
    <row r="10669" spans="1:2" x14ac:dyDescent="0.25">
      <c r="A10669" s="204">
        <v>37573</v>
      </c>
      <c r="B10669" s="201">
        <v>4.8600000000000003</v>
      </c>
    </row>
    <row r="10670" spans="1:2" x14ac:dyDescent="0.25">
      <c r="A10670" s="204">
        <v>37574</v>
      </c>
      <c r="B10670" s="201">
        <v>5.01</v>
      </c>
    </row>
    <row r="10671" spans="1:2" x14ac:dyDescent="0.25">
      <c r="A10671" s="204">
        <v>37575</v>
      </c>
      <c r="B10671" s="201">
        <v>5.0199999999999996</v>
      </c>
    </row>
    <row r="10672" spans="1:2" x14ac:dyDescent="0.25">
      <c r="A10672" s="204">
        <v>37578</v>
      </c>
      <c r="B10672" s="201">
        <v>4.9800000000000004</v>
      </c>
    </row>
    <row r="10673" spans="1:2" x14ac:dyDescent="0.25">
      <c r="A10673" s="204">
        <v>37579</v>
      </c>
      <c r="B10673" s="201">
        <v>4.9400000000000004</v>
      </c>
    </row>
    <row r="10674" spans="1:2" x14ac:dyDescent="0.25">
      <c r="A10674" s="204">
        <v>37580</v>
      </c>
      <c r="B10674" s="201">
        <v>5.04</v>
      </c>
    </row>
    <row r="10675" spans="1:2" x14ac:dyDescent="0.25">
      <c r="A10675" s="204">
        <v>37581</v>
      </c>
      <c r="B10675" s="201">
        <v>5.0999999999999996</v>
      </c>
    </row>
    <row r="10676" spans="1:2" x14ac:dyDescent="0.25">
      <c r="A10676" s="204">
        <v>37582</v>
      </c>
      <c r="B10676" s="201">
        <v>5.12</v>
      </c>
    </row>
    <row r="10677" spans="1:2" x14ac:dyDescent="0.25">
      <c r="A10677" s="204">
        <v>37585</v>
      </c>
      <c r="B10677" s="201">
        <v>5.13</v>
      </c>
    </row>
    <row r="10678" spans="1:2" x14ac:dyDescent="0.25">
      <c r="A10678" s="204">
        <v>37586</v>
      </c>
      <c r="B10678" s="201">
        <v>5.03</v>
      </c>
    </row>
    <row r="10679" spans="1:2" x14ac:dyDescent="0.25">
      <c r="A10679" s="204">
        <v>37587</v>
      </c>
      <c r="B10679" s="201">
        <v>5.23</v>
      </c>
    </row>
    <row r="10680" spans="1:2" x14ac:dyDescent="0.25">
      <c r="A10680" s="204">
        <v>37588</v>
      </c>
      <c r="B10680" s="201" t="e">
        <f>NA()</f>
        <v>#N/A</v>
      </c>
    </row>
    <row r="10681" spans="1:2" x14ac:dyDescent="0.25">
      <c r="A10681" s="204">
        <v>37589</v>
      </c>
      <c r="B10681" s="201">
        <v>5.18</v>
      </c>
    </row>
    <row r="10682" spans="1:2" x14ac:dyDescent="0.25">
      <c r="A10682" s="204">
        <v>37592</v>
      </c>
      <c r="B10682" s="201">
        <v>5.17</v>
      </c>
    </row>
    <row r="10683" spans="1:2" x14ac:dyDescent="0.25">
      <c r="A10683" s="204">
        <v>37593</v>
      </c>
      <c r="B10683" s="201">
        <v>5.18</v>
      </c>
    </row>
    <row r="10684" spans="1:2" x14ac:dyDescent="0.25">
      <c r="A10684" s="204">
        <v>37594</v>
      </c>
      <c r="B10684" s="201">
        <v>5.14</v>
      </c>
    </row>
    <row r="10685" spans="1:2" x14ac:dyDescent="0.25">
      <c r="A10685" s="204">
        <v>37595</v>
      </c>
      <c r="B10685" s="201">
        <v>5.09</v>
      </c>
    </row>
    <row r="10686" spans="1:2" x14ac:dyDescent="0.25">
      <c r="A10686" s="204">
        <v>37596</v>
      </c>
      <c r="B10686" s="201">
        <v>5.08</v>
      </c>
    </row>
    <row r="10687" spans="1:2" x14ac:dyDescent="0.25">
      <c r="A10687" s="204">
        <v>37599</v>
      </c>
      <c r="B10687" s="201">
        <v>5.05</v>
      </c>
    </row>
    <row r="10688" spans="1:2" x14ac:dyDescent="0.25">
      <c r="A10688" s="204">
        <v>37600</v>
      </c>
      <c r="B10688" s="201">
        <v>5.0199999999999996</v>
      </c>
    </row>
    <row r="10689" spans="1:2" x14ac:dyDescent="0.25">
      <c r="A10689" s="204">
        <v>37601</v>
      </c>
      <c r="B10689" s="201">
        <v>4.97</v>
      </c>
    </row>
    <row r="10690" spans="1:2" x14ac:dyDescent="0.25">
      <c r="A10690" s="204">
        <v>37602</v>
      </c>
      <c r="B10690" s="201">
        <v>4.97</v>
      </c>
    </row>
    <row r="10691" spans="1:2" x14ac:dyDescent="0.25">
      <c r="A10691" s="204">
        <v>37603</v>
      </c>
      <c r="B10691" s="201">
        <v>5.03</v>
      </c>
    </row>
    <row r="10692" spans="1:2" x14ac:dyDescent="0.25">
      <c r="A10692" s="204">
        <v>37606</v>
      </c>
      <c r="B10692" s="201">
        <v>5.1100000000000003</v>
      </c>
    </row>
    <row r="10693" spans="1:2" x14ac:dyDescent="0.25">
      <c r="A10693" s="204">
        <v>37607</v>
      </c>
      <c r="B10693" s="201">
        <v>5.1100000000000003</v>
      </c>
    </row>
    <row r="10694" spans="1:2" x14ac:dyDescent="0.25">
      <c r="A10694" s="204">
        <v>37608</v>
      </c>
      <c r="B10694" s="201">
        <v>5.05</v>
      </c>
    </row>
    <row r="10695" spans="1:2" x14ac:dyDescent="0.25">
      <c r="A10695" s="204">
        <v>37609</v>
      </c>
      <c r="B10695" s="201">
        <v>4.97</v>
      </c>
    </row>
    <row r="10696" spans="1:2" x14ac:dyDescent="0.25">
      <c r="A10696" s="204">
        <v>37610</v>
      </c>
      <c r="B10696" s="201">
        <v>4.97</v>
      </c>
    </row>
    <row r="10697" spans="1:2" x14ac:dyDescent="0.25">
      <c r="A10697" s="204">
        <v>37613</v>
      </c>
      <c r="B10697" s="201">
        <v>4.9800000000000004</v>
      </c>
    </row>
    <row r="10698" spans="1:2" x14ac:dyDescent="0.25">
      <c r="A10698" s="204">
        <v>37614</v>
      </c>
      <c r="B10698" s="201">
        <v>4.93</v>
      </c>
    </row>
    <row r="10699" spans="1:2" x14ac:dyDescent="0.25">
      <c r="A10699" s="204">
        <v>37615</v>
      </c>
      <c r="B10699" s="201" t="e">
        <f>NA()</f>
        <v>#N/A</v>
      </c>
    </row>
    <row r="10700" spans="1:2" x14ac:dyDescent="0.25">
      <c r="A10700" s="204">
        <v>37616</v>
      </c>
      <c r="B10700" s="201">
        <v>4.91</v>
      </c>
    </row>
    <row r="10701" spans="1:2" x14ac:dyDescent="0.25">
      <c r="A10701" s="204">
        <v>37617</v>
      </c>
      <c r="B10701" s="201">
        <v>4.83</v>
      </c>
    </row>
    <row r="10702" spans="1:2" x14ac:dyDescent="0.25">
      <c r="A10702" s="204">
        <v>37620</v>
      </c>
      <c r="B10702" s="201">
        <v>4.82</v>
      </c>
    </row>
    <row r="10703" spans="1:2" x14ac:dyDescent="0.25">
      <c r="A10703" s="204">
        <v>37621</v>
      </c>
      <c r="B10703" s="201">
        <v>4.83</v>
      </c>
    </row>
    <row r="10704" spans="1:2" x14ac:dyDescent="0.25">
      <c r="A10704" s="204">
        <v>37622</v>
      </c>
      <c r="B10704" s="201" t="e">
        <f>NA()</f>
        <v>#N/A</v>
      </c>
    </row>
    <row r="10705" spans="1:2" x14ac:dyDescent="0.25">
      <c r="A10705" s="204">
        <v>37623</v>
      </c>
      <c r="B10705" s="201">
        <v>5.05</v>
      </c>
    </row>
    <row r="10706" spans="1:2" x14ac:dyDescent="0.25">
      <c r="A10706" s="204">
        <v>37624</v>
      </c>
      <c r="B10706" s="201">
        <v>5.03</v>
      </c>
    </row>
    <row r="10707" spans="1:2" x14ac:dyDescent="0.25">
      <c r="A10707" s="204">
        <v>37627</v>
      </c>
      <c r="B10707" s="201">
        <v>5.05</v>
      </c>
    </row>
    <row r="10708" spans="1:2" x14ac:dyDescent="0.25">
      <c r="A10708" s="204">
        <v>37628</v>
      </c>
      <c r="B10708" s="201">
        <v>5.03</v>
      </c>
    </row>
    <row r="10709" spans="1:2" x14ac:dyDescent="0.25">
      <c r="A10709" s="204">
        <v>37629</v>
      </c>
      <c r="B10709" s="201">
        <v>5</v>
      </c>
    </row>
    <row r="10710" spans="1:2" x14ac:dyDescent="0.25">
      <c r="A10710" s="204">
        <v>37630</v>
      </c>
      <c r="B10710" s="201">
        <v>5.17</v>
      </c>
    </row>
    <row r="10711" spans="1:2" x14ac:dyDescent="0.25">
      <c r="A10711" s="204">
        <v>37631</v>
      </c>
      <c r="B10711" s="201">
        <v>5.14</v>
      </c>
    </row>
    <row r="10712" spans="1:2" x14ac:dyDescent="0.25">
      <c r="A10712" s="204">
        <v>37634</v>
      </c>
      <c r="B10712" s="201">
        <v>5.13</v>
      </c>
    </row>
    <row r="10713" spans="1:2" x14ac:dyDescent="0.25">
      <c r="A10713" s="204">
        <v>37635</v>
      </c>
      <c r="B10713" s="201">
        <v>5.09</v>
      </c>
    </row>
    <row r="10714" spans="1:2" x14ac:dyDescent="0.25">
      <c r="A10714" s="204">
        <v>37636</v>
      </c>
      <c r="B10714" s="201">
        <v>5.07</v>
      </c>
    </row>
    <row r="10715" spans="1:2" x14ac:dyDescent="0.25">
      <c r="A10715" s="204">
        <v>37637</v>
      </c>
      <c r="B10715" s="201">
        <v>5.0599999999999996</v>
      </c>
    </row>
    <row r="10716" spans="1:2" x14ac:dyDescent="0.25">
      <c r="A10716" s="204">
        <v>37638</v>
      </c>
      <c r="B10716" s="201">
        <v>5</v>
      </c>
    </row>
    <row r="10717" spans="1:2" x14ac:dyDescent="0.25">
      <c r="A10717" s="204">
        <v>37641</v>
      </c>
      <c r="B10717" s="201" t="e">
        <f>NA()</f>
        <v>#N/A</v>
      </c>
    </row>
    <row r="10718" spans="1:2" x14ac:dyDescent="0.25">
      <c r="A10718" s="204">
        <v>37642</v>
      </c>
      <c r="B10718" s="201">
        <v>4.9800000000000004</v>
      </c>
    </row>
    <row r="10719" spans="1:2" x14ac:dyDescent="0.25">
      <c r="A10719" s="204">
        <v>37643</v>
      </c>
      <c r="B10719" s="201">
        <v>4.9400000000000004</v>
      </c>
    </row>
    <row r="10720" spans="1:2" x14ac:dyDescent="0.25">
      <c r="A10720" s="204">
        <v>37644</v>
      </c>
      <c r="B10720" s="201">
        <v>4.9800000000000004</v>
      </c>
    </row>
    <row r="10721" spans="1:2" x14ac:dyDescent="0.25">
      <c r="A10721" s="204">
        <v>37645</v>
      </c>
      <c r="B10721" s="201">
        <v>4.92</v>
      </c>
    </row>
    <row r="10722" spans="1:2" x14ac:dyDescent="0.25">
      <c r="A10722" s="204">
        <v>37648</v>
      </c>
      <c r="B10722" s="201">
        <v>4.96</v>
      </c>
    </row>
    <row r="10723" spans="1:2" x14ac:dyDescent="0.25">
      <c r="A10723" s="204">
        <v>37649</v>
      </c>
      <c r="B10723" s="201">
        <v>4.96</v>
      </c>
    </row>
    <row r="10724" spans="1:2" x14ac:dyDescent="0.25">
      <c r="A10724" s="204">
        <v>37650</v>
      </c>
      <c r="B10724" s="201">
        <v>5.01</v>
      </c>
    </row>
    <row r="10725" spans="1:2" x14ac:dyDescent="0.25">
      <c r="A10725" s="204">
        <v>37651</v>
      </c>
      <c r="B10725" s="201">
        <v>4.96</v>
      </c>
    </row>
    <row r="10726" spans="1:2" x14ac:dyDescent="0.25">
      <c r="A10726" s="204">
        <v>37652</v>
      </c>
      <c r="B10726" s="201">
        <v>4.93</v>
      </c>
    </row>
    <row r="10727" spans="1:2" x14ac:dyDescent="0.25">
      <c r="A10727" s="204">
        <v>37655</v>
      </c>
      <c r="B10727" s="201">
        <v>4.93</v>
      </c>
    </row>
    <row r="10728" spans="1:2" x14ac:dyDescent="0.25">
      <c r="A10728" s="204">
        <v>37656</v>
      </c>
      <c r="B10728" s="201">
        <v>4.8899999999999997</v>
      </c>
    </row>
    <row r="10729" spans="1:2" x14ac:dyDescent="0.25">
      <c r="A10729" s="204">
        <v>37657</v>
      </c>
      <c r="B10729" s="201">
        <v>4.97</v>
      </c>
    </row>
    <row r="10730" spans="1:2" x14ac:dyDescent="0.25">
      <c r="A10730" s="204">
        <v>37658</v>
      </c>
      <c r="B10730" s="201">
        <v>4.91</v>
      </c>
    </row>
    <row r="10731" spans="1:2" x14ac:dyDescent="0.25">
      <c r="A10731" s="204">
        <v>37659</v>
      </c>
      <c r="B10731" s="201">
        <v>4.88</v>
      </c>
    </row>
    <row r="10732" spans="1:2" x14ac:dyDescent="0.25">
      <c r="A10732" s="204">
        <v>37662</v>
      </c>
      <c r="B10732" s="201">
        <v>4.9400000000000004</v>
      </c>
    </row>
    <row r="10733" spans="1:2" x14ac:dyDescent="0.25">
      <c r="A10733" s="204">
        <v>37663</v>
      </c>
      <c r="B10733" s="201">
        <v>4.93</v>
      </c>
    </row>
    <row r="10734" spans="1:2" x14ac:dyDescent="0.25">
      <c r="A10734" s="204">
        <v>37664</v>
      </c>
      <c r="B10734" s="201">
        <v>4.9000000000000004</v>
      </c>
    </row>
    <row r="10735" spans="1:2" x14ac:dyDescent="0.25">
      <c r="A10735" s="204">
        <v>37665</v>
      </c>
      <c r="B10735" s="201">
        <v>4.8600000000000003</v>
      </c>
    </row>
    <row r="10736" spans="1:2" x14ac:dyDescent="0.25">
      <c r="A10736" s="204">
        <v>37666</v>
      </c>
      <c r="B10736" s="201">
        <v>4.9400000000000004</v>
      </c>
    </row>
    <row r="10737" spans="1:2" x14ac:dyDescent="0.25">
      <c r="A10737" s="204">
        <v>37669</v>
      </c>
      <c r="B10737" s="201" t="e">
        <f>NA()</f>
        <v>#N/A</v>
      </c>
    </row>
    <row r="10738" spans="1:2" x14ac:dyDescent="0.25">
      <c r="A10738" s="204">
        <v>37670</v>
      </c>
      <c r="B10738" s="201">
        <v>4.92</v>
      </c>
    </row>
    <row r="10739" spans="1:2" x14ac:dyDescent="0.25">
      <c r="A10739" s="204">
        <v>37671</v>
      </c>
      <c r="B10739" s="201">
        <v>4.8600000000000003</v>
      </c>
    </row>
    <row r="10740" spans="1:2" x14ac:dyDescent="0.25">
      <c r="A10740" s="204">
        <v>37672</v>
      </c>
      <c r="B10740" s="201">
        <v>4.84</v>
      </c>
    </row>
    <row r="10741" spans="1:2" x14ac:dyDescent="0.25">
      <c r="A10741" s="204">
        <v>37673</v>
      </c>
      <c r="B10741" s="201">
        <v>4.88</v>
      </c>
    </row>
    <row r="10742" spans="1:2" x14ac:dyDescent="0.25">
      <c r="A10742" s="204">
        <v>37676</v>
      </c>
      <c r="B10742" s="201">
        <v>4.8499999999999996</v>
      </c>
    </row>
    <row r="10743" spans="1:2" x14ac:dyDescent="0.25">
      <c r="A10743" s="204">
        <v>37677</v>
      </c>
      <c r="B10743" s="201">
        <v>4.8099999999999996</v>
      </c>
    </row>
    <row r="10744" spans="1:2" x14ac:dyDescent="0.25">
      <c r="A10744" s="204">
        <v>37678</v>
      </c>
      <c r="B10744" s="201">
        <v>4.7699999999999996</v>
      </c>
    </row>
    <row r="10745" spans="1:2" x14ac:dyDescent="0.25">
      <c r="A10745" s="204">
        <v>37679</v>
      </c>
      <c r="B10745" s="201">
        <v>4.75</v>
      </c>
    </row>
    <row r="10746" spans="1:2" x14ac:dyDescent="0.25">
      <c r="A10746" s="204">
        <v>37680</v>
      </c>
      <c r="B10746" s="201">
        <v>4.7</v>
      </c>
    </row>
    <row r="10747" spans="1:2" x14ac:dyDescent="0.25">
      <c r="A10747" s="204">
        <v>37683</v>
      </c>
      <c r="B10747" s="201">
        <v>4.6900000000000004</v>
      </c>
    </row>
    <row r="10748" spans="1:2" x14ac:dyDescent="0.25">
      <c r="A10748" s="204">
        <v>37684</v>
      </c>
      <c r="B10748" s="201">
        <v>4.68</v>
      </c>
    </row>
    <row r="10749" spans="1:2" x14ac:dyDescent="0.25">
      <c r="A10749" s="204">
        <v>37685</v>
      </c>
      <c r="B10749" s="201">
        <v>4.67</v>
      </c>
    </row>
    <row r="10750" spans="1:2" x14ac:dyDescent="0.25">
      <c r="A10750" s="204">
        <v>37686</v>
      </c>
      <c r="B10750" s="201">
        <v>4.7</v>
      </c>
    </row>
    <row r="10751" spans="1:2" x14ac:dyDescent="0.25">
      <c r="A10751" s="204">
        <v>37687</v>
      </c>
      <c r="B10751" s="201">
        <v>4.67</v>
      </c>
    </row>
    <row r="10752" spans="1:2" x14ac:dyDescent="0.25">
      <c r="A10752" s="204">
        <v>37690</v>
      </c>
      <c r="B10752" s="201">
        <v>4.6399999999999997</v>
      </c>
    </row>
    <row r="10753" spans="1:2" x14ac:dyDescent="0.25">
      <c r="A10753" s="204">
        <v>37691</v>
      </c>
      <c r="B10753" s="201">
        <v>4.6399999999999997</v>
      </c>
    </row>
    <row r="10754" spans="1:2" x14ac:dyDescent="0.25">
      <c r="A10754" s="204">
        <v>37692</v>
      </c>
      <c r="B10754" s="201">
        <v>4.62</v>
      </c>
    </row>
    <row r="10755" spans="1:2" x14ac:dyDescent="0.25">
      <c r="A10755" s="204">
        <v>37693</v>
      </c>
      <c r="B10755" s="201">
        <v>4.75</v>
      </c>
    </row>
    <row r="10756" spans="1:2" x14ac:dyDescent="0.25">
      <c r="A10756" s="204">
        <v>37694</v>
      </c>
      <c r="B10756" s="201">
        <v>4.7300000000000004</v>
      </c>
    </row>
    <row r="10757" spans="1:2" x14ac:dyDescent="0.25">
      <c r="A10757" s="204">
        <v>37697</v>
      </c>
      <c r="B10757" s="201">
        <v>4.82</v>
      </c>
    </row>
    <row r="10758" spans="1:2" x14ac:dyDescent="0.25">
      <c r="A10758" s="204">
        <v>37698</v>
      </c>
      <c r="B10758" s="201">
        <v>4.8899999999999997</v>
      </c>
    </row>
    <row r="10759" spans="1:2" x14ac:dyDescent="0.25">
      <c r="A10759" s="204">
        <v>37699</v>
      </c>
      <c r="B10759" s="201">
        <v>4.9400000000000004</v>
      </c>
    </row>
    <row r="10760" spans="1:2" x14ac:dyDescent="0.25">
      <c r="A10760" s="204">
        <v>37700</v>
      </c>
      <c r="B10760" s="201">
        <v>4.99</v>
      </c>
    </row>
    <row r="10761" spans="1:2" x14ac:dyDescent="0.25">
      <c r="A10761" s="204">
        <v>37701</v>
      </c>
      <c r="B10761" s="201">
        <v>5.08</v>
      </c>
    </row>
    <row r="10762" spans="1:2" x14ac:dyDescent="0.25">
      <c r="A10762" s="204">
        <v>37704</v>
      </c>
      <c r="B10762" s="201">
        <v>4.97</v>
      </c>
    </row>
    <row r="10763" spans="1:2" x14ac:dyDescent="0.25">
      <c r="A10763" s="204">
        <v>37705</v>
      </c>
      <c r="B10763" s="201">
        <v>4.97</v>
      </c>
    </row>
    <row r="10764" spans="1:2" x14ac:dyDescent="0.25">
      <c r="A10764" s="204">
        <v>37706</v>
      </c>
      <c r="B10764" s="201">
        <v>4.96</v>
      </c>
    </row>
    <row r="10765" spans="1:2" x14ac:dyDescent="0.25">
      <c r="A10765" s="204">
        <v>37707</v>
      </c>
      <c r="B10765" s="201">
        <v>4.96</v>
      </c>
    </row>
    <row r="10766" spans="1:2" x14ac:dyDescent="0.25">
      <c r="A10766" s="204">
        <v>37708</v>
      </c>
      <c r="B10766" s="201">
        <v>4.93</v>
      </c>
    </row>
    <row r="10767" spans="1:2" x14ac:dyDescent="0.25">
      <c r="A10767" s="204">
        <v>37711</v>
      </c>
      <c r="B10767" s="201">
        <v>4.84</v>
      </c>
    </row>
    <row r="10768" spans="1:2" x14ac:dyDescent="0.25">
      <c r="A10768" s="204">
        <v>37712</v>
      </c>
      <c r="B10768" s="201">
        <v>4.8499999999999996</v>
      </c>
    </row>
    <row r="10769" spans="1:2" x14ac:dyDescent="0.25">
      <c r="A10769" s="204">
        <v>37713</v>
      </c>
      <c r="B10769" s="201">
        <v>4.9400000000000004</v>
      </c>
    </row>
    <row r="10770" spans="1:2" x14ac:dyDescent="0.25">
      <c r="A10770" s="204">
        <v>37714</v>
      </c>
      <c r="B10770" s="201">
        <v>4.95</v>
      </c>
    </row>
    <row r="10771" spans="1:2" x14ac:dyDescent="0.25">
      <c r="A10771" s="204">
        <v>37715</v>
      </c>
      <c r="B10771" s="201">
        <v>4.97</v>
      </c>
    </row>
    <row r="10772" spans="1:2" x14ac:dyDescent="0.25">
      <c r="A10772" s="204">
        <v>37718</v>
      </c>
      <c r="B10772" s="201">
        <v>5.01</v>
      </c>
    </row>
    <row r="10773" spans="1:2" x14ac:dyDescent="0.25">
      <c r="A10773" s="204">
        <v>37719</v>
      </c>
      <c r="B10773" s="201">
        <v>4.93</v>
      </c>
    </row>
    <row r="10774" spans="1:2" x14ac:dyDescent="0.25">
      <c r="A10774" s="204">
        <v>37720</v>
      </c>
      <c r="B10774" s="201">
        <v>4.92</v>
      </c>
    </row>
    <row r="10775" spans="1:2" x14ac:dyDescent="0.25">
      <c r="A10775" s="204">
        <v>37721</v>
      </c>
      <c r="B10775" s="201">
        <v>4.9400000000000004</v>
      </c>
    </row>
    <row r="10776" spans="1:2" x14ac:dyDescent="0.25">
      <c r="A10776" s="204">
        <v>37722</v>
      </c>
      <c r="B10776" s="201">
        <v>4.96</v>
      </c>
    </row>
    <row r="10777" spans="1:2" x14ac:dyDescent="0.25">
      <c r="A10777" s="204">
        <v>37725</v>
      </c>
      <c r="B10777" s="201">
        <v>4.99</v>
      </c>
    </row>
    <row r="10778" spans="1:2" x14ac:dyDescent="0.25">
      <c r="A10778" s="204">
        <v>37726</v>
      </c>
      <c r="B10778" s="201">
        <v>4.93</v>
      </c>
    </row>
    <row r="10779" spans="1:2" x14ac:dyDescent="0.25">
      <c r="A10779" s="204">
        <v>37727</v>
      </c>
      <c r="B10779" s="201">
        <v>4.92</v>
      </c>
    </row>
    <row r="10780" spans="1:2" x14ac:dyDescent="0.25">
      <c r="A10780" s="204">
        <v>37728</v>
      </c>
      <c r="B10780" s="201">
        <v>4.91</v>
      </c>
    </row>
    <row r="10781" spans="1:2" x14ac:dyDescent="0.25">
      <c r="A10781" s="204">
        <v>37729</v>
      </c>
      <c r="B10781" s="201" t="e">
        <f>NA()</f>
        <v>#N/A</v>
      </c>
    </row>
    <row r="10782" spans="1:2" x14ac:dyDescent="0.25">
      <c r="A10782" s="204">
        <v>37732</v>
      </c>
      <c r="B10782" s="201">
        <v>4.92</v>
      </c>
    </row>
    <row r="10783" spans="1:2" x14ac:dyDescent="0.25">
      <c r="A10783" s="204">
        <v>37733</v>
      </c>
      <c r="B10783" s="201">
        <v>4.9400000000000004</v>
      </c>
    </row>
    <row r="10784" spans="1:2" x14ac:dyDescent="0.25">
      <c r="A10784" s="204">
        <v>37734</v>
      </c>
      <c r="B10784" s="201">
        <v>4.92</v>
      </c>
    </row>
    <row r="10785" spans="1:2" x14ac:dyDescent="0.25">
      <c r="A10785" s="204">
        <v>37735</v>
      </c>
      <c r="B10785" s="201">
        <v>4.84</v>
      </c>
    </row>
    <row r="10786" spans="1:2" x14ac:dyDescent="0.25">
      <c r="A10786" s="204">
        <v>37736</v>
      </c>
      <c r="B10786" s="201">
        <v>4.83</v>
      </c>
    </row>
    <row r="10787" spans="1:2" x14ac:dyDescent="0.25">
      <c r="A10787" s="204">
        <v>37739</v>
      </c>
      <c r="B10787" s="201">
        <v>4.83</v>
      </c>
    </row>
    <row r="10788" spans="1:2" x14ac:dyDescent="0.25">
      <c r="A10788" s="204">
        <v>37740</v>
      </c>
      <c r="B10788" s="201">
        <v>4.8600000000000003</v>
      </c>
    </row>
    <row r="10789" spans="1:2" x14ac:dyDescent="0.25">
      <c r="A10789" s="204">
        <v>37741</v>
      </c>
      <c r="B10789" s="201">
        <v>4.79</v>
      </c>
    </row>
    <row r="10790" spans="1:2" x14ac:dyDescent="0.25">
      <c r="A10790" s="204">
        <v>37742</v>
      </c>
      <c r="B10790" s="201">
        <v>4.8</v>
      </c>
    </row>
    <row r="10791" spans="1:2" x14ac:dyDescent="0.25">
      <c r="A10791" s="204">
        <v>37743</v>
      </c>
      <c r="B10791" s="201">
        <v>4.84</v>
      </c>
    </row>
    <row r="10792" spans="1:2" x14ac:dyDescent="0.25">
      <c r="A10792" s="204">
        <v>37746</v>
      </c>
      <c r="B10792" s="201">
        <v>4.8</v>
      </c>
    </row>
    <row r="10793" spans="1:2" x14ac:dyDescent="0.25">
      <c r="A10793" s="204">
        <v>37747</v>
      </c>
      <c r="B10793" s="201">
        <v>4.76</v>
      </c>
    </row>
    <row r="10794" spans="1:2" x14ac:dyDescent="0.25">
      <c r="A10794" s="204">
        <v>37748</v>
      </c>
      <c r="B10794" s="201">
        <v>4.67</v>
      </c>
    </row>
    <row r="10795" spans="1:2" x14ac:dyDescent="0.25">
      <c r="A10795" s="204">
        <v>37749</v>
      </c>
      <c r="B10795" s="201">
        <v>4.6500000000000004</v>
      </c>
    </row>
    <row r="10796" spans="1:2" x14ac:dyDescent="0.25">
      <c r="A10796" s="204">
        <v>37750</v>
      </c>
      <c r="B10796" s="201">
        <v>4.6399999999999997</v>
      </c>
    </row>
    <row r="10797" spans="1:2" x14ac:dyDescent="0.25">
      <c r="A10797" s="204">
        <v>37753</v>
      </c>
      <c r="B10797" s="201">
        <v>4.5999999999999996</v>
      </c>
    </row>
    <row r="10798" spans="1:2" x14ac:dyDescent="0.25">
      <c r="A10798" s="204">
        <v>37754</v>
      </c>
      <c r="B10798" s="201">
        <v>4.58</v>
      </c>
    </row>
    <row r="10799" spans="1:2" x14ac:dyDescent="0.25">
      <c r="A10799" s="204">
        <v>37755</v>
      </c>
      <c r="B10799" s="201">
        <v>4.47</v>
      </c>
    </row>
    <row r="10800" spans="1:2" x14ac:dyDescent="0.25">
      <c r="A10800" s="204">
        <v>37756</v>
      </c>
      <c r="B10800" s="201">
        <v>4.4800000000000004</v>
      </c>
    </row>
    <row r="10801" spans="1:2" x14ac:dyDescent="0.25">
      <c r="A10801" s="204">
        <v>37757</v>
      </c>
      <c r="B10801" s="201">
        <v>4.4400000000000004</v>
      </c>
    </row>
    <row r="10802" spans="1:2" x14ac:dyDescent="0.25">
      <c r="A10802" s="204">
        <v>37760</v>
      </c>
      <c r="B10802" s="201">
        <v>4.4400000000000004</v>
      </c>
    </row>
    <row r="10803" spans="1:2" x14ac:dyDescent="0.25">
      <c r="A10803" s="204">
        <v>37761</v>
      </c>
      <c r="B10803" s="201">
        <v>4.3600000000000003</v>
      </c>
    </row>
    <row r="10804" spans="1:2" x14ac:dyDescent="0.25">
      <c r="A10804" s="204">
        <v>37762</v>
      </c>
      <c r="B10804" s="201">
        <v>4.33</v>
      </c>
    </row>
    <row r="10805" spans="1:2" x14ac:dyDescent="0.25">
      <c r="A10805" s="204">
        <v>37763</v>
      </c>
      <c r="B10805" s="201">
        <v>4.29</v>
      </c>
    </row>
    <row r="10806" spans="1:2" x14ac:dyDescent="0.25">
      <c r="A10806" s="204">
        <v>37764</v>
      </c>
      <c r="B10806" s="201">
        <v>4.28</v>
      </c>
    </row>
    <row r="10807" spans="1:2" x14ac:dyDescent="0.25">
      <c r="A10807" s="204">
        <v>37767</v>
      </c>
      <c r="B10807" s="201" t="e">
        <f>NA()</f>
        <v>#N/A</v>
      </c>
    </row>
    <row r="10808" spans="1:2" x14ac:dyDescent="0.25">
      <c r="A10808" s="204">
        <v>37768</v>
      </c>
      <c r="B10808" s="201">
        <v>4.3899999999999997</v>
      </c>
    </row>
    <row r="10809" spans="1:2" x14ac:dyDescent="0.25">
      <c r="A10809" s="204">
        <v>37769</v>
      </c>
      <c r="B10809" s="201">
        <v>4.42</v>
      </c>
    </row>
    <row r="10810" spans="1:2" x14ac:dyDescent="0.25">
      <c r="A10810" s="204">
        <v>37770</v>
      </c>
      <c r="B10810" s="201">
        <v>4.3499999999999996</v>
      </c>
    </row>
    <row r="10811" spans="1:2" x14ac:dyDescent="0.25">
      <c r="A10811" s="204">
        <v>37771</v>
      </c>
      <c r="B10811" s="201">
        <v>4.3600000000000003</v>
      </c>
    </row>
    <row r="10812" spans="1:2" x14ac:dyDescent="0.25">
      <c r="A10812" s="204">
        <v>37774</v>
      </c>
      <c r="B10812" s="201">
        <v>4.43</v>
      </c>
    </row>
    <row r="10813" spans="1:2" x14ac:dyDescent="0.25">
      <c r="A10813" s="204">
        <v>37775</v>
      </c>
      <c r="B10813" s="201">
        <v>4.3499999999999996</v>
      </c>
    </row>
    <row r="10814" spans="1:2" x14ac:dyDescent="0.25">
      <c r="A10814" s="204">
        <v>37776</v>
      </c>
      <c r="B10814" s="201">
        <v>4.32</v>
      </c>
    </row>
    <row r="10815" spans="1:2" x14ac:dyDescent="0.25">
      <c r="A10815" s="204">
        <v>37777</v>
      </c>
      <c r="B10815" s="201">
        <v>4.37</v>
      </c>
    </row>
    <row r="10816" spans="1:2" x14ac:dyDescent="0.25">
      <c r="A10816" s="204">
        <v>37778</v>
      </c>
      <c r="B10816" s="201">
        <v>4.37</v>
      </c>
    </row>
    <row r="10817" spans="1:2" x14ac:dyDescent="0.25">
      <c r="A10817" s="204">
        <v>37781</v>
      </c>
      <c r="B10817" s="201">
        <v>4.3099999999999996</v>
      </c>
    </row>
    <row r="10818" spans="1:2" x14ac:dyDescent="0.25">
      <c r="A10818" s="204">
        <v>37782</v>
      </c>
      <c r="B10818" s="201">
        <v>4.22</v>
      </c>
    </row>
    <row r="10819" spans="1:2" x14ac:dyDescent="0.25">
      <c r="A10819" s="204">
        <v>37783</v>
      </c>
      <c r="B10819" s="201">
        <v>4.2300000000000004</v>
      </c>
    </row>
    <row r="10820" spans="1:2" x14ac:dyDescent="0.25">
      <c r="A10820" s="204">
        <v>37784</v>
      </c>
      <c r="B10820" s="201">
        <v>4.18</v>
      </c>
    </row>
    <row r="10821" spans="1:2" x14ac:dyDescent="0.25">
      <c r="A10821" s="204">
        <v>37785</v>
      </c>
      <c r="B10821" s="201">
        <v>4.13</v>
      </c>
    </row>
    <row r="10822" spans="1:2" x14ac:dyDescent="0.25">
      <c r="A10822" s="204">
        <v>37788</v>
      </c>
      <c r="B10822" s="201">
        <v>4.18</v>
      </c>
    </row>
    <row r="10823" spans="1:2" x14ac:dyDescent="0.25">
      <c r="A10823" s="204">
        <v>37789</v>
      </c>
      <c r="B10823" s="201">
        <v>4.26</v>
      </c>
    </row>
    <row r="10824" spans="1:2" x14ac:dyDescent="0.25">
      <c r="A10824" s="204">
        <v>37790</v>
      </c>
      <c r="B10824" s="201">
        <v>4.3499999999999996</v>
      </c>
    </row>
    <row r="10825" spans="1:2" x14ac:dyDescent="0.25">
      <c r="A10825" s="204">
        <v>37791</v>
      </c>
      <c r="B10825" s="201">
        <v>4.37</v>
      </c>
    </row>
    <row r="10826" spans="1:2" x14ac:dyDescent="0.25">
      <c r="A10826" s="204">
        <v>37792</v>
      </c>
      <c r="B10826" s="201">
        <v>4.41</v>
      </c>
    </row>
    <row r="10827" spans="1:2" x14ac:dyDescent="0.25">
      <c r="A10827" s="204">
        <v>37795</v>
      </c>
      <c r="B10827" s="201">
        <v>4.3499999999999996</v>
      </c>
    </row>
    <row r="10828" spans="1:2" x14ac:dyDescent="0.25">
      <c r="A10828" s="204">
        <v>37796</v>
      </c>
      <c r="B10828" s="201">
        <v>4.3099999999999996</v>
      </c>
    </row>
    <row r="10829" spans="1:2" x14ac:dyDescent="0.25">
      <c r="A10829" s="204">
        <v>37797</v>
      </c>
      <c r="B10829" s="201">
        <v>4.4000000000000004</v>
      </c>
    </row>
    <row r="10830" spans="1:2" x14ac:dyDescent="0.25">
      <c r="A10830" s="204">
        <v>37798</v>
      </c>
      <c r="B10830" s="201">
        <v>4.5199999999999996</v>
      </c>
    </row>
    <row r="10831" spans="1:2" x14ac:dyDescent="0.25">
      <c r="A10831" s="204">
        <v>37799</v>
      </c>
      <c r="B10831" s="201">
        <v>4.57</v>
      </c>
    </row>
    <row r="10832" spans="1:2" x14ac:dyDescent="0.25">
      <c r="A10832" s="204">
        <v>37802</v>
      </c>
      <c r="B10832" s="201">
        <v>4.5199999999999996</v>
      </c>
    </row>
    <row r="10833" spans="1:2" x14ac:dyDescent="0.25">
      <c r="A10833" s="204">
        <v>37803</v>
      </c>
      <c r="B10833" s="201">
        <v>4.54</v>
      </c>
    </row>
    <row r="10834" spans="1:2" x14ac:dyDescent="0.25">
      <c r="A10834" s="204">
        <v>37804</v>
      </c>
      <c r="B10834" s="201">
        <v>4.54</v>
      </c>
    </row>
    <row r="10835" spans="1:2" x14ac:dyDescent="0.25">
      <c r="A10835" s="204">
        <v>37805</v>
      </c>
      <c r="B10835" s="201">
        <v>4.6399999999999997</v>
      </c>
    </row>
    <row r="10836" spans="1:2" x14ac:dyDescent="0.25">
      <c r="A10836" s="204">
        <v>37806</v>
      </c>
      <c r="B10836" s="201" t="e">
        <f>NA()</f>
        <v>#N/A</v>
      </c>
    </row>
    <row r="10837" spans="1:2" x14ac:dyDescent="0.25">
      <c r="A10837" s="204">
        <v>37809</v>
      </c>
      <c r="B10837" s="201">
        <v>4.6900000000000004</v>
      </c>
    </row>
    <row r="10838" spans="1:2" x14ac:dyDescent="0.25">
      <c r="A10838" s="204">
        <v>37810</v>
      </c>
      <c r="B10838" s="201">
        <v>4.71</v>
      </c>
    </row>
    <row r="10839" spans="1:2" x14ac:dyDescent="0.25">
      <c r="A10839" s="204">
        <v>37811</v>
      </c>
      <c r="B10839" s="201">
        <v>4.6900000000000004</v>
      </c>
    </row>
    <row r="10840" spans="1:2" x14ac:dyDescent="0.25">
      <c r="A10840" s="204">
        <v>37812</v>
      </c>
      <c r="B10840" s="201">
        <v>4.68</v>
      </c>
    </row>
    <row r="10841" spans="1:2" x14ac:dyDescent="0.25">
      <c r="A10841" s="204">
        <v>37813</v>
      </c>
      <c r="B10841" s="201">
        <v>4.6500000000000004</v>
      </c>
    </row>
    <row r="10842" spans="1:2" x14ac:dyDescent="0.25">
      <c r="A10842" s="204">
        <v>37816</v>
      </c>
      <c r="B10842" s="201">
        <v>4.74</v>
      </c>
    </row>
    <row r="10843" spans="1:2" x14ac:dyDescent="0.25">
      <c r="A10843" s="204">
        <v>37817</v>
      </c>
      <c r="B10843" s="201">
        <v>4.91</v>
      </c>
    </row>
    <row r="10844" spans="1:2" x14ac:dyDescent="0.25">
      <c r="A10844" s="204">
        <v>37818</v>
      </c>
      <c r="B10844" s="201">
        <v>4.91</v>
      </c>
    </row>
    <row r="10845" spans="1:2" x14ac:dyDescent="0.25">
      <c r="A10845" s="204">
        <v>37819</v>
      </c>
      <c r="B10845" s="201">
        <v>4.92</v>
      </c>
    </row>
    <row r="10846" spans="1:2" x14ac:dyDescent="0.25">
      <c r="A10846" s="204">
        <v>37820</v>
      </c>
      <c r="B10846" s="201">
        <v>4.93</v>
      </c>
    </row>
    <row r="10847" spans="1:2" x14ac:dyDescent="0.25">
      <c r="A10847" s="204">
        <v>37823</v>
      </c>
      <c r="B10847" s="201">
        <v>5.09</v>
      </c>
    </row>
    <row r="10848" spans="1:2" x14ac:dyDescent="0.25">
      <c r="A10848" s="204">
        <v>37824</v>
      </c>
      <c r="B10848" s="201">
        <v>5.07</v>
      </c>
    </row>
    <row r="10849" spans="1:2" x14ac:dyDescent="0.25">
      <c r="A10849" s="204">
        <v>37825</v>
      </c>
      <c r="B10849" s="201">
        <v>5.04</v>
      </c>
    </row>
    <row r="10850" spans="1:2" x14ac:dyDescent="0.25">
      <c r="A10850" s="204">
        <v>37826</v>
      </c>
      <c r="B10850" s="201">
        <v>5.12</v>
      </c>
    </row>
    <row r="10851" spans="1:2" x14ac:dyDescent="0.25">
      <c r="A10851" s="204">
        <v>37827</v>
      </c>
      <c r="B10851" s="201">
        <v>5.15</v>
      </c>
    </row>
    <row r="10852" spans="1:2" x14ac:dyDescent="0.25">
      <c r="A10852" s="204">
        <v>37830</v>
      </c>
      <c r="B10852" s="201">
        <v>5.23</v>
      </c>
    </row>
    <row r="10853" spans="1:2" x14ac:dyDescent="0.25">
      <c r="A10853" s="204">
        <v>37831</v>
      </c>
      <c r="B10853" s="201">
        <v>5.33</v>
      </c>
    </row>
    <row r="10854" spans="1:2" x14ac:dyDescent="0.25">
      <c r="A10854" s="204">
        <v>37832</v>
      </c>
      <c r="B10854" s="201">
        <v>5.27</v>
      </c>
    </row>
    <row r="10855" spans="1:2" x14ac:dyDescent="0.25">
      <c r="A10855" s="204">
        <v>37833</v>
      </c>
      <c r="B10855" s="201">
        <v>5.43</v>
      </c>
    </row>
    <row r="10856" spans="1:2" x14ac:dyDescent="0.25">
      <c r="A10856" s="204">
        <v>37834</v>
      </c>
      <c r="B10856" s="201">
        <v>5.42</v>
      </c>
    </row>
    <row r="10857" spans="1:2" x14ac:dyDescent="0.25">
      <c r="A10857" s="204">
        <v>37837</v>
      </c>
      <c r="B10857" s="201">
        <v>5.36</v>
      </c>
    </row>
    <row r="10858" spans="1:2" x14ac:dyDescent="0.25">
      <c r="A10858" s="204">
        <v>37838</v>
      </c>
      <c r="B10858" s="201">
        <v>5.48</v>
      </c>
    </row>
    <row r="10859" spans="1:2" x14ac:dyDescent="0.25">
      <c r="A10859" s="204">
        <v>37839</v>
      </c>
      <c r="B10859" s="201">
        <v>5.31</v>
      </c>
    </row>
    <row r="10860" spans="1:2" x14ac:dyDescent="0.25">
      <c r="A10860" s="204">
        <v>37840</v>
      </c>
      <c r="B10860" s="201">
        <v>5.27</v>
      </c>
    </row>
    <row r="10861" spans="1:2" x14ac:dyDescent="0.25">
      <c r="A10861" s="204">
        <v>37841</v>
      </c>
      <c r="B10861" s="201">
        <v>5.29</v>
      </c>
    </row>
    <row r="10862" spans="1:2" x14ac:dyDescent="0.25">
      <c r="A10862" s="204">
        <v>37844</v>
      </c>
      <c r="B10862" s="201">
        <v>5.36</v>
      </c>
    </row>
    <row r="10863" spans="1:2" x14ac:dyDescent="0.25">
      <c r="A10863" s="204">
        <v>37845</v>
      </c>
      <c r="B10863" s="201">
        <v>5.36</v>
      </c>
    </row>
    <row r="10864" spans="1:2" x14ac:dyDescent="0.25">
      <c r="A10864" s="204">
        <v>37846</v>
      </c>
      <c r="B10864" s="201">
        <v>5.55</v>
      </c>
    </row>
    <row r="10865" spans="1:2" x14ac:dyDescent="0.25">
      <c r="A10865" s="204">
        <v>37847</v>
      </c>
      <c r="B10865" s="201">
        <v>5.49</v>
      </c>
    </row>
    <row r="10866" spans="1:2" x14ac:dyDescent="0.25">
      <c r="A10866" s="204">
        <v>37848</v>
      </c>
      <c r="B10866" s="201">
        <v>5.49</v>
      </c>
    </row>
    <row r="10867" spans="1:2" x14ac:dyDescent="0.25">
      <c r="A10867" s="204">
        <v>37851</v>
      </c>
      <c r="B10867" s="201">
        <v>5.45</v>
      </c>
    </row>
    <row r="10868" spans="1:2" x14ac:dyDescent="0.25">
      <c r="A10868" s="204">
        <v>37852</v>
      </c>
      <c r="B10868" s="201">
        <v>5.33</v>
      </c>
    </row>
    <row r="10869" spans="1:2" x14ac:dyDescent="0.25">
      <c r="A10869" s="204">
        <v>37853</v>
      </c>
      <c r="B10869" s="201">
        <v>5.39</v>
      </c>
    </row>
    <row r="10870" spans="1:2" x14ac:dyDescent="0.25">
      <c r="A10870" s="204">
        <v>37854</v>
      </c>
      <c r="B10870" s="201">
        <v>5.43</v>
      </c>
    </row>
    <row r="10871" spans="1:2" x14ac:dyDescent="0.25">
      <c r="A10871" s="204">
        <v>37855</v>
      </c>
      <c r="B10871" s="201">
        <v>5.37</v>
      </c>
    </row>
    <row r="10872" spans="1:2" x14ac:dyDescent="0.25">
      <c r="A10872" s="204">
        <v>37858</v>
      </c>
      <c r="B10872" s="201">
        <v>5.43</v>
      </c>
    </row>
    <row r="10873" spans="1:2" x14ac:dyDescent="0.25">
      <c r="A10873" s="204">
        <v>37859</v>
      </c>
      <c r="B10873" s="201">
        <v>5.39</v>
      </c>
    </row>
    <row r="10874" spans="1:2" x14ac:dyDescent="0.25">
      <c r="A10874" s="204">
        <v>37860</v>
      </c>
      <c r="B10874" s="201">
        <v>5.43</v>
      </c>
    </row>
    <row r="10875" spans="1:2" x14ac:dyDescent="0.25">
      <c r="A10875" s="204">
        <v>37861</v>
      </c>
      <c r="B10875" s="201">
        <v>5.31</v>
      </c>
    </row>
    <row r="10876" spans="1:2" x14ac:dyDescent="0.25">
      <c r="A10876" s="204">
        <v>37862</v>
      </c>
      <c r="B10876" s="201">
        <v>5.33</v>
      </c>
    </row>
    <row r="10877" spans="1:2" x14ac:dyDescent="0.25">
      <c r="A10877" s="204">
        <v>37865</v>
      </c>
      <c r="B10877" s="201" t="e">
        <f>NA()</f>
        <v>#N/A</v>
      </c>
    </row>
    <row r="10878" spans="1:2" x14ac:dyDescent="0.25">
      <c r="A10878" s="204">
        <v>37866</v>
      </c>
      <c r="B10878" s="201">
        <v>5.48</v>
      </c>
    </row>
    <row r="10879" spans="1:2" x14ac:dyDescent="0.25">
      <c r="A10879" s="204">
        <v>37867</v>
      </c>
      <c r="B10879" s="201">
        <v>5.49</v>
      </c>
    </row>
    <row r="10880" spans="1:2" x14ac:dyDescent="0.25">
      <c r="A10880" s="204">
        <v>37868</v>
      </c>
      <c r="B10880" s="201">
        <v>5.43</v>
      </c>
    </row>
    <row r="10881" spans="1:2" x14ac:dyDescent="0.25">
      <c r="A10881" s="204">
        <v>37869</v>
      </c>
      <c r="B10881" s="201">
        <v>5.29</v>
      </c>
    </row>
    <row r="10882" spans="1:2" x14ac:dyDescent="0.25">
      <c r="A10882" s="204">
        <v>37872</v>
      </c>
      <c r="B10882" s="201">
        <v>5.33</v>
      </c>
    </row>
    <row r="10883" spans="1:2" x14ac:dyDescent="0.25">
      <c r="A10883" s="204">
        <v>37873</v>
      </c>
      <c r="B10883" s="201">
        <v>5.31</v>
      </c>
    </row>
    <row r="10884" spans="1:2" x14ac:dyDescent="0.25">
      <c r="A10884" s="204">
        <v>37874</v>
      </c>
      <c r="B10884" s="201">
        <v>5.22</v>
      </c>
    </row>
    <row r="10885" spans="1:2" x14ac:dyDescent="0.25">
      <c r="A10885" s="204">
        <v>37875</v>
      </c>
      <c r="B10885" s="201">
        <v>5.27</v>
      </c>
    </row>
    <row r="10886" spans="1:2" x14ac:dyDescent="0.25">
      <c r="A10886" s="204">
        <v>37876</v>
      </c>
      <c r="B10886" s="201">
        <v>5.22</v>
      </c>
    </row>
    <row r="10887" spans="1:2" x14ac:dyDescent="0.25">
      <c r="A10887" s="204">
        <v>37879</v>
      </c>
      <c r="B10887" s="201">
        <v>5.24</v>
      </c>
    </row>
    <row r="10888" spans="1:2" x14ac:dyDescent="0.25">
      <c r="A10888" s="204">
        <v>37880</v>
      </c>
      <c r="B10888" s="201">
        <v>5.26</v>
      </c>
    </row>
    <row r="10889" spans="1:2" x14ac:dyDescent="0.25">
      <c r="A10889" s="204">
        <v>37881</v>
      </c>
      <c r="B10889" s="201">
        <v>5.15</v>
      </c>
    </row>
    <row r="10890" spans="1:2" x14ac:dyDescent="0.25">
      <c r="A10890" s="204">
        <v>37882</v>
      </c>
      <c r="B10890" s="201">
        <v>5.15</v>
      </c>
    </row>
    <row r="10891" spans="1:2" x14ac:dyDescent="0.25">
      <c r="A10891" s="204">
        <v>37883</v>
      </c>
      <c r="B10891" s="201">
        <v>5.12</v>
      </c>
    </row>
    <row r="10892" spans="1:2" x14ac:dyDescent="0.25">
      <c r="A10892" s="204">
        <v>37886</v>
      </c>
      <c r="B10892" s="201">
        <v>5.2</v>
      </c>
    </row>
    <row r="10893" spans="1:2" x14ac:dyDescent="0.25">
      <c r="A10893" s="204">
        <v>37887</v>
      </c>
      <c r="B10893" s="201">
        <v>5.16</v>
      </c>
    </row>
    <row r="10894" spans="1:2" x14ac:dyDescent="0.25">
      <c r="A10894" s="204">
        <v>37888</v>
      </c>
      <c r="B10894" s="201">
        <v>5.09</v>
      </c>
    </row>
    <row r="10895" spans="1:2" x14ac:dyDescent="0.25">
      <c r="A10895" s="204">
        <v>37889</v>
      </c>
      <c r="B10895" s="201">
        <v>5.04</v>
      </c>
    </row>
    <row r="10896" spans="1:2" x14ac:dyDescent="0.25">
      <c r="A10896" s="204">
        <v>37890</v>
      </c>
      <c r="B10896" s="201">
        <v>4.9800000000000004</v>
      </c>
    </row>
    <row r="10897" spans="1:2" x14ac:dyDescent="0.25">
      <c r="A10897" s="204">
        <v>37893</v>
      </c>
      <c r="B10897" s="201">
        <v>5.03</v>
      </c>
    </row>
    <row r="10898" spans="1:2" x14ac:dyDescent="0.25">
      <c r="A10898" s="204">
        <v>37894</v>
      </c>
      <c r="B10898" s="201">
        <v>4.91</v>
      </c>
    </row>
    <row r="10899" spans="1:2" x14ac:dyDescent="0.25">
      <c r="A10899" s="204">
        <v>37895</v>
      </c>
      <c r="B10899" s="201">
        <v>4.92</v>
      </c>
    </row>
    <row r="10900" spans="1:2" x14ac:dyDescent="0.25">
      <c r="A10900" s="204">
        <v>37896</v>
      </c>
      <c r="B10900" s="201">
        <v>4.97</v>
      </c>
    </row>
    <row r="10901" spans="1:2" x14ac:dyDescent="0.25">
      <c r="A10901" s="204">
        <v>37897</v>
      </c>
      <c r="B10901" s="201">
        <v>5.15</v>
      </c>
    </row>
    <row r="10902" spans="1:2" x14ac:dyDescent="0.25">
      <c r="A10902" s="204">
        <v>37900</v>
      </c>
      <c r="B10902" s="201">
        <v>5.0999999999999996</v>
      </c>
    </row>
    <row r="10903" spans="1:2" x14ac:dyDescent="0.25">
      <c r="A10903" s="204">
        <v>37901</v>
      </c>
      <c r="B10903" s="201">
        <v>5.21</v>
      </c>
    </row>
    <row r="10904" spans="1:2" x14ac:dyDescent="0.25">
      <c r="A10904" s="204">
        <v>37902</v>
      </c>
      <c r="B10904" s="201">
        <v>5.22</v>
      </c>
    </row>
    <row r="10905" spans="1:2" x14ac:dyDescent="0.25">
      <c r="A10905" s="204">
        <v>37903</v>
      </c>
      <c r="B10905" s="201">
        <v>5.27</v>
      </c>
    </row>
    <row r="10906" spans="1:2" x14ac:dyDescent="0.25">
      <c r="A10906" s="204">
        <v>37904</v>
      </c>
      <c r="B10906" s="201">
        <v>5.23</v>
      </c>
    </row>
    <row r="10907" spans="1:2" x14ac:dyDescent="0.25">
      <c r="A10907" s="204">
        <v>37907</v>
      </c>
      <c r="B10907" s="201" t="e">
        <f>NA()</f>
        <v>#N/A</v>
      </c>
    </row>
    <row r="10908" spans="1:2" x14ac:dyDescent="0.25">
      <c r="A10908" s="204">
        <v>37908</v>
      </c>
      <c r="B10908" s="201">
        <v>5.32</v>
      </c>
    </row>
    <row r="10909" spans="1:2" x14ac:dyDescent="0.25">
      <c r="A10909" s="204">
        <v>37909</v>
      </c>
      <c r="B10909" s="201">
        <v>5.36</v>
      </c>
    </row>
    <row r="10910" spans="1:2" x14ac:dyDescent="0.25">
      <c r="A10910" s="204">
        <v>37910</v>
      </c>
      <c r="B10910" s="201">
        <v>5.38</v>
      </c>
    </row>
    <row r="10911" spans="1:2" x14ac:dyDescent="0.25">
      <c r="A10911" s="204">
        <v>37911</v>
      </c>
      <c r="B10911" s="201">
        <v>5.32</v>
      </c>
    </row>
    <row r="10912" spans="1:2" x14ac:dyDescent="0.25">
      <c r="A10912" s="204">
        <v>37914</v>
      </c>
      <c r="B10912" s="201">
        <v>5.3</v>
      </c>
    </row>
    <row r="10913" spans="1:2" x14ac:dyDescent="0.25">
      <c r="A10913" s="204">
        <v>37915</v>
      </c>
      <c r="B10913" s="201">
        <v>5.28</v>
      </c>
    </row>
    <row r="10914" spans="1:2" x14ac:dyDescent="0.25">
      <c r="A10914" s="204">
        <v>37916</v>
      </c>
      <c r="B10914" s="201">
        <v>5.19</v>
      </c>
    </row>
    <row r="10915" spans="1:2" x14ac:dyDescent="0.25">
      <c r="A10915" s="204">
        <v>37917</v>
      </c>
      <c r="B10915" s="201">
        <v>5.25</v>
      </c>
    </row>
    <row r="10916" spans="1:2" x14ac:dyDescent="0.25">
      <c r="A10916" s="204">
        <v>37918</v>
      </c>
      <c r="B10916" s="201">
        <v>5.14</v>
      </c>
    </row>
    <row r="10917" spans="1:2" x14ac:dyDescent="0.25">
      <c r="A10917" s="204">
        <v>37921</v>
      </c>
      <c r="B10917" s="201">
        <v>5.19</v>
      </c>
    </row>
    <row r="10918" spans="1:2" x14ac:dyDescent="0.25">
      <c r="A10918" s="204">
        <v>37922</v>
      </c>
      <c r="B10918" s="201">
        <v>5.14</v>
      </c>
    </row>
    <row r="10919" spans="1:2" x14ac:dyDescent="0.25">
      <c r="A10919" s="204">
        <v>37923</v>
      </c>
      <c r="B10919" s="201">
        <v>5.21</v>
      </c>
    </row>
    <row r="10920" spans="1:2" x14ac:dyDescent="0.25">
      <c r="A10920" s="204">
        <v>37924</v>
      </c>
      <c r="B10920" s="201">
        <v>5.25</v>
      </c>
    </row>
    <row r="10921" spans="1:2" x14ac:dyDescent="0.25">
      <c r="A10921" s="204">
        <v>37925</v>
      </c>
      <c r="B10921" s="201">
        <v>5.2</v>
      </c>
    </row>
    <row r="10922" spans="1:2" x14ac:dyDescent="0.25">
      <c r="A10922" s="204">
        <v>37928</v>
      </c>
      <c r="B10922" s="201">
        <v>5.25</v>
      </c>
    </row>
    <row r="10923" spans="1:2" x14ac:dyDescent="0.25">
      <c r="A10923" s="204">
        <v>37929</v>
      </c>
      <c r="B10923" s="201">
        <v>5.19</v>
      </c>
    </row>
    <row r="10924" spans="1:2" x14ac:dyDescent="0.25">
      <c r="A10924" s="204">
        <v>37930</v>
      </c>
      <c r="B10924" s="201">
        <v>5.24</v>
      </c>
    </row>
    <row r="10925" spans="1:2" x14ac:dyDescent="0.25">
      <c r="A10925" s="204">
        <v>37931</v>
      </c>
      <c r="B10925" s="201">
        <v>5.32</v>
      </c>
    </row>
    <row r="10926" spans="1:2" x14ac:dyDescent="0.25">
      <c r="A10926" s="204">
        <v>37932</v>
      </c>
      <c r="B10926" s="201">
        <v>5.33</v>
      </c>
    </row>
    <row r="10927" spans="1:2" x14ac:dyDescent="0.25">
      <c r="A10927" s="204">
        <v>37935</v>
      </c>
      <c r="B10927" s="201">
        <v>5.34</v>
      </c>
    </row>
    <row r="10928" spans="1:2" x14ac:dyDescent="0.25">
      <c r="A10928" s="204">
        <v>37936</v>
      </c>
      <c r="B10928" s="201" t="e">
        <f>NA()</f>
        <v>#N/A</v>
      </c>
    </row>
    <row r="10929" spans="1:2" x14ac:dyDescent="0.25">
      <c r="A10929" s="204">
        <v>37937</v>
      </c>
      <c r="B10929" s="201">
        <v>5.29</v>
      </c>
    </row>
    <row r="10930" spans="1:2" x14ac:dyDescent="0.25">
      <c r="A10930" s="204">
        <v>37938</v>
      </c>
      <c r="B10930" s="201">
        <v>5.16</v>
      </c>
    </row>
    <row r="10931" spans="1:2" x14ac:dyDescent="0.25">
      <c r="A10931" s="204">
        <v>37939</v>
      </c>
      <c r="B10931" s="201">
        <v>5.0999999999999996</v>
      </c>
    </row>
    <row r="10932" spans="1:2" x14ac:dyDescent="0.25">
      <c r="A10932" s="204">
        <v>37942</v>
      </c>
      <c r="B10932" s="201">
        <v>5.07</v>
      </c>
    </row>
    <row r="10933" spans="1:2" x14ac:dyDescent="0.25">
      <c r="A10933" s="204">
        <v>37943</v>
      </c>
      <c r="B10933" s="201">
        <v>5.05</v>
      </c>
    </row>
    <row r="10934" spans="1:2" x14ac:dyDescent="0.25">
      <c r="A10934" s="204">
        <v>37944</v>
      </c>
      <c r="B10934" s="201">
        <v>5.12</v>
      </c>
    </row>
    <row r="10935" spans="1:2" x14ac:dyDescent="0.25">
      <c r="A10935" s="204">
        <v>37945</v>
      </c>
      <c r="B10935" s="201">
        <v>5.0599999999999996</v>
      </c>
    </row>
    <row r="10936" spans="1:2" x14ac:dyDescent="0.25">
      <c r="A10936" s="204">
        <v>37946</v>
      </c>
      <c r="B10936" s="201">
        <v>5.05</v>
      </c>
    </row>
    <row r="10937" spans="1:2" x14ac:dyDescent="0.25">
      <c r="A10937" s="204">
        <v>37949</v>
      </c>
      <c r="B10937" s="201">
        <v>5.1100000000000003</v>
      </c>
    </row>
    <row r="10938" spans="1:2" x14ac:dyDescent="0.25">
      <c r="A10938" s="204">
        <v>37950</v>
      </c>
      <c r="B10938" s="201">
        <v>5.07</v>
      </c>
    </row>
    <row r="10939" spans="1:2" x14ac:dyDescent="0.25">
      <c r="A10939" s="204">
        <v>37951</v>
      </c>
      <c r="B10939" s="201">
        <v>5.12</v>
      </c>
    </row>
    <row r="10940" spans="1:2" x14ac:dyDescent="0.25">
      <c r="A10940" s="204">
        <v>37952</v>
      </c>
      <c r="B10940" s="201" t="e">
        <f>NA()</f>
        <v>#N/A</v>
      </c>
    </row>
    <row r="10941" spans="1:2" x14ac:dyDescent="0.25">
      <c r="A10941" s="204">
        <v>37953</v>
      </c>
      <c r="B10941" s="201">
        <v>5.2</v>
      </c>
    </row>
    <row r="10942" spans="1:2" x14ac:dyDescent="0.25">
      <c r="A10942" s="204">
        <v>37956</v>
      </c>
      <c r="B10942" s="201">
        <v>5.23</v>
      </c>
    </row>
    <row r="10943" spans="1:2" x14ac:dyDescent="0.25">
      <c r="A10943" s="204">
        <v>37957</v>
      </c>
      <c r="B10943" s="201">
        <v>5.22</v>
      </c>
    </row>
    <row r="10944" spans="1:2" x14ac:dyDescent="0.25">
      <c r="A10944" s="204">
        <v>37958</v>
      </c>
      <c r="B10944" s="201">
        <v>5.25</v>
      </c>
    </row>
    <row r="10945" spans="1:2" x14ac:dyDescent="0.25">
      <c r="A10945" s="204">
        <v>37959</v>
      </c>
      <c r="B10945" s="201">
        <v>5.22</v>
      </c>
    </row>
    <row r="10946" spans="1:2" x14ac:dyDescent="0.25">
      <c r="A10946" s="204">
        <v>37960</v>
      </c>
      <c r="B10946" s="201">
        <v>5.09</v>
      </c>
    </row>
    <row r="10947" spans="1:2" x14ac:dyDescent="0.25">
      <c r="A10947" s="204">
        <v>37963</v>
      </c>
      <c r="B10947" s="201">
        <v>5.15</v>
      </c>
    </row>
    <row r="10948" spans="1:2" x14ac:dyDescent="0.25">
      <c r="A10948" s="204">
        <v>37964</v>
      </c>
      <c r="B10948" s="201">
        <v>5.18</v>
      </c>
    </row>
    <row r="10949" spans="1:2" x14ac:dyDescent="0.25">
      <c r="A10949" s="204">
        <v>37965</v>
      </c>
      <c r="B10949" s="201">
        <v>5.16</v>
      </c>
    </row>
    <row r="10950" spans="1:2" x14ac:dyDescent="0.25">
      <c r="A10950" s="204">
        <v>37966</v>
      </c>
      <c r="B10950" s="201">
        <v>5.14</v>
      </c>
    </row>
    <row r="10951" spans="1:2" x14ac:dyDescent="0.25">
      <c r="A10951" s="204">
        <v>37967</v>
      </c>
      <c r="B10951" s="201">
        <v>5.12</v>
      </c>
    </row>
    <row r="10952" spans="1:2" x14ac:dyDescent="0.25">
      <c r="A10952" s="204">
        <v>37970</v>
      </c>
      <c r="B10952" s="201">
        <v>5.13</v>
      </c>
    </row>
    <row r="10953" spans="1:2" x14ac:dyDescent="0.25">
      <c r="A10953" s="204">
        <v>37971</v>
      </c>
      <c r="B10953" s="201">
        <v>5.0999999999999996</v>
      </c>
    </row>
    <row r="10954" spans="1:2" x14ac:dyDescent="0.25">
      <c r="A10954" s="204">
        <v>37972</v>
      </c>
      <c r="B10954" s="201">
        <v>5.05</v>
      </c>
    </row>
    <row r="10955" spans="1:2" x14ac:dyDescent="0.25">
      <c r="A10955" s="204">
        <v>37973</v>
      </c>
      <c r="B10955" s="201">
        <v>4.99</v>
      </c>
    </row>
    <row r="10956" spans="1:2" x14ac:dyDescent="0.25">
      <c r="A10956" s="204">
        <v>37974</v>
      </c>
      <c r="B10956" s="201">
        <v>4.99</v>
      </c>
    </row>
    <row r="10957" spans="1:2" x14ac:dyDescent="0.25">
      <c r="A10957" s="204">
        <v>37977</v>
      </c>
      <c r="B10957" s="201">
        <v>5.0199999999999996</v>
      </c>
    </row>
    <row r="10958" spans="1:2" x14ac:dyDescent="0.25">
      <c r="A10958" s="204">
        <v>37978</v>
      </c>
      <c r="B10958" s="201">
        <v>5.09</v>
      </c>
    </row>
    <row r="10959" spans="1:2" x14ac:dyDescent="0.25">
      <c r="A10959" s="204">
        <v>37979</v>
      </c>
      <c r="B10959" s="201">
        <v>5.0199999999999996</v>
      </c>
    </row>
    <row r="10960" spans="1:2" x14ac:dyDescent="0.25">
      <c r="A10960" s="204">
        <v>37980</v>
      </c>
      <c r="B10960" s="201" t="e">
        <f>NA()</f>
        <v>#N/A</v>
      </c>
    </row>
    <row r="10961" spans="1:2" x14ac:dyDescent="0.25">
      <c r="A10961" s="204">
        <v>37981</v>
      </c>
      <c r="B10961" s="201">
        <v>4.99</v>
      </c>
    </row>
    <row r="10962" spans="1:2" x14ac:dyDescent="0.25">
      <c r="A10962" s="204">
        <v>37984</v>
      </c>
      <c r="B10962" s="201">
        <v>5.07</v>
      </c>
    </row>
    <row r="10963" spans="1:2" x14ac:dyDescent="0.25">
      <c r="A10963" s="204">
        <v>37985</v>
      </c>
      <c r="B10963" s="201">
        <v>5.12</v>
      </c>
    </row>
    <row r="10964" spans="1:2" x14ac:dyDescent="0.25">
      <c r="A10964" s="204">
        <v>37986</v>
      </c>
      <c r="B10964" s="201">
        <v>5.0999999999999996</v>
      </c>
    </row>
    <row r="10965" spans="1:2" x14ac:dyDescent="0.25">
      <c r="A10965" s="204">
        <v>37987</v>
      </c>
      <c r="B10965" s="201" t="e">
        <f>NA()</f>
        <v>#N/A</v>
      </c>
    </row>
    <row r="10966" spans="1:2" x14ac:dyDescent="0.25">
      <c r="A10966" s="204">
        <v>37988</v>
      </c>
      <c r="B10966" s="201">
        <v>5.21</v>
      </c>
    </row>
    <row r="10967" spans="1:2" x14ac:dyDescent="0.25">
      <c r="A10967" s="204">
        <v>37991</v>
      </c>
      <c r="B10967" s="201">
        <v>5.23</v>
      </c>
    </row>
    <row r="10968" spans="1:2" x14ac:dyDescent="0.25">
      <c r="A10968" s="204">
        <v>37992</v>
      </c>
      <c r="B10968" s="201">
        <v>5.13</v>
      </c>
    </row>
    <row r="10969" spans="1:2" x14ac:dyDescent="0.25">
      <c r="A10969" s="204">
        <v>37993</v>
      </c>
      <c r="B10969" s="201">
        <v>5.1100000000000003</v>
      </c>
    </row>
    <row r="10970" spans="1:2" x14ac:dyDescent="0.25">
      <c r="A10970" s="204">
        <v>37994</v>
      </c>
      <c r="B10970" s="201">
        <v>5.12</v>
      </c>
    </row>
    <row r="10971" spans="1:2" x14ac:dyDescent="0.25">
      <c r="A10971" s="204">
        <v>37995</v>
      </c>
      <c r="B10971" s="201">
        <v>4.9800000000000004</v>
      </c>
    </row>
    <row r="10972" spans="1:2" x14ac:dyDescent="0.25">
      <c r="A10972" s="204">
        <v>37998</v>
      </c>
      <c r="B10972" s="201">
        <v>4.99</v>
      </c>
    </row>
    <row r="10973" spans="1:2" x14ac:dyDescent="0.25">
      <c r="A10973" s="204">
        <v>37999</v>
      </c>
      <c r="B10973" s="201">
        <v>4.95</v>
      </c>
    </row>
    <row r="10974" spans="1:2" x14ac:dyDescent="0.25">
      <c r="A10974" s="204">
        <v>38000</v>
      </c>
      <c r="B10974" s="201">
        <v>4.9000000000000004</v>
      </c>
    </row>
    <row r="10975" spans="1:2" x14ac:dyDescent="0.25">
      <c r="A10975" s="204">
        <v>38001</v>
      </c>
      <c r="B10975" s="201">
        <v>4.87</v>
      </c>
    </row>
    <row r="10976" spans="1:2" x14ac:dyDescent="0.25">
      <c r="A10976" s="204">
        <v>38002</v>
      </c>
      <c r="B10976" s="201">
        <v>4.9000000000000004</v>
      </c>
    </row>
    <row r="10977" spans="1:2" x14ac:dyDescent="0.25">
      <c r="A10977" s="204">
        <v>38005</v>
      </c>
      <c r="B10977" s="201" t="e">
        <f>NA()</f>
        <v>#N/A</v>
      </c>
    </row>
    <row r="10978" spans="1:2" x14ac:dyDescent="0.25">
      <c r="A10978" s="204">
        <v>38006</v>
      </c>
      <c r="B10978" s="201">
        <v>4.93</v>
      </c>
    </row>
    <row r="10979" spans="1:2" x14ac:dyDescent="0.25">
      <c r="A10979" s="204">
        <v>38007</v>
      </c>
      <c r="B10979" s="201">
        <v>4.92</v>
      </c>
    </row>
    <row r="10980" spans="1:2" x14ac:dyDescent="0.25">
      <c r="A10980" s="204">
        <v>38008</v>
      </c>
      <c r="B10980" s="201">
        <v>4.8600000000000003</v>
      </c>
    </row>
    <row r="10981" spans="1:2" x14ac:dyDescent="0.25">
      <c r="A10981" s="204">
        <v>38009</v>
      </c>
      <c r="B10981" s="201">
        <v>4.95</v>
      </c>
    </row>
    <row r="10982" spans="1:2" x14ac:dyDescent="0.25">
      <c r="A10982" s="204">
        <v>38012</v>
      </c>
      <c r="B10982" s="201">
        <v>5.01</v>
      </c>
    </row>
    <row r="10983" spans="1:2" x14ac:dyDescent="0.25">
      <c r="A10983" s="204">
        <v>38013</v>
      </c>
      <c r="B10983" s="201">
        <v>4.96</v>
      </c>
    </row>
    <row r="10984" spans="1:2" x14ac:dyDescent="0.25">
      <c r="A10984" s="204">
        <v>38014</v>
      </c>
      <c r="B10984" s="201">
        <v>5.0599999999999996</v>
      </c>
    </row>
    <row r="10985" spans="1:2" x14ac:dyDescent="0.25">
      <c r="A10985" s="204">
        <v>38015</v>
      </c>
      <c r="B10985" s="201">
        <v>5.05</v>
      </c>
    </row>
    <row r="10986" spans="1:2" x14ac:dyDescent="0.25">
      <c r="A10986" s="204">
        <v>38016</v>
      </c>
      <c r="B10986" s="201">
        <v>5</v>
      </c>
    </row>
    <row r="10987" spans="1:2" x14ac:dyDescent="0.25">
      <c r="A10987" s="204">
        <v>38019</v>
      </c>
      <c r="B10987" s="201">
        <v>5.0199999999999996</v>
      </c>
    </row>
    <row r="10988" spans="1:2" x14ac:dyDescent="0.25">
      <c r="A10988" s="204">
        <v>38020</v>
      </c>
      <c r="B10988" s="201">
        <v>4.9800000000000004</v>
      </c>
    </row>
    <row r="10989" spans="1:2" x14ac:dyDescent="0.25">
      <c r="A10989" s="204">
        <v>38021</v>
      </c>
      <c r="B10989" s="201">
        <v>5</v>
      </c>
    </row>
    <row r="10990" spans="1:2" x14ac:dyDescent="0.25">
      <c r="A10990" s="204">
        <v>38022</v>
      </c>
      <c r="B10990" s="201">
        <v>5.0199999999999996</v>
      </c>
    </row>
    <row r="10991" spans="1:2" x14ac:dyDescent="0.25">
      <c r="A10991" s="204">
        <v>38023</v>
      </c>
      <c r="B10991" s="201">
        <v>4.95</v>
      </c>
    </row>
    <row r="10992" spans="1:2" x14ac:dyDescent="0.25">
      <c r="A10992" s="204">
        <v>38026</v>
      </c>
      <c r="B10992" s="201">
        <v>4.93</v>
      </c>
    </row>
    <row r="10993" spans="1:2" x14ac:dyDescent="0.25">
      <c r="A10993" s="204">
        <v>38027</v>
      </c>
      <c r="B10993" s="201">
        <v>4.97</v>
      </c>
    </row>
    <row r="10994" spans="1:2" x14ac:dyDescent="0.25">
      <c r="A10994" s="204">
        <v>38028</v>
      </c>
      <c r="B10994" s="201">
        <v>4.9000000000000004</v>
      </c>
    </row>
    <row r="10995" spans="1:2" x14ac:dyDescent="0.25">
      <c r="A10995" s="204">
        <v>38029</v>
      </c>
      <c r="B10995" s="201">
        <v>4.9400000000000004</v>
      </c>
    </row>
    <row r="10996" spans="1:2" x14ac:dyDescent="0.25">
      <c r="A10996" s="204">
        <v>38030</v>
      </c>
      <c r="B10996" s="201">
        <v>4.92</v>
      </c>
    </row>
    <row r="10997" spans="1:2" x14ac:dyDescent="0.25">
      <c r="A10997" s="204">
        <v>38033</v>
      </c>
      <c r="B10997" s="201" t="e">
        <f>NA()</f>
        <v>#N/A</v>
      </c>
    </row>
    <row r="10998" spans="1:2" x14ac:dyDescent="0.25">
      <c r="A10998" s="204">
        <v>38034</v>
      </c>
      <c r="B10998" s="201">
        <v>4.91</v>
      </c>
    </row>
    <row r="10999" spans="1:2" x14ac:dyDescent="0.25">
      <c r="A10999" s="204">
        <v>38035</v>
      </c>
      <c r="B10999" s="201">
        <v>4.91</v>
      </c>
    </row>
    <row r="11000" spans="1:2" x14ac:dyDescent="0.25">
      <c r="A11000" s="204">
        <v>38036</v>
      </c>
      <c r="B11000" s="201">
        <v>4.91</v>
      </c>
    </row>
    <row r="11001" spans="1:2" x14ac:dyDescent="0.25">
      <c r="A11001" s="204">
        <v>38037</v>
      </c>
      <c r="B11001" s="201">
        <v>4.96</v>
      </c>
    </row>
    <row r="11002" spans="1:2" x14ac:dyDescent="0.25">
      <c r="A11002" s="204">
        <v>38040</v>
      </c>
      <c r="B11002" s="201">
        <v>4.92</v>
      </c>
    </row>
    <row r="11003" spans="1:2" x14ac:dyDescent="0.25">
      <c r="A11003" s="204">
        <v>38041</v>
      </c>
      <c r="B11003" s="201">
        <v>4.9000000000000004</v>
      </c>
    </row>
    <row r="11004" spans="1:2" x14ac:dyDescent="0.25">
      <c r="A11004" s="204">
        <v>38042</v>
      </c>
      <c r="B11004" s="201">
        <v>4.8899999999999997</v>
      </c>
    </row>
    <row r="11005" spans="1:2" x14ac:dyDescent="0.25">
      <c r="A11005" s="204">
        <v>38043</v>
      </c>
      <c r="B11005" s="201">
        <v>4.92</v>
      </c>
    </row>
    <row r="11006" spans="1:2" x14ac:dyDescent="0.25">
      <c r="A11006" s="204">
        <v>38044</v>
      </c>
      <c r="B11006" s="201">
        <v>4.8499999999999996</v>
      </c>
    </row>
    <row r="11007" spans="1:2" x14ac:dyDescent="0.25">
      <c r="A11007" s="204">
        <v>38047</v>
      </c>
      <c r="B11007" s="201">
        <v>4.8600000000000003</v>
      </c>
    </row>
    <row r="11008" spans="1:2" x14ac:dyDescent="0.25">
      <c r="A11008" s="204">
        <v>38048</v>
      </c>
      <c r="B11008" s="201">
        <v>4.9000000000000004</v>
      </c>
    </row>
    <row r="11009" spans="1:2" x14ac:dyDescent="0.25">
      <c r="A11009" s="204">
        <v>38049</v>
      </c>
      <c r="B11009" s="201">
        <v>4.92</v>
      </c>
    </row>
    <row r="11010" spans="1:2" x14ac:dyDescent="0.25">
      <c r="A11010" s="204">
        <v>38050</v>
      </c>
      <c r="B11010" s="201">
        <v>4.8899999999999997</v>
      </c>
    </row>
    <row r="11011" spans="1:2" x14ac:dyDescent="0.25">
      <c r="A11011" s="204">
        <v>38051</v>
      </c>
      <c r="B11011" s="201">
        <v>4.7300000000000004</v>
      </c>
    </row>
    <row r="11012" spans="1:2" x14ac:dyDescent="0.25">
      <c r="A11012" s="204">
        <v>38054</v>
      </c>
      <c r="B11012" s="201">
        <v>4.6900000000000004</v>
      </c>
    </row>
    <row r="11013" spans="1:2" x14ac:dyDescent="0.25">
      <c r="A11013" s="204">
        <v>38055</v>
      </c>
      <c r="B11013" s="201">
        <v>4.6399999999999997</v>
      </c>
    </row>
    <row r="11014" spans="1:2" x14ac:dyDescent="0.25">
      <c r="A11014" s="204">
        <v>38056</v>
      </c>
      <c r="B11014" s="201">
        <v>4.6500000000000004</v>
      </c>
    </row>
    <row r="11015" spans="1:2" x14ac:dyDescent="0.25">
      <c r="A11015" s="204">
        <v>38057</v>
      </c>
      <c r="B11015" s="201">
        <v>4.66</v>
      </c>
    </row>
    <row r="11016" spans="1:2" x14ac:dyDescent="0.25">
      <c r="A11016" s="204">
        <v>38058</v>
      </c>
      <c r="B11016" s="201">
        <v>4.68</v>
      </c>
    </row>
    <row r="11017" spans="1:2" x14ac:dyDescent="0.25">
      <c r="A11017" s="204">
        <v>38061</v>
      </c>
      <c r="B11017" s="201">
        <v>4.67</v>
      </c>
    </row>
    <row r="11018" spans="1:2" x14ac:dyDescent="0.25">
      <c r="A11018" s="204">
        <v>38062</v>
      </c>
      <c r="B11018" s="201">
        <v>4.6100000000000003</v>
      </c>
    </row>
    <row r="11019" spans="1:2" x14ac:dyDescent="0.25">
      <c r="A11019" s="204">
        <v>38063</v>
      </c>
      <c r="B11019" s="201">
        <v>4.62</v>
      </c>
    </row>
    <row r="11020" spans="1:2" x14ac:dyDescent="0.25">
      <c r="A11020" s="204">
        <v>38064</v>
      </c>
      <c r="B11020" s="201">
        <v>4.66</v>
      </c>
    </row>
    <row r="11021" spans="1:2" x14ac:dyDescent="0.25">
      <c r="A11021" s="204">
        <v>38065</v>
      </c>
      <c r="B11021" s="201">
        <v>4.68</v>
      </c>
    </row>
    <row r="11022" spans="1:2" x14ac:dyDescent="0.25">
      <c r="A11022" s="204">
        <v>38068</v>
      </c>
      <c r="B11022" s="201">
        <v>4.63</v>
      </c>
    </row>
    <row r="11023" spans="1:2" x14ac:dyDescent="0.25">
      <c r="A11023" s="204">
        <v>38069</v>
      </c>
      <c r="B11023" s="201">
        <v>4.62</v>
      </c>
    </row>
    <row r="11024" spans="1:2" x14ac:dyDescent="0.25">
      <c r="A11024" s="204">
        <v>38070</v>
      </c>
      <c r="B11024" s="201">
        <v>4.62</v>
      </c>
    </row>
    <row r="11025" spans="1:2" x14ac:dyDescent="0.25">
      <c r="A11025" s="204">
        <v>38071</v>
      </c>
      <c r="B11025" s="201">
        <v>4.6500000000000004</v>
      </c>
    </row>
    <row r="11026" spans="1:2" x14ac:dyDescent="0.25">
      <c r="A11026" s="204">
        <v>38072</v>
      </c>
      <c r="B11026" s="201">
        <v>4.75</v>
      </c>
    </row>
    <row r="11027" spans="1:2" x14ac:dyDescent="0.25">
      <c r="A11027" s="204">
        <v>38075</v>
      </c>
      <c r="B11027" s="201">
        <v>4.8</v>
      </c>
    </row>
    <row r="11028" spans="1:2" x14ac:dyDescent="0.25">
      <c r="A11028" s="204">
        <v>38076</v>
      </c>
      <c r="B11028" s="201">
        <v>4.8</v>
      </c>
    </row>
    <row r="11029" spans="1:2" x14ac:dyDescent="0.25">
      <c r="A11029" s="204">
        <v>38077</v>
      </c>
      <c r="B11029" s="201">
        <v>4.7699999999999996</v>
      </c>
    </row>
    <row r="11030" spans="1:2" x14ac:dyDescent="0.25">
      <c r="A11030" s="204">
        <v>38078</v>
      </c>
      <c r="B11030" s="201">
        <v>4.7699999999999996</v>
      </c>
    </row>
    <row r="11031" spans="1:2" x14ac:dyDescent="0.25">
      <c r="A11031" s="204">
        <v>38079</v>
      </c>
      <c r="B11031" s="201">
        <v>4.97</v>
      </c>
    </row>
    <row r="11032" spans="1:2" x14ac:dyDescent="0.25">
      <c r="A11032" s="204">
        <v>38082</v>
      </c>
      <c r="B11032" s="201">
        <v>5.05</v>
      </c>
    </row>
    <row r="11033" spans="1:2" x14ac:dyDescent="0.25">
      <c r="A11033" s="204">
        <v>38083</v>
      </c>
      <c r="B11033" s="201">
        <v>5.01</v>
      </c>
    </row>
    <row r="11034" spans="1:2" x14ac:dyDescent="0.25">
      <c r="A11034" s="204">
        <v>38084</v>
      </c>
      <c r="B11034" s="201">
        <v>5.0199999999999996</v>
      </c>
    </row>
    <row r="11035" spans="1:2" x14ac:dyDescent="0.25">
      <c r="A11035" s="204">
        <v>38085</v>
      </c>
      <c r="B11035" s="201">
        <v>5.04</v>
      </c>
    </row>
    <row r="11036" spans="1:2" x14ac:dyDescent="0.25">
      <c r="A11036" s="204">
        <v>38086</v>
      </c>
      <c r="B11036" s="201" t="e">
        <f>NA()</f>
        <v>#N/A</v>
      </c>
    </row>
    <row r="11037" spans="1:2" x14ac:dyDescent="0.25">
      <c r="A11037" s="204">
        <v>38089</v>
      </c>
      <c r="B11037" s="201">
        <v>5.08</v>
      </c>
    </row>
    <row r="11038" spans="1:2" x14ac:dyDescent="0.25">
      <c r="A11038" s="204">
        <v>38090</v>
      </c>
      <c r="B11038" s="201">
        <v>5.17</v>
      </c>
    </row>
    <row r="11039" spans="1:2" x14ac:dyDescent="0.25">
      <c r="A11039" s="204">
        <v>38091</v>
      </c>
      <c r="B11039" s="201">
        <v>5.21</v>
      </c>
    </row>
    <row r="11040" spans="1:2" x14ac:dyDescent="0.25">
      <c r="A11040" s="204">
        <v>38092</v>
      </c>
      <c r="B11040" s="201">
        <v>5.22</v>
      </c>
    </row>
    <row r="11041" spans="1:2" x14ac:dyDescent="0.25">
      <c r="A11041" s="204">
        <v>38093</v>
      </c>
      <c r="B11041" s="201">
        <v>5.2</v>
      </c>
    </row>
    <row r="11042" spans="1:2" x14ac:dyDescent="0.25">
      <c r="A11042" s="204">
        <v>38096</v>
      </c>
      <c r="B11042" s="201">
        <v>5.22</v>
      </c>
    </row>
    <row r="11043" spans="1:2" x14ac:dyDescent="0.25">
      <c r="A11043" s="204">
        <v>38097</v>
      </c>
      <c r="B11043" s="201">
        <v>5.24</v>
      </c>
    </row>
    <row r="11044" spans="1:2" x14ac:dyDescent="0.25">
      <c r="A11044" s="204">
        <v>38098</v>
      </c>
      <c r="B11044" s="201">
        <v>5.25</v>
      </c>
    </row>
    <row r="11045" spans="1:2" x14ac:dyDescent="0.25">
      <c r="A11045" s="204">
        <v>38099</v>
      </c>
      <c r="B11045" s="201">
        <v>5.2</v>
      </c>
    </row>
    <row r="11046" spans="1:2" x14ac:dyDescent="0.25">
      <c r="A11046" s="204">
        <v>38100</v>
      </c>
      <c r="B11046" s="201">
        <v>5.27</v>
      </c>
    </row>
    <row r="11047" spans="1:2" x14ac:dyDescent="0.25">
      <c r="A11047" s="204">
        <v>38103</v>
      </c>
      <c r="B11047" s="201">
        <v>5.25</v>
      </c>
    </row>
    <row r="11048" spans="1:2" x14ac:dyDescent="0.25">
      <c r="A11048" s="204">
        <v>38104</v>
      </c>
      <c r="B11048" s="201">
        <v>5.22</v>
      </c>
    </row>
    <row r="11049" spans="1:2" x14ac:dyDescent="0.25">
      <c r="A11049" s="204">
        <v>38105</v>
      </c>
      <c r="B11049" s="201">
        <v>5.28</v>
      </c>
    </row>
    <row r="11050" spans="1:2" x14ac:dyDescent="0.25">
      <c r="A11050" s="204">
        <v>38106</v>
      </c>
      <c r="B11050" s="201">
        <v>5.33</v>
      </c>
    </row>
    <row r="11051" spans="1:2" x14ac:dyDescent="0.25">
      <c r="A11051" s="204">
        <v>38107</v>
      </c>
      <c r="B11051" s="201">
        <v>5.31</v>
      </c>
    </row>
    <row r="11052" spans="1:2" x14ac:dyDescent="0.25">
      <c r="A11052" s="204">
        <v>38110</v>
      </c>
      <c r="B11052" s="201">
        <v>5.3</v>
      </c>
    </row>
    <row r="11053" spans="1:2" x14ac:dyDescent="0.25">
      <c r="A11053" s="204">
        <v>38111</v>
      </c>
      <c r="B11053" s="201">
        <v>5.34</v>
      </c>
    </row>
    <row r="11054" spans="1:2" x14ac:dyDescent="0.25">
      <c r="A11054" s="204">
        <v>38112</v>
      </c>
      <c r="B11054" s="201">
        <v>5.38</v>
      </c>
    </row>
    <row r="11055" spans="1:2" x14ac:dyDescent="0.25">
      <c r="A11055" s="204">
        <v>38113</v>
      </c>
      <c r="B11055" s="201">
        <v>5.41</v>
      </c>
    </row>
    <row r="11056" spans="1:2" x14ac:dyDescent="0.25">
      <c r="A11056" s="204">
        <v>38114</v>
      </c>
      <c r="B11056" s="201">
        <v>5.53</v>
      </c>
    </row>
    <row r="11057" spans="1:2" x14ac:dyDescent="0.25">
      <c r="A11057" s="204">
        <v>38117</v>
      </c>
      <c r="B11057" s="201">
        <v>5.54</v>
      </c>
    </row>
    <row r="11058" spans="1:2" x14ac:dyDescent="0.25">
      <c r="A11058" s="204">
        <v>38118</v>
      </c>
      <c r="B11058" s="201">
        <v>5.53</v>
      </c>
    </row>
    <row r="11059" spans="1:2" x14ac:dyDescent="0.25">
      <c r="A11059" s="204">
        <v>38119</v>
      </c>
      <c r="B11059" s="201">
        <v>5.57</v>
      </c>
    </row>
    <row r="11060" spans="1:2" x14ac:dyDescent="0.25">
      <c r="A11060" s="204">
        <v>38120</v>
      </c>
      <c r="B11060" s="201">
        <v>5.61</v>
      </c>
    </row>
    <row r="11061" spans="1:2" x14ac:dyDescent="0.25">
      <c r="A11061" s="204">
        <v>38121</v>
      </c>
      <c r="B11061" s="201">
        <v>5.54</v>
      </c>
    </row>
    <row r="11062" spans="1:2" x14ac:dyDescent="0.25">
      <c r="A11062" s="204">
        <v>38124</v>
      </c>
      <c r="B11062" s="201">
        <v>5.47</v>
      </c>
    </row>
    <row r="11063" spans="1:2" x14ac:dyDescent="0.25">
      <c r="A11063" s="204">
        <v>38125</v>
      </c>
      <c r="B11063" s="201">
        <v>5.48</v>
      </c>
    </row>
    <row r="11064" spans="1:2" x14ac:dyDescent="0.25">
      <c r="A11064" s="204">
        <v>38126</v>
      </c>
      <c r="B11064" s="201">
        <v>5.54</v>
      </c>
    </row>
    <row r="11065" spans="1:2" x14ac:dyDescent="0.25">
      <c r="A11065" s="204">
        <v>38127</v>
      </c>
      <c r="B11065" s="201">
        <v>5.47</v>
      </c>
    </row>
    <row r="11066" spans="1:2" x14ac:dyDescent="0.25">
      <c r="A11066" s="204">
        <v>38128</v>
      </c>
      <c r="B11066" s="201">
        <v>5.5</v>
      </c>
    </row>
    <row r="11067" spans="1:2" x14ac:dyDescent="0.25">
      <c r="A11067" s="204">
        <v>38131</v>
      </c>
      <c r="B11067" s="201">
        <v>5.48</v>
      </c>
    </row>
    <row r="11068" spans="1:2" x14ac:dyDescent="0.25">
      <c r="A11068" s="204">
        <v>38132</v>
      </c>
      <c r="B11068" s="201">
        <v>5.45</v>
      </c>
    </row>
    <row r="11069" spans="1:2" x14ac:dyDescent="0.25">
      <c r="A11069" s="204">
        <v>38133</v>
      </c>
      <c r="B11069" s="201">
        <v>5.41</v>
      </c>
    </row>
    <row r="11070" spans="1:2" x14ac:dyDescent="0.25">
      <c r="A11070" s="204">
        <v>38134</v>
      </c>
      <c r="B11070" s="201">
        <v>5.34</v>
      </c>
    </row>
    <row r="11071" spans="1:2" x14ac:dyDescent="0.25">
      <c r="A11071" s="204">
        <v>38135</v>
      </c>
      <c r="B11071" s="201">
        <v>5.39</v>
      </c>
    </row>
    <row r="11072" spans="1:2" x14ac:dyDescent="0.25">
      <c r="A11072" s="204">
        <v>38138</v>
      </c>
      <c r="B11072" s="201" t="e">
        <f>NA()</f>
        <v>#N/A</v>
      </c>
    </row>
    <row r="11073" spans="1:2" x14ac:dyDescent="0.25">
      <c r="A11073" s="204">
        <v>38139</v>
      </c>
      <c r="B11073" s="201">
        <v>5.45</v>
      </c>
    </row>
    <row r="11074" spans="1:2" x14ac:dyDescent="0.25">
      <c r="A11074" s="204">
        <v>38140</v>
      </c>
      <c r="B11074" s="201">
        <v>5.47</v>
      </c>
    </row>
    <row r="11075" spans="1:2" x14ac:dyDescent="0.25">
      <c r="A11075" s="204">
        <v>38141</v>
      </c>
      <c r="B11075" s="201">
        <v>5.46</v>
      </c>
    </row>
    <row r="11076" spans="1:2" x14ac:dyDescent="0.25">
      <c r="A11076" s="204">
        <v>38142</v>
      </c>
      <c r="B11076" s="201">
        <v>5.51</v>
      </c>
    </row>
    <row r="11077" spans="1:2" x14ac:dyDescent="0.25">
      <c r="A11077" s="204">
        <v>38145</v>
      </c>
      <c r="B11077" s="201">
        <v>5.51</v>
      </c>
    </row>
    <row r="11078" spans="1:2" x14ac:dyDescent="0.25">
      <c r="A11078" s="204">
        <v>38146</v>
      </c>
      <c r="B11078" s="201">
        <v>5.5</v>
      </c>
    </row>
    <row r="11079" spans="1:2" x14ac:dyDescent="0.25">
      <c r="A11079" s="204">
        <v>38147</v>
      </c>
      <c r="B11079" s="201">
        <v>5.54</v>
      </c>
    </row>
    <row r="11080" spans="1:2" x14ac:dyDescent="0.25">
      <c r="A11080" s="204">
        <v>38148</v>
      </c>
      <c r="B11080" s="201">
        <v>5.52</v>
      </c>
    </row>
    <row r="11081" spans="1:2" x14ac:dyDescent="0.25">
      <c r="A11081" s="204">
        <v>38149</v>
      </c>
      <c r="B11081" s="201" t="e">
        <f>NA()</f>
        <v>#N/A</v>
      </c>
    </row>
    <row r="11082" spans="1:2" x14ac:dyDescent="0.25">
      <c r="A11082" s="204">
        <v>38152</v>
      </c>
      <c r="B11082" s="201">
        <v>5.59</v>
      </c>
    </row>
    <row r="11083" spans="1:2" x14ac:dyDescent="0.25">
      <c r="A11083" s="204">
        <v>38153</v>
      </c>
      <c r="B11083" s="201">
        <v>5.41</v>
      </c>
    </row>
    <row r="11084" spans="1:2" x14ac:dyDescent="0.25">
      <c r="A11084" s="204">
        <v>38154</v>
      </c>
      <c r="B11084" s="201">
        <v>5.46</v>
      </c>
    </row>
    <row r="11085" spans="1:2" x14ac:dyDescent="0.25">
      <c r="A11085" s="204">
        <v>38155</v>
      </c>
      <c r="B11085" s="201">
        <v>5.42</v>
      </c>
    </row>
    <row r="11086" spans="1:2" x14ac:dyDescent="0.25">
      <c r="A11086" s="204">
        <v>38156</v>
      </c>
      <c r="B11086" s="201">
        <v>5.43</v>
      </c>
    </row>
    <row r="11087" spans="1:2" x14ac:dyDescent="0.25">
      <c r="A11087" s="204">
        <v>38159</v>
      </c>
      <c r="B11087" s="201">
        <v>5.42</v>
      </c>
    </row>
    <row r="11088" spans="1:2" x14ac:dyDescent="0.25">
      <c r="A11088" s="204">
        <v>38160</v>
      </c>
      <c r="B11088" s="201">
        <v>5.43</v>
      </c>
    </row>
    <row r="11089" spans="1:2" x14ac:dyDescent="0.25">
      <c r="A11089" s="204">
        <v>38161</v>
      </c>
      <c r="B11089" s="201">
        <v>5.41</v>
      </c>
    </row>
    <row r="11090" spans="1:2" x14ac:dyDescent="0.25">
      <c r="A11090" s="204">
        <v>38162</v>
      </c>
      <c r="B11090" s="201">
        <v>5.36</v>
      </c>
    </row>
    <row r="11091" spans="1:2" x14ac:dyDescent="0.25">
      <c r="A11091" s="204">
        <v>38163</v>
      </c>
      <c r="B11091" s="201">
        <v>5.37</v>
      </c>
    </row>
    <row r="11092" spans="1:2" x14ac:dyDescent="0.25">
      <c r="A11092" s="204">
        <v>38166</v>
      </c>
      <c r="B11092" s="201">
        <v>5.46</v>
      </c>
    </row>
    <row r="11093" spans="1:2" x14ac:dyDescent="0.25">
      <c r="A11093" s="204">
        <v>38167</v>
      </c>
      <c r="B11093" s="201">
        <v>5.41</v>
      </c>
    </row>
    <row r="11094" spans="1:2" x14ac:dyDescent="0.25">
      <c r="A11094" s="204">
        <v>38168</v>
      </c>
      <c r="B11094" s="201">
        <v>5.33</v>
      </c>
    </row>
    <row r="11095" spans="1:2" x14ac:dyDescent="0.25">
      <c r="A11095" s="204">
        <v>38169</v>
      </c>
      <c r="B11095" s="201">
        <v>5.31</v>
      </c>
    </row>
    <row r="11096" spans="1:2" x14ac:dyDescent="0.25">
      <c r="A11096" s="204">
        <v>38170</v>
      </c>
      <c r="B11096" s="201">
        <v>5.22</v>
      </c>
    </row>
    <row r="11097" spans="1:2" x14ac:dyDescent="0.25">
      <c r="A11097" s="204">
        <v>38173</v>
      </c>
      <c r="B11097" s="201" t="e">
        <f>NA()</f>
        <v>#N/A</v>
      </c>
    </row>
    <row r="11098" spans="1:2" x14ac:dyDescent="0.25">
      <c r="A11098" s="204">
        <v>38174</v>
      </c>
      <c r="B11098" s="201">
        <v>5.24</v>
      </c>
    </row>
    <row r="11099" spans="1:2" x14ac:dyDescent="0.25">
      <c r="A11099" s="204">
        <v>38175</v>
      </c>
      <c r="B11099" s="201">
        <v>5.24</v>
      </c>
    </row>
    <row r="11100" spans="1:2" x14ac:dyDescent="0.25">
      <c r="A11100" s="204">
        <v>38176</v>
      </c>
      <c r="B11100" s="201">
        <v>5.24</v>
      </c>
    </row>
    <row r="11101" spans="1:2" x14ac:dyDescent="0.25">
      <c r="A11101" s="204">
        <v>38177</v>
      </c>
      <c r="B11101" s="201">
        <v>5.23</v>
      </c>
    </row>
    <row r="11102" spans="1:2" x14ac:dyDescent="0.25">
      <c r="A11102" s="204">
        <v>38180</v>
      </c>
      <c r="B11102" s="201">
        <v>5.22</v>
      </c>
    </row>
    <row r="11103" spans="1:2" x14ac:dyDescent="0.25">
      <c r="A11103" s="204">
        <v>38181</v>
      </c>
      <c r="B11103" s="201">
        <v>5.25</v>
      </c>
    </row>
    <row r="11104" spans="1:2" x14ac:dyDescent="0.25">
      <c r="A11104" s="204">
        <v>38182</v>
      </c>
      <c r="B11104" s="201">
        <v>5.24</v>
      </c>
    </row>
    <row r="11105" spans="1:2" x14ac:dyDescent="0.25">
      <c r="A11105" s="204">
        <v>38183</v>
      </c>
      <c r="B11105" s="201">
        <v>5.24</v>
      </c>
    </row>
    <row r="11106" spans="1:2" x14ac:dyDescent="0.25">
      <c r="A11106" s="204">
        <v>38184</v>
      </c>
      <c r="B11106" s="201">
        <v>5.14</v>
      </c>
    </row>
    <row r="11107" spans="1:2" x14ac:dyDescent="0.25">
      <c r="A11107" s="204">
        <v>38187</v>
      </c>
      <c r="B11107" s="201">
        <v>5.14</v>
      </c>
    </row>
    <row r="11108" spans="1:2" x14ac:dyDescent="0.25">
      <c r="A11108" s="204">
        <v>38188</v>
      </c>
      <c r="B11108" s="201">
        <v>5.21</v>
      </c>
    </row>
    <row r="11109" spans="1:2" x14ac:dyDescent="0.25">
      <c r="A11109" s="204">
        <v>38189</v>
      </c>
      <c r="B11109" s="201">
        <v>5.24</v>
      </c>
    </row>
    <row r="11110" spans="1:2" x14ac:dyDescent="0.25">
      <c r="A11110" s="204">
        <v>38190</v>
      </c>
      <c r="B11110" s="201">
        <v>5.22</v>
      </c>
    </row>
    <row r="11111" spans="1:2" x14ac:dyDescent="0.25">
      <c r="A11111" s="204">
        <v>38191</v>
      </c>
      <c r="B11111" s="201">
        <v>5.2</v>
      </c>
    </row>
    <row r="11112" spans="1:2" x14ac:dyDescent="0.25">
      <c r="A11112" s="204">
        <v>38194</v>
      </c>
      <c r="B11112" s="201">
        <v>5.23</v>
      </c>
    </row>
    <row r="11113" spans="1:2" x14ac:dyDescent="0.25">
      <c r="A11113" s="204">
        <v>38195</v>
      </c>
      <c r="B11113" s="201">
        <v>5.35</v>
      </c>
    </row>
    <row r="11114" spans="1:2" x14ac:dyDescent="0.25">
      <c r="A11114" s="204">
        <v>38196</v>
      </c>
      <c r="B11114" s="201">
        <v>5.35</v>
      </c>
    </row>
    <row r="11115" spans="1:2" x14ac:dyDescent="0.25">
      <c r="A11115" s="204">
        <v>38197</v>
      </c>
      <c r="B11115" s="201">
        <v>5.34</v>
      </c>
    </row>
    <row r="11116" spans="1:2" x14ac:dyDescent="0.25">
      <c r="A11116" s="204">
        <v>38198</v>
      </c>
      <c r="B11116" s="201">
        <v>5.24</v>
      </c>
    </row>
    <row r="11117" spans="1:2" x14ac:dyDescent="0.25">
      <c r="A11117" s="204">
        <v>38201</v>
      </c>
      <c r="B11117" s="201">
        <v>5.22</v>
      </c>
    </row>
    <row r="11118" spans="1:2" x14ac:dyDescent="0.25">
      <c r="A11118" s="204">
        <v>38202</v>
      </c>
      <c r="B11118" s="201">
        <v>5.2</v>
      </c>
    </row>
    <row r="11119" spans="1:2" x14ac:dyDescent="0.25">
      <c r="A11119" s="204">
        <v>38203</v>
      </c>
      <c r="B11119" s="201">
        <v>5.2</v>
      </c>
    </row>
    <row r="11120" spans="1:2" x14ac:dyDescent="0.25">
      <c r="A11120" s="204">
        <v>38204</v>
      </c>
      <c r="B11120" s="201">
        <v>5.18</v>
      </c>
    </row>
    <row r="11121" spans="1:2" x14ac:dyDescent="0.25">
      <c r="A11121" s="204">
        <v>38205</v>
      </c>
      <c r="B11121" s="201">
        <v>5.04</v>
      </c>
    </row>
    <row r="11122" spans="1:2" x14ac:dyDescent="0.25">
      <c r="A11122" s="204">
        <v>38208</v>
      </c>
      <c r="B11122" s="201">
        <v>5.0599999999999996</v>
      </c>
    </row>
    <row r="11123" spans="1:2" x14ac:dyDescent="0.25">
      <c r="A11123" s="204">
        <v>38209</v>
      </c>
      <c r="B11123" s="201">
        <v>5.08</v>
      </c>
    </row>
    <row r="11124" spans="1:2" x14ac:dyDescent="0.25">
      <c r="A11124" s="204">
        <v>38210</v>
      </c>
      <c r="B11124" s="201">
        <v>5.07</v>
      </c>
    </row>
    <row r="11125" spans="1:2" x14ac:dyDescent="0.25">
      <c r="A11125" s="204">
        <v>38211</v>
      </c>
      <c r="B11125" s="201">
        <v>5.05</v>
      </c>
    </row>
    <row r="11126" spans="1:2" x14ac:dyDescent="0.25">
      <c r="A11126" s="204">
        <v>38212</v>
      </c>
      <c r="B11126" s="201">
        <v>5.0199999999999996</v>
      </c>
    </row>
    <row r="11127" spans="1:2" x14ac:dyDescent="0.25">
      <c r="A11127" s="204">
        <v>38215</v>
      </c>
      <c r="B11127" s="201">
        <v>5.0599999999999996</v>
      </c>
    </row>
    <row r="11128" spans="1:2" x14ac:dyDescent="0.25">
      <c r="A11128" s="204">
        <v>38216</v>
      </c>
      <c r="B11128" s="201">
        <v>5.0199999999999996</v>
      </c>
    </row>
    <row r="11129" spans="1:2" x14ac:dyDescent="0.25">
      <c r="A11129" s="204">
        <v>38217</v>
      </c>
      <c r="B11129" s="201">
        <v>5.04</v>
      </c>
    </row>
    <row r="11130" spans="1:2" x14ac:dyDescent="0.25">
      <c r="A11130" s="204">
        <v>38218</v>
      </c>
      <c r="B11130" s="201">
        <v>5.03</v>
      </c>
    </row>
    <row r="11131" spans="1:2" x14ac:dyDescent="0.25">
      <c r="A11131" s="204">
        <v>38219</v>
      </c>
      <c r="B11131" s="201">
        <v>5.03</v>
      </c>
    </row>
    <row r="11132" spans="1:2" x14ac:dyDescent="0.25">
      <c r="A11132" s="204">
        <v>38222</v>
      </c>
      <c r="B11132" s="201">
        <v>5.08</v>
      </c>
    </row>
    <row r="11133" spans="1:2" x14ac:dyDescent="0.25">
      <c r="A11133" s="204">
        <v>38223</v>
      </c>
      <c r="B11133" s="201">
        <v>5.08</v>
      </c>
    </row>
    <row r="11134" spans="1:2" x14ac:dyDescent="0.25">
      <c r="A11134" s="204">
        <v>38224</v>
      </c>
      <c r="B11134" s="201">
        <v>5.0599999999999996</v>
      </c>
    </row>
    <row r="11135" spans="1:2" x14ac:dyDescent="0.25">
      <c r="A11135" s="204">
        <v>38225</v>
      </c>
      <c r="B11135" s="201">
        <v>5.03</v>
      </c>
    </row>
    <row r="11136" spans="1:2" x14ac:dyDescent="0.25">
      <c r="A11136" s="204">
        <v>38226</v>
      </c>
      <c r="B11136" s="201">
        <v>5.0199999999999996</v>
      </c>
    </row>
    <row r="11137" spans="1:2" x14ac:dyDescent="0.25">
      <c r="A11137" s="204">
        <v>38229</v>
      </c>
      <c r="B11137" s="201">
        <v>4.99</v>
      </c>
    </row>
    <row r="11138" spans="1:2" x14ac:dyDescent="0.25">
      <c r="A11138" s="204">
        <v>38230</v>
      </c>
      <c r="B11138" s="201">
        <v>4.93</v>
      </c>
    </row>
    <row r="11139" spans="1:2" x14ac:dyDescent="0.25">
      <c r="A11139" s="204">
        <v>38231</v>
      </c>
      <c r="B11139" s="201">
        <v>4.93</v>
      </c>
    </row>
    <row r="11140" spans="1:2" x14ac:dyDescent="0.25">
      <c r="A11140" s="204">
        <v>38232</v>
      </c>
      <c r="B11140" s="201">
        <v>4.99</v>
      </c>
    </row>
    <row r="11141" spans="1:2" x14ac:dyDescent="0.25">
      <c r="A11141" s="204">
        <v>38233</v>
      </c>
      <c r="B11141" s="201">
        <v>5.07</v>
      </c>
    </row>
    <row r="11142" spans="1:2" x14ac:dyDescent="0.25">
      <c r="A11142" s="204">
        <v>38236</v>
      </c>
      <c r="B11142" s="201" t="e">
        <f>NA()</f>
        <v>#N/A</v>
      </c>
    </row>
    <row r="11143" spans="1:2" x14ac:dyDescent="0.25">
      <c r="A11143" s="204">
        <v>38237</v>
      </c>
      <c r="B11143" s="201">
        <v>5.03</v>
      </c>
    </row>
    <row r="11144" spans="1:2" x14ac:dyDescent="0.25">
      <c r="A11144" s="204">
        <v>38238</v>
      </c>
      <c r="B11144" s="201">
        <v>4.96</v>
      </c>
    </row>
    <row r="11145" spans="1:2" x14ac:dyDescent="0.25">
      <c r="A11145" s="204">
        <v>38239</v>
      </c>
      <c r="B11145" s="201">
        <v>4.99</v>
      </c>
    </row>
    <row r="11146" spans="1:2" x14ac:dyDescent="0.25">
      <c r="A11146" s="204">
        <v>38240</v>
      </c>
      <c r="B11146" s="201">
        <v>4.97</v>
      </c>
    </row>
    <row r="11147" spans="1:2" x14ac:dyDescent="0.25">
      <c r="A11147" s="204">
        <v>38243</v>
      </c>
      <c r="B11147" s="201">
        <v>4.9400000000000004</v>
      </c>
    </row>
    <row r="11148" spans="1:2" x14ac:dyDescent="0.25">
      <c r="A11148" s="204">
        <v>38244</v>
      </c>
      <c r="B11148" s="201">
        <v>4.93</v>
      </c>
    </row>
    <row r="11149" spans="1:2" x14ac:dyDescent="0.25">
      <c r="A11149" s="204">
        <v>38245</v>
      </c>
      <c r="B11149" s="201">
        <v>4.96</v>
      </c>
    </row>
    <row r="11150" spans="1:2" x14ac:dyDescent="0.25">
      <c r="A11150" s="204">
        <v>38246</v>
      </c>
      <c r="B11150" s="201">
        <v>4.8600000000000003</v>
      </c>
    </row>
    <row r="11151" spans="1:2" x14ac:dyDescent="0.25">
      <c r="A11151" s="204">
        <v>38247</v>
      </c>
      <c r="B11151" s="201">
        <v>4.91</v>
      </c>
    </row>
    <row r="11152" spans="1:2" x14ac:dyDescent="0.25">
      <c r="A11152" s="204">
        <v>38250</v>
      </c>
      <c r="B11152" s="201">
        <v>4.8499999999999996</v>
      </c>
    </row>
    <row r="11153" spans="1:2" x14ac:dyDescent="0.25">
      <c r="A11153" s="204">
        <v>38251</v>
      </c>
      <c r="B11153" s="201">
        <v>4.82</v>
      </c>
    </row>
    <row r="11154" spans="1:2" x14ac:dyDescent="0.25">
      <c r="A11154" s="204">
        <v>38252</v>
      </c>
      <c r="B11154" s="201">
        <v>4.75</v>
      </c>
    </row>
    <row r="11155" spans="1:2" x14ac:dyDescent="0.25">
      <c r="A11155" s="204">
        <v>38253</v>
      </c>
      <c r="B11155" s="201">
        <v>4.78</v>
      </c>
    </row>
    <row r="11156" spans="1:2" x14ac:dyDescent="0.25">
      <c r="A11156" s="204">
        <v>38254</v>
      </c>
      <c r="B11156" s="201">
        <v>4.78</v>
      </c>
    </row>
    <row r="11157" spans="1:2" x14ac:dyDescent="0.25">
      <c r="A11157" s="204">
        <v>38257</v>
      </c>
      <c r="B11157" s="201">
        <v>4.75</v>
      </c>
    </row>
    <row r="11158" spans="1:2" x14ac:dyDescent="0.25">
      <c r="A11158" s="204">
        <v>38258</v>
      </c>
      <c r="B11158" s="201">
        <v>4.78</v>
      </c>
    </row>
    <row r="11159" spans="1:2" x14ac:dyDescent="0.25">
      <c r="A11159" s="204">
        <v>38259</v>
      </c>
      <c r="B11159" s="201">
        <v>4.8499999999999996</v>
      </c>
    </row>
    <row r="11160" spans="1:2" x14ac:dyDescent="0.25">
      <c r="A11160" s="204">
        <v>38260</v>
      </c>
      <c r="B11160" s="201">
        <v>4.8899999999999997</v>
      </c>
    </row>
    <row r="11161" spans="1:2" x14ac:dyDescent="0.25">
      <c r="A11161" s="204">
        <v>38261</v>
      </c>
      <c r="B11161" s="201">
        <v>4.95</v>
      </c>
    </row>
    <row r="11162" spans="1:2" x14ac:dyDescent="0.25">
      <c r="A11162" s="204">
        <v>38264</v>
      </c>
      <c r="B11162" s="201">
        <v>4.93</v>
      </c>
    </row>
    <row r="11163" spans="1:2" x14ac:dyDescent="0.25">
      <c r="A11163" s="204">
        <v>38265</v>
      </c>
      <c r="B11163" s="201">
        <v>4.93</v>
      </c>
    </row>
    <row r="11164" spans="1:2" x14ac:dyDescent="0.25">
      <c r="A11164" s="204">
        <v>38266</v>
      </c>
      <c r="B11164" s="201">
        <v>4.97</v>
      </c>
    </row>
    <row r="11165" spans="1:2" x14ac:dyDescent="0.25">
      <c r="A11165" s="204">
        <v>38267</v>
      </c>
      <c r="B11165" s="201">
        <v>5</v>
      </c>
    </row>
    <row r="11166" spans="1:2" x14ac:dyDescent="0.25">
      <c r="A11166" s="204">
        <v>38268</v>
      </c>
      <c r="B11166" s="201">
        <v>4.91</v>
      </c>
    </row>
    <row r="11167" spans="1:2" x14ac:dyDescent="0.25">
      <c r="A11167" s="204">
        <v>38271</v>
      </c>
      <c r="B11167" s="201" t="e">
        <f>NA()</f>
        <v>#N/A</v>
      </c>
    </row>
    <row r="11168" spans="1:2" x14ac:dyDescent="0.25">
      <c r="A11168" s="204">
        <v>38272</v>
      </c>
      <c r="B11168" s="201">
        <v>4.88</v>
      </c>
    </row>
    <row r="11169" spans="1:2" x14ac:dyDescent="0.25">
      <c r="A11169" s="204">
        <v>38273</v>
      </c>
      <c r="B11169" s="201">
        <v>4.8600000000000003</v>
      </c>
    </row>
    <row r="11170" spans="1:2" x14ac:dyDescent="0.25">
      <c r="A11170" s="204">
        <v>38274</v>
      </c>
      <c r="B11170" s="201">
        <v>4.8099999999999996</v>
      </c>
    </row>
    <row r="11171" spans="1:2" x14ac:dyDescent="0.25">
      <c r="A11171" s="204">
        <v>38275</v>
      </c>
      <c r="B11171" s="201">
        <v>4.84</v>
      </c>
    </row>
    <row r="11172" spans="1:2" x14ac:dyDescent="0.25">
      <c r="A11172" s="204">
        <v>38278</v>
      </c>
      <c r="B11172" s="201">
        <v>4.84</v>
      </c>
    </row>
    <row r="11173" spans="1:2" x14ac:dyDescent="0.25">
      <c r="A11173" s="204">
        <v>38279</v>
      </c>
      <c r="B11173" s="201">
        <v>4.83</v>
      </c>
    </row>
    <row r="11174" spans="1:2" x14ac:dyDescent="0.25">
      <c r="A11174" s="204">
        <v>38280</v>
      </c>
      <c r="B11174" s="201">
        <v>4.7699999999999996</v>
      </c>
    </row>
    <row r="11175" spans="1:2" x14ac:dyDescent="0.25">
      <c r="A11175" s="204">
        <v>38281</v>
      </c>
      <c r="B11175" s="201">
        <v>4.76</v>
      </c>
    </row>
    <row r="11176" spans="1:2" x14ac:dyDescent="0.25">
      <c r="A11176" s="204">
        <v>38282</v>
      </c>
      <c r="B11176" s="201">
        <v>4.75</v>
      </c>
    </row>
    <row r="11177" spans="1:2" x14ac:dyDescent="0.25">
      <c r="A11177" s="204">
        <v>38285</v>
      </c>
      <c r="B11177" s="201">
        <v>4.74</v>
      </c>
    </row>
    <row r="11178" spans="1:2" x14ac:dyDescent="0.25">
      <c r="A11178" s="204">
        <v>38286</v>
      </c>
      <c r="B11178" s="201">
        <v>4.75</v>
      </c>
    </row>
    <row r="11179" spans="1:2" x14ac:dyDescent="0.25">
      <c r="A11179" s="204">
        <v>38287</v>
      </c>
      <c r="B11179" s="201">
        <v>4.8499999999999996</v>
      </c>
    </row>
    <row r="11180" spans="1:2" x14ac:dyDescent="0.25">
      <c r="A11180" s="204">
        <v>38288</v>
      </c>
      <c r="B11180" s="201">
        <v>4.83</v>
      </c>
    </row>
    <row r="11181" spans="1:2" x14ac:dyDescent="0.25">
      <c r="A11181" s="204">
        <v>38289</v>
      </c>
      <c r="B11181" s="201">
        <v>4.79</v>
      </c>
    </row>
    <row r="11182" spans="1:2" x14ac:dyDescent="0.25">
      <c r="A11182" s="204">
        <v>38292</v>
      </c>
      <c r="B11182" s="201">
        <v>4.84</v>
      </c>
    </row>
    <row r="11183" spans="1:2" x14ac:dyDescent="0.25">
      <c r="A11183" s="204">
        <v>38293</v>
      </c>
      <c r="B11183" s="201">
        <v>4.84</v>
      </c>
    </row>
    <row r="11184" spans="1:2" x14ac:dyDescent="0.25">
      <c r="A11184" s="204">
        <v>38294</v>
      </c>
      <c r="B11184" s="201">
        <v>4.83</v>
      </c>
    </row>
    <row r="11185" spans="1:2" x14ac:dyDescent="0.25">
      <c r="A11185" s="204">
        <v>38295</v>
      </c>
      <c r="B11185" s="201">
        <v>4.82</v>
      </c>
    </row>
    <row r="11186" spans="1:2" x14ac:dyDescent="0.25">
      <c r="A11186" s="204">
        <v>38296</v>
      </c>
      <c r="B11186" s="201">
        <v>4.92</v>
      </c>
    </row>
    <row r="11187" spans="1:2" x14ac:dyDescent="0.25">
      <c r="A11187" s="204">
        <v>38299</v>
      </c>
      <c r="B11187" s="201">
        <v>4.95</v>
      </c>
    </row>
    <row r="11188" spans="1:2" x14ac:dyDescent="0.25">
      <c r="A11188" s="204">
        <v>38300</v>
      </c>
      <c r="B11188" s="201">
        <v>4.95</v>
      </c>
    </row>
    <row r="11189" spans="1:2" x14ac:dyDescent="0.25">
      <c r="A11189" s="204">
        <v>38301</v>
      </c>
      <c r="B11189" s="201">
        <v>4.97</v>
      </c>
    </row>
    <row r="11190" spans="1:2" x14ac:dyDescent="0.25">
      <c r="A11190" s="204">
        <v>38302</v>
      </c>
      <c r="B11190" s="201" t="e">
        <f>NA()</f>
        <v>#N/A</v>
      </c>
    </row>
    <row r="11191" spans="1:2" x14ac:dyDescent="0.25">
      <c r="A11191" s="204">
        <v>38303</v>
      </c>
      <c r="B11191" s="201">
        <v>4.91</v>
      </c>
    </row>
    <row r="11192" spans="1:2" x14ac:dyDescent="0.25">
      <c r="A11192" s="204">
        <v>38306</v>
      </c>
      <c r="B11192" s="201">
        <v>4.91</v>
      </c>
    </row>
    <row r="11193" spans="1:2" x14ac:dyDescent="0.25">
      <c r="A11193" s="204">
        <v>38307</v>
      </c>
      <c r="B11193" s="201">
        <v>4.92</v>
      </c>
    </row>
    <row r="11194" spans="1:2" x14ac:dyDescent="0.25">
      <c r="A11194" s="204">
        <v>38308</v>
      </c>
      <c r="B11194" s="201">
        <v>4.8499999999999996</v>
      </c>
    </row>
    <row r="11195" spans="1:2" x14ac:dyDescent="0.25">
      <c r="A11195" s="204">
        <v>38309</v>
      </c>
      <c r="B11195" s="201">
        <v>4.82</v>
      </c>
    </row>
    <row r="11196" spans="1:2" x14ac:dyDescent="0.25">
      <c r="A11196" s="204">
        <v>38310</v>
      </c>
      <c r="B11196" s="201">
        <v>4.8899999999999997</v>
      </c>
    </row>
    <row r="11197" spans="1:2" x14ac:dyDescent="0.25">
      <c r="A11197" s="204">
        <v>38313</v>
      </c>
      <c r="B11197" s="201">
        <v>4.8499999999999996</v>
      </c>
    </row>
    <row r="11198" spans="1:2" x14ac:dyDescent="0.25">
      <c r="A11198" s="204">
        <v>38314</v>
      </c>
      <c r="B11198" s="201">
        <v>4.8499999999999996</v>
      </c>
    </row>
    <row r="11199" spans="1:2" x14ac:dyDescent="0.25">
      <c r="A11199" s="204">
        <v>38315</v>
      </c>
      <c r="B11199" s="201">
        <v>4.8499999999999996</v>
      </c>
    </row>
    <row r="11200" spans="1:2" x14ac:dyDescent="0.25">
      <c r="A11200" s="204">
        <v>38316</v>
      </c>
      <c r="B11200" s="201" t="e">
        <f>NA()</f>
        <v>#N/A</v>
      </c>
    </row>
    <row r="11201" spans="1:2" x14ac:dyDescent="0.25">
      <c r="A11201" s="204">
        <v>38317</v>
      </c>
      <c r="B11201" s="201">
        <v>4.9000000000000004</v>
      </c>
    </row>
    <row r="11202" spans="1:2" x14ac:dyDescent="0.25">
      <c r="A11202" s="204">
        <v>38320</v>
      </c>
      <c r="B11202" s="201">
        <v>4.99</v>
      </c>
    </row>
    <row r="11203" spans="1:2" x14ac:dyDescent="0.25">
      <c r="A11203" s="204">
        <v>38321</v>
      </c>
      <c r="B11203" s="201">
        <v>5.03</v>
      </c>
    </row>
    <row r="11204" spans="1:2" x14ac:dyDescent="0.25">
      <c r="A11204" s="204">
        <v>38322</v>
      </c>
      <c r="B11204" s="201">
        <v>5.04</v>
      </c>
    </row>
    <row r="11205" spans="1:2" x14ac:dyDescent="0.25">
      <c r="A11205" s="204">
        <v>38323</v>
      </c>
      <c r="B11205" s="201">
        <v>5.07</v>
      </c>
    </row>
    <row r="11206" spans="1:2" x14ac:dyDescent="0.25">
      <c r="A11206" s="204">
        <v>38324</v>
      </c>
      <c r="B11206" s="201">
        <v>4.95</v>
      </c>
    </row>
    <row r="11207" spans="1:2" x14ac:dyDescent="0.25">
      <c r="A11207" s="204">
        <v>38327</v>
      </c>
      <c r="B11207" s="201">
        <v>4.92</v>
      </c>
    </row>
    <row r="11208" spans="1:2" x14ac:dyDescent="0.25">
      <c r="A11208" s="204">
        <v>38328</v>
      </c>
      <c r="B11208" s="201">
        <v>4.91</v>
      </c>
    </row>
    <row r="11209" spans="1:2" x14ac:dyDescent="0.25">
      <c r="A11209" s="204">
        <v>38329</v>
      </c>
      <c r="B11209" s="201">
        <v>4.8</v>
      </c>
    </row>
    <row r="11210" spans="1:2" x14ac:dyDescent="0.25">
      <c r="A11210" s="204">
        <v>38330</v>
      </c>
      <c r="B11210" s="201">
        <v>4.84</v>
      </c>
    </row>
    <row r="11211" spans="1:2" x14ac:dyDescent="0.25">
      <c r="A11211" s="204">
        <v>38331</v>
      </c>
      <c r="B11211" s="201">
        <v>4.83</v>
      </c>
    </row>
    <row r="11212" spans="1:2" x14ac:dyDescent="0.25">
      <c r="A11212" s="204">
        <v>38334</v>
      </c>
      <c r="B11212" s="201">
        <v>4.8099999999999996</v>
      </c>
    </row>
    <row r="11213" spans="1:2" x14ac:dyDescent="0.25">
      <c r="A11213" s="204">
        <v>38335</v>
      </c>
      <c r="B11213" s="201">
        <v>4.79</v>
      </c>
    </row>
    <row r="11214" spans="1:2" x14ac:dyDescent="0.25">
      <c r="A11214" s="204">
        <v>38336</v>
      </c>
      <c r="B11214" s="201">
        <v>4.72</v>
      </c>
    </row>
    <row r="11215" spans="1:2" x14ac:dyDescent="0.25">
      <c r="A11215" s="204">
        <v>38337</v>
      </c>
      <c r="B11215" s="201">
        <v>4.84</v>
      </c>
    </row>
    <row r="11216" spans="1:2" x14ac:dyDescent="0.25">
      <c r="A11216" s="204">
        <v>38338</v>
      </c>
      <c r="B11216" s="201">
        <v>4.8499999999999996</v>
      </c>
    </row>
    <row r="11217" spans="1:2" x14ac:dyDescent="0.25">
      <c r="A11217" s="204">
        <v>38341</v>
      </c>
      <c r="B11217" s="201">
        <v>4.84</v>
      </c>
    </row>
    <row r="11218" spans="1:2" x14ac:dyDescent="0.25">
      <c r="A11218" s="204">
        <v>38342</v>
      </c>
      <c r="B11218" s="201">
        <v>4.82</v>
      </c>
    </row>
    <row r="11219" spans="1:2" x14ac:dyDescent="0.25">
      <c r="A11219" s="204">
        <v>38343</v>
      </c>
      <c r="B11219" s="201">
        <v>4.8499999999999996</v>
      </c>
    </row>
    <row r="11220" spans="1:2" x14ac:dyDescent="0.25">
      <c r="A11220" s="204">
        <v>38344</v>
      </c>
      <c r="B11220" s="201">
        <v>4.8600000000000003</v>
      </c>
    </row>
    <row r="11221" spans="1:2" x14ac:dyDescent="0.25">
      <c r="A11221" s="204">
        <v>38345</v>
      </c>
      <c r="B11221" s="201" t="e">
        <f>NA()</f>
        <v>#N/A</v>
      </c>
    </row>
    <row r="11222" spans="1:2" x14ac:dyDescent="0.25">
      <c r="A11222" s="204">
        <v>38348</v>
      </c>
      <c r="B11222" s="201">
        <v>4.95</v>
      </c>
    </row>
    <row r="11223" spans="1:2" x14ac:dyDescent="0.25">
      <c r="A11223" s="204">
        <v>38349</v>
      </c>
      <c r="B11223" s="201">
        <v>4.9400000000000004</v>
      </c>
    </row>
    <row r="11224" spans="1:2" x14ac:dyDescent="0.25">
      <c r="A11224" s="204">
        <v>38350</v>
      </c>
      <c r="B11224" s="201">
        <v>4.96</v>
      </c>
    </row>
    <row r="11225" spans="1:2" x14ac:dyDescent="0.25">
      <c r="A11225" s="204">
        <v>38351</v>
      </c>
      <c r="B11225" s="201">
        <v>4.92</v>
      </c>
    </row>
    <row r="11226" spans="1:2" x14ac:dyDescent="0.25">
      <c r="A11226" s="204">
        <v>38352</v>
      </c>
      <c r="B11226" s="201">
        <v>4.8499999999999996</v>
      </c>
    </row>
    <row r="11227" spans="1:2" x14ac:dyDescent="0.25">
      <c r="A11227" s="204">
        <v>38355</v>
      </c>
      <c r="B11227" s="201">
        <v>4.84</v>
      </c>
    </row>
    <row r="11228" spans="1:2" x14ac:dyDescent="0.25">
      <c r="A11228" s="204">
        <v>38356</v>
      </c>
      <c r="B11228" s="201">
        <v>4.91</v>
      </c>
    </row>
    <row r="11229" spans="1:2" x14ac:dyDescent="0.25">
      <c r="A11229" s="204">
        <v>38357</v>
      </c>
      <c r="B11229" s="201">
        <v>4.88</v>
      </c>
    </row>
    <row r="11230" spans="1:2" x14ac:dyDescent="0.25">
      <c r="A11230" s="204">
        <v>38358</v>
      </c>
      <c r="B11230" s="201">
        <v>4.88</v>
      </c>
    </row>
    <row r="11231" spans="1:2" x14ac:dyDescent="0.25">
      <c r="A11231" s="204">
        <v>38359</v>
      </c>
      <c r="B11231" s="201">
        <v>4.88</v>
      </c>
    </row>
    <row r="11232" spans="1:2" x14ac:dyDescent="0.25">
      <c r="A11232" s="204">
        <v>38362</v>
      </c>
      <c r="B11232" s="201">
        <v>4.8600000000000003</v>
      </c>
    </row>
    <row r="11233" spans="1:2" x14ac:dyDescent="0.25">
      <c r="A11233" s="204">
        <v>38363</v>
      </c>
      <c r="B11233" s="201">
        <v>4.83</v>
      </c>
    </row>
    <row r="11234" spans="1:2" x14ac:dyDescent="0.25">
      <c r="A11234" s="204">
        <v>38364</v>
      </c>
      <c r="B11234" s="201">
        <v>4.8099999999999996</v>
      </c>
    </row>
    <row r="11235" spans="1:2" x14ac:dyDescent="0.25">
      <c r="A11235" s="204">
        <v>38365</v>
      </c>
      <c r="B11235" s="201">
        <v>4.75</v>
      </c>
    </row>
    <row r="11236" spans="1:2" x14ac:dyDescent="0.25">
      <c r="A11236" s="204">
        <v>38366</v>
      </c>
      <c r="B11236" s="201">
        <v>4.76</v>
      </c>
    </row>
    <row r="11237" spans="1:2" x14ac:dyDescent="0.25">
      <c r="A11237" s="204">
        <v>38369</v>
      </c>
      <c r="B11237" s="201" t="e">
        <f>NA()</f>
        <v>#N/A</v>
      </c>
    </row>
    <row r="11238" spans="1:2" x14ac:dyDescent="0.25">
      <c r="A11238" s="204">
        <v>38370</v>
      </c>
      <c r="B11238" s="201">
        <v>4.7300000000000004</v>
      </c>
    </row>
    <row r="11239" spans="1:2" x14ac:dyDescent="0.25">
      <c r="A11239" s="204">
        <v>38371</v>
      </c>
      <c r="B11239" s="201">
        <v>4.71</v>
      </c>
    </row>
    <row r="11240" spans="1:2" x14ac:dyDescent="0.25">
      <c r="A11240" s="204">
        <v>38372</v>
      </c>
      <c r="B11240" s="201">
        <v>4.7</v>
      </c>
    </row>
    <row r="11241" spans="1:2" x14ac:dyDescent="0.25">
      <c r="A11241" s="204">
        <v>38373</v>
      </c>
      <c r="B11241" s="201">
        <v>4.6900000000000004</v>
      </c>
    </row>
    <row r="11242" spans="1:2" x14ac:dyDescent="0.25">
      <c r="A11242" s="204">
        <v>38376</v>
      </c>
      <c r="B11242" s="201">
        <v>4.6500000000000004</v>
      </c>
    </row>
    <row r="11243" spans="1:2" x14ac:dyDescent="0.25">
      <c r="A11243" s="204">
        <v>38377</v>
      </c>
      <c r="B11243" s="201">
        <v>4.72</v>
      </c>
    </row>
    <row r="11244" spans="1:2" x14ac:dyDescent="0.25">
      <c r="A11244" s="204">
        <v>38378</v>
      </c>
      <c r="B11244" s="201">
        <v>4.72</v>
      </c>
    </row>
    <row r="11245" spans="1:2" x14ac:dyDescent="0.25">
      <c r="A11245" s="204">
        <v>38379</v>
      </c>
      <c r="B11245" s="201">
        <v>4.7300000000000004</v>
      </c>
    </row>
    <row r="11246" spans="1:2" x14ac:dyDescent="0.25">
      <c r="A11246" s="204">
        <v>38380</v>
      </c>
      <c r="B11246" s="201">
        <v>4.66</v>
      </c>
    </row>
    <row r="11247" spans="1:2" x14ac:dyDescent="0.25">
      <c r="A11247" s="204">
        <v>38383</v>
      </c>
      <c r="B11247" s="201">
        <v>4.6399999999999997</v>
      </c>
    </row>
    <row r="11248" spans="1:2" x14ac:dyDescent="0.25">
      <c r="A11248" s="204">
        <v>38384</v>
      </c>
      <c r="B11248" s="201">
        <v>4.6500000000000004</v>
      </c>
    </row>
    <row r="11249" spans="1:2" x14ac:dyDescent="0.25">
      <c r="A11249" s="204">
        <v>38385</v>
      </c>
      <c r="B11249" s="201">
        <v>4.63</v>
      </c>
    </row>
    <row r="11250" spans="1:2" x14ac:dyDescent="0.25">
      <c r="A11250" s="204">
        <v>38386</v>
      </c>
      <c r="B11250" s="201">
        <v>4.6399999999999997</v>
      </c>
    </row>
    <row r="11251" spans="1:2" x14ac:dyDescent="0.25">
      <c r="A11251" s="204">
        <v>38387</v>
      </c>
      <c r="B11251" s="201">
        <v>4.54</v>
      </c>
    </row>
    <row r="11252" spans="1:2" x14ac:dyDescent="0.25">
      <c r="A11252" s="204">
        <v>38390</v>
      </c>
      <c r="B11252" s="201">
        <v>4.49</v>
      </c>
    </row>
    <row r="11253" spans="1:2" x14ac:dyDescent="0.25">
      <c r="A11253" s="204">
        <v>38391</v>
      </c>
      <c r="B11253" s="201">
        <v>4.46</v>
      </c>
    </row>
    <row r="11254" spans="1:2" x14ac:dyDescent="0.25">
      <c r="A11254" s="204">
        <v>38392</v>
      </c>
      <c r="B11254" s="201">
        <v>4.43</v>
      </c>
    </row>
    <row r="11255" spans="1:2" x14ac:dyDescent="0.25">
      <c r="A11255" s="204">
        <v>38393</v>
      </c>
      <c r="B11255" s="201">
        <v>4.5199999999999996</v>
      </c>
    </row>
    <row r="11256" spans="1:2" x14ac:dyDescent="0.25">
      <c r="A11256" s="204">
        <v>38394</v>
      </c>
      <c r="B11256" s="201">
        <v>4.55</v>
      </c>
    </row>
    <row r="11257" spans="1:2" x14ac:dyDescent="0.25">
      <c r="A11257" s="204">
        <v>38397</v>
      </c>
      <c r="B11257" s="201">
        <v>4.51</v>
      </c>
    </row>
    <row r="11258" spans="1:2" x14ac:dyDescent="0.25">
      <c r="A11258" s="204">
        <v>38398</v>
      </c>
      <c r="B11258" s="201">
        <v>4.55</v>
      </c>
    </row>
    <row r="11259" spans="1:2" x14ac:dyDescent="0.25">
      <c r="A11259" s="204">
        <v>38399</v>
      </c>
      <c r="B11259" s="201">
        <v>4.5999999999999996</v>
      </c>
    </row>
    <row r="11260" spans="1:2" x14ac:dyDescent="0.25">
      <c r="A11260" s="204">
        <v>38400</v>
      </c>
      <c r="B11260" s="201">
        <v>4.6500000000000004</v>
      </c>
    </row>
    <row r="11261" spans="1:2" x14ac:dyDescent="0.25">
      <c r="A11261" s="204">
        <v>38401</v>
      </c>
      <c r="B11261" s="201">
        <v>4.72</v>
      </c>
    </row>
    <row r="11262" spans="1:2" x14ac:dyDescent="0.25">
      <c r="A11262" s="204">
        <v>38404</v>
      </c>
      <c r="B11262" s="201" t="e">
        <f>NA()</f>
        <v>#N/A</v>
      </c>
    </row>
    <row r="11263" spans="1:2" x14ac:dyDescent="0.25">
      <c r="A11263" s="204">
        <v>38405</v>
      </c>
      <c r="B11263" s="201">
        <v>4.75</v>
      </c>
    </row>
    <row r="11264" spans="1:2" x14ac:dyDescent="0.25">
      <c r="A11264" s="204">
        <v>38406</v>
      </c>
      <c r="B11264" s="201">
        <v>4.7300000000000004</v>
      </c>
    </row>
    <row r="11265" spans="1:2" x14ac:dyDescent="0.25">
      <c r="A11265" s="204">
        <v>38407</v>
      </c>
      <c r="B11265" s="201">
        <v>4.74</v>
      </c>
    </row>
    <row r="11266" spans="1:2" x14ac:dyDescent="0.25">
      <c r="A11266" s="204">
        <v>38408</v>
      </c>
      <c r="B11266" s="201">
        <v>4.72</v>
      </c>
    </row>
    <row r="11267" spans="1:2" x14ac:dyDescent="0.25">
      <c r="A11267" s="204">
        <v>38411</v>
      </c>
      <c r="B11267" s="201">
        <v>4.79</v>
      </c>
    </row>
    <row r="11268" spans="1:2" x14ac:dyDescent="0.25">
      <c r="A11268" s="204">
        <v>38412</v>
      </c>
      <c r="B11268" s="201">
        <v>4.8</v>
      </c>
    </row>
    <row r="11269" spans="1:2" x14ac:dyDescent="0.25">
      <c r="A11269" s="204">
        <v>38413</v>
      </c>
      <c r="B11269" s="201">
        <v>4.82</v>
      </c>
    </row>
    <row r="11270" spans="1:2" x14ac:dyDescent="0.25">
      <c r="A11270" s="204">
        <v>38414</v>
      </c>
      <c r="B11270" s="201">
        <v>4.82</v>
      </c>
    </row>
    <row r="11271" spans="1:2" x14ac:dyDescent="0.25">
      <c r="A11271" s="204">
        <v>38415</v>
      </c>
      <c r="B11271" s="201">
        <v>4.7300000000000004</v>
      </c>
    </row>
    <row r="11272" spans="1:2" x14ac:dyDescent="0.25">
      <c r="A11272" s="204">
        <v>38418</v>
      </c>
      <c r="B11272" s="201">
        <v>4.7</v>
      </c>
    </row>
    <row r="11273" spans="1:2" x14ac:dyDescent="0.25">
      <c r="A11273" s="204">
        <v>38419</v>
      </c>
      <c r="B11273" s="201">
        <v>4.78</v>
      </c>
    </row>
    <row r="11274" spans="1:2" x14ac:dyDescent="0.25">
      <c r="A11274" s="204">
        <v>38420</v>
      </c>
      <c r="B11274" s="201">
        <v>4.92</v>
      </c>
    </row>
    <row r="11275" spans="1:2" x14ac:dyDescent="0.25">
      <c r="A11275" s="204">
        <v>38421</v>
      </c>
      <c r="B11275" s="201">
        <v>4.8499999999999996</v>
      </c>
    </row>
    <row r="11276" spans="1:2" x14ac:dyDescent="0.25">
      <c r="A11276" s="204">
        <v>38422</v>
      </c>
      <c r="B11276" s="201">
        <v>4.93</v>
      </c>
    </row>
    <row r="11277" spans="1:2" x14ac:dyDescent="0.25">
      <c r="A11277" s="204">
        <v>38425</v>
      </c>
      <c r="B11277" s="201">
        <v>4.9000000000000004</v>
      </c>
    </row>
    <row r="11278" spans="1:2" x14ac:dyDescent="0.25">
      <c r="A11278" s="204">
        <v>38426</v>
      </c>
      <c r="B11278" s="201">
        <v>4.93</v>
      </c>
    </row>
    <row r="11279" spans="1:2" x14ac:dyDescent="0.25">
      <c r="A11279" s="204">
        <v>38427</v>
      </c>
      <c r="B11279" s="201">
        <v>4.91</v>
      </c>
    </row>
    <row r="11280" spans="1:2" x14ac:dyDescent="0.25">
      <c r="A11280" s="204">
        <v>38428</v>
      </c>
      <c r="B11280" s="201">
        <v>4.87</v>
      </c>
    </row>
    <row r="11281" spans="1:2" x14ac:dyDescent="0.25">
      <c r="A11281" s="204">
        <v>38429</v>
      </c>
      <c r="B11281" s="201">
        <v>4.92</v>
      </c>
    </row>
    <row r="11282" spans="1:2" x14ac:dyDescent="0.25">
      <c r="A11282" s="204">
        <v>38432</v>
      </c>
      <c r="B11282" s="201">
        <v>4.9400000000000004</v>
      </c>
    </row>
    <row r="11283" spans="1:2" x14ac:dyDescent="0.25">
      <c r="A11283" s="204">
        <v>38433</v>
      </c>
      <c r="B11283" s="201">
        <v>5.01</v>
      </c>
    </row>
    <row r="11284" spans="1:2" x14ac:dyDescent="0.25">
      <c r="A11284" s="204">
        <v>38434</v>
      </c>
      <c r="B11284" s="201">
        <v>4.99</v>
      </c>
    </row>
    <row r="11285" spans="1:2" x14ac:dyDescent="0.25">
      <c r="A11285" s="204">
        <v>38435</v>
      </c>
      <c r="B11285" s="201">
        <v>4.97</v>
      </c>
    </row>
    <row r="11286" spans="1:2" x14ac:dyDescent="0.25">
      <c r="A11286" s="204">
        <v>38436</v>
      </c>
      <c r="B11286" s="201" t="e">
        <f>NA()</f>
        <v>#N/A</v>
      </c>
    </row>
    <row r="11287" spans="1:2" x14ac:dyDescent="0.25">
      <c r="A11287" s="204">
        <v>38439</v>
      </c>
      <c r="B11287" s="201">
        <v>5.01</v>
      </c>
    </row>
    <row r="11288" spans="1:2" x14ac:dyDescent="0.25">
      <c r="A11288" s="204">
        <v>38440</v>
      </c>
      <c r="B11288" s="201">
        <v>4.9800000000000004</v>
      </c>
    </row>
    <row r="11289" spans="1:2" x14ac:dyDescent="0.25">
      <c r="A11289" s="204">
        <v>38441</v>
      </c>
      <c r="B11289" s="201">
        <v>4.93</v>
      </c>
    </row>
    <row r="11290" spans="1:2" x14ac:dyDescent="0.25">
      <c r="A11290" s="204">
        <v>38442</v>
      </c>
      <c r="B11290" s="201">
        <v>4.88</v>
      </c>
    </row>
    <row r="11291" spans="1:2" x14ac:dyDescent="0.25">
      <c r="A11291" s="204">
        <v>38443</v>
      </c>
      <c r="B11291" s="201">
        <v>4.8499999999999996</v>
      </c>
    </row>
    <row r="11292" spans="1:2" x14ac:dyDescent="0.25">
      <c r="A11292" s="204">
        <v>38446</v>
      </c>
      <c r="B11292" s="201">
        <v>4.84</v>
      </c>
    </row>
    <row r="11293" spans="1:2" x14ac:dyDescent="0.25">
      <c r="A11293" s="204">
        <v>38447</v>
      </c>
      <c r="B11293" s="201">
        <v>4.87</v>
      </c>
    </row>
    <row r="11294" spans="1:2" x14ac:dyDescent="0.25">
      <c r="A11294" s="204">
        <v>38448</v>
      </c>
      <c r="B11294" s="201">
        <v>4.8499999999999996</v>
      </c>
    </row>
    <row r="11295" spans="1:2" x14ac:dyDescent="0.25">
      <c r="A11295" s="204">
        <v>38449</v>
      </c>
      <c r="B11295" s="201">
        <v>4.9000000000000004</v>
      </c>
    </row>
    <row r="11296" spans="1:2" x14ac:dyDescent="0.25">
      <c r="A11296" s="204">
        <v>38450</v>
      </c>
      <c r="B11296" s="201">
        <v>4.88</v>
      </c>
    </row>
    <row r="11297" spans="1:2" x14ac:dyDescent="0.25">
      <c r="A11297" s="204">
        <v>38453</v>
      </c>
      <c r="B11297" s="201">
        <v>4.84</v>
      </c>
    </row>
    <row r="11298" spans="1:2" x14ac:dyDescent="0.25">
      <c r="A11298" s="204">
        <v>38454</v>
      </c>
      <c r="B11298" s="201">
        <v>4.78</v>
      </c>
    </row>
    <row r="11299" spans="1:2" x14ac:dyDescent="0.25">
      <c r="A11299" s="204">
        <v>38455</v>
      </c>
      <c r="B11299" s="201">
        <v>4.8</v>
      </c>
    </row>
    <row r="11300" spans="1:2" x14ac:dyDescent="0.25">
      <c r="A11300" s="204">
        <v>38456</v>
      </c>
      <c r="B11300" s="201">
        <v>4.8</v>
      </c>
    </row>
    <row r="11301" spans="1:2" x14ac:dyDescent="0.25">
      <c r="A11301" s="204">
        <v>38457</v>
      </c>
      <c r="B11301" s="201">
        <v>4.7300000000000004</v>
      </c>
    </row>
    <row r="11302" spans="1:2" x14ac:dyDescent="0.25">
      <c r="A11302" s="204">
        <v>38460</v>
      </c>
      <c r="B11302" s="201">
        <v>4.7</v>
      </c>
    </row>
    <row r="11303" spans="1:2" x14ac:dyDescent="0.25">
      <c r="A11303" s="204">
        <v>38461</v>
      </c>
      <c r="B11303" s="201">
        <v>4.6399999999999997</v>
      </c>
    </row>
    <row r="11304" spans="1:2" x14ac:dyDescent="0.25">
      <c r="A11304" s="204">
        <v>38462</v>
      </c>
      <c r="B11304" s="201">
        <v>4.66</v>
      </c>
    </row>
    <row r="11305" spans="1:2" x14ac:dyDescent="0.25">
      <c r="A11305" s="204">
        <v>38463</v>
      </c>
      <c r="B11305" s="201">
        <v>4.7300000000000004</v>
      </c>
    </row>
    <row r="11306" spans="1:2" x14ac:dyDescent="0.25">
      <c r="A11306" s="204">
        <v>38464</v>
      </c>
      <c r="B11306" s="201">
        <v>4.68</v>
      </c>
    </row>
    <row r="11307" spans="1:2" x14ac:dyDescent="0.25">
      <c r="A11307" s="204">
        <v>38467</v>
      </c>
      <c r="B11307" s="201">
        <v>4.6500000000000004</v>
      </c>
    </row>
    <row r="11308" spans="1:2" x14ac:dyDescent="0.25">
      <c r="A11308" s="204">
        <v>38468</v>
      </c>
      <c r="B11308" s="201">
        <v>4.67</v>
      </c>
    </row>
    <row r="11309" spans="1:2" x14ac:dyDescent="0.25">
      <c r="A11309" s="204">
        <v>38469</v>
      </c>
      <c r="B11309" s="201">
        <v>4.6500000000000004</v>
      </c>
    </row>
    <row r="11310" spans="1:2" x14ac:dyDescent="0.25">
      <c r="A11310" s="204">
        <v>38470</v>
      </c>
      <c r="B11310" s="201">
        <v>4.5999999999999996</v>
      </c>
    </row>
    <row r="11311" spans="1:2" x14ac:dyDescent="0.25">
      <c r="A11311" s="204">
        <v>38471</v>
      </c>
      <c r="B11311" s="201">
        <v>4.6100000000000003</v>
      </c>
    </row>
    <row r="11312" spans="1:2" x14ac:dyDescent="0.25">
      <c r="A11312" s="204">
        <v>38474</v>
      </c>
      <c r="B11312" s="201">
        <v>4.6100000000000003</v>
      </c>
    </row>
    <row r="11313" spans="1:2" x14ac:dyDescent="0.25">
      <c r="A11313" s="204">
        <v>38475</v>
      </c>
      <c r="B11313" s="201">
        <v>4.5999999999999996</v>
      </c>
    </row>
    <row r="11314" spans="1:2" x14ac:dyDescent="0.25">
      <c r="A11314" s="204">
        <v>38476</v>
      </c>
      <c r="B11314" s="201">
        <v>4.6399999999999997</v>
      </c>
    </row>
    <row r="11315" spans="1:2" x14ac:dyDescent="0.25">
      <c r="A11315" s="204">
        <v>38477</v>
      </c>
      <c r="B11315" s="201">
        <v>4.6399999999999997</v>
      </c>
    </row>
    <row r="11316" spans="1:2" x14ac:dyDescent="0.25">
      <c r="A11316" s="204">
        <v>38478</v>
      </c>
      <c r="B11316" s="201">
        <v>4.6900000000000004</v>
      </c>
    </row>
    <row r="11317" spans="1:2" x14ac:dyDescent="0.25">
      <c r="A11317" s="204">
        <v>38481</v>
      </c>
      <c r="B11317" s="201">
        <v>4.6900000000000004</v>
      </c>
    </row>
    <row r="11318" spans="1:2" x14ac:dyDescent="0.25">
      <c r="A11318" s="204">
        <v>38482</v>
      </c>
      <c r="B11318" s="201">
        <v>4.6500000000000004</v>
      </c>
    </row>
    <row r="11319" spans="1:2" x14ac:dyDescent="0.25">
      <c r="A11319" s="204">
        <v>38483</v>
      </c>
      <c r="B11319" s="201">
        <v>4.6100000000000003</v>
      </c>
    </row>
    <row r="11320" spans="1:2" x14ac:dyDescent="0.25">
      <c r="A11320" s="204">
        <v>38484</v>
      </c>
      <c r="B11320" s="201">
        <v>4.59</v>
      </c>
    </row>
    <row r="11321" spans="1:2" x14ac:dyDescent="0.25">
      <c r="A11321" s="204">
        <v>38485</v>
      </c>
      <c r="B11321" s="201">
        <v>4.5599999999999996</v>
      </c>
    </row>
    <row r="11322" spans="1:2" x14ac:dyDescent="0.25">
      <c r="A11322" s="204">
        <v>38488</v>
      </c>
      <c r="B11322" s="201">
        <v>4.5599999999999996</v>
      </c>
    </row>
    <row r="11323" spans="1:2" x14ac:dyDescent="0.25">
      <c r="A11323" s="204">
        <v>38489</v>
      </c>
      <c r="B11323" s="201">
        <v>4.54</v>
      </c>
    </row>
    <row r="11324" spans="1:2" x14ac:dyDescent="0.25">
      <c r="A11324" s="204">
        <v>38490</v>
      </c>
      <c r="B11324" s="201">
        <v>4.49</v>
      </c>
    </row>
    <row r="11325" spans="1:2" x14ac:dyDescent="0.25">
      <c r="A11325" s="204">
        <v>38491</v>
      </c>
      <c r="B11325" s="201">
        <v>4.5199999999999996</v>
      </c>
    </row>
    <row r="11326" spans="1:2" x14ac:dyDescent="0.25">
      <c r="A11326" s="204">
        <v>38492</v>
      </c>
      <c r="B11326" s="201">
        <v>4.5199999999999996</v>
      </c>
    </row>
    <row r="11327" spans="1:2" x14ac:dyDescent="0.25">
      <c r="A11327" s="204">
        <v>38495</v>
      </c>
      <c r="B11327" s="201">
        <v>4.46</v>
      </c>
    </row>
    <row r="11328" spans="1:2" x14ac:dyDescent="0.25">
      <c r="A11328" s="204">
        <v>38496</v>
      </c>
      <c r="B11328" s="201">
        <v>4.43</v>
      </c>
    </row>
    <row r="11329" spans="1:2" x14ac:dyDescent="0.25">
      <c r="A11329" s="204">
        <v>38497</v>
      </c>
      <c r="B11329" s="201">
        <v>4.4800000000000004</v>
      </c>
    </row>
    <row r="11330" spans="1:2" x14ac:dyDescent="0.25">
      <c r="A11330" s="204">
        <v>38498</v>
      </c>
      <c r="B11330" s="201">
        <v>4.49</v>
      </c>
    </row>
    <row r="11331" spans="1:2" x14ac:dyDescent="0.25">
      <c r="A11331" s="204">
        <v>38499</v>
      </c>
      <c r="B11331" s="201">
        <v>4.49</v>
      </c>
    </row>
    <row r="11332" spans="1:2" x14ac:dyDescent="0.25">
      <c r="A11332" s="204">
        <v>38502</v>
      </c>
      <c r="B11332" s="201" t="e">
        <f>NA()</f>
        <v>#N/A</v>
      </c>
    </row>
    <row r="11333" spans="1:2" x14ac:dyDescent="0.25">
      <c r="A11333" s="204">
        <v>38503</v>
      </c>
      <c r="B11333" s="201">
        <v>4.4000000000000004</v>
      </c>
    </row>
    <row r="11334" spans="1:2" x14ac:dyDescent="0.25">
      <c r="A11334" s="204">
        <v>38504</v>
      </c>
      <c r="B11334" s="201">
        <v>4.3099999999999996</v>
      </c>
    </row>
    <row r="11335" spans="1:2" x14ac:dyDescent="0.25">
      <c r="A11335" s="204">
        <v>38505</v>
      </c>
      <c r="B11335" s="201">
        <v>4.28</v>
      </c>
    </row>
    <row r="11336" spans="1:2" x14ac:dyDescent="0.25">
      <c r="A11336" s="204">
        <v>38506</v>
      </c>
      <c r="B11336" s="201">
        <v>4.34</v>
      </c>
    </row>
    <row r="11337" spans="1:2" x14ac:dyDescent="0.25">
      <c r="A11337" s="204">
        <v>38509</v>
      </c>
      <c r="B11337" s="201">
        <v>4.3099999999999996</v>
      </c>
    </row>
    <row r="11338" spans="1:2" x14ac:dyDescent="0.25">
      <c r="A11338" s="204">
        <v>38510</v>
      </c>
      <c r="B11338" s="201">
        <v>4.26</v>
      </c>
    </row>
    <row r="11339" spans="1:2" x14ac:dyDescent="0.25">
      <c r="A11339" s="204">
        <v>38511</v>
      </c>
      <c r="B11339" s="201">
        <v>4.29</v>
      </c>
    </row>
    <row r="11340" spans="1:2" x14ac:dyDescent="0.25">
      <c r="A11340" s="204">
        <v>38512</v>
      </c>
      <c r="B11340" s="201">
        <v>4.3099999999999996</v>
      </c>
    </row>
    <row r="11341" spans="1:2" x14ac:dyDescent="0.25">
      <c r="A11341" s="204">
        <v>38513</v>
      </c>
      <c r="B11341" s="201">
        <v>4.3899999999999997</v>
      </c>
    </row>
    <row r="11342" spans="1:2" x14ac:dyDescent="0.25">
      <c r="A11342" s="204">
        <v>38516</v>
      </c>
      <c r="B11342" s="201">
        <v>4.4400000000000004</v>
      </c>
    </row>
    <row r="11343" spans="1:2" x14ac:dyDescent="0.25">
      <c r="A11343" s="204">
        <v>38517</v>
      </c>
      <c r="B11343" s="201">
        <v>4.49</v>
      </c>
    </row>
    <row r="11344" spans="1:2" x14ac:dyDescent="0.25">
      <c r="A11344" s="204">
        <v>38518</v>
      </c>
      <c r="B11344" s="201">
        <v>4.49</v>
      </c>
    </row>
    <row r="11345" spans="1:2" x14ac:dyDescent="0.25">
      <c r="A11345" s="204">
        <v>38519</v>
      </c>
      <c r="B11345" s="201">
        <v>4.45</v>
      </c>
    </row>
    <row r="11346" spans="1:2" x14ac:dyDescent="0.25">
      <c r="A11346" s="204">
        <v>38520</v>
      </c>
      <c r="B11346" s="201">
        <v>4.4400000000000004</v>
      </c>
    </row>
    <row r="11347" spans="1:2" x14ac:dyDescent="0.25">
      <c r="A11347" s="204">
        <v>38523</v>
      </c>
      <c r="B11347" s="201">
        <v>4.46</v>
      </c>
    </row>
    <row r="11348" spans="1:2" x14ac:dyDescent="0.25">
      <c r="A11348" s="204">
        <v>38524</v>
      </c>
      <c r="B11348" s="201">
        <v>4.4000000000000004</v>
      </c>
    </row>
    <row r="11349" spans="1:2" x14ac:dyDescent="0.25">
      <c r="A11349" s="204">
        <v>38525</v>
      </c>
      <c r="B11349" s="201">
        <v>4.3099999999999996</v>
      </c>
    </row>
    <row r="11350" spans="1:2" x14ac:dyDescent="0.25">
      <c r="A11350" s="204">
        <v>38526</v>
      </c>
      <c r="B11350" s="201">
        <v>4.32</v>
      </c>
    </row>
    <row r="11351" spans="1:2" x14ac:dyDescent="0.25">
      <c r="A11351" s="204">
        <v>38527</v>
      </c>
      <c r="B11351" s="201">
        <v>4.28</v>
      </c>
    </row>
    <row r="11352" spans="1:2" x14ac:dyDescent="0.25">
      <c r="A11352" s="204">
        <v>38530</v>
      </c>
      <c r="B11352" s="201">
        <v>4.25</v>
      </c>
    </row>
    <row r="11353" spans="1:2" x14ac:dyDescent="0.25">
      <c r="A11353" s="204">
        <v>38531</v>
      </c>
      <c r="B11353" s="201">
        <v>4.3</v>
      </c>
    </row>
    <row r="11354" spans="1:2" x14ac:dyDescent="0.25">
      <c r="A11354" s="204">
        <v>38532</v>
      </c>
      <c r="B11354" s="201">
        <v>4.33</v>
      </c>
    </row>
    <row r="11355" spans="1:2" x14ac:dyDescent="0.25">
      <c r="A11355" s="204">
        <v>38533</v>
      </c>
      <c r="B11355" s="201">
        <v>4.28</v>
      </c>
    </row>
    <row r="11356" spans="1:2" x14ac:dyDescent="0.25">
      <c r="A11356" s="204">
        <v>38534</v>
      </c>
      <c r="B11356" s="201">
        <v>4.37</v>
      </c>
    </row>
    <row r="11357" spans="1:2" x14ac:dyDescent="0.25">
      <c r="A11357" s="204">
        <v>38537</v>
      </c>
      <c r="B11357" s="201" t="e">
        <f>NA()</f>
        <v>#N/A</v>
      </c>
    </row>
    <row r="11358" spans="1:2" x14ac:dyDescent="0.25">
      <c r="A11358" s="204">
        <v>38538</v>
      </c>
      <c r="B11358" s="201">
        <v>4.43</v>
      </c>
    </row>
    <row r="11359" spans="1:2" x14ac:dyDescent="0.25">
      <c r="A11359" s="204">
        <v>38539</v>
      </c>
      <c r="B11359" s="201">
        <v>4.4000000000000004</v>
      </c>
    </row>
    <row r="11360" spans="1:2" x14ac:dyDescent="0.25">
      <c r="A11360" s="204">
        <v>38540</v>
      </c>
      <c r="B11360" s="201">
        <v>4.37</v>
      </c>
    </row>
    <row r="11361" spans="1:2" x14ac:dyDescent="0.25">
      <c r="A11361" s="204">
        <v>38541</v>
      </c>
      <c r="B11361" s="201">
        <v>4.42</v>
      </c>
    </row>
    <row r="11362" spans="1:2" x14ac:dyDescent="0.25">
      <c r="A11362" s="204">
        <v>38544</v>
      </c>
      <c r="B11362" s="201">
        <v>4.42</v>
      </c>
    </row>
    <row r="11363" spans="1:2" x14ac:dyDescent="0.25">
      <c r="A11363" s="204">
        <v>38545</v>
      </c>
      <c r="B11363" s="201">
        <v>4.46</v>
      </c>
    </row>
    <row r="11364" spans="1:2" x14ac:dyDescent="0.25">
      <c r="A11364" s="204">
        <v>38546</v>
      </c>
      <c r="B11364" s="201">
        <v>4.47</v>
      </c>
    </row>
    <row r="11365" spans="1:2" x14ac:dyDescent="0.25">
      <c r="A11365" s="204">
        <v>38547</v>
      </c>
      <c r="B11365" s="201">
        <v>4.49</v>
      </c>
    </row>
    <row r="11366" spans="1:2" x14ac:dyDescent="0.25">
      <c r="A11366" s="204">
        <v>38548</v>
      </c>
      <c r="B11366" s="201">
        <v>4.47</v>
      </c>
    </row>
    <row r="11367" spans="1:2" x14ac:dyDescent="0.25">
      <c r="A11367" s="204">
        <v>38551</v>
      </c>
      <c r="B11367" s="201">
        <v>4.53</v>
      </c>
    </row>
    <row r="11368" spans="1:2" x14ac:dyDescent="0.25">
      <c r="A11368" s="204">
        <v>38552</v>
      </c>
      <c r="B11368" s="201">
        <v>4.5</v>
      </c>
    </row>
    <row r="11369" spans="1:2" x14ac:dyDescent="0.25">
      <c r="A11369" s="204">
        <v>38553</v>
      </c>
      <c r="B11369" s="201">
        <v>4.47</v>
      </c>
    </row>
    <row r="11370" spans="1:2" x14ac:dyDescent="0.25">
      <c r="A11370" s="204">
        <v>38554</v>
      </c>
      <c r="B11370" s="201">
        <v>4.58</v>
      </c>
    </row>
    <row r="11371" spans="1:2" x14ac:dyDescent="0.25">
      <c r="A11371" s="204">
        <v>38555</v>
      </c>
      <c r="B11371" s="201">
        <v>4.5199999999999996</v>
      </c>
    </row>
    <row r="11372" spans="1:2" x14ac:dyDescent="0.25">
      <c r="A11372" s="204">
        <v>38558</v>
      </c>
      <c r="B11372" s="201">
        <v>4.53</v>
      </c>
    </row>
    <row r="11373" spans="1:2" x14ac:dyDescent="0.25">
      <c r="A11373" s="204">
        <v>38559</v>
      </c>
      <c r="B11373" s="201">
        <v>4.53</v>
      </c>
    </row>
    <row r="11374" spans="1:2" x14ac:dyDescent="0.25">
      <c r="A11374" s="204">
        <v>38560</v>
      </c>
      <c r="B11374" s="201">
        <v>4.55</v>
      </c>
    </row>
    <row r="11375" spans="1:2" x14ac:dyDescent="0.25">
      <c r="A11375" s="204">
        <v>38561</v>
      </c>
      <c r="B11375" s="201">
        <v>4.4800000000000004</v>
      </c>
    </row>
    <row r="11376" spans="1:2" x14ac:dyDescent="0.25">
      <c r="A11376" s="204">
        <v>38562</v>
      </c>
      <c r="B11376" s="201">
        <v>4.5599999999999996</v>
      </c>
    </row>
    <row r="11377" spans="1:2" x14ac:dyDescent="0.25">
      <c r="A11377" s="204">
        <v>38565</v>
      </c>
      <c r="B11377" s="201">
        <v>4.59</v>
      </c>
    </row>
    <row r="11378" spans="1:2" x14ac:dyDescent="0.25">
      <c r="A11378" s="204">
        <v>38566</v>
      </c>
      <c r="B11378" s="201">
        <v>4.62</v>
      </c>
    </row>
    <row r="11379" spans="1:2" x14ac:dyDescent="0.25">
      <c r="A11379" s="204">
        <v>38567</v>
      </c>
      <c r="B11379" s="201">
        <v>4.58</v>
      </c>
    </row>
    <row r="11380" spans="1:2" x14ac:dyDescent="0.25">
      <c r="A11380" s="204">
        <v>38568</v>
      </c>
      <c r="B11380" s="201">
        <v>4.5999999999999996</v>
      </c>
    </row>
    <row r="11381" spans="1:2" x14ac:dyDescent="0.25">
      <c r="A11381" s="204">
        <v>38569</v>
      </c>
      <c r="B11381" s="201">
        <v>4.66</v>
      </c>
    </row>
    <row r="11382" spans="1:2" x14ac:dyDescent="0.25">
      <c r="A11382" s="204">
        <v>38572</v>
      </c>
      <c r="B11382" s="201">
        <v>4.68</v>
      </c>
    </row>
    <row r="11383" spans="1:2" x14ac:dyDescent="0.25">
      <c r="A11383" s="204">
        <v>38573</v>
      </c>
      <c r="B11383" s="201">
        <v>4.66</v>
      </c>
    </row>
    <row r="11384" spans="1:2" x14ac:dyDescent="0.25">
      <c r="A11384" s="204">
        <v>38574</v>
      </c>
      <c r="B11384" s="201">
        <v>4.6500000000000004</v>
      </c>
    </row>
    <row r="11385" spans="1:2" x14ac:dyDescent="0.25">
      <c r="A11385" s="204">
        <v>38575</v>
      </c>
      <c r="B11385" s="201">
        <v>4.5999999999999996</v>
      </c>
    </row>
    <row r="11386" spans="1:2" x14ac:dyDescent="0.25">
      <c r="A11386" s="204">
        <v>38576</v>
      </c>
      <c r="B11386" s="201">
        <v>4.5199999999999996</v>
      </c>
    </row>
    <row r="11387" spans="1:2" x14ac:dyDescent="0.25">
      <c r="A11387" s="204">
        <v>38579</v>
      </c>
      <c r="B11387" s="201">
        <v>4.53</v>
      </c>
    </row>
    <row r="11388" spans="1:2" x14ac:dyDescent="0.25">
      <c r="A11388" s="204">
        <v>38580</v>
      </c>
      <c r="B11388" s="201">
        <v>4.49</v>
      </c>
    </row>
    <row r="11389" spans="1:2" x14ac:dyDescent="0.25">
      <c r="A11389" s="204">
        <v>38581</v>
      </c>
      <c r="B11389" s="201">
        <v>4.53</v>
      </c>
    </row>
    <row r="11390" spans="1:2" x14ac:dyDescent="0.25">
      <c r="A11390" s="204">
        <v>38582</v>
      </c>
      <c r="B11390" s="201">
        <v>4.4800000000000004</v>
      </c>
    </row>
    <row r="11391" spans="1:2" x14ac:dyDescent="0.25">
      <c r="A11391" s="204">
        <v>38583</v>
      </c>
      <c r="B11391" s="201">
        <v>4.47</v>
      </c>
    </row>
    <row r="11392" spans="1:2" x14ac:dyDescent="0.25">
      <c r="A11392" s="204">
        <v>38586</v>
      </c>
      <c r="B11392" s="201">
        <v>4.4800000000000004</v>
      </c>
    </row>
    <row r="11393" spans="1:2" x14ac:dyDescent="0.25">
      <c r="A11393" s="204">
        <v>38587</v>
      </c>
      <c r="B11393" s="201">
        <v>4.46</v>
      </c>
    </row>
    <row r="11394" spans="1:2" x14ac:dyDescent="0.25">
      <c r="A11394" s="204">
        <v>38588</v>
      </c>
      <c r="B11394" s="201">
        <v>4.46</v>
      </c>
    </row>
    <row r="11395" spans="1:2" x14ac:dyDescent="0.25">
      <c r="A11395" s="204">
        <v>38589</v>
      </c>
      <c r="B11395" s="201">
        <v>4.45</v>
      </c>
    </row>
    <row r="11396" spans="1:2" x14ac:dyDescent="0.25">
      <c r="A11396" s="204">
        <v>38590</v>
      </c>
      <c r="B11396" s="201">
        <v>4.46</v>
      </c>
    </row>
    <row r="11397" spans="1:2" x14ac:dyDescent="0.25">
      <c r="A11397" s="204">
        <v>38593</v>
      </c>
      <c r="B11397" s="201">
        <v>4.45</v>
      </c>
    </row>
    <row r="11398" spans="1:2" x14ac:dyDescent="0.25">
      <c r="A11398" s="204">
        <v>38594</v>
      </c>
      <c r="B11398" s="201">
        <v>4.43</v>
      </c>
    </row>
    <row r="11399" spans="1:2" x14ac:dyDescent="0.25">
      <c r="A11399" s="204">
        <v>38595</v>
      </c>
      <c r="B11399" s="201">
        <v>4.3</v>
      </c>
    </row>
    <row r="11400" spans="1:2" x14ac:dyDescent="0.25">
      <c r="A11400" s="204">
        <v>38596</v>
      </c>
      <c r="B11400" s="201">
        <v>4.3099999999999996</v>
      </c>
    </row>
    <row r="11401" spans="1:2" x14ac:dyDescent="0.25">
      <c r="A11401" s="204">
        <v>38597</v>
      </c>
      <c r="B11401" s="201">
        <v>4.33</v>
      </c>
    </row>
    <row r="11402" spans="1:2" x14ac:dyDescent="0.25">
      <c r="A11402" s="204">
        <v>38600</v>
      </c>
      <c r="B11402" s="201" t="e">
        <f>NA()</f>
        <v>#N/A</v>
      </c>
    </row>
    <row r="11403" spans="1:2" x14ac:dyDescent="0.25">
      <c r="A11403" s="204">
        <v>38601</v>
      </c>
      <c r="B11403" s="201">
        <v>4.3899999999999997</v>
      </c>
    </row>
    <row r="11404" spans="1:2" x14ac:dyDescent="0.25">
      <c r="A11404" s="204">
        <v>38602</v>
      </c>
      <c r="B11404" s="201">
        <v>4.46</v>
      </c>
    </row>
    <row r="11405" spans="1:2" x14ac:dyDescent="0.25">
      <c r="A11405" s="204">
        <v>38603</v>
      </c>
      <c r="B11405" s="201">
        <v>4.45</v>
      </c>
    </row>
    <row r="11406" spans="1:2" x14ac:dyDescent="0.25">
      <c r="A11406" s="204">
        <v>38604</v>
      </c>
      <c r="B11406" s="201">
        <v>4.45</v>
      </c>
    </row>
    <row r="11407" spans="1:2" x14ac:dyDescent="0.25">
      <c r="A11407" s="204">
        <v>38607</v>
      </c>
      <c r="B11407" s="201">
        <v>4.5</v>
      </c>
    </row>
    <row r="11408" spans="1:2" x14ac:dyDescent="0.25">
      <c r="A11408" s="204">
        <v>38608</v>
      </c>
      <c r="B11408" s="201">
        <v>4.47</v>
      </c>
    </row>
    <row r="11409" spans="1:2" x14ac:dyDescent="0.25">
      <c r="A11409" s="204">
        <v>38609</v>
      </c>
      <c r="B11409" s="201">
        <v>4.5</v>
      </c>
    </row>
    <row r="11410" spans="1:2" x14ac:dyDescent="0.25">
      <c r="A11410" s="204">
        <v>38610</v>
      </c>
      <c r="B11410" s="201">
        <v>4.5599999999999996</v>
      </c>
    </row>
    <row r="11411" spans="1:2" x14ac:dyDescent="0.25">
      <c r="A11411" s="204">
        <v>38611</v>
      </c>
      <c r="B11411" s="201">
        <v>4.6100000000000003</v>
      </c>
    </row>
    <row r="11412" spans="1:2" x14ac:dyDescent="0.25">
      <c r="A11412" s="204">
        <v>38614</v>
      </c>
      <c r="B11412" s="201">
        <v>4.5999999999999996</v>
      </c>
    </row>
    <row r="11413" spans="1:2" x14ac:dyDescent="0.25">
      <c r="A11413" s="204">
        <v>38615</v>
      </c>
      <c r="B11413" s="201">
        <v>4.59</v>
      </c>
    </row>
    <row r="11414" spans="1:2" x14ac:dyDescent="0.25">
      <c r="A11414" s="204">
        <v>38616</v>
      </c>
      <c r="B11414" s="201">
        <v>4.5199999999999996</v>
      </c>
    </row>
    <row r="11415" spans="1:2" x14ac:dyDescent="0.25">
      <c r="A11415" s="204">
        <v>38617</v>
      </c>
      <c r="B11415" s="201">
        <v>4.5199999999999996</v>
      </c>
    </row>
    <row r="11416" spans="1:2" x14ac:dyDescent="0.25">
      <c r="A11416" s="204">
        <v>38618</v>
      </c>
      <c r="B11416" s="201">
        <v>4.57</v>
      </c>
    </row>
    <row r="11417" spans="1:2" x14ac:dyDescent="0.25">
      <c r="A11417" s="204">
        <v>38621</v>
      </c>
      <c r="B11417" s="201">
        <v>4.5999999999999996</v>
      </c>
    </row>
    <row r="11418" spans="1:2" x14ac:dyDescent="0.25">
      <c r="A11418" s="204">
        <v>38622</v>
      </c>
      <c r="B11418" s="201">
        <v>4.5999999999999996</v>
      </c>
    </row>
    <row r="11419" spans="1:2" x14ac:dyDescent="0.25">
      <c r="A11419" s="204">
        <v>38623</v>
      </c>
      <c r="B11419" s="201">
        <v>4.55</v>
      </c>
    </row>
    <row r="11420" spans="1:2" x14ac:dyDescent="0.25">
      <c r="A11420" s="204">
        <v>38624</v>
      </c>
      <c r="B11420" s="201">
        <v>4.59</v>
      </c>
    </row>
    <row r="11421" spans="1:2" x14ac:dyDescent="0.25">
      <c r="A11421" s="204">
        <v>38625</v>
      </c>
      <c r="B11421" s="201">
        <v>4.62</v>
      </c>
    </row>
    <row r="11422" spans="1:2" x14ac:dyDescent="0.25">
      <c r="A11422" s="204">
        <v>38628</v>
      </c>
      <c r="B11422" s="201">
        <v>4.67</v>
      </c>
    </row>
    <row r="11423" spans="1:2" x14ac:dyDescent="0.25">
      <c r="A11423" s="204">
        <v>38629</v>
      </c>
      <c r="B11423" s="201">
        <v>4.66</v>
      </c>
    </row>
    <row r="11424" spans="1:2" x14ac:dyDescent="0.25">
      <c r="A11424" s="204">
        <v>38630</v>
      </c>
      <c r="B11424" s="201">
        <v>4.63</v>
      </c>
    </row>
    <row r="11425" spans="1:2" x14ac:dyDescent="0.25">
      <c r="A11425" s="204">
        <v>38631</v>
      </c>
      <c r="B11425" s="201">
        <v>4.6399999999999997</v>
      </c>
    </row>
    <row r="11426" spans="1:2" x14ac:dyDescent="0.25">
      <c r="A11426" s="204">
        <v>38632</v>
      </c>
      <c r="B11426" s="201">
        <v>4.62</v>
      </c>
    </row>
    <row r="11427" spans="1:2" x14ac:dyDescent="0.25">
      <c r="A11427" s="204">
        <v>38635</v>
      </c>
      <c r="B11427" s="201" t="e">
        <f>NA()</f>
        <v>#N/A</v>
      </c>
    </row>
    <row r="11428" spans="1:2" x14ac:dyDescent="0.25">
      <c r="A11428" s="204">
        <v>38636</v>
      </c>
      <c r="B11428" s="201">
        <v>4.6500000000000004</v>
      </c>
    </row>
    <row r="11429" spans="1:2" x14ac:dyDescent="0.25">
      <c r="A11429" s="204">
        <v>38637</v>
      </c>
      <c r="B11429" s="201">
        <v>4.71</v>
      </c>
    </row>
    <row r="11430" spans="1:2" x14ac:dyDescent="0.25">
      <c r="A11430" s="204">
        <v>38638</v>
      </c>
      <c r="B11430" s="201">
        <v>4.7699999999999996</v>
      </c>
    </row>
    <row r="11431" spans="1:2" x14ac:dyDescent="0.25">
      <c r="A11431" s="204">
        <v>38639</v>
      </c>
      <c r="B11431" s="201">
        <v>4.76</v>
      </c>
    </row>
    <row r="11432" spans="1:2" x14ac:dyDescent="0.25">
      <c r="A11432" s="204">
        <v>38642</v>
      </c>
      <c r="B11432" s="201">
        <v>4.7699999999999996</v>
      </c>
    </row>
    <row r="11433" spans="1:2" x14ac:dyDescent="0.25">
      <c r="A11433" s="204">
        <v>38643</v>
      </c>
      <c r="B11433" s="201">
        <v>4.78</v>
      </c>
    </row>
    <row r="11434" spans="1:2" x14ac:dyDescent="0.25">
      <c r="A11434" s="204">
        <v>38644</v>
      </c>
      <c r="B11434" s="201">
        <v>4.76</v>
      </c>
    </row>
    <row r="11435" spans="1:2" x14ac:dyDescent="0.25">
      <c r="A11435" s="204">
        <v>38645</v>
      </c>
      <c r="B11435" s="201">
        <v>4.75</v>
      </c>
    </row>
    <row r="11436" spans="1:2" x14ac:dyDescent="0.25">
      <c r="A11436" s="204">
        <v>38646</v>
      </c>
      <c r="B11436" s="201">
        <v>4.68</v>
      </c>
    </row>
    <row r="11437" spans="1:2" x14ac:dyDescent="0.25">
      <c r="A11437" s="204">
        <v>38649</v>
      </c>
      <c r="B11437" s="201">
        <v>4.74</v>
      </c>
    </row>
    <row r="11438" spans="1:2" x14ac:dyDescent="0.25">
      <c r="A11438" s="204">
        <v>38650</v>
      </c>
      <c r="B11438" s="201">
        <v>4.8</v>
      </c>
    </row>
    <row r="11439" spans="1:2" x14ac:dyDescent="0.25">
      <c r="A11439" s="204">
        <v>38651</v>
      </c>
      <c r="B11439" s="201">
        <v>4.87</v>
      </c>
    </row>
    <row r="11440" spans="1:2" x14ac:dyDescent="0.25">
      <c r="A11440" s="204">
        <v>38652</v>
      </c>
      <c r="B11440" s="201">
        <v>4.84</v>
      </c>
    </row>
    <row r="11441" spans="1:2" x14ac:dyDescent="0.25">
      <c r="A11441" s="204">
        <v>38653</v>
      </c>
      <c r="B11441" s="201">
        <v>4.84</v>
      </c>
    </row>
    <row r="11442" spans="1:2" x14ac:dyDescent="0.25">
      <c r="A11442" s="204">
        <v>38656</v>
      </c>
      <c r="B11442" s="201">
        <v>4.84</v>
      </c>
    </row>
    <row r="11443" spans="1:2" x14ac:dyDescent="0.25">
      <c r="A11443" s="204">
        <v>38657</v>
      </c>
      <c r="B11443" s="201">
        <v>4.8499999999999996</v>
      </c>
    </row>
    <row r="11444" spans="1:2" x14ac:dyDescent="0.25">
      <c r="A11444" s="204">
        <v>38658</v>
      </c>
      <c r="B11444" s="201">
        <v>4.88</v>
      </c>
    </row>
    <row r="11445" spans="1:2" x14ac:dyDescent="0.25">
      <c r="A11445" s="204">
        <v>38659</v>
      </c>
      <c r="B11445" s="201">
        <v>4.9400000000000004</v>
      </c>
    </row>
    <row r="11446" spans="1:2" x14ac:dyDescent="0.25">
      <c r="A11446" s="204">
        <v>38660</v>
      </c>
      <c r="B11446" s="201">
        <v>4.95</v>
      </c>
    </row>
    <row r="11447" spans="1:2" x14ac:dyDescent="0.25">
      <c r="A11447" s="204">
        <v>38663</v>
      </c>
      <c r="B11447" s="201">
        <v>4.93</v>
      </c>
    </row>
    <row r="11448" spans="1:2" x14ac:dyDescent="0.25">
      <c r="A11448" s="204">
        <v>38664</v>
      </c>
      <c r="B11448" s="201">
        <v>4.8600000000000003</v>
      </c>
    </row>
    <row r="11449" spans="1:2" x14ac:dyDescent="0.25">
      <c r="A11449" s="204">
        <v>38665</v>
      </c>
      <c r="B11449" s="201">
        <v>4.93</v>
      </c>
    </row>
    <row r="11450" spans="1:2" x14ac:dyDescent="0.25">
      <c r="A11450" s="204">
        <v>38666</v>
      </c>
      <c r="B11450" s="201">
        <v>4.8499999999999996</v>
      </c>
    </row>
    <row r="11451" spans="1:2" x14ac:dyDescent="0.25">
      <c r="A11451" s="204">
        <v>38667</v>
      </c>
      <c r="B11451" s="201" t="e">
        <f>NA()</f>
        <v>#N/A</v>
      </c>
    </row>
    <row r="11452" spans="1:2" x14ac:dyDescent="0.25">
      <c r="A11452" s="204">
        <v>38670</v>
      </c>
      <c r="B11452" s="201">
        <v>4.9000000000000004</v>
      </c>
    </row>
    <row r="11453" spans="1:2" x14ac:dyDescent="0.25">
      <c r="A11453" s="204">
        <v>38671</v>
      </c>
      <c r="B11453" s="201">
        <v>4.83</v>
      </c>
    </row>
    <row r="11454" spans="1:2" x14ac:dyDescent="0.25">
      <c r="A11454" s="204">
        <v>38672</v>
      </c>
      <c r="B11454" s="201">
        <v>4.7699999999999996</v>
      </c>
    </row>
    <row r="11455" spans="1:2" x14ac:dyDescent="0.25">
      <c r="A11455" s="204">
        <v>38673</v>
      </c>
      <c r="B11455" s="201">
        <v>4.75</v>
      </c>
    </row>
    <row r="11456" spans="1:2" x14ac:dyDescent="0.25">
      <c r="A11456" s="204">
        <v>38674</v>
      </c>
      <c r="B11456" s="201">
        <v>4.79</v>
      </c>
    </row>
    <row r="11457" spans="1:2" x14ac:dyDescent="0.25">
      <c r="A11457" s="204">
        <v>38677</v>
      </c>
      <c r="B11457" s="201">
        <v>4.76</v>
      </c>
    </row>
    <row r="11458" spans="1:2" x14ac:dyDescent="0.25">
      <c r="A11458" s="204">
        <v>38678</v>
      </c>
      <c r="B11458" s="201">
        <v>4.76</v>
      </c>
    </row>
    <row r="11459" spans="1:2" x14ac:dyDescent="0.25">
      <c r="A11459" s="204">
        <v>38679</v>
      </c>
      <c r="B11459" s="201">
        <v>4.8</v>
      </c>
    </row>
    <row r="11460" spans="1:2" x14ac:dyDescent="0.25">
      <c r="A11460" s="204">
        <v>38680</v>
      </c>
      <c r="B11460" s="201" t="e">
        <f>NA()</f>
        <v>#N/A</v>
      </c>
    </row>
    <row r="11461" spans="1:2" x14ac:dyDescent="0.25">
      <c r="A11461" s="204">
        <v>38681</v>
      </c>
      <c r="B11461" s="201">
        <v>4.76</v>
      </c>
    </row>
    <row r="11462" spans="1:2" x14ac:dyDescent="0.25">
      <c r="A11462" s="204">
        <v>38684</v>
      </c>
      <c r="B11462" s="201">
        <v>4.71</v>
      </c>
    </row>
    <row r="11463" spans="1:2" x14ac:dyDescent="0.25">
      <c r="A11463" s="204">
        <v>38685</v>
      </c>
      <c r="B11463" s="201">
        <v>4.78</v>
      </c>
    </row>
    <row r="11464" spans="1:2" x14ac:dyDescent="0.25">
      <c r="A11464" s="204">
        <v>38686</v>
      </c>
      <c r="B11464" s="201">
        <v>4.8099999999999996</v>
      </c>
    </row>
    <row r="11465" spans="1:2" x14ac:dyDescent="0.25">
      <c r="A11465" s="204">
        <v>38687</v>
      </c>
      <c r="B11465" s="201">
        <v>4.83</v>
      </c>
    </row>
    <row r="11466" spans="1:2" x14ac:dyDescent="0.25">
      <c r="A11466" s="204">
        <v>38688</v>
      </c>
      <c r="B11466" s="201">
        <v>4.8099999999999996</v>
      </c>
    </row>
    <row r="11467" spans="1:2" x14ac:dyDescent="0.25">
      <c r="A11467" s="204">
        <v>38691</v>
      </c>
      <c r="B11467" s="201">
        <v>4.8499999999999996</v>
      </c>
    </row>
    <row r="11468" spans="1:2" x14ac:dyDescent="0.25">
      <c r="A11468" s="204">
        <v>38692</v>
      </c>
      <c r="B11468" s="201">
        <v>4.79</v>
      </c>
    </row>
    <row r="11469" spans="1:2" x14ac:dyDescent="0.25">
      <c r="A11469" s="204">
        <v>38693</v>
      </c>
      <c r="B11469" s="201">
        <v>4.8</v>
      </c>
    </row>
    <row r="11470" spans="1:2" x14ac:dyDescent="0.25">
      <c r="A11470" s="204">
        <v>38694</v>
      </c>
      <c r="B11470" s="201">
        <v>4.75</v>
      </c>
    </row>
    <row r="11471" spans="1:2" x14ac:dyDescent="0.25">
      <c r="A11471" s="204">
        <v>38695</v>
      </c>
      <c r="B11471" s="201">
        <v>4.83</v>
      </c>
    </row>
    <row r="11472" spans="1:2" x14ac:dyDescent="0.25">
      <c r="A11472" s="204">
        <v>38698</v>
      </c>
      <c r="B11472" s="201">
        <v>4.82</v>
      </c>
    </row>
    <row r="11473" spans="1:2" x14ac:dyDescent="0.25">
      <c r="A11473" s="204">
        <v>38699</v>
      </c>
      <c r="B11473" s="201">
        <v>4.8099999999999996</v>
      </c>
    </row>
    <row r="11474" spans="1:2" x14ac:dyDescent="0.25">
      <c r="A11474" s="204">
        <v>38700</v>
      </c>
      <c r="B11474" s="201">
        <v>4.7300000000000004</v>
      </c>
    </row>
    <row r="11475" spans="1:2" x14ac:dyDescent="0.25">
      <c r="A11475" s="204">
        <v>38701</v>
      </c>
      <c r="B11475" s="201">
        <v>4.75</v>
      </c>
    </row>
    <row r="11476" spans="1:2" x14ac:dyDescent="0.25">
      <c r="A11476" s="204">
        <v>38702</v>
      </c>
      <c r="B11476" s="201">
        <v>4.72</v>
      </c>
    </row>
    <row r="11477" spans="1:2" x14ac:dyDescent="0.25">
      <c r="A11477" s="204">
        <v>38705</v>
      </c>
      <c r="B11477" s="201">
        <v>4.72</v>
      </c>
    </row>
    <row r="11478" spans="1:2" x14ac:dyDescent="0.25">
      <c r="A11478" s="204">
        <v>38706</v>
      </c>
      <c r="B11478" s="201">
        <v>4.74</v>
      </c>
    </row>
    <row r="11479" spans="1:2" x14ac:dyDescent="0.25">
      <c r="A11479" s="204">
        <v>38707</v>
      </c>
      <c r="B11479" s="201">
        <v>4.75</v>
      </c>
    </row>
    <row r="11480" spans="1:2" x14ac:dyDescent="0.25">
      <c r="A11480" s="204">
        <v>38708</v>
      </c>
      <c r="B11480" s="201">
        <v>4.6900000000000004</v>
      </c>
    </row>
    <row r="11481" spans="1:2" x14ac:dyDescent="0.25">
      <c r="A11481" s="204">
        <v>38709</v>
      </c>
      <c r="B11481" s="201">
        <v>4.63</v>
      </c>
    </row>
    <row r="11482" spans="1:2" x14ac:dyDescent="0.25">
      <c r="A11482" s="204">
        <v>38712</v>
      </c>
      <c r="B11482" s="201" t="e">
        <f>NA()</f>
        <v>#N/A</v>
      </c>
    </row>
    <row r="11483" spans="1:2" x14ac:dyDescent="0.25">
      <c r="A11483" s="204">
        <v>38713</v>
      </c>
      <c r="B11483" s="201">
        <v>4.58</v>
      </c>
    </row>
    <row r="11484" spans="1:2" x14ac:dyDescent="0.25">
      <c r="A11484" s="204">
        <v>38714</v>
      </c>
      <c r="B11484" s="201">
        <v>4.62</v>
      </c>
    </row>
    <row r="11485" spans="1:2" x14ac:dyDescent="0.25">
      <c r="A11485" s="204">
        <v>38715</v>
      </c>
      <c r="B11485" s="201">
        <v>4.5999999999999996</v>
      </c>
    </row>
    <row r="11486" spans="1:2" x14ac:dyDescent="0.25">
      <c r="A11486" s="204">
        <v>38716</v>
      </c>
      <c r="B11486" s="201">
        <v>4.6100000000000003</v>
      </c>
    </row>
    <row r="11487" spans="1:2" x14ac:dyDescent="0.25">
      <c r="A11487" s="204">
        <v>38719</v>
      </c>
      <c r="B11487" s="201" t="e">
        <f>NA()</f>
        <v>#N/A</v>
      </c>
    </row>
    <row r="11488" spans="1:2" x14ac:dyDescent="0.25">
      <c r="A11488" s="204">
        <v>38720</v>
      </c>
      <c r="B11488" s="201">
        <v>4.62</v>
      </c>
    </row>
    <row r="11489" spans="1:2" x14ac:dyDescent="0.25">
      <c r="A11489" s="204">
        <v>38721</v>
      </c>
      <c r="B11489" s="201">
        <v>4.5999999999999996</v>
      </c>
    </row>
    <row r="11490" spans="1:2" x14ac:dyDescent="0.25">
      <c r="A11490" s="204">
        <v>38722</v>
      </c>
      <c r="B11490" s="201">
        <v>4.6100000000000003</v>
      </c>
    </row>
    <row r="11491" spans="1:2" x14ac:dyDescent="0.25">
      <c r="A11491" s="204">
        <v>38723</v>
      </c>
      <c r="B11491" s="201">
        <v>4.63</v>
      </c>
    </row>
    <row r="11492" spans="1:2" x14ac:dyDescent="0.25">
      <c r="A11492" s="204">
        <v>38726</v>
      </c>
      <c r="B11492" s="201">
        <v>4.63</v>
      </c>
    </row>
    <row r="11493" spans="1:2" x14ac:dyDescent="0.25">
      <c r="A11493" s="204">
        <v>38727</v>
      </c>
      <c r="B11493" s="201">
        <v>4.68</v>
      </c>
    </row>
    <row r="11494" spans="1:2" x14ac:dyDescent="0.25">
      <c r="A11494" s="204">
        <v>38728</v>
      </c>
      <c r="B11494" s="201">
        <v>4.7</v>
      </c>
    </row>
    <row r="11495" spans="1:2" x14ac:dyDescent="0.25">
      <c r="A11495" s="204">
        <v>38729</v>
      </c>
      <c r="B11495" s="201">
        <v>4.66</v>
      </c>
    </row>
    <row r="11496" spans="1:2" x14ac:dyDescent="0.25">
      <c r="A11496" s="204">
        <v>38730</v>
      </c>
      <c r="B11496" s="201">
        <v>4.59</v>
      </c>
    </row>
    <row r="11497" spans="1:2" x14ac:dyDescent="0.25">
      <c r="A11497" s="204">
        <v>38733</v>
      </c>
      <c r="B11497" s="201" t="e">
        <f>NA()</f>
        <v>#N/A</v>
      </c>
    </row>
    <row r="11498" spans="1:2" x14ac:dyDescent="0.25">
      <c r="A11498" s="204">
        <v>38734</v>
      </c>
      <c r="B11498" s="201">
        <v>4.57</v>
      </c>
    </row>
    <row r="11499" spans="1:2" x14ac:dyDescent="0.25">
      <c r="A11499" s="204">
        <v>38735</v>
      </c>
      <c r="B11499" s="201">
        <v>4.58</v>
      </c>
    </row>
    <row r="11500" spans="1:2" x14ac:dyDescent="0.25">
      <c r="A11500" s="204">
        <v>38736</v>
      </c>
      <c r="B11500" s="201">
        <v>4.6100000000000003</v>
      </c>
    </row>
    <row r="11501" spans="1:2" x14ac:dyDescent="0.25">
      <c r="A11501" s="204">
        <v>38737</v>
      </c>
      <c r="B11501" s="201">
        <v>4.59</v>
      </c>
    </row>
    <row r="11502" spans="1:2" x14ac:dyDescent="0.25">
      <c r="A11502" s="204">
        <v>38740</v>
      </c>
      <c r="B11502" s="201">
        <v>4.59</v>
      </c>
    </row>
    <row r="11503" spans="1:2" x14ac:dyDescent="0.25">
      <c r="A11503" s="204">
        <v>38741</v>
      </c>
      <c r="B11503" s="201">
        <v>4.63</v>
      </c>
    </row>
    <row r="11504" spans="1:2" x14ac:dyDescent="0.25">
      <c r="A11504" s="204">
        <v>38742</v>
      </c>
      <c r="B11504" s="201">
        <v>4.72</v>
      </c>
    </row>
    <row r="11505" spans="1:2" x14ac:dyDescent="0.25">
      <c r="A11505" s="204">
        <v>38743</v>
      </c>
      <c r="B11505" s="201">
        <v>4.76</v>
      </c>
    </row>
    <row r="11506" spans="1:2" x14ac:dyDescent="0.25">
      <c r="A11506" s="204">
        <v>38744</v>
      </c>
      <c r="B11506" s="201">
        <v>4.75</v>
      </c>
    </row>
    <row r="11507" spans="1:2" x14ac:dyDescent="0.25">
      <c r="A11507" s="204">
        <v>38747</v>
      </c>
      <c r="B11507" s="201">
        <v>4.7699999999999996</v>
      </c>
    </row>
    <row r="11508" spans="1:2" x14ac:dyDescent="0.25">
      <c r="A11508" s="204">
        <v>38748</v>
      </c>
      <c r="B11508" s="201">
        <v>4.74</v>
      </c>
    </row>
    <row r="11509" spans="1:2" x14ac:dyDescent="0.25">
      <c r="A11509" s="204">
        <v>38749</v>
      </c>
      <c r="B11509" s="201">
        <v>4.7699999999999996</v>
      </c>
    </row>
    <row r="11510" spans="1:2" x14ac:dyDescent="0.25">
      <c r="A11510" s="204">
        <v>38750</v>
      </c>
      <c r="B11510" s="201">
        <v>4.76</v>
      </c>
    </row>
    <row r="11511" spans="1:2" x14ac:dyDescent="0.25">
      <c r="A11511" s="204">
        <v>38751</v>
      </c>
      <c r="B11511" s="201">
        <v>4.7</v>
      </c>
    </row>
    <row r="11512" spans="1:2" x14ac:dyDescent="0.25">
      <c r="A11512" s="204">
        <v>38754</v>
      </c>
      <c r="B11512" s="201">
        <v>4.6900000000000004</v>
      </c>
    </row>
    <row r="11513" spans="1:2" x14ac:dyDescent="0.25">
      <c r="A11513" s="204">
        <v>38755</v>
      </c>
      <c r="B11513" s="201">
        <v>4.7300000000000004</v>
      </c>
    </row>
    <row r="11514" spans="1:2" x14ac:dyDescent="0.25">
      <c r="A11514" s="204">
        <v>38756</v>
      </c>
      <c r="B11514" s="201">
        <v>4.75</v>
      </c>
    </row>
    <row r="11515" spans="1:2" x14ac:dyDescent="0.25">
      <c r="A11515" s="204">
        <v>38757</v>
      </c>
      <c r="B11515" s="201">
        <v>4.72</v>
      </c>
    </row>
    <row r="11516" spans="1:2" x14ac:dyDescent="0.25">
      <c r="A11516" s="204">
        <v>38758</v>
      </c>
      <c r="B11516" s="201">
        <v>4.76</v>
      </c>
    </row>
    <row r="11517" spans="1:2" x14ac:dyDescent="0.25">
      <c r="A11517" s="204">
        <v>38761</v>
      </c>
      <c r="B11517" s="201">
        <v>4.76</v>
      </c>
    </row>
    <row r="11518" spans="1:2" x14ac:dyDescent="0.25">
      <c r="A11518" s="204">
        <v>38762</v>
      </c>
      <c r="B11518" s="201">
        <v>4.8</v>
      </c>
    </row>
    <row r="11519" spans="1:2" x14ac:dyDescent="0.25">
      <c r="A11519" s="204">
        <v>38763</v>
      </c>
      <c r="B11519" s="201">
        <v>4.78</v>
      </c>
    </row>
    <row r="11520" spans="1:2" x14ac:dyDescent="0.25">
      <c r="A11520" s="204">
        <v>38764</v>
      </c>
      <c r="B11520" s="201">
        <v>4.7699999999999996</v>
      </c>
    </row>
    <row r="11521" spans="1:2" x14ac:dyDescent="0.25">
      <c r="A11521" s="204">
        <v>38765</v>
      </c>
      <c r="B11521" s="201">
        <v>4.71</v>
      </c>
    </row>
    <row r="11522" spans="1:2" x14ac:dyDescent="0.25">
      <c r="A11522" s="204">
        <v>38768</v>
      </c>
      <c r="B11522" s="201" t="e">
        <f>NA()</f>
        <v>#N/A</v>
      </c>
    </row>
    <row r="11523" spans="1:2" x14ac:dyDescent="0.25">
      <c r="A11523" s="204">
        <v>38769</v>
      </c>
      <c r="B11523" s="201">
        <v>4.72</v>
      </c>
    </row>
    <row r="11524" spans="1:2" x14ac:dyDescent="0.25">
      <c r="A11524" s="204">
        <v>38770</v>
      </c>
      <c r="B11524" s="201">
        <v>4.68</v>
      </c>
    </row>
    <row r="11525" spans="1:2" x14ac:dyDescent="0.25">
      <c r="A11525" s="204">
        <v>38771</v>
      </c>
      <c r="B11525" s="201">
        <v>4.7</v>
      </c>
    </row>
    <row r="11526" spans="1:2" x14ac:dyDescent="0.25">
      <c r="A11526" s="204">
        <v>38772</v>
      </c>
      <c r="B11526" s="201">
        <v>4.71</v>
      </c>
    </row>
    <row r="11527" spans="1:2" x14ac:dyDescent="0.25">
      <c r="A11527" s="204">
        <v>38775</v>
      </c>
      <c r="B11527" s="201">
        <v>4.74</v>
      </c>
    </row>
    <row r="11528" spans="1:2" x14ac:dyDescent="0.25">
      <c r="A11528" s="204">
        <v>38776</v>
      </c>
      <c r="B11528" s="201">
        <v>4.7</v>
      </c>
    </row>
    <row r="11529" spans="1:2" x14ac:dyDescent="0.25">
      <c r="A11529" s="204">
        <v>38777</v>
      </c>
      <c r="B11529" s="201">
        <v>4.74</v>
      </c>
    </row>
    <row r="11530" spans="1:2" x14ac:dyDescent="0.25">
      <c r="A11530" s="204">
        <v>38778</v>
      </c>
      <c r="B11530" s="201">
        <v>4.8</v>
      </c>
    </row>
    <row r="11531" spans="1:2" x14ac:dyDescent="0.25">
      <c r="A11531" s="204">
        <v>38779</v>
      </c>
      <c r="B11531" s="201">
        <v>4.84</v>
      </c>
    </row>
    <row r="11532" spans="1:2" x14ac:dyDescent="0.25">
      <c r="A11532" s="204">
        <v>38782</v>
      </c>
      <c r="B11532" s="201">
        <v>4.91</v>
      </c>
    </row>
    <row r="11533" spans="1:2" x14ac:dyDescent="0.25">
      <c r="A11533" s="204">
        <v>38783</v>
      </c>
      <c r="B11533" s="201">
        <v>4.91</v>
      </c>
    </row>
    <row r="11534" spans="1:2" x14ac:dyDescent="0.25">
      <c r="A11534" s="204">
        <v>38784</v>
      </c>
      <c r="B11534" s="201">
        <v>4.91</v>
      </c>
    </row>
    <row r="11535" spans="1:2" x14ac:dyDescent="0.25">
      <c r="A11535" s="204">
        <v>38785</v>
      </c>
      <c r="B11535" s="201">
        <v>4.91</v>
      </c>
    </row>
    <row r="11536" spans="1:2" x14ac:dyDescent="0.25">
      <c r="A11536" s="204">
        <v>38786</v>
      </c>
      <c r="B11536" s="201">
        <v>4.93</v>
      </c>
    </row>
    <row r="11537" spans="1:2" x14ac:dyDescent="0.25">
      <c r="A11537" s="204">
        <v>38789</v>
      </c>
      <c r="B11537" s="201">
        <v>4.95</v>
      </c>
    </row>
    <row r="11538" spans="1:2" x14ac:dyDescent="0.25">
      <c r="A11538" s="204">
        <v>38790</v>
      </c>
      <c r="B11538" s="201">
        <v>4.8899999999999997</v>
      </c>
    </row>
    <row r="11539" spans="1:2" x14ac:dyDescent="0.25">
      <c r="A11539" s="204">
        <v>38791</v>
      </c>
      <c r="B11539" s="201">
        <v>4.93</v>
      </c>
    </row>
    <row r="11540" spans="1:2" x14ac:dyDescent="0.25">
      <c r="A11540" s="204">
        <v>38792</v>
      </c>
      <c r="B11540" s="201">
        <v>4.8600000000000003</v>
      </c>
    </row>
    <row r="11541" spans="1:2" x14ac:dyDescent="0.25">
      <c r="A11541" s="204">
        <v>38793</v>
      </c>
      <c r="B11541" s="201">
        <v>4.8899999999999997</v>
      </c>
    </row>
    <row r="11542" spans="1:2" x14ac:dyDescent="0.25">
      <c r="A11542" s="204">
        <v>38796</v>
      </c>
      <c r="B11542" s="201">
        <v>4.87</v>
      </c>
    </row>
    <row r="11543" spans="1:2" x14ac:dyDescent="0.25">
      <c r="A11543" s="204">
        <v>38797</v>
      </c>
      <c r="B11543" s="201">
        <v>4.91</v>
      </c>
    </row>
    <row r="11544" spans="1:2" x14ac:dyDescent="0.25">
      <c r="A11544" s="204">
        <v>38798</v>
      </c>
      <c r="B11544" s="201">
        <v>4.91</v>
      </c>
    </row>
    <row r="11545" spans="1:2" x14ac:dyDescent="0.25">
      <c r="A11545" s="204">
        <v>38799</v>
      </c>
      <c r="B11545" s="201">
        <v>4.93</v>
      </c>
    </row>
    <row r="11546" spans="1:2" x14ac:dyDescent="0.25">
      <c r="A11546" s="204">
        <v>38800</v>
      </c>
      <c r="B11546" s="201">
        <v>4.87</v>
      </c>
    </row>
    <row r="11547" spans="1:2" x14ac:dyDescent="0.25">
      <c r="A11547" s="204">
        <v>38803</v>
      </c>
      <c r="B11547" s="201">
        <v>4.91</v>
      </c>
    </row>
    <row r="11548" spans="1:2" x14ac:dyDescent="0.25">
      <c r="A11548" s="204">
        <v>38804</v>
      </c>
      <c r="B11548" s="201">
        <v>4.9800000000000004</v>
      </c>
    </row>
    <row r="11549" spans="1:2" x14ac:dyDescent="0.25">
      <c r="A11549" s="204">
        <v>38805</v>
      </c>
      <c r="B11549" s="201">
        <v>5.0199999999999996</v>
      </c>
    </row>
    <row r="11550" spans="1:2" x14ac:dyDescent="0.25">
      <c r="A11550" s="204">
        <v>38806</v>
      </c>
      <c r="B11550" s="201">
        <v>5.07</v>
      </c>
    </row>
    <row r="11551" spans="1:2" x14ac:dyDescent="0.25">
      <c r="A11551" s="204">
        <v>38807</v>
      </c>
      <c r="B11551" s="201">
        <v>5.07</v>
      </c>
    </row>
    <row r="11552" spans="1:2" x14ac:dyDescent="0.25">
      <c r="A11552" s="204">
        <v>38810</v>
      </c>
      <c r="B11552" s="201">
        <v>5.08</v>
      </c>
    </row>
    <row r="11553" spans="1:2" x14ac:dyDescent="0.25">
      <c r="A11553" s="204">
        <v>38811</v>
      </c>
      <c r="B11553" s="201">
        <v>5.09</v>
      </c>
    </row>
    <row r="11554" spans="1:2" x14ac:dyDescent="0.25">
      <c r="A11554" s="204">
        <v>38812</v>
      </c>
      <c r="B11554" s="201">
        <v>5.07</v>
      </c>
    </row>
    <row r="11555" spans="1:2" x14ac:dyDescent="0.25">
      <c r="A11555" s="204">
        <v>38813</v>
      </c>
      <c r="B11555" s="201">
        <v>5.13</v>
      </c>
    </row>
    <row r="11556" spans="1:2" x14ac:dyDescent="0.25">
      <c r="A11556" s="204">
        <v>38814</v>
      </c>
      <c r="B11556" s="201">
        <v>5.2</v>
      </c>
    </row>
    <row r="11557" spans="1:2" x14ac:dyDescent="0.25">
      <c r="A11557" s="204">
        <v>38817</v>
      </c>
      <c r="B11557" s="201">
        <v>5.21</v>
      </c>
    </row>
    <row r="11558" spans="1:2" x14ac:dyDescent="0.25">
      <c r="A11558" s="204">
        <v>38818</v>
      </c>
      <c r="B11558" s="201">
        <v>5.17</v>
      </c>
    </row>
    <row r="11559" spans="1:2" x14ac:dyDescent="0.25">
      <c r="A11559" s="204">
        <v>38819</v>
      </c>
      <c r="B11559" s="201">
        <v>5.22</v>
      </c>
    </row>
    <row r="11560" spans="1:2" x14ac:dyDescent="0.25">
      <c r="A11560" s="204">
        <v>38820</v>
      </c>
      <c r="B11560" s="201">
        <v>5.28</v>
      </c>
    </row>
    <row r="11561" spans="1:2" x14ac:dyDescent="0.25">
      <c r="A11561" s="204">
        <v>38821</v>
      </c>
      <c r="B11561" s="201" t="e">
        <f>NA()</f>
        <v>#N/A</v>
      </c>
    </row>
    <row r="11562" spans="1:2" x14ac:dyDescent="0.25">
      <c r="A11562" s="204">
        <v>38824</v>
      </c>
      <c r="B11562" s="201">
        <v>5.25</v>
      </c>
    </row>
    <row r="11563" spans="1:2" x14ac:dyDescent="0.25">
      <c r="A11563" s="204">
        <v>38825</v>
      </c>
      <c r="B11563" s="201">
        <v>5.23</v>
      </c>
    </row>
    <row r="11564" spans="1:2" x14ac:dyDescent="0.25">
      <c r="A11564" s="204">
        <v>38826</v>
      </c>
      <c r="B11564" s="201">
        <v>5.29</v>
      </c>
    </row>
    <row r="11565" spans="1:2" x14ac:dyDescent="0.25">
      <c r="A11565" s="204">
        <v>38827</v>
      </c>
      <c r="B11565" s="201">
        <v>5.29</v>
      </c>
    </row>
    <row r="11566" spans="1:2" x14ac:dyDescent="0.25">
      <c r="A11566" s="204">
        <v>38828</v>
      </c>
      <c r="B11566" s="201">
        <v>5.25</v>
      </c>
    </row>
    <row r="11567" spans="1:2" x14ac:dyDescent="0.25">
      <c r="A11567" s="204">
        <v>38831</v>
      </c>
      <c r="B11567" s="201">
        <v>5.22</v>
      </c>
    </row>
    <row r="11568" spans="1:2" x14ac:dyDescent="0.25">
      <c r="A11568" s="204">
        <v>38832</v>
      </c>
      <c r="B11568" s="201">
        <v>5.31</v>
      </c>
    </row>
    <row r="11569" spans="1:2" x14ac:dyDescent="0.25">
      <c r="A11569" s="204">
        <v>38833</v>
      </c>
      <c r="B11569" s="201">
        <v>5.34</v>
      </c>
    </row>
    <row r="11570" spans="1:2" x14ac:dyDescent="0.25">
      <c r="A11570" s="204">
        <v>38834</v>
      </c>
      <c r="B11570" s="201">
        <v>5.32</v>
      </c>
    </row>
    <row r="11571" spans="1:2" x14ac:dyDescent="0.25">
      <c r="A11571" s="204">
        <v>38835</v>
      </c>
      <c r="B11571" s="201">
        <v>5.31</v>
      </c>
    </row>
    <row r="11572" spans="1:2" x14ac:dyDescent="0.25">
      <c r="A11572" s="204">
        <v>38838</v>
      </c>
      <c r="B11572" s="201">
        <v>5.38</v>
      </c>
    </row>
    <row r="11573" spans="1:2" x14ac:dyDescent="0.25">
      <c r="A11573" s="204">
        <v>38839</v>
      </c>
      <c r="B11573" s="201">
        <v>5.35</v>
      </c>
    </row>
    <row r="11574" spans="1:2" x14ac:dyDescent="0.25">
      <c r="A11574" s="204">
        <v>38840</v>
      </c>
      <c r="B11574" s="201">
        <v>5.38</v>
      </c>
    </row>
    <row r="11575" spans="1:2" x14ac:dyDescent="0.25">
      <c r="A11575" s="204">
        <v>38841</v>
      </c>
      <c r="B11575" s="201">
        <v>5.38</v>
      </c>
    </row>
    <row r="11576" spans="1:2" x14ac:dyDescent="0.25">
      <c r="A11576" s="204">
        <v>38842</v>
      </c>
      <c r="B11576" s="201">
        <v>5.35</v>
      </c>
    </row>
    <row r="11577" spans="1:2" x14ac:dyDescent="0.25">
      <c r="A11577" s="204">
        <v>38845</v>
      </c>
      <c r="B11577" s="201">
        <v>5.34</v>
      </c>
    </row>
    <row r="11578" spans="1:2" x14ac:dyDescent="0.25">
      <c r="A11578" s="204">
        <v>38846</v>
      </c>
      <c r="B11578" s="201">
        <v>5.35</v>
      </c>
    </row>
    <row r="11579" spans="1:2" x14ac:dyDescent="0.25">
      <c r="A11579" s="204">
        <v>38847</v>
      </c>
      <c r="B11579" s="201">
        <v>5.34</v>
      </c>
    </row>
    <row r="11580" spans="1:2" x14ac:dyDescent="0.25">
      <c r="A11580" s="204">
        <v>38848</v>
      </c>
      <c r="B11580" s="201">
        <v>5.38</v>
      </c>
    </row>
    <row r="11581" spans="1:2" x14ac:dyDescent="0.25">
      <c r="A11581" s="204">
        <v>38849</v>
      </c>
      <c r="B11581" s="201">
        <v>5.44</v>
      </c>
    </row>
    <row r="11582" spans="1:2" x14ac:dyDescent="0.25">
      <c r="A11582" s="204">
        <v>38852</v>
      </c>
      <c r="B11582" s="201">
        <v>5.41</v>
      </c>
    </row>
    <row r="11583" spans="1:2" x14ac:dyDescent="0.25">
      <c r="A11583" s="204">
        <v>38853</v>
      </c>
      <c r="B11583" s="201">
        <v>5.36</v>
      </c>
    </row>
    <row r="11584" spans="1:2" x14ac:dyDescent="0.25">
      <c r="A11584" s="204">
        <v>38854</v>
      </c>
      <c r="B11584" s="201">
        <v>5.42</v>
      </c>
    </row>
    <row r="11585" spans="1:2" x14ac:dyDescent="0.25">
      <c r="A11585" s="204">
        <v>38855</v>
      </c>
      <c r="B11585" s="201">
        <v>5.32</v>
      </c>
    </row>
    <row r="11586" spans="1:2" x14ac:dyDescent="0.25">
      <c r="A11586" s="204">
        <v>38856</v>
      </c>
      <c r="B11586" s="201">
        <v>5.28</v>
      </c>
    </row>
    <row r="11587" spans="1:2" x14ac:dyDescent="0.25">
      <c r="A11587" s="204">
        <v>38859</v>
      </c>
      <c r="B11587" s="201">
        <v>5.28</v>
      </c>
    </row>
    <row r="11588" spans="1:2" x14ac:dyDescent="0.25">
      <c r="A11588" s="204">
        <v>38860</v>
      </c>
      <c r="B11588" s="201">
        <v>5.3</v>
      </c>
    </row>
    <row r="11589" spans="1:2" x14ac:dyDescent="0.25">
      <c r="A11589" s="204">
        <v>38861</v>
      </c>
      <c r="B11589" s="201">
        <v>5.27</v>
      </c>
    </row>
    <row r="11590" spans="1:2" x14ac:dyDescent="0.25">
      <c r="A11590" s="204">
        <v>38862</v>
      </c>
      <c r="B11590" s="201">
        <v>5.31</v>
      </c>
    </row>
    <row r="11591" spans="1:2" x14ac:dyDescent="0.25">
      <c r="A11591" s="204">
        <v>38863</v>
      </c>
      <c r="B11591" s="201">
        <v>5.3</v>
      </c>
    </row>
    <row r="11592" spans="1:2" x14ac:dyDescent="0.25">
      <c r="A11592" s="204">
        <v>38866</v>
      </c>
      <c r="B11592" s="201" t="e">
        <f>NA()</f>
        <v>#N/A</v>
      </c>
    </row>
    <row r="11593" spans="1:2" x14ac:dyDescent="0.25">
      <c r="A11593" s="204">
        <v>38867</v>
      </c>
      <c r="B11593" s="201">
        <v>5.33</v>
      </c>
    </row>
    <row r="11594" spans="1:2" x14ac:dyDescent="0.25">
      <c r="A11594" s="204">
        <v>38868</v>
      </c>
      <c r="B11594" s="201">
        <v>5.35</v>
      </c>
    </row>
    <row r="11595" spans="1:2" x14ac:dyDescent="0.25">
      <c r="A11595" s="204">
        <v>38869</v>
      </c>
      <c r="B11595" s="201">
        <v>5.34</v>
      </c>
    </row>
    <row r="11596" spans="1:2" x14ac:dyDescent="0.25">
      <c r="A11596" s="204">
        <v>38870</v>
      </c>
      <c r="B11596" s="201">
        <v>5.24</v>
      </c>
    </row>
    <row r="11597" spans="1:2" x14ac:dyDescent="0.25">
      <c r="A11597" s="204">
        <v>38873</v>
      </c>
      <c r="B11597" s="201">
        <v>5.24</v>
      </c>
    </row>
    <row r="11598" spans="1:2" x14ac:dyDescent="0.25">
      <c r="A11598" s="204">
        <v>38874</v>
      </c>
      <c r="B11598" s="201">
        <v>5.22</v>
      </c>
    </row>
    <row r="11599" spans="1:2" x14ac:dyDescent="0.25">
      <c r="A11599" s="204">
        <v>38875</v>
      </c>
      <c r="B11599" s="201">
        <v>5.23</v>
      </c>
    </row>
    <row r="11600" spans="1:2" x14ac:dyDescent="0.25">
      <c r="A11600" s="204">
        <v>38876</v>
      </c>
      <c r="B11600" s="201">
        <v>5.2</v>
      </c>
    </row>
    <row r="11601" spans="1:2" x14ac:dyDescent="0.25">
      <c r="A11601" s="204">
        <v>38877</v>
      </c>
      <c r="B11601" s="201">
        <v>5.17</v>
      </c>
    </row>
    <row r="11602" spans="1:2" x14ac:dyDescent="0.25">
      <c r="A11602" s="204">
        <v>38880</v>
      </c>
      <c r="B11602" s="201">
        <v>5.17</v>
      </c>
    </row>
    <row r="11603" spans="1:2" x14ac:dyDescent="0.25">
      <c r="A11603" s="204">
        <v>38881</v>
      </c>
      <c r="B11603" s="201">
        <v>5.15</v>
      </c>
    </row>
    <row r="11604" spans="1:2" x14ac:dyDescent="0.25">
      <c r="A11604" s="204">
        <v>38882</v>
      </c>
      <c r="B11604" s="201">
        <v>5.23</v>
      </c>
    </row>
    <row r="11605" spans="1:2" x14ac:dyDescent="0.25">
      <c r="A11605" s="204">
        <v>38883</v>
      </c>
      <c r="B11605" s="201">
        <v>5.27</v>
      </c>
    </row>
    <row r="11606" spans="1:2" x14ac:dyDescent="0.25">
      <c r="A11606" s="204">
        <v>38884</v>
      </c>
      <c r="B11606" s="201">
        <v>5.31</v>
      </c>
    </row>
    <row r="11607" spans="1:2" x14ac:dyDescent="0.25">
      <c r="A11607" s="204">
        <v>38887</v>
      </c>
      <c r="B11607" s="201">
        <v>5.32</v>
      </c>
    </row>
    <row r="11608" spans="1:2" x14ac:dyDescent="0.25">
      <c r="A11608" s="204">
        <v>38888</v>
      </c>
      <c r="B11608" s="201">
        <v>5.33</v>
      </c>
    </row>
    <row r="11609" spans="1:2" x14ac:dyDescent="0.25">
      <c r="A11609" s="204">
        <v>38889</v>
      </c>
      <c r="B11609" s="201">
        <v>5.32</v>
      </c>
    </row>
    <row r="11610" spans="1:2" x14ac:dyDescent="0.25">
      <c r="A11610" s="204">
        <v>38890</v>
      </c>
      <c r="B11610" s="201">
        <v>5.37</v>
      </c>
    </row>
    <row r="11611" spans="1:2" x14ac:dyDescent="0.25">
      <c r="A11611" s="204">
        <v>38891</v>
      </c>
      <c r="B11611" s="201">
        <v>5.4</v>
      </c>
    </row>
    <row r="11612" spans="1:2" x14ac:dyDescent="0.25">
      <c r="A11612" s="204">
        <v>38894</v>
      </c>
      <c r="B11612" s="201">
        <v>5.42</v>
      </c>
    </row>
    <row r="11613" spans="1:2" x14ac:dyDescent="0.25">
      <c r="A11613" s="204">
        <v>38895</v>
      </c>
      <c r="B11613" s="201">
        <v>5.38</v>
      </c>
    </row>
    <row r="11614" spans="1:2" x14ac:dyDescent="0.25">
      <c r="A11614" s="204">
        <v>38896</v>
      </c>
      <c r="B11614" s="201">
        <v>5.42</v>
      </c>
    </row>
    <row r="11615" spans="1:2" x14ac:dyDescent="0.25">
      <c r="A11615" s="204">
        <v>38897</v>
      </c>
      <c r="B11615" s="201">
        <v>5.39</v>
      </c>
    </row>
    <row r="11616" spans="1:2" x14ac:dyDescent="0.25">
      <c r="A11616" s="204">
        <v>38898</v>
      </c>
      <c r="B11616" s="201">
        <v>5.31</v>
      </c>
    </row>
    <row r="11617" spans="1:2" x14ac:dyDescent="0.25">
      <c r="A11617" s="204">
        <v>38901</v>
      </c>
      <c r="B11617" s="201">
        <v>5.33</v>
      </c>
    </row>
    <row r="11618" spans="1:2" x14ac:dyDescent="0.25">
      <c r="A11618" s="204">
        <v>38902</v>
      </c>
      <c r="B11618" s="201" t="e">
        <f>NA()</f>
        <v>#N/A</v>
      </c>
    </row>
    <row r="11619" spans="1:2" x14ac:dyDescent="0.25">
      <c r="A11619" s="204">
        <v>38903</v>
      </c>
      <c r="B11619" s="201">
        <v>5.39</v>
      </c>
    </row>
    <row r="11620" spans="1:2" x14ac:dyDescent="0.25">
      <c r="A11620" s="204">
        <v>38904</v>
      </c>
      <c r="B11620" s="201">
        <v>5.35</v>
      </c>
    </row>
    <row r="11621" spans="1:2" x14ac:dyDescent="0.25">
      <c r="A11621" s="204">
        <v>38905</v>
      </c>
      <c r="B11621" s="201">
        <v>5.29</v>
      </c>
    </row>
    <row r="11622" spans="1:2" x14ac:dyDescent="0.25">
      <c r="A11622" s="204">
        <v>38908</v>
      </c>
      <c r="B11622" s="201">
        <v>5.29</v>
      </c>
    </row>
    <row r="11623" spans="1:2" x14ac:dyDescent="0.25">
      <c r="A11623" s="204">
        <v>38909</v>
      </c>
      <c r="B11623" s="201">
        <v>5.26</v>
      </c>
    </row>
    <row r="11624" spans="1:2" x14ac:dyDescent="0.25">
      <c r="A11624" s="204">
        <v>38910</v>
      </c>
      <c r="B11624" s="201">
        <v>5.26</v>
      </c>
    </row>
    <row r="11625" spans="1:2" x14ac:dyDescent="0.25">
      <c r="A11625" s="204">
        <v>38911</v>
      </c>
      <c r="B11625" s="201">
        <v>5.23</v>
      </c>
    </row>
    <row r="11626" spans="1:2" x14ac:dyDescent="0.25">
      <c r="A11626" s="204">
        <v>38912</v>
      </c>
      <c r="B11626" s="201">
        <v>5.23</v>
      </c>
    </row>
    <row r="11627" spans="1:2" x14ac:dyDescent="0.25">
      <c r="A11627" s="204">
        <v>38915</v>
      </c>
      <c r="B11627" s="201">
        <v>5.23</v>
      </c>
    </row>
    <row r="11628" spans="1:2" x14ac:dyDescent="0.25">
      <c r="A11628" s="204">
        <v>38916</v>
      </c>
      <c r="B11628" s="201">
        <v>5.29</v>
      </c>
    </row>
    <row r="11629" spans="1:2" x14ac:dyDescent="0.25">
      <c r="A11629" s="204">
        <v>38917</v>
      </c>
      <c r="B11629" s="201">
        <v>5.22</v>
      </c>
    </row>
    <row r="11630" spans="1:2" x14ac:dyDescent="0.25">
      <c r="A11630" s="204">
        <v>38918</v>
      </c>
      <c r="B11630" s="201">
        <v>5.2</v>
      </c>
    </row>
    <row r="11631" spans="1:2" x14ac:dyDescent="0.25">
      <c r="A11631" s="204">
        <v>38919</v>
      </c>
      <c r="B11631" s="201">
        <v>5.21</v>
      </c>
    </row>
    <row r="11632" spans="1:2" x14ac:dyDescent="0.25">
      <c r="A11632" s="204">
        <v>38922</v>
      </c>
      <c r="B11632" s="201">
        <v>5.22</v>
      </c>
    </row>
    <row r="11633" spans="1:2" x14ac:dyDescent="0.25">
      <c r="A11633" s="204">
        <v>38923</v>
      </c>
      <c r="B11633" s="201">
        <v>5.24</v>
      </c>
    </row>
    <row r="11634" spans="1:2" x14ac:dyDescent="0.25">
      <c r="A11634" s="204">
        <v>38924</v>
      </c>
      <c r="B11634" s="201">
        <v>5.22</v>
      </c>
    </row>
    <row r="11635" spans="1:2" x14ac:dyDescent="0.25">
      <c r="A11635" s="204">
        <v>38925</v>
      </c>
      <c r="B11635" s="201">
        <v>5.22</v>
      </c>
    </row>
    <row r="11636" spans="1:2" x14ac:dyDescent="0.25">
      <c r="A11636" s="204">
        <v>38926</v>
      </c>
      <c r="B11636" s="201">
        <v>5.17</v>
      </c>
    </row>
    <row r="11637" spans="1:2" x14ac:dyDescent="0.25">
      <c r="A11637" s="204">
        <v>38929</v>
      </c>
      <c r="B11637" s="201">
        <v>5.17</v>
      </c>
    </row>
    <row r="11638" spans="1:2" x14ac:dyDescent="0.25">
      <c r="A11638" s="204">
        <v>38930</v>
      </c>
      <c r="B11638" s="201">
        <v>5.17</v>
      </c>
    </row>
    <row r="11639" spans="1:2" x14ac:dyDescent="0.25">
      <c r="A11639" s="204">
        <v>38931</v>
      </c>
      <c r="B11639" s="201">
        <v>5.14</v>
      </c>
    </row>
    <row r="11640" spans="1:2" x14ac:dyDescent="0.25">
      <c r="A11640" s="204">
        <v>38932</v>
      </c>
      <c r="B11640" s="201">
        <v>5.13</v>
      </c>
    </row>
    <row r="11641" spans="1:2" x14ac:dyDescent="0.25">
      <c r="A11641" s="204">
        <v>38933</v>
      </c>
      <c r="B11641" s="201">
        <v>5.09</v>
      </c>
    </row>
    <row r="11642" spans="1:2" x14ac:dyDescent="0.25">
      <c r="A11642" s="204">
        <v>38936</v>
      </c>
      <c r="B11642" s="201">
        <v>5.09</v>
      </c>
    </row>
    <row r="11643" spans="1:2" x14ac:dyDescent="0.25">
      <c r="A11643" s="204">
        <v>38937</v>
      </c>
      <c r="B11643" s="201">
        <v>5.1100000000000003</v>
      </c>
    </row>
    <row r="11644" spans="1:2" x14ac:dyDescent="0.25">
      <c r="A11644" s="204">
        <v>38938</v>
      </c>
      <c r="B11644" s="201">
        <v>5.13</v>
      </c>
    </row>
    <row r="11645" spans="1:2" x14ac:dyDescent="0.25">
      <c r="A11645" s="204">
        <v>38939</v>
      </c>
      <c r="B11645" s="201">
        <v>5.15</v>
      </c>
    </row>
    <row r="11646" spans="1:2" x14ac:dyDescent="0.25">
      <c r="A11646" s="204">
        <v>38940</v>
      </c>
      <c r="B11646" s="201">
        <v>5.18</v>
      </c>
    </row>
    <row r="11647" spans="1:2" x14ac:dyDescent="0.25">
      <c r="A11647" s="204">
        <v>38943</v>
      </c>
      <c r="B11647" s="201">
        <v>5.21</v>
      </c>
    </row>
    <row r="11648" spans="1:2" x14ac:dyDescent="0.25">
      <c r="A11648" s="204">
        <v>38944</v>
      </c>
      <c r="B11648" s="201">
        <v>5.13</v>
      </c>
    </row>
    <row r="11649" spans="1:2" x14ac:dyDescent="0.25">
      <c r="A11649" s="204">
        <v>38945</v>
      </c>
      <c r="B11649" s="201">
        <v>5.08</v>
      </c>
    </row>
    <row r="11650" spans="1:2" x14ac:dyDescent="0.25">
      <c r="A11650" s="204">
        <v>38946</v>
      </c>
      <c r="B11650" s="201">
        <v>5.08</v>
      </c>
    </row>
    <row r="11651" spans="1:2" x14ac:dyDescent="0.25">
      <c r="A11651" s="204">
        <v>38947</v>
      </c>
      <c r="B11651" s="201">
        <v>5.05</v>
      </c>
    </row>
    <row r="11652" spans="1:2" x14ac:dyDescent="0.25">
      <c r="A11652" s="204">
        <v>38950</v>
      </c>
      <c r="B11652" s="201">
        <v>5.04</v>
      </c>
    </row>
    <row r="11653" spans="1:2" x14ac:dyDescent="0.25">
      <c r="A11653" s="204">
        <v>38951</v>
      </c>
      <c r="B11653" s="201">
        <v>5.03</v>
      </c>
    </row>
    <row r="11654" spans="1:2" x14ac:dyDescent="0.25">
      <c r="A11654" s="204">
        <v>38952</v>
      </c>
      <c r="B11654" s="201">
        <v>5.03</v>
      </c>
    </row>
    <row r="11655" spans="1:2" x14ac:dyDescent="0.25">
      <c r="A11655" s="204">
        <v>38953</v>
      </c>
      <c r="B11655" s="201">
        <v>5.0199999999999996</v>
      </c>
    </row>
    <row r="11656" spans="1:2" x14ac:dyDescent="0.25">
      <c r="A11656" s="204">
        <v>38954</v>
      </c>
      <c r="B11656" s="201">
        <v>5.01</v>
      </c>
    </row>
    <row r="11657" spans="1:2" x14ac:dyDescent="0.25">
      <c r="A11657" s="204">
        <v>38957</v>
      </c>
      <c r="B11657" s="201">
        <v>5.01</v>
      </c>
    </row>
    <row r="11658" spans="1:2" x14ac:dyDescent="0.25">
      <c r="A11658" s="204">
        <v>38958</v>
      </c>
      <c r="B11658" s="201">
        <v>5</v>
      </c>
    </row>
    <row r="11659" spans="1:2" x14ac:dyDescent="0.25">
      <c r="A11659" s="204">
        <v>38959</v>
      </c>
      <c r="B11659" s="201">
        <v>4.9800000000000004</v>
      </c>
    </row>
    <row r="11660" spans="1:2" x14ac:dyDescent="0.25">
      <c r="A11660" s="204">
        <v>38960</v>
      </c>
      <c r="B11660" s="201">
        <v>4.95</v>
      </c>
    </row>
    <row r="11661" spans="1:2" x14ac:dyDescent="0.25">
      <c r="A11661" s="204">
        <v>38961</v>
      </c>
      <c r="B11661" s="201">
        <v>4.95</v>
      </c>
    </row>
    <row r="11662" spans="1:2" x14ac:dyDescent="0.25">
      <c r="A11662" s="204">
        <v>38964</v>
      </c>
      <c r="B11662" s="201" t="e">
        <f>NA()</f>
        <v>#N/A</v>
      </c>
    </row>
    <row r="11663" spans="1:2" x14ac:dyDescent="0.25">
      <c r="A11663" s="204">
        <v>38965</v>
      </c>
      <c r="B11663" s="201">
        <v>5.01</v>
      </c>
    </row>
    <row r="11664" spans="1:2" x14ac:dyDescent="0.25">
      <c r="A11664" s="204">
        <v>38966</v>
      </c>
      <c r="B11664" s="201">
        <v>5.0199999999999996</v>
      </c>
    </row>
    <row r="11665" spans="1:2" x14ac:dyDescent="0.25">
      <c r="A11665" s="204">
        <v>38967</v>
      </c>
      <c r="B11665" s="201">
        <v>5.01</v>
      </c>
    </row>
    <row r="11666" spans="1:2" x14ac:dyDescent="0.25">
      <c r="A11666" s="204">
        <v>38968</v>
      </c>
      <c r="B11666" s="201">
        <v>4.99</v>
      </c>
    </row>
    <row r="11667" spans="1:2" x14ac:dyDescent="0.25">
      <c r="A11667" s="204">
        <v>38971</v>
      </c>
      <c r="B11667" s="201">
        <v>5.0199999999999996</v>
      </c>
    </row>
    <row r="11668" spans="1:2" x14ac:dyDescent="0.25">
      <c r="A11668" s="204">
        <v>38972</v>
      </c>
      <c r="B11668" s="201">
        <v>4.9800000000000004</v>
      </c>
    </row>
    <row r="11669" spans="1:2" x14ac:dyDescent="0.25">
      <c r="A11669" s="204">
        <v>38973</v>
      </c>
      <c r="B11669" s="201">
        <v>4.97</v>
      </c>
    </row>
    <row r="11670" spans="1:2" x14ac:dyDescent="0.25">
      <c r="A11670" s="204">
        <v>38974</v>
      </c>
      <c r="B11670" s="201">
        <v>4.99</v>
      </c>
    </row>
    <row r="11671" spans="1:2" x14ac:dyDescent="0.25">
      <c r="A11671" s="204">
        <v>38975</v>
      </c>
      <c r="B11671" s="201">
        <v>5</v>
      </c>
    </row>
    <row r="11672" spans="1:2" x14ac:dyDescent="0.25">
      <c r="A11672" s="204">
        <v>38978</v>
      </c>
      <c r="B11672" s="201">
        <v>5.01</v>
      </c>
    </row>
    <row r="11673" spans="1:2" x14ac:dyDescent="0.25">
      <c r="A11673" s="204">
        <v>38979</v>
      </c>
      <c r="B11673" s="201">
        <v>4.9400000000000004</v>
      </c>
    </row>
    <row r="11674" spans="1:2" x14ac:dyDescent="0.25">
      <c r="A11674" s="204">
        <v>38980</v>
      </c>
      <c r="B11674" s="201">
        <v>4.93</v>
      </c>
    </row>
    <row r="11675" spans="1:2" x14ac:dyDescent="0.25">
      <c r="A11675" s="204">
        <v>38981</v>
      </c>
      <c r="B11675" s="201">
        <v>4.8600000000000003</v>
      </c>
    </row>
    <row r="11676" spans="1:2" x14ac:dyDescent="0.25">
      <c r="A11676" s="204">
        <v>38982</v>
      </c>
      <c r="B11676" s="201">
        <v>4.82</v>
      </c>
    </row>
    <row r="11677" spans="1:2" x14ac:dyDescent="0.25">
      <c r="A11677" s="204">
        <v>38985</v>
      </c>
      <c r="B11677" s="201">
        <v>4.7699999999999996</v>
      </c>
    </row>
    <row r="11678" spans="1:2" x14ac:dyDescent="0.25">
      <c r="A11678" s="204">
        <v>38986</v>
      </c>
      <c r="B11678" s="201">
        <v>4.79</v>
      </c>
    </row>
    <row r="11679" spans="1:2" x14ac:dyDescent="0.25">
      <c r="A11679" s="204">
        <v>38987</v>
      </c>
      <c r="B11679" s="201">
        <v>4.8099999999999996</v>
      </c>
    </row>
    <row r="11680" spans="1:2" x14ac:dyDescent="0.25">
      <c r="A11680" s="204">
        <v>38988</v>
      </c>
      <c r="B11680" s="201">
        <v>4.84</v>
      </c>
    </row>
    <row r="11681" spans="1:2" x14ac:dyDescent="0.25">
      <c r="A11681" s="204">
        <v>38989</v>
      </c>
      <c r="B11681" s="201">
        <v>4.84</v>
      </c>
    </row>
    <row r="11682" spans="1:2" x14ac:dyDescent="0.25">
      <c r="A11682" s="204">
        <v>38992</v>
      </c>
      <c r="B11682" s="201">
        <v>4.83</v>
      </c>
    </row>
    <row r="11683" spans="1:2" x14ac:dyDescent="0.25">
      <c r="A11683" s="204">
        <v>38993</v>
      </c>
      <c r="B11683" s="201">
        <v>4.83</v>
      </c>
    </row>
    <row r="11684" spans="1:2" x14ac:dyDescent="0.25">
      <c r="A11684" s="204">
        <v>38994</v>
      </c>
      <c r="B11684" s="201">
        <v>4.79</v>
      </c>
    </row>
    <row r="11685" spans="1:2" x14ac:dyDescent="0.25">
      <c r="A11685" s="204">
        <v>38995</v>
      </c>
      <c r="B11685" s="201">
        <v>4.84</v>
      </c>
    </row>
    <row r="11686" spans="1:2" x14ac:dyDescent="0.25">
      <c r="A11686" s="204">
        <v>38996</v>
      </c>
      <c r="B11686" s="201">
        <v>4.92</v>
      </c>
    </row>
    <row r="11687" spans="1:2" x14ac:dyDescent="0.25">
      <c r="A11687" s="204">
        <v>38999</v>
      </c>
      <c r="B11687" s="201" t="e">
        <f>NA()</f>
        <v>#N/A</v>
      </c>
    </row>
    <row r="11688" spans="1:2" x14ac:dyDescent="0.25">
      <c r="A11688" s="204">
        <v>39000</v>
      </c>
      <c r="B11688" s="201">
        <v>4.96</v>
      </c>
    </row>
    <row r="11689" spans="1:2" x14ac:dyDescent="0.25">
      <c r="A11689" s="204">
        <v>39001</v>
      </c>
      <c r="B11689" s="201">
        <v>4.99</v>
      </c>
    </row>
    <row r="11690" spans="1:2" x14ac:dyDescent="0.25">
      <c r="A11690" s="204">
        <v>39002</v>
      </c>
      <c r="B11690" s="201">
        <v>4.99</v>
      </c>
    </row>
    <row r="11691" spans="1:2" x14ac:dyDescent="0.25">
      <c r="A11691" s="204">
        <v>39003</v>
      </c>
      <c r="B11691" s="201">
        <v>5.0199999999999996</v>
      </c>
    </row>
    <row r="11692" spans="1:2" x14ac:dyDescent="0.25">
      <c r="A11692" s="204">
        <v>39006</v>
      </c>
      <c r="B11692" s="201">
        <v>5</v>
      </c>
    </row>
    <row r="11693" spans="1:2" x14ac:dyDescent="0.25">
      <c r="A11693" s="204">
        <v>39007</v>
      </c>
      <c r="B11693" s="201">
        <v>4.99</v>
      </c>
    </row>
    <row r="11694" spans="1:2" x14ac:dyDescent="0.25">
      <c r="A11694" s="204">
        <v>39008</v>
      </c>
      <c r="B11694" s="201">
        <v>4.97</v>
      </c>
    </row>
    <row r="11695" spans="1:2" x14ac:dyDescent="0.25">
      <c r="A11695" s="204">
        <v>39009</v>
      </c>
      <c r="B11695" s="201">
        <v>4.99</v>
      </c>
    </row>
    <row r="11696" spans="1:2" x14ac:dyDescent="0.25">
      <c r="A11696" s="204">
        <v>39010</v>
      </c>
      <c r="B11696" s="201">
        <v>4.99</v>
      </c>
    </row>
    <row r="11697" spans="1:2" x14ac:dyDescent="0.25">
      <c r="A11697" s="204">
        <v>39013</v>
      </c>
      <c r="B11697" s="201">
        <v>5.03</v>
      </c>
    </row>
    <row r="11698" spans="1:2" x14ac:dyDescent="0.25">
      <c r="A11698" s="204">
        <v>39014</v>
      </c>
      <c r="B11698" s="201">
        <v>5.03</v>
      </c>
    </row>
    <row r="11699" spans="1:2" x14ac:dyDescent="0.25">
      <c r="A11699" s="204">
        <v>39015</v>
      </c>
      <c r="B11699" s="201">
        <v>4.9800000000000004</v>
      </c>
    </row>
    <row r="11700" spans="1:2" x14ac:dyDescent="0.25">
      <c r="A11700" s="204">
        <v>39016</v>
      </c>
      <c r="B11700" s="201">
        <v>4.93</v>
      </c>
    </row>
    <row r="11701" spans="1:2" x14ac:dyDescent="0.25">
      <c r="A11701" s="204">
        <v>39017</v>
      </c>
      <c r="B11701" s="201">
        <v>4.88</v>
      </c>
    </row>
    <row r="11702" spans="1:2" x14ac:dyDescent="0.25">
      <c r="A11702" s="204">
        <v>39020</v>
      </c>
      <c r="B11702" s="201">
        <v>4.88</v>
      </c>
    </row>
    <row r="11703" spans="1:2" x14ac:dyDescent="0.25">
      <c r="A11703" s="204">
        <v>39021</v>
      </c>
      <c r="B11703" s="201">
        <v>4.8099999999999996</v>
      </c>
    </row>
    <row r="11704" spans="1:2" x14ac:dyDescent="0.25">
      <c r="A11704" s="204">
        <v>39022</v>
      </c>
      <c r="B11704" s="201">
        <v>4.7699999999999996</v>
      </c>
    </row>
    <row r="11705" spans="1:2" x14ac:dyDescent="0.25">
      <c r="A11705" s="204">
        <v>39023</v>
      </c>
      <c r="B11705" s="201">
        <v>4.8</v>
      </c>
    </row>
    <row r="11706" spans="1:2" x14ac:dyDescent="0.25">
      <c r="A11706" s="204">
        <v>39024</v>
      </c>
      <c r="B11706" s="201">
        <v>4.9000000000000004</v>
      </c>
    </row>
    <row r="11707" spans="1:2" x14ac:dyDescent="0.25">
      <c r="A11707" s="204">
        <v>39027</v>
      </c>
      <c r="B11707" s="201">
        <v>4.8899999999999997</v>
      </c>
    </row>
    <row r="11708" spans="1:2" x14ac:dyDescent="0.25">
      <c r="A11708" s="204">
        <v>39028</v>
      </c>
      <c r="B11708" s="201">
        <v>4.8499999999999996</v>
      </c>
    </row>
    <row r="11709" spans="1:2" x14ac:dyDescent="0.25">
      <c r="A11709" s="204">
        <v>39029</v>
      </c>
      <c r="B11709" s="201">
        <v>4.82</v>
      </c>
    </row>
    <row r="11710" spans="1:2" x14ac:dyDescent="0.25">
      <c r="A11710" s="204">
        <v>39030</v>
      </c>
      <c r="B11710" s="201">
        <v>4.82</v>
      </c>
    </row>
    <row r="11711" spans="1:2" x14ac:dyDescent="0.25">
      <c r="A11711" s="204">
        <v>39031</v>
      </c>
      <c r="B11711" s="201">
        <v>4.78</v>
      </c>
    </row>
    <row r="11712" spans="1:2" x14ac:dyDescent="0.25">
      <c r="A11712" s="204">
        <v>39034</v>
      </c>
      <c r="B11712" s="201">
        <v>4.8</v>
      </c>
    </row>
    <row r="11713" spans="1:2" x14ac:dyDescent="0.25">
      <c r="A11713" s="204">
        <v>39035</v>
      </c>
      <c r="B11713" s="201">
        <v>4.76</v>
      </c>
    </row>
    <row r="11714" spans="1:2" x14ac:dyDescent="0.25">
      <c r="A11714" s="204">
        <v>39036</v>
      </c>
      <c r="B11714" s="201">
        <v>4.8</v>
      </c>
    </row>
    <row r="11715" spans="1:2" x14ac:dyDescent="0.25">
      <c r="A11715" s="204">
        <v>39037</v>
      </c>
      <c r="B11715" s="201">
        <v>4.84</v>
      </c>
    </row>
    <row r="11716" spans="1:2" x14ac:dyDescent="0.25">
      <c r="A11716" s="204">
        <v>39038</v>
      </c>
      <c r="B11716" s="201">
        <v>4.79</v>
      </c>
    </row>
    <row r="11717" spans="1:2" x14ac:dyDescent="0.25">
      <c r="A11717" s="204">
        <v>39041</v>
      </c>
      <c r="B11717" s="201">
        <v>4.78</v>
      </c>
    </row>
    <row r="11718" spans="1:2" x14ac:dyDescent="0.25">
      <c r="A11718" s="204">
        <v>39042</v>
      </c>
      <c r="B11718" s="201">
        <v>4.76</v>
      </c>
    </row>
    <row r="11719" spans="1:2" x14ac:dyDescent="0.25">
      <c r="A11719" s="204">
        <v>39043</v>
      </c>
      <c r="B11719" s="201">
        <v>4.76</v>
      </c>
    </row>
    <row r="11720" spans="1:2" x14ac:dyDescent="0.25">
      <c r="A11720" s="204">
        <v>39044</v>
      </c>
      <c r="B11720" s="201" t="e">
        <f>NA()</f>
        <v>#N/A</v>
      </c>
    </row>
    <row r="11721" spans="1:2" x14ac:dyDescent="0.25">
      <c r="A11721" s="204">
        <v>39045</v>
      </c>
      <c r="B11721" s="201">
        <v>4.74</v>
      </c>
    </row>
    <row r="11722" spans="1:2" x14ac:dyDescent="0.25">
      <c r="A11722" s="204">
        <v>39048</v>
      </c>
      <c r="B11722" s="201">
        <v>4.7300000000000004</v>
      </c>
    </row>
    <row r="11723" spans="1:2" x14ac:dyDescent="0.25">
      <c r="A11723" s="204">
        <v>39049</v>
      </c>
      <c r="B11723" s="201">
        <v>4.7</v>
      </c>
    </row>
    <row r="11724" spans="1:2" x14ac:dyDescent="0.25">
      <c r="A11724" s="204">
        <v>39050</v>
      </c>
      <c r="B11724" s="201">
        <v>4.72</v>
      </c>
    </row>
    <row r="11725" spans="1:2" x14ac:dyDescent="0.25">
      <c r="A11725" s="204">
        <v>39051</v>
      </c>
      <c r="B11725" s="201">
        <v>4.66</v>
      </c>
    </row>
    <row r="11726" spans="1:2" x14ac:dyDescent="0.25">
      <c r="A11726" s="204">
        <v>39052</v>
      </c>
      <c r="B11726" s="201">
        <v>4.6399999999999997</v>
      </c>
    </row>
    <row r="11727" spans="1:2" x14ac:dyDescent="0.25">
      <c r="A11727" s="204">
        <v>39055</v>
      </c>
      <c r="B11727" s="201">
        <v>4.6500000000000004</v>
      </c>
    </row>
    <row r="11728" spans="1:2" x14ac:dyDescent="0.25">
      <c r="A11728" s="204">
        <v>39056</v>
      </c>
      <c r="B11728" s="201">
        <v>4.67</v>
      </c>
    </row>
    <row r="11729" spans="1:2" x14ac:dyDescent="0.25">
      <c r="A11729" s="204">
        <v>39057</v>
      </c>
      <c r="B11729" s="201">
        <v>4.6900000000000004</v>
      </c>
    </row>
    <row r="11730" spans="1:2" x14ac:dyDescent="0.25">
      <c r="A11730" s="204">
        <v>39058</v>
      </c>
      <c r="B11730" s="201">
        <v>4.7</v>
      </c>
    </row>
    <row r="11731" spans="1:2" x14ac:dyDescent="0.25">
      <c r="A11731" s="204">
        <v>39059</v>
      </c>
      <c r="B11731" s="201">
        <v>4.76</v>
      </c>
    </row>
    <row r="11732" spans="1:2" x14ac:dyDescent="0.25">
      <c r="A11732" s="204">
        <v>39062</v>
      </c>
      <c r="B11732" s="201">
        <v>4.7300000000000004</v>
      </c>
    </row>
    <row r="11733" spans="1:2" x14ac:dyDescent="0.25">
      <c r="A11733" s="204">
        <v>39063</v>
      </c>
      <c r="B11733" s="201">
        <v>4.7</v>
      </c>
    </row>
    <row r="11734" spans="1:2" x14ac:dyDescent="0.25">
      <c r="A11734" s="204">
        <v>39064</v>
      </c>
      <c r="B11734" s="201">
        <v>4.78</v>
      </c>
    </row>
    <row r="11735" spans="1:2" x14ac:dyDescent="0.25">
      <c r="A11735" s="204">
        <v>39065</v>
      </c>
      <c r="B11735" s="201">
        <v>4.8099999999999996</v>
      </c>
    </row>
    <row r="11736" spans="1:2" x14ac:dyDescent="0.25">
      <c r="A11736" s="204">
        <v>39066</v>
      </c>
      <c r="B11736" s="201">
        <v>4.8099999999999996</v>
      </c>
    </row>
    <row r="11737" spans="1:2" x14ac:dyDescent="0.25">
      <c r="A11737" s="204">
        <v>39069</v>
      </c>
      <c r="B11737" s="201">
        <v>4.8099999999999996</v>
      </c>
    </row>
    <row r="11738" spans="1:2" x14ac:dyDescent="0.25">
      <c r="A11738" s="204">
        <v>39070</v>
      </c>
      <c r="B11738" s="201">
        <v>4.82</v>
      </c>
    </row>
    <row r="11739" spans="1:2" x14ac:dyDescent="0.25">
      <c r="A11739" s="204">
        <v>39071</v>
      </c>
      <c r="B11739" s="201">
        <v>4.82</v>
      </c>
    </row>
    <row r="11740" spans="1:2" x14ac:dyDescent="0.25">
      <c r="A11740" s="204">
        <v>39072</v>
      </c>
      <c r="B11740" s="201">
        <v>4.78</v>
      </c>
    </row>
    <row r="11741" spans="1:2" x14ac:dyDescent="0.25">
      <c r="A11741" s="204">
        <v>39073</v>
      </c>
      <c r="B11741" s="201">
        <v>4.8499999999999996</v>
      </c>
    </row>
    <row r="11742" spans="1:2" x14ac:dyDescent="0.25">
      <c r="A11742" s="204">
        <v>39076</v>
      </c>
      <c r="B11742" s="201" t="e">
        <f>NA()</f>
        <v>#N/A</v>
      </c>
    </row>
    <row r="11743" spans="1:2" x14ac:dyDescent="0.25">
      <c r="A11743" s="204">
        <v>39077</v>
      </c>
      <c r="B11743" s="201">
        <v>4.82</v>
      </c>
    </row>
    <row r="11744" spans="1:2" x14ac:dyDescent="0.25">
      <c r="A11744" s="204">
        <v>39078</v>
      </c>
      <c r="B11744" s="201">
        <v>4.87</v>
      </c>
    </row>
    <row r="11745" spans="1:2" x14ac:dyDescent="0.25">
      <c r="A11745" s="204">
        <v>39079</v>
      </c>
      <c r="B11745" s="201">
        <v>4.9000000000000004</v>
      </c>
    </row>
    <row r="11746" spans="1:2" x14ac:dyDescent="0.25">
      <c r="A11746" s="204">
        <v>39080</v>
      </c>
      <c r="B11746" s="201">
        <v>4.91</v>
      </c>
    </row>
    <row r="11747" spans="1:2" x14ac:dyDescent="0.25">
      <c r="A11747" s="204">
        <v>39083</v>
      </c>
      <c r="B11747" s="201" t="e">
        <f>NA()</f>
        <v>#N/A</v>
      </c>
    </row>
    <row r="11748" spans="1:2" x14ac:dyDescent="0.25">
      <c r="A11748" s="204">
        <v>39084</v>
      </c>
      <c r="B11748" s="201">
        <v>4.87</v>
      </c>
    </row>
    <row r="11749" spans="1:2" x14ac:dyDescent="0.25">
      <c r="A11749" s="204">
        <v>39085</v>
      </c>
      <c r="B11749" s="201">
        <v>4.8499999999999996</v>
      </c>
    </row>
    <row r="11750" spans="1:2" x14ac:dyDescent="0.25">
      <c r="A11750" s="204">
        <v>39086</v>
      </c>
      <c r="B11750" s="201">
        <v>4.8099999999999996</v>
      </c>
    </row>
    <row r="11751" spans="1:2" x14ac:dyDescent="0.25">
      <c r="A11751" s="204">
        <v>39087</v>
      </c>
      <c r="B11751" s="201">
        <v>4.84</v>
      </c>
    </row>
    <row r="11752" spans="1:2" x14ac:dyDescent="0.25">
      <c r="A11752" s="204">
        <v>39090</v>
      </c>
      <c r="B11752" s="201">
        <v>4.84</v>
      </c>
    </row>
    <row r="11753" spans="1:2" x14ac:dyDescent="0.25">
      <c r="A11753" s="204">
        <v>39091</v>
      </c>
      <c r="B11753" s="201">
        <v>4.83</v>
      </c>
    </row>
    <row r="11754" spans="1:2" x14ac:dyDescent="0.25">
      <c r="A11754" s="204">
        <v>39092</v>
      </c>
      <c r="B11754" s="201">
        <v>4.87</v>
      </c>
    </row>
    <row r="11755" spans="1:2" x14ac:dyDescent="0.25">
      <c r="A11755" s="204">
        <v>39093</v>
      </c>
      <c r="B11755" s="201">
        <v>4.92</v>
      </c>
    </row>
    <row r="11756" spans="1:2" x14ac:dyDescent="0.25">
      <c r="A11756" s="204">
        <v>39094</v>
      </c>
      <c r="B11756" s="201">
        <v>4.96</v>
      </c>
    </row>
    <row r="11757" spans="1:2" x14ac:dyDescent="0.25">
      <c r="A11757" s="204">
        <v>39097</v>
      </c>
      <c r="B11757" s="201" t="e">
        <f>NA()</f>
        <v>#N/A</v>
      </c>
    </row>
    <row r="11758" spans="1:2" x14ac:dyDescent="0.25">
      <c r="A11758" s="204">
        <v>39098</v>
      </c>
      <c r="B11758" s="201">
        <v>4.9400000000000004</v>
      </c>
    </row>
    <row r="11759" spans="1:2" x14ac:dyDescent="0.25">
      <c r="A11759" s="204">
        <v>39099</v>
      </c>
      <c r="B11759" s="201">
        <v>4.9800000000000004</v>
      </c>
    </row>
    <row r="11760" spans="1:2" x14ac:dyDescent="0.25">
      <c r="A11760" s="204">
        <v>39100</v>
      </c>
      <c r="B11760" s="201">
        <v>4.9400000000000004</v>
      </c>
    </row>
    <row r="11761" spans="1:2" x14ac:dyDescent="0.25">
      <c r="A11761" s="204">
        <v>39101</v>
      </c>
      <c r="B11761" s="201">
        <v>4.96</v>
      </c>
    </row>
    <row r="11762" spans="1:2" x14ac:dyDescent="0.25">
      <c r="A11762" s="204">
        <v>39104</v>
      </c>
      <c r="B11762" s="201">
        <v>4.9400000000000004</v>
      </c>
    </row>
    <row r="11763" spans="1:2" x14ac:dyDescent="0.25">
      <c r="A11763" s="204">
        <v>39105</v>
      </c>
      <c r="B11763" s="201">
        <v>5</v>
      </c>
    </row>
    <row r="11764" spans="1:2" x14ac:dyDescent="0.25">
      <c r="A11764" s="204">
        <v>39106</v>
      </c>
      <c r="B11764" s="201">
        <v>5</v>
      </c>
    </row>
    <row r="11765" spans="1:2" x14ac:dyDescent="0.25">
      <c r="A11765" s="204">
        <v>39107</v>
      </c>
      <c r="B11765" s="201">
        <v>5.0599999999999996</v>
      </c>
    </row>
    <row r="11766" spans="1:2" x14ac:dyDescent="0.25">
      <c r="A11766" s="204">
        <v>39108</v>
      </c>
      <c r="B11766" s="201">
        <v>5.07</v>
      </c>
    </row>
    <row r="11767" spans="1:2" x14ac:dyDescent="0.25">
      <c r="A11767" s="204">
        <v>39111</v>
      </c>
      <c r="B11767" s="201">
        <v>5.09</v>
      </c>
    </row>
    <row r="11768" spans="1:2" x14ac:dyDescent="0.25">
      <c r="A11768" s="204">
        <v>39112</v>
      </c>
      <c r="B11768" s="201">
        <v>5.07</v>
      </c>
    </row>
    <row r="11769" spans="1:2" x14ac:dyDescent="0.25">
      <c r="A11769" s="204">
        <v>39113</v>
      </c>
      <c r="B11769" s="201">
        <v>5.0199999999999996</v>
      </c>
    </row>
    <row r="11770" spans="1:2" x14ac:dyDescent="0.25">
      <c r="A11770" s="204">
        <v>39114</v>
      </c>
      <c r="B11770" s="201">
        <v>5.0199999999999996</v>
      </c>
    </row>
    <row r="11771" spans="1:2" x14ac:dyDescent="0.25">
      <c r="A11771" s="204">
        <v>39115</v>
      </c>
      <c r="B11771" s="201">
        <v>5.0199999999999996</v>
      </c>
    </row>
    <row r="11772" spans="1:2" x14ac:dyDescent="0.25">
      <c r="A11772" s="204">
        <v>39118</v>
      </c>
      <c r="B11772" s="201">
        <v>5</v>
      </c>
    </row>
    <row r="11773" spans="1:2" x14ac:dyDescent="0.25">
      <c r="A11773" s="204">
        <v>39119</v>
      </c>
      <c r="B11773" s="201">
        <v>4.96</v>
      </c>
    </row>
    <row r="11774" spans="1:2" x14ac:dyDescent="0.25">
      <c r="A11774" s="204">
        <v>39120</v>
      </c>
      <c r="B11774" s="201">
        <v>4.9400000000000004</v>
      </c>
    </row>
    <row r="11775" spans="1:2" x14ac:dyDescent="0.25">
      <c r="A11775" s="204">
        <v>39121</v>
      </c>
      <c r="B11775" s="201">
        <v>4.93</v>
      </c>
    </row>
    <row r="11776" spans="1:2" x14ac:dyDescent="0.25">
      <c r="A11776" s="204">
        <v>39122</v>
      </c>
      <c r="B11776" s="201">
        <v>4.9800000000000004</v>
      </c>
    </row>
    <row r="11777" spans="1:2" x14ac:dyDescent="0.25">
      <c r="A11777" s="204">
        <v>39125</v>
      </c>
      <c r="B11777" s="201">
        <v>5</v>
      </c>
    </row>
    <row r="11778" spans="1:2" x14ac:dyDescent="0.25">
      <c r="A11778" s="204">
        <v>39126</v>
      </c>
      <c r="B11778" s="201">
        <v>5.0199999999999996</v>
      </c>
    </row>
    <row r="11779" spans="1:2" x14ac:dyDescent="0.25">
      <c r="A11779" s="204">
        <v>39127</v>
      </c>
      <c r="B11779" s="201">
        <v>4.9400000000000004</v>
      </c>
    </row>
    <row r="11780" spans="1:2" x14ac:dyDescent="0.25">
      <c r="A11780" s="204">
        <v>39128</v>
      </c>
      <c r="B11780" s="201">
        <v>4.91</v>
      </c>
    </row>
    <row r="11781" spans="1:2" x14ac:dyDescent="0.25">
      <c r="A11781" s="204">
        <v>39129</v>
      </c>
      <c r="B11781" s="201">
        <v>4.9000000000000004</v>
      </c>
    </row>
    <row r="11782" spans="1:2" x14ac:dyDescent="0.25">
      <c r="A11782" s="204">
        <v>39132</v>
      </c>
      <c r="B11782" s="201" t="e">
        <f>NA()</f>
        <v>#N/A</v>
      </c>
    </row>
    <row r="11783" spans="1:2" x14ac:dyDescent="0.25">
      <c r="A11783" s="204">
        <v>39133</v>
      </c>
      <c r="B11783" s="201">
        <v>4.8899999999999997</v>
      </c>
    </row>
    <row r="11784" spans="1:2" x14ac:dyDescent="0.25">
      <c r="A11784" s="204">
        <v>39134</v>
      </c>
      <c r="B11784" s="201">
        <v>4.9000000000000004</v>
      </c>
    </row>
    <row r="11785" spans="1:2" x14ac:dyDescent="0.25">
      <c r="A11785" s="204">
        <v>39135</v>
      </c>
      <c r="B11785" s="201">
        <v>4.9400000000000004</v>
      </c>
    </row>
    <row r="11786" spans="1:2" x14ac:dyDescent="0.25">
      <c r="A11786" s="204">
        <v>39136</v>
      </c>
      <c r="B11786" s="201">
        <v>4.8899999999999997</v>
      </c>
    </row>
    <row r="11787" spans="1:2" x14ac:dyDescent="0.25">
      <c r="A11787" s="204">
        <v>39139</v>
      </c>
      <c r="B11787" s="201">
        <v>4.84</v>
      </c>
    </row>
    <row r="11788" spans="1:2" x14ac:dyDescent="0.25">
      <c r="A11788" s="204">
        <v>39140</v>
      </c>
      <c r="B11788" s="201">
        <v>4.7300000000000004</v>
      </c>
    </row>
    <row r="11789" spans="1:2" x14ac:dyDescent="0.25">
      <c r="A11789" s="204">
        <v>39141</v>
      </c>
      <c r="B11789" s="201">
        <v>4.78</v>
      </c>
    </row>
    <row r="11790" spans="1:2" x14ac:dyDescent="0.25">
      <c r="A11790" s="204">
        <v>39142</v>
      </c>
      <c r="B11790" s="201">
        <v>4.78</v>
      </c>
    </row>
    <row r="11791" spans="1:2" x14ac:dyDescent="0.25">
      <c r="A11791" s="204">
        <v>39143</v>
      </c>
      <c r="B11791" s="201">
        <v>4.75</v>
      </c>
    </row>
    <row r="11792" spans="1:2" x14ac:dyDescent="0.25">
      <c r="A11792" s="204">
        <v>39146</v>
      </c>
      <c r="B11792" s="201">
        <v>4.74</v>
      </c>
    </row>
    <row r="11793" spans="1:2" x14ac:dyDescent="0.25">
      <c r="A11793" s="204">
        <v>39147</v>
      </c>
      <c r="B11793" s="201">
        <v>4.76</v>
      </c>
    </row>
    <row r="11794" spans="1:2" x14ac:dyDescent="0.25">
      <c r="A11794" s="204">
        <v>39148</v>
      </c>
      <c r="B11794" s="201">
        <v>4.7300000000000004</v>
      </c>
    </row>
    <row r="11795" spans="1:2" x14ac:dyDescent="0.25">
      <c r="A11795" s="204">
        <v>39149</v>
      </c>
      <c r="B11795" s="201">
        <v>4.74</v>
      </c>
    </row>
    <row r="11796" spans="1:2" x14ac:dyDescent="0.25">
      <c r="A11796" s="204">
        <v>39150</v>
      </c>
      <c r="B11796" s="201">
        <v>4.8099999999999996</v>
      </c>
    </row>
    <row r="11797" spans="1:2" x14ac:dyDescent="0.25">
      <c r="A11797" s="204">
        <v>39153</v>
      </c>
      <c r="B11797" s="201">
        <v>4.78</v>
      </c>
    </row>
    <row r="11798" spans="1:2" x14ac:dyDescent="0.25">
      <c r="A11798" s="204">
        <v>39154</v>
      </c>
      <c r="B11798" s="201">
        <v>4.75</v>
      </c>
    </row>
    <row r="11799" spans="1:2" x14ac:dyDescent="0.25">
      <c r="A11799" s="204">
        <v>39155</v>
      </c>
      <c r="B11799" s="201">
        <v>4.78</v>
      </c>
    </row>
    <row r="11800" spans="1:2" x14ac:dyDescent="0.25">
      <c r="A11800" s="204">
        <v>39156</v>
      </c>
      <c r="B11800" s="201">
        <v>4.78</v>
      </c>
    </row>
    <row r="11801" spans="1:2" x14ac:dyDescent="0.25">
      <c r="A11801" s="204">
        <v>39157</v>
      </c>
      <c r="B11801" s="201">
        <v>4.79</v>
      </c>
    </row>
    <row r="11802" spans="1:2" x14ac:dyDescent="0.25">
      <c r="A11802" s="204">
        <v>39160</v>
      </c>
      <c r="B11802" s="201">
        <v>4.8099999999999996</v>
      </c>
    </row>
    <row r="11803" spans="1:2" x14ac:dyDescent="0.25">
      <c r="A11803" s="204">
        <v>39161</v>
      </c>
      <c r="B11803" s="201">
        <v>4.79</v>
      </c>
    </row>
    <row r="11804" spans="1:2" x14ac:dyDescent="0.25">
      <c r="A11804" s="204">
        <v>39162</v>
      </c>
      <c r="B11804" s="201">
        <v>4.78</v>
      </c>
    </row>
    <row r="11805" spans="1:2" x14ac:dyDescent="0.25">
      <c r="A11805" s="204">
        <v>39163</v>
      </c>
      <c r="B11805" s="201">
        <v>4.8600000000000003</v>
      </c>
    </row>
    <row r="11806" spans="1:2" x14ac:dyDescent="0.25">
      <c r="A11806" s="204">
        <v>39164</v>
      </c>
      <c r="B11806" s="201">
        <v>4.88</v>
      </c>
    </row>
    <row r="11807" spans="1:2" x14ac:dyDescent="0.25">
      <c r="A11807" s="204">
        <v>39167</v>
      </c>
      <c r="B11807" s="201">
        <v>4.8600000000000003</v>
      </c>
    </row>
    <row r="11808" spans="1:2" x14ac:dyDescent="0.25">
      <c r="A11808" s="204">
        <v>39168</v>
      </c>
      <c r="B11808" s="201">
        <v>4.8899999999999997</v>
      </c>
    </row>
    <row r="11809" spans="1:2" x14ac:dyDescent="0.25">
      <c r="A11809" s="204">
        <v>39169</v>
      </c>
      <c r="B11809" s="201">
        <v>4.9000000000000004</v>
      </c>
    </row>
    <row r="11810" spans="1:2" x14ac:dyDescent="0.25">
      <c r="A11810" s="204">
        <v>39170</v>
      </c>
      <c r="B11810" s="201">
        <v>4.9000000000000004</v>
      </c>
    </row>
    <row r="11811" spans="1:2" x14ac:dyDescent="0.25">
      <c r="A11811" s="204">
        <v>39171</v>
      </c>
      <c r="B11811" s="201">
        <v>4.92</v>
      </c>
    </row>
    <row r="11812" spans="1:2" x14ac:dyDescent="0.25">
      <c r="A11812" s="204">
        <v>39174</v>
      </c>
      <c r="B11812" s="201">
        <v>4.92</v>
      </c>
    </row>
    <row r="11813" spans="1:2" x14ac:dyDescent="0.25">
      <c r="A11813" s="204">
        <v>39175</v>
      </c>
      <c r="B11813" s="201">
        <v>4.93</v>
      </c>
    </row>
    <row r="11814" spans="1:2" x14ac:dyDescent="0.25">
      <c r="A11814" s="204">
        <v>39176</v>
      </c>
      <c r="B11814" s="201">
        <v>4.92</v>
      </c>
    </row>
    <row r="11815" spans="1:2" x14ac:dyDescent="0.25">
      <c r="A11815" s="204">
        <v>39177</v>
      </c>
      <c r="B11815" s="201">
        <v>4.95</v>
      </c>
    </row>
    <row r="11816" spans="1:2" x14ac:dyDescent="0.25">
      <c r="A11816" s="204">
        <v>39178</v>
      </c>
      <c r="B11816" s="201">
        <v>5</v>
      </c>
    </row>
    <row r="11817" spans="1:2" x14ac:dyDescent="0.25">
      <c r="A11817" s="204">
        <v>39181</v>
      </c>
      <c r="B11817" s="201">
        <v>5</v>
      </c>
    </row>
    <row r="11818" spans="1:2" x14ac:dyDescent="0.25">
      <c r="A11818" s="204">
        <v>39182</v>
      </c>
      <c r="B11818" s="201">
        <v>4.99</v>
      </c>
    </row>
    <row r="11819" spans="1:2" x14ac:dyDescent="0.25">
      <c r="A11819" s="204">
        <v>39183</v>
      </c>
      <c r="B11819" s="201">
        <v>5</v>
      </c>
    </row>
    <row r="11820" spans="1:2" x14ac:dyDescent="0.25">
      <c r="A11820" s="204">
        <v>39184</v>
      </c>
      <c r="B11820" s="201">
        <v>4.99</v>
      </c>
    </row>
    <row r="11821" spans="1:2" x14ac:dyDescent="0.25">
      <c r="A11821" s="204">
        <v>39185</v>
      </c>
      <c r="B11821" s="201">
        <v>5.01</v>
      </c>
    </row>
    <row r="11822" spans="1:2" x14ac:dyDescent="0.25">
      <c r="A11822" s="204">
        <v>39188</v>
      </c>
      <c r="B11822" s="201">
        <v>4.9800000000000004</v>
      </c>
    </row>
    <row r="11823" spans="1:2" x14ac:dyDescent="0.25">
      <c r="A11823" s="204">
        <v>39189</v>
      </c>
      <c r="B11823" s="201">
        <v>4.93</v>
      </c>
    </row>
    <row r="11824" spans="1:2" x14ac:dyDescent="0.25">
      <c r="A11824" s="204">
        <v>39190</v>
      </c>
      <c r="B11824" s="201">
        <v>4.9000000000000004</v>
      </c>
    </row>
    <row r="11825" spans="1:2" x14ac:dyDescent="0.25">
      <c r="A11825" s="204">
        <v>39191</v>
      </c>
      <c r="B11825" s="201">
        <v>4.92</v>
      </c>
    </row>
    <row r="11826" spans="1:2" x14ac:dyDescent="0.25">
      <c r="A11826" s="204">
        <v>39192</v>
      </c>
      <c r="B11826" s="201">
        <v>4.93</v>
      </c>
    </row>
    <row r="11827" spans="1:2" x14ac:dyDescent="0.25">
      <c r="A11827" s="204">
        <v>39195</v>
      </c>
      <c r="B11827" s="201">
        <v>4.91</v>
      </c>
    </row>
    <row r="11828" spans="1:2" x14ac:dyDescent="0.25">
      <c r="A11828" s="204">
        <v>39196</v>
      </c>
      <c r="B11828" s="201">
        <v>4.88</v>
      </c>
    </row>
    <row r="11829" spans="1:2" x14ac:dyDescent="0.25">
      <c r="A11829" s="204">
        <v>39197</v>
      </c>
      <c r="B11829" s="201">
        <v>4.91</v>
      </c>
    </row>
    <row r="11830" spans="1:2" x14ac:dyDescent="0.25">
      <c r="A11830" s="204">
        <v>39198</v>
      </c>
      <c r="B11830" s="201">
        <v>4.95</v>
      </c>
    </row>
    <row r="11831" spans="1:2" x14ac:dyDescent="0.25">
      <c r="A11831" s="204">
        <v>39199</v>
      </c>
      <c r="B11831" s="201">
        <v>4.96</v>
      </c>
    </row>
    <row r="11832" spans="1:2" x14ac:dyDescent="0.25">
      <c r="A11832" s="204">
        <v>39202</v>
      </c>
      <c r="B11832" s="201">
        <v>4.88</v>
      </c>
    </row>
    <row r="11833" spans="1:2" x14ac:dyDescent="0.25">
      <c r="A11833" s="204">
        <v>39203</v>
      </c>
      <c r="B11833" s="201">
        <v>4.8899999999999997</v>
      </c>
    </row>
    <row r="11834" spans="1:2" x14ac:dyDescent="0.25">
      <c r="A11834" s="204">
        <v>39204</v>
      </c>
      <c r="B11834" s="201">
        <v>4.8899999999999997</v>
      </c>
    </row>
    <row r="11835" spans="1:2" x14ac:dyDescent="0.25">
      <c r="A11835" s="204">
        <v>39205</v>
      </c>
      <c r="B11835" s="201">
        <v>4.91</v>
      </c>
    </row>
    <row r="11836" spans="1:2" x14ac:dyDescent="0.25">
      <c r="A11836" s="204">
        <v>39206</v>
      </c>
      <c r="B11836" s="201">
        <v>4.88</v>
      </c>
    </row>
    <row r="11837" spans="1:2" x14ac:dyDescent="0.25">
      <c r="A11837" s="204">
        <v>39209</v>
      </c>
      <c r="B11837" s="201">
        <v>4.8600000000000003</v>
      </c>
    </row>
    <row r="11838" spans="1:2" x14ac:dyDescent="0.25">
      <c r="A11838" s="204">
        <v>39210</v>
      </c>
      <c r="B11838" s="201">
        <v>4.87</v>
      </c>
    </row>
    <row r="11839" spans="1:2" x14ac:dyDescent="0.25">
      <c r="A11839" s="204">
        <v>39211</v>
      </c>
      <c r="B11839" s="201">
        <v>4.91</v>
      </c>
    </row>
    <row r="11840" spans="1:2" x14ac:dyDescent="0.25">
      <c r="A11840" s="204">
        <v>39212</v>
      </c>
      <c r="B11840" s="201">
        <v>4.9000000000000004</v>
      </c>
    </row>
    <row r="11841" spans="1:2" x14ac:dyDescent="0.25">
      <c r="A11841" s="204">
        <v>39213</v>
      </c>
      <c r="B11841" s="201">
        <v>4.92</v>
      </c>
    </row>
    <row r="11842" spans="1:2" x14ac:dyDescent="0.25">
      <c r="A11842" s="204">
        <v>39216</v>
      </c>
      <c r="B11842" s="201">
        <v>4.93</v>
      </c>
    </row>
    <row r="11843" spans="1:2" x14ac:dyDescent="0.25">
      <c r="A11843" s="204">
        <v>39217</v>
      </c>
      <c r="B11843" s="201">
        <v>4.95</v>
      </c>
    </row>
    <row r="11844" spans="1:2" x14ac:dyDescent="0.25">
      <c r="A11844" s="204">
        <v>39218</v>
      </c>
      <c r="B11844" s="201">
        <v>4.95</v>
      </c>
    </row>
    <row r="11845" spans="1:2" x14ac:dyDescent="0.25">
      <c r="A11845" s="204">
        <v>39219</v>
      </c>
      <c r="B11845" s="201">
        <v>4.99</v>
      </c>
    </row>
    <row r="11846" spans="1:2" x14ac:dyDescent="0.25">
      <c r="A11846" s="204">
        <v>39220</v>
      </c>
      <c r="B11846" s="201">
        <v>5.03</v>
      </c>
    </row>
    <row r="11847" spans="1:2" x14ac:dyDescent="0.25">
      <c r="A11847" s="204">
        <v>39223</v>
      </c>
      <c r="B11847" s="201">
        <v>5.0199999999999996</v>
      </c>
    </row>
    <row r="11848" spans="1:2" x14ac:dyDescent="0.25">
      <c r="A11848" s="204">
        <v>39224</v>
      </c>
      <c r="B11848" s="201">
        <v>5.0599999999999996</v>
      </c>
    </row>
    <row r="11849" spans="1:2" x14ac:dyDescent="0.25">
      <c r="A11849" s="204">
        <v>39225</v>
      </c>
      <c r="B11849" s="201">
        <v>5.09</v>
      </c>
    </row>
    <row r="11850" spans="1:2" x14ac:dyDescent="0.25">
      <c r="A11850" s="204">
        <v>39226</v>
      </c>
      <c r="B11850" s="201">
        <v>5.09</v>
      </c>
    </row>
    <row r="11851" spans="1:2" x14ac:dyDescent="0.25">
      <c r="A11851" s="204">
        <v>39227</v>
      </c>
      <c r="B11851" s="201">
        <v>5.09</v>
      </c>
    </row>
    <row r="11852" spans="1:2" x14ac:dyDescent="0.25">
      <c r="A11852" s="204">
        <v>39230</v>
      </c>
      <c r="B11852" s="201" t="e">
        <f>NA()</f>
        <v>#N/A</v>
      </c>
    </row>
    <row r="11853" spans="1:2" x14ac:dyDescent="0.25">
      <c r="A11853" s="204">
        <v>39231</v>
      </c>
      <c r="B11853" s="201">
        <v>5.09</v>
      </c>
    </row>
    <row r="11854" spans="1:2" x14ac:dyDescent="0.25">
      <c r="A11854" s="204">
        <v>39232</v>
      </c>
      <c r="B11854" s="201">
        <v>5.09</v>
      </c>
    </row>
    <row r="11855" spans="1:2" x14ac:dyDescent="0.25">
      <c r="A11855" s="204">
        <v>39233</v>
      </c>
      <c r="B11855" s="201">
        <v>5.0999999999999996</v>
      </c>
    </row>
    <row r="11856" spans="1:2" x14ac:dyDescent="0.25">
      <c r="A11856" s="204">
        <v>39234</v>
      </c>
      <c r="B11856" s="201">
        <v>5.15</v>
      </c>
    </row>
    <row r="11857" spans="1:2" x14ac:dyDescent="0.25">
      <c r="A11857" s="204">
        <v>39237</v>
      </c>
      <c r="B11857" s="201">
        <v>5.1100000000000003</v>
      </c>
    </row>
    <row r="11858" spans="1:2" x14ac:dyDescent="0.25">
      <c r="A11858" s="204">
        <v>39238</v>
      </c>
      <c r="B11858" s="201">
        <v>5.16</v>
      </c>
    </row>
    <row r="11859" spans="1:2" x14ac:dyDescent="0.25">
      <c r="A11859" s="204">
        <v>39239</v>
      </c>
      <c r="B11859" s="201">
        <v>5.17</v>
      </c>
    </row>
    <row r="11860" spans="1:2" x14ac:dyDescent="0.25">
      <c r="A11860" s="204">
        <v>39240</v>
      </c>
      <c r="B11860" s="201">
        <v>5.29</v>
      </c>
    </row>
    <row r="11861" spans="1:2" x14ac:dyDescent="0.25">
      <c r="A11861" s="204">
        <v>39241</v>
      </c>
      <c r="B11861" s="201">
        <v>5.3</v>
      </c>
    </row>
    <row r="11862" spans="1:2" x14ac:dyDescent="0.25">
      <c r="A11862" s="204">
        <v>39244</v>
      </c>
      <c r="B11862" s="201">
        <v>5.32</v>
      </c>
    </row>
    <row r="11863" spans="1:2" x14ac:dyDescent="0.25">
      <c r="A11863" s="204">
        <v>39245</v>
      </c>
      <c r="B11863" s="201">
        <v>5.44</v>
      </c>
    </row>
    <row r="11864" spans="1:2" x14ac:dyDescent="0.25">
      <c r="A11864" s="204">
        <v>39246</v>
      </c>
      <c r="B11864" s="201">
        <v>5.36</v>
      </c>
    </row>
    <row r="11865" spans="1:2" x14ac:dyDescent="0.25">
      <c r="A11865" s="204">
        <v>39247</v>
      </c>
      <c r="B11865" s="201">
        <v>5.39</v>
      </c>
    </row>
    <row r="11866" spans="1:2" x14ac:dyDescent="0.25">
      <c r="A11866" s="204">
        <v>39248</v>
      </c>
      <c r="B11866" s="201">
        <v>5.34</v>
      </c>
    </row>
    <row r="11867" spans="1:2" x14ac:dyDescent="0.25">
      <c r="A11867" s="204">
        <v>39251</v>
      </c>
      <c r="B11867" s="201">
        <v>5.34</v>
      </c>
    </row>
    <row r="11868" spans="1:2" x14ac:dyDescent="0.25">
      <c r="A11868" s="204">
        <v>39252</v>
      </c>
      <c r="B11868" s="201">
        <v>5.28</v>
      </c>
    </row>
    <row r="11869" spans="1:2" x14ac:dyDescent="0.25">
      <c r="A11869" s="204">
        <v>39253</v>
      </c>
      <c r="B11869" s="201">
        <v>5.32</v>
      </c>
    </row>
    <row r="11870" spans="1:2" x14ac:dyDescent="0.25">
      <c r="A11870" s="204">
        <v>39254</v>
      </c>
      <c r="B11870" s="201">
        <v>5.36</v>
      </c>
    </row>
    <row r="11871" spans="1:2" x14ac:dyDescent="0.25">
      <c r="A11871" s="204">
        <v>39255</v>
      </c>
      <c r="B11871" s="201">
        <v>5.34</v>
      </c>
    </row>
    <row r="11872" spans="1:2" x14ac:dyDescent="0.25">
      <c r="A11872" s="204">
        <v>39258</v>
      </c>
      <c r="B11872" s="201">
        <v>5.28</v>
      </c>
    </row>
    <row r="11873" spans="1:2" x14ac:dyDescent="0.25">
      <c r="A11873" s="204">
        <v>39259</v>
      </c>
      <c r="B11873" s="201">
        <v>5.31</v>
      </c>
    </row>
    <row r="11874" spans="1:2" x14ac:dyDescent="0.25">
      <c r="A11874" s="204">
        <v>39260</v>
      </c>
      <c r="B11874" s="201">
        <v>5.28</v>
      </c>
    </row>
    <row r="11875" spans="1:2" x14ac:dyDescent="0.25">
      <c r="A11875" s="204">
        <v>39261</v>
      </c>
      <c r="B11875" s="201">
        <v>5.3</v>
      </c>
    </row>
    <row r="11876" spans="1:2" x14ac:dyDescent="0.25">
      <c r="A11876" s="204">
        <v>39262</v>
      </c>
      <c r="B11876" s="201">
        <v>5.21</v>
      </c>
    </row>
    <row r="11877" spans="1:2" x14ac:dyDescent="0.25">
      <c r="A11877" s="204">
        <v>39265</v>
      </c>
      <c r="B11877" s="201">
        <v>5.18</v>
      </c>
    </row>
    <row r="11878" spans="1:2" x14ac:dyDescent="0.25">
      <c r="A11878" s="204">
        <v>39266</v>
      </c>
      <c r="B11878" s="201">
        <v>5.22</v>
      </c>
    </row>
    <row r="11879" spans="1:2" x14ac:dyDescent="0.25">
      <c r="A11879" s="204">
        <v>39267</v>
      </c>
      <c r="B11879" s="201" t="e">
        <f>NA()</f>
        <v>#N/A</v>
      </c>
    </row>
    <row r="11880" spans="1:2" x14ac:dyDescent="0.25">
      <c r="A11880" s="204">
        <v>39268</v>
      </c>
      <c r="B11880" s="201">
        <v>5.32</v>
      </c>
    </row>
    <row r="11881" spans="1:2" x14ac:dyDescent="0.25">
      <c r="A11881" s="204">
        <v>39269</v>
      </c>
      <c r="B11881" s="201">
        <v>5.36</v>
      </c>
    </row>
    <row r="11882" spans="1:2" x14ac:dyDescent="0.25">
      <c r="A11882" s="204">
        <v>39272</v>
      </c>
      <c r="B11882" s="201">
        <v>5.32</v>
      </c>
    </row>
    <row r="11883" spans="1:2" x14ac:dyDescent="0.25">
      <c r="A11883" s="204">
        <v>39273</v>
      </c>
      <c r="B11883" s="201">
        <v>5.21</v>
      </c>
    </row>
    <row r="11884" spans="1:2" x14ac:dyDescent="0.25">
      <c r="A11884" s="204">
        <v>39274</v>
      </c>
      <c r="B11884" s="201">
        <v>5.26</v>
      </c>
    </row>
    <row r="11885" spans="1:2" x14ac:dyDescent="0.25">
      <c r="A11885" s="204">
        <v>39275</v>
      </c>
      <c r="B11885" s="201">
        <v>5.29</v>
      </c>
    </row>
    <row r="11886" spans="1:2" x14ac:dyDescent="0.25">
      <c r="A11886" s="204">
        <v>39276</v>
      </c>
      <c r="B11886" s="201">
        <v>5.27</v>
      </c>
    </row>
    <row r="11887" spans="1:2" x14ac:dyDescent="0.25">
      <c r="A11887" s="204">
        <v>39279</v>
      </c>
      <c r="B11887" s="201">
        <v>5.21</v>
      </c>
    </row>
    <row r="11888" spans="1:2" x14ac:dyDescent="0.25">
      <c r="A11888" s="204">
        <v>39280</v>
      </c>
      <c r="B11888" s="201">
        <v>5.24</v>
      </c>
    </row>
    <row r="11889" spans="1:2" x14ac:dyDescent="0.25">
      <c r="A11889" s="204">
        <v>39281</v>
      </c>
      <c r="B11889" s="201">
        <v>5.18</v>
      </c>
    </row>
    <row r="11890" spans="1:2" x14ac:dyDescent="0.25">
      <c r="A11890" s="204">
        <v>39282</v>
      </c>
      <c r="B11890" s="201">
        <v>5.2</v>
      </c>
    </row>
    <row r="11891" spans="1:2" x14ac:dyDescent="0.25">
      <c r="A11891" s="204">
        <v>39283</v>
      </c>
      <c r="B11891" s="201">
        <v>5.14</v>
      </c>
    </row>
    <row r="11892" spans="1:2" x14ac:dyDescent="0.25">
      <c r="A11892" s="204">
        <v>39286</v>
      </c>
      <c r="B11892" s="201">
        <v>5.15</v>
      </c>
    </row>
    <row r="11893" spans="1:2" x14ac:dyDescent="0.25">
      <c r="A11893" s="204">
        <v>39287</v>
      </c>
      <c r="B11893" s="201">
        <v>5.13</v>
      </c>
    </row>
    <row r="11894" spans="1:2" x14ac:dyDescent="0.25">
      <c r="A11894" s="204">
        <v>39288</v>
      </c>
      <c r="B11894" s="201">
        <v>5.12</v>
      </c>
    </row>
    <row r="11895" spans="1:2" x14ac:dyDescent="0.25">
      <c r="A11895" s="204">
        <v>39289</v>
      </c>
      <c r="B11895" s="201">
        <v>5.0199999999999996</v>
      </c>
    </row>
    <row r="11896" spans="1:2" x14ac:dyDescent="0.25">
      <c r="A11896" s="204">
        <v>39290</v>
      </c>
      <c r="B11896" s="201">
        <v>5.03</v>
      </c>
    </row>
    <row r="11897" spans="1:2" x14ac:dyDescent="0.25">
      <c r="A11897" s="204">
        <v>39293</v>
      </c>
      <c r="B11897" s="201">
        <v>5.05</v>
      </c>
    </row>
    <row r="11898" spans="1:2" x14ac:dyDescent="0.25">
      <c r="A11898" s="204">
        <v>39294</v>
      </c>
      <c r="B11898" s="201">
        <v>5</v>
      </c>
    </row>
    <row r="11899" spans="1:2" x14ac:dyDescent="0.25">
      <c r="A11899" s="204">
        <v>39295</v>
      </c>
      <c r="B11899" s="201">
        <v>4.99</v>
      </c>
    </row>
    <row r="11900" spans="1:2" x14ac:dyDescent="0.25">
      <c r="A11900" s="204">
        <v>39296</v>
      </c>
      <c r="B11900" s="201">
        <v>5</v>
      </c>
    </row>
    <row r="11901" spans="1:2" x14ac:dyDescent="0.25">
      <c r="A11901" s="204">
        <v>39297</v>
      </c>
      <c r="B11901" s="201">
        <v>4.96</v>
      </c>
    </row>
    <row r="11902" spans="1:2" x14ac:dyDescent="0.25">
      <c r="A11902" s="204">
        <v>39300</v>
      </c>
      <c r="B11902" s="201">
        <v>4.9800000000000004</v>
      </c>
    </row>
    <row r="11903" spans="1:2" x14ac:dyDescent="0.25">
      <c r="A11903" s="204">
        <v>39301</v>
      </c>
      <c r="B11903" s="201">
        <v>5.01</v>
      </c>
    </row>
    <row r="11904" spans="1:2" x14ac:dyDescent="0.25">
      <c r="A11904" s="204">
        <v>39302</v>
      </c>
      <c r="B11904" s="201">
        <v>5.1100000000000003</v>
      </c>
    </row>
    <row r="11905" spans="1:2" x14ac:dyDescent="0.25">
      <c r="A11905" s="204">
        <v>39303</v>
      </c>
      <c r="B11905" s="201">
        <v>5.0999999999999996</v>
      </c>
    </row>
    <row r="11906" spans="1:2" x14ac:dyDescent="0.25">
      <c r="A11906" s="204">
        <v>39304</v>
      </c>
      <c r="B11906" s="201">
        <v>5.1100000000000003</v>
      </c>
    </row>
    <row r="11907" spans="1:2" x14ac:dyDescent="0.25">
      <c r="A11907" s="204">
        <v>39307</v>
      </c>
      <c r="B11907" s="201">
        <v>5.09</v>
      </c>
    </row>
    <row r="11908" spans="1:2" x14ac:dyDescent="0.25">
      <c r="A11908" s="204">
        <v>39308</v>
      </c>
      <c r="B11908" s="201">
        <v>5.0599999999999996</v>
      </c>
    </row>
    <row r="11909" spans="1:2" x14ac:dyDescent="0.25">
      <c r="A11909" s="204">
        <v>39309</v>
      </c>
      <c r="B11909" s="201">
        <v>5.07</v>
      </c>
    </row>
    <row r="11910" spans="1:2" x14ac:dyDescent="0.25">
      <c r="A11910" s="204">
        <v>39310</v>
      </c>
      <c r="B11910" s="201">
        <v>4.99</v>
      </c>
    </row>
    <row r="11911" spans="1:2" x14ac:dyDescent="0.25">
      <c r="A11911" s="204">
        <v>39311</v>
      </c>
      <c r="B11911" s="201">
        <v>5.0599999999999996</v>
      </c>
    </row>
    <row r="11912" spans="1:2" x14ac:dyDescent="0.25">
      <c r="A11912" s="204">
        <v>39314</v>
      </c>
      <c r="B11912" s="201">
        <v>5.04</v>
      </c>
    </row>
    <row r="11913" spans="1:2" x14ac:dyDescent="0.25">
      <c r="A11913" s="204">
        <v>39315</v>
      </c>
      <c r="B11913" s="201">
        <v>5</v>
      </c>
    </row>
    <row r="11914" spans="1:2" x14ac:dyDescent="0.25">
      <c r="A11914" s="204">
        <v>39316</v>
      </c>
      <c r="B11914" s="201">
        <v>5.01</v>
      </c>
    </row>
    <row r="11915" spans="1:2" x14ac:dyDescent="0.25">
      <c r="A11915" s="204">
        <v>39317</v>
      </c>
      <c r="B11915" s="201">
        <v>4.9800000000000004</v>
      </c>
    </row>
    <row r="11916" spans="1:2" x14ac:dyDescent="0.25">
      <c r="A11916" s="204">
        <v>39318</v>
      </c>
      <c r="B11916" s="201">
        <v>4.95</v>
      </c>
    </row>
    <row r="11917" spans="1:2" x14ac:dyDescent="0.25">
      <c r="A11917" s="204">
        <v>39321</v>
      </c>
      <c r="B11917" s="201">
        <v>4.92</v>
      </c>
    </row>
    <row r="11918" spans="1:2" x14ac:dyDescent="0.25">
      <c r="A11918" s="204">
        <v>39322</v>
      </c>
      <c r="B11918" s="201">
        <v>4.9000000000000004</v>
      </c>
    </row>
    <row r="11919" spans="1:2" x14ac:dyDescent="0.25">
      <c r="A11919" s="204">
        <v>39323</v>
      </c>
      <c r="B11919" s="201">
        <v>4.93</v>
      </c>
    </row>
    <row r="11920" spans="1:2" x14ac:dyDescent="0.25">
      <c r="A11920" s="204">
        <v>39324</v>
      </c>
      <c r="B11920" s="201">
        <v>4.87</v>
      </c>
    </row>
    <row r="11921" spans="1:2" x14ac:dyDescent="0.25">
      <c r="A11921" s="204">
        <v>39325</v>
      </c>
      <c r="B11921" s="201">
        <v>4.87</v>
      </c>
    </row>
    <row r="11922" spans="1:2" x14ac:dyDescent="0.25">
      <c r="A11922" s="204">
        <v>39328</v>
      </c>
      <c r="B11922" s="201" t="e">
        <f>NA()</f>
        <v>#N/A</v>
      </c>
    </row>
    <row r="11923" spans="1:2" x14ac:dyDescent="0.25">
      <c r="A11923" s="204">
        <v>39329</v>
      </c>
      <c r="B11923" s="201">
        <v>4.88</v>
      </c>
    </row>
    <row r="11924" spans="1:2" x14ac:dyDescent="0.25">
      <c r="A11924" s="204">
        <v>39330</v>
      </c>
      <c r="B11924" s="201">
        <v>4.82</v>
      </c>
    </row>
    <row r="11925" spans="1:2" x14ac:dyDescent="0.25">
      <c r="A11925" s="204">
        <v>39331</v>
      </c>
      <c r="B11925" s="201">
        <v>4.84</v>
      </c>
    </row>
    <row r="11926" spans="1:2" x14ac:dyDescent="0.25">
      <c r="A11926" s="204">
        <v>39332</v>
      </c>
      <c r="B11926" s="201">
        <v>4.7300000000000004</v>
      </c>
    </row>
    <row r="11927" spans="1:2" x14ac:dyDescent="0.25">
      <c r="A11927" s="204">
        <v>39335</v>
      </c>
      <c r="B11927" s="201">
        <v>4.68</v>
      </c>
    </row>
    <row r="11928" spans="1:2" x14ac:dyDescent="0.25">
      <c r="A11928" s="204">
        <v>39336</v>
      </c>
      <c r="B11928" s="201">
        <v>4.68</v>
      </c>
    </row>
    <row r="11929" spans="1:2" x14ac:dyDescent="0.25">
      <c r="A11929" s="204">
        <v>39337</v>
      </c>
      <c r="B11929" s="201">
        <v>4.72</v>
      </c>
    </row>
    <row r="11930" spans="1:2" x14ac:dyDescent="0.25">
      <c r="A11930" s="204">
        <v>39338</v>
      </c>
      <c r="B11930" s="201">
        <v>4.79</v>
      </c>
    </row>
    <row r="11931" spans="1:2" x14ac:dyDescent="0.25">
      <c r="A11931" s="204">
        <v>39339</v>
      </c>
      <c r="B11931" s="201">
        <v>4.7699999999999996</v>
      </c>
    </row>
    <row r="11932" spans="1:2" x14ac:dyDescent="0.25">
      <c r="A11932" s="204">
        <v>39342</v>
      </c>
      <c r="B11932" s="201">
        <v>4.76</v>
      </c>
    </row>
    <row r="11933" spans="1:2" x14ac:dyDescent="0.25">
      <c r="A11933" s="204">
        <v>39343</v>
      </c>
      <c r="B11933" s="201">
        <v>4.8099999999999996</v>
      </c>
    </row>
    <row r="11934" spans="1:2" x14ac:dyDescent="0.25">
      <c r="A11934" s="204">
        <v>39344</v>
      </c>
      <c r="B11934" s="201">
        <v>4.8600000000000003</v>
      </c>
    </row>
    <row r="11935" spans="1:2" x14ac:dyDescent="0.25">
      <c r="A11935" s="204">
        <v>39345</v>
      </c>
      <c r="B11935" s="201">
        <v>4.99</v>
      </c>
    </row>
    <row r="11936" spans="1:2" x14ac:dyDescent="0.25">
      <c r="A11936" s="204">
        <v>39346</v>
      </c>
      <c r="B11936" s="201">
        <v>4.95</v>
      </c>
    </row>
    <row r="11937" spans="1:2" x14ac:dyDescent="0.25">
      <c r="A11937" s="204">
        <v>39349</v>
      </c>
      <c r="B11937" s="201">
        <v>4.9400000000000004</v>
      </c>
    </row>
    <row r="11938" spans="1:2" x14ac:dyDescent="0.25">
      <c r="A11938" s="204">
        <v>39350</v>
      </c>
      <c r="B11938" s="201">
        <v>4.9400000000000004</v>
      </c>
    </row>
    <row r="11939" spans="1:2" x14ac:dyDescent="0.25">
      <c r="A11939" s="204">
        <v>39351</v>
      </c>
      <c r="B11939" s="201">
        <v>4.95</v>
      </c>
    </row>
    <row r="11940" spans="1:2" x14ac:dyDescent="0.25">
      <c r="A11940" s="204">
        <v>39352</v>
      </c>
      <c r="B11940" s="201">
        <v>4.8899999999999997</v>
      </c>
    </row>
    <row r="11941" spans="1:2" x14ac:dyDescent="0.25">
      <c r="A11941" s="204">
        <v>39353</v>
      </c>
      <c r="B11941" s="201">
        <v>4.8899999999999997</v>
      </c>
    </row>
    <row r="11942" spans="1:2" x14ac:dyDescent="0.25">
      <c r="A11942" s="204">
        <v>39356</v>
      </c>
      <c r="B11942" s="201">
        <v>4.8499999999999996</v>
      </c>
    </row>
    <row r="11943" spans="1:2" x14ac:dyDescent="0.25">
      <c r="A11943" s="204">
        <v>39357</v>
      </c>
      <c r="B11943" s="201">
        <v>4.83</v>
      </c>
    </row>
    <row r="11944" spans="1:2" x14ac:dyDescent="0.25">
      <c r="A11944" s="204">
        <v>39358</v>
      </c>
      <c r="B11944" s="201">
        <v>4.8499999999999996</v>
      </c>
    </row>
    <row r="11945" spans="1:2" x14ac:dyDescent="0.25">
      <c r="A11945" s="204">
        <v>39359</v>
      </c>
      <c r="B11945" s="201">
        <v>4.83</v>
      </c>
    </row>
    <row r="11946" spans="1:2" x14ac:dyDescent="0.25">
      <c r="A11946" s="204">
        <v>39360</v>
      </c>
      <c r="B11946" s="201">
        <v>4.9400000000000004</v>
      </c>
    </row>
    <row r="11947" spans="1:2" x14ac:dyDescent="0.25">
      <c r="A11947" s="204">
        <v>39363</v>
      </c>
      <c r="B11947" s="201" t="e">
        <f>NA()</f>
        <v>#N/A</v>
      </c>
    </row>
    <row r="11948" spans="1:2" x14ac:dyDescent="0.25">
      <c r="A11948" s="204">
        <v>39364</v>
      </c>
      <c r="B11948" s="201">
        <v>4.93</v>
      </c>
    </row>
    <row r="11949" spans="1:2" x14ac:dyDescent="0.25">
      <c r="A11949" s="204">
        <v>39365</v>
      </c>
      <c r="B11949" s="201">
        <v>4.93</v>
      </c>
    </row>
    <row r="11950" spans="1:2" x14ac:dyDescent="0.25">
      <c r="A11950" s="204">
        <v>39366</v>
      </c>
      <c r="B11950" s="201">
        <v>4.95</v>
      </c>
    </row>
    <row r="11951" spans="1:2" x14ac:dyDescent="0.25">
      <c r="A11951" s="204">
        <v>39367</v>
      </c>
      <c r="B11951" s="201">
        <v>4.9800000000000004</v>
      </c>
    </row>
    <row r="11952" spans="1:2" x14ac:dyDescent="0.25">
      <c r="A11952" s="204">
        <v>39370</v>
      </c>
      <c r="B11952" s="201">
        <v>4.9800000000000004</v>
      </c>
    </row>
    <row r="11953" spans="1:2" x14ac:dyDescent="0.25">
      <c r="A11953" s="204">
        <v>39371</v>
      </c>
      <c r="B11953" s="201">
        <v>4.97</v>
      </c>
    </row>
    <row r="11954" spans="1:2" x14ac:dyDescent="0.25">
      <c r="A11954" s="204">
        <v>39372</v>
      </c>
      <c r="B11954" s="201">
        <v>4.88</v>
      </c>
    </row>
    <row r="11955" spans="1:2" x14ac:dyDescent="0.25">
      <c r="A11955" s="204">
        <v>39373</v>
      </c>
      <c r="B11955" s="201">
        <v>4.84</v>
      </c>
    </row>
    <row r="11956" spans="1:2" x14ac:dyDescent="0.25">
      <c r="A11956" s="204">
        <v>39374</v>
      </c>
      <c r="B11956" s="201">
        <v>4.74</v>
      </c>
    </row>
    <row r="11957" spans="1:2" x14ac:dyDescent="0.25">
      <c r="A11957" s="204">
        <v>39377</v>
      </c>
      <c r="B11957" s="201">
        <v>4.7300000000000004</v>
      </c>
    </row>
    <row r="11958" spans="1:2" x14ac:dyDescent="0.25">
      <c r="A11958" s="204">
        <v>39378</v>
      </c>
      <c r="B11958" s="201">
        <v>4.74</v>
      </c>
    </row>
    <row r="11959" spans="1:2" x14ac:dyDescent="0.25">
      <c r="A11959" s="204">
        <v>39379</v>
      </c>
      <c r="B11959" s="201">
        <v>4.6900000000000004</v>
      </c>
    </row>
    <row r="11960" spans="1:2" x14ac:dyDescent="0.25">
      <c r="A11960" s="204">
        <v>39380</v>
      </c>
      <c r="B11960" s="201">
        <v>4.7</v>
      </c>
    </row>
    <row r="11961" spans="1:2" x14ac:dyDescent="0.25">
      <c r="A11961" s="204">
        <v>39381</v>
      </c>
      <c r="B11961" s="201">
        <v>4.7300000000000004</v>
      </c>
    </row>
    <row r="11962" spans="1:2" x14ac:dyDescent="0.25">
      <c r="A11962" s="204">
        <v>39384</v>
      </c>
      <c r="B11962" s="201">
        <v>4.71</v>
      </c>
    </row>
    <row r="11963" spans="1:2" x14ac:dyDescent="0.25">
      <c r="A11963" s="204">
        <v>39385</v>
      </c>
      <c r="B11963" s="201">
        <v>4.72</v>
      </c>
    </row>
    <row r="11964" spans="1:2" x14ac:dyDescent="0.25">
      <c r="A11964" s="204">
        <v>39386</v>
      </c>
      <c r="B11964" s="201">
        <v>4.79</v>
      </c>
    </row>
    <row r="11965" spans="1:2" x14ac:dyDescent="0.25">
      <c r="A11965" s="204">
        <v>39387</v>
      </c>
      <c r="B11965" s="201">
        <v>4.6900000000000004</v>
      </c>
    </row>
    <row r="11966" spans="1:2" x14ac:dyDescent="0.25">
      <c r="A11966" s="204">
        <v>39388</v>
      </c>
      <c r="B11966" s="201">
        <v>4.6500000000000004</v>
      </c>
    </row>
    <row r="11967" spans="1:2" x14ac:dyDescent="0.25">
      <c r="A11967" s="204">
        <v>39391</v>
      </c>
      <c r="B11967" s="201">
        <v>4.67</v>
      </c>
    </row>
    <row r="11968" spans="1:2" x14ac:dyDescent="0.25">
      <c r="A11968" s="204">
        <v>39392</v>
      </c>
      <c r="B11968" s="201">
        <v>4.7</v>
      </c>
    </row>
    <row r="11969" spans="1:2" x14ac:dyDescent="0.25">
      <c r="A11969" s="204">
        <v>39393</v>
      </c>
      <c r="B11969" s="201">
        <v>4.71</v>
      </c>
    </row>
    <row r="11970" spans="1:2" x14ac:dyDescent="0.25">
      <c r="A11970" s="204">
        <v>39394</v>
      </c>
      <c r="B11970" s="201">
        <v>4.7</v>
      </c>
    </row>
    <row r="11971" spans="1:2" x14ac:dyDescent="0.25">
      <c r="A11971" s="204">
        <v>39395</v>
      </c>
      <c r="B11971" s="201">
        <v>4.6399999999999997</v>
      </c>
    </row>
    <row r="11972" spans="1:2" x14ac:dyDescent="0.25">
      <c r="A11972" s="204">
        <v>39398</v>
      </c>
      <c r="B11972" s="201" t="e">
        <f>NA()</f>
        <v>#N/A</v>
      </c>
    </row>
    <row r="11973" spans="1:2" x14ac:dyDescent="0.25">
      <c r="A11973" s="204">
        <v>39399</v>
      </c>
      <c r="B11973" s="201">
        <v>4.6399999999999997</v>
      </c>
    </row>
    <row r="11974" spans="1:2" x14ac:dyDescent="0.25">
      <c r="A11974" s="204">
        <v>39400</v>
      </c>
      <c r="B11974" s="201">
        <v>4.6500000000000004</v>
      </c>
    </row>
    <row r="11975" spans="1:2" x14ac:dyDescent="0.25">
      <c r="A11975" s="204">
        <v>39401</v>
      </c>
      <c r="B11975" s="201">
        <v>4.58</v>
      </c>
    </row>
    <row r="11976" spans="1:2" x14ac:dyDescent="0.25">
      <c r="A11976" s="204">
        <v>39402</v>
      </c>
      <c r="B11976" s="201">
        <v>4.5599999999999996</v>
      </c>
    </row>
    <row r="11977" spans="1:2" x14ac:dyDescent="0.25">
      <c r="A11977" s="204">
        <v>39405</v>
      </c>
      <c r="B11977" s="201">
        <v>4.5</v>
      </c>
    </row>
    <row r="11978" spans="1:2" x14ac:dyDescent="0.25">
      <c r="A11978" s="204">
        <v>39406</v>
      </c>
      <c r="B11978" s="201">
        <v>4.51</v>
      </c>
    </row>
    <row r="11979" spans="1:2" x14ac:dyDescent="0.25">
      <c r="A11979" s="204">
        <v>39407</v>
      </c>
      <c r="B11979" s="201">
        <v>4.49</v>
      </c>
    </row>
    <row r="11980" spans="1:2" x14ac:dyDescent="0.25">
      <c r="A11980" s="204">
        <v>39408</v>
      </c>
      <c r="B11980" s="201" t="e">
        <f>NA()</f>
        <v>#N/A</v>
      </c>
    </row>
    <row r="11981" spans="1:2" x14ac:dyDescent="0.25">
      <c r="A11981" s="204">
        <v>39409</v>
      </c>
      <c r="B11981" s="201">
        <v>4.46</v>
      </c>
    </row>
    <row r="11982" spans="1:2" x14ac:dyDescent="0.25">
      <c r="A11982" s="204">
        <v>39412</v>
      </c>
      <c r="B11982" s="201">
        <v>4.29</v>
      </c>
    </row>
    <row r="11983" spans="1:2" x14ac:dyDescent="0.25">
      <c r="A11983" s="204">
        <v>39413</v>
      </c>
      <c r="B11983" s="201">
        <v>4.4000000000000004</v>
      </c>
    </row>
    <row r="11984" spans="1:2" x14ac:dyDescent="0.25">
      <c r="A11984" s="204">
        <v>39414</v>
      </c>
      <c r="B11984" s="201">
        <v>4.46</v>
      </c>
    </row>
    <row r="11985" spans="1:2" x14ac:dyDescent="0.25">
      <c r="A11985" s="204">
        <v>39415</v>
      </c>
      <c r="B11985" s="201">
        <v>4.3899999999999997</v>
      </c>
    </row>
    <row r="11986" spans="1:2" x14ac:dyDescent="0.25">
      <c r="A11986" s="204">
        <v>39416</v>
      </c>
      <c r="B11986" s="201">
        <v>4.4400000000000004</v>
      </c>
    </row>
    <row r="11987" spans="1:2" x14ac:dyDescent="0.25">
      <c r="A11987" s="204">
        <v>39419</v>
      </c>
      <c r="B11987" s="201">
        <v>4.38</v>
      </c>
    </row>
    <row r="11988" spans="1:2" x14ac:dyDescent="0.25">
      <c r="A11988" s="204">
        <v>39420</v>
      </c>
      <c r="B11988" s="201">
        <v>4.38</v>
      </c>
    </row>
    <row r="11989" spans="1:2" x14ac:dyDescent="0.25">
      <c r="A11989" s="204">
        <v>39421</v>
      </c>
      <c r="B11989" s="201">
        <v>4.42</v>
      </c>
    </row>
    <row r="11990" spans="1:2" x14ac:dyDescent="0.25">
      <c r="A11990" s="204">
        <v>39422</v>
      </c>
      <c r="B11990" s="201">
        <v>4.5199999999999996</v>
      </c>
    </row>
    <row r="11991" spans="1:2" x14ac:dyDescent="0.25">
      <c r="A11991" s="204">
        <v>39423</v>
      </c>
      <c r="B11991" s="201">
        <v>4.62</v>
      </c>
    </row>
    <row r="11992" spans="1:2" x14ac:dyDescent="0.25">
      <c r="A11992" s="204">
        <v>39426</v>
      </c>
      <c r="B11992" s="201">
        <v>4.6399999999999997</v>
      </c>
    </row>
    <row r="11993" spans="1:2" x14ac:dyDescent="0.25">
      <c r="A11993" s="204">
        <v>39427</v>
      </c>
      <c r="B11993" s="201">
        <v>4.51</v>
      </c>
    </row>
    <row r="11994" spans="1:2" x14ac:dyDescent="0.25">
      <c r="A11994" s="204">
        <v>39428</v>
      </c>
      <c r="B11994" s="201">
        <v>4.55</v>
      </c>
    </row>
    <row r="11995" spans="1:2" x14ac:dyDescent="0.25">
      <c r="A11995" s="204">
        <v>39429</v>
      </c>
      <c r="B11995" s="201">
        <v>4.66</v>
      </c>
    </row>
    <row r="11996" spans="1:2" x14ac:dyDescent="0.25">
      <c r="A11996" s="204">
        <v>39430</v>
      </c>
      <c r="B11996" s="201">
        <v>4.71</v>
      </c>
    </row>
    <row r="11997" spans="1:2" x14ac:dyDescent="0.25">
      <c r="A11997" s="204">
        <v>39433</v>
      </c>
      <c r="B11997" s="201">
        <v>4.67</v>
      </c>
    </row>
    <row r="11998" spans="1:2" x14ac:dyDescent="0.25">
      <c r="A11998" s="204">
        <v>39434</v>
      </c>
      <c r="B11998" s="201">
        <v>4.5999999999999996</v>
      </c>
    </row>
    <row r="11999" spans="1:2" x14ac:dyDescent="0.25">
      <c r="A11999" s="204">
        <v>39435</v>
      </c>
      <c r="B11999" s="201">
        <v>4.5199999999999996</v>
      </c>
    </row>
    <row r="12000" spans="1:2" x14ac:dyDescent="0.25">
      <c r="A12000" s="204">
        <v>39436</v>
      </c>
      <c r="B12000" s="201">
        <v>4.5</v>
      </c>
    </row>
    <row r="12001" spans="1:2" x14ac:dyDescent="0.25">
      <c r="A12001" s="204">
        <v>39437</v>
      </c>
      <c r="B12001" s="201">
        <v>4.62</v>
      </c>
    </row>
    <row r="12002" spans="1:2" x14ac:dyDescent="0.25">
      <c r="A12002" s="204">
        <v>39440</v>
      </c>
      <c r="B12002" s="201">
        <v>4.67</v>
      </c>
    </row>
    <row r="12003" spans="1:2" x14ac:dyDescent="0.25">
      <c r="A12003" s="204">
        <v>39441</v>
      </c>
      <c r="B12003" s="201" t="e">
        <f>NA()</f>
        <v>#N/A</v>
      </c>
    </row>
    <row r="12004" spans="1:2" x14ac:dyDescent="0.25">
      <c r="A12004" s="204">
        <v>39442</v>
      </c>
      <c r="B12004" s="201">
        <v>4.7300000000000004</v>
      </c>
    </row>
    <row r="12005" spans="1:2" x14ac:dyDescent="0.25">
      <c r="A12005" s="204">
        <v>39443</v>
      </c>
      <c r="B12005" s="201">
        <v>4.66</v>
      </c>
    </row>
    <row r="12006" spans="1:2" x14ac:dyDescent="0.25">
      <c r="A12006" s="204">
        <v>39444</v>
      </c>
      <c r="B12006" s="201">
        <v>4.5599999999999996</v>
      </c>
    </row>
    <row r="12007" spans="1:2" x14ac:dyDescent="0.25">
      <c r="A12007" s="204">
        <v>39447</v>
      </c>
      <c r="B12007" s="201">
        <v>4.5</v>
      </c>
    </row>
    <row r="12008" spans="1:2" x14ac:dyDescent="0.25">
      <c r="A12008" s="204">
        <v>39448</v>
      </c>
      <c r="B12008" s="201" t="e">
        <f>NA()</f>
        <v>#N/A</v>
      </c>
    </row>
    <row r="12009" spans="1:2" x14ac:dyDescent="0.25">
      <c r="A12009" s="204">
        <v>39449</v>
      </c>
      <c r="B12009" s="201">
        <v>4.3899999999999997</v>
      </c>
    </row>
    <row r="12010" spans="1:2" x14ac:dyDescent="0.25">
      <c r="A12010" s="204">
        <v>39450</v>
      </c>
      <c r="B12010" s="201">
        <v>4.41</v>
      </c>
    </row>
    <row r="12011" spans="1:2" x14ac:dyDescent="0.25">
      <c r="A12011" s="204">
        <v>39451</v>
      </c>
      <c r="B12011" s="201">
        <v>4.4000000000000004</v>
      </c>
    </row>
    <row r="12012" spans="1:2" x14ac:dyDescent="0.25">
      <c r="A12012" s="204">
        <v>39454</v>
      </c>
      <c r="B12012" s="201">
        <v>4.37</v>
      </c>
    </row>
    <row r="12013" spans="1:2" x14ac:dyDescent="0.25">
      <c r="A12013" s="204">
        <v>39455</v>
      </c>
      <c r="B12013" s="201">
        <v>4.3899999999999997</v>
      </c>
    </row>
    <row r="12014" spans="1:2" x14ac:dyDescent="0.25">
      <c r="A12014" s="204">
        <v>39456</v>
      </c>
      <c r="B12014" s="201">
        <v>4.3499999999999996</v>
      </c>
    </row>
    <row r="12015" spans="1:2" x14ac:dyDescent="0.25">
      <c r="A12015" s="204">
        <v>39457</v>
      </c>
      <c r="B12015" s="201">
        <v>4.47</v>
      </c>
    </row>
    <row r="12016" spans="1:2" x14ac:dyDescent="0.25">
      <c r="A12016" s="204">
        <v>39458</v>
      </c>
      <c r="B12016" s="201">
        <v>4.4000000000000004</v>
      </c>
    </row>
    <row r="12017" spans="1:2" x14ac:dyDescent="0.25">
      <c r="A12017" s="204">
        <v>39461</v>
      </c>
      <c r="B12017" s="201">
        <v>4.3899999999999997</v>
      </c>
    </row>
    <row r="12018" spans="1:2" x14ac:dyDescent="0.25">
      <c r="A12018" s="204">
        <v>39462</v>
      </c>
      <c r="B12018" s="201">
        <v>4.3</v>
      </c>
    </row>
    <row r="12019" spans="1:2" x14ac:dyDescent="0.25">
      <c r="A12019" s="204">
        <v>39463</v>
      </c>
      <c r="B12019" s="201">
        <v>4.34</v>
      </c>
    </row>
    <row r="12020" spans="1:2" x14ac:dyDescent="0.25">
      <c r="A12020" s="204">
        <v>39464</v>
      </c>
      <c r="B12020" s="201">
        <v>4.2699999999999996</v>
      </c>
    </row>
    <row r="12021" spans="1:2" x14ac:dyDescent="0.25">
      <c r="A12021" s="204">
        <v>39465</v>
      </c>
      <c r="B12021" s="201">
        <v>4.3</v>
      </c>
    </row>
    <row r="12022" spans="1:2" x14ac:dyDescent="0.25">
      <c r="A12022" s="204">
        <v>39468</v>
      </c>
      <c r="B12022" s="201" t="e">
        <f>NA()</f>
        <v>#N/A</v>
      </c>
    </row>
    <row r="12023" spans="1:2" x14ac:dyDescent="0.25">
      <c r="A12023" s="204">
        <v>39469</v>
      </c>
      <c r="B12023" s="201">
        <v>4.2300000000000004</v>
      </c>
    </row>
    <row r="12024" spans="1:2" x14ac:dyDescent="0.25">
      <c r="A12024" s="204">
        <v>39470</v>
      </c>
      <c r="B12024" s="201">
        <v>4.2300000000000004</v>
      </c>
    </row>
    <row r="12025" spans="1:2" x14ac:dyDescent="0.25">
      <c r="A12025" s="204">
        <v>39471</v>
      </c>
      <c r="B12025" s="201">
        <v>4.37</v>
      </c>
    </row>
    <row r="12026" spans="1:2" x14ac:dyDescent="0.25">
      <c r="A12026" s="204">
        <v>39472</v>
      </c>
      <c r="B12026" s="201">
        <v>4.3</v>
      </c>
    </row>
    <row r="12027" spans="1:2" x14ac:dyDescent="0.25">
      <c r="A12027" s="204">
        <v>39475</v>
      </c>
      <c r="B12027" s="201">
        <v>4.3</v>
      </c>
    </row>
    <row r="12028" spans="1:2" x14ac:dyDescent="0.25">
      <c r="A12028" s="204">
        <v>39476</v>
      </c>
      <c r="B12028" s="201">
        <v>4.3499999999999996</v>
      </c>
    </row>
    <row r="12029" spans="1:2" x14ac:dyDescent="0.25">
      <c r="A12029" s="204">
        <v>39477</v>
      </c>
      <c r="B12029" s="201">
        <v>4.45</v>
      </c>
    </row>
    <row r="12030" spans="1:2" x14ac:dyDescent="0.25">
      <c r="A12030" s="204">
        <v>39478</v>
      </c>
      <c r="B12030" s="201">
        <v>4.3499999999999996</v>
      </c>
    </row>
    <row r="12031" spans="1:2" x14ac:dyDescent="0.25">
      <c r="A12031" s="204">
        <v>39479</v>
      </c>
      <c r="B12031" s="201">
        <v>4.3099999999999996</v>
      </c>
    </row>
    <row r="12032" spans="1:2" x14ac:dyDescent="0.25">
      <c r="A12032" s="204">
        <v>39482</v>
      </c>
      <c r="B12032" s="201">
        <v>4.37</v>
      </c>
    </row>
    <row r="12033" spans="1:2" x14ac:dyDescent="0.25">
      <c r="A12033" s="204">
        <v>39483</v>
      </c>
      <c r="B12033" s="201">
        <v>4.32</v>
      </c>
    </row>
    <row r="12034" spans="1:2" x14ac:dyDescent="0.25">
      <c r="A12034" s="204">
        <v>39484</v>
      </c>
      <c r="B12034" s="201">
        <v>4.3600000000000003</v>
      </c>
    </row>
    <row r="12035" spans="1:2" x14ac:dyDescent="0.25">
      <c r="A12035" s="204">
        <v>39485</v>
      </c>
      <c r="B12035" s="201">
        <v>4.5</v>
      </c>
    </row>
    <row r="12036" spans="1:2" x14ac:dyDescent="0.25">
      <c r="A12036" s="204">
        <v>39486</v>
      </c>
      <c r="B12036" s="201">
        <v>4.41</v>
      </c>
    </row>
    <row r="12037" spans="1:2" x14ac:dyDescent="0.25">
      <c r="A12037" s="204">
        <v>39489</v>
      </c>
      <c r="B12037" s="201">
        <v>4.38</v>
      </c>
    </row>
    <row r="12038" spans="1:2" x14ac:dyDescent="0.25">
      <c r="A12038" s="204">
        <v>39490</v>
      </c>
      <c r="B12038" s="201">
        <v>4.43</v>
      </c>
    </row>
    <row r="12039" spans="1:2" x14ac:dyDescent="0.25">
      <c r="A12039" s="204">
        <v>39491</v>
      </c>
      <c r="B12039" s="201">
        <v>4.4800000000000004</v>
      </c>
    </row>
    <row r="12040" spans="1:2" x14ac:dyDescent="0.25">
      <c r="A12040" s="204">
        <v>39492</v>
      </c>
      <c r="B12040" s="201">
        <v>4.63</v>
      </c>
    </row>
    <row r="12041" spans="1:2" x14ac:dyDescent="0.25">
      <c r="A12041" s="204">
        <v>39493</v>
      </c>
      <c r="B12041" s="201">
        <v>4.55</v>
      </c>
    </row>
    <row r="12042" spans="1:2" x14ac:dyDescent="0.25">
      <c r="A12042" s="204">
        <v>39496</v>
      </c>
      <c r="B12042" s="201" t="e">
        <f>NA()</f>
        <v>#N/A</v>
      </c>
    </row>
    <row r="12043" spans="1:2" x14ac:dyDescent="0.25">
      <c r="A12043" s="204">
        <v>39497</v>
      </c>
      <c r="B12043" s="201">
        <v>4.63</v>
      </c>
    </row>
    <row r="12044" spans="1:2" x14ac:dyDescent="0.25">
      <c r="A12044" s="204">
        <v>39498</v>
      </c>
      <c r="B12044" s="201">
        <v>4.63</v>
      </c>
    </row>
    <row r="12045" spans="1:2" x14ac:dyDescent="0.25">
      <c r="A12045" s="204">
        <v>39499</v>
      </c>
      <c r="B12045" s="201">
        <v>4.5199999999999996</v>
      </c>
    </row>
    <row r="12046" spans="1:2" x14ac:dyDescent="0.25">
      <c r="A12046" s="204">
        <v>39500</v>
      </c>
      <c r="B12046" s="201">
        <v>4.55</v>
      </c>
    </row>
    <row r="12047" spans="1:2" x14ac:dyDescent="0.25">
      <c r="A12047" s="204">
        <v>39503</v>
      </c>
      <c r="B12047" s="201">
        <v>4.6500000000000004</v>
      </c>
    </row>
    <row r="12048" spans="1:2" x14ac:dyDescent="0.25">
      <c r="A12048" s="204">
        <v>39504</v>
      </c>
      <c r="B12048" s="201">
        <v>4.6399999999999997</v>
      </c>
    </row>
    <row r="12049" spans="1:2" x14ac:dyDescent="0.25">
      <c r="A12049" s="204">
        <v>39505</v>
      </c>
      <c r="B12049" s="201">
        <v>4.62</v>
      </c>
    </row>
    <row r="12050" spans="1:2" x14ac:dyDescent="0.25">
      <c r="A12050" s="204">
        <v>39506</v>
      </c>
      <c r="B12050" s="201">
        <v>4.51</v>
      </c>
    </row>
    <row r="12051" spans="1:2" x14ac:dyDescent="0.25">
      <c r="A12051" s="204">
        <v>39507</v>
      </c>
      <c r="B12051" s="201">
        <v>4.37</v>
      </c>
    </row>
    <row r="12052" spans="1:2" x14ac:dyDescent="0.25">
      <c r="A12052" s="204">
        <v>39510</v>
      </c>
      <c r="B12052" s="201">
        <v>4.37</v>
      </c>
    </row>
    <row r="12053" spans="1:2" x14ac:dyDescent="0.25">
      <c r="A12053" s="204">
        <v>39511</v>
      </c>
      <c r="B12053" s="201">
        <v>4.46</v>
      </c>
    </row>
    <row r="12054" spans="1:2" x14ac:dyDescent="0.25">
      <c r="A12054" s="204">
        <v>39512</v>
      </c>
      <c r="B12054" s="201">
        <v>4.55</v>
      </c>
    </row>
    <row r="12055" spans="1:2" x14ac:dyDescent="0.25">
      <c r="A12055" s="204">
        <v>39513</v>
      </c>
      <c r="B12055" s="201">
        <v>4.5199999999999996</v>
      </c>
    </row>
    <row r="12056" spans="1:2" x14ac:dyDescent="0.25">
      <c r="A12056" s="204">
        <v>39514</v>
      </c>
      <c r="B12056" s="201">
        <v>4.49</v>
      </c>
    </row>
    <row r="12057" spans="1:2" x14ac:dyDescent="0.25">
      <c r="A12057" s="204">
        <v>39517</v>
      </c>
      <c r="B12057" s="201">
        <v>4.3899999999999997</v>
      </c>
    </row>
    <row r="12058" spans="1:2" x14ac:dyDescent="0.25">
      <c r="A12058" s="204">
        <v>39518</v>
      </c>
      <c r="B12058" s="201">
        <v>4.4800000000000004</v>
      </c>
    </row>
    <row r="12059" spans="1:2" x14ac:dyDescent="0.25">
      <c r="A12059" s="204">
        <v>39519</v>
      </c>
      <c r="B12059" s="201">
        <v>4.3499999999999996</v>
      </c>
    </row>
    <row r="12060" spans="1:2" x14ac:dyDescent="0.25">
      <c r="A12060" s="204">
        <v>39520</v>
      </c>
      <c r="B12060" s="201">
        <v>4.42</v>
      </c>
    </row>
    <row r="12061" spans="1:2" x14ac:dyDescent="0.25">
      <c r="A12061" s="204">
        <v>39521</v>
      </c>
      <c r="B12061" s="201">
        <v>4.3</v>
      </c>
    </row>
    <row r="12062" spans="1:2" x14ac:dyDescent="0.25">
      <c r="A12062" s="204">
        <v>39524</v>
      </c>
      <c r="B12062" s="201">
        <v>4.24</v>
      </c>
    </row>
    <row r="12063" spans="1:2" x14ac:dyDescent="0.25">
      <c r="A12063" s="204">
        <v>39525</v>
      </c>
      <c r="B12063" s="201">
        <v>4.3</v>
      </c>
    </row>
    <row r="12064" spans="1:2" x14ac:dyDescent="0.25">
      <c r="A12064" s="204">
        <v>39526</v>
      </c>
      <c r="B12064" s="201">
        <v>4.2</v>
      </c>
    </row>
    <row r="12065" spans="1:2" x14ac:dyDescent="0.25">
      <c r="A12065" s="204">
        <v>39527</v>
      </c>
      <c r="B12065" s="201">
        <v>4.1500000000000004</v>
      </c>
    </row>
    <row r="12066" spans="1:2" x14ac:dyDescent="0.25">
      <c r="A12066" s="204">
        <v>39528</v>
      </c>
      <c r="B12066" s="201" t="e">
        <f>NA()</f>
        <v>#N/A</v>
      </c>
    </row>
    <row r="12067" spans="1:2" x14ac:dyDescent="0.25">
      <c r="A12067" s="204">
        <v>39531</v>
      </c>
      <c r="B12067" s="201">
        <v>4.3099999999999996</v>
      </c>
    </row>
    <row r="12068" spans="1:2" x14ac:dyDescent="0.25">
      <c r="A12068" s="204">
        <v>39532</v>
      </c>
      <c r="B12068" s="201">
        <v>4.29</v>
      </c>
    </row>
    <row r="12069" spans="1:2" x14ac:dyDescent="0.25">
      <c r="A12069" s="204">
        <v>39533</v>
      </c>
      <c r="B12069" s="201">
        <v>4.3099999999999996</v>
      </c>
    </row>
    <row r="12070" spans="1:2" x14ac:dyDescent="0.25">
      <c r="A12070" s="204">
        <v>39534</v>
      </c>
      <c r="B12070" s="201">
        <v>4.37</v>
      </c>
    </row>
    <row r="12071" spans="1:2" x14ac:dyDescent="0.25">
      <c r="A12071" s="204">
        <v>39535</v>
      </c>
      <c r="B12071" s="201">
        <v>4.32</v>
      </c>
    </row>
    <row r="12072" spans="1:2" x14ac:dyDescent="0.25">
      <c r="A12072" s="204">
        <v>39538</v>
      </c>
      <c r="B12072" s="201">
        <v>4.3</v>
      </c>
    </row>
    <row r="12073" spans="1:2" x14ac:dyDescent="0.25">
      <c r="A12073" s="204">
        <v>39539</v>
      </c>
      <c r="B12073" s="201">
        <v>4.4000000000000004</v>
      </c>
    </row>
    <row r="12074" spans="1:2" x14ac:dyDescent="0.25">
      <c r="A12074" s="204">
        <v>39540</v>
      </c>
      <c r="B12074" s="201">
        <v>4.4000000000000004</v>
      </c>
    </row>
    <row r="12075" spans="1:2" x14ac:dyDescent="0.25">
      <c r="A12075" s="204">
        <v>39541</v>
      </c>
      <c r="B12075" s="201">
        <v>4.41</v>
      </c>
    </row>
    <row r="12076" spans="1:2" x14ac:dyDescent="0.25">
      <c r="A12076" s="204">
        <v>39542</v>
      </c>
      <c r="B12076" s="201">
        <v>4.32</v>
      </c>
    </row>
    <row r="12077" spans="1:2" x14ac:dyDescent="0.25">
      <c r="A12077" s="204">
        <v>39545</v>
      </c>
      <c r="B12077" s="201">
        <v>4.37</v>
      </c>
    </row>
    <row r="12078" spans="1:2" x14ac:dyDescent="0.25">
      <c r="A12078" s="204">
        <v>39546</v>
      </c>
      <c r="B12078" s="201">
        <v>4.37</v>
      </c>
    </row>
    <row r="12079" spans="1:2" x14ac:dyDescent="0.25">
      <c r="A12079" s="204">
        <v>39547</v>
      </c>
      <c r="B12079" s="201">
        <v>4.3</v>
      </c>
    </row>
    <row r="12080" spans="1:2" x14ac:dyDescent="0.25">
      <c r="A12080" s="204">
        <v>39548</v>
      </c>
      <c r="B12080" s="201">
        <v>4.33</v>
      </c>
    </row>
    <row r="12081" spans="1:2" x14ac:dyDescent="0.25">
      <c r="A12081" s="204">
        <v>39549</v>
      </c>
      <c r="B12081" s="201">
        <v>4.28</v>
      </c>
    </row>
    <row r="12082" spans="1:2" x14ac:dyDescent="0.25">
      <c r="A12082" s="204">
        <v>39552</v>
      </c>
      <c r="B12082" s="201">
        <v>4.32</v>
      </c>
    </row>
    <row r="12083" spans="1:2" x14ac:dyDescent="0.25">
      <c r="A12083" s="204">
        <v>39553</v>
      </c>
      <c r="B12083" s="201">
        <v>4.38</v>
      </c>
    </row>
    <row r="12084" spans="1:2" x14ac:dyDescent="0.25">
      <c r="A12084" s="204">
        <v>39554</v>
      </c>
      <c r="B12084" s="201">
        <v>4.49</v>
      </c>
    </row>
    <row r="12085" spans="1:2" x14ac:dyDescent="0.25">
      <c r="A12085" s="204">
        <v>39555</v>
      </c>
      <c r="B12085" s="201">
        <v>4.5</v>
      </c>
    </row>
    <row r="12086" spans="1:2" x14ac:dyDescent="0.25">
      <c r="A12086" s="204">
        <v>39556</v>
      </c>
      <c r="B12086" s="201">
        <v>4.5199999999999996</v>
      </c>
    </row>
    <row r="12087" spans="1:2" x14ac:dyDescent="0.25">
      <c r="A12087" s="204">
        <v>39559</v>
      </c>
      <c r="B12087" s="201">
        <v>4.4800000000000004</v>
      </c>
    </row>
    <row r="12088" spans="1:2" x14ac:dyDescent="0.25">
      <c r="A12088" s="204">
        <v>39560</v>
      </c>
      <c r="B12088" s="201">
        <v>4.47</v>
      </c>
    </row>
    <row r="12089" spans="1:2" x14ac:dyDescent="0.25">
      <c r="A12089" s="204">
        <v>39561</v>
      </c>
      <c r="B12089" s="201">
        <v>4.49</v>
      </c>
    </row>
    <row r="12090" spans="1:2" x14ac:dyDescent="0.25">
      <c r="A12090" s="204">
        <v>39562</v>
      </c>
      <c r="B12090" s="201">
        <v>4.5599999999999996</v>
      </c>
    </row>
    <row r="12091" spans="1:2" x14ac:dyDescent="0.25">
      <c r="A12091" s="204">
        <v>39563</v>
      </c>
      <c r="B12091" s="201">
        <v>4.6100000000000003</v>
      </c>
    </row>
    <row r="12092" spans="1:2" x14ac:dyDescent="0.25">
      <c r="A12092" s="204">
        <v>39566</v>
      </c>
      <c r="B12092" s="201">
        <v>4.57</v>
      </c>
    </row>
    <row r="12093" spans="1:2" x14ac:dyDescent="0.25">
      <c r="A12093" s="204">
        <v>39567</v>
      </c>
      <c r="B12093" s="201">
        <v>4.5599999999999996</v>
      </c>
    </row>
    <row r="12094" spans="1:2" x14ac:dyDescent="0.25">
      <c r="A12094" s="204">
        <v>39568</v>
      </c>
      <c r="B12094" s="201">
        <v>4.49</v>
      </c>
    </row>
    <row r="12095" spans="1:2" x14ac:dyDescent="0.25">
      <c r="A12095" s="204">
        <v>39569</v>
      </c>
      <c r="B12095" s="201">
        <v>4.49</v>
      </c>
    </row>
    <row r="12096" spans="1:2" x14ac:dyDescent="0.25">
      <c r="A12096" s="204">
        <v>39570</v>
      </c>
      <c r="B12096" s="201">
        <v>4.57</v>
      </c>
    </row>
    <row r="12097" spans="1:2" x14ac:dyDescent="0.25">
      <c r="A12097" s="204">
        <v>39573</v>
      </c>
      <c r="B12097" s="201">
        <v>4.58</v>
      </c>
    </row>
    <row r="12098" spans="1:2" x14ac:dyDescent="0.25">
      <c r="A12098" s="204">
        <v>39574</v>
      </c>
      <c r="B12098" s="201">
        <v>4.6399999999999997</v>
      </c>
    </row>
    <row r="12099" spans="1:2" x14ac:dyDescent="0.25">
      <c r="A12099" s="204">
        <v>39575</v>
      </c>
      <c r="B12099" s="201">
        <v>4.6100000000000003</v>
      </c>
    </row>
    <row r="12100" spans="1:2" x14ac:dyDescent="0.25">
      <c r="A12100" s="204">
        <v>39576</v>
      </c>
      <c r="B12100" s="201">
        <v>4.55</v>
      </c>
    </row>
    <row r="12101" spans="1:2" x14ac:dyDescent="0.25">
      <c r="A12101" s="204">
        <v>39577</v>
      </c>
      <c r="B12101" s="201">
        <v>4.5199999999999996</v>
      </c>
    </row>
    <row r="12102" spans="1:2" x14ac:dyDescent="0.25">
      <c r="A12102" s="204">
        <v>39580</v>
      </c>
      <c r="B12102" s="201">
        <v>4.5199999999999996</v>
      </c>
    </row>
    <row r="12103" spans="1:2" x14ac:dyDescent="0.25">
      <c r="A12103" s="204">
        <v>39581</v>
      </c>
      <c r="B12103" s="201">
        <v>4.6100000000000003</v>
      </c>
    </row>
    <row r="12104" spans="1:2" x14ac:dyDescent="0.25">
      <c r="A12104" s="204">
        <v>39582</v>
      </c>
      <c r="B12104" s="201">
        <v>4.63</v>
      </c>
    </row>
    <row r="12105" spans="1:2" x14ac:dyDescent="0.25">
      <c r="A12105" s="204">
        <v>39583</v>
      </c>
      <c r="B12105" s="201">
        <v>4.55</v>
      </c>
    </row>
    <row r="12106" spans="1:2" x14ac:dyDescent="0.25">
      <c r="A12106" s="204">
        <v>39584</v>
      </c>
      <c r="B12106" s="201">
        <v>4.57</v>
      </c>
    </row>
    <row r="12107" spans="1:2" x14ac:dyDescent="0.25">
      <c r="A12107" s="204">
        <v>39587</v>
      </c>
      <c r="B12107" s="201">
        <v>4.55</v>
      </c>
    </row>
    <row r="12108" spans="1:2" x14ac:dyDescent="0.25">
      <c r="A12108" s="204">
        <v>39588</v>
      </c>
      <c r="B12108" s="201">
        <v>4.5199999999999996</v>
      </c>
    </row>
    <row r="12109" spans="1:2" x14ac:dyDescent="0.25">
      <c r="A12109" s="204">
        <v>39589</v>
      </c>
      <c r="B12109" s="201">
        <v>4.53</v>
      </c>
    </row>
    <row r="12110" spans="1:2" x14ac:dyDescent="0.25">
      <c r="A12110" s="204">
        <v>39590</v>
      </c>
      <c r="B12110" s="201">
        <v>4.62</v>
      </c>
    </row>
    <row r="12111" spans="1:2" x14ac:dyDescent="0.25">
      <c r="A12111" s="204">
        <v>39591</v>
      </c>
      <c r="B12111" s="201">
        <v>4.5599999999999996</v>
      </c>
    </row>
    <row r="12112" spans="1:2" x14ac:dyDescent="0.25">
      <c r="A12112" s="204">
        <v>39594</v>
      </c>
      <c r="B12112" s="201" t="e">
        <f>NA()</f>
        <v>#N/A</v>
      </c>
    </row>
    <row r="12113" spans="1:2" x14ac:dyDescent="0.25">
      <c r="A12113" s="204">
        <v>39595</v>
      </c>
      <c r="B12113" s="201">
        <v>4.6500000000000004</v>
      </c>
    </row>
    <row r="12114" spans="1:2" x14ac:dyDescent="0.25">
      <c r="A12114" s="204">
        <v>39596</v>
      </c>
      <c r="B12114" s="201">
        <v>4.72</v>
      </c>
    </row>
    <row r="12115" spans="1:2" x14ac:dyDescent="0.25">
      <c r="A12115" s="204">
        <v>39597</v>
      </c>
      <c r="B12115" s="201">
        <v>4.7699999999999996</v>
      </c>
    </row>
    <row r="12116" spans="1:2" x14ac:dyDescent="0.25">
      <c r="A12116" s="204">
        <v>39598</v>
      </c>
      <c r="B12116" s="201">
        <v>4.74</v>
      </c>
    </row>
    <row r="12117" spans="1:2" x14ac:dyDescent="0.25">
      <c r="A12117" s="204">
        <v>39601</v>
      </c>
      <c r="B12117" s="201">
        <v>4.6900000000000004</v>
      </c>
    </row>
    <row r="12118" spans="1:2" x14ac:dyDescent="0.25">
      <c r="A12118" s="204">
        <v>39602</v>
      </c>
      <c r="B12118" s="201">
        <v>4.6399999999999997</v>
      </c>
    </row>
    <row r="12119" spans="1:2" x14ac:dyDescent="0.25">
      <c r="A12119" s="204">
        <v>39603</v>
      </c>
      <c r="B12119" s="201">
        <v>4.72</v>
      </c>
    </row>
    <row r="12120" spans="1:2" x14ac:dyDescent="0.25">
      <c r="A12120" s="204">
        <v>39604</v>
      </c>
      <c r="B12120" s="201">
        <v>4.7699999999999996</v>
      </c>
    </row>
    <row r="12121" spans="1:2" x14ac:dyDescent="0.25">
      <c r="A12121" s="204">
        <v>39605</v>
      </c>
      <c r="B12121" s="201">
        <v>4.67</v>
      </c>
    </row>
    <row r="12122" spans="1:2" x14ac:dyDescent="0.25">
      <c r="A12122" s="204">
        <v>39608</v>
      </c>
      <c r="B12122" s="201">
        <v>4.68</v>
      </c>
    </row>
    <row r="12123" spans="1:2" x14ac:dyDescent="0.25">
      <c r="A12123" s="204">
        <v>39609</v>
      </c>
      <c r="B12123" s="201">
        <v>4.76</v>
      </c>
    </row>
    <row r="12124" spans="1:2" x14ac:dyDescent="0.25">
      <c r="A12124" s="204">
        <v>39610</v>
      </c>
      <c r="B12124" s="201">
        <v>4.76</v>
      </c>
    </row>
    <row r="12125" spans="1:2" x14ac:dyDescent="0.25">
      <c r="A12125" s="204">
        <v>39611</v>
      </c>
      <c r="B12125" s="201">
        <v>4.83</v>
      </c>
    </row>
    <row r="12126" spans="1:2" x14ac:dyDescent="0.25">
      <c r="A12126" s="204">
        <v>39612</v>
      </c>
      <c r="B12126" s="201">
        <v>4.8600000000000003</v>
      </c>
    </row>
    <row r="12127" spans="1:2" x14ac:dyDescent="0.25">
      <c r="A12127" s="204">
        <v>39615</v>
      </c>
      <c r="B12127" s="201">
        <v>4.84</v>
      </c>
    </row>
    <row r="12128" spans="1:2" x14ac:dyDescent="0.25">
      <c r="A12128" s="204">
        <v>39616</v>
      </c>
      <c r="B12128" s="201">
        <v>4.8499999999999996</v>
      </c>
    </row>
    <row r="12129" spans="1:2" x14ac:dyDescent="0.25">
      <c r="A12129" s="204">
        <v>39617</v>
      </c>
      <c r="B12129" s="201">
        <v>4.7699999999999996</v>
      </c>
    </row>
    <row r="12130" spans="1:2" x14ac:dyDescent="0.25">
      <c r="A12130" s="204">
        <v>39618</v>
      </c>
      <c r="B12130" s="201">
        <v>4.82</v>
      </c>
    </row>
    <row r="12131" spans="1:2" x14ac:dyDescent="0.25">
      <c r="A12131" s="204">
        <v>39619</v>
      </c>
      <c r="B12131" s="201">
        <v>4.76</v>
      </c>
    </row>
    <row r="12132" spans="1:2" x14ac:dyDescent="0.25">
      <c r="A12132" s="204">
        <v>39622</v>
      </c>
      <c r="B12132" s="201">
        <v>4.7699999999999996</v>
      </c>
    </row>
    <row r="12133" spans="1:2" x14ac:dyDescent="0.25">
      <c r="A12133" s="204">
        <v>39623</v>
      </c>
      <c r="B12133" s="201">
        <v>4.7</v>
      </c>
    </row>
    <row r="12134" spans="1:2" x14ac:dyDescent="0.25">
      <c r="A12134" s="204">
        <v>39624</v>
      </c>
      <c r="B12134" s="201">
        <v>4.72</v>
      </c>
    </row>
    <row r="12135" spans="1:2" x14ac:dyDescent="0.25">
      <c r="A12135" s="204">
        <v>39625</v>
      </c>
      <c r="B12135" s="201">
        <v>4.67</v>
      </c>
    </row>
    <row r="12136" spans="1:2" x14ac:dyDescent="0.25">
      <c r="A12136" s="204">
        <v>39626</v>
      </c>
      <c r="B12136" s="201">
        <v>4.58</v>
      </c>
    </row>
    <row r="12137" spans="1:2" x14ac:dyDescent="0.25">
      <c r="A12137" s="204">
        <v>39629</v>
      </c>
      <c r="B12137" s="201">
        <v>4.59</v>
      </c>
    </row>
    <row r="12138" spans="1:2" x14ac:dyDescent="0.25">
      <c r="A12138" s="204">
        <v>39630</v>
      </c>
      <c r="B12138" s="201">
        <v>4.5999999999999996</v>
      </c>
    </row>
    <row r="12139" spans="1:2" x14ac:dyDescent="0.25">
      <c r="A12139" s="204">
        <v>39631</v>
      </c>
      <c r="B12139" s="201">
        <v>4.57</v>
      </c>
    </row>
    <row r="12140" spans="1:2" x14ac:dyDescent="0.25">
      <c r="A12140" s="204">
        <v>39632</v>
      </c>
      <c r="B12140" s="201">
        <v>4.58</v>
      </c>
    </row>
    <row r="12141" spans="1:2" x14ac:dyDescent="0.25">
      <c r="A12141" s="204">
        <v>39633</v>
      </c>
      <c r="B12141" s="201" t="e">
        <f>NA()</f>
        <v>#N/A</v>
      </c>
    </row>
    <row r="12142" spans="1:2" x14ac:dyDescent="0.25">
      <c r="A12142" s="204">
        <v>39636</v>
      </c>
      <c r="B12142" s="201">
        <v>4.55</v>
      </c>
    </row>
    <row r="12143" spans="1:2" x14ac:dyDescent="0.25">
      <c r="A12143" s="204">
        <v>39637</v>
      </c>
      <c r="B12143" s="201">
        <v>4.51</v>
      </c>
    </row>
    <row r="12144" spans="1:2" x14ac:dyDescent="0.25">
      <c r="A12144" s="204">
        <v>39638</v>
      </c>
      <c r="B12144" s="201">
        <v>4.47</v>
      </c>
    </row>
    <row r="12145" spans="1:2" x14ac:dyDescent="0.25">
      <c r="A12145" s="204">
        <v>39639</v>
      </c>
      <c r="B12145" s="201">
        <v>4.47</v>
      </c>
    </row>
    <row r="12146" spans="1:2" x14ac:dyDescent="0.25">
      <c r="A12146" s="204">
        <v>39640</v>
      </c>
      <c r="B12146" s="201">
        <v>4.57</v>
      </c>
    </row>
    <row r="12147" spans="1:2" x14ac:dyDescent="0.25">
      <c r="A12147" s="204">
        <v>39643</v>
      </c>
      <c r="B12147" s="201">
        <v>4.5199999999999996</v>
      </c>
    </row>
    <row r="12148" spans="1:2" x14ac:dyDescent="0.25">
      <c r="A12148" s="204">
        <v>39644</v>
      </c>
      <c r="B12148" s="201">
        <v>4.5199999999999996</v>
      </c>
    </row>
    <row r="12149" spans="1:2" x14ac:dyDescent="0.25">
      <c r="A12149" s="204">
        <v>39645</v>
      </c>
      <c r="B12149" s="201">
        <v>4.6399999999999997</v>
      </c>
    </row>
    <row r="12150" spans="1:2" x14ac:dyDescent="0.25">
      <c r="A12150" s="204">
        <v>39646</v>
      </c>
      <c r="B12150" s="201">
        <v>4.7</v>
      </c>
    </row>
    <row r="12151" spans="1:2" x14ac:dyDescent="0.25">
      <c r="A12151" s="204">
        <v>39647</v>
      </c>
      <c r="B12151" s="201">
        <v>4.71</v>
      </c>
    </row>
    <row r="12152" spans="1:2" x14ac:dyDescent="0.25">
      <c r="A12152" s="204">
        <v>39650</v>
      </c>
      <c r="B12152" s="201">
        <v>4.6900000000000004</v>
      </c>
    </row>
    <row r="12153" spans="1:2" x14ac:dyDescent="0.25">
      <c r="A12153" s="204">
        <v>39651</v>
      </c>
      <c r="B12153" s="201">
        <v>4.7300000000000004</v>
      </c>
    </row>
    <row r="12154" spans="1:2" x14ac:dyDescent="0.25">
      <c r="A12154" s="204">
        <v>39652</v>
      </c>
      <c r="B12154" s="201">
        <v>4.76</v>
      </c>
    </row>
    <row r="12155" spans="1:2" x14ac:dyDescent="0.25">
      <c r="A12155" s="204">
        <v>39653</v>
      </c>
      <c r="B12155" s="201">
        <v>4.66</v>
      </c>
    </row>
    <row r="12156" spans="1:2" x14ac:dyDescent="0.25">
      <c r="A12156" s="204">
        <v>39654</v>
      </c>
      <c r="B12156" s="201">
        <v>4.75</v>
      </c>
    </row>
    <row r="12157" spans="1:2" x14ac:dyDescent="0.25">
      <c r="A12157" s="204">
        <v>39657</v>
      </c>
      <c r="B12157" s="201">
        <v>4.6900000000000004</v>
      </c>
    </row>
    <row r="12158" spans="1:2" x14ac:dyDescent="0.25">
      <c r="A12158" s="204">
        <v>39658</v>
      </c>
      <c r="B12158" s="201">
        <v>4.7</v>
      </c>
    </row>
    <row r="12159" spans="1:2" x14ac:dyDescent="0.25">
      <c r="A12159" s="204">
        <v>39659</v>
      </c>
      <c r="B12159" s="201">
        <v>4.6900000000000004</v>
      </c>
    </row>
    <row r="12160" spans="1:2" x14ac:dyDescent="0.25">
      <c r="A12160" s="204">
        <v>39660</v>
      </c>
      <c r="B12160" s="201">
        <v>4.63</v>
      </c>
    </row>
    <row r="12161" spans="1:2" x14ac:dyDescent="0.25">
      <c r="A12161" s="204">
        <v>39661</v>
      </c>
      <c r="B12161" s="201">
        <v>4.6100000000000003</v>
      </c>
    </row>
    <row r="12162" spans="1:2" x14ac:dyDescent="0.25">
      <c r="A12162" s="204">
        <v>39664</v>
      </c>
      <c r="B12162" s="201">
        <v>4.62</v>
      </c>
    </row>
    <row r="12163" spans="1:2" x14ac:dyDescent="0.25">
      <c r="A12163" s="204">
        <v>39665</v>
      </c>
      <c r="B12163" s="201">
        <v>4.67</v>
      </c>
    </row>
    <row r="12164" spans="1:2" x14ac:dyDescent="0.25">
      <c r="A12164" s="204">
        <v>39666</v>
      </c>
      <c r="B12164" s="201">
        <v>4.71</v>
      </c>
    </row>
    <row r="12165" spans="1:2" x14ac:dyDescent="0.25">
      <c r="A12165" s="204">
        <v>39667</v>
      </c>
      <c r="B12165" s="201">
        <v>4.58</v>
      </c>
    </row>
    <row r="12166" spans="1:2" x14ac:dyDescent="0.25">
      <c r="A12166" s="204">
        <v>39668</v>
      </c>
      <c r="B12166" s="201">
        <v>4.58</v>
      </c>
    </row>
    <row r="12167" spans="1:2" x14ac:dyDescent="0.25">
      <c r="A12167" s="204">
        <v>39671</v>
      </c>
      <c r="B12167" s="201">
        <v>4.6399999999999997</v>
      </c>
    </row>
    <row r="12168" spans="1:2" x14ac:dyDescent="0.25">
      <c r="A12168" s="204">
        <v>39672</v>
      </c>
      <c r="B12168" s="201">
        <v>4.58</v>
      </c>
    </row>
    <row r="12169" spans="1:2" x14ac:dyDescent="0.25">
      <c r="A12169" s="204">
        <v>39673</v>
      </c>
      <c r="B12169" s="201">
        <v>4.6100000000000003</v>
      </c>
    </row>
    <row r="12170" spans="1:2" x14ac:dyDescent="0.25">
      <c r="A12170" s="204">
        <v>39674</v>
      </c>
      <c r="B12170" s="201">
        <v>4.55</v>
      </c>
    </row>
    <row r="12171" spans="1:2" x14ac:dyDescent="0.25">
      <c r="A12171" s="204">
        <v>39675</v>
      </c>
      <c r="B12171" s="201">
        <v>4.5</v>
      </c>
    </row>
    <row r="12172" spans="1:2" x14ac:dyDescent="0.25">
      <c r="A12172" s="204">
        <v>39678</v>
      </c>
      <c r="B12172" s="201">
        <v>4.47</v>
      </c>
    </row>
    <row r="12173" spans="1:2" x14ac:dyDescent="0.25">
      <c r="A12173" s="204">
        <v>39679</v>
      </c>
      <c r="B12173" s="201">
        <v>4.5</v>
      </c>
    </row>
    <row r="12174" spans="1:2" x14ac:dyDescent="0.25">
      <c r="A12174" s="204">
        <v>39680</v>
      </c>
      <c r="B12174" s="201">
        <v>4.46</v>
      </c>
    </row>
    <row r="12175" spans="1:2" x14ac:dyDescent="0.25">
      <c r="A12175" s="204">
        <v>39681</v>
      </c>
      <c r="B12175" s="201">
        <v>4.49</v>
      </c>
    </row>
    <row r="12176" spans="1:2" x14ac:dyDescent="0.25">
      <c r="A12176" s="204">
        <v>39682</v>
      </c>
      <c r="B12176" s="201">
        <v>4.5</v>
      </c>
    </row>
    <row r="12177" spans="1:2" x14ac:dyDescent="0.25">
      <c r="A12177" s="204">
        <v>39685</v>
      </c>
      <c r="B12177" s="201">
        <v>4.42</v>
      </c>
    </row>
    <row r="12178" spans="1:2" x14ac:dyDescent="0.25">
      <c r="A12178" s="204">
        <v>39686</v>
      </c>
      <c r="B12178" s="201">
        <v>4.43</v>
      </c>
    </row>
    <row r="12179" spans="1:2" x14ac:dyDescent="0.25">
      <c r="A12179" s="204">
        <v>39687</v>
      </c>
      <c r="B12179" s="201">
        <v>4.41</v>
      </c>
    </row>
    <row r="12180" spans="1:2" x14ac:dyDescent="0.25">
      <c r="A12180" s="204">
        <v>39688</v>
      </c>
      <c r="B12180" s="201">
        <v>4.41</v>
      </c>
    </row>
    <row r="12181" spans="1:2" x14ac:dyDescent="0.25">
      <c r="A12181" s="204">
        <v>39689</v>
      </c>
      <c r="B12181" s="201">
        <v>4.47</v>
      </c>
    </row>
    <row r="12182" spans="1:2" x14ac:dyDescent="0.25">
      <c r="A12182" s="204">
        <v>39692</v>
      </c>
      <c r="B12182" s="201" t="e">
        <f>NA()</f>
        <v>#N/A</v>
      </c>
    </row>
    <row r="12183" spans="1:2" x14ac:dyDescent="0.25">
      <c r="A12183" s="204">
        <v>39693</v>
      </c>
      <c r="B12183" s="201">
        <v>4.3899999999999997</v>
      </c>
    </row>
    <row r="12184" spans="1:2" x14ac:dyDescent="0.25">
      <c r="A12184" s="204">
        <v>39694</v>
      </c>
      <c r="B12184" s="201">
        <v>4.3600000000000003</v>
      </c>
    </row>
    <row r="12185" spans="1:2" x14ac:dyDescent="0.25">
      <c r="A12185" s="204">
        <v>39695</v>
      </c>
      <c r="B12185" s="201">
        <v>4.3099999999999996</v>
      </c>
    </row>
    <row r="12186" spans="1:2" x14ac:dyDescent="0.25">
      <c r="A12186" s="204">
        <v>39696</v>
      </c>
      <c r="B12186" s="201">
        <v>4.3099999999999996</v>
      </c>
    </row>
    <row r="12187" spans="1:2" x14ac:dyDescent="0.25">
      <c r="A12187" s="204">
        <v>39699</v>
      </c>
      <c r="B12187" s="201">
        <v>4.3</v>
      </c>
    </row>
    <row r="12188" spans="1:2" x14ac:dyDescent="0.25">
      <c r="A12188" s="204">
        <v>39700</v>
      </c>
      <c r="B12188" s="201">
        <v>4.24</v>
      </c>
    </row>
    <row r="12189" spans="1:2" x14ac:dyDescent="0.25">
      <c r="A12189" s="204">
        <v>39701</v>
      </c>
      <c r="B12189" s="201">
        <v>4.2699999999999996</v>
      </c>
    </row>
    <row r="12190" spans="1:2" x14ac:dyDescent="0.25">
      <c r="A12190" s="204">
        <v>39702</v>
      </c>
      <c r="B12190" s="201">
        <v>4.25</v>
      </c>
    </row>
    <row r="12191" spans="1:2" x14ac:dyDescent="0.25">
      <c r="A12191" s="204">
        <v>39703</v>
      </c>
      <c r="B12191" s="201">
        <v>4.3600000000000003</v>
      </c>
    </row>
    <row r="12192" spans="1:2" x14ac:dyDescent="0.25">
      <c r="A12192" s="204">
        <v>39706</v>
      </c>
      <c r="B12192" s="201">
        <v>4.1399999999999997</v>
      </c>
    </row>
    <row r="12193" spans="1:2" x14ac:dyDescent="0.25">
      <c r="A12193" s="204">
        <v>39707</v>
      </c>
      <c r="B12193" s="201">
        <v>4.12</v>
      </c>
    </row>
    <row r="12194" spans="1:2" x14ac:dyDescent="0.25">
      <c r="A12194" s="204">
        <v>39708</v>
      </c>
      <c r="B12194" s="201">
        <v>4.12</v>
      </c>
    </row>
    <row r="12195" spans="1:2" x14ac:dyDescent="0.25">
      <c r="A12195" s="204">
        <v>39709</v>
      </c>
      <c r="B12195" s="201">
        <v>4.1900000000000004</v>
      </c>
    </row>
    <row r="12196" spans="1:2" x14ac:dyDescent="0.25">
      <c r="A12196" s="204">
        <v>39710</v>
      </c>
      <c r="B12196" s="201">
        <v>4.42</v>
      </c>
    </row>
    <row r="12197" spans="1:2" x14ac:dyDescent="0.25">
      <c r="A12197" s="204">
        <v>39713</v>
      </c>
      <c r="B12197" s="201">
        <v>4.4800000000000004</v>
      </c>
    </row>
    <row r="12198" spans="1:2" x14ac:dyDescent="0.25">
      <c r="A12198" s="204">
        <v>39714</v>
      </c>
      <c r="B12198" s="201">
        <v>4.5</v>
      </c>
    </row>
    <row r="12199" spans="1:2" x14ac:dyDescent="0.25">
      <c r="A12199" s="204">
        <v>39715</v>
      </c>
      <c r="B12199" s="201">
        <v>4.4800000000000004</v>
      </c>
    </row>
    <row r="12200" spans="1:2" x14ac:dyDescent="0.25">
      <c r="A12200" s="204">
        <v>39716</v>
      </c>
      <c r="B12200" s="201">
        <v>4.4800000000000004</v>
      </c>
    </row>
    <row r="12201" spans="1:2" x14ac:dyDescent="0.25">
      <c r="A12201" s="204">
        <v>39717</v>
      </c>
      <c r="B12201" s="201">
        <v>4.4400000000000004</v>
      </c>
    </row>
    <row r="12202" spans="1:2" x14ac:dyDescent="0.25">
      <c r="A12202" s="204">
        <v>39720</v>
      </c>
      <c r="B12202" s="201">
        <v>4.21</v>
      </c>
    </row>
    <row r="12203" spans="1:2" x14ac:dyDescent="0.25">
      <c r="A12203" s="204">
        <v>39721</v>
      </c>
      <c r="B12203" s="201">
        <v>4.43</v>
      </c>
    </row>
    <row r="12204" spans="1:2" x14ac:dyDescent="0.25">
      <c r="A12204" s="204">
        <v>39722</v>
      </c>
      <c r="B12204" s="201">
        <v>4.33</v>
      </c>
    </row>
    <row r="12205" spans="1:2" x14ac:dyDescent="0.25">
      <c r="A12205" s="204">
        <v>39723</v>
      </c>
      <c r="B12205" s="201">
        <v>4.28</v>
      </c>
    </row>
    <row r="12206" spans="1:2" x14ac:dyDescent="0.25">
      <c r="A12206" s="204">
        <v>39724</v>
      </c>
      <c r="B12206" s="201">
        <v>4.26</v>
      </c>
    </row>
    <row r="12207" spans="1:2" x14ac:dyDescent="0.25">
      <c r="A12207" s="204">
        <v>39727</v>
      </c>
      <c r="B12207" s="201">
        <v>4.12</v>
      </c>
    </row>
    <row r="12208" spans="1:2" x14ac:dyDescent="0.25">
      <c r="A12208" s="204">
        <v>39728</v>
      </c>
      <c r="B12208" s="201">
        <v>4.1500000000000004</v>
      </c>
    </row>
    <row r="12209" spans="1:2" x14ac:dyDescent="0.25">
      <c r="A12209" s="204">
        <v>39729</v>
      </c>
      <c r="B12209" s="201">
        <v>4.3099999999999996</v>
      </c>
    </row>
    <row r="12210" spans="1:2" x14ac:dyDescent="0.25">
      <c r="A12210" s="204">
        <v>39730</v>
      </c>
      <c r="B12210" s="201">
        <v>4.41</v>
      </c>
    </row>
    <row r="12211" spans="1:2" x14ac:dyDescent="0.25">
      <c r="A12211" s="204">
        <v>39731</v>
      </c>
      <c r="B12211" s="201">
        <v>4.41</v>
      </c>
    </row>
    <row r="12212" spans="1:2" x14ac:dyDescent="0.25">
      <c r="A12212" s="204">
        <v>39734</v>
      </c>
      <c r="B12212" s="201" t="e">
        <f>NA()</f>
        <v>#N/A</v>
      </c>
    </row>
    <row r="12213" spans="1:2" x14ac:dyDescent="0.25">
      <c r="A12213" s="204">
        <v>39735</v>
      </c>
      <c r="B12213" s="201">
        <v>4.57</v>
      </c>
    </row>
    <row r="12214" spans="1:2" x14ac:dyDescent="0.25">
      <c r="A12214" s="204">
        <v>39736</v>
      </c>
      <c r="B12214" s="201">
        <v>4.57</v>
      </c>
    </row>
    <row r="12215" spans="1:2" x14ac:dyDescent="0.25">
      <c r="A12215" s="204">
        <v>39737</v>
      </c>
      <c r="B12215" s="201">
        <v>4.59</v>
      </c>
    </row>
    <row r="12216" spans="1:2" x14ac:dyDescent="0.25">
      <c r="A12216" s="204">
        <v>39738</v>
      </c>
      <c r="B12216" s="201">
        <v>4.66</v>
      </c>
    </row>
    <row r="12217" spans="1:2" x14ac:dyDescent="0.25">
      <c r="A12217" s="204">
        <v>39741</v>
      </c>
      <c r="B12217" s="201">
        <v>4.5999999999999996</v>
      </c>
    </row>
    <row r="12218" spans="1:2" x14ac:dyDescent="0.25">
      <c r="A12218" s="204">
        <v>39742</v>
      </c>
      <c r="B12218" s="201">
        <v>4.5199999999999996</v>
      </c>
    </row>
    <row r="12219" spans="1:2" x14ac:dyDescent="0.25">
      <c r="A12219" s="204">
        <v>39743</v>
      </c>
      <c r="B12219" s="201">
        <v>4.42</v>
      </c>
    </row>
    <row r="12220" spans="1:2" x14ac:dyDescent="0.25">
      <c r="A12220" s="204">
        <v>39744</v>
      </c>
      <c r="B12220" s="201">
        <v>4.34</v>
      </c>
    </row>
    <row r="12221" spans="1:2" x14ac:dyDescent="0.25">
      <c r="A12221" s="204">
        <v>39745</v>
      </c>
      <c r="B12221" s="201">
        <v>4.4400000000000004</v>
      </c>
    </row>
    <row r="12222" spans="1:2" x14ac:dyDescent="0.25">
      <c r="A12222" s="204">
        <v>39748</v>
      </c>
      <c r="B12222" s="201">
        <v>4.43</v>
      </c>
    </row>
    <row r="12223" spans="1:2" x14ac:dyDescent="0.25">
      <c r="A12223" s="204">
        <v>39749</v>
      </c>
      <c r="B12223" s="201">
        <v>4.51</v>
      </c>
    </row>
    <row r="12224" spans="1:2" x14ac:dyDescent="0.25">
      <c r="A12224" s="204">
        <v>39750</v>
      </c>
      <c r="B12224" s="201">
        <v>4.59</v>
      </c>
    </row>
    <row r="12225" spans="1:2" x14ac:dyDescent="0.25">
      <c r="A12225" s="204">
        <v>39751</v>
      </c>
      <c r="B12225" s="201">
        <v>4.67</v>
      </c>
    </row>
    <row r="12226" spans="1:2" x14ac:dyDescent="0.25">
      <c r="A12226" s="204">
        <v>39752</v>
      </c>
      <c r="B12226" s="201">
        <v>4.74</v>
      </c>
    </row>
    <row r="12227" spans="1:2" x14ac:dyDescent="0.25">
      <c r="A12227" s="204">
        <v>39755</v>
      </c>
      <c r="B12227" s="201">
        <v>4.7300000000000004</v>
      </c>
    </row>
    <row r="12228" spans="1:2" x14ac:dyDescent="0.25">
      <c r="A12228" s="204">
        <v>39756</v>
      </c>
      <c r="B12228" s="201">
        <v>4.58</v>
      </c>
    </row>
    <row r="12229" spans="1:2" x14ac:dyDescent="0.25">
      <c r="A12229" s="204">
        <v>39757</v>
      </c>
      <c r="B12229" s="201">
        <v>4.49</v>
      </c>
    </row>
    <row r="12230" spans="1:2" x14ac:dyDescent="0.25">
      <c r="A12230" s="204">
        <v>39758</v>
      </c>
      <c r="B12230" s="201">
        <v>4.5199999999999996</v>
      </c>
    </row>
    <row r="12231" spans="1:2" x14ac:dyDescent="0.25">
      <c r="A12231" s="204">
        <v>39759</v>
      </c>
      <c r="B12231" s="201">
        <v>4.57</v>
      </c>
    </row>
    <row r="12232" spans="1:2" x14ac:dyDescent="0.25">
      <c r="A12232" s="204">
        <v>39762</v>
      </c>
      <c r="B12232" s="201">
        <v>4.5</v>
      </c>
    </row>
    <row r="12233" spans="1:2" x14ac:dyDescent="0.25">
      <c r="A12233" s="204">
        <v>39763</v>
      </c>
      <c r="B12233" s="201" t="e">
        <f>NA()</f>
        <v>#N/A</v>
      </c>
    </row>
    <row r="12234" spans="1:2" x14ac:dyDescent="0.25">
      <c r="A12234" s="204">
        <v>39764</v>
      </c>
      <c r="B12234" s="201">
        <v>4.4400000000000004</v>
      </c>
    </row>
    <row r="12235" spans="1:2" x14ac:dyDescent="0.25">
      <c r="A12235" s="204">
        <v>39765</v>
      </c>
      <c r="B12235" s="201">
        <v>4.57</v>
      </c>
    </row>
    <row r="12236" spans="1:2" x14ac:dyDescent="0.25">
      <c r="A12236" s="204">
        <v>39766</v>
      </c>
      <c r="B12236" s="201">
        <v>4.43</v>
      </c>
    </row>
    <row r="12237" spans="1:2" x14ac:dyDescent="0.25">
      <c r="A12237" s="204">
        <v>39769</v>
      </c>
      <c r="B12237" s="201">
        <v>4.42</v>
      </c>
    </row>
    <row r="12238" spans="1:2" x14ac:dyDescent="0.25">
      <c r="A12238" s="204">
        <v>39770</v>
      </c>
      <c r="B12238" s="201">
        <v>4.32</v>
      </c>
    </row>
    <row r="12239" spans="1:2" x14ac:dyDescent="0.25">
      <c r="A12239" s="204">
        <v>39771</v>
      </c>
      <c r="B12239" s="201">
        <v>4.17</v>
      </c>
    </row>
    <row r="12240" spans="1:2" x14ac:dyDescent="0.25">
      <c r="A12240" s="204">
        <v>39772</v>
      </c>
      <c r="B12240" s="201">
        <v>3.87</v>
      </c>
    </row>
    <row r="12241" spans="1:2" x14ac:dyDescent="0.25">
      <c r="A12241" s="204">
        <v>39773</v>
      </c>
      <c r="B12241" s="201">
        <v>3.93</v>
      </c>
    </row>
    <row r="12242" spans="1:2" x14ac:dyDescent="0.25">
      <c r="A12242" s="204">
        <v>39776</v>
      </c>
      <c r="B12242" s="201">
        <v>4.01</v>
      </c>
    </row>
    <row r="12243" spans="1:2" x14ac:dyDescent="0.25">
      <c r="A12243" s="204">
        <v>39777</v>
      </c>
      <c r="B12243" s="201">
        <v>3.85</v>
      </c>
    </row>
    <row r="12244" spans="1:2" x14ac:dyDescent="0.25">
      <c r="A12244" s="204">
        <v>39778</v>
      </c>
      <c r="B12244" s="201">
        <v>3.77</v>
      </c>
    </row>
    <row r="12245" spans="1:2" x14ac:dyDescent="0.25">
      <c r="A12245" s="204">
        <v>39779</v>
      </c>
      <c r="B12245" s="201" t="e">
        <f>NA()</f>
        <v>#N/A</v>
      </c>
    </row>
    <row r="12246" spans="1:2" x14ac:dyDescent="0.25">
      <c r="A12246" s="204">
        <v>39780</v>
      </c>
      <c r="B12246" s="201">
        <v>3.71</v>
      </c>
    </row>
    <row r="12247" spans="1:2" x14ac:dyDescent="0.25">
      <c r="A12247" s="204">
        <v>39783</v>
      </c>
      <c r="B12247" s="201">
        <v>3.51</v>
      </c>
    </row>
    <row r="12248" spans="1:2" x14ac:dyDescent="0.25">
      <c r="A12248" s="204">
        <v>39784</v>
      </c>
      <c r="B12248" s="201">
        <v>3.47</v>
      </c>
    </row>
    <row r="12249" spans="1:2" x14ac:dyDescent="0.25">
      <c r="A12249" s="204">
        <v>39785</v>
      </c>
      <c r="B12249" s="201">
        <v>3.45</v>
      </c>
    </row>
    <row r="12250" spans="1:2" x14ac:dyDescent="0.25">
      <c r="A12250" s="204">
        <v>39786</v>
      </c>
      <c r="B12250" s="201">
        <v>3.35</v>
      </c>
    </row>
    <row r="12251" spans="1:2" x14ac:dyDescent="0.25">
      <c r="A12251" s="204">
        <v>39787</v>
      </c>
      <c r="B12251" s="201">
        <v>3.41</v>
      </c>
    </row>
    <row r="12252" spans="1:2" x14ac:dyDescent="0.25">
      <c r="A12252" s="204">
        <v>39790</v>
      </c>
      <c r="B12252" s="201">
        <v>3.45</v>
      </c>
    </row>
    <row r="12253" spans="1:2" x14ac:dyDescent="0.25">
      <c r="A12253" s="204">
        <v>39791</v>
      </c>
      <c r="B12253" s="201">
        <v>3.35</v>
      </c>
    </row>
    <row r="12254" spans="1:2" x14ac:dyDescent="0.25">
      <c r="A12254" s="204">
        <v>39792</v>
      </c>
      <c r="B12254" s="201">
        <v>3.39</v>
      </c>
    </row>
    <row r="12255" spans="1:2" x14ac:dyDescent="0.25">
      <c r="A12255" s="204">
        <v>39793</v>
      </c>
      <c r="B12255" s="201">
        <v>3.35</v>
      </c>
    </row>
    <row r="12256" spans="1:2" x14ac:dyDescent="0.25">
      <c r="A12256" s="204">
        <v>39794</v>
      </c>
      <c r="B12256" s="201">
        <v>3.36</v>
      </c>
    </row>
    <row r="12257" spans="1:2" x14ac:dyDescent="0.25">
      <c r="A12257" s="204">
        <v>39797</v>
      </c>
      <c r="B12257" s="201">
        <v>3.29</v>
      </c>
    </row>
    <row r="12258" spans="1:2" x14ac:dyDescent="0.25">
      <c r="A12258" s="204">
        <v>39798</v>
      </c>
      <c r="B12258" s="201">
        <v>3.16</v>
      </c>
    </row>
    <row r="12259" spans="1:2" x14ac:dyDescent="0.25">
      <c r="A12259" s="204">
        <v>39799</v>
      </c>
      <c r="B12259" s="201">
        <v>3.01</v>
      </c>
    </row>
    <row r="12260" spans="1:2" x14ac:dyDescent="0.25">
      <c r="A12260" s="204">
        <v>39800</v>
      </c>
      <c r="B12260" s="201">
        <v>2.86</v>
      </c>
    </row>
    <row r="12261" spans="1:2" x14ac:dyDescent="0.25">
      <c r="A12261" s="204">
        <v>39801</v>
      </c>
      <c r="B12261" s="201">
        <v>2.89</v>
      </c>
    </row>
    <row r="12262" spans="1:2" x14ac:dyDescent="0.25">
      <c r="A12262" s="204">
        <v>39804</v>
      </c>
      <c r="B12262" s="201">
        <v>2.92</v>
      </c>
    </row>
    <row r="12263" spans="1:2" x14ac:dyDescent="0.25">
      <c r="A12263" s="204">
        <v>39805</v>
      </c>
      <c r="B12263" s="201">
        <v>2.93</v>
      </c>
    </row>
    <row r="12264" spans="1:2" x14ac:dyDescent="0.25">
      <c r="A12264" s="204">
        <v>39806</v>
      </c>
      <c r="B12264" s="201">
        <v>2.94</v>
      </c>
    </row>
    <row r="12265" spans="1:2" x14ac:dyDescent="0.25">
      <c r="A12265" s="204">
        <v>39807</v>
      </c>
      <c r="B12265" s="201" t="e">
        <f>NA()</f>
        <v>#N/A</v>
      </c>
    </row>
    <row r="12266" spans="1:2" x14ac:dyDescent="0.25">
      <c r="A12266" s="204">
        <v>39808</v>
      </c>
      <c r="B12266" s="201">
        <v>2.91</v>
      </c>
    </row>
    <row r="12267" spans="1:2" x14ac:dyDescent="0.25">
      <c r="A12267" s="204">
        <v>39811</v>
      </c>
      <c r="B12267" s="201">
        <v>2.94</v>
      </c>
    </row>
    <row r="12268" spans="1:2" x14ac:dyDescent="0.25">
      <c r="A12268" s="204">
        <v>39812</v>
      </c>
      <c r="B12268" s="201">
        <v>2.88</v>
      </c>
    </row>
    <row r="12269" spans="1:2" x14ac:dyDescent="0.25">
      <c r="A12269" s="204">
        <v>39813</v>
      </c>
      <c r="B12269" s="201">
        <v>3.05</v>
      </c>
    </row>
    <row r="12270" spans="1:2" x14ac:dyDescent="0.25">
      <c r="A12270" s="204">
        <v>39814</v>
      </c>
      <c r="B12270" s="201" t="e">
        <f>NA()</f>
        <v>#N/A</v>
      </c>
    </row>
    <row r="12271" spans="1:2" x14ac:dyDescent="0.25">
      <c r="A12271" s="204">
        <v>39815</v>
      </c>
      <c r="B12271" s="201">
        <v>3.22</v>
      </c>
    </row>
    <row r="12272" spans="1:2" x14ac:dyDescent="0.25">
      <c r="A12272" s="204">
        <v>39818</v>
      </c>
      <c r="B12272" s="201">
        <v>3.37</v>
      </c>
    </row>
    <row r="12273" spans="1:2" x14ac:dyDescent="0.25">
      <c r="A12273" s="204">
        <v>39819</v>
      </c>
      <c r="B12273" s="201">
        <v>3.41</v>
      </c>
    </row>
    <row r="12274" spans="1:2" x14ac:dyDescent="0.25">
      <c r="A12274" s="204">
        <v>39820</v>
      </c>
      <c r="B12274" s="201">
        <v>3.41</v>
      </c>
    </row>
    <row r="12275" spans="1:2" x14ac:dyDescent="0.25">
      <c r="A12275" s="204">
        <v>39821</v>
      </c>
      <c r="B12275" s="201">
        <v>3.4</v>
      </c>
    </row>
    <row r="12276" spans="1:2" x14ac:dyDescent="0.25">
      <c r="A12276" s="204">
        <v>39822</v>
      </c>
      <c r="B12276" s="201">
        <v>3.39</v>
      </c>
    </row>
    <row r="12277" spans="1:2" x14ac:dyDescent="0.25">
      <c r="A12277" s="204">
        <v>39825</v>
      </c>
      <c r="B12277" s="201">
        <v>3.3</v>
      </c>
    </row>
    <row r="12278" spans="1:2" x14ac:dyDescent="0.25">
      <c r="A12278" s="204">
        <v>39826</v>
      </c>
      <c r="B12278" s="201">
        <v>3.3</v>
      </c>
    </row>
    <row r="12279" spans="1:2" x14ac:dyDescent="0.25">
      <c r="A12279" s="204">
        <v>39827</v>
      </c>
      <c r="B12279" s="201">
        <v>3.17</v>
      </c>
    </row>
    <row r="12280" spans="1:2" x14ac:dyDescent="0.25">
      <c r="A12280" s="204">
        <v>39828</v>
      </c>
      <c r="B12280" s="201">
        <v>3.16</v>
      </c>
    </row>
    <row r="12281" spans="1:2" x14ac:dyDescent="0.25">
      <c r="A12281" s="204">
        <v>39829</v>
      </c>
      <c r="B12281" s="201">
        <v>3.22</v>
      </c>
    </row>
    <row r="12282" spans="1:2" x14ac:dyDescent="0.25">
      <c r="A12282" s="204">
        <v>39832</v>
      </c>
      <c r="B12282" s="201" t="e">
        <f>NA()</f>
        <v>#N/A</v>
      </c>
    </row>
    <row r="12283" spans="1:2" x14ac:dyDescent="0.25">
      <c r="A12283" s="204">
        <v>39833</v>
      </c>
      <c r="B12283" s="201">
        <v>3.3</v>
      </c>
    </row>
    <row r="12284" spans="1:2" x14ac:dyDescent="0.25">
      <c r="A12284" s="204">
        <v>39834</v>
      </c>
      <c r="B12284" s="201">
        <v>3.51</v>
      </c>
    </row>
    <row r="12285" spans="1:2" x14ac:dyDescent="0.25">
      <c r="A12285" s="204">
        <v>39835</v>
      </c>
      <c r="B12285" s="201">
        <v>3.61</v>
      </c>
    </row>
    <row r="12286" spans="1:2" x14ac:dyDescent="0.25">
      <c r="A12286" s="204">
        <v>39836</v>
      </c>
      <c r="B12286" s="201">
        <v>3.65</v>
      </c>
    </row>
    <row r="12287" spans="1:2" x14ac:dyDescent="0.25">
      <c r="A12287" s="204">
        <v>39839</v>
      </c>
      <c r="B12287" s="201">
        <v>3.71</v>
      </c>
    </row>
    <row r="12288" spans="1:2" x14ac:dyDescent="0.25">
      <c r="A12288" s="204">
        <v>39840</v>
      </c>
      <c r="B12288" s="201">
        <v>3.57</v>
      </c>
    </row>
    <row r="12289" spans="1:2" x14ac:dyDescent="0.25">
      <c r="A12289" s="204">
        <v>39841</v>
      </c>
      <c r="B12289" s="201">
        <v>3.73</v>
      </c>
    </row>
    <row r="12290" spans="1:2" x14ac:dyDescent="0.25">
      <c r="A12290" s="204">
        <v>39842</v>
      </c>
      <c r="B12290" s="201">
        <v>3.85</v>
      </c>
    </row>
    <row r="12291" spans="1:2" x14ac:dyDescent="0.25">
      <c r="A12291" s="204">
        <v>39843</v>
      </c>
      <c r="B12291" s="201">
        <v>3.86</v>
      </c>
    </row>
    <row r="12292" spans="1:2" x14ac:dyDescent="0.25">
      <c r="A12292" s="204">
        <v>39846</v>
      </c>
      <c r="B12292" s="201">
        <v>3.75</v>
      </c>
    </row>
    <row r="12293" spans="1:2" x14ac:dyDescent="0.25">
      <c r="A12293" s="204">
        <v>39847</v>
      </c>
      <c r="B12293" s="201">
        <v>3.88</v>
      </c>
    </row>
    <row r="12294" spans="1:2" x14ac:dyDescent="0.25">
      <c r="A12294" s="204">
        <v>39848</v>
      </c>
      <c r="B12294" s="201">
        <v>3.88</v>
      </c>
    </row>
    <row r="12295" spans="1:2" x14ac:dyDescent="0.25">
      <c r="A12295" s="204">
        <v>39849</v>
      </c>
      <c r="B12295" s="201">
        <v>3.86</v>
      </c>
    </row>
    <row r="12296" spans="1:2" x14ac:dyDescent="0.25">
      <c r="A12296" s="204">
        <v>39850</v>
      </c>
      <c r="B12296" s="201">
        <v>3.94</v>
      </c>
    </row>
    <row r="12297" spans="1:2" x14ac:dyDescent="0.25">
      <c r="A12297" s="204">
        <v>39853</v>
      </c>
      <c r="B12297" s="201">
        <v>3.91</v>
      </c>
    </row>
    <row r="12298" spans="1:2" x14ac:dyDescent="0.25">
      <c r="A12298" s="204">
        <v>39854</v>
      </c>
      <c r="B12298" s="201">
        <v>3.77</v>
      </c>
    </row>
    <row r="12299" spans="1:2" x14ac:dyDescent="0.25">
      <c r="A12299" s="204">
        <v>39855</v>
      </c>
      <c r="B12299" s="201">
        <v>3.69</v>
      </c>
    </row>
    <row r="12300" spans="1:2" x14ac:dyDescent="0.25">
      <c r="A12300" s="204">
        <v>39856</v>
      </c>
      <c r="B12300" s="201">
        <v>3.71</v>
      </c>
    </row>
    <row r="12301" spans="1:2" x14ac:dyDescent="0.25">
      <c r="A12301" s="204">
        <v>39857</v>
      </c>
      <c r="B12301" s="201">
        <v>3.91</v>
      </c>
    </row>
    <row r="12302" spans="1:2" x14ac:dyDescent="0.25">
      <c r="A12302" s="204">
        <v>39860</v>
      </c>
      <c r="B12302" s="201" t="e">
        <f>NA()</f>
        <v>#N/A</v>
      </c>
    </row>
    <row r="12303" spans="1:2" x14ac:dyDescent="0.25">
      <c r="A12303" s="204">
        <v>39861</v>
      </c>
      <c r="B12303" s="201">
        <v>3.7</v>
      </c>
    </row>
    <row r="12304" spans="1:2" x14ac:dyDescent="0.25">
      <c r="A12304" s="204">
        <v>39862</v>
      </c>
      <c r="B12304" s="201">
        <v>3.77</v>
      </c>
    </row>
    <row r="12305" spans="1:2" x14ac:dyDescent="0.25">
      <c r="A12305" s="204">
        <v>39863</v>
      </c>
      <c r="B12305" s="201">
        <v>3.92</v>
      </c>
    </row>
    <row r="12306" spans="1:2" x14ac:dyDescent="0.25">
      <c r="A12306" s="204">
        <v>39864</v>
      </c>
      <c r="B12306" s="201">
        <v>3.82</v>
      </c>
    </row>
    <row r="12307" spans="1:2" x14ac:dyDescent="0.25">
      <c r="A12307" s="204">
        <v>39867</v>
      </c>
      <c r="B12307" s="201">
        <v>3.79</v>
      </c>
    </row>
    <row r="12308" spans="1:2" x14ac:dyDescent="0.25">
      <c r="A12308" s="204">
        <v>39868</v>
      </c>
      <c r="B12308" s="201">
        <v>3.77</v>
      </c>
    </row>
    <row r="12309" spans="1:2" x14ac:dyDescent="0.25">
      <c r="A12309" s="204">
        <v>39869</v>
      </c>
      <c r="B12309" s="201">
        <v>3.88</v>
      </c>
    </row>
    <row r="12310" spans="1:2" x14ac:dyDescent="0.25">
      <c r="A12310" s="204">
        <v>39870</v>
      </c>
      <c r="B12310" s="201">
        <v>3.93</v>
      </c>
    </row>
    <row r="12311" spans="1:2" x14ac:dyDescent="0.25">
      <c r="A12311" s="204">
        <v>39871</v>
      </c>
      <c r="B12311" s="201">
        <v>3.98</v>
      </c>
    </row>
    <row r="12312" spans="1:2" x14ac:dyDescent="0.25">
      <c r="A12312" s="204">
        <v>39874</v>
      </c>
      <c r="B12312" s="201">
        <v>3.89</v>
      </c>
    </row>
    <row r="12313" spans="1:2" x14ac:dyDescent="0.25">
      <c r="A12313" s="204">
        <v>39875</v>
      </c>
      <c r="B12313" s="201">
        <v>3.92</v>
      </c>
    </row>
    <row r="12314" spans="1:2" x14ac:dyDescent="0.25">
      <c r="A12314" s="204">
        <v>39876</v>
      </c>
      <c r="B12314" s="201">
        <v>3.96</v>
      </c>
    </row>
    <row r="12315" spans="1:2" x14ac:dyDescent="0.25">
      <c r="A12315" s="204">
        <v>39877</v>
      </c>
      <c r="B12315" s="201">
        <v>3.76</v>
      </c>
    </row>
    <row r="12316" spans="1:2" x14ac:dyDescent="0.25">
      <c r="A12316" s="204">
        <v>39878</v>
      </c>
      <c r="B12316" s="201">
        <v>3.74</v>
      </c>
    </row>
    <row r="12317" spans="1:2" x14ac:dyDescent="0.25">
      <c r="A12317" s="204">
        <v>39881</v>
      </c>
      <c r="B12317" s="201">
        <v>3.83</v>
      </c>
    </row>
    <row r="12318" spans="1:2" x14ac:dyDescent="0.25">
      <c r="A12318" s="204">
        <v>39882</v>
      </c>
      <c r="B12318" s="201">
        <v>3.94</v>
      </c>
    </row>
    <row r="12319" spans="1:2" x14ac:dyDescent="0.25">
      <c r="A12319" s="204">
        <v>39883</v>
      </c>
      <c r="B12319" s="201">
        <v>3.88</v>
      </c>
    </row>
    <row r="12320" spans="1:2" x14ac:dyDescent="0.25">
      <c r="A12320" s="204">
        <v>39884</v>
      </c>
      <c r="B12320" s="201">
        <v>3.82</v>
      </c>
    </row>
    <row r="12321" spans="1:2" x14ac:dyDescent="0.25">
      <c r="A12321" s="204">
        <v>39885</v>
      </c>
      <c r="B12321" s="201">
        <v>3.84</v>
      </c>
    </row>
    <row r="12322" spans="1:2" x14ac:dyDescent="0.25">
      <c r="A12322" s="204">
        <v>39888</v>
      </c>
      <c r="B12322" s="201">
        <v>3.93</v>
      </c>
    </row>
    <row r="12323" spans="1:2" x14ac:dyDescent="0.25">
      <c r="A12323" s="204">
        <v>39889</v>
      </c>
      <c r="B12323" s="201">
        <v>3.99</v>
      </c>
    </row>
    <row r="12324" spans="1:2" x14ac:dyDescent="0.25">
      <c r="A12324" s="204">
        <v>39890</v>
      </c>
      <c r="B12324" s="201">
        <v>3.65</v>
      </c>
    </row>
    <row r="12325" spans="1:2" x14ac:dyDescent="0.25">
      <c r="A12325" s="204">
        <v>39891</v>
      </c>
      <c r="B12325" s="201">
        <v>3.64</v>
      </c>
    </row>
    <row r="12326" spans="1:2" x14ac:dyDescent="0.25">
      <c r="A12326" s="204">
        <v>39892</v>
      </c>
      <c r="B12326" s="201">
        <v>3.67</v>
      </c>
    </row>
    <row r="12327" spans="1:2" x14ac:dyDescent="0.25">
      <c r="A12327" s="204">
        <v>39895</v>
      </c>
      <c r="B12327" s="201">
        <v>3.7</v>
      </c>
    </row>
    <row r="12328" spans="1:2" x14ac:dyDescent="0.25">
      <c r="A12328" s="204">
        <v>39896</v>
      </c>
      <c r="B12328" s="201">
        <v>3.64</v>
      </c>
    </row>
    <row r="12329" spans="1:2" x14ac:dyDescent="0.25">
      <c r="A12329" s="204">
        <v>39897</v>
      </c>
      <c r="B12329" s="201">
        <v>3.76</v>
      </c>
    </row>
    <row r="12330" spans="1:2" x14ac:dyDescent="0.25">
      <c r="A12330" s="204">
        <v>39898</v>
      </c>
      <c r="B12330" s="201">
        <v>3.69</v>
      </c>
    </row>
    <row r="12331" spans="1:2" x14ac:dyDescent="0.25">
      <c r="A12331" s="204">
        <v>39899</v>
      </c>
      <c r="B12331" s="201">
        <v>3.66</v>
      </c>
    </row>
    <row r="12332" spans="1:2" x14ac:dyDescent="0.25">
      <c r="A12332" s="204">
        <v>39902</v>
      </c>
      <c r="B12332" s="201">
        <v>3.64</v>
      </c>
    </row>
    <row r="12333" spans="1:2" x14ac:dyDescent="0.25">
      <c r="A12333" s="204">
        <v>39903</v>
      </c>
      <c r="B12333" s="201">
        <v>3.61</v>
      </c>
    </row>
    <row r="12334" spans="1:2" x14ac:dyDescent="0.25">
      <c r="A12334" s="204">
        <v>39904</v>
      </c>
      <c r="B12334" s="201">
        <v>3.54</v>
      </c>
    </row>
    <row r="12335" spans="1:2" x14ac:dyDescent="0.25">
      <c r="A12335" s="204">
        <v>39905</v>
      </c>
      <c r="B12335" s="201">
        <v>3.63</v>
      </c>
    </row>
    <row r="12336" spans="1:2" x14ac:dyDescent="0.25">
      <c r="A12336" s="204">
        <v>39906</v>
      </c>
      <c r="B12336" s="201">
        <v>3.77</v>
      </c>
    </row>
    <row r="12337" spans="1:2" x14ac:dyDescent="0.25">
      <c r="A12337" s="204">
        <v>39909</v>
      </c>
      <c r="B12337" s="201">
        <v>3.82</v>
      </c>
    </row>
    <row r="12338" spans="1:2" x14ac:dyDescent="0.25">
      <c r="A12338" s="204">
        <v>39910</v>
      </c>
      <c r="B12338" s="201">
        <v>3.79</v>
      </c>
    </row>
    <row r="12339" spans="1:2" x14ac:dyDescent="0.25">
      <c r="A12339" s="204">
        <v>39911</v>
      </c>
      <c r="B12339" s="201">
        <v>3.74</v>
      </c>
    </row>
    <row r="12340" spans="1:2" x14ac:dyDescent="0.25">
      <c r="A12340" s="204">
        <v>39912</v>
      </c>
      <c r="B12340" s="201">
        <v>3.85</v>
      </c>
    </row>
    <row r="12341" spans="1:2" x14ac:dyDescent="0.25">
      <c r="A12341" s="204">
        <v>39913</v>
      </c>
      <c r="B12341" s="201" t="e">
        <f>NA()</f>
        <v>#N/A</v>
      </c>
    </row>
    <row r="12342" spans="1:2" x14ac:dyDescent="0.25">
      <c r="A12342" s="204">
        <v>39916</v>
      </c>
      <c r="B12342" s="201">
        <v>3.78</v>
      </c>
    </row>
    <row r="12343" spans="1:2" x14ac:dyDescent="0.25">
      <c r="A12343" s="204">
        <v>39917</v>
      </c>
      <c r="B12343" s="201">
        <v>3.73</v>
      </c>
    </row>
    <row r="12344" spans="1:2" x14ac:dyDescent="0.25">
      <c r="A12344" s="204">
        <v>39918</v>
      </c>
      <c r="B12344" s="201">
        <v>3.75</v>
      </c>
    </row>
    <row r="12345" spans="1:2" x14ac:dyDescent="0.25">
      <c r="A12345" s="204">
        <v>39919</v>
      </c>
      <c r="B12345" s="201">
        <v>3.81</v>
      </c>
    </row>
    <row r="12346" spans="1:2" x14ac:dyDescent="0.25">
      <c r="A12346" s="204">
        <v>39920</v>
      </c>
      <c r="B12346" s="201">
        <v>3.91</v>
      </c>
    </row>
    <row r="12347" spans="1:2" x14ac:dyDescent="0.25">
      <c r="A12347" s="204">
        <v>39923</v>
      </c>
      <c r="B12347" s="201">
        <v>3.8</v>
      </c>
    </row>
    <row r="12348" spans="1:2" x14ac:dyDescent="0.25">
      <c r="A12348" s="204">
        <v>39924</v>
      </c>
      <c r="B12348" s="201">
        <v>3.86</v>
      </c>
    </row>
    <row r="12349" spans="1:2" x14ac:dyDescent="0.25">
      <c r="A12349" s="204">
        <v>39925</v>
      </c>
      <c r="B12349" s="201">
        <v>3.93</v>
      </c>
    </row>
    <row r="12350" spans="1:2" x14ac:dyDescent="0.25">
      <c r="A12350" s="204">
        <v>39926</v>
      </c>
      <c r="B12350" s="201">
        <v>3.9</v>
      </c>
    </row>
    <row r="12351" spans="1:2" x14ac:dyDescent="0.25">
      <c r="A12351" s="204">
        <v>39927</v>
      </c>
      <c r="B12351" s="201">
        <v>3.99</v>
      </c>
    </row>
    <row r="12352" spans="1:2" x14ac:dyDescent="0.25">
      <c r="A12352" s="204">
        <v>39930</v>
      </c>
      <c r="B12352" s="201">
        <v>3.92</v>
      </c>
    </row>
    <row r="12353" spans="1:2" x14ac:dyDescent="0.25">
      <c r="A12353" s="204">
        <v>39931</v>
      </c>
      <c r="B12353" s="201">
        <v>4.03</v>
      </c>
    </row>
    <row r="12354" spans="1:2" x14ac:dyDescent="0.25">
      <c r="A12354" s="204">
        <v>39932</v>
      </c>
      <c r="B12354" s="201">
        <v>4.07</v>
      </c>
    </row>
    <row r="12355" spans="1:2" x14ac:dyDescent="0.25">
      <c r="A12355" s="204">
        <v>39933</v>
      </c>
      <c r="B12355" s="201">
        <v>4.0999999999999996</v>
      </c>
    </row>
    <row r="12356" spans="1:2" x14ac:dyDescent="0.25">
      <c r="A12356" s="204">
        <v>39934</v>
      </c>
      <c r="B12356" s="201">
        <v>4.1399999999999997</v>
      </c>
    </row>
    <row r="12357" spans="1:2" x14ac:dyDescent="0.25">
      <c r="A12357" s="204">
        <v>39937</v>
      </c>
      <c r="B12357" s="201">
        <v>4.1100000000000003</v>
      </c>
    </row>
    <row r="12358" spans="1:2" x14ac:dyDescent="0.25">
      <c r="A12358" s="204">
        <v>39938</v>
      </c>
      <c r="B12358" s="201">
        <v>4.1100000000000003</v>
      </c>
    </row>
    <row r="12359" spans="1:2" x14ac:dyDescent="0.25">
      <c r="A12359" s="204">
        <v>39939</v>
      </c>
      <c r="B12359" s="201">
        <v>4.12</v>
      </c>
    </row>
    <row r="12360" spans="1:2" x14ac:dyDescent="0.25">
      <c r="A12360" s="204">
        <v>39940</v>
      </c>
      <c r="B12360" s="201">
        <v>4.26</v>
      </c>
    </row>
    <row r="12361" spans="1:2" x14ac:dyDescent="0.25">
      <c r="A12361" s="204">
        <v>39941</v>
      </c>
      <c r="B12361" s="201">
        <v>4.25</v>
      </c>
    </row>
    <row r="12362" spans="1:2" x14ac:dyDescent="0.25">
      <c r="A12362" s="204">
        <v>39944</v>
      </c>
      <c r="B12362" s="201">
        <v>4.1500000000000004</v>
      </c>
    </row>
    <row r="12363" spans="1:2" x14ac:dyDescent="0.25">
      <c r="A12363" s="204">
        <v>39945</v>
      </c>
      <c r="B12363" s="201">
        <v>4.13</v>
      </c>
    </row>
    <row r="12364" spans="1:2" x14ac:dyDescent="0.25">
      <c r="A12364" s="204">
        <v>39946</v>
      </c>
      <c r="B12364" s="201">
        <v>4.0599999999999996</v>
      </c>
    </row>
    <row r="12365" spans="1:2" x14ac:dyDescent="0.25">
      <c r="A12365" s="204">
        <v>39947</v>
      </c>
      <c r="B12365" s="201">
        <v>4.04</v>
      </c>
    </row>
    <row r="12366" spans="1:2" x14ac:dyDescent="0.25">
      <c r="A12366" s="204">
        <v>39948</v>
      </c>
      <c r="B12366" s="201">
        <v>4.07</v>
      </c>
    </row>
    <row r="12367" spans="1:2" x14ac:dyDescent="0.25">
      <c r="A12367" s="204">
        <v>39951</v>
      </c>
      <c r="B12367" s="201">
        <v>4.16</v>
      </c>
    </row>
    <row r="12368" spans="1:2" x14ac:dyDescent="0.25">
      <c r="A12368" s="204">
        <v>39952</v>
      </c>
      <c r="B12368" s="201">
        <v>4.1900000000000004</v>
      </c>
    </row>
    <row r="12369" spans="1:2" x14ac:dyDescent="0.25">
      <c r="A12369" s="204">
        <v>39953</v>
      </c>
      <c r="B12369" s="201">
        <v>4.1100000000000003</v>
      </c>
    </row>
    <row r="12370" spans="1:2" x14ac:dyDescent="0.25">
      <c r="A12370" s="204">
        <v>39954</v>
      </c>
      <c r="B12370" s="201">
        <v>4.2699999999999996</v>
      </c>
    </row>
    <row r="12371" spans="1:2" x14ac:dyDescent="0.25">
      <c r="A12371" s="204">
        <v>39955</v>
      </c>
      <c r="B12371" s="201">
        <v>4.3600000000000003</v>
      </c>
    </row>
    <row r="12372" spans="1:2" x14ac:dyDescent="0.25">
      <c r="A12372" s="204">
        <v>39958</v>
      </c>
      <c r="B12372" s="201" t="e">
        <f>NA()</f>
        <v>#N/A</v>
      </c>
    </row>
    <row r="12373" spans="1:2" x14ac:dyDescent="0.25">
      <c r="A12373" s="204">
        <v>39959</v>
      </c>
      <c r="B12373" s="201">
        <v>4.42</v>
      </c>
    </row>
    <row r="12374" spans="1:2" x14ac:dyDescent="0.25">
      <c r="A12374" s="204">
        <v>39960</v>
      </c>
      <c r="B12374" s="201">
        <v>4.58</v>
      </c>
    </row>
    <row r="12375" spans="1:2" x14ac:dyDescent="0.25">
      <c r="A12375" s="204">
        <v>39961</v>
      </c>
      <c r="B12375" s="201">
        <v>4.5199999999999996</v>
      </c>
    </row>
    <row r="12376" spans="1:2" x14ac:dyDescent="0.25">
      <c r="A12376" s="204">
        <v>39962</v>
      </c>
      <c r="B12376" s="201">
        <v>4.34</v>
      </c>
    </row>
    <row r="12377" spans="1:2" x14ac:dyDescent="0.25">
      <c r="A12377" s="204">
        <v>39965</v>
      </c>
      <c r="B12377" s="201">
        <v>4.5599999999999996</v>
      </c>
    </row>
    <row r="12378" spans="1:2" x14ac:dyDescent="0.25">
      <c r="A12378" s="204">
        <v>39966</v>
      </c>
      <c r="B12378" s="201">
        <v>4.51</v>
      </c>
    </row>
    <row r="12379" spans="1:2" x14ac:dyDescent="0.25">
      <c r="A12379" s="204">
        <v>39967</v>
      </c>
      <c r="B12379" s="201">
        <v>4.4400000000000004</v>
      </c>
    </row>
    <row r="12380" spans="1:2" x14ac:dyDescent="0.25">
      <c r="A12380" s="204">
        <v>39968</v>
      </c>
      <c r="B12380" s="201">
        <v>4.58</v>
      </c>
    </row>
    <row r="12381" spans="1:2" x14ac:dyDescent="0.25">
      <c r="A12381" s="204">
        <v>39969</v>
      </c>
      <c r="B12381" s="201">
        <v>4.6399999999999997</v>
      </c>
    </row>
    <row r="12382" spans="1:2" x14ac:dyDescent="0.25">
      <c r="A12382" s="204">
        <v>39972</v>
      </c>
      <c r="B12382" s="201">
        <v>4.66</v>
      </c>
    </row>
    <row r="12383" spans="1:2" x14ac:dyDescent="0.25">
      <c r="A12383" s="204">
        <v>39973</v>
      </c>
      <c r="B12383" s="201">
        <v>4.6500000000000004</v>
      </c>
    </row>
    <row r="12384" spans="1:2" x14ac:dyDescent="0.25">
      <c r="A12384" s="204">
        <v>39974</v>
      </c>
      <c r="B12384" s="201">
        <v>4.75</v>
      </c>
    </row>
    <row r="12385" spans="1:2" x14ac:dyDescent="0.25">
      <c r="A12385" s="204">
        <v>39975</v>
      </c>
      <c r="B12385" s="201">
        <v>4.67</v>
      </c>
    </row>
    <row r="12386" spans="1:2" x14ac:dyDescent="0.25">
      <c r="A12386" s="204">
        <v>39976</v>
      </c>
      <c r="B12386" s="201">
        <v>4.63</v>
      </c>
    </row>
    <row r="12387" spans="1:2" x14ac:dyDescent="0.25">
      <c r="A12387" s="204">
        <v>39979</v>
      </c>
      <c r="B12387" s="201">
        <v>4.58</v>
      </c>
    </row>
    <row r="12388" spans="1:2" x14ac:dyDescent="0.25">
      <c r="A12388" s="204">
        <v>39980</v>
      </c>
      <c r="B12388" s="201">
        <v>4.47</v>
      </c>
    </row>
    <row r="12389" spans="1:2" x14ac:dyDescent="0.25">
      <c r="A12389" s="204">
        <v>39981</v>
      </c>
      <c r="B12389" s="201">
        <v>4.47</v>
      </c>
    </row>
    <row r="12390" spans="1:2" x14ac:dyDescent="0.25">
      <c r="A12390" s="204">
        <v>39982</v>
      </c>
      <c r="B12390" s="201">
        <v>4.62</v>
      </c>
    </row>
    <row r="12391" spans="1:2" x14ac:dyDescent="0.25">
      <c r="A12391" s="204">
        <v>39983</v>
      </c>
      <c r="B12391" s="201">
        <v>4.54</v>
      </c>
    </row>
    <row r="12392" spans="1:2" x14ac:dyDescent="0.25">
      <c r="A12392" s="204">
        <v>39986</v>
      </c>
      <c r="B12392" s="201">
        <v>4.45</v>
      </c>
    </row>
    <row r="12393" spans="1:2" x14ac:dyDescent="0.25">
      <c r="A12393" s="204">
        <v>39987</v>
      </c>
      <c r="B12393" s="201">
        <v>4.3600000000000003</v>
      </c>
    </row>
    <row r="12394" spans="1:2" x14ac:dyDescent="0.25">
      <c r="A12394" s="204">
        <v>39988</v>
      </c>
      <c r="B12394" s="201">
        <v>4.43</v>
      </c>
    </row>
    <row r="12395" spans="1:2" x14ac:dyDescent="0.25">
      <c r="A12395" s="204">
        <v>39989</v>
      </c>
      <c r="B12395" s="201">
        <v>4.3099999999999996</v>
      </c>
    </row>
    <row r="12396" spans="1:2" x14ac:dyDescent="0.25">
      <c r="A12396" s="204">
        <v>39990</v>
      </c>
      <c r="B12396" s="201">
        <v>4.28</v>
      </c>
    </row>
    <row r="12397" spans="1:2" x14ac:dyDescent="0.25">
      <c r="A12397" s="204">
        <v>39993</v>
      </c>
      <c r="B12397" s="201">
        <v>4.29</v>
      </c>
    </row>
    <row r="12398" spans="1:2" x14ac:dyDescent="0.25">
      <c r="A12398" s="204">
        <v>39994</v>
      </c>
      <c r="B12398" s="201">
        <v>4.3</v>
      </c>
    </row>
    <row r="12399" spans="1:2" x14ac:dyDescent="0.25">
      <c r="A12399" s="204">
        <v>39995</v>
      </c>
      <c r="B12399" s="201">
        <v>4.32</v>
      </c>
    </row>
    <row r="12400" spans="1:2" x14ac:dyDescent="0.25">
      <c r="A12400" s="204">
        <v>39996</v>
      </c>
      <c r="B12400" s="201">
        <v>4.28</v>
      </c>
    </row>
    <row r="12401" spans="1:2" x14ac:dyDescent="0.25">
      <c r="A12401" s="204">
        <v>39997</v>
      </c>
      <c r="B12401" s="201" t="e">
        <f>NA()</f>
        <v>#N/A</v>
      </c>
    </row>
    <row r="12402" spans="1:2" x14ac:dyDescent="0.25">
      <c r="A12402" s="204">
        <v>40000</v>
      </c>
      <c r="B12402" s="201">
        <v>4.29</v>
      </c>
    </row>
    <row r="12403" spans="1:2" x14ac:dyDescent="0.25">
      <c r="A12403" s="204">
        <v>40001</v>
      </c>
      <c r="B12403" s="201">
        <v>4.25</v>
      </c>
    </row>
    <row r="12404" spans="1:2" x14ac:dyDescent="0.25">
      <c r="A12404" s="204">
        <v>40002</v>
      </c>
      <c r="B12404" s="201">
        <v>4.13</v>
      </c>
    </row>
    <row r="12405" spans="1:2" x14ac:dyDescent="0.25">
      <c r="A12405" s="204">
        <v>40003</v>
      </c>
      <c r="B12405" s="201">
        <v>4.26</v>
      </c>
    </row>
    <row r="12406" spans="1:2" x14ac:dyDescent="0.25">
      <c r="A12406" s="204">
        <v>40004</v>
      </c>
      <c r="B12406" s="201">
        <v>4.16</v>
      </c>
    </row>
    <row r="12407" spans="1:2" x14ac:dyDescent="0.25">
      <c r="A12407" s="204">
        <v>40007</v>
      </c>
      <c r="B12407" s="201">
        <v>4.21</v>
      </c>
    </row>
    <row r="12408" spans="1:2" x14ac:dyDescent="0.25">
      <c r="A12408" s="204">
        <v>40008</v>
      </c>
      <c r="B12408" s="201">
        <v>4.3499999999999996</v>
      </c>
    </row>
    <row r="12409" spans="1:2" x14ac:dyDescent="0.25">
      <c r="A12409" s="204">
        <v>40009</v>
      </c>
      <c r="B12409" s="201">
        <v>4.46</v>
      </c>
    </row>
    <row r="12410" spans="1:2" x14ac:dyDescent="0.25">
      <c r="A12410" s="204">
        <v>40010</v>
      </c>
      <c r="B12410" s="201">
        <v>4.43</v>
      </c>
    </row>
    <row r="12411" spans="1:2" x14ac:dyDescent="0.25">
      <c r="A12411" s="204">
        <v>40011</v>
      </c>
      <c r="B12411" s="201">
        <v>4.51</v>
      </c>
    </row>
    <row r="12412" spans="1:2" x14ac:dyDescent="0.25">
      <c r="A12412" s="204">
        <v>40014</v>
      </c>
      <c r="B12412" s="201">
        <v>4.45</v>
      </c>
    </row>
    <row r="12413" spans="1:2" x14ac:dyDescent="0.25">
      <c r="A12413" s="204">
        <v>40015</v>
      </c>
      <c r="B12413" s="201">
        <v>4.3499999999999996</v>
      </c>
    </row>
    <row r="12414" spans="1:2" x14ac:dyDescent="0.25">
      <c r="A12414" s="204">
        <v>40016</v>
      </c>
      <c r="B12414" s="201">
        <v>4.42</v>
      </c>
    </row>
    <row r="12415" spans="1:2" x14ac:dyDescent="0.25">
      <c r="A12415" s="204">
        <v>40017</v>
      </c>
      <c r="B12415" s="201">
        <v>4.55</v>
      </c>
    </row>
    <row r="12416" spans="1:2" x14ac:dyDescent="0.25">
      <c r="A12416" s="204">
        <v>40018</v>
      </c>
      <c r="B12416" s="201">
        <v>4.53</v>
      </c>
    </row>
    <row r="12417" spans="1:2" x14ac:dyDescent="0.25">
      <c r="A12417" s="204">
        <v>40021</v>
      </c>
      <c r="B12417" s="201">
        <v>4.5999999999999996</v>
      </c>
    </row>
    <row r="12418" spans="1:2" x14ac:dyDescent="0.25">
      <c r="A12418" s="204">
        <v>40022</v>
      </c>
      <c r="B12418" s="201">
        <v>4.54</v>
      </c>
    </row>
    <row r="12419" spans="1:2" x14ac:dyDescent="0.25">
      <c r="A12419" s="204">
        <v>40023</v>
      </c>
      <c r="B12419" s="201">
        <v>4.49</v>
      </c>
    </row>
    <row r="12420" spans="1:2" x14ac:dyDescent="0.25">
      <c r="A12420" s="204">
        <v>40024</v>
      </c>
      <c r="B12420" s="201">
        <v>4.4400000000000004</v>
      </c>
    </row>
    <row r="12421" spans="1:2" x14ac:dyDescent="0.25">
      <c r="A12421" s="204">
        <v>40025</v>
      </c>
      <c r="B12421" s="201">
        <v>4.29</v>
      </c>
    </row>
    <row r="12422" spans="1:2" x14ac:dyDescent="0.25">
      <c r="A12422" s="204">
        <v>40028</v>
      </c>
      <c r="B12422" s="201">
        <v>4.4000000000000004</v>
      </c>
    </row>
    <row r="12423" spans="1:2" x14ac:dyDescent="0.25">
      <c r="A12423" s="204">
        <v>40029</v>
      </c>
      <c r="B12423" s="201">
        <v>4.4400000000000004</v>
      </c>
    </row>
    <row r="12424" spans="1:2" x14ac:dyDescent="0.25">
      <c r="A12424" s="204">
        <v>40030</v>
      </c>
      <c r="B12424" s="201">
        <v>4.54</v>
      </c>
    </row>
    <row r="12425" spans="1:2" x14ac:dyDescent="0.25">
      <c r="A12425" s="204">
        <v>40031</v>
      </c>
      <c r="B12425" s="201">
        <v>4.51</v>
      </c>
    </row>
    <row r="12426" spans="1:2" x14ac:dyDescent="0.25">
      <c r="A12426" s="204">
        <v>40032</v>
      </c>
      <c r="B12426" s="201">
        <v>4.59</v>
      </c>
    </row>
    <row r="12427" spans="1:2" x14ac:dyDescent="0.25">
      <c r="A12427" s="204">
        <v>40035</v>
      </c>
      <c r="B12427" s="201">
        <v>4.49</v>
      </c>
    </row>
    <row r="12428" spans="1:2" x14ac:dyDescent="0.25">
      <c r="A12428" s="204">
        <v>40036</v>
      </c>
      <c r="B12428" s="201">
        <v>4.4000000000000004</v>
      </c>
    </row>
    <row r="12429" spans="1:2" x14ac:dyDescent="0.25">
      <c r="A12429" s="204">
        <v>40037</v>
      </c>
      <c r="B12429" s="201">
        <v>4.49</v>
      </c>
    </row>
    <row r="12430" spans="1:2" x14ac:dyDescent="0.25">
      <c r="A12430" s="204">
        <v>40038</v>
      </c>
      <c r="B12430" s="201">
        <v>4.37</v>
      </c>
    </row>
    <row r="12431" spans="1:2" x14ac:dyDescent="0.25">
      <c r="A12431" s="204">
        <v>40039</v>
      </c>
      <c r="B12431" s="201">
        <v>4.33</v>
      </c>
    </row>
    <row r="12432" spans="1:2" x14ac:dyDescent="0.25">
      <c r="A12432" s="204">
        <v>40042</v>
      </c>
      <c r="B12432" s="201">
        <v>4.26</v>
      </c>
    </row>
    <row r="12433" spans="1:2" x14ac:dyDescent="0.25">
      <c r="A12433" s="204">
        <v>40043</v>
      </c>
      <c r="B12433" s="201">
        <v>4.29</v>
      </c>
    </row>
    <row r="12434" spans="1:2" x14ac:dyDescent="0.25">
      <c r="A12434" s="204">
        <v>40044</v>
      </c>
      <c r="B12434" s="201">
        <v>4.2300000000000004</v>
      </c>
    </row>
    <row r="12435" spans="1:2" x14ac:dyDescent="0.25">
      <c r="A12435" s="204">
        <v>40045</v>
      </c>
      <c r="B12435" s="201">
        <v>4.18</v>
      </c>
    </row>
    <row r="12436" spans="1:2" x14ac:dyDescent="0.25">
      <c r="A12436" s="204">
        <v>40046</v>
      </c>
      <c r="B12436" s="201">
        <v>4.32</v>
      </c>
    </row>
    <row r="12437" spans="1:2" x14ac:dyDescent="0.25">
      <c r="A12437" s="204">
        <v>40049</v>
      </c>
      <c r="B12437" s="201">
        <v>4.22</v>
      </c>
    </row>
    <row r="12438" spans="1:2" x14ac:dyDescent="0.25">
      <c r="A12438" s="204">
        <v>40050</v>
      </c>
      <c r="B12438" s="201">
        <v>4.17</v>
      </c>
    </row>
    <row r="12439" spans="1:2" x14ac:dyDescent="0.25">
      <c r="A12439" s="204">
        <v>40051</v>
      </c>
      <c r="B12439" s="201">
        <v>4.1500000000000004</v>
      </c>
    </row>
    <row r="12440" spans="1:2" x14ac:dyDescent="0.25">
      <c r="A12440" s="204">
        <v>40052</v>
      </c>
      <c r="B12440" s="201">
        <v>4.1900000000000004</v>
      </c>
    </row>
    <row r="12441" spans="1:2" x14ac:dyDescent="0.25">
      <c r="A12441" s="204">
        <v>40053</v>
      </c>
      <c r="B12441" s="201">
        <v>4.17</v>
      </c>
    </row>
    <row r="12442" spans="1:2" x14ac:dyDescent="0.25">
      <c r="A12442" s="204">
        <v>40056</v>
      </c>
      <c r="B12442" s="201">
        <v>4.1399999999999997</v>
      </c>
    </row>
    <row r="12443" spans="1:2" x14ac:dyDescent="0.25">
      <c r="A12443" s="204">
        <v>40057</v>
      </c>
      <c r="B12443" s="201">
        <v>4.1399999999999997</v>
      </c>
    </row>
    <row r="12444" spans="1:2" x14ac:dyDescent="0.25">
      <c r="A12444" s="204">
        <v>40058</v>
      </c>
      <c r="B12444" s="201">
        <v>4.04</v>
      </c>
    </row>
    <row r="12445" spans="1:2" x14ac:dyDescent="0.25">
      <c r="A12445" s="204">
        <v>40059</v>
      </c>
      <c r="B12445" s="201">
        <v>4.09</v>
      </c>
    </row>
    <row r="12446" spans="1:2" x14ac:dyDescent="0.25">
      <c r="A12446" s="204">
        <v>40060</v>
      </c>
      <c r="B12446" s="201">
        <v>4.21</v>
      </c>
    </row>
    <row r="12447" spans="1:2" x14ac:dyDescent="0.25">
      <c r="A12447" s="204">
        <v>40063</v>
      </c>
      <c r="B12447" s="201" t="e">
        <f>NA()</f>
        <v>#N/A</v>
      </c>
    </row>
    <row r="12448" spans="1:2" x14ac:dyDescent="0.25">
      <c r="A12448" s="204">
        <v>40064</v>
      </c>
      <c r="B12448" s="201">
        <v>4.24</v>
      </c>
    </row>
    <row r="12449" spans="1:2" x14ac:dyDescent="0.25">
      <c r="A12449" s="204">
        <v>40065</v>
      </c>
      <c r="B12449" s="201">
        <v>4.26</v>
      </c>
    </row>
    <row r="12450" spans="1:2" x14ac:dyDescent="0.25">
      <c r="A12450" s="204">
        <v>40066</v>
      </c>
      <c r="B12450" s="201">
        <v>4.1100000000000003</v>
      </c>
    </row>
    <row r="12451" spans="1:2" x14ac:dyDescent="0.25">
      <c r="A12451" s="204">
        <v>40067</v>
      </c>
      <c r="B12451" s="201">
        <v>4.0999999999999996</v>
      </c>
    </row>
    <row r="12452" spans="1:2" x14ac:dyDescent="0.25">
      <c r="A12452" s="204">
        <v>40070</v>
      </c>
      <c r="B12452" s="201">
        <v>4.16</v>
      </c>
    </row>
    <row r="12453" spans="1:2" x14ac:dyDescent="0.25">
      <c r="A12453" s="204">
        <v>40071</v>
      </c>
      <c r="B12453" s="201">
        <v>4.21</v>
      </c>
    </row>
    <row r="12454" spans="1:2" x14ac:dyDescent="0.25">
      <c r="A12454" s="204">
        <v>40072</v>
      </c>
      <c r="B12454" s="201">
        <v>4.22</v>
      </c>
    </row>
    <row r="12455" spans="1:2" x14ac:dyDescent="0.25">
      <c r="A12455" s="204">
        <v>40073</v>
      </c>
      <c r="B12455" s="201">
        <v>4.1399999999999997</v>
      </c>
    </row>
    <row r="12456" spans="1:2" x14ac:dyDescent="0.25">
      <c r="A12456" s="204">
        <v>40074</v>
      </c>
      <c r="B12456" s="201">
        <v>4.2</v>
      </c>
    </row>
    <row r="12457" spans="1:2" x14ac:dyDescent="0.25">
      <c r="A12457" s="204">
        <v>40077</v>
      </c>
      <c r="B12457" s="201">
        <v>4.2</v>
      </c>
    </row>
    <row r="12458" spans="1:2" x14ac:dyDescent="0.25">
      <c r="A12458" s="204">
        <v>40078</v>
      </c>
      <c r="B12458" s="201">
        <v>4.18</v>
      </c>
    </row>
    <row r="12459" spans="1:2" x14ac:dyDescent="0.25">
      <c r="A12459" s="204">
        <v>40079</v>
      </c>
      <c r="B12459" s="201">
        <v>4.18</v>
      </c>
    </row>
    <row r="12460" spans="1:2" x14ac:dyDescent="0.25">
      <c r="A12460" s="204">
        <v>40080</v>
      </c>
      <c r="B12460" s="201">
        <v>4.1399999999999997</v>
      </c>
    </row>
    <row r="12461" spans="1:2" x14ac:dyDescent="0.25">
      <c r="A12461" s="204">
        <v>40081</v>
      </c>
      <c r="B12461" s="201">
        <v>4.07</v>
      </c>
    </row>
    <row r="12462" spans="1:2" x14ac:dyDescent="0.25">
      <c r="A12462" s="204">
        <v>40084</v>
      </c>
      <c r="B12462" s="201">
        <v>4.0199999999999996</v>
      </c>
    </row>
    <row r="12463" spans="1:2" x14ac:dyDescent="0.25">
      <c r="A12463" s="204">
        <v>40085</v>
      </c>
      <c r="B12463" s="201">
        <v>4.0199999999999996</v>
      </c>
    </row>
    <row r="12464" spans="1:2" x14ac:dyDescent="0.25">
      <c r="A12464" s="204">
        <v>40086</v>
      </c>
      <c r="B12464" s="201">
        <v>4.0199999999999996</v>
      </c>
    </row>
    <row r="12465" spans="1:2" x14ac:dyDescent="0.25">
      <c r="A12465" s="204">
        <v>40087</v>
      </c>
      <c r="B12465" s="201">
        <v>3.95</v>
      </c>
    </row>
    <row r="12466" spans="1:2" x14ac:dyDescent="0.25">
      <c r="A12466" s="204">
        <v>40088</v>
      </c>
      <c r="B12466" s="201">
        <v>3.98</v>
      </c>
    </row>
    <row r="12467" spans="1:2" x14ac:dyDescent="0.25">
      <c r="A12467" s="204">
        <v>40091</v>
      </c>
      <c r="B12467" s="201">
        <v>3.98</v>
      </c>
    </row>
    <row r="12468" spans="1:2" x14ac:dyDescent="0.25">
      <c r="A12468" s="204">
        <v>40092</v>
      </c>
      <c r="B12468" s="201">
        <v>4.03</v>
      </c>
    </row>
    <row r="12469" spans="1:2" x14ac:dyDescent="0.25">
      <c r="A12469" s="204">
        <v>40093</v>
      </c>
      <c r="B12469" s="201">
        <v>3.96</v>
      </c>
    </row>
    <row r="12470" spans="1:2" x14ac:dyDescent="0.25">
      <c r="A12470" s="204">
        <v>40094</v>
      </c>
      <c r="B12470" s="201">
        <v>4.05</v>
      </c>
    </row>
    <row r="12471" spans="1:2" x14ac:dyDescent="0.25">
      <c r="A12471" s="204">
        <v>40095</v>
      </c>
      <c r="B12471" s="201">
        <v>4.2</v>
      </c>
    </row>
    <row r="12472" spans="1:2" x14ac:dyDescent="0.25">
      <c r="A12472" s="204">
        <v>40098</v>
      </c>
      <c r="B12472" s="201" t="e">
        <f>NA()</f>
        <v>#N/A</v>
      </c>
    </row>
    <row r="12473" spans="1:2" x14ac:dyDescent="0.25">
      <c r="A12473" s="204">
        <v>40099</v>
      </c>
      <c r="B12473" s="201">
        <v>4.1399999999999997</v>
      </c>
    </row>
    <row r="12474" spans="1:2" x14ac:dyDescent="0.25">
      <c r="A12474" s="204">
        <v>40100</v>
      </c>
      <c r="B12474" s="201">
        <v>4.26</v>
      </c>
    </row>
    <row r="12475" spans="1:2" x14ac:dyDescent="0.25">
      <c r="A12475" s="204">
        <v>40101</v>
      </c>
      <c r="B12475" s="201">
        <v>4.29</v>
      </c>
    </row>
    <row r="12476" spans="1:2" x14ac:dyDescent="0.25">
      <c r="A12476" s="204">
        <v>40102</v>
      </c>
      <c r="B12476" s="201">
        <v>4.22</v>
      </c>
    </row>
    <row r="12477" spans="1:2" x14ac:dyDescent="0.25">
      <c r="A12477" s="204">
        <v>40105</v>
      </c>
      <c r="B12477" s="201">
        <v>4.1900000000000004</v>
      </c>
    </row>
    <row r="12478" spans="1:2" x14ac:dyDescent="0.25">
      <c r="A12478" s="204">
        <v>40106</v>
      </c>
      <c r="B12478" s="201">
        <v>4.1399999999999997</v>
      </c>
    </row>
    <row r="12479" spans="1:2" x14ac:dyDescent="0.25">
      <c r="A12479" s="204">
        <v>40107</v>
      </c>
      <c r="B12479" s="201">
        <v>4.2</v>
      </c>
    </row>
    <row r="12480" spans="1:2" x14ac:dyDescent="0.25">
      <c r="A12480" s="204">
        <v>40108</v>
      </c>
      <c r="B12480" s="201">
        <v>4.22</v>
      </c>
    </row>
    <row r="12481" spans="1:2" x14ac:dyDescent="0.25">
      <c r="A12481" s="204">
        <v>40109</v>
      </c>
      <c r="B12481" s="201">
        <v>4.2699999999999996</v>
      </c>
    </row>
    <row r="12482" spans="1:2" x14ac:dyDescent="0.25">
      <c r="A12482" s="204">
        <v>40112</v>
      </c>
      <c r="B12482" s="201">
        <v>4.3499999999999996</v>
      </c>
    </row>
    <row r="12483" spans="1:2" x14ac:dyDescent="0.25">
      <c r="A12483" s="204">
        <v>40113</v>
      </c>
      <c r="B12483" s="201">
        <v>4.26</v>
      </c>
    </row>
    <row r="12484" spans="1:2" x14ac:dyDescent="0.25">
      <c r="A12484" s="204">
        <v>40114</v>
      </c>
      <c r="B12484" s="201">
        <v>4.22</v>
      </c>
    </row>
    <row r="12485" spans="1:2" x14ac:dyDescent="0.25">
      <c r="A12485" s="204">
        <v>40115</v>
      </c>
      <c r="B12485" s="201">
        <v>4.3099999999999996</v>
      </c>
    </row>
    <row r="12486" spans="1:2" x14ac:dyDescent="0.25">
      <c r="A12486" s="204">
        <v>40116</v>
      </c>
      <c r="B12486" s="201">
        <v>4.1900000000000004</v>
      </c>
    </row>
    <row r="12487" spans="1:2" x14ac:dyDescent="0.25">
      <c r="A12487" s="204">
        <v>40119</v>
      </c>
      <c r="B12487" s="201">
        <v>4.22</v>
      </c>
    </row>
    <row r="12488" spans="1:2" x14ac:dyDescent="0.25">
      <c r="A12488" s="204">
        <v>40120</v>
      </c>
      <c r="B12488" s="201">
        <v>4.29</v>
      </c>
    </row>
    <row r="12489" spans="1:2" x14ac:dyDescent="0.25">
      <c r="A12489" s="204">
        <v>40121</v>
      </c>
      <c r="B12489" s="201">
        <v>4.3600000000000003</v>
      </c>
    </row>
    <row r="12490" spans="1:2" x14ac:dyDescent="0.25">
      <c r="A12490" s="204">
        <v>40122</v>
      </c>
      <c r="B12490" s="201">
        <v>4.3600000000000003</v>
      </c>
    </row>
    <row r="12491" spans="1:2" x14ac:dyDescent="0.25">
      <c r="A12491" s="204">
        <v>40123</v>
      </c>
      <c r="B12491" s="201">
        <v>4.3499999999999996</v>
      </c>
    </row>
    <row r="12492" spans="1:2" x14ac:dyDescent="0.25">
      <c r="A12492" s="204">
        <v>40126</v>
      </c>
      <c r="B12492" s="201">
        <v>4.34</v>
      </c>
    </row>
    <row r="12493" spans="1:2" x14ac:dyDescent="0.25">
      <c r="A12493" s="204">
        <v>40127</v>
      </c>
      <c r="B12493" s="201">
        <v>4.3600000000000003</v>
      </c>
    </row>
    <row r="12494" spans="1:2" x14ac:dyDescent="0.25">
      <c r="A12494" s="204">
        <v>40128</v>
      </c>
      <c r="B12494" s="201" t="e">
        <f>NA()</f>
        <v>#N/A</v>
      </c>
    </row>
    <row r="12495" spans="1:2" x14ac:dyDescent="0.25">
      <c r="A12495" s="204">
        <v>40129</v>
      </c>
      <c r="B12495" s="201">
        <v>4.33</v>
      </c>
    </row>
    <row r="12496" spans="1:2" x14ac:dyDescent="0.25">
      <c r="A12496" s="204">
        <v>40130</v>
      </c>
      <c r="B12496" s="201">
        <v>4.29</v>
      </c>
    </row>
    <row r="12497" spans="1:2" x14ac:dyDescent="0.25">
      <c r="A12497" s="204">
        <v>40133</v>
      </c>
      <c r="B12497" s="201">
        <v>4.18</v>
      </c>
    </row>
    <row r="12498" spans="1:2" x14ac:dyDescent="0.25">
      <c r="A12498" s="204">
        <v>40134</v>
      </c>
      <c r="B12498" s="201">
        <v>4.17</v>
      </c>
    </row>
    <row r="12499" spans="1:2" x14ac:dyDescent="0.25">
      <c r="A12499" s="204">
        <v>40135</v>
      </c>
      <c r="B12499" s="201">
        <v>4.21</v>
      </c>
    </row>
    <row r="12500" spans="1:2" x14ac:dyDescent="0.25">
      <c r="A12500" s="204">
        <v>40136</v>
      </c>
      <c r="B12500" s="201">
        <v>4.1900000000000004</v>
      </c>
    </row>
    <row r="12501" spans="1:2" x14ac:dyDescent="0.25">
      <c r="A12501" s="204">
        <v>40137</v>
      </c>
      <c r="B12501" s="201">
        <v>4.2</v>
      </c>
    </row>
    <row r="12502" spans="1:2" x14ac:dyDescent="0.25">
      <c r="A12502" s="204">
        <v>40140</v>
      </c>
      <c r="B12502" s="201">
        <v>4.2</v>
      </c>
    </row>
    <row r="12503" spans="1:2" x14ac:dyDescent="0.25">
      <c r="A12503" s="204">
        <v>40141</v>
      </c>
      <c r="B12503" s="201">
        <v>4.16</v>
      </c>
    </row>
    <row r="12504" spans="1:2" x14ac:dyDescent="0.25">
      <c r="A12504" s="204">
        <v>40142</v>
      </c>
      <c r="B12504" s="201">
        <v>4.12</v>
      </c>
    </row>
    <row r="12505" spans="1:2" x14ac:dyDescent="0.25">
      <c r="A12505" s="204">
        <v>40143</v>
      </c>
      <c r="B12505" s="201" t="e">
        <f>NA()</f>
        <v>#N/A</v>
      </c>
    </row>
    <row r="12506" spans="1:2" x14ac:dyDescent="0.25">
      <c r="A12506" s="204">
        <v>40144</v>
      </c>
      <c r="B12506" s="201">
        <v>4.07</v>
      </c>
    </row>
    <row r="12507" spans="1:2" x14ac:dyDescent="0.25">
      <c r="A12507" s="204">
        <v>40147</v>
      </c>
      <c r="B12507" s="201">
        <v>4.07</v>
      </c>
    </row>
    <row r="12508" spans="1:2" x14ac:dyDescent="0.25">
      <c r="A12508" s="204">
        <v>40148</v>
      </c>
      <c r="B12508" s="201">
        <v>4.1399999999999997</v>
      </c>
    </row>
    <row r="12509" spans="1:2" x14ac:dyDescent="0.25">
      <c r="A12509" s="204">
        <v>40149</v>
      </c>
      <c r="B12509" s="201">
        <v>4.1399999999999997</v>
      </c>
    </row>
    <row r="12510" spans="1:2" x14ac:dyDescent="0.25">
      <c r="A12510" s="204">
        <v>40150</v>
      </c>
      <c r="B12510" s="201">
        <v>4.2300000000000004</v>
      </c>
    </row>
    <row r="12511" spans="1:2" x14ac:dyDescent="0.25">
      <c r="A12511" s="204">
        <v>40151</v>
      </c>
      <c r="B12511" s="201">
        <v>4.3099999999999996</v>
      </c>
    </row>
    <row r="12512" spans="1:2" x14ac:dyDescent="0.25">
      <c r="A12512" s="204">
        <v>40154</v>
      </c>
      <c r="B12512" s="201">
        <v>4.29</v>
      </c>
    </row>
    <row r="12513" spans="1:2" x14ac:dyDescent="0.25">
      <c r="A12513" s="204">
        <v>40155</v>
      </c>
      <c r="B12513" s="201">
        <v>4.28</v>
      </c>
    </row>
    <row r="12514" spans="1:2" x14ac:dyDescent="0.25">
      <c r="A12514" s="204">
        <v>40156</v>
      </c>
      <c r="B12514" s="201">
        <v>4.3099999999999996</v>
      </c>
    </row>
    <row r="12515" spans="1:2" x14ac:dyDescent="0.25">
      <c r="A12515" s="204">
        <v>40157</v>
      </c>
      <c r="B12515" s="201">
        <v>4.37</v>
      </c>
    </row>
    <row r="12516" spans="1:2" x14ac:dyDescent="0.25">
      <c r="A12516" s="204">
        <v>40158</v>
      </c>
      <c r="B12516" s="201">
        <v>4.3899999999999997</v>
      </c>
    </row>
    <row r="12517" spans="1:2" x14ac:dyDescent="0.25">
      <c r="A12517" s="204">
        <v>40161</v>
      </c>
      <c r="B12517" s="201">
        <v>4.3899999999999997</v>
      </c>
    </row>
    <row r="12518" spans="1:2" x14ac:dyDescent="0.25">
      <c r="A12518" s="204">
        <v>40162</v>
      </c>
      <c r="B12518" s="201">
        <v>4.42</v>
      </c>
    </row>
    <row r="12519" spans="1:2" x14ac:dyDescent="0.25">
      <c r="A12519" s="204">
        <v>40163</v>
      </c>
      <c r="B12519" s="201">
        <v>4.42</v>
      </c>
    </row>
    <row r="12520" spans="1:2" x14ac:dyDescent="0.25">
      <c r="A12520" s="204">
        <v>40164</v>
      </c>
      <c r="B12520" s="201">
        <v>4.3099999999999996</v>
      </c>
    </row>
    <row r="12521" spans="1:2" x14ac:dyDescent="0.25">
      <c r="A12521" s="204">
        <v>40165</v>
      </c>
      <c r="B12521" s="201">
        <v>4.3600000000000003</v>
      </c>
    </row>
    <row r="12522" spans="1:2" x14ac:dyDescent="0.25">
      <c r="A12522" s="204">
        <v>40168</v>
      </c>
      <c r="B12522" s="201">
        <v>4.47</v>
      </c>
    </row>
    <row r="12523" spans="1:2" x14ac:dyDescent="0.25">
      <c r="A12523" s="204">
        <v>40169</v>
      </c>
      <c r="B12523" s="201">
        <v>4.5199999999999996</v>
      </c>
    </row>
    <row r="12524" spans="1:2" x14ac:dyDescent="0.25">
      <c r="A12524" s="204">
        <v>40170</v>
      </c>
      <c r="B12524" s="201">
        <v>4.54</v>
      </c>
    </row>
    <row r="12525" spans="1:2" x14ac:dyDescent="0.25">
      <c r="A12525" s="204">
        <v>40171</v>
      </c>
      <c r="B12525" s="201">
        <v>4.5999999999999996</v>
      </c>
    </row>
    <row r="12526" spans="1:2" x14ac:dyDescent="0.25">
      <c r="A12526" s="204">
        <v>40172</v>
      </c>
      <c r="B12526" s="201" t="e">
        <f>NA()</f>
        <v>#N/A</v>
      </c>
    </row>
    <row r="12527" spans="1:2" x14ac:dyDescent="0.25">
      <c r="A12527" s="204">
        <v>40175</v>
      </c>
      <c r="B12527" s="201">
        <v>4.6100000000000003</v>
      </c>
    </row>
    <row r="12528" spans="1:2" x14ac:dyDescent="0.25">
      <c r="A12528" s="204">
        <v>40176</v>
      </c>
      <c r="B12528" s="201">
        <v>4.57</v>
      </c>
    </row>
    <row r="12529" spans="1:2" x14ac:dyDescent="0.25">
      <c r="A12529" s="204">
        <v>40177</v>
      </c>
      <c r="B12529" s="201">
        <v>4.54</v>
      </c>
    </row>
    <row r="12530" spans="1:2" x14ac:dyDescent="0.25">
      <c r="A12530" s="204">
        <v>40178</v>
      </c>
      <c r="B12530" s="201">
        <v>4.58</v>
      </c>
    </row>
    <row r="12531" spans="1:2" x14ac:dyDescent="0.25">
      <c r="A12531" s="204">
        <v>40179</v>
      </c>
      <c r="B12531" s="201" t="e">
        <f>NA()</f>
        <v>#N/A</v>
      </c>
    </row>
    <row r="12532" spans="1:2" x14ac:dyDescent="0.25">
      <c r="A12532" s="204">
        <v>40182</v>
      </c>
      <c r="B12532" s="201">
        <v>4.5999999999999996</v>
      </c>
    </row>
    <row r="12533" spans="1:2" x14ac:dyDescent="0.25">
      <c r="A12533" s="204">
        <v>40183</v>
      </c>
      <c r="B12533" s="201">
        <v>4.54</v>
      </c>
    </row>
    <row r="12534" spans="1:2" x14ac:dyDescent="0.25">
      <c r="A12534" s="204">
        <v>40184</v>
      </c>
      <c r="B12534" s="201">
        <v>4.63</v>
      </c>
    </row>
    <row r="12535" spans="1:2" x14ac:dyDescent="0.25">
      <c r="A12535" s="204">
        <v>40185</v>
      </c>
      <c r="B12535" s="201">
        <v>4.62</v>
      </c>
    </row>
    <row r="12536" spans="1:2" x14ac:dyDescent="0.25">
      <c r="A12536" s="204">
        <v>40186</v>
      </c>
      <c r="B12536" s="201">
        <v>4.6100000000000003</v>
      </c>
    </row>
    <row r="12537" spans="1:2" x14ac:dyDescent="0.25">
      <c r="A12537" s="204">
        <v>40189</v>
      </c>
      <c r="B12537" s="201">
        <v>4.6399999999999997</v>
      </c>
    </row>
    <row r="12538" spans="1:2" x14ac:dyDescent="0.25">
      <c r="A12538" s="204">
        <v>40190</v>
      </c>
      <c r="B12538" s="201">
        <v>4.5199999999999996</v>
      </c>
    </row>
    <row r="12539" spans="1:2" x14ac:dyDescent="0.25">
      <c r="A12539" s="204">
        <v>40191</v>
      </c>
      <c r="B12539" s="201">
        <v>4.5999999999999996</v>
      </c>
    </row>
    <row r="12540" spans="1:2" x14ac:dyDescent="0.25">
      <c r="A12540" s="204">
        <v>40192</v>
      </c>
      <c r="B12540" s="201">
        <v>4.5199999999999996</v>
      </c>
    </row>
    <row r="12541" spans="1:2" x14ac:dyDescent="0.25">
      <c r="A12541" s="204">
        <v>40193</v>
      </c>
      <c r="B12541" s="201">
        <v>4.4800000000000004</v>
      </c>
    </row>
    <row r="12542" spans="1:2" x14ac:dyDescent="0.25">
      <c r="A12542" s="204">
        <v>40196</v>
      </c>
      <c r="B12542" s="201" t="e">
        <f>NA()</f>
        <v>#N/A</v>
      </c>
    </row>
    <row r="12543" spans="1:2" x14ac:dyDescent="0.25">
      <c r="A12543" s="204">
        <v>40197</v>
      </c>
      <c r="B12543" s="201">
        <v>4.49</v>
      </c>
    </row>
    <row r="12544" spans="1:2" x14ac:dyDescent="0.25">
      <c r="A12544" s="204">
        <v>40198</v>
      </c>
      <c r="B12544" s="201">
        <v>4.43</v>
      </c>
    </row>
    <row r="12545" spans="1:2" x14ac:dyDescent="0.25">
      <c r="A12545" s="204">
        <v>40199</v>
      </c>
      <c r="B12545" s="201">
        <v>4.38</v>
      </c>
    </row>
    <row r="12546" spans="1:2" x14ac:dyDescent="0.25">
      <c r="A12546" s="204">
        <v>40200</v>
      </c>
      <c r="B12546" s="201">
        <v>4.38</v>
      </c>
    </row>
    <row r="12547" spans="1:2" x14ac:dyDescent="0.25">
      <c r="A12547" s="204">
        <v>40203</v>
      </c>
      <c r="B12547" s="201">
        <v>4.42</v>
      </c>
    </row>
    <row r="12548" spans="1:2" x14ac:dyDescent="0.25">
      <c r="A12548" s="204">
        <v>40204</v>
      </c>
      <c r="B12548" s="201">
        <v>4.43</v>
      </c>
    </row>
    <row r="12549" spans="1:2" x14ac:dyDescent="0.25">
      <c r="A12549" s="204">
        <v>40205</v>
      </c>
      <c r="B12549" s="201">
        <v>4.42</v>
      </c>
    </row>
    <row r="12550" spans="1:2" x14ac:dyDescent="0.25">
      <c r="A12550" s="204">
        <v>40206</v>
      </c>
      <c r="B12550" s="201">
        <v>4.4400000000000004</v>
      </c>
    </row>
    <row r="12551" spans="1:2" x14ac:dyDescent="0.25">
      <c r="A12551" s="204">
        <v>40207</v>
      </c>
      <c r="B12551" s="201">
        <v>4.38</v>
      </c>
    </row>
    <row r="12552" spans="1:2" x14ac:dyDescent="0.25">
      <c r="A12552" s="204">
        <v>40210</v>
      </c>
      <c r="B12552" s="201">
        <v>4.43</v>
      </c>
    </row>
    <row r="12553" spans="1:2" x14ac:dyDescent="0.25">
      <c r="A12553" s="204">
        <v>40211</v>
      </c>
      <c r="B12553" s="201">
        <v>4.42</v>
      </c>
    </row>
    <row r="12554" spans="1:2" x14ac:dyDescent="0.25">
      <c r="A12554" s="204">
        <v>40212</v>
      </c>
      <c r="B12554" s="201">
        <v>4.49</v>
      </c>
    </row>
    <row r="12555" spans="1:2" x14ac:dyDescent="0.25">
      <c r="A12555" s="204">
        <v>40213</v>
      </c>
      <c r="B12555" s="201">
        <v>4.3899999999999997</v>
      </c>
    </row>
    <row r="12556" spans="1:2" x14ac:dyDescent="0.25">
      <c r="A12556" s="204">
        <v>40214</v>
      </c>
      <c r="B12556" s="201">
        <v>4.3600000000000003</v>
      </c>
    </row>
    <row r="12557" spans="1:2" x14ac:dyDescent="0.25">
      <c r="A12557" s="204">
        <v>40217</v>
      </c>
      <c r="B12557" s="201">
        <v>4.38</v>
      </c>
    </row>
    <row r="12558" spans="1:2" x14ac:dyDescent="0.25">
      <c r="A12558" s="204">
        <v>40218</v>
      </c>
      <c r="B12558" s="201">
        <v>4.4400000000000004</v>
      </c>
    </row>
    <row r="12559" spans="1:2" x14ac:dyDescent="0.25">
      <c r="A12559" s="204">
        <v>40219</v>
      </c>
      <c r="B12559" s="201">
        <v>4.51</v>
      </c>
    </row>
    <row r="12560" spans="1:2" x14ac:dyDescent="0.25">
      <c r="A12560" s="204">
        <v>40220</v>
      </c>
      <c r="B12560" s="201">
        <v>4.54</v>
      </c>
    </row>
    <row r="12561" spans="1:2" x14ac:dyDescent="0.25">
      <c r="A12561" s="204">
        <v>40221</v>
      </c>
      <c r="B12561" s="201">
        <v>4.5199999999999996</v>
      </c>
    </row>
    <row r="12562" spans="1:2" x14ac:dyDescent="0.25">
      <c r="A12562" s="204">
        <v>40224</v>
      </c>
      <c r="B12562" s="201" t="e">
        <f>NA()</f>
        <v>#N/A</v>
      </c>
    </row>
    <row r="12563" spans="1:2" x14ac:dyDescent="0.25">
      <c r="A12563" s="204">
        <v>40225</v>
      </c>
      <c r="B12563" s="201">
        <v>4.49</v>
      </c>
    </row>
    <row r="12564" spans="1:2" x14ac:dyDescent="0.25">
      <c r="A12564" s="204">
        <v>40226</v>
      </c>
      <c r="B12564" s="201">
        <v>4.5599999999999996</v>
      </c>
    </row>
    <row r="12565" spans="1:2" x14ac:dyDescent="0.25">
      <c r="A12565" s="204">
        <v>40227</v>
      </c>
      <c r="B12565" s="201">
        <v>4.6100000000000003</v>
      </c>
    </row>
    <row r="12566" spans="1:2" x14ac:dyDescent="0.25">
      <c r="A12566" s="204">
        <v>40228</v>
      </c>
      <c r="B12566" s="201">
        <v>4.58</v>
      </c>
    </row>
    <row r="12567" spans="1:2" x14ac:dyDescent="0.25">
      <c r="A12567" s="204">
        <v>40231</v>
      </c>
      <c r="B12567" s="201">
        <v>4.5999999999999996</v>
      </c>
    </row>
    <row r="12568" spans="1:2" x14ac:dyDescent="0.25">
      <c r="A12568" s="204">
        <v>40232</v>
      </c>
      <c r="B12568" s="201">
        <v>4.49</v>
      </c>
    </row>
    <row r="12569" spans="1:2" x14ac:dyDescent="0.25">
      <c r="A12569" s="204">
        <v>40233</v>
      </c>
      <c r="B12569" s="201">
        <v>4.49</v>
      </c>
    </row>
    <row r="12570" spans="1:2" x14ac:dyDescent="0.25">
      <c r="A12570" s="204">
        <v>40234</v>
      </c>
      <c r="B12570" s="201">
        <v>4.4400000000000004</v>
      </c>
    </row>
    <row r="12571" spans="1:2" x14ac:dyDescent="0.25">
      <c r="A12571" s="204">
        <v>40235</v>
      </c>
      <c r="B12571" s="201">
        <v>4.4000000000000004</v>
      </c>
    </row>
    <row r="12572" spans="1:2" x14ac:dyDescent="0.25">
      <c r="A12572" s="204">
        <v>40238</v>
      </c>
      <c r="B12572" s="201">
        <v>4.41</v>
      </c>
    </row>
    <row r="12573" spans="1:2" x14ac:dyDescent="0.25">
      <c r="A12573" s="204">
        <v>40239</v>
      </c>
      <c r="B12573" s="201">
        <v>4.42</v>
      </c>
    </row>
    <row r="12574" spans="1:2" x14ac:dyDescent="0.25">
      <c r="A12574" s="204">
        <v>40240</v>
      </c>
      <c r="B12574" s="201">
        <v>4.43</v>
      </c>
    </row>
    <row r="12575" spans="1:2" x14ac:dyDescent="0.25">
      <c r="A12575" s="204">
        <v>40241</v>
      </c>
      <c r="B12575" s="201">
        <v>4.4000000000000004</v>
      </c>
    </row>
    <row r="12576" spans="1:2" x14ac:dyDescent="0.25">
      <c r="A12576" s="204">
        <v>40242</v>
      </c>
      <c r="B12576" s="201">
        <v>4.49</v>
      </c>
    </row>
    <row r="12577" spans="1:2" x14ac:dyDescent="0.25">
      <c r="A12577" s="204">
        <v>40245</v>
      </c>
      <c r="B12577" s="201">
        <v>4.5199999999999996</v>
      </c>
    </row>
    <row r="12578" spans="1:2" x14ac:dyDescent="0.25">
      <c r="A12578" s="204">
        <v>40246</v>
      </c>
      <c r="B12578" s="201">
        <v>4.53</v>
      </c>
    </row>
    <row r="12579" spans="1:2" x14ac:dyDescent="0.25">
      <c r="A12579" s="204">
        <v>40247</v>
      </c>
      <c r="B12579" s="201">
        <v>4.53</v>
      </c>
    </row>
    <row r="12580" spans="1:2" x14ac:dyDescent="0.25">
      <c r="A12580" s="204">
        <v>40248</v>
      </c>
      <c r="B12580" s="201">
        <v>4.51</v>
      </c>
    </row>
    <row r="12581" spans="1:2" x14ac:dyDescent="0.25">
      <c r="A12581" s="204">
        <v>40249</v>
      </c>
      <c r="B12581" s="201">
        <v>4.47</v>
      </c>
    </row>
    <row r="12582" spans="1:2" x14ac:dyDescent="0.25">
      <c r="A12582" s="204">
        <v>40252</v>
      </c>
      <c r="B12582" s="201">
        <v>4.4800000000000004</v>
      </c>
    </row>
    <row r="12583" spans="1:2" x14ac:dyDescent="0.25">
      <c r="A12583" s="204">
        <v>40253</v>
      </c>
      <c r="B12583" s="201">
        <v>4.43</v>
      </c>
    </row>
    <row r="12584" spans="1:2" x14ac:dyDescent="0.25">
      <c r="A12584" s="204">
        <v>40254</v>
      </c>
      <c r="B12584" s="201">
        <v>4.41</v>
      </c>
    </row>
    <row r="12585" spans="1:2" x14ac:dyDescent="0.25">
      <c r="A12585" s="204">
        <v>40255</v>
      </c>
      <c r="B12585" s="201">
        <v>4.43</v>
      </c>
    </row>
    <row r="12586" spans="1:2" x14ac:dyDescent="0.25">
      <c r="A12586" s="204">
        <v>40256</v>
      </c>
      <c r="B12586" s="201">
        <v>4.41</v>
      </c>
    </row>
    <row r="12587" spans="1:2" x14ac:dyDescent="0.25">
      <c r="A12587" s="204">
        <v>40259</v>
      </c>
      <c r="B12587" s="201">
        <v>4.41</v>
      </c>
    </row>
    <row r="12588" spans="1:2" x14ac:dyDescent="0.25">
      <c r="A12588" s="204">
        <v>40260</v>
      </c>
      <c r="B12588" s="201">
        <v>4.43</v>
      </c>
    </row>
    <row r="12589" spans="1:2" x14ac:dyDescent="0.25">
      <c r="A12589" s="204">
        <v>40261</v>
      </c>
      <c r="B12589" s="201">
        <v>4.5599999999999996</v>
      </c>
    </row>
    <row r="12590" spans="1:2" x14ac:dyDescent="0.25">
      <c r="A12590" s="204">
        <v>40262</v>
      </c>
      <c r="B12590" s="201">
        <v>4.63</v>
      </c>
    </row>
    <row r="12591" spans="1:2" x14ac:dyDescent="0.25">
      <c r="A12591" s="204">
        <v>40263</v>
      </c>
      <c r="B12591" s="201">
        <v>4.5999999999999996</v>
      </c>
    </row>
    <row r="12592" spans="1:2" x14ac:dyDescent="0.25">
      <c r="A12592" s="204">
        <v>40266</v>
      </c>
      <c r="B12592" s="201">
        <v>4.6100000000000003</v>
      </c>
    </row>
    <row r="12593" spans="1:2" x14ac:dyDescent="0.25">
      <c r="A12593" s="204">
        <v>40267</v>
      </c>
      <c r="B12593" s="201">
        <v>4.59</v>
      </c>
    </row>
    <row r="12594" spans="1:2" x14ac:dyDescent="0.25">
      <c r="A12594" s="204">
        <v>40268</v>
      </c>
      <c r="B12594" s="201">
        <v>4.55</v>
      </c>
    </row>
    <row r="12595" spans="1:2" x14ac:dyDescent="0.25">
      <c r="A12595" s="204">
        <v>40269</v>
      </c>
      <c r="B12595" s="201">
        <v>4.58</v>
      </c>
    </row>
    <row r="12596" spans="1:2" x14ac:dyDescent="0.25">
      <c r="A12596" s="204">
        <v>40270</v>
      </c>
      <c r="B12596" s="201">
        <v>4.6500000000000004</v>
      </c>
    </row>
    <row r="12597" spans="1:2" x14ac:dyDescent="0.25">
      <c r="A12597" s="204">
        <v>40273</v>
      </c>
      <c r="B12597" s="201">
        <v>4.6900000000000004</v>
      </c>
    </row>
    <row r="12598" spans="1:2" x14ac:dyDescent="0.25">
      <c r="A12598" s="204">
        <v>40274</v>
      </c>
      <c r="B12598" s="201">
        <v>4.68</v>
      </c>
    </row>
    <row r="12599" spans="1:2" x14ac:dyDescent="0.25">
      <c r="A12599" s="204">
        <v>40275</v>
      </c>
      <c r="B12599" s="201">
        <v>4.58</v>
      </c>
    </row>
    <row r="12600" spans="1:2" x14ac:dyDescent="0.25">
      <c r="A12600" s="204">
        <v>40276</v>
      </c>
      <c r="B12600" s="201">
        <v>4.5999999999999996</v>
      </c>
    </row>
    <row r="12601" spans="1:2" x14ac:dyDescent="0.25">
      <c r="A12601" s="204">
        <v>40277</v>
      </c>
      <c r="B12601" s="201">
        <v>4.58</v>
      </c>
    </row>
    <row r="12602" spans="1:2" x14ac:dyDescent="0.25">
      <c r="A12602" s="204">
        <v>40280</v>
      </c>
      <c r="B12602" s="201">
        <v>4.54</v>
      </c>
    </row>
    <row r="12603" spans="1:2" x14ac:dyDescent="0.25">
      <c r="A12603" s="204">
        <v>40281</v>
      </c>
      <c r="B12603" s="201">
        <v>4.5199999999999996</v>
      </c>
    </row>
    <row r="12604" spans="1:2" x14ac:dyDescent="0.25">
      <c r="A12604" s="204">
        <v>40282</v>
      </c>
      <c r="B12604" s="201">
        <v>4.57</v>
      </c>
    </row>
    <row r="12605" spans="1:2" x14ac:dyDescent="0.25">
      <c r="A12605" s="204">
        <v>40283</v>
      </c>
      <c r="B12605" s="201">
        <v>4.5599999999999996</v>
      </c>
    </row>
    <row r="12606" spans="1:2" x14ac:dyDescent="0.25">
      <c r="A12606" s="204">
        <v>40284</v>
      </c>
      <c r="B12606" s="201">
        <v>4.5</v>
      </c>
    </row>
    <row r="12607" spans="1:2" x14ac:dyDescent="0.25">
      <c r="A12607" s="204">
        <v>40287</v>
      </c>
      <c r="B12607" s="201">
        <v>4.54</v>
      </c>
    </row>
    <row r="12608" spans="1:2" x14ac:dyDescent="0.25">
      <c r="A12608" s="204">
        <v>40288</v>
      </c>
      <c r="B12608" s="201">
        <v>4.51</v>
      </c>
    </row>
    <row r="12609" spans="1:2" x14ac:dyDescent="0.25">
      <c r="A12609" s="204">
        <v>40289</v>
      </c>
      <c r="B12609" s="201">
        <v>4.45</v>
      </c>
    </row>
    <row r="12610" spans="1:2" x14ac:dyDescent="0.25">
      <c r="A12610" s="204">
        <v>40290</v>
      </c>
      <c r="B12610" s="201">
        <v>4.4800000000000004</v>
      </c>
    </row>
    <row r="12611" spans="1:2" x14ac:dyDescent="0.25">
      <c r="A12611" s="204">
        <v>40291</v>
      </c>
      <c r="B12611" s="201">
        <v>4.51</v>
      </c>
    </row>
    <row r="12612" spans="1:2" x14ac:dyDescent="0.25">
      <c r="A12612" s="204">
        <v>40294</v>
      </c>
      <c r="B12612" s="201">
        <v>4.5</v>
      </c>
    </row>
    <row r="12613" spans="1:2" x14ac:dyDescent="0.25">
      <c r="A12613" s="204">
        <v>40295</v>
      </c>
      <c r="B12613" s="201">
        <v>4.4000000000000004</v>
      </c>
    </row>
    <row r="12614" spans="1:2" x14ac:dyDescent="0.25">
      <c r="A12614" s="204">
        <v>40296</v>
      </c>
      <c r="B12614" s="201">
        <v>4.47</v>
      </c>
    </row>
    <row r="12615" spans="1:2" x14ac:dyDescent="0.25">
      <c r="A12615" s="204">
        <v>40297</v>
      </c>
      <c r="B12615" s="201">
        <v>4.42</v>
      </c>
    </row>
    <row r="12616" spans="1:2" x14ac:dyDescent="0.25">
      <c r="A12616" s="204">
        <v>40298</v>
      </c>
      <c r="B12616" s="201">
        <v>4.3600000000000003</v>
      </c>
    </row>
    <row r="12617" spans="1:2" x14ac:dyDescent="0.25">
      <c r="A12617" s="204">
        <v>40301</v>
      </c>
      <c r="B12617" s="201">
        <v>4.37</v>
      </c>
    </row>
    <row r="12618" spans="1:2" x14ac:dyDescent="0.25">
      <c r="A12618" s="204">
        <v>40302</v>
      </c>
      <c r="B12618" s="201">
        <v>4.2699999999999996</v>
      </c>
    </row>
    <row r="12619" spans="1:2" x14ac:dyDescent="0.25">
      <c r="A12619" s="204">
        <v>40303</v>
      </c>
      <c r="B12619" s="201">
        <v>4.2300000000000004</v>
      </c>
    </row>
    <row r="12620" spans="1:2" x14ac:dyDescent="0.25">
      <c r="A12620" s="204">
        <v>40304</v>
      </c>
      <c r="B12620" s="201">
        <v>4.03</v>
      </c>
    </row>
    <row r="12621" spans="1:2" x14ac:dyDescent="0.25">
      <c r="A12621" s="204">
        <v>40305</v>
      </c>
      <c r="B12621" s="201">
        <v>4.1100000000000003</v>
      </c>
    </row>
    <row r="12622" spans="1:2" x14ac:dyDescent="0.25">
      <c r="A12622" s="204">
        <v>40308</v>
      </c>
      <c r="B12622" s="201">
        <v>4.2300000000000004</v>
      </c>
    </row>
    <row r="12623" spans="1:2" x14ac:dyDescent="0.25">
      <c r="A12623" s="204">
        <v>40309</v>
      </c>
      <c r="B12623" s="201">
        <v>4.24</v>
      </c>
    </row>
    <row r="12624" spans="1:2" x14ac:dyDescent="0.25">
      <c r="A12624" s="204">
        <v>40310</v>
      </c>
      <c r="B12624" s="201">
        <v>4.29</v>
      </c>
    </row>
    <row r="12625" spans="1:2" x14ac:dyDescent="0.25">
      <c r="A12625" s="204">
        <v>40311</v>
      </c>
      <c r="B12625" s="201">
        <v>4.26</v>
      </c>
    </row>
    <row r="12626" spans="1:2" x14ac:dyDescent="0.25">
      <c r="A12626" s="204">
        <v>40312</v>
      </c>
      <c r="B12626" s="201">
        <v>4.13</v>
      </c>
    </row>
    <row r="12627" spans="1:2" x14ac:dyDescent="0.25">
      <c r="A12627" s="204">
        <v>40315</v>
      </c>
      <c r="B12627" s="201">
        <v>4.17</v>
      </c>
    </row>
    <row r="12628" spans="1:2" x14ac:dyDescent="0.25">
      <c r="A12628" s="204">
        <v>40316</v>
      </c>
      <c r="B12628" s="201">
        <v>4.08</v>
      </c>
    </row>
    <row r="12629" spans="1:2" x14ac:dyDescent="0.25">
      <c r="A12629" s="204">
        <v>40317</v>
      </c>
      <c r="B12629" s="201">
        <v>4.07</v>
      </c>
    </row>
    <row r="12630" spans="1:2" x14ac:dyDescent="0.25">
      <c r="A12630" s="204">
        <v>40318</v>
      </c>
      <c r="B12630" s="201">
        <v>3.96</v>
      </c>
    </row>
    <row r="12631" spans="1:2" x14ac:dyDescent="0.25">
      <c r="A12631" s="204">
        <v>40319</v>
      </c>
      <c r="B12631" s="201">
        <v>3.91</v>
      </c>
    </row>
    <row r="12632" spans="1:2" x14ac:dyDescent="0.25">
      <c r="A12632" s="204">
        <v>40322</v>
      </c>
      <c r="B12632" s="201">
        <v>3.96</v>
      </c>
    </row>
    <row r="12633" spans="1:2" x14ac:dyDescent="0.25">
      <c r="A12633" s="204">
        <v>40323</v>
      </c>
      <c r="B12633" s="201">
        <v>3.91</v>
      </c>
    </row>
    <row r="12634" spans="1:2" x14ac:dyDescent="0.25">
      <c r="A12634" s="204">
        <v>40324</v>
      </c>
      <c r="B12634" s="201">
        <v>3.94</v>
      </c>
    </row>
    <row r="12635" spans="1:2" x14ac:dyDescent="0.25">
      <c r="A12635" s="204">
        <v>40325</v>
      </c>
      <c r="B12635" s="201">
        <v>4.08</v>
      </c>
    </row>
    <row r="12636" spans="1:2" x14ac:dyDescent="0.25">
      <c r="A12636" s="204">
        <v>40326</v>
      </c>
      <c r="B12636" s="201">
        <v>4.05</v>
      </c>
    </row>
    <row r="12637" spans="1:2" x14ac:dyDescent="0.25">
      <c r="A12637" s="204">
        <v>40329</v>
      </c>
      <c r="B12637" s="201" t="e">
        <f>NA()</f>
        <v>#N/A</v>
      </c>
    </row>
    <row r="12638" spans="1:2" x14ac:dyDescent="0.25">
      <c r="A12638" s="204">
        <v>40330</v>
      </c>
      <c r="B12638" s="201">
        <v>4.03</v>
      </c>
    </row>
    <row r="12639" spans="1:2" x14ac:dyDescent="0.25">
      <c r="A12639" s="204">
        <v>40331</v>
      </c>
      <c r="B12639" s="201">
        <v>4.08</v>
      </c>
    </row>
    <row r="12640" spans="1:2" x14ac:dyDescent="0.25">
      <c r="A12640" s="204">
        <v>40332</v>
      </c>
      <c r="B12640" s="201">
        <v>4.12</v>
      </c>
    </row>
    <row r="12641" spans="1:2" x14ac:dyDescent="0.25">
      <c r="A12641" s="204">
        <v>40333</v>
      </c>
      <c r="B12641" s="201">
        <v>3.95</v>
      </c>
    </row>
    <row r="12642" spans="1:2" x14ac:dyDescent="0.25">
      <c r="A12642" s="204">
        <v>40336</v>
      </c>
      <c r="B12642" s="201">
        <v>3.93</v>
      </c>
    </row>
    <row r="12643" spans="1:2" x14ac:dyDescent="0.25">
      <c r="A12643" s="204">
        <v>40337</v>
      </c>
      <c r="B12643" s="201">
        <v>3.92</v>
      </c>
    </row>
    <row r="12644" spans="1:2" x14ac:dyDescent="0.25">
      <c r="A12644" s="204">
        <v>40338</v>
      </c>
      <c r="B12644" s="201">
        <v>3.94</v>
      </c>
    </row>
    <row r="12645" spans="1:2" x14ac:dyDescent="0.25">
      <c r="A12645" s="204">
        <v>40339</v>
      </c>
      <c r="B12645" s="201">
        <v>4.0599999999999996</v>
      </c>
    </row>
    <row r="12646" spans="1:2" x14ac:dyDescent="0.25">
      <c r="A12646" s="204">
        <v>40340</v>
      </c>
      <c r="B12646" s="201">
        <v>3.97</v>
      </c>
    </row>
    <row r="12647" spans="1:2" x14ac:dyDescent="0.25">
      <c r="A12647" s="204">
        <v>40343</v>
      </c>
      <c r="B12647" s="201">
        <v>4.0199999999999996</v>
      </c>
    </row>
    <row r="12648" spans="1:2" x14ac:dyDescent="0.25">
      <c r="A12648" s="204">
        <v>40344</v>
      </c>
      <c r="B12648" s="201">
        <v>4.0599999999999996</v>
      </c>
    </row>
    <row r="12649" spans="1:2" x14ac:dyDescent="0.25">
      <c r="A12649" s="204">
        <v>40345</v>
      </c>
      <c r="B12649" s="201">
        <v>4</v>
      </c>
    </row>
    <row r="12650" spans="1:2" x14ac:dyDescent="0.25">
      <c r="A12650" s="204">
        <v>40346</v>
      </c>
      <c r="B12650" s="201">
        <v>3.95</v>
      </c>
    </row>
    <row r="12651" spans="1:2" x14ac:dyDescent="0.25">
      <c r="A12651" s="204">
        <v>40347</v>
      </c>
      <c r="B12651" s="201">
        <v>3.97</v>
      </c>
    </row>
    <row r="12652" spans="1:2" x14ac:dyDescent="0.25">
      <c r="A12652" s="204">
        <v>40350</v>
      </c>
      <c r="B12652" s="201">
        <v>3.99</v>
      </c>
    </row>
    <row r="12653" spans="1:2" x14ac:dyDescent="0.25">
      <c r="A12653" s="204">
        <v>40351</v>
      </c>
      <c r="B12653" s="201">
        <v>3.92</v>
      </c>
    </row>
    <row r="12654" spans="1:2" x14ac:dyDescent="0.25">
      <c r="A12654" s="204">
        <v>40352</v>
      </c>
      <c r="B12654" s="201">
        <v>3.87</v>
      </c>
    </row>
    <row r="12655" spans="1:2" x14ac:dyDescent="0.25">
      <c r="A12655" s="204">
        <v>40353</v>
      </c>
      <c r="B12655" s="201">
        <v>3.91</v>
      </c>
    </row>
    <row r="12656" spans="1:2" x14ac:dyDescent="0.25">
      <c r="A12656" s="204">
        <v>40354</v>
      </c>
      <c r="B12656" s="201">
        <v>3.89</v>
      </c>
    </row>
    <row r="12657" spans="1:2" x14ac:dyDescent="0.25">
      <c r="A12657" s="204">
        <v>40357</v>
      </c>
      <c r="B12657" s="201">
        <v>3.82</v>
      </c>
    </row>
    <row r="12658" spans="1:2" x14ac:dyDescent="0.25">
      <c r="A12658" s="204">
        <v>40358</v>
      </c>
      <c r="B12658" s="201">
        <v>3.76</v>
      </c>
    </row>
    <row r="12659" spans="1:2" x14ac:dyDescent="0.25">
      <c r="A12659" s="204">
        <v>40359</v>
      </c>
      <c r="B12659" s="201">
        <v>3.74</v>
      </c>
    </row>
    <row r="12660" spans="1:2" x14ac:dyDescent="0.25">
      <c r="A12660" s="204">
        <v>40360</v>
      </c>
      <c r="B12660" s="201">
        <v>3.71</v>
      </c>
    </row>
    <row r="12661" spans="1:2" x14ac:dyDescent="0.25">
      <c r="A12661" s="204">
        <v>40361</v>
      </c>
      <c r="B12661" s="201">
        <v>3.77</v>
      </c>
    </row>
    <row r="12662" spans="1:2" x14ac:dyDescent="0.25">
      <c r="A12662" s="204">
        <v>40364</v>
      </c>
      <c r="B12662" s="201" t="e">
        <f>NA()</f>
        <v>#N/A</v>
      </c>
    </row>
    <row r="12663" spans="1:2" x14ac:dyDescent="0.25">
      <c r="A12663" s="204">
        <v>40365</v>
      </c>
      <c r="B12663" s="201">
        <v>3.71</v>
      </c>
    </row>
    <row r="12664" spans="1:2" x14ac:dyDescent="0.25">
      <c r="A12664" s="204">
        <v>40366</v>
      </c>
      <c r="B12664" s="201">
        <v>3.78</v>
      </c>
    </row>
    <row r="12665" spans="1:2" x14ac:dyDescent="0.25">
      <c r="A12665" s="204">
        <v>40367</v>
      </c>
      <c r="B12665" s="201">
        <v>3.81</v>
      </c>
    </row>
    <row r="12666" spans="1:2" x14ac:dyDescent="0.25">
      <c r="A12666" s="204">
        <v>40368</v>
      </c>
      <c r="B12666" s="201">
        <v>3.85</v>
      </c>
    </row>
    <row r="12667" spans="1:2" x14ac:dyDescent="0.25">
      <c r="A12667" s="204">
        <v>40371</v>
      </c>
      <c r="B12667" s="201">
        <v>3.86</v>
      </c>
    </row>
    <row r="12668" spans="1:2" x14ac:dyDescent="0.25">
      <c r="A12668" s="204">
        <v>40372</v>
      </c>
      <c r="B12668" s="201">
        <v>3.92</v>
      </c>
    </row>
    <row r="12669" spans="1:2" x14ac:dyDescent="0.25">
      <c r="A12669" s="204">
        <v>40373</v>
      </c>
      <c r="B12669" s="201">
        <v>3.84</v>
      </c>
    </row>
    <row r="12670" spans="1:2" x14ac:dyDescent="0.25">
      <c r="A12670" s="204">
        <v>40374</v>
      </c>
      <c r="B12670" s="201">
        <v>3.77</v>
      </c>
    </row>
    <row r="12671" spans="1:2" x14ac:dyDescent="0.25">
      <c r="A12671" s="204">
        <v>40375</v>
      </c>
      <c r="B12671" s="201">
        <v>3.74</v>
      </c>
    </row>
    <row r="12672" spans="1:2" x14ac:dyDescent="0.25">
      <c r="A12672" s="204">
        <v>40378</v>
      </c>
      <c r="B12672" s="201">
        <v>3.78</v>
      </c>
    </row>
    <row r="12673" spans="1:2" x14ac:dyDescent="0.25">
      <c r="A12673" s="204">
        <v>40379</v>
      </c>
      <c r="B12673" s="201">
        <v>3.78</v>
      </c>
    </row>
    <row r="12674" spans="1:2" x14ac:dyDescent="0.25">
      <c r="A12674" s="204">
        <v>40380</v>
      </c>
      <c r="B12674" s="201">
        <v>3.68</v>
      </c>
    </row>
    <row r="12675" spans="1:2" x14ac:dyDescent="0.25">
      <c r="A12675" s="204">
        <v>40381</v>
      </c>
      <c r="B12675" s="201">
        <v>3.75</v>
      </c>
    </row>
    <row r="12676" spans="1:2" x14ac:dyDescent="0.25">
      <c r="A12676" s="204">
        <v>40382</v>
      </c>
      <c r="B12676" s="201">
        <v>3.81</v>
      </c>
    </row>
    <row r="12677" spans="1:2" x14ac:dyDescent="0.25">
      <c r="A12677" s="204">
        <v>40385</v>
      </c>
      <c r="B12677" s="201">
        <v>3.82</v>
      </c>
    </row>
    <row r="12678" spans="1:2" x14ac:dyDescent="0.25">
      <c r="A12678" s="204">
        <v>40386</v>
      </c>
      <c r="B12678" s="201">
        <v>3.88</v>
      </c>
    </row>
    <row r="12679" spans="1:2" x14ac:dyDescent="0.25">
      <c r="A12679" s="204">
        <v>40387</v>
      </c>
      <c r="B12679" s="201">
        <v>3.86</v>
      </c>
    </row>
    <row r="12680" spans="1:2" x14ac:dyDescent="0.25">
      <c r="A12680" s="204">
        <v>40388</v>
      </c>
      <c r="B12680" s="201">
        <v>3.86</v>
      </c>
    </row>
    <row r="12681" spans="1:2" x14ac:dyDescent="0.25">
      <c r="A12681" s="204">
        <v>40389</v>
      </c>
      <c r="B12681" s="201">
        <v>3.74</v>
      </c>
    </row>
    <row r="12682" spans="1:2" x14ac:dyDescent="0.25">
      <c r="A12682" s="204">
        <v>40392</v>
      </c>
      <c r="B12682" s="201">
        <v>3.82</v>
      </c>
    </row>
    <row r="12683" spans="1:2" x14ac:dyDescent="0.25">
      <c r="A12683" s="204">
        <v>40393</v>
      </c>
      <c r="B12683" s="201">
        <v>3.78</v>
      </c>
    </row>
    <row r="12684" spans="1:2" x14ac:dyDescent="0.25">
      <c r="A12684" s="204">
        <v>40394</v>
      </c>
      <c r="B12684" s="201">
        <v>3.81</v>
      </c>
    </row>
    <row r="12685" spans="1:2" x14ac:dyDescent="0.25">
      <c r="A12685" s="204">
        <v>40395</v>
      </c>
      <c r="B12685" s="201">
        <v>3.78</v>
      </c>
    </row>
    <row r="12686" spans="1:2" x14ac:dyDescent="0.25">
      <c r="A12686" s="204">
        <v>40396</v>
      </c>
      <c r="B12686" s="201">
        <v>3.71</v>
      </c>
    </row>
    <row r="12687" spans="1:2" x14ac:dyDescent="0.25">
      <c r="A12687" s="204">
        <v>40399</v>
      </c>
      <c r="B12687" s="201">
        <v>3.73</v>
      </c>
    </row>
    <row r="12688" spans="1:2" x14ac:dyDescent="0.25">
      <c r="A12688" s="204">
        <v>40400</v>
      </c>
      <c r="B12688" s="201">
        <v>3.7</v>
      </c>
    </row>
    <row r="12689" spans="1:2" x14ac:dyDescent="0.25">
      <c r="A12689" s="204">
        <v>40401</v>
      </c>
      <c r="B12689" s="201">
        <v>3.62</v>
      </c>
    </row>
    <row r="12690" spans="1:2" x14ac:dyDescent="0.25">
      <c r="A12690" s="204">
        <v>40402</v>
      </c>
      <c r="B12690" s="201">
        <v>3.63</v>
      </c>
    </row>
    <row r="12691" spans="1:2" x14ac:dyDescent="0.25">
      <c r="A12691" s="204">
        <v>40403</v>
      </c>
      <c r="B12691" s="201">
        <v>3.56</v>
      </c>
    </row>
    <row r="12692" spans="1:2" x14ac:dyDescent="0.25">
      <c r="A12692" s="204">
        <v>40406</v>
      </c>
      <c r="B12692" s="201">
        <v>3.42</v>
      </c>
    </row>
    <row r="12693" spans="1:2" x14ac:dyDescent="0.25">
      <c r="A12693" s="204">
        <v>40407</v>
      </c>
      <c r="B12693" s="201">
        <v>3.47</v>
      </c>
    </row>
    <row r="12694" spans="1:2" x14ac:dyDescent="0.25">
      <c r="A12694" s="204">
        <v>40408</v>
      </c>
      <c r="B12694" s="201">
        <v>3.44</v>
      </c>
    </row>
    <row r="12695" spans="1:2" x14ac:dyDescent="0.25">
      <c r="A12695" s="204">
        <v>40409</v>
      </c>
      <c r="B12695" s="201">
        <v>3.37</v>
      </c>
    </row>
    <row r="12696" spans="1:2" x14ac:dyDescent="0.25">
      <c r="A12696" s="204">
        <v>40410</v>
      </c>
      <c r="B12696" s="201">
        <v>3.38</v>
      </c>
    </row>
    <row r="12697" spans="1:2" x14ac:dyDescent="0.25">
      <c r="A12697" s="204">
        <v>40413</v>
      </c>
      <c r="B12697" s="201">
        <v>3.37</v>
      </c>
    </row>
    <row r="12698" spans="1:2" x14ac:dyDescent="0.25">
      <c r="A12698" s="204">
        <v>40414</v>
      </c>
      <c r="B12698" s="201">
        <v>3.28</v>
      </c>
    </row>
    <row r="12699" spans="1:2" x14ac:dyDescent="0.25">
      <c r="A12699" s="204">
        <v>40415</v>
      </c>
      <c r="B12699" s="201">
        <v>3.31</v>
      </c>
    </row>
    <row r="12700" spans="1:2" x14ac:dyDescent="0.25">
      <c r="A12700" s="204">
        <v>40416</v>
      </c>
      <c r="B12700" s="201">
        <v>3.25</v>
      </c>
    </row>
    <row r="12701" spans="1:2" x14ac:dyDescent="0.25">
      <c r="A12701" s="204">
        <v>40417</v>
      </c>
      <c r="B12701" s="201">
        <v>3.41</v>
      </c>
    </row>
    <row r="12702" spans="1:2" x14ac:dyDescent="0.25">
      <c r="A12702" s="204">
        <v>40420</v>
      </c>
      <c r="B12702" s="201">
        <v>3.3</v>
      </c>
    </row>
    <row r="12703" spans="1:2" x14ac:dyDescent="0.25">
      <c r="A12703" s="204">
        <v>40421</v>
      </c>
      <c r="B12703" s="201">
        <v>3.23</v>
      </c>
    </row>
    <row r="12704" spans="1:2" x14ac:dyDescent="0.25">
      <c r="A12704" s="204">
        <v>40422</v>
      </c>
      <c r="B12704" s="201">
        <v>3.35</v>
      </c>
    </row>
    <row r="12705" spans="1:2" x14ac:dyDescent="0.25">
      <c r="A12705" s="204">
        <v>40423</v>
      </c>
      <c r="B12705" s="201">
        <v>3.41</v>
      </c>
    </row>
    <row r="12706" spans="1:2" x14ac:dyDescent="0.25">
      <c r="A12706" s="204">
        <v>40424</v>
      </c>
      <c r="B12706" s="201">
        <v>3.49</v>
      </c>
    </row>
    <row r="12707" spans="1:2" x14ac:dyDescent="0.25">
      <c r="A12707" s="204">
        <v>40427</v>
      </c>
      <c r="B12707" s="201" t="e">
        <f>NA()</f>
        <v>#N/A</v>
      </c>
    </row>
    <row r="12708" spans="1:2" x14ac:dyDescent="0.25">
      <c r="A12708" s="204">
        <v>40428</v>
      </c>
      <c r="B12708" s="201">
        <v>3.37</v>
      </c>
    </row>
    <row r="12709" spans="1:2" x14ac:dyDescent="0.25">
      <c r="A12709" s="204">
        <v>40429</v>
      </c>
      <c r="B12709" s="201">
        <v>3.42</v>
      </c>
    </row>
    <row r="12710" spans="1:2" x14ac:dyDescent="0.25">
      <c r="A12710" s="204">
        <v>40430</v>
      </c>
      <c r="B12710" s="201">
        <v>3.54</v>
      </c>
    </row>
    <row r="12711" spans="1:2" x14ac:dyDescent="0.25">
      <c r="A12711" s="204">
        <v>40431</v>
      </c>
      <c r="B12711" s="201">
        <v>3.58</v>
      </c>
    </row>
    <row r="12712" spans="1:2" x14ac:dyDescent="0.25">
      <c r="A12712" s="204">
        <v>40434</v>
      </c>
      <c r="B12712" s="201">
        <v>3.52</v>
      </c>
    </row>
    <row r="12713" spans="1:2" x14ac:dyDescent="0.25">
      <c r="A12713" s="204">
        <v>40435</v>
      </c>
      <c r="B12713" s="201">
        <v>3.48</v>
      </c>
    </row>
    <row r="12714" spans="1:2" x14ac:dyDescent="0.25">
      <c r="A12714" s="204">
        <v>40436</v>
      </c>
      <c r="B12714" s="201">
        <v>3.55</v>
      </c>
    </row>
    <row r="12715" spans="1:2" x14ac:dyDescent="0.25">
      <c r="A12715" s="204">
        <v>40437</v>
      </c>
      <c r="B12715" s="201">
        <v>3.61</v>
      </c>
    </row>
    <row r="12716" spans="1:2" x14ac:dyDescent="0.25">
      <c r="A12716" s="204">
        <v>40438</v>
      </c>
      <c r="B12716" s="201">
        <v>3.6</v>
      </c>
    </row>
    <row r="12717" spans="1:2" x14ac:dyDescent="0.25">
      <c r="A12717" s="204">
        <v>40441</v>
      </c>
      <c r="B12717" s="201">
        <v>3.57</v>
      </c>
    </row>
    <row r="12718" spans="1:2" x14ac:dyDescent="0.25">
      <c r="A12718" s="204">
        <v>40442</v>
      </c>
      <c r="B12718" s="201">
        <v>3.49</v>
      </c>
    </row>
    <row r="12719" spans="1:2" x14ac:dyDescent="0.25">
      <c r="A12719" s="204">
        <v>40443</v>
      </c>
      <c r="B12719" s="201">
        <v>3.43</v>
      </c>
    </row>
    <row r="12720" spans="1:2" x14ac:dyDescent="0.25">
      <c r="A12720" s="204">
        <v>40444</v>
      </c>
      <c r="B12720" s="201">
        <v>3.43</v>
      </c>
    </row>
    <row r="12721" spans="1:2" x14ac:dyDescent="0.25">
      <c r="A12721" s="204">
        <v>40445</v>
      </c>
      <c r="B12721" s="201">
        <v>3.5</v>
      </c>
    </row>
    <row r="12722" spans="1:2" x14ac:dyDescent="0.25">
      <c r="A12722" s="204">
        <v>40448</v>
      </c>
      <c r="B12722" s="201">
        <v>3.4</v>
      </c>
    </row>
    <row r="12723" spans="1:2" x14ac:dyDescent="0.25">
      <c r="A12723" s="204">
        <v>40449</v>
      </c>
      <c r="B12723" s="201">
        <v>3.35</v>
      </c>
    </row>
    <row r="12724" spans="1:2" x14ac:dyDescent="0.25">
      <c r="A12724" s="204">
        <v>40450</v>
      </c>
      <c r="B12724" s="201">
        <v>3.38</v>
      </c>
    </row>
    <row r="12725" spans="1:2" x14ac:dyDescent="0.25">
      <c r="A12725" s="204">
        <v>40451</v>
      </c>
      <c r="B12725" s="201">
        <v>3.38</v>
      </c>
    </row>
    <row r="12726" spans="1:2" x14ac:dyDescent="0.25">
      <c r="A12726" s="204">
        <v>40452</v>
      </c>
      <c r="B12726" s="201">
        <v>3.4</v>
      </c>
    </row>
    <row r="12727" spans="1:2" x14ac:dyDescent="0.25">
      <c r="A12727" s="204">
        <v>40455</v>
      </c>
      <c r="B12727" s="201">
        <v>3.39</v>
      </c>
    </row>
    <row r="12728" spans="1:2" x14ac:dyDescent="0.25">
      <c r="A12728" s="204">
        <v>40456</v>
      </c>
      <c r="B12728" s="201">
        <v>3.41</v>
      </c>
    </row>
    <row r="12729" spans="1:2" x14ac:dyDescent="0.25">
      <c r="A12729" s="204">
        <v>40457</v>
      </c>
      <c r="B12729" s="201">
        <v>3.34</v>
      </c>
    </row>
    <row r="12730" spans="1:2" x14ac:dyDescent="0.25">
      <c r="A12730" s="204">
        <v>40458</v>
      </c>
      <c r="B12730" s="201">
        <v>3.38</v>
      </c>
    </row>
    <row r="12731" spans="1:2" x14ac:dyDescent="0.25">
      <c r="A12731" s="204">
        <v>40459</v>
      </c>
      <c r="B12731" s="201">
        <v>3.39</v>
      </c>
    </row>
    <row r="12732" spans="1:2" x14ac:dyDescent="0.25">
      <c r="A12732" s="204">
        <v>40462</v>
      </c>
      <c r="B12732" s="201" t="e">
        <f>NA()</f>
        <v>#N/A</v>
      </c>
    </row>
    <row r="12733" spans="1:2" x14ac:dyDescent="0.25">
      <c r="A12733" s="204">
        <v>40463</v>
      </c>
      <c r="B12733" s="201">
        <v>3.44</v>
      </c>
    </row>
    <row r="12734" spans="1:2" x14ac:dyDescent="0.25">
      <c r="A12734" s="204">
        <v>40464</v>
      </c>
      <c r="B12734" s="201">
        <v>3.48</v>
      </c>
    </row>
    <row r="12735" spans="1:2" x14ac:dyDescent="0.25">
      <c r="A12735" s="204">
        <v>40465</v>
      </c>
      <c r="B12735" s="201">
        <v>3.54</v>
      </c>
    </row>
    <row r="12736" spans="1:2" x14ac:dyDescent="0.25">
      <c r="A12736" s="204">
        <v>40466</v>
      </c>
      <c r="B12736" s="201">
        <v>3.62</v>
      </c>
    </row>
    <row r="12737" spans="1:2" x14ac:dyDescent="0.25">
      <c r="A12737" s="204">
        <v>40469</v>
      </c>
      <c r="B12737" s="201">
        <v>3.57</v>
      </c>
    </row>
    <row r="12738" spans="1:2" x14ac:dyDescent="0.25">
      <c r="A12738" s="204">
        <v>40470</v>
      </c>
      <c r="B12738" s="201">
        <v>3.53</v>
      </c>
    </row>
    <row r="12739" spans="1:2" x14ac:dyDescent="0.25">
      <c r="A12739" s="204">
        <v>40471</v>
      </c>
      <c r="B12739" s="201">
        <v>3.53</v>
      </c>
    </row>
    <row r="12740" spans="1:2" x14ac:dyDescent="0.25">
      <c r="A12740" s="204">
        <v>40472</v>
      </c>
      <c r="B12740" s="201">
        <v>3.59</v>
      </c>
    </row>
    <row r="12741" spans="1:2" x14ac:dyDescent="0.25">
      <c r="A12741" s="204">
        <v>40473</v>
      </c>
      <c r="B12741" s="201">
        <v>3.59</v>
      </c>
    </row>
    <row r="12742" spans="1:2" x14ac:dyDescent="0.25">
      <c r="A12742" s="204">
        <v>40476</v>
      </c>
      <c r="B12742" s="201">
        <v>3.56</v>
      </c>
    </row>
    <row r="12743" spans="1:2" x14ac:dyDescent="0.25">
      <c r="A12743" s="204">
        <v>40477</v>
      </c>
      <c r="B12743" s="201">
        <v>3.66</v>
      </c>
    </row>
    <row r="12744" spans="1:2" x14ac:dyDescent="0.25">
      <c r="A12744" s="204">
        <v>40478</v>
      </c>
      <c r="B12744" s="201">
        <v>3.72</v>
      </c>
    </row>
    <row r="12745" spans="1:2" x14ac:dyDescent="0.25">
      <c r="A12745" s="204">
        <v>40479</v>
      </c>
      <c r="B12745" s="201">
        <v>3.7</v>
      </c>
    </row>
    <row r="12746" spans="1:2" x14ac:dyDescent="0.25">
      <c r="A12746" s="204">
        <v>40480</v>
      </c>
      <c r="B12746" s="201">
        <v>3.64</v>
      </c>
    </row>
    <row r="12747" spans="1:2" x14ac:dyDescent="0.25">
      <c r="A12747" s="204">
        <v>40483</v>
      </c>
      <c r="B12747" s="201">
        <v>3.66</v>
      </c>
    </row>
    <row r="12748" spans="1:2" x14ac:dyDescent="0.25">
      <c r="A12748" s="204">
        <v>40484</v>
      </c>
      <c r="B12748" s="201">
        <v>3.58</v>
      </c>
    </row>
    <row r="12749" spans="1:2" x14ac:dyDescent="0.25">
      <c r="A12749" s="204">
        <v>40485</v>
      </c>
      <c r="B12749" s="201">
        <v>3.71</v>
      </c>
    </row>
    <row r="12750" spans="1:2" x14ac:dyDescent="0.25">
      <c r="A12750" s="204">
        <v>40486</v>
      </c>
      <c r="B12750" s="201">
        <v>3.62</v>
      </c>
    </row>
    <row r="12751" spans="1:2" x14ac:dyDescent="0.25">
      <c r="A12751" s="204">
        <v>40487</v>
      </c>
      <c r="B12751" s="201">
        <v>3.69</v>
      </c>
    </row>
    <row r="12752" spans="1:2" x14ac:dyDescent="0.25">
      <c r="A12752" s="204">
        <v>40490</v>
      </c>
      <c r="B12752" s="201">
        <v>3.7</v>
      </c>
    </row>
    <row r="12753" spans="1:2" x14ac:dyDescent="0.25">
      <c r="A12753" s="204">
        <v>40491</v>
      </c>
      <c r="B12753" s="201">
        <v>3.83</v>
      </c>
    </row>
    <row r="12754" spans="1:2" x14ac:dyDescent="0.25">
      <c r="A12754" s="204">
        <v>40492</v>
      </c>
      <c r="B12754" s="201">
        <v>3.83</v>
      </c>
    </row>
    <row r="12755" spans="1:2" x14ac:dyDescent="0.25">
      <c r="A12755" s="204">
        <v>40493</v>
      </c>
      <c r="B12755" s="201" t="e">
        <f>NA()</f>
        <v>#N/A</v>
      </c>
    </row>
    <row r="12756" spans="1:2" x14ac:dyDescent="0.25">
      <c r="A12756" s="204">
        <v>40494</v>
      </c>
      <c r="B12756" s="201">
        <v>3.88</v>
      </c>
    </row>
    <row r="12757" spans="1:2" x14ac:dyDescent="0.25">
      <c r="A12757" s="204">
        <v>40497</v>
      </c>
      <c r="B12757" s="201">
        <v>4.01</v>
      </c>
    </row>
    <row r="12758" spans="1:2" x14ac:dyDescent="0.25">
      <c r="A12758" s="204">
        <v>40498</v>
      </c>
      <c r="B12758" s="201">
        <v>3.9</v>
      </c>
    </row>
    <row r="12759" spans="1:2" x14ac:dyDescent="0.25">
      <c r="A12759" s="204">
        <v>40499</v>
      </c>
      <c r="B12759" s="201">
        <v>3.95</v>
      </c>
    </row>
    <row r="12760" spans="1:2" x14ac:dyDescent="0.25">
      <c r="A12760" s="204">
        <v>40500</v>
      </c>
      <c r="B12760" s="201">
        <v>3.95</v>
      </c>
    </row>
    <row r="12761" spans="1:2" x14ac:dyDescent="0.25">
      <c r="A12761" s="204">
        <v>40501</v>
      </c>
      <c r="B12761" s="201">
        <v>3.91</v>
      </c>
    </row>
    <row r="12762" spans="1:2" x14ac:dyDescent="0.25">
      <c r="A12762" s="204">
        <v>40504</v>
      </c>
      <c r="B12762" s="201">
        <v>3.85</v>
      </c>
    </row>
    <row r="12763" spans="1:2" x14ac:dyDescent="0.25">
      <c r="A12763" s="204">
        <v>40505</v>
      </c>
      <c r="B12763" s="201">
        <v>3.82</v>
      </c>
    </row>
    <row r="12764" spans="1:2" x14ac:dyDescent="0.25">
      <c r="A12764" s="204">
        <v>40506</v>
      </c>
      <c r="B12764" s="201">
        <v>3.96</v>
      </c>
    </row>
    <row r="12765" spans="1:2" x14ac:dyDescent="0.25">
      <c r="A12765" s="204">
        <v>40507</v>
      </c>
      <c r="B12765" s="201" t="e">
        <f>NA()</f>
        <v>#N/A</v>
      </c>
    </row>
    <row r="12766" spans="1:2" x14ac:dyDescent="0.25">
      <c r="A12766" s="204">
        <v>40508</v>
      </c>
      <c r="B12766" s="201">
        <v>3.88</v>
      </c>
    </row>
    <row r="12767" spans="1:2" x14ac:dyDescent="0.25">
      <c r="A12767" s="204">
        <v>40511</v>
      </c>
      <c r="B12767" s="201">
        <v>3.83</v>
      </c>
    </row>
    <row r="12768" spans="1:2" x14ac:dyDescent="0.25">
      <c r="A12768" s="204">
        <v>40512</v>
      </c>
      <c r="B12768" s="201">
        <v>3.8</v>
      </c>
    </row>
    <row r="12769" spans="1:2" x14ac:dyDescent="0.25">
      <c r="A12769" s="204">
        <v>40513</v>
      </c>
      <c r="B12769" s="201">
        <v>3.95</v>
      </c>
    </row>
    <row r="12770" spans="1:2" x14ac:dyDescent="0.25">
      <c r="A12770" s="204">
        <v>40514</v>
      </c>
      <c r="B12770" s="201">
        <v>3.97</v>
      </c>
    </row>
    <row r="12771" spans="1:2" x14ac:dyDescent="0.25">
      <c r="A12771" s="204">
        <v>40515</v>
      </c>
      <c r="B12771" s="201">
        <v>4.01</v>
      </c>
    </row>
    <row r="12772" spans="1:2" x14ac:dyDescent="0.25">
      <c r="A12772" s="204">
        <v>40518</v>
      </c>
      <c r="B12772" s="201">
        <v>3.94</v>
      </c>
    </row>
    <row r="12773" spans="1:2" x14ac:dyDescent="0.25">
      <c r="A12773" s="204">
        <v>40519</v>
      </c>
      <c r="B12773" s="201">
        <v>4.1100000000000003</v>
      </c>
    </row>
    <row r="12774" spans="1:2" x14ac:dyDescent="0.25">
      <c r="A12774" s="204">
        <v>40520</v>
      </c>
      <c r="B12774" s="201">
        <v>4.18</v>
      </c>
    </row>
    <row r="12775" spans="1:2" x14ac:dyDescent="0.25">
      <c r="A12775" s="204">
        <v>40521</v>
      </c>
      <c r="B12775" s="201">
        <v>4.1500000000000004</v>
      </c>
    </row>
    <row r="12776" spans="1:2" x14ac:dyDescent="0.25">
      <c r="A12776" s="204">
        <v>40522</v>
      </c>
      <c r="B12776" s="201">
        <v>4.1900000000000004</v>
      </c>
    </row>
    <row r="12777" spans="1:2" x14ac:dyDescent="0.25">
      <c r="A12777" s="204">
        <v>40525</v>
      </c>
      <c r="B12777" s="201">
        <v>4.1500000000000004</v>
      </c>
    </row>
    <row r="12778" spans="1:2" x14ac:dyDescent="0.25">
      <c r="A12778" s="204">
        <v>40526</v>
      </c>
      <c r="B12778" s="201">
        <v>4.32</v>
      </c>
    </row>
    <row r="12779" spans="1:2" x14ac:dyDescent="0.25">
      <c r="A12779" s="204">
        <v>40527</v>
      </c>
      <c r="B12779" s="201">
        <v>4.37</v>
      </c>
    </row>
    <row r="12780" spans="1:2" x14ac:dyDescent="0.25">
      <c r="A12780" s="204">
        <v>40528</v>
      </c>
      <c r="B12780" s="201">
        <v>4.32</v>
      </c>
    </row>
    <row r="12781" spans="1:2" x14ac:dyDescent="0.25">
      <c r="A12781" s="204">
        <v>40529</v>
      </c>
      <c r="B12781" s="201">
        <v>4.1900000000000004</v>
      </c>
    </row>
    <row r="12782" spans="1:2" x14ac:dyDescent="0.25">
      <c r="A12782" s="204">
        <v>40532</v>
      </c>
      <c r="B12782" s="201">
        <v>4.21</v>
      </c>
    </row>
    <row r="12783" spans="1:2" x14ac:dyDescent="0.25">
      <c r="A12783" s="204">
        <v>40533</v>
      </c>
      <c r="B12783" s="201">
        <v>4.21</v>
      </c>
    </row>
    <row r="12784" spans="1:2" x14ac:dyDescent="0.25">
      <c r="A12784" s="204">
        <v>40534</v>
      </c>
      <c r="B12784" s="201">
        <v>4.2300000000000004</v>
      </c>
    </row>
    <row r="12785" spans="1:2" x14ac:dyDescent="0.25">
      <c r="A12785" s="204">
        <v>40535</v>
      </c>
      <c r="B12785" s="201">
        <v>4.26</v>
      </c>
    </row>
    <row r="12786" spans="1:2" x14ac:dyDescent="0.25">
      <c r="A12786" s="204">
        <v>40536</v>
      </c>
      <c r="B12786" s="201" t="e">
        <f>NA()</f>
        <v>#N/A</v>
      </c>
    </row>
    <row r="12787" spans="1:2" x14ac:dyDescent="0.25">
      <c r="A12787" s="204">
        <v>40539</v>
      </c>
      <c r="B12787" s="201">
        <v>4.2</v>
      </c>
    </row>
    <row r="12788" spans="1:2" x14ac:dyDescent="0.25">
      <c r="A12788" s="204">
        <v>40540</v>
      </c>
      <c r="B12788" s="201">
        <v>4.33</v>
      </c>
    </row>
    <row r="12789" spans="1:2" x14ac:dyDescent="0.25">
      <c r="A12789" s="204">
        <v>40541</v>
      </c>
      <c r="B12789" s="201">
        <v>4.1900000000000004</v>
      </c>
    </row>
    <row r="12790" spans="1:2" x14ac:dyDescent="0.25">
      <c r="A12790" s="204">
        <v>40542</v>
      </c>
      <c r="B12790" s="201">
        <v>4.21</v>
      </c>
    </row>
    <row r="12791" spans="1:2" x14ac:dyDescent="0.25">
      <c r="A12791" s="204">
        <v>40543</v>
      </c>
      <c r="B12791" s="201">
        <v>4.13</v>
      </c>
    </row>
    <row r="12792" spans="1:2" x14ac:dyDescent="0.25">
      <c r="A12792" s="204">
        <v>40546</v>
      </c>
      <c r="B12792" s="201">
        <v>4.18</v>
      </c>
    </row>
    <row r="12793" spans="1:2" x14ac:dyDescent="0.25">
      <c r="A12793" s="204">
        <v>40547</v>
      </c>
      <c r="B12793" s="201">
        <v>4.21</v>
      </c>
    </row>
    <row r="12794" spans="1:2" x14ac:dyDescent="0.25">
      <c r="A12794" s="204">
        <v>40548</v>
      </c>
      <c r="B12794" s="201">
        <v>4.34</v>
      </c>
    </row>
    <row r="12795" spans="1:2" x14ac:dyDescent="0.25">
      <c r="A12795" s="204">
        <v>40549</v>
      </c>
      <c r="B12795" s="201">
        <v>4.3099999999999996</v>
      </c>
    </row>
    <row r="12796" spans="1:2" x14ac:dyDescent="0.25">
      <c r="A12796" s="204">
        <v>40550</v>
      </c>
      <c r="B12796" s="201">
        <v>4.25</v>
      </c>
    </row>
    <row r="12797" spans="1:2" x14ac:dyDescent="0.25">
      <c r="A12797" s="204">
        <v>40553</v>
      </c>
      <c r="B12797" s="201">
        <v>4.2300000000000004</v>
      </c>
    </row>
    <row r="12798" spans="1:2" x14ac:dyDescent="0.25">
      <c r="A12798" s="204">
        <v>40554</v>
      </c>
      <c r="B12798" s="201">
        <v>4.26</v>
      </c>
    </row>
    <row r="12799" spans="1:2" x14ac:dyDescent="0.25">
      <c r="A12799" s="204">
        <v>40555</v>
      </c>
      <c r="B12799" s="201">
        <v>4.28</v>
      </c>
    </row>
    <row r="12800" spans="1:2" x14ac:dyDescent="0.25">
      <c r="A12800" s="204">
        <v>40556</v>
      </c>
      <c r="B12800" s="201">
        <v>4.24</v>
      </c>
    </row>
    <row r="12801" spans="1:2" x14ac:dyDescent="0.25">
      <c r="A12801" s="204">
        <v>40557</v>
      </c>
      <c r="B12801" s="201">
        <v>4.2699999999999996</v>
      </c>
    </row>
    <row r="12802" spans="1:2" x14ac:dyDescent="0.25">
      <c r="A12802" s="204">
        <v>40560</v>
      </c>
      <c r="B12802" s="201" t="e">
        <f>NA()</f>
        <v>#N/A</v>
      </c>
    </row>
    <row r="12803" spans="1:2" x14ac:dyDescent="0.25">
      <c r="A12803" s="204">
        <v>40561</v>
      </c>
      <c r="B12803" s="201">
        <v>4.3099999999999996</v>
      </c>
    </row>
    <row r="12804" spans="1:2" x14ac:dyDescent="0.25">
      <c r="A12804" s="204">
        <v>40562</v>
      </c>
      <c r="B12804" s="201">
        <v>4.2699999999999996</v>
      </c>
    </row>
    <row r="12805" spans="1:2" x14ac:dyDescent="0.25">
      <c r="A12805" s="204">
        <v>40563</v>
      </c>
      <c r="B12805" s="201">
        <v>4.3600000000000003</v>
      </c>
    </row>
    <row r="12806" spans="1:2" x14ac:dyDescent="0.25">
      <c r="A12806" s="204">
        <v>40564</v>
      </c>
      <c r="B12806" s="201">
        <v>4.33</v>
      </c>
    </row>
    <row r="12807" spans="1:2" x14ac:dyDescent="0.25">
      <c r="A12807" s="204">
        <v>40567</v>
      </c>
      <c r="B12807" s="201">
        <v>4.3099999999999996</v>
      </c>
    </row>
    <row r="12808" spans="1:2" x14ac:dyDescent="0.25">
      <c r="A12808" s="204">
        <v>40568</v>
      </c>
      <c r="B12808" s="201">
        <v>4.2300000000000004</v>
      </c>
    </row>
    <row r="12809" spans="1:2" x14ac:dyDescent="0.25">
      <c r="A12809" s="204">
        <v>40569</v>
      </c>
      <c r="B12809" s="201">
        <v>4.34</v>
      </c>
    </row>
    <row r="12810" spans="1:2" x14ac:dyDescent="0.25">
      <c r="A12810" s="204">
        <v>40570</v>
      </c>
      <c r="B12810" s="201">
        <v>4.3099999999999996</v>
      </c>
    </row>
    <row r="12811" spans="1:2" x14ac:dyDescent="0.25">
      <c r="A12811" s="204">
        <v>40571</v>
      </c>
      <c r="B12811" s="201">
        <v>4.26</v>
      </c>
    </row>
    <row r="12812" spans="1:2" x14ac:dyDescent="0.25">
      <c r="A12812" s="204">
        <v>40574</v>
      </c>
      <c r="B12812" s="201">
        <v>4.33</v>
      </c>
    </row>
    <row r="12813" spans="1:2" x14ac:dyDescent="0.25">
      <c r="A12813" s="204">
        <v>40575</v>
      </c>
      <c r="B12813" s="201">
        <v>4.37</v>
      </c>
    </row>
    <row r="12814" spans="1:2" x14ac:dyDescent="0.25">
      <c r="A12814" s="204">
        <v>40576</v>
      </c>
      <c r="B12814" s="201">
        <v>4.3899999999999997</v>
      </c>
    </row>
    <row r="12815" spans="1:2" x14ac:dyDescent="0.25">
      <c r="A12815" s="204">
        <v>40577</v>
      </c>
      <c r="B12815" s="201">
        <v>4.43</v>
      </c>
    </row>
    <row r="12816" spans="1:2" x14ac:dyDescent="0.25">
      <c r="A12816" s="204">
        <v>40578</v>
      </c>
      <c r="B12816" s="201">
        <v>4.51</v>
      </c>
    </row>
    <row r="12817" spans="1:2" x14ac:dyDescent="0.25">
      <c r="A12817" s="204">
        <v>40581</v>
      </c>
      <c r="B12817" s="201">
        <v>4.5</v>
      </c>
    </row>
    <row r="12818" spans="1:2" x14ac:dyDescent="0.25">
      <c r="A12818" s="204">
        <v>40582</v>
      </c>
      <c r="B12818" s="201">
        <v>4.5599999999999996</v>
      </c>
    </row>
    <row r="12819" spans="1:2" x14ac:dyDescent="0.25">
      <c r="A12819" s="204">
        <v>40583</v>
      </c>
      <c r="B12819" s="201">
        <v>4.49</v>
      </c>
    </row>
    <row r="12820" spans="1:2" x14ac:dyDescent="0.25">
      <c r="A12820" s="204">
        <v>40584</v>
      </c>
      <c r="B12820" s="201">
        <v>4.55</v>
      </c>
    </row>
    <row r="12821" spans="1:2" x14ac:dyDescent="0.25">
      <c r="A12821" s="204">
        <v>40585</v>
      </c>
      <c r="B12821" s="201">
        <v>4.49</v>
      </c>
    </row>
    <row r="12822" spans="1:2" x14ac:dyDescent="0.25">
      <c r="A12822" s="204">
        <v>40588</v>
      </c>
      <c r="B12822" s="201">
        <v>4.46</v>
      </c>
    </row>
    <row r="12823" spans="1:2" x14ac:dyDescent="0.25">
      <c r="A12823" s="204">
        <v>40589</v>
      </c>
      <c r="B12823" s="201">
        <v>4.45</v>
      </c>
    </row>
    <row r="12824" spans="1:2" x14ac:dyDescent="0.25">
      <c r="A12824" s="204">
        <v>40590</v>
      </c>
      <c r="B12824" s="201">
        <v>4.46</v>
      </c>
    </row>
    <row r="12825" spans="1:2" x14ac:dyDescent="0.25">
      <c r="A12825" s="204">
        <v>40591</v>
      </c>
      <c r="B12825" s="201">
        <v>4.4400000000000004</v>
      </c>
    </row>
    <row r="12826" spans="1:2" x14ac:dyDescent="0.25">
      <c r="A12826" s="204">
        <v>40592</v>
      </c>
      <c r="B12826" s="201">
        <v>4.46</v>
      </c>
    </row>
    <row r="12827" spans="1:2" x14ac:dyDescent="0.25">
      <c r="A12827" s="204">
        <v>40595</v>
      </c>
      <c r="B12827" s="201" t="e">
        <f>NA()</f>
        <v>#N/A</v>
      </c>
    </row>
    <row r="12828" spans="1:2" x14ac:dyDescent="0.25">
      <c r="A12828" s="204">
        <v>40596</v>
      </c>
      <c r="B12828" s="201">
        <v>4.3499999999999996</v>
      </c>
    </row>
    <row r="12829" spans="1:2" x14ac:dyDescent="0.25">
      <c r="A12829" s="204">
        <v>40597</v>
      </c>
      <c r="B12829" s="201">
        <v>4.34</v>
      </c>
    </row>
    <row r="12830" spans="1:2" x14ac:dyDescent="0.25">
      <c r="A12830" s="204">
        <v>40598</v>
      </c>
      <c r="B12830" s="201">
        <v>4.29</v>
      </c>
    </row>
    <row r="12831" spans="1:2" x14ac:dyDescent="0.25">
      <c r="A12831" s="204">
        <v>40599</v>
      </c>
      <c r="B12831" s="201">
        <v>4.26</v>
      </c>
    </row>
    <row r="12832" spans="1:2" x14ac:dyDescent="0.25">
      <c r="A12832" s="204">
        <v>40602</v>
      </c>
      <c r="B12832" s="201">
        <v>4.25</v>
      </c>
    </row>
    <row r="12833" spans="1:2" x14ac:dyDescent="0.25">
      <c r="A12833" s="204">
        <v>40603</v>
      </c>
      <c r="B12833" s="201">
        <v>4.24</v>
      </c>
    </row>
    <row r="12834" spans="1:2" x14ac:dyDescent="0.25">
      <c r="A12834" s="204">
        <v>40604</v>
      </c>
      <c r="B12834" s="201">
        <v>4.3</v>
      </c>
    </row>
    <row r="12835" spans="1:2" x14ac:dyDescent="0.25">
      <c r="A12835" s="204">
        <v>40605</v>
      </c>
      <c r="B12835" s="201">
        <v>4.4000000000000004</v>
      </c>
    </row>
    <row r="12836" spans="1:2" x14ac:dyDescent="0.25">
      <c r="A12836" s="204">
        <v>40606</v>
      </c>
      <c r="B12836" s="201">
        <v>4.34</v>
      </c>
    </row>
    <row r="12837" spans="1:2" x14ac:dyDescent="0.25">
      <c r="A12837" s="204">
        <v>40609</v>
      </c>
      <c r="B12837" s="201">
        <v>4.3600000000000003</v>
      </c>
    </row>
    <row r="12838" spans="1:2" x14ac:dyDescent="0.25">
      <c r="A12838" s="204">
        <v>40610</v>
      </c>
      <c r="B12838" s="201">
        <v>4.41</v>
      </c>
    </row>
    <row r="12839" spans="1:2" x14ac:dyDescent="0.25">
      <c r="A12839" s="204">
        <v>40611</v>
      </c>
      <c r="B12839" s="201">
        <v>4.3499999999999996</v>
      </c>
    </row>
    <row r="12840" spans="1:2" x14ac:dyDescent="0.25">
      <c r="A12840" s="204">
        <v>40612</v>
      </c>
      <c r="B12840" s="201">
        <v>4.25</v>
      </c>
    </row>
    <row r="12841" spans="1:2" x14ac:dyDescent="0.25">
      <c r="A12841" s="204">
        <v>40613</v>
      </c>
      <c r="B12841" s="201">
        <v>4.29</v>
      </c>
    </row>
    <row r="12842" spans="1:2" x14ac:dyDescent="0.25">
      <c r="A12842" s="204">
        <v>40616</v>
      </c>
      <c r="B12842" s="201">
        <v>4.25</v>
      </c>
    </row>
    <row r="12843" spans="1:2" x14ac:dyDescent="0.25">
      <c r="A12843" s="204">
        <v>40617</v>
      </c>
      <c r="B12843" s="201">
        <v>4.21</v>
      </c>
    </row>
    <row r="12844" spans="1:2" x14ac:dyDescent="0.25">
      <c r="A12844" s="204">
        <v>40618</v>
      </c>
      <c r="B12844" s="201">
        <v>4.1100000000000003</v>
      </c>
    </row>
    <row r="12845" spans="1:2" x14ac:dyDescent="0.25">
      <c r="A12845" s="204">
        <v>40619</v>
      </c>
      <c r="B12845" s="201">
        <v>4.1500000000000004</v>
      </c>
    </row>
    <row r="12846" spans="1:2" x14ac:dyDescent="0.25">
      <c r="A12846" s="204">
        <v>40620</v>
      </c>
      <c r="B12846" s="201">
        <v>4.17</v>
      </c>
    </row>
    <row r="12847" spans="1:2" x14ac:dyDescent="0.25">
      <c r="A12847" s="204">
        <v>40623</v>
      </c>
      <c r="B12847" s="201">
        <v>4.2</v>
      </c>
    </row>
    <row r="12848" spans="1:2" x14ac:dyDescent="0.25">
      <c r="A12848" s="204">
        <v>40624</v>
      </c>
      <c r="B12848" s="201">
        <v>4.1900000000000004</v>
      </c>
    </row>
    <row r="12849" spans="1:2" x14ac:dyDescent="0.25">
      <c r="A12849" s="204">
        <v>40625</v>
      </c>
      <c r="B12849" s="201">
        <v>4.2</v>
      </c>
    </row>
    <row r="12850" spans="1:2" x14ac:dyDescent="0.25">
      <c r="A12850" s="204">
        <v>40626</v>
      </c>
      <c r="B12850" s="201">
        <v>4.25</v>
      </c>
    </row>
    <row r="12851" spans="1:2" x14ac:dyDescent="0.25">
      <c r="A12851" s="204">
        <v>40627</v>
      </c>
      <c r="B12851" s="201">
        <v>4.28</v>
      </c>
    </row>
    <row r="12852" spans="1:2" x14ac:dyDescent="0.25">
      <c r="A12852" s="204">
        <v>40630</v>
      </c>
      <c r="B12852" s="201">
        <v>4.28</v>
      </c>
    </row>
    <row r="12853" spans="1:2" x14ac:dyDescent="0.25">
      <c r="A12853" s="204">
        <v>40631</v>
      </c>
      <c r="B12853" s="201">
        <v>4.3099999999999996</v>
      </c>
    </row>
    <row r="12854" spans="1:2" x14ac:dyDescent="0.25">
      <c r="A12854" s="204">
        <v>40632</v>
      </c>
      <c r="B12854" s="201">
        <v>4.29</v>
      </c>
    </row>
    <row r="12855" spans="1:2" x14ac:dyDescent="0.25">
      <c r="A12855" s="204">
        <v>40633</v>
      </c>
      <c r="B12855" s="201">
        <v>4.29</v>
      </c>
    </row>
    <row r="12856" spans="1:2" x14ac:dyDescent="0.25">
      <c r="A12856" s="204">
        <v>40634</v>
      </c>
      <c r="B12856" s="201">
        <v>4.2699999999999996</v>
      </c>
    </row>
    <row r="12857" spans="1:2" x14ac:dyDescent="0.25">
      <c r="A12857" s="204">
        <v>40637</v>
      </c>
      <c r="B12857" s="201">
        <v>4.2699999999999996</v>
      </c>
    </row>
    <row r="12858" spans="1:2" x14ac:dyDescent="0.25">
      <c r="A12858" s="204">
        <v>40638</v>
      </c>
      <c r="B12858" s="201">
        <v>4.3</v>
      </c>
    </row>
    <row r="12859" spans="1:2" x14ac:dyDescent="0.25">
      <c r="A12859" s="204">
        <v>40639</v>
      </c>
      <c r="B12859" s="201">
        <v>4.37</v>
      </c>
    </row>
    <row r="12860" spans="1:2" x14ac:dyDescent="0.25">
      <c r="A12860" s="204">
        <v>40640</v>
      </c>
      <c r="B12860" s="201">
        <v>4.41</v>
      </c>
    </row>
    <row r="12861" spans="1:2" x14ac:dyDescent="0.25">
      <c r="A12861" s="204">
        <v>40641</v>
      </c>
      <c r="B12861" s="201">
        <v>4.41</v>
      </c>
    </row>
    <row r="12862" spans="1:2" x14ac:dyDescent="0.25">
      <c r="A12862" s="204">
        <v>40644</v>
      </c>
      <c r="B12862" s="201">
        <v>4.42</v>
      </c>
    </row>
    <row r="12863" spans="1:2" x14ac:dyDescent="0.25">
      <c r="A12863" s="204">
        <v>40645</v>
      </c>
      <c r="B12863" s="201">
        <v>4.3499999999999996</v>
      </c>
    </row>
    <row r="12864" spans="1:2" x14ac:dyDescent="0.25">
      <c r="A12864" s="204">
        <v>40646</v>
      </c>
      <c r="B12864" s="201">
        <v>4.33</v>
      </c>
    </row>
    <row r="12865" spans="1:2" x14ac:dyDescent="0.25">
      <c r="A12865" s="204">
        <v>40647</v>
      </c>
      <c r="B12865" s="201">
        <v>4.32</v>
      </c>
    </row>
    <row r="12866" spans="1:2" x14ac:dyDescent="0.25">
      <c r="A12866" s="204">
        <v>40648</v>
      </c>
      <c r="B12866" s="201">
        <v>4.25</v>
      </c>
    </row>
    <row r="12867" spans="1:2" x14ac:dyDescent="0.25">
      <c r="A12867" s="204">
        <v>40651</v>
      </c>
      <c r="B12867" s="201">
        <v>4.22</v>
      </c>
    </row>
    <row r="12868" spans="1:2" x14ac:dyDescent="0.25">
      <c r="A12868" s="204">
        <v>40652</v>
      </c>
      <c r="B12868" s="201">
        <v>4.2</v>
      </c>
    </row>
    <row r="12869" spans="1:2" x14ac:dyDescent="0.25">
      <c r="A12869" s="204">
        <v>40653</v>
      </c>
      <c r="B12869" s="201">
        <v>4.24</v>
      </c>
    </row>
    <row r="12870" spans="1:2" x14ac:dyDescent="0.25">
      <c r="A12870" s="204">
        <v>40654</v>
      </c>
      <c r="B12870" s="201">
        <v>4.24</v>
      </c>
    </row>
    <row r="12871" spans="1:2" x14ac:dyDescent="0.25">
      <c r="A12871" s="204">
        <v>40655</v>
      </c>
      <c r="B12871" s="201" t="e">
        <f>NA()</f>
        <v>#N/A</v>
      </c>
    </row>
    <row r="12872" spans="1:2" x14ac:dyDescent="0.25">
      <c r="A12872" s="204">
        <v>40658</v>
      </c>
      <c r="B12872" s="201">
        <v>4.22</v>
      </c>
    </row>
    <row r="12873" spans="1:2" x14ac:dyDescent="0.25">
      <c r="A12873" s="204">
        <v>40659</v>
      </c>
      <c r="B12873" s="201">
        <v>4.16</v>
      </c>
    </row>
    <row r="12874" spans="1:2" x14ac:dyDescent="0.25">
      <c r="A12874" s="204">
        <v>40660</v>
      </c>
      <c r="B12874" s="201">
        <v>4.21</v>
      </c>
    </row>
    <row r="12875" spans="1:2" x14ac:dyDescent="0.25">
      <c r="A12875" s="204">
        <v>40661</v>
      </c>
      <c r="B12875" s="201">
        <v>4.18</v>
      </c>
    </row>
    <row r="12876" spans="1:2" x14ac:dyDescent="0.25">
      <c r="A12876" s="204">
        <v>40662</v>
      </c>
      <c r="B12876" s="201">
        <v>4.1500000000000004</v>
      </c>
    </row>
    <row r="12877" spans="1:2" x14ac:dyDescent="0.25">
      <c r="A12877" s="204">
        <v>40665</v>
      </c>
      <c r="B12877" s="201">
        <v>4.1399999999999997</v>
      </c>
    </row>
    <row r="12878" spans="1:2" x14ac:dyDescent="0.25">
      <c r="A12878" s="204">
        <v>40666</v>
      </c>
      <c r="B12878" s="201">
        <v>4.1100000000000003</v>
      </c>
    </row>
    <row r="12879" spans="1:2" x14ac:dyDescent="0.25">
      <c r="A12879" s="204">
        <v>40667</v>
      </c>
      <c r="B12879" s="201">
        <v>4.08</v>
      </c>
    </row>
    <row r="12880" spans="1:2" x14ac:dyDescent="0.25">
      <c r="A12880" s="204">
        <v>40668</v>
      </c>
      <c r="B12880" s="201">
        <v>4</v>
      </c>
    </row>
    <row r="12881" spans="1:2" x14ac:dyDescent="0.25">
      <c r="A12881" s="204">
        <v>40669</v>
      </c>
      <c r="B12881" s="201">
        <v>4.03</v>
      </c>
    </row>
    <row r="12882" spans="1:2" x14ac:dyDescent="0.25">
      <c r="A12882" s="204">
        <v>40672</v>
      </c>
      <c r="B12882" s="201">
        <v>4.03</v>
      </c>
    </row>
    <row r="12883" spans="1:2" x14ac:dyDescent="0.25">
      <c r="A12883" s="204">
        <v>40673</v>
      </c>
      <c r="B12883" s="201">
        <v>4.07</v>
      </c>
    </row>
    <row r="12884" spans="1:2" x14ac:dyDescent="0.25">
      <c r="A12884" s="204">
        <v>40674</v>
      </c>
      <c r="B12884" s="201">
        <v>4.04</v>
      </c>
    </row>
    <row r="12885" spans="1:2" x14ac:dyDescent="0.25">
      <c r="A12885" s="204">
        <v>40675</v>
      </c>
      <c r="B12885" s="201">
        <v>4.07</v>
      </c>
    </row>
    <row r="12886" spans="1:2" x14ac:dyDescent="0.25">
      <c r="A12886" s="204">
        <v>40676</v>
      </c>
      <c r="B12886" s="201">
        <v>4.03</v>
      </c>
    </row>
    <row r="12887" spans="1:2" x14ac:dyDescent="0.25">
      <c r="A12887" s="204">
        <v>40679</v>
      </c>
      <c r="B12887" s="201">
        <v>3.99</v>
      </c>
    </row>
    <row r="12888" spans="1:2" x14ac:dyDescent="0.25">
      <c r="A12888" s="204">
        <v>40680</v>
      </c>
      <c r="B12888" s="201">
        <v>3.94</v>
      </c>
    </row>
    <row r="12889" spans="1:2" x14ac:dyDescent="0.25">
      <c r="A12889" s="204">
        <v>40681</v>
      </c>
      <c r="B12889" s="201">
        <v>4</v>
      </c>
    </row>
    <row r="12890" spans="1:2" x14ac:dyDescent="0.25">
      <c r="A12890" s="204">
        <v>40682</v>
      </c>
      <c r="B12890" s="201">
        <v>4.01</v>
      </c>
    </row>
    <row r="12891" spans="1:2" x14ac:dyDescent="0.25">
      <c r="A12891" s="204">
        <v>40683</v>
      </c>
      <c r="B12891" s="201">
        <v>4</v>
      </c>
    </row>
    <row r="12892" spans="1:2" x14ac:dyDescent="0.25">
      <c r="A12892" s="204">
        <v>40686</v>
      </c>
      <c r="B12892" s="201">
        <v>3.97</v>
      </c>
    </row>
    <row r="12893" spans="1:2" x14ac:dyDescent="0.25">
      <c r="A12893" s="204">
        <v>40687</v>
      </c>
      <c r="B12893" s="201">
        <v>3.96</v>
      </c>
    </row>
    <row r="12894" spans="1:2" x14ac:dyDescent="0.25">
      <c r="A12894" s="204">
        <v>40688</v>
      </c>
      <c r="B12894" s="201">
        <v>3.99</v>
      </c>
    </row>
    <row r="12895" spans="1:2" x14ac:dyDescent="0.25">
      <c r="A12895" s="204">
        <v>40689</v>
      </c>
      <c r="B12895" s="201">
        <v>3.93</v>
      </c>
    </row>
    <row r="12896" spans="1:2" x14ac:dyDescent="0.25">
      <c r="A12896" s="204">
        <v>40690</v>
      </c>
      <c r="B12896" s="201">
        <v>3.94</v>
      </c>
    </row>
    <row r="12897" spans="1:2" x14ac:dyDescent="0.25">
      <c r="A12897" s="204">
        <v>40693</v>
      </c>
      <c r="B12897" s="201" t="e">
        <f>NA()</f>
        <v>#N/A</v>
      </c>
    </row>
    <row r="12898" spans="1:2" x14ac:dyDescent="0.25">
      <c r="A12898" s="204">
        <v>40694</v>
      </c>
      <c r="B12898" s="201">
        <v>3.91</v>
      </c>
    </row>
    <row r="12899" spans="1:2" x14ac:dyDescent="0.25">
      <c r="A12899" s="204">
        <v>40695</v>
      </c>
      <c r="B12899" s="201">
        <v>3.83</v>
      </c>
    </row>
    <row r="12900" spans="1:2" x14ac:dyDescent="0.25">
      <c r="A12900" s="204">
        <v>40696</v>
      </c>
      <c r="B12900" s="201">
        <v>3.92</v>
      </c>
    </row>
    <row r="12901" spans="1:2" x14ac:dyDescent="0.25">
      <c r="A12901" s="204">
        <v>40697</v>
      </c>
      <c r="B12901" s="201">
        <v>3.9</v>
      </c>
    </row>
    <row r="12902" spans="1:2" x14ac:dyDescent="0.25">
      <c r="A12902" s="204">
        <v>40700</v>
      </c>
      <c r="B12902" s="201">
        <v>3.92</v>
      </c>
    </row>
    <row r="12903" spans="1:2" x14ac:dyDescent="0.25">
      <c r="A12903" s="204">
        <v>40701</v>
      </c>
      <c r="B12903" s="201">
        <v>3.94</v>
      </c>
    </row>
    <row r="12904" spans="1:2" x14ac:dyDescent="0.25">
      <c r="A12904" s="204">
        <v>40702</v>
      </c>
      <c r="B12904" s="201">
        <v>3.88</v>
      </c>
    </row>
    <row r="12905" spans="1:2" x14ac:dyDescent="0.25">
      <c r="A12905" s="204">
        <v>40703</v>
      </c>
      <c r="B12905" s="201">
        <v>3.91</v>
      </c>
    </row>
    <row r="12906" spans="1:2" x14ac:dyDescent="0.25">
      <c r="A12906" s="204">
        <v>40704</v>
      </c>
      <c r="B12906" s="201">
        <v>3.87</v>
      </c>
    </row>
    <row r="12907" spans="1:2" x14ac:dyDescent="0.25">
      <c r="A12907" s="204">
        <v>40707</v>
      </c>
      <c r="B12907" s="201">
        <v>3.89</v>
      </c>
    </row>
    <row r="12908" spans="1:2" x14ac:dyDescent="0.25">
      <c r="A12908" s="204">
        <v>40708</v>
      </c>
      <c r="B12908" s="201">
        <v>4</v>
      </c>
    </row>
    <row r="12909" spans="1:2" x14ac:dyDescent="0.25">
      <c r="A12909" s="204">
        <v>40709</v>
      </c>
      <c r="B12909" s="201">
        <v>3.89</v>
      </c>
    </row>
    <row r="12910" spans="1:2" x14ac:dyDescent="0.25">
      <c r="A12910" s="204">
        <v>40710</v>
      </c>
      <c r="B12910" s="201">
        <v>3.84</v>
      </c>
    </row>
    <row r="12911" spans="1:2" x14ac:dyDescent="0.25">
      <c r="A12911" s="204">
        <v>40711</v>
      </c>
      <c r="B12911" s="201">
        <v>3.86</v>
      </c>
    </row>
    <row r="12912" spans="1:2" x14ac:dyDescent="0.25">
      <c r="A12912" s="204">
        <v>40714</v>
      </c>
      <c r="B12912" s="201">
        <v>3.87</v>
      </c>
    </row>
    <row r="12913" spans="1:2" x14ac:dyDescent="0.25">
      <c r="A12913" s="204">
        <v>40715</v>
      </c>
      <c r="B12913" s="201">
        <v>3.9</v>
      </c>
    </row>
    <row r="12914" spans="1:2" x14ac:dyDescent="0.25">
      <c r="A12914" s="204">
        <v>40716</v>
      </c>
      <c r="B12914" s="201">
        <v>3.91</v>
      </c>
    </row>
    <row r="12915" spans="1:2" x14ac:dyDescent="0.25">
      <c r="A12915" s="204">
        <v>40717</v>
      </c>
      <c r="B12915" s="201">
        <v>3.84</v>
      </c>
    </row>
    <row r="12916" spans="1:2" x14ac:dyDescent="0.25">
      <c r="A12916" s="204">
        <v>40718</v>
      </c>
      <c r="B12916" s="201">
        <v>3.83</v>
      </c>
    </row>
    <row r="12917" spans="1:2" x14ac:dyDescent="0.25">
      <c r="A12917" s="204">
        <v>40721</v>
      </c>
      <c r="B12917" s="201">
        <v>3.94</v>
      </c>
    </row>
    <row r="12918" spans="1:2" x14ac:dyDescent="0.25">
      <c r="A12918" s="204">
        <v>40722</v>
      </c>
      <c r="B12918" s="201">
        <v>4.01</v>
      </c>
    </row>
    <row r="12919" spans="1:2" x14ac:dyDescent="0.25">
      <c r="A12919" s="204">
        <v>40723</v>
      </c>
      <c r="B12919" s="201">
        <v>4.08</v>
      </c>
    </row>
    <row r="12920" spans="1:2" x14ac:dyDescent="0.25">
      <c r="A12920" s="204">
        <v>40724</v>
      </c>
      <c r="B12920" s="201">
        <v>4.09</v>
      </c>
    </row>
    <row r="12921" spans="1:2" x14ac:dyDescent="0.25">
      <c r="A12921" s="204">
        <v>40725</v>
      </c>
      <c r="B12921" s="201">
        <v>4.12</v>
      </c>
    </row>
    <row r="12922" spans="1:2" x14ac:dyDescent="0.25">
      <c r="A12922" s="204">
        <v>40728</v>
      </c>
      <c r="B12922" s="201" t="e">
        <f>NA()</f>
        <v>#N/A</v>
      </c>
    </row>
    <row r="12923" spans="1:2" x14ac:dyDescent="0.25">
      <c r="A12923" s="204">
        <v>40729</v>
      </c>
      <c r="B12923" s="201">
        <v>4.09</v>
      </c>
    </row>
    <row r="12924" spans="1:2" x14ac:dyDescent="0.25">
      <c r="A12924" s="204">
        <v>40730</v>
      </c>
      <c r="B12924" s="201">
        <v>4.05</v>
      </c>
    </row>
    <row r="12925" spans="1:2" x14ac:dyDescent="0.25">
      <c r="A12925" s="204">
        <v>40731</v>
      </c>
      <c r="B12925" s="201">
        <v>4.08</v>
      </c>
    </row>
    <row r="12926" spans="1:2" x14ac:dyDescent="0.25">
      <c r="A12926" s="204">
        <v>40732</v>
      </c>
      <c r="B12926" s="201">
        <v>3.97</v>
      </c>
    </row>
    <row r="12927" spans="1:2" x14ac:dyDescent="0.25">
      <c r="A12927" s="204">
        <v>40735</v>
      </c>
      <c r="B12927" s="201">
        <v>3.88</v>
      </c>
    </row>
    <row r="12928" spans="1:2" x14ac:dyDescent="0.25">
      <c r="A12928" s="204">
        <v>40736</v>
      </c>
      <c r="B12928" s="201">
        <v>3.86</v>
      </c>
    </row>
    <row r="12929" spans="1:2" x14ac:dyDescent="0.25">
      <c r="A12929" s="204">
        <v>40737</v>
      </c>
      <c r="B12929" s="201">
        <v>3.85</v>
      </c>
    </row>
    <row r="12930" spans="1:2" x14ac:dyDescent="0.25">
      <c r="A12930" s="204">
        <v>40738</v>
      </c>
      <c r="B12930" s="201">
        <v>3.92</v>
      </c>
    </row>
    <row r="12931" spans="1:2" x14ac:dyDescent="0.25">
      <c r="A12931" s="204">
        <v>40739</v>
      </c>
      <c r="B12931" s="201">
        <v>3.92</v>
      </c>
    </row>
    <row r="12932" spans="1:2" x14ac:dyDescent="0.25">
      <c r="A12932" s="204">
        <v>40742</v>
      </c>
      <c r="B12932" s="201">
        <v>3.95</v>
      </c>
    </row>
    <row r="12933" spans="1:2" x14ac:dyDescent="0.25">
      <c r="A12933" s="204">
        <v>40743</v>
      </c>
      <c r="B12933" s="201">
        <v>3.86</v>
      </c>
    </row>
    <row r="12934" spans="1:2" x14ac:dyDescent="0.25">
      <c r="A12934" s="204">
        <v>40744</v>
      </c>
      <c r="B12934" s="201">
        <v>3.92</v>
      </c>
    </row>
    <row r="12935" spans="1:2" x14ac:dyDescent="0.25">
      <c r="A12935" s="204">
        <v>40745</v>
      </c>
      <c r="B12935" s="201">
        <v>3.98</v>
      </c>
    </row>
    <row r="12936" spans="1:2" x14ac:dyDescent="0.25">
      <c r="A12936" s="204">
        <v>40746</v>
      </c>
      <c r="B12936" s="201">
        <v>3.93</v>
      </c>
    </row>
    <row r="12937" spans="1:2" x14ac:dyDescent="0.25">
      <c r="A12937" s="204">
        <v>40749</v>
      </c>
      <c r="B12937" s="201">
        <v>3.98</v>
      </c>
    </row>
    <row r="12938" spans="1:2" x14ac:dyDescent="0.25">
      <c r="A12938" s="204">
        <v>40750</v>
      </c>
      <c r="B12938" s="201">
        <v>3.94</v>
      </c>
    </row>
    <row r="12939" spans="1:2" x14ac:dyDescent="0.25">
      <c r="A12939" s="204">
        <v>40751</v>
      </c>
      <c r="B12939" s="201">
        <v>3.95</v>
      </c>
    </row>
    <row r="12940" spans="1:2" x14ac:dyDescent="0.25">
      <c r="A12940" s="204">
        <v>40752</v>
      </c>
      <c r="B12940" s="201">
        <v>3.93</v>
      </c>
    </row>
    <row r="12941" spans="1:2" x14ac:dyDescent="0.25">
      <c r="A12941" s="204">
        <v>40753</v>
      </c>
      <c r="B12941" s="201">
        <v>3.77</v>
      </c>
    </row>
    <row r="12942" spans="1:2" x14ac:dyDescent="0.25">
      <c r="A12942" s="204">
        <v>40756</v>
      </c>
      <c r="B12942" s="201">
        <v>3.72</v>
      </c>
    </row>
    <row r="12943" spans="1:2" x14ac:dyDescent="0.25">
      <c r="A12943" s="204">
        <v>40757</v>
      </c>
      <c r="B12943" s="201">
        <v>3.59</v>
      </c>
    </row>
    <row r="12944" spans="1:2" x14ac:dyDescent="0.25">
      <c r="A12944" s="204">
        <v>40758</v>
      </c>
      <c r="B12944" s="201">
        <v>3.55</v>
      </c>
    </row>
    <row r="12945" spans="1:2" x14ac:dyDescent="0.25">
      <c r="A12945" s="204">
        <v>40759</v>
      </c>
      <c r="B12945" s="201">
        <v>3.37</v>
      </c>
    </row>
    <row r="12946" spans="1:2" x14ac:dyDescent="0.25">
      <c r="A12946" s="204">
        <v>40760</v>
      </c>
      <c r="B12946" s="201">
        <v>3.49</v>
      </c>
    </row>
    <row r="12947" spans="1:2" x14ac:dyDescent="0.25">
      <c r="A12947" s="204">
        <v>40763</v>
      </c>
      <c r="B12947" s="201">
        <v>3.31</v>
      </c>
    </row>
    <row r="12948" spans="1:2" x14ac:dyDescent="0.25">
      <c r="A12948" s="204">
        <v>40764</v>
      </c>
      <c r="B12948" s="201">
        <v>3.17</v>
      </c>
    </row>
    <row r="12949" spans="1:2" x14ac:dyDescent="0.25">
      <c r="A12949" s="204">
        <v>40765</v>
      </c>
      <c r="B12949" s="201">
        <v>3.08</v>
      </c>
    </row>
    <row r="12950" spans="1:2" x14ac:dyDescent="0.25">
      <c r="A12950" s="204">
        <v>40766</v>
      </c>
      <c r="B12950" s="201">
        <v>3.34</v>
      </c>
    </row>
    <row r="12951" spans="1:2" x14ac:dyDescent="0.25">
      <c r="A12951" s="204">
        <v>40767</v>
      </c>
      <c r="B12951" s="201">
        <v>3.24</v>
      </c>
    </row>
    <row r="12952" spans="1:2" x14ac:dyDescent="0.25">
      <c r="A12952" s="204">
        <v>40770</v>
      </c>
      <c r="B12952" s="201">
        <v>3.29</v>
      </c>
    </row>
    <row r="12953" spans="1:2" x14ac:dyDescent="0.25">
      <c r="A12953" s="204">
        <v>40771</v>
      </c>
      <c r="B12953" s="201">
        <v>3.23</v>
      </c>
    </row>
    <row r="12954" spans="1:2" x14ac:dyDescent="0.25">
      <c r="A12954" s="204">
        <v>40772</v>
      </c>
      <c r="B12954" s="201">
        <v>3.14</v>
      </c>
    </row>
    <row r="12955" spans="1:2" x14ac:dyDescent="0.25">
      <c r="A12955" s="204">
        <v>40773</v>
      </c>
      <c r="B12955" s="201">
        <v>3.02</v>
      </c>
    </row>
    <row r="12956" spans="1:2" x14ac:dyDescent="0.25">
      <c r="A12956" s="204">
        <v>40774</v>
      </c>
      <c r="B12956" s="201">
        <v>2.97</v>
      </c>
    </row>
    <row r="12957" spans="1:2" x14ac:dyDescent="0.25">
      <c r="A12957" s="204">
        <v>40777</v>
      </c>
      <c r="B12957" s="201">
        <v>3</v>
      </c>
    </row>
    <row r="12958" spans="1:2" x14ac:dyDescent="0.25">
      <c r="A12958" s="204">
        <v>40778</v>
      </c>
      <c r="B12958" s="201">
        <v>3.06</v>
      </c>
    </row>
    <row r="12959" spans="1:2" x14ac:dyDescent="0.25">
      <c r="A12959" s="204">
        <v>40779</v>
      </c>
      <c r="B12959" s="201">
        <v>3.23</v>
      </c>
    </row>
    <row r="12960" spans="1:2" x14ac:dyDescent="0.25">
      <c r="A12960" s="204">
        <v>40780</v>
      </c>
      <c r="B12960" s="201">
        <v>3.17</v>
      </c>
    </row>
    <row r="12961" spans="1:2" x14ac:dyDescent="0.25">
      <c r="A12961" s="204">
        <v>40781</v>
      </c>
      <c r="B12961" s="201">
        <v>3.13</v>
      </c>
    </row>
    <row r="12962" spans="1:2" x14ac:dyDescent="0.25">
      <c r="A12962" s="204">
        <v>40784</v>
      </c>
      <c r="B12962" s="201">
        <v>3.22</v>
      </c>
    </row>
    <row r="12963" spans="1:2" x14ac:dyDescent="0.25">
      <c r="A12963" s="204">
        <v>40785</v>
      </c>
      <c r="B12963" s="201">
        <v>3.12</v>
      </c>
    </row>
    <row r="12964" spans="1:2" x14ac:dyDescent="0.25">
      <c r="A12964" s="204">
        <v>40786</v>
      </c>
      <c r="B12964" s="201">
        <v>3.19</v>
      </c>
    </row>
    <row r="12965" spans="1:2" x14ac:dyDescent="0.25">
      <c r="A12965" s="204">
        <v>40787</v>
      </c>
      <c r="B12965" s="201">
        <v>3.1</v>
      </c>
    </row>
    <row r="12966" spans="1:2" x14ac:dyDescent="0.25">
      <c r="A12966" s="204">
        <v>40788</v>
      </c>
      <c r="B12966" s="201">
        <v>2.92</v>
      </c>
    </row>
    <row r="12967" spans="1:2" x14ac:dyDescent="0.25">
      <c r="A12967" s="204">
        <v>40791</v>
      </c>
      <c r="B12967" s="201" t="e">
        <f>NA()</f>
        <v>#N/A</v>
      </c>
    </row>
    <row r="12968" spans="1:2" x14ac:dyDescent="0.25">
      <c r="A12968" s="204">
        <v>40792</v>
      </c>
      <c r="B12968" s="201">
        <v>2.86</v>
      </c>
    </row>
    <row r="12969" spans="1:2" x14ac:dyDescent="0.25">
      <c r="A12969" s="204">
        <v>40793</v>
      </c>
      <c r="B12969" s="201">
        <v>2.96</v>
      </c>
    </row>
    <row r="12970" spans="1:2" x14ac:dyDescent="0.25">
      <c r="A12970" s="204">
        <v>40794</v>
      </c>
      <c r="B12970" s="201">
        <v>2.92</v>
      </c>
    </row>
    <row r="12971" spans="1:2" x14ac:dyDescent="0.25">
      <c r="A12971" s="204">
        <v>40795</v>
      </c>
      <c r="B12971" s="201">
        <v>2.86</v>
      </c>
    </row>
    <row r="12972" spans="1:2" x14ac:dyDescent="0.25">
      <c r="A12972" s="204">
        <v>40798</v>
      </c>
      <c r="B12972" s="201">
        <v>2.84</v>
      </c>
    </row>
    <row r="12973" spans="1:2" x14ac:dyDescent="0.25">
      <c r="A12973" s="204">
        <v>40799</v>
      </c>
      <c r="B12973" s="201">
        <v>2.92</v>
      </c>
    </row>
    <row r="12974" spans="1:2" x14ac:dyDescent="0.25">
      <c r="A12974" s="204">
        <v>40800</v>
      </c>
      <c r="B12974" s="201">
        <v>2.92</v>
      </c>
    </row>
    <row r="12975" spans="1:2" x14ac:dyDescent="0.25">
      <c r="A12975" s="204">
        <v>40801</v>
      </c>
      <c r="B12975" s="201">
        <v>2.97</v>
      </c>
    </row>
    <row r="12976" spans="1:2" x14ac:dyDescent="0.25">
      <c r="A12976" s="204">
        <v>40802</v>
      </c>
      <c r="B12976" s="201">
        <v>2.96</v>
      </c>
    </row>
    <row r="12977" spans="1:2" x14ac:dyDescent="0.25">
      <c r="A12977" s="204">
        <v>40805</v>
      </c>
      <c r="B12977" s="201">
        <v>2.84</v>
      </c>
    </row>
    <row r="12978" spans="1:2" x14ac:dyDescent="0.25">
      <c r="A12978" s="204">
        <v>40806</v>
      </c>
      <c r="B12978" s="201">
        <v>2.82</v>
      </c>
    </row>
    <row r="12979" spans="1:2" x14ac:dyDescent="0.25">
      <c r="A12979" s="204">
        <v>40807</v>
      </c>
      <c r="B12979" s="201">
        <v>2.69</v>
      </c>
    </row>
    <row r="12980" spans="1:2" x14ac:dyDescent="0.25">
      <c r="A12980" s="204">
        <v>40808</v>
      </c>
      <c r="B12980" s="201">
        <v>2.48</v>
      </c>
    </row>
    <row r="12981" spans="1:2" x14ac:dyDescent="0.25">
      <c r="A12981" s="204">
        <v>40809</v>
      </c>
      <c r="B12981" s="201">
        <v>2.59</v>
      </c>
    </row>
    <row r="12982" spans="1:2" x14ac:dyDescent="0.25">
      <c r="A12982" s="204">
        <v>40812</v>
      </c>
      <c r="B12982" s="201">
        <v>2.69</v>
      </c>
    </row>
    <row r="12983" spans="1:2" x14ac:dyDescent="0.25">
      <c r="A12983" s="204">
        <v>40813</v>
      </c>
      <c r="B12983" s="201">
        <v>2.79</v>
      </c>
    </row>
    <row r="12984" spans="1:2" x14ac:dyDescent="0.25">
      <c r="A12984" s="204">
        <v>40814</v>
      </c>
      <c r="B12984" s="201">
        <v>2.82</v>
      </c>
    </row>
    <row r="12985" spans="1:2" x14ac:dyDescent="0.25">
      <c r="A12985" s="204">
        <v>40815</v>
      </c>
      <c r="B12985" s="201">
        <v>2.76</v>
      </c>
    </row>
    <row r="12986" spans="1:2" x14ac:dyDescent="0.25">
      <c r="A12986" s="204">
        <v>40816</v>
      </c>
      <c r="B12986" s="201">
        <v>2.66</v>
      </c>
    </row>
    <row r="12987" spans="1:2" x14ac:dyDescent="0.25">
      <c r="A12987" s="204">
        <v>40819</v>
      </c>
      <c r="B12987" s="201">
        <v>2.5099999999999998</v>
      </c>
    </row>
    <row r="12988" spans="1:2" x14ac:dyDescent="0.25">
      <c r="A12988" s="204">
        <v>40820</v>
      </c>
      <c r="B12988" s="201">
        <v>2.5299999999999998</v>
      </c>
    </row>
    <row r="12989" spans="1:2" x14ac:dyDescent="0.25">
      <c r="A12989" s="204">
        <v>40821</v>
      </c>
      <c r="B12989" s="201">
        <v>2.62</v>
      </c>
    </row>
    <row r="12990" spans="1:2" x14ac:dyDescent="0.25">
      <c r="A12990" s="204">
        <v>40822</v>
      </c>
      <c r="B12990" s="201">
        <v>2.71</v>
      </c>
    </row>
    <row r="12991" spans="1:2" x14ac:dyDescent="0.25">
      <c r="A12991" s="204">
        <v>40823</v>
      </c>
      <c r="B12991" s="201">
        <v>2.78</v>
      </c>
    </row>
    <row r="12992" spans="1:2" x14ac:dyDescent="0.25">
      <c r="A12992" s="204">
        <v>40826</v>
      </c>
      <c r="B12992" s="201" t="e">
        <f>NA()</f>
        <v>#N/A</v>
      </c>
    </row>
    <row r="12993" spans="1:2" x14ac:dyDescent="0.25">
      <c r="A12993" s="204">
        <v>40827</v>
      </c>
      <c r="B12993" s="201">
        <v>2.87</v>
      </c>
    </row>
    <row r="12994" spans="1:2" x14ac:dyDescent="0.25">
      <c r="A12994" s="204">
        <v>40828</v>
      </c>
      <c r="B12994" s="201">
        <v>2.94</v>
      </c>
    </row>
    <row r="12995" spans="1:2" x14ac:dyDescent="0.25">
      <c r="A12995" s="204">
        <v>40829</v>
      </c>
      <c r="B12995" s="201">
        <v>2.9</v>
      </c>
    </row>
    <row r="12996" spans="1:2" x14ac:dyDescent="0.25">
      <c r="A12996" s="204">
        <v>40830</v>
      </c>
      <c r="B12996" s="201">
        <v>2.97</v>
      </c>
    </row>
    <row r="12997" spans="1:2" x14ac:dyDescent="0.25">
      <c r="A12997" s="204">
        <v>40833</v>
      </c>
      <c r="B12997" s="201">
        <v>2.88</v>
      </c>
    </row>
    <row r="12998" spans="1:2" x14ac:dyDescent="0.25">
      <c r="A12998" s="204">
        <v>40834</v>
      </c>
      <c r="B12998" s="201">
        <v>2.91</v>
      </c>
    </row>
    <row r="12999" spans="1:2" x14ac:dyDescent="0.25">
      <c r="A12999" s="204">
        <v>40835</v>
      </c>
      <c r="B12999" s="201">
        <v>2.9</v>
      </c>
    </row>
    <row r="13000" spans="1:2" x14ac:dyDescent="0.25">
      <c r="A13000" s="204">
        <v>40836</v>
      </c>
      <c r="B13000" s="201">
        <v>2.92</v>
      </c>
    </row>
    <row r="13001" spans="1:2" x14ac:dyDescent="0.25">
      <c r="A13001" s="204">
        <v>40837</v>
      </c>
      <c r="B13001" s="201">
        <v>2.98</v>
      </c>
    </row>
    <row r="13002" spans="1:2" x14ac:dyDescent="0.25">
      <c r="A13002" s="204">
        <v>40840</v>
      </c>
      <c r="B13002" s="201">
        <v>3</v>
      </c>
    </row>
    <row r="13003" spans="1:2" x14ac:dyDescent="0.25">
      <c r="A13003" s="204">
        <v>40841</v>
      </c>
      <c r="B13003" s="201">
        <v>2.86</v>
      </c>
    </row>
    <row r="13004" spans="1:2" x14ac:dyDescent="0.25">
      <c r="A13004" s="204">
        <v>40842</v>
      </c>
      <c r="B13004" s="201">
        <v>2.95</v>
      </c>
    </row>
    <row r="13005" spans="1:2" x14ac:dyDescent="0.25">
      <c r="A13005" s="204">
        <v>40843</v>
      </c>
      <c r="B13005" s="201">
        <v>3.18</v>
      </c>
    </row>
    <row r="13006" spans="1:2" x14ac:dyDescent="0.25">
      <c r="A13006" s="204">
        <v>40844</v>
      </c>
      <c r="B13006" s="201">
        <v>3.09</v>
      </c>
    </row>
    <row r="13007" spans="1:2" x14ac:dyDescent="0.25">
      <c r="A13007" s="204">
        <v>40847</v>
      </c>
      <c r="B13007" s="201">
        <v>2.89</v>
      </c>
    </row>
    <row r="13008" spans="1:2" x14ac:dyDescent="0.25">
      <c r="A13008" s="204">
        <v>40848</v>
      </c>
      <c r="B13008" s="201">
        <v>2.73</v>
      </c>
    </row>
    <row r="13009" spans="1:2" x14ac:dyDescent="0.25">
      <c r="A13009" s="204">
        <v>40849</v>
      </c>
      <c r="B13009" s="201">
        <v>2.75</v>
      </c>
    </row>
    <row r="13010" spans="1:2" x14ac:dyDescent="0.25">
      <c r="A13010" s="204">
        <v>40850</v>
      </c>
      <c r="B13010" s="201">
        <v>2.83</v>
      </c>
    </row>
    <row r="13011" spans="1:2" x14ac:dyDescent="0.25">
      <c r="A13011" s="204">
        <v>40851</v>
      </c>
      <c r="B13011" s="201">
        <v>2.81</v>
      </c>
    </row>
    <row r="13012" spans="1:2" x14ac:dyDescent="0.25">
      <c r="A13012" s="204">
        <v>40854</v>
      </c>
      <c r="B13012" s="201">
        <v>2.77</v>
      </c>
    </row>
    <row r="13013" spans="1:2" x14ac:dyDescent="0.25">
      <c r="A13013" s="204">
        <v>40855</v>
      </c>
      <c r="B13013" s="201">
        <v>2.84</v>
      </c>
    </row>
    <row r="13014" spans="1:2" x14ac:dyDescent="0.25">
      <c r="A13014" s="204">
        <v>40856</v>
      </c>
      <c r="B13014" s="201">
        <v>2.73</v>
      </c>
    </row>
    <row r="13015" spans="1:2" x14ac:dyDescent="0.25">
      <c r="A13015" s="204">
        <v>40857</v>
      </c>
      <c r="B13015" s="201">
        <v>2.8</v>
      </c>
    </row>
    <row r="13016" spans="1:2" x14ac:dyDescent="0.25">
      <c r="A13016" s="204">
        <v>40858</v>
      </c>
      <c r="B13016" s="201" t="e">
        <f>NA()</f>
        <v>#N/A</v>
      </c>
    </row>
    <row r="13017" spans="1:2" x14ac:dyDescent="0.25">
      <c r="A13017" s="204">
        <v>40861</v>
      </c>
      <c r="B13017" s="201">
        <v>2.77</v>
      </c>
    </row>
    <row r="13018" spans="1:2" x14ac:dyDescent="0.25">
      <c r="A13018" s="204">
        <v>40862</v>
      </c>
      <c r="B13018" s="201">
        <v>2.79</v>
      </c>
    </row>
    <row r="13019" spans="1:2" x14ac:dyDescent="0.25">
      <c r="A13019" s="204">
        <v>40863</v>
      </c>
      <c r="B13019" s="201">
        <v>2.73</v>
      </c>
    </row>
    <row r="13020" spans="1:2" x14ac:dyDescent="0.25">
      <c r="A13020" s="204">
        <v>40864</v>
      </c>
      <c r="B13020" s="201">
        <v>2.66</v>
      </c>
    </row>
    <row r="13021" spans="1:2" x14ac:dyDescent="0.25">
      <c r="A13021" s="204">
        <v>40865</v>
      </c>
      <c r="B13021" s="201">
        <v>2.69</v>
      </c>
    </row>
    <row r="13022" spans="1:2" x14ac:dyDescent="0.25">
      <c r="A13022" s="204">
        <v>40868</v>
      </c>
      <c r="B13022" s="201">
        <v>2.65</v>
      </c>
    </row>
    <row r="13023" spans="1:2" x14ac:dyDescent="0.25">
      <c r="A13023" s="204">
        <v>40869</v>
      </c>
      <c r="B13023" s="201">
        <v>2.6</v>
      </c>
    </row>
    <row r="13024" spans="1:2" x14ac:dyDescent="0.25">
      <c r="A13024" s="204">
        <v>40870</v>
      </c>
      <c r="B13024" s="201">
        <v>2.5299999999999998</v>
      </c>
    </row>
    <row r="13025" spans="1:2" x14ac:dyDescent="0.25">
      <c r="A13025" s="204">
        <v>40871</v>
      </c>
      <c r="B13025" s="201" t="e">
        <f>NA()</f>
        <v>#N/A</v>
      </c>
    </row>
    <row r="13026" spans="1:2" x14ac:dyDescent="0.25">
      <c r="A13026" s="204">
        <v>40872</v>
      </c>
      <c r="B13026" s="201">
        <v>2.62</v>
      </c>
    </row>
    <row r="13027" spans="1:2" x14ac:dyDescent="0.25">
      <c r="A13027" s="204">
        <v>40875</v>
      </c>
      <c r="B13027" s="201">
        <v>2.63</v>
      </c>
    </row>
    <row r="13028" spans="1:2" x14ac:dyDescent="0.25">
      <c r="A13028" s="204">
        <v>40876</v>
      </c>
      <c r="B13028" s="201">
        <v>2.66</v>
      </c>
    </row>
    <row r="13029" spans="1:2" x14ac:dyDescent="0.25">
      <c r="A13029" s="204">
        <v>40877</v>
      </c>
      <c r="B13029" s="201">
        <v>2.77</v>
      </c>
    </row>
    <row r="13030" spans="1:2" x14ac:dyDescent="0.25">
      <c r="A13030" s="204">
        <v>40878</v>
      </c>
      <c r="B13030" s="201">
        <v>2.82</v>
      </c>
    </row>
    <row r="13031" spans="1:2" x14ac:dyDescent="0.25">
      <c r="A13031" s="204">
        <v>40879</v>
      </c>
      <c r="B13031" s="201">
        <v>2.74</v>
      </c>
    </row>
    <row r="13032" spans="1:2" x14ac:dyDescent="0.25">
      <c r="A13032" s="204">
        <v>40882</v>
      </c>
      <c r="B13032" s="201">
        <v>2.73</v>
      </c>
    </row>
    <row r="13033" spans="1:2" x14ac:dyDescent="0.25">
      <c r="A13033" s="204">
        <v>40883</v>
      </c>
      <c r="B13033" s="201">
        <v>2.74</v>
      </c>
    </row>
    <row r="13034" spans="1:2" x14ac:dyDescent="0.25">
      <c r="A13034" s="204">
        <v>40884</v>
      </c>
      <c r="B13034" s="201">
        <v>2.74</v>
      </c>
    </row>
    <row r="13035" spans="1:2" x14ac:dyDescent="0.25">
      <c r="A13035" s="204">
        <v>40885</v>
      </c>
      <c r="B13035" s="201">
        <v>2.7</v>
      </c>
    </row>
    <row r="13036" spans="1:2" x14ac:dyDescent="0.25">
      <c r="A13036" s="204">
        <v>40886</v>
      </c>
      <c r="B13036" s="201">
        <v>2.79</v>
      </c>
    </row>
    <row r="13037" spans="1:2" x14ac:dyDescent="0.25">
      <c r="A13037" s="204">
        <v>40889</v>
      </c>
      <c r="B13037" s="201">
        <v>2.75</v>
      </c>
    </row>
    <row r="13038" spans="1:2" x14ac:dyDescent="0.25">
      <c r="A13038" s="204">
        <v>40890</v>
      </c>
      <c r="B13038" s="201">
        <v>2.66</v>
      </c>
    </row>
    <row r="13039" spans="1:2" x14ac:dyDescent="0.25">
      <c r="A13039" s="204">
        <v>40891</v>
      </c>
      <c r="B13039" s="201">
        <v>2.59</v>
      </c>
    </row>
    <row r="13040" spans="1:2" x14ac:dyDescent="0.25">
      <c r="A13040" s="204">
        <v>40892</v>
      </c>
      <c r="B13040" s="201">
        <v>2.6</v>
      </c>
    </row>
    <row r="13041" spans="1:2" x14ac:dyDescent="0.25">
      <c r="A13041" s="204">
        <v>40893</v>
      </c>
      <c r="B13041" s="201">
        <v>2.54</v>
      </c>
    </row>
    <row r="13042" spans="1:2" x14ac:dyDescent="0.25">
      <c r="A13042" s="204">
        <v>40896</v>
      </c>
      <c r="B13042" s="201">
        <v>2.48</v>
      </c>
    </row>
    <row r="13043" spans="1:2" x14ac:dyDescent="0.25">
      <c r="A13043" s="204">
        <v>40897</v>
      </c>
      <c r="B13043" s="201">
        <v>2.61</v>
      </c>
    </row>
    <row r="13044" spans="1:2" x14ac:dyDescent="0.25">
      <c r="A13044" s="204">
        <v>40898</v>
      </c>
      <c r="B13044" s="201">
        <v>2.67</v>
      </c>
    </row>
    <row r="13045" spans="1:2" x14ac:dyDescent="0.25">
      <c r="A13045" s="204">
        <v>40899</v>
      </c>
      <c r="B13045" s="201">
        <v>2.67</v>
      </c>
    </row>
    <row r="13046" spans="1:2" x14ac:dyDescent="0.25">
      <c r="A13046" s="204">
        <v>40900</v>
      </c>
      <c r="B13046" s="201">
        <v>2.73</v>
      </c>
    </row>
    <row r="13047" spans="1:2" x14ac:dyDescent="0.25">
      <c r="A13047" s="204">
        <v>40903</v>
      </c>
      <c r="B13047" s="201" t="e">
        <f>NA()</f>
        <v>#N/A</v>
      </c>
    </row>
    <row r="13048" spans="1:2" x14ac:dyDescent="0.25">
      <c r="A13048" s="204">
        <v>40904</v>
      </c>
      <c r="B13048" s="201">
        <v>2.72</v>
      </c>
    </row>
    <row r="13049" spans="1:2" x14ac:dyDescent="0.25">
      <c r="A13049" s="204">
        <v>40905</v>
      </c>
      <c r="B13049" s="201">
        <v>2.59</v>
      </c>
    </row>
    <row r="13050" spans="1:2" x14ac:dyDescent="0.25">
      <c r="A13050" s="204">
        <v>40906</v>
      </c>
      <c r="B13050" s="201">
        <v>2.58</v>
      </c>
    </row>
    <row r="13051" spans="1:2" x14ac:dyDescent="0.25">
      <c r="A13051" s="204">
        <v>40907</v>
      </c>
      <c r="B13051" s="201">
        <v>2.57</v>
      </c>
    </row>
    <row r="13052" spans="1:2" x14ac:dyDescent="0.25">
      <c r="A13052" s="204">
        <v>40910</v>
      </c>
      <c r="B13052" s="201" t="e">
        <f>NA()</f>
        <v>#N/A</v>
      </c>
    </row>
    <row r="13053" spans="1:2" x14ac:dyDescent="0.25">
      <c r="A13053" s="204">
        <v>40911</v>
      </c>
      <c r="B13053" s="201">
        <v>2.67</v>
      </c>
    </row>
    <row r="13054" spans="1:2" x14ac:dyDescent="0.25">
      <c r="A13054" s="204">
        <v>40912</v>
      </c>
      <c r="B13054" s="201">
        <v>2.71</v>
      </c>
    </row>
    <row r="13055" spans="1:2" x14ac:dyDescent="0.25">
      <c r="A13055" s="204">
        <v>40913</v>
      </c>
      <c r="B13055" s="201">
        <v>2.74</v>
      </c>
    </row>
    <row r="13056" spans="1:2" x14ac:dyDescent="0.25">
      <c r="A13056" s="204">
        <v>40914</v>
      </c>
      <c r="B13056" s="201">
        <v>2.7</v>
      </c>
    </row>
    <row r="13057" spans="1:2" x14ac:dyDescent="0.25">
      <c r="A13057" s="204">
        <v>40917</v>
      </c>
      <c r="B13057" s="201">
        <v>2.7</v>
      </c>
    </row>
    <row r="13058" spans="1:2" x14ac:dyDescent="0.25">
      <c r="A13058" s="204">
        <v>40918</v>
      </c>
      <c r="B13058" s="201">
        <v>2.71</v>
      </c>
    </row>
    <row r="13059" spans="1:2" x14ac:dyDescent="0.25">
      <c r="A13059" s="204">
        <v>40919</v>
      </c>
      <c r="B13059" s="201">
        <v>2.63</v>
      </c>
    </row>
    <row r="13060" spans="1:2" x14ac:dyDescent="0.25">
      <c r="A13060" s="204">
        <v>40920</v>
      </c>
      <c r="B13060" s="201">
        <v>2.65</v>
      </c>
    </row>
    <row r="13061" spans="1:2" x14ac:dyDescent="0.25">
      <c r="A13061" s="204">
        <v>40921</v>
      </c>
      <c r="B13061" s="201">
        <v>2.59</v>
      </c>
    </row>
    <row r="13062" spans="1:2" x14ac:dyDescent="0.25">
      <c r="A13062" s="204">
        <v>40924</v>
      </c>
      <c r="B13062" s="201" t="e">
        <f>NA()</f>
        <v>#N/A</v>
      </c>
    </row>
    <row r="13063" spans="1:2" x14ac:dyDescent="0.25">
      <c r="A13063" s="204">
        <v>40925</v>
      </c>
      <c r="B13063" s="201">
        <v>2.57</v>
      </c>
    </row>
    <row r="13064" spans="1:2" x14ac:dyDescent="0.25">
      <c r="A13064" s="204">
        <v>40926</v>
      </c>
      <c r="B13064" s="201">
        <v>2.63</v>
      </c>
    </row>
    <row r="13065" spans="1:2" x14ac:dyDescent="0.25">
      <c r="A13065" s="204">
        <v>40927</v>
      </c>
      <c r="B13065" s="201">
        <v>2.72</v>
      </c>
    </row>
    <row r="13066" spans="1:2" x14ac:dyDescent="0.25">
      <c r="A13066" s="204">
        <v>40928</v>
      </c>
      <c r="B13066" s="201">
        <v>2.78</v>
      </c>
    </row>
    <row r="13067" spans="1:2" x14ac:dyDescent="0.25">
      <c r="A13067" s="204">
        <v>40931</v>
      </c>
      <c r="B13067" s="201">
        <v>2.82</v>
      </c>
    </row>
    <row r="13068" spans="1:2" x14ac:dyDescent="0.25">
      <c r="A13068" s="204">
        <v>40932</v>
      </c>
      <c r="B13068" s="201">
        <v>2.82</v>
      </c>
    </row>
    <row r="13069" spans="1:2" x14ac:dyDescent="0.25">
      <c r="A13069" s="204">
        <v>40933</v>
      </c>
      <c r="B13069" s="201">
        <v>2.78</v>
      </c>
    </row>
    <row r="13070" spans="1:2" x14ac:dyDescent="0.25">
      <c r="A13070" s="204">
        <v>40934</v>
      </c>
      <c r="B13070" s="201">
        <v>2.74</v>
      </c>
    </row>
    <row r="13071" spans="1:2" x14ac:dyDescent="0.25">
      <c r="A13071" s="204">
        <v>40935</v>
      </c>
      <c r="B13071" s="201">
        <v>2.71</v>
      </c>
    </row>
    <row r="13072" spans="1:2" x14ac:dyDescent="0.25">
      <c r="A13072" s="204">
        <v>40938</v>
      </c>
      <c r="B13072" s="201">
        <v>2.64</v>
      </c>
    </row>
    <row r="13073" spans="1:2" x14ac:dyDescent="0.25">
      <c r="A13073" s="204">
        <v>40939</v>
      </c>
      <c r="B13073" s="201">
        <v>2.59</v>
      </c>
    </row>
    <row r="13074" spans="1:2" x14ac:dyDescent="0.25">
      <c r="A13074" s="204">
        <v>40940</v>
      </c>
      <c r="B13074" s="201">
        <v>2.65</v>
      </c>
    </row>
    <row r="13075" spans="1:2" x14ac:dyDescent="0.25">
      <c r="A13075" s="204">
        <v>40941</v>
      </c>
      <c r="B13075" s="201">
        <v>2.64</v>
      </c>
    </row>
    <row r="13076" spans="1:2" x14ac:dyDescent="0.25">
      <c r="A13076" s="204">
        <v>40942</v>
      </c>
      <c r="B13076" s="201">
        <v>2.76</v>
      </c>
    </row>
    <row r="13077" spans="1:2" x14ac:dyDescent="0.25">
      <c r="A13077" s="204">
        <v>40945</v>
      </c>
      <c r="B13077" s="201">
        <v>2.71</v>
      </c>
    </row>
    <row r="13078" spans="1:2" x14ac:dyDescent="0.25">
      <c r="A13078" s="204">
        <v>40946</v>
      </c>
      <c r="B13078" s="201">
        <v>2.78</v>
      </c>
    </row>
    <row r="13079" spans="1:2" x14ac:dyDescent="0.25">
      <c r="A13079" s="204">
        <v>40947</v>
      </c>
      <c r="B13079" s="201">
        <v>2.78</v>
      </c>
    </row>
    <row r="13080" spans="1:2" x14ac:dyDescent="0.25">
      <c r="A13080" s="204">
        <v>40948</v>
      </c>
      <c r="B13080" s="201">
        <v>2.83</v>
      </c>
    </row>
    <row r="13081" spans="1:2" x14ac:dyDescent="0.25">
      <c r="A13081" s="204">
        <v>40949</v>
      </c>
      <c r="B13081" s="201">
        <v>2.75</v>
      </c>
    </row>
    <row r="13082" spans="1:2" x14ac:dyDescent="0.25">
      <c r="A13082" s="204">
        <v>40952</v>
      </c>
      <c r="B13082" s="201">
        <v>2.78</v>
      </c>
    </row>
    <row r="13083" spans="1:2" x14ac:dyDescent="0.25">
      <c r="A13083" s="204">
        <v>40953</v>
      </c>
      <c r="B13083" s="201">
        <v>2.7</v>
      </c>
    </row>
    <row r="13084" spans="1:2" x14ac:dyDescent="0.25">
      <c r="A13084" s="204">
        <v>40954</v>
      </c>
      <c r="B13084" s="201">
        <v>2.72</v>
      </c>
    </row>
    <row r="13085" spans="1:2" x14ac:dyDescent="0.25">
      <c r="A13085" s="204">
        <v>40955</v>
      </c>
      <c r="B13085" s="201">
        <v>2.78</v>
      </c>
    </row>
    <row r="13086" spans="1:2" x14ac:dyDescent="0.25">
      <c r="A13086" s="204">
        <v>40956</v>
      </c>
      <c r="B13086" s="201">
        <v>2.8</v>
      </c>
    </row>
    <row r="13087" spans="1:2" x14ac:dyDescent="0.25">
      <c r="A13087" s="204">
        <v>40959</v>
      </c>
      <c r="B13087" s="201" t="e">
        <f>NA()</f>
        <v>#N/A</v>
      </c>
    </row>
    <row r="13088" spans="1:2" x14ac:dyDescent="0.25">
      <c r="A13088" s="204">
        <v>40960</v>
      </c>
      <c r="B13088" s="201">
        <v>2.84</v>
      </c>
    </row>
    <row r="13089" spans="1:2" x14ac:dyDescent="0.25">
      <c r="A13089" s="204">
        <v>40961</v>
      </c>
      <c r="B13089" s="201">
        <v>2.79</v>
      </c>
    </row>
    <row r="13090" spans="1:2" x14ac:dyDescent="0.25">
      <c r="A13090" s="204">
        <v>40962</v>
      </c>
      <c r="B13090" s="201">
        <v>2.77</v>
      </c>
    </row>
    <row r="13091" spans="1:2" x14ac:dyDescent="0.25">
      <c r="A13091" s="204">
        <v>40963</v>
      </c>
      <c r="B13091" s="201">
        <v>2.75</v>
      </c>
    </row>
    <row r="13092" spans="1:2" x14ac:dyDescent="0.25">
      <c r="A13092" s="204">
        <v>40966</v>
      </c>
      <c r="B13092" s="201">
        <v>2.69</v>
      </c>
    </row>
    <row r="13093" spans="1:2" x14ac:dyDescent="0.25">
      <c r="A13093" s="204">
        <v>40967</v>
      </c>
      <c r="B13093" s="201">
        <v>2.71</v>
      </c>
    </row>
    <row r="13094" spans="1:2" x14ac:dyDescent="0.25">
      <c r="A13094" s="204">
        <v>40968</v>
      </c>
      <c r="B13094" s="201">
        <v>2.73</v>
      </c>
    </row>
    <row r="13095" spans="1:2" x14ac:dyDescent="0.25">
      <c r="A13095" s="204">
        <v>40969</v>
      </c>
      <c r="B13095" s="201">
        <v>2.8</v>
      </c>
    </row>
    <row r="13096" spans="1:2" x14ac:dyDescent="0.25">
      <c r="A13096" s="204">
        <v>40970</v>
      </c>
      <c r="B13096" s="201">
        <v>2.77</v>
      </c>
    </row>
    <row r="13097" spans="1:2" x14ac:dyDescent="0.25">
      <c r="A13097" s="204">
        <v>40973</v>
      </c>
      <c r="B13097" s="201">
        <v>2.78</v>
      </c>
    </row>
    <row r="13098" spans="1:2" x14ac:dyDescent="0.25">
      <c r="A13098" s="204">
        <v>40974</v>
      </c>
      <c r="B13098" s="201">
        <v>2.73</v>
      </c>
    </row>
    <row r="13099" spans="1:2" x14ac:dyDescent="0.25">
      <c r="A13099" s="204">
        <v>40975</v>
      </c>
      <c r="B13099" s="201">
        <v>2.76</v>
      </c>
    </row>
    <row r="13100" spans="1:2" x14ac:dyDescent="0.25">
      <c r="A13100" s="204">
        <v>40976</v>
      </c>
      <c r="B13100" s="201">
        <v>2.82</v>
      </c>
    </row>
    <row r="13101" spans="1:2" x14ac:dyDescent="0.25">
      <c r="A13101" s="204">
        <v>40977</v>
      </c>
      <c r="B13101" s="201">
        <v>2.83</v>
      </c>
    </row>
    <row r="13102" spans="1:2" x14ac:dyDescent="0.25">
      <c r="A13102" s="204">
        <v>40980</v>
      </c>
      <c r="B13102" s="201">
        <v>2.82</v>
      </c>
    </row>
    <row r="13103" spans="1:2" x14ac:dyDescent="0.25">
      <c r="A13103" s="204">
        <v>40981</v>
      </c>
      <c r="B13103" s="201">
        <v>2.92</v>
      </c>
    </row>
    <row r="13104" spans="1:2" x14ac:dyDescent="0.25">
      <c r="A13104" s="204">
        <v>40982</v>
      </c>
      <c r="B13104" s="201">
        <v>3.08</v>
      </c>
    </row>
    <row r="13105" spans="1:2" x14ac:dyDescent="0.25">
      <c r="A13105" s="204">
        <v>40983</v>
      </c>
      <c r="B13105" s="201">
        <v>3.08</v>
      </c>
    </row>
    <row r="13106" spans="1:2" x14ac:dyDescent="0.25">
      <c r="A13106" s="204">
        <v>40984</v>
      </c>
      <c r="B13106" s="201">
        <v>3.08</v>
      </c>
    </row>
    <row r="13107" spans="1:2" x14ac:dyDescent="0.25">
      <c r="A13107" s="204">
        <v>40987</v>
      </c>
      <c r="B13107" s="201">
        <v>3.14</v>
      </c>
    </row>
    <row r="13108" spans="1:2" x14ac:dyDescent="0.25">
      <c r="A13108" s="204">
        <v>40988</v>
      </c>
      <c r="B13108" s="201">
        <v>3.13</v>
      </c>
    </row>
    <row r="13109" spans="1:2" x14ac:dyDescent="0.25">
      <c r="A13109" s="204">
        <v>40989</v>
      </c>
      <c r="B13109" s="201">
        <v>3.06</v>
      </c>
    </row>
    <row r="13110" spans="1:2" x14ac:dyDescent="0.25">
      <c r="A13110" s="204">
        <v>40990</v>
      </c>
      <c r="B13110" s="201">
        <v>3.04</v>
      </c>
    </row>
    <row r="13111" spans="1:2" x14ac:dyDescent="0.25">
      <c r="A13111" s="204">
        <v>40991</v>
      </c>
      <c r="B13111" s="201">
        <v>2.99</v>
      </c>
    </row>
    <row r="13112" spans="1:2" x14ac:dyDescent="0.25">
      <c r="A13112" s="204">
        <v>40994</v>
      </c>
      <c r="B13112" s="201">
        <v>3</v>
      </c>
    </row>
    <row r="13113" spans="1:2" x14ac:dyDescent="0.25">
      <c r="A13113" s="204">
        <v>40995</v>
      </c>
      <c r="B13113" s="201">
        <v>2.96</v>
      </c>
    </row>
    <row r="13114" spans="1:2" x14ac:dyDescent="0.25">
      <c r="A13114" s="204">
        <v>40996</v>
      </c>
      <c r="B13114" s="201">
        <v>2.97</v>
      </c>
    </row>
    <row r="13115" spans="1:2" x14ac:dyDescent="0.25">
      <c r="A13115" s="204">
        <v>40997</v>
      </c>
      <c r="B13115" s="201">
        <v>2.93</v>
      </c>
    </row>
    <row r="13116" spans="1:2" x14ac:dyDescent="0.25">
      <c r="A13116" s="204">
        <v>40998</v>
      </c>
      <c r="B13116" s="201">
        <v>3</v>
      </c>
    </row>
    <row r="13117" spans="1:2" x14ac:dyDescent="0.25">
      <c r="A13117" s="204">
        <v>41001</v>
      </c>
      <c r="B13117" s="201">
        <v>3</v>
      </c>
    </row>
    <row r="13118" spans="1:2" x14ac:dyDescent="0.25">
      <c r="A13118" s="204">
        <v>41002</v>
      </c>
      <c r="B13118" s="201">
        <v>3.07</v>
      </c>
    </row>
    <row r="13119" spans="1:2" x14ac:dyDescent="0.25">
      <c r="A13119" s="204">
        <v>41003</v>
      </c>
      <c r="B13119" s="201">
        <v>3.02</v>
      </c>
    </row>
    <row r="13120" spans="1:2" x14ac:dyDescent="0.25">
      <c r="A13120" s="204">
        <v>41004</v>
      </c>
      <c r="B13120" s="201">
        <v>2.97</v>
      </c>
    </row>
    <row r="13121" spans="1:2" x14ac:dyDescent="0.25">
      <c r="A13121" s="204">
        <v>41005</v>
      </c>
      <c r="B13121" s="201">
        <v>2.85</v>
      </c>
    </row>
    <row r="13122" spans="1:2" x14ac:dyDescent="0.25">
      <c r="A13122" s="204">
        <v>41008</v>
      </c>
      <c r="B13122" s="201">
        <v>2.82</v>
      </c>
    </row>
    <row r="13123" spans="1:2" x14ac:dyDescent="0.25">
      <c r="A13123" s="204">
        <v>41009</v>
      </c>
      <c r="B13123" s="201">
        <v>2.77</v>
      </c>
    </row>
    <row r="13124" spans="1:2" x14ac:dyDescent="0.25">
      <c r="A13124" s="204">
        <v>41010</v>
      </c>
      <c r="B13124" s="201">
        <v>2.82</v>
      </c>
    </row>
    <row r="13125" spans="1:2" x14ac:dyDescent="0.25">
      <c r="A13125" s="204">
        <v>41011</v>
      </c>
      <c r="B13125" s="201">
        <v>2.85</v>
      </c>
    </row>
    <row r="13126" spans="1:2" x14ac:dyDescent="0.25">
      <c r="A13126" s="204">
        <v>41012</v>
      </c>
      <c r="B13126" s="201">
        <v>2.77</v>
      </c>
    </row>
    <row r="13127" spans="1:2" x14ac:dyDescent="0.25">
      <c r="A13127" s="204">
        <v>41015</v>
      </c>
      <c r="B13127" s="201">
        <v>2.75</v>
      </c>
    </row>
    <row r="13128" spans="1:2" x14ac:dyDescent="0.25">
      <c r="A13128" s="204">
        <v>41016</v>
      </c>
      <c r="B13128" s="201">
        <v>2.79</v>
      </c>
    </row>
    <row r="13129" spans="1:2" x14ac:dyDescent="0.25">
      <c r="A13129" s="204">
        <v>41017</v>
      </c>
      <c r="B13129" s="201">
        <v>2.76</v>
      </c>
    </row>
    <row r="13130" spans="1:2" x14ac:dyDescent="0.25">
      <c r="A13130" s="204">
        <v>41018</v>
      </c>
      <c r="B13130" s="201">
        <v>2.74</v>
      </c>
    </row>
    <row r="13131" spans="1:2" x14ac:dyDescent="0.25">
      <c r="A13131" s="204">
        <v>41019</v>
      </c>
      <c r="B13131" s="201">
        <v>2.75</v>
      </c>
    </row>
    <row r="13132" spans="1:2" x14ac:dyDescent="0.25">
      <c r="A13132" s="204">
        <v>41022</v>
      </c>
      <c r="B13132" s="201">
        <v>2.71</v>
      </c>
    </row>
    <row r="13133" spans="1:2" x14ac:dyDescent="0.25">
      <c r="A13133" s="204">
        <v>41023</v>
      </c>
      <c r="B13133" s="201">
        <v>2.75</v>
      </c>
    </row>
    <row r="13134" spans="1:2" x14ac:dyDescent="0.25">
      <c r="A13134" s="204">
        <v>41024</v>
      </c>
      <c r="B13134" s="201">
        <v>2.76</v>
      </c>
    </row>
    <row r="13135" spans="1:2" x14ac:dyDescent="0.25">
      <c r="A13135" s="204">
        <v>41025</v>
      </c>
      <c r="B13135" s="201">
        <v>2.74</v>
      </c>
    </row>
    <row r="13136" spans="1:2" x14ac:dyDescent="0.25">
      <c r="A13136" s="204">
        <v>41026</v>
      </c>
      <c r="B13136" s="201">
        <v>2.73</v>
      </c>
    </row>
    <row r="13137" spans="1:2" x14ac:dyDescent="0.25">
      <c r="A13137" s="204">
        <v>41029</v>
      </c>
      <c r="B13137" s="201">
        <v>2.73</v>
      </c>
    </row>
    <row r="13138" spans="1:2" x14ac:dyDescent="0.25">
      <c r="A13138" s="204">
        <v>41030</v>
      </c>
      <c r="B13138" s="201">
        <v>2.76</v>
      </c>
    </row>
    <row r="13139" spans="1:2" x14ac:dyDescent="0.25">
      <c r="A13139" s="204">
        <v>41031</v>
      </c>
      <c r="B13139" s="201">
        <v>2.72</v>
      </c>
    </row>
    <row r="13140" spans="1:2" x14ac:dyDescent="0.25">
      <c r="A13140" s="204">
        <v>41032</v>
      </c>
      <c r="B13140" s="201">
        <v>2.72</v>
      </c>
    </row>
    <row r="13141" spans="1:2" x14ac:dyDescent="0.25">
      <c r="A13141" s="204">
        <v>41033</v>
      </c>
      <c r="B13141" s="201">
        <v>2.67</v>
      </c>
    </row>
    <row r="13142" spans="1:2" x14ac:dyDescent="0.25">
      <c r="A13142" s="204">
        <v>41036</v>
      </c>
      <c r="B13142" s="201">
        <v>2.67</v>
      </c>
    </row>
    <row r="13143" spans="1:2" x14ac:dyDescent="0.25">
      <c r="A13143" s="204">
        <v>41037</v>
      </c>
      <c r="B13143" s="201">
        <v>2.63</v>
      </c>
    </row>
    <row r="13144" spans="1:2" x14ac:dyDescent="0.25">
      <c r="A13144" s="204">
        <v>41038</v>
      </c>
      <c r="B13144" s="201">
        <v>2.63</v>
      </c>
    </row>
    <row r="13145" spans="1:2" x14ac:dyDescent="0.25">
      <c r="A13145" s="204">
        <v>41039</v>
      </c>
      <c r="B13145" s="201">
        <v>2.64</v>
      </c>
    </row>
    <row r="13146" spans="1:2" x14ac:dyDescent="0.25">
      <c r="A13146" s="204">
        <v>41040</v>
      </c>
      <c r="B13146" s="201">
        <v>2.59</v>
      </c>
    </row>
    <row r="13147" spans="1:2" x14ac:dyDescent="0.25">
      <c r="A13147" s="204">
        <v>41043</v>
      </c>
      <c r="B13147" s="201">
        <v>2.5299999999999998</v>
      </c>
    </row>
    <row r="13148" spans="1:2" x14ac:dyDescent="0.25">
      <c r="A13148" s="204">
        <v>41044</v>
      </c>
      <c r="B13148" s="201">
        <v>2.5</v>
      </c>
    </row>
    <row r="13149" spans="1:2" x14ac:dyDescent="0.25">
      <c r="A13149" s="204">
        <v>41045</v>
      </c>
      <c r="B13149" s="201">
        <v>2.48</v>
      </c>
    </row>
    <row r="13150" spans="1:2" x14ac:dyDescent="0.25">
      <c r="A13150" s="204">
        <v>41046</v>
      </c>
      <c r="B13150" s="201">
        <v>2.39</v>
      </c>
    </row>
    <row r="13151" spans="1:2" x14ac:dyDescent="0.25">
      <c r="A13151" s="204">
        <v>41047</v>
      </c>
      <c r="B13151" s="201">
        <v>2.4</v>
      </c>
    </row>
    <row r="13152" spans="1:2" x14ac:dyDescent="0.25">
      <c r="A13152" s="204">
        <v>41050</v>
      </c>
      <c r="B13152" s="201">
        <v>2.42</v>
      </c>
    </row>
    <row r="13153" spans="1:2" x14ac:dyDescent="0.25">
      <c r="A13153" s="204">
        <v>41051</v>
      </c>
      <c r="B13153" s="201">
        <v>2.48</v>
      </c>
    </row>
    <row r="13154" spans="1:2" x14ac:dyDescent="0.25">
      <c r="A13154" s="204">
        <v>41052</v>
      </c>
      <c r="B13154" s="201">
        <v>2.41</v>
      </c>
    </row>
    <row r="13155" spans="1:2" x14ac:dyDescent="0.25">
      <c r="A13155" s="204">
        <v>41053</v>
      </c>
      <c r="B13155" s="201">
        <v>2.46</v>
      </c>
    </row>
    <row r="13156" spans="1:2" x14ac:dyDescent="0.25">
      <c r="A13156" s="204">
        <v>41054</v>
      </c>
      <c r="B13156" s="201">
        <v>2.44</v>
      </c>
    </row>
    <row r="13157" spans="1:2" x14ac:dyDescent="0.25">
      <c r="A13157" s="204">
        <v>41057</v>
      </c>
      <c r="B13157" s="201" t="e">
        <f>NA()</f>
        <v>#N/A</v>
      </c>
    </row>
    <row r="13158" spans="1:2" x14ac:dyDescent="0.25">
      <c r="A13158" s="204">
        <v>41058</v>
      </c>
      <c r="B13158" s="201">
        <v>2.44</v>
      </c>
    </row>
    <row r="13159" spans="1:2" x14ac:dyDescent="0.25">
      <c r="A13159" s="204">
        <v>41059</v>
      </c>
      <c r="B13159" s="201">
        <v>2.3199999999999998</v>
      </c>
    </row>
    <row r="13160" spans="1:2" x14ac:dyDescent="0.25">
      <c r="A13160" s="204">
        <v>41060</v>
      </c>
      <c r="B13160" s="201">
        <v>2.27</v>
      </c>
    </row>
    <row r="13161" spans="1:2" x14ac:dyDescent="0.25">
      <c r="A13161" s="204">
        <v>41061</v>
      </c>
      <c r="B13161" s="201">
        <v>2.13</v>
      </c>
    </row>
    <row r="13162" spans="1:2" x14ac:dyDescent="0.25">
      <c r="A13162" s="204">
        <v>41064</v>
      </c>
      <c r="B13162" s="201">
        <v>2.17</v>
      </c>
    </row>
    <row r="13163" spans="1:2" x14ac:dyDescent="0.25">
      <c r="A13163" s="204">
        <v>41065</v>
      </c>
      <c r="B13163" s="201">
        <v>2.23</v>
      </c>
    </row>
    <row r="13164" spans="1:2" x14ac:dyDescent="0.25">
      <c r="A13164" s="204">
        <v>41066</v>
      </c>
      <c r="B13164" s="201">
        <v>2.34</v>
      </c>
    </row>
    <row r="13165" spans="1:2" x14ac:dyDescent="0.25">
      <c r="A13165" s="204">
        <v>41067</v>
      </c>
      <c r="B13165" s="201">
        <v>2.35</v>
      </c>
    </row>
    <row r="13166" spans="1:2" x14ac:dyDescent="0.25">
      <c r="A13166" s="204">
        <v>41068</v>
      </c>
      <c r="B13166" s="201">
        <v>2.36</v>
      </c>
    </row>
    <row r="13167" spans="1:2" x14ac:dyDescent="0.25">
      <c r="A13167" s="204">
        <v>41071</v>
      </c>
      <c r="B13167" s="201">
        <v>2.2999999999999998</v>
      </c>
    </row>
    <row r="13168" spans="1:2" x14ac:dyDescent="0.25">
      <c r="A13168" s="204">
        <v>41072</v>
      </c>
      <c r="B13168" s="201">
        <v>2.37</v>
      </c>
    </row>
    <row r="13169" spans="1:2" x14ac:dyDescent="0.25">
      <c r="A13169" s="204">
        <v>41073</v>
      </c>
      <c r="B13169" s="201">
        <v>2.2999999999999998</v>
      </c>
    </row>
    <row r="13170" spans="1:2" x14ac:dyDescent="0.25">
      <c r="A13170" s="204">
        <v>41074</v>
      </c>
      <c r="B13170" s="201">
        <v>2.33</v>
      </c>
    </row>
    <row r="13171" spans="1:2" x14ac:dyDescent="0.25">
      <c r="A13171" s="204">
        <v>41075</v>
      </c>
      <c r="B13171" s="201">
        <v>2.2999999999999998</v>
      </c>
    </row>
    <row r="13172" spans="1:2" x14ac:dyDescent="0.25">
      <c r="A13172" s="204">
        <v>41078</v>
      </c>
      <c r="B13172" s="201">
        <v>2.2799999999999998</v>
      </c>
    </row>
    <row r="13173" spans="1:2" x14ac:dyDescent="0.25">
      <c r="A13173" s="204">
        <v>41079</v>
      </c>
      <c r="B13173" s="201">
        <v>2.33</v>
      </c>
    </row>
    <row r="13174" spans="1:2" x14ac:dyDescent="0.25">
      <c r="A13174" s="204">
        <v>41080</v>
      </c>
      <c r="B13174" s="201">
        <v>2.34</v>
      </c>
    </row>
    <row r="13175" spans="1:2" x14ac:dyDescent="0.25">
      <c r="A13175" s="204">
        <v>41081</v>
      </c>
      <c r="B13175" s="201">
        <v>2.2999999999999998</v>
      </c>
    </row>
    <row r="13176" spans="1:2" x14ac:dyDescent="0.25">
      <c r="A13176" s="204">
        <v>41082</v>
      </c>
      <c r="B13176" s="201">
        <v>2.37</v>
      </c>
    </row>
    <row r="13177" spans="1:2" x14ac:dyDescent="0.25">
      <c r="A13177" s="204">
        <v>41085</v>
      </c>
      <c r="B13177" s="201">
        <v>2.31</v>
      </c>
    </row>
    <row r="13178" spans="1:2" x14ac:dyDescent="0.25">
      <c r="A13178" s="204">
        <v>41086</v>
      </c>
      <c r="B13178" s="201">
        <v>2.34</v>
      </c>
    </row>
    <row r="13179" spans="1:2" x14ac:dyDescent="0.25">
      <c r="A13179" s="204">
        <v>41087</v>
      </c>
      <c r="B13179" s="201">
        <v>2.3199999999999998</v>
      </c>
    </row>
    <row r="13180" spans="1:2" x14ac:dyDescent="0.25">
      <c r="A13180" s="204">
        <v>41088</v>
      </c>
      <c r="B13180" s="201">
        <v>2.2799999999999998</v>
      </c>
    </row>
    <row r="13181" spans="1:2" x14ac:dyDescent="0.25">
      <c r="A13181" s="204">
        <v>41089</v>
      </c>
      <c r="B13181" s="201">
        <v>2.38</v>
      </c>
    </row>
    <row r="13182" spans="1:2" x14ac:dyDescent="0.25">
      <c r="A13182" s="204">
        <v>41092</v>
      </c>
      <c r="B13182" s="201">
        <v>2.2999999999999998</v>
      </c>
    </row>
    <row r="13183" spans="1:2" x14ac:dyDescent="0.25">
      <c r="A13183" s="204">
        <v>41093</v>
      </c>
      <c r="B13183" s="201">
        <v>2.36</v>
      </c>
    </row>
    <row r="13184" spans="1:2" x14ac:dyDescent="0.25">
      <c r="A13184" s="204">
        <v>41094</v>
      </c>
      <c r="B13184" s="201" t="e">
        <f>NA()</f>
        <v>#N/A</v>
      </c>
    </row>
    <row r="13185" spans="1:2" x14ac:dyDescent="0.25">
      <c r="A13185" s="204">
        <v>41095</v>
      </c>
      <c r="B13185" s="201">
        <v>2.34</v>
      </c>
    </row>
    <row r="13186" spans="1:2" x14ac:dyDescent="0.25">
      <c r="A13186" s="204">
        <v>41096</v>
      </c>
      <c r="B13186" s="201">
        <v>2.2799999999999998</v>
      </c>
    </row>
    <row r="13187" spans="1:2" x14ac:dyDescent="0.25">
      <c r="A13187" s="204">
        <v>41099</v>
      </c>
      <c r="B13187" s="201">
        <v>2.2400000000000002</v>
      </c>
    </row>
    <row r="13188" spans="1:2" x14ac:dyDescent="0.25">
      <c r="A13188" s="204">
        <v>41100</v>
      </c>
      <c r="B13188" s="201">
        <v>2.2200000000000002</v>
      </c>
    </row>
    <row r="13189" spans="1:2" x14ac:dyDescent="0.25">
      <c r="A13189" s="204">
        <v>41101</v>
      </c>
      <c r="B13189" s="201">
        <v>2.2200000000000002</v>
      </c>
    </row>
    <row r="13190" spans="1:2" x14ac:dyDescent="0.25">
      <c r="A13190" s="204">
        <v>41102</v>
      </c>
      <c r="B13190" s="201">
        <v>2.1800000000000002</v>
      </c>
    </row>
    <row r="13191" spans="1:2" x14ac:dyDescent="0.25">
      <c r="A13191" s="204">
        <v>41103</v>
      </c>
      <c r="B13191" s="201">
        <v>2.2000000000000002</v>
      </c>
    </row>
    <row r="13192" spans="1:2" x14ac:dyDescent="0.25">
      <c r="A13192" s="204">
        <v>41106</v>
      </c>
      <c r="B13192" s="201">
        <v>2.1800000000000002</v>
      </c>
    </row>
    <row r="13193" spans="1:2" x14ac:dyDescent="0.25">
      <c r="A13193" s="204">
        <v>41107</v>
      </c>
      <c r="B13193" s="201">
        <v>2.2200000000000002</v>
      </c>
    </row>
    <row r="13194" spans="1:2" x14ac:dyDescent="0.25">
      <c r="A13194" s="204">
        <v>41108</v>
      </c>
      <c r="B13194" s="201">
        <v>2.21</v>
      </c>
    </row>
    <row r="13195" spans="1:2" x14ac:dyDescent="0.25">
      <c r="A13195" s="204">
        <v>41109</v>
      </c>
      <c r="B13195" s="201">
        <v>2.2400000000000002</v>
      </c>
    </row>
    <row r="13196" spans="1:2" x14ac:dyDescent="0.25">
      <c r="A13196" s="204">
        <v>41110</v>
      </c>
      <c r="B13196" s="201">
        <v>2.17</v>
      </c>
    </row>
    <row r="13197" spans="1:2" x14ac:dyDescent="0.25">
      <c r="A13197" s="204">
        <v>41113</v>
      </c>
      <c r="B13197" s="201">
        <v>2.15</v>
      </c>
    </row>
    <row r="13198" spans="1:2" x14ac:dyDescent="0.25">
      <c r="A13198" s="204">
        <v>41114</v>
      </c>
      <c r="B13198" s="201">
        <v>2.11</v>
      </c>
    </row>
    <row r="13199" spans="1:2" x14ac:dyDescent="0.25">
      <c r="A13199" s="204">
        <v>41115</v>
      </c>
      <c r="B13199" s="201">
        <v>2.11</v>
      </c>
    </row>
    <row r="13200" spans="1:2" x14ac:dyDescent="0.25">
      <c r="A13200" s="204">
        <v>41116</v>
      </c>
      <c r="B13200" s="201">
        <v>2.13</v>
      </c>
    </row>
    <row r="13201" spans="1:2" x14ac:dyDescent="0.25">
      <c r="A13201" s="204">
        <v>41117</v>
      </c>
      <c r="B13201" s="201">
        <v>2.27</v>
      </c>
    </row>
    <row r="13202" spans="1:2" x14ac:dyDescent="0.25">
      <c r="A13202" s="204">
        <v>41120</v>
      </c>
      <c r="B13202" s="201">
        <v>2.2200000000000002</v>
      </c>
    </row>
    <row r="13203" spans="1:2" x14ac:dyDescent="0.25">
      <c r="A13203" s="204">
        <v>41121</v>
      </c>
      <c r="B13203" s="201">
        <v>2.21</v>
      </c>
    </row>
    <row r="13204" spans="1:2" x14ac:dyDescent="0.25">
      <c r="A13204" s="204">
        <v>41122</v>
      </c>
      <c r="B13204" s="201">
        <v>2.25</v>
      </c>
    </row>
    <row r="13205" spans="1:2" x14ac:dyDescent="0.25">
      <c r="A13205" s="204">
        <v>41123</v>
      </c>
      <c r="B13205" s="201">
        <v>2.2000000000000002</v>
      </c>
    </row>
    <row r="13206" spans="1:2" x14ac:dyDescent="0.25">
      <c r="A13206" s="204">
        <v>41124</v>
      </c>
      <c r="B13206" s="201">
        <v>2.2999999999999998</v>
      </c>
    </row>
    <row r="13207" spans="1:2" x14ac:dyDescent="0.25">
      <c r="A13207" s="204">
        <v>41127</v>
      </c>
      <c r="B13207" s="201">
        <v>2.29</v>
      </c>
    </row>
    <row r="13208" spans="1:2" x14ac:dyDescent="0.25">
      <c r="A13208" s="204">
        <v>41128</v>
      </c>
      <c r="B13208" s="201">
        <v>2.37</v>
      </c>
    </row>
    <row r="13209" spans="1:2" x14ac:dyDescent="0.25">
      <c r="A13209" s="204">
        <v>41129</v>
      </c>
      <c r="B13209" s="201">
        <v>2.39</v>
      </c>
    </row>
    <row r="13210" spans="1:2" x14ac:dyDescent="0.25">
      <c r="A13210" s="204">
        <v>41130</v>
      </c>
      <c r="B13210" s="201">
        <v>2.4</v>
      </c>
    </row>
    <row r="13211" spans="1:2" x14ac:dyDescent="0.25">
      <c r="A13211" s="204">
        <v>41131</v>
      </c>
      <c r="B13211" s="201">
        <v>2.37</v>
      </c>
    </row>
    <row r="13212" spans="1:2" x14ac:dyDescent="0.25">
      <c r="A13212" s="204">
        <v>41134</v>
      </c>
      <c r="B13212" s="201">
        <v>2.37</v>
      </c>
    </row>
    <row r="13213" spans="1:2" x14ac:dyDescent="0.25">
      <c r="A13213" s="204">
        <v>41135</v>
      </c>
      <c r="B13213" s="201">
        <v>2.4500000000000002</v>
      </c>
    </row>
    <row r="13214" spans="1:2" x14ac:dyDescent="0.25">
      <c r="A13214" s="204">
        <v>41136</v>
      </c>
      <c r="B13214" s="201">
        <v>2.5299999999999998</v>
      </c>
    </row>
    <row r="13215" spans="1:2" x14ac:dyDescent="0.25">
      <c r="A13215" s="204">
        <v>41137</v>
      </c>
      <c r="B13215" s="201">
        <v>2.57</v>
      </c>
    </row>
    <row r="13216" spans="1:2" x14ac:dyDescent="0.25">
      <c r="A13216" s="204">
        <v>41138</v>
      </c>
      <c r="B13216" s="201">
        <v>2.5499999999999998</v>
      </c>
    </row>
    <row r="13217" spans="1:2" x14ac:dyDescent="0.25">
      <c r="A13217" s="204">
        <v>41141</v>
      </c>
      <c r="B13217" s="201">
        <v>2.5499999999999998</v>
      </c>
    </row>
    <row r="13218" spans="1:2" x14ac:dyDescent="0.25">
      <c r="A13218" s="204">
        <v>41142</v>
      </c>
      <c r="B13218" s="201">
        <v>2.5299999999999998</v>
      </c>
    </row>
    <row r="13219" spans="1:2" x14ac:dyDescent="0.25">
      <c r="A13219" s="204">
        <v>41143</v>
      </c>
      <c r="B13219" s="201">
        <v>2.44</v>
      </c>
    </row>
    <row r="13220" spans="1:2" x14ac:dyDescent="0.25">
      <c r="A13220" s="204">
        <v>41144</v>
      </c>
      <c r="B13220" s="201">
        <v>2.41</v>
      </c>
    </row>
    <row r="13221" spans="1:2" x14ac:dyDescent="0.25">
      <c r="A13221" s="204">
        <v>41145</v>
      </c>
      <c r="B13221" s="201">
        <v>2.41</v>
      </c>
    </row>
    <row r="13222" spans="1:2" x14ac:dyDescent="0.25">
      <c r="A13222" s="204">
        <v>41148</v>
      </c>
      <c r="B13222" s="201">
        <v>2.38</v>
      </c>
    </row>
    <row r="13223" spans="1:2" x14ac:dyDescent="0.25">
      <c r="A13223" s="204">
        <v>41149</v>
      </c>
      <c r="B13223" s="201">
        <v>2.36</v>
      </c>
    </row>
    <row r="13224" spans="1:2" x14ac:dyDescent="0.25">
      <c r="A13224" s="204">
        <v>41150</v>
      </c>
      <c r="B13224" s="201">
        <v>2.38</v>
      </c>
    </row>
    <row r="13225" spans="1:2" x14ac:dyDescent="0.25">
      <c r="A13225" s="204">
        <v>41151</v>
      </c>
      <c r="B13225" s="201">
        <v>2.36</v>
      </c>
    </row>
    <row r="13226" spans="1:2" x14ac:dyDescent="0.25">
      <c r="A13226" s="204">
        <v>41152</v>
      </c>
      <c r="B13226" s="201">
        <v>2.29</v>
      </c>
    </row>
    <row r="13227" spans="1:2" x14ac:dyDescent="0.25">
      <c r="A13227" s="204">
        <v>41155</v>
      </c>
      <c r="B13227" s="201" t="e">
        <f>NA()</f>
        <v>#N/A</v>
      </c>
    </row>
    <row r="13228" spans="1:2" x14ac:dyDescent="0.25">
      <c r="A13228" s="204">
        <v>41156</v>
      </c>
      <c r="B13228" s="201">
        <v>2.2999999999999998</v>
      </c>
    </row>
    <row r="13229" spans="1:2" x14ac:dyDescent="0.25">
      <c r="A13229" s="204">
        <v>41157</v>
      </c>
      <c r="B13229" s="201">
        <v>2.3199999999999998</v>
      </c>
    </row>
    <row r="13230" spans="1:2" x14ac:dyDescent="0.25">
      <c r="A13230" s="204">
        <v>41158</v>
      </c>
      <c r="B13230" s="201">
        <v>2.41</v>
      </c>
    </row>
    <row r="13231" spans="1:2" x14ac:dyDescent="0.25">
      <c r="A13231" s="204">
        <v>41159</v>
      </c>
      <c r="B13231" s="201">
        <v>2.42</v>
      </c>
    </row>
    <row r="13232" spans="1:2" x14ac:dyDescent="0.25">
      <c r="A13232" s="204">
        <v>41162</v>
      </c>
      <c r="B13232" s="201">
        <v>2.4300000000000002</v>
      </c>
    </row>
    <row r="13233" spans="1:2" x14ac:dyDescent="0.25">
      <c r="A13233" s="204">
        <v>41163</v>
      </c>
      <c r="B13233" s="201">
        <v>2.44</v>
      </c>
    </row>
    <row r="13234" spans="1:2" x14ac:dyDescent="0.25">
      <c r="A13234" s="204">
        <v>41164</v>
      </c>
      <c r="B13234" s="201">
        <v>2.52</v>
      </c>
    </row>
    <row r="13235" spans="1:2" x14ac:dyDescent="0.25">
      <c r="A13235" s="204">
        <v>41165</v>
      </c>
      <c r="B13235" s="201">
        <v>2.5299999999999998</v>
      </c>
    </row>
    <row r="13236" spans="1:2" x14ac:dyDescent="0.25">
      <c r="A13236" s="204">
        <v>41166</v>
      </c>
      <c r="B13236" s="201">
        <v>2.68</v>
      </c>
    </row>
    <row r="13237" spans="1:2" x14ac:dyDescent="0.25">
      <c r="A13237" s="204">
        <v>41169</v>
      </c>
      <c r="B13237" s="201">
        <v>2.64</v>
      </c>
    </row>
    <row r="13238" spans="1:2" x14ac:dyDescent="0.25">
      <c r="A13238" s="204">
        <v>41170</v>
      </c>
      <c r="B13238" s="201">
        <v>2.61</v>
      </c>
    </row>
    <row r="13239" spans="1:2" x14ac:dyDescent="0.25">
      <c r="A13239" s="204">
        <v>41171</v>
      </c>
      <c r="B13239" s="201">
        <v>2.58</v>
      </c>
    </row>
    <row r="13240" spans="1:2" x14ac:dyDescent="0.25">
      <c r="A13240" s="204">
        <v>41172</v>
      </c>
      <c r="B13240" s="201">
        <v>2.58</v>
      </c>
    </row>
    <row r="13241" spans="1:2" x14ac:dyDescent="0.25">
      <c r="A13241" s="204">
        <v>41173</v>
      </c>
      <c r="B13241" s="201">
        <v>2.57</v>
      </c>
    </row>
    <row r="13242" spans="1:2" x14ac:dyDescent="0.25">
      <c r="A13242" s="204">
        <v>41176</v>
      </c>
      <c r="B13242" s="201">
        <v>2.5299999999999998</v>
      </c>
    </row>
    <row r="13243" spans="1:2" x14ac:dyDescent="0.25">
      <c r="A13243" s="204">
        <v>41177</v>
      </c>
      <c r="B13243" s="201">
        <v>2.4700000000000002</v>
      </c>
    </row>
    <row r="13244" spans="1:2" x14ac:dyDescent="0.25">
      <c r="A13244" s="204">
        <v>41178</v>
      </c>
      <c r="B13244" s="201">
        <v>2.4</v>
      </c>
    </row>
    <row r="13245" spans="1:2" x14ac:dyDescent="0.25">
      <c r="A13245" s="204">
        <v>41179</v>
      </c>
      <c r="B13245" s="201">
        <v>2.4300000000000002</v>
      </c>
    </row>
    <row r="13246" spans="1:2" x14ac:dyDescent="0.25">
      <c r="A13246" s="204">
        <v>41180</v>
      </c>
      <c r="B13246" s="201">
        <v>2.42</v>
      </c>
    </row>
    <row r="13247" spans="1:2" x14ac:dyDescent="0.25">
      <c r="A13247" s="204">
        <v>41183</v>
      </c>
      <c r="B13247" s="201">
        <v>2.41</v>
      </c>
    </row>
    <row r="13248" spans="1:2" x14ac:dyDescent="0.25">
      <c r="A13248" s="204">
        <v>41184</v>
      </c>
      <c r="B13248" s="201">
        <v>2.41</v>
      </c>
    </row>
    <row r="13249" spans="1:2" x14ac:dyDescent="0.25">
      <c r="A13249" s="204">
        <v>41185</v>
      </c>
      <c r="B13249" s="201">
        <v>2.42</v>
      </c>
    </row>
    <row r="13250" spans="1:2" x14ac:dyDescent="0.25">
      <c r="A13250" s="204">
        <v>41186</v>
      </c>
      <c r="B13250" s="201">
        <v>2.48</v>
      </c>
    </row>
    <row r="13251" spans="1:2" x14ac:dyDescent="0.25">
      <c r="A13251" s="204">
        <v>41187</v>
      </c>
      <c r="B13251" s="201">
        <v>2.5499999999999998</v>
      </c>
    </row>
    <row r="13252" spans="1:2" x14ac:dyDescent="0.25">
      <c r="A13252" s="204">
        <v>41190</v>
      </c>
      <c r="B13252" s="201" t="e">
        <f>NA()</f>
        <v>#N/A</v>
      </c>
    </row>
    <row r="13253" spans="1:2" x14ac:dyDescent="0.25">
      <c r="A13253" s="204">
        <v>41191</v>
      </c>
      <c r="B13253" s="201">
        <v>2.52</v>
      </c>
    </row>
    <row r="13254" spans="1:2" x14ac:dyDescent="0.25">
      <c r="A13254" s="204">
        <v>41192</v>
      </c>
      <c r="B13254" s="201">
        <v>2.48</v>
      </c>
    </row>
    <row r="13255" spans="1:2" x14ac:dyDescent="0.25">
      <c r="A13255" s="204">
        <v>41193</v>
      </c>
      <c r="B13255" s="201">
        <v>2.4500000000000002</v>
      </c>
    </row>
    <row r="13256" spans="1:2" x14ac:dyDescent="0.25">
      <c r="A13256" s="204">
        <v>41194</v>
      </c>
      <c r="B13256" s="201">
        <v>2.44</v>
      </c>
    </row>
    <row r="13257" spans="1:2" x14ac:dyDescent="0.25">
      <c r="A13257" s="204">
        <v>41197</v>
      </c>
      <c r="B13257" s="201">
        <v>2.4500000000000002</v>
      </c>
    </row>
    <row r="13258" spans="1:2" x14ac:dyDescent="0.25">
      <c r="A13258" s="204">
        <v>41198</v>
      </c>
      <c r="B13258" s="201">
        <v>2.5099999999999998</v>
      </c>
    </row>
    <row r="13259" spans="1:2" x14ac:dyDescent="0.25">
      <c r="A13259" s="204">
        <v>41199</v>
      </c>
      <c r="B13259" s="201">
        <v>2.6</v>
      </c>
    </row>
    <row r="13260" spans="1:2" x14ac:dyDescent="0.25">
      <c r="A13260" s="204">
        <v>41200</v>
      </c>
      <c r="B13260" s="201">
        <v>2.63</v>
      </c>
    </row>
    <row r="13261" spans="1:2" x14ac:dyDescent="0.25">
      <c r="A13261" s="204">
        <v>41201</v>
      </c>
      <c r="B13261" s="201">
        <v>2.5499999999999998</v>
      </c>
    </row>
    <row r="13262" spans="1:2" x14ac:dyDescent="0.25">
      <c r="A13262" s="204">
        <v>41204</v>
      </c>
      <c r="B13262" s="201">
        <v>2.57</v>
      </c>
    </row>
    <row r="13263" spans="1:2" x14ac:dyDescent="0.25">
      <c r="A13263" s="204">
        <v>41205</v>
      </c>
      <c r="B13263" s="201">
        <v>2.5299999999999998</v>
      </c>
    </row>
    <row r="13264" spans="1:2" x14ac:dyDescent="0.25">
      <c r="A13264" s="204">
        <v>41206</v>
      </c>
      <c r="B13264" s="201">
        <v>2.5499999999999998</v>
      </c>
    </row>
    <row r="13265" spans="1:2" x14ac:dyDescent="0.25">
      <c r="A13265" s="204">
        <v>41207</v>
      </c>
      <c r="B13265" s="201">
        <v>2.6</v>
      </c>
    </row>
    <row r="13266" spans="1:2" x14ac:dyDescent="0.25">
      <c r="A13266" s="204">
        <v>41208</v>
      </c>
      <c r="B13266" s="201">
        <v>2.5299999999999998</v>
      </c>
    </row>
    <row r="13267" spans="1:2" x14ac:dyDescent="0.25">
      <c r="A13267" s="204">
        <v>41211</v>
      </c>
      <c r="B13267" s="201">
        <v>2.48</v>
      </c>
    </row>
    <row r="13268" spans="1:2" x14ac:dyDescent="0.25">
      <c r="A13268" s="204">
        <v>41212</v>
      </c>
      <c r="B13268" s="201" t="e">
        <f>NA()</f>
        <v>#N/A</v>
      </c>
    </row>
    <row r="13269" spans="1:2" x14ac:dyDescent="0.25">
      <c r="A13269" s="204">
        <v>41213</v>
      </c>
      <c r="B13269" s="201">
        <v>2.46</v>
      </c>
    </row>
    <row r="13270" spans="1:2" x14ac:dyDescent="0.25">
      <c r="A13270" s="204">
        <v>41214</v>
      </c>
      <c r="B13270" s="201">
        <v>2.5</v>
      </c>
    </row>
    <row r="13271" spans="1:2" x14ac:dyDescent="0.25">
      <c r="A13271" s="204">
        <v>41215</v>
      </c>
      <c r="B13271" s="201">
        <v>2.5099999999999998</v>
      </c>
    </row>
    <row r="13272" spans="1:2" x14ac:dyDescent="0.25">
      <c r="A13272" s="204">
        <v>41218</v>
      </c>
      <c r="B13272" s="201">
        <v>2.4700000000000002</v>
      </c>
    </row>
    <row r="13273" spans="1:2" x14ac:dyDescent="0.25">
      <c r="A13273" s="204">
        <v>41219</v>
      </c>
      <c r="B13273" s="201">
        <v>2.52</v>
      </c>
    </row>
    <row r="13274" spans="1:2" x14ac:dyDescent="0.25">
      <c r="A13274" s="204">
        <v>41220</v>
      </c>
      <c r="B13274" s="201">
        <v>2.42</v>
      </c>
    </row>
    <row r="13275" spans="1:2" x14ac:dyDescent="0.25">
      <c r="A13275" s="204">
        <v>41221</v>
      </c>
      <c r="B13275" s="201">
        <v>2.35</v>
      </c>
    </row>
    <row r="13276" spans="1:2" x14ac:dyDescent="0.25">
      <c r="A13276" s="204">
        <v>41222</v>
      </c>
      <c r="B13276" s="201">
        <v>2.34</v>
      </c>
    </row>
    <row r="13277" spans="1:2" x14ac:dyDescent="0.25">
      <c r="A13277" s="204">
        <v>41225</v>
      </c>
      <c r="B13277" s="201" t="e">
        <f>NA()</f>
        <v>#N/A</v>
      </c>
    </row>
    <row r="13278" spans="1:2" x14ac:dyDescent="0.25">
      <c r="A13278" s="204">
        <v>41226</v>
      </c>
      <c r="B13278" s="201">
        <v>2.31</v>
      </c>
    </row>
    <row r="13279" spans="1:2" x14ac:dyDescent="0.25">
      <c r="A13279" s="204">
        <v>41227</v>
      </c>
      <c r="B13279" s="201">
        <v>2.31</v>
      </c>
    </row>
    <row r="13280" spans="1:2" x14ac:dyDescent="0.25">
      <c r="A13280" s="204">
        <v>41228</v>
      </c>
      <c r="B13280" s="201">
        <v>2.2999999999999998</v>
      </c>
    </row>
    <row r="13281" spans="1:2" x14ac:dyDescent="0.25">
      <c r="A13281" s="204">
        <v>41229</v>
      </c>
      <c r="B13281" s="201">
        <v>2.31</v>
      </c>
    </row>
    <row r="13282" spans="1:2" x14ac:dyDescent="0.25">
      <c r="A13282" s="204">
        <v>41232</v>
      </c>
      <c r="B13282" s="201">
        <v>2.34</v>
      </c>
    </row>
    <row r="13283" spans="1:2" x14ac:dyDescent="0.25">
      <c r="A13283" s="204">
        <v>41233</v>
      </c>
      <c r="B13283" s="201">
        <v>2.4</v>
      </c>
    </row>
    <row r="13284" spans="1:2" x14ac:dyDescent="0.25">
      <c r="A13284" s="204">
        <v>41234</v>
      </c>
      <c r="B13284" s="201">
        <v>2.42</v>
      </c>
    </row>
    <row r="13285" spans="1:2" x14ac:dyDescent="0.25">
      <c r="A13285" s="204">
        <v>41235</v>
      </c>
      <c r="B13285" s="201" t="e">
        <f>NA()</f>
        <v>#N/A</v>
      </c>
    </row>
    <row r="13286" spans="1:2" x14ac:dyDescent="0.25">
      <c r="A13286" s="204">
        <v>41236</v>
      </c>
      <c r="B13286" s="201">
        <v>2.42</v>
      </c>
    </row>
    <row r="13287" spans="1:2" x14ac:dyDescent="0.25">
      <c r="A13287" s="204">
        <v>41239</v>
      </c>
      <c r="B13287" s="201">
        <v>2.39</v>
      </c>
    </row>
    <row r="13288" spans="1:2" x14ac:dyDescent="0.25">
      <c r="A13288" s="204">
        <v>41240</v>
      </c>
      <c r="B13288" s="201">
        <v>2.38</v>
      </c>
    </row>
    <row r="13289" spans="1:2" x14ac:dyDescent="0.25">
      <c r="A13289" s="204">
        <v>41241</v>
      </c>
      <c r="B13289" s="201">
        <v>2.36</v>
      </c>
    </row>
    <row r="13290" spans="1:2" x14ac:dyDescent="0.25">
      <c r="A13290" s="204">
        <v>41242</v>
      </c>
      <c r="B13290" s="201">
        <v>2.37</v>
      </c>
    </row>
    <row r="13291" spans="1:2" x14ac:dyDescent="0.25">
      <c r="A13291" s="204">
        <v>41243</v>
      </c>
      <c r="B13291" s="201">
        <v>2.37</v>
      </c>
    </row>
    <row r="13292" spans="1:2" x14ac:dyDescent="0.25">
      <c r="A13292" s="204">
        <v>41246</v>
      </c>
      <c r="B13292" s="201">
        <v>2.37</v>
      </c>
    </row>
    <row r="13293" spans="1:2" x14ac:dyDescent="0.25">
      <c r="A13293" s="204">
        <v>41247</v>
      </c>
      <c r="B13293" s="201">
        <v>2.36</v>
      </c>
    </row>
    <row r="13294" spans="1:2" x14ac:dyDescent="0.25">
      <c r="A13294" s="204">
        <v>41248</v>
      </c>
      <c r="B13294" s="201">
        <v>2.35</v>
      </c>
    </row>
    <row r="13295" spans="1:2" x14ac:dyDescent="0.25">
      <c r="A13295" s="204">
        <v>41249</v>
      </c>
      <c r="B13295" s="201">
        <v>2.33</v>
      </c>
    </row>
    <row r="13296" spans="1:2" x14ac:dyDescent="0.25">
      <c r="A13296" s="204">
        <v>41250</v>
      </c>
      <c r="B13296" s="201">
        <v>2.39</v>
      </c>
    </row>
    <row r="13297" spans="1:2" x14ac:dyDescent="0.25">
      <c r="A13297" s="204">
        <v>41253</v>
      </c>
      <c r="B13297" s="201">
        <v>2.38</v>
      </c>
    </row>
    <row r="13298" spans="1:2" x14ac:dyDescent="0.25">
      <c r="A13298" s="204">
        <v>41254</v>
      </c>
      <c r="B13298" s="201">
        <v>2.41</v>
      </c>
    </row>
    <row r="13299" spans="1:2" x14ac:dyDescent="0.25">
      <c r="A13299" s="204">
        <v>41255</v>
      </c>
      <c r="B13299" s="201">
        <v>2.48</v>
      </c>
    </row>
    <row r="13300" spans="1:2" x14ac:dyDescent="0.25">
      <c r="A13300" s="204">
        <v>41256</v>
      </c>
      <c r="B13300" s="201">
        <v>2.4900000000000002</v>
      </c>
    </row>
    <row r="13301" spans="1:2" x14ac:dyDescent="0.25">
      <c r="A13301" s="204">
        <v>41257</v>
      </c>
      <c r="B13301" s="201">
        <v>2.46</v>
      </c>
    </row>
    <row r="13302" spans="1:2" x14ac:dyDescent="0.25">
      <c r="A13302" s="204">
        <v>41260</v>
      </c>
      <c r="B13302" s="201">
        <v>2.5299999999999998</v>
      </c>
    </row>
    <row r="13303" spans="1:2" x14ac:dyDescent="0.25">
      <c r="A13303" s="204">
        <v>41261</v>
      </c>
      <c r="B13303" s="201">
        <v>2.59</v>
      </c>
    </row>
    <row r="13304" spans="1:2" x14ac:dyDescent="0.25">
      <c r="A13304" s="204">
        <v>41262</v>
      </c>
      <c r="B13304" s="201">
        <v>2.58</v>
      </c>
    </row>
    <row r="13305" spans="1:2" x14ac:dyDescent="0.25">
      <c r="A13305" s="204">
        <v>41263</v>
      </c>
      <c r="B13305" s="201">
        <v>2.57</v>
      </c>
    </row>
    <row r="13306" spans="1:2" x14ac:dyDescent="0.25">
      <c r="A13306" s="204">
        <v>41264</v>
      </c>
      <c r="B13306" s="201">
        <v>2.52</v>
      </c>
    </row>
    <row r="13307" spans="1:2" x14ac:dyDescent="0.25">
      <c r="A13307" s="204">
        <v>41267</v>
      </c>
      <c r="B13307" s="201">
        <v>2.5299999999999998</v>
      </c>
    </row>
    <row r="13308" spans="1:2" x14ac:dyDescent="0.25">
      <c r="A13308" s="204">
        <v>41268</v>
      </c>
      <c r="B13308" s="201" t="e">
        <f>NA()</f>
        <v>#N/A</v>
      </c>
    </row>
    <row r="13309" spans="1:2" x14ac:dyDescent="0.25">
      <c r="A13309" s="204">
        <v>41269</v>
      </c>
      <c r="B13309" s="201">
        <v>2.52</v>
      </c>
    </row>
    <row r="13310" spans="1:2" x14ac:dyDescent="0.25">
      <c r="A13310" s="204">
        <v>41270</v>
      </c>
      <c r="B13310" s="201">
        <v>2.48</v>
      </c>
    </row>
    <row r="13311" spans="1:2" x14ac:dyDescent="0.25">
      <c r="A13311" s="204">
        <v>41271</v>
      </c>
      <c r="B13311" s="201">
        <v>2.4700000000000002</v>
      </c>
    </row>
    <row r="13312" spans="1:2" x14ac:dyDescent="0.25">
      <c r="A13312" s="204">
        <v>41274</v>
      </c>
      <c r="B13312" s="201">
        <v>2.54</v>
      </c>
    </row>
    <row r="13313" spans="1:2" x14ac:dyDescent="0.25">
      <c r="A13313" s="204">
        <v>41275</v>
      </c>
      <c r="B13313" s="201" t="e">
        <f>NA()</f>
        <v>#N/A</v>
      </c>
    </row>
    <row r="13314" spans="1:2" x14ac:dyDescent="0.25">
      <c r="A13314" s="204">
        <v>41276</v>
      </c>
      <c r="B13314" s="201">
        <v>2.63</v>
      </c>
    </row>
    <row r="13315" spans="1:2" x14ac:dyDescent="0.25">
      <c r="A13315" s="204">
        <v>41277</v>
      </c>
      <c r="B13315" s="201">
        <v>2.7</v>
      </c>
    </row>
    <row r="13316" spans="1:2" x14ac:dyDescent="0.25">
      <c r="A13316" s="204">
        <v>41278</v>
      </c>
      <c r="B13316" s="201">
        <v>2.7</v>
      </c>
    </row>
    <row r="13317" spans="1:2" x14ac:dyDescent="0.25">
      <c r="A13317" s="204">
        <v>41281</v>
      </c>
      <c r="B13317" s="201">
        <v>2.7</v>
      </c>
    </row>
    <row r="13318" spans="1:2" x14ac:dyDescent="0.25">
      <c r="A13318" s="204">
        <v>41282</v>
      </c>
      <c r="B13318" s="201">
        <v>2.66</v>
      </c>
    </row>
    <row r="13319" spans="1:2" x14ac:dyDescent="0.25">
      <c r="A13319" s="204">
        <v>41283</v>
      </c>
      <c r="B13319" s="201">
        <v>2.65</v>
      </c>
    </row>
    <row r="13320" spans="1:2" x14ac:dyDescent="0.25">
      <c r="A13320" s="204">
        <v>41284</v>
      </c>
      <c r="B13320" s="201">
        <v>2.68</v>
      </c>
    </row>
    <row r="13321" spans="1:2" x14ac:dyDescent="0.25">
      <c r="A13321" s="204">
        <v>41285</v>
      </c>
      <c r="B13321" s="201">
        <v>2.65</v>
      </c>
    </row>
    <row r="13322" spans="1:2" x14ac:dyDescent="0.25">
      <c r="A13322" s="204">
        <v>41288</v>
      </c>
      <c r="B13322" s="201">
        <v>2.65</v>
      </c>
    </row>
    <row r="13323" spans="1:2" x14ac:dyDescent="0.25">
      <c r="A13323" s="204">
        <v>41289</v>
      </c>
      <c r="B13323" s="201">
        <v>2.62</v>
      </c>
    </row>
    <row r="13324" spans="1:2" x14ac:dyDescent="0.25">
      <c r="A13324" s="204">
        <v>41290</v>
      </c>
      <c r="B13324" s="201">
        <v>2.61</v>
      </c>
    </row>
    <row r="13325" spans="1:2" x14ac:dyDescent="0.25">
      <c r="A13325" s="204">
        <v>41291</v>
      </c>
      <c r="B13325" s="201">
        <v>2.66</v>
      </c>
    </row>
    <row r="13326" spans="1:2" x14ac:dyDescent="0.25">
      <c r="A13326" s="204">
        <v>41292</v>
      </c>
      <c r="B13326" s="201">
        <v>2.63</v>
      </c>
    </row>
    <row r="13327" spans="1:2" x14ac:dyDescent="0.25">
      <c r="A13327" s="204">
        <v>41295</v>
      </c>
      <c r="B13327" s="201" t="e">
        <f>NA()</f>
        <v>#N/A</v>
      </c>
    </row>
    <row r="13328" spans="1:2" x14ac:dyDescent="0.25">
      <c r="A13328" s="204">
        <v>41296</v>
      </c>
      <c r="B13328" s="201">
        <v>2.62</v>
      </c>
    </row>
    <row r="13329" spans="1:2" x14ac:dyDescent="0.25">
      <c r="A13329" s="204">
        <v>41297</v>
      </c>
      <c r="B13329" s="201">
        <v>2.62</v>
      </c>
    </row>
    <row r="13330" spans="1:2" x14ac:dyDescent="0.25">
      <c r="A13330" s="204">
        <v>41298</v>
      </c>
      <c r="B13330" s="201">
        <v>2.64</v>
      </c>
    </row>
    <row r="13331" spans="1:2" x14ac:dyDescent="0.25">
      <c r="A13331" s="204">
        <v>41299</v>
      </c>
      <c r="B13331" s="201">
        <v>2.75</v>
      </c>
    </row>
    <row r="13332" spans="1:2" x14ac:dyDescent="0.25">
      <c r="A13332" s="204">
        <v>41302</v>
      </c>
      <c r="B13332" s="201">
        <v>2.76</v>
      </c>
    </row>
    <row r="13333" spans="1:2" x14ac:dyDescent="0.25">
      <c r="A13333" s="204">
        <v>41303</v>
      </c>
      <c r="B13333" s="201">
        <v>2.79</v>
      </c>
    </row>
    <row r="13334" spans="1:2" x14ac:dyDescent="0.25">
      <c r="A13334" s="204">
        <v>41304</v>
      </c>
      <c r="B13334" s="201">
        <v>2.8</v>
      </c>
    </row>
    <row r="13335" spans="1:2" x14ac:dyDescent="0.25">
      <c r="A13335" s="204">
        <v>41305</v>
      </c>
      <c r="B13335" s="201">
        <v>2.79</v>
      </c>
    </row>
    <row r="13336" spans="1:2" x14ac:dyDescent="0.25">
      <c r="A13336" s="204">
        <v>41306</v>
      </c>
      <c r="B13336" s="201">
        <v>2.83</v>
      </c>
    </row>
    <row r="13337" spans="1:2" x14ac:dyDescent="0.25">
      <c r="A13337" s="204">
        <v>41309</v>
      </c>
      <c r="B13337" s="201">
        <v>2.79</v>
      </c>
    </row>
    <row r="13338" spans="1:2" x14ac:dyDescent="0.25">
      <c r="A13338" s="204">
        <v>41310</v>
      </c>
      <c r="B13338" s="201">
        <v>2.83</v>
      </c>
    </row>
    <row r="13339" spans="1:2" x14ac:dyDescent="0.25">
      <c r="A13339" s="204">
        <v>41311</v>
      </c>
      <c r="B13339" s="201">
        <v>2.79</v>
      </c>
    </row>
    <row r="13340" spans="1:2" x14ac:dyDescent="0.25">
      <c r="A13340" s="204">
        <v>41312</v>
      </c>
      <c r="B13340" s="201">
        <v>2.78</v>
      </c>
    </row>
    <row r="13341" spans="1:2" x14ac:dyDescent="0.25">
      <c r="A13341" s="204">
        <v>41313</v>
      </c>
      <c r="B13341" s="201">
        <v>2.79</v>
      </c>
    </row>
    <row r="13342" spans="1:2" x14ac:dyDescent="0.25">
      <c r="A13342" s="204">
        <v>41316</v>
      </c>
      <c r="B13342" s="201">
        <v>2.78</v>
      </c>
    </row>
    <row r="13343" spans="1:2" x14ac:dyDescent="0.25">
      <c r="A13343" s="204">
        <v>41317</v>
      </c>
      <c r="B13343" s="201">
        <v>2.81</v>
      </c>
    </row>
    <row r="13344" spans="1:2" x14ac:dyDescent="0.25">
      <c r="A13344" s="204">
        <v>41318</v>
      </c>
      <c r="B13344" s="201">
        <v>2.86</v>
      </c>
    </row>
    <row r="13345" spans="1:2" x14ac:dyDescent="0.25">
      <c r="A13345" s="204">
        <v>41319</v>
      </c>
      <c r="B13345" s="201">
        <v>2.79</v>
      </c>
    </row>
    <row r="13346" spans="1:2" x14ac:dyDescent="0.25">
      <c r="A13346" s="204">
        <v>41320</v>
      </c>
      <c r="B13346" s="201">
        <v>2.8</v>
      </c>
    </row>
    <row r="13347" spans="1:2" x14ac:dyDescent="0.25">
      <c r="A13347" s="204">
        <v>41323</v>
      </c>
      <c r="B13347" s="201" t="e">
        <f>NA()</f>
        <v>#N/A</v>
      </c>
    </row>
    <row r="13348" spans="1:2" x14ac:dyDescent="0.25">
      <c r="A13348" s="204">
        <v>41324</v>
      </c>
      <c r="B13348" s="201">
        <v>2.83</v>
      </c>
    </row>
    <row r="13349" spans="1:2" x14ac:dyDescent="0.25">
      <c r="A13349" s="204">
        <v>41325</v>
      </c>
      <c r="B13349" s="201">
        <v>2.82</v>
      </c>
    </row>
    <row r="13350" spans="1:2" x14ac:dyDescent="0.25">
      <c r="A13350" s="204">
        <v>41326</v>
      </c>
      <c r="B13350" s="201">
        <v>2.79</v>
      </c>
    </row>
    <row r="13351" spans="1:2" x14ac:dyDescent="0.25">
      <c r="A13351" s="204">
        <v>41327</v>
      </c>
      <c r="B13351" s="201">
        <v>2.77</v>
      </c>
    </row>
    <row r="13352" spans="1:2" x14ac:dyDescent="0.25">
      <c r="A13352" s="204">
        <v>41330</v>
      </c>
      <c r="B13352" s="201">
        <v>2.69</v>
      </c>
    </row>
    <row r="13353" spans="1:2" x14ac:dyDescent="0.25">
      <c r="A13353" s="204">
        <v>41331</v>
      </c>
      <c r="B13353" s="201">
        <v>2.69</v>
      </c>
    </row>
    <row r="13354" spans="1:2" x14ac:dyDescent="0.25">
      <c r="A13354" s="204">
        <v>41332</v>
      </c>
      <c r="B13354" s="201">
        <v>2.72</v>
      </c>
    </row>
    <row r="13355" spans="1:2" x14ac:dyDescent="0.25">
      <c r="A13355" s="204">
        <v>41333</v>
      </c>
      <c r="B13355" s="201">
        <v>2.71</v>
      </c>
    </row>
    <row r="13356" spans="1:2" x14ac:dyDescent="0.25">
      <c r="A13356" s="204">
        <v>41334</v>
      </c>
      <c r="B13356" s="201">
        <v>2.68</v>
      </c>
    </row>
    <row r="13357" spans="1:2" x14ac:dyDescent="0.25">
      <c r="A13357" s="204">
        <v>41337</v>
      </c>
      <c r="B13357" s="201">
        <v>2.7</v>
      </c>
    </row>
    <row r="13358" spans="1:2" x14ac:dyDescent="0.25">
      <c r="A13358" s="204">
        <v>41338</v>
      </c>
      <c r="B13358" s="201">
        <v>2.72</v>
      </c>
    </row>
    <row r="13359" spans="1:2" x14ac:dyDescent="0.25">
      <c r="A13359" s="204">
        <v>41339</v>
      </c>
      <c r="B13359" s="201">
        <v>2.77</v>
      </c>
    </row>
    <row r="13360" spans="1:2" x14ac:dyDescent="0.25">
      <c r="A13360" s="204">
        <v>41340</v>
      </c>
      <c r="B13360" s="201">
        <v>2.82</v>
      </c>
    </row>
    <row r="13361" spans="1:2" x14ac:dyDescent="0.25">
      <c r="A13361" s="204">
        <v>41341</v>
      </c>
      <c r="B13361" s="201">
        <v>2.89</v>
      </c>
    </row>
    <row r="13362" spans="1:2" x14ac:dyDescent="0.25">
      <c r="A13362" s="204">
        <v>41344</v>
      </c>
      <c r="B13362" s="201">
        <v>2.89</v>
      </c>
    </row>
    <row r="13363" spans="1:2" x14ac:dyDescent="0.25">
      <c r="A13363" s="204">
        <v>41345</v>
      </c>
      <c r="B13363" s="201">
        <v>2.85</v>
      </c>
    </row>
    <row r="13364" spans="1:2" x14ac:dyDescent="0.25">
      <c r="A13364" s="204">
        <v>41346</v>
      </c>
      <c r="B13364" s="201">
        <v>2.85</v>
      </c>
    </row>
    <row r="13365" spans="1:2" x14ac:dyDescent="0.25">
      <c r="A13365" s="204">
        <v>41347</v>
      </c>
      <c r="B13365" s="201">
        <v>2.87</v>
      </c>
    </row>
    <row r="13366" spans="1:2" x14ac:dyDescent="0.25">
      <c r="A13366" s="204">
        <v>41348</v>
      </c>
      <c r="B13366" s="201">
        <v>2.85</v>
      </c>
    </row>
    <row r="13367" spans="1:2" x14ac:dyDescent="0.25">
      <c r="A13367" s="204">
        <v>41351</v>
      </c>
      <c r="B13367" s="201">
        <v>2.79</v>
      </c>
    </row>
    <row r="13368" spans="1:2" x14ac:dyDescent="0.25">
      <c r="A13368" s="204">
        <v>41352</v>
      </c>
      <c r="B13368" s="201">
        <v>2.75</v>
      </c>
    </row>
    <row r="13369" spans="1:2" x14ac:dyDescent="0.25">
      <c r="A13369" s="204">
        <v>41353</v>
      </c>
      <c r="B13369" s="201">
        <v>2.8</v>
      </c>
    </row>
    <row r="13370" spans="1:2" x14ac:dyDescent="0.25">
      <c r="A13370" s="204">
        <v>41354</v>
      </c>
      <c r="B13370" s="201">
        <v>2.77</v>
      </c>
    </row>
    <row r="13371" spans="1:2" x14ac:dyDescent="0.25">
      <c r="A13371" s="204">
        <v>41355</v>
      </c>
      <c r="B13371" s="201">
        <v>2.75</v>
      </c>
    </row>
    <row r="13372" spans="1:2" x14ac:dyDescent="0.25">
      <c r="A13372" s="204">
        <v>41358</v>
      </c>
      <c r="B13372" s="201">
        <v>2.76</v>
      </c>
    </row>
    <row r="13373" spans="1:2" x14ac:dyDescent="0.25">
      <c r="A13373" s="204">
        <v>41359</v>
      </c>
      <c r="B13373" s="201">
        <v>2.75</v>
      </c>
    </row>
    <row r="13374" spans="1:2" x14ac:dyDescent="0.25">
      <c r="A13374" s="204">
        <v>41360</v>
      </c>
      <c r="B13374" s="201">
        <v>2.71</v>
      </c>
    </row>
    <row r="13375" spans="1:2" x14ac:dyDescent="0.25">
      <c r="A13375" s="204">
        <v>41361</v>
      </c>
      <c r="B13375" s="201">
        <v>2.71</v>
      </c>
    </row>
    <row r="13376" spans="1:2" x14ac:dyDescent="0.25">
      <c r="A13376" s="204">
        <v>41362</v>
      </c>
      <c r="B13376" s="201" t="e">
        <f>NA()</f>
        <v>#N/A</v>
      </c>
    </row>
    <row r="13377" spans="1:2" x14ac:dyDescent="0.25">
      <c r="A13377" s="204">
        <v>41365</v>
      </c>
      <c r="B13377" s="201">
        <v>2.7</v>
      </c>
    </row>
    <row r="13378" spans="1:2" x14ac:dyDescent="0.25">
      <c r="A13378" s="204">
        <v>41366</v>
      </c>
      <c r="B13378" s="201">
        <v>2.72</v>
      </c>
    </row>
    <row r="13379" spans="1:2" x14ac:dyDescent="0.25">
      <c r="A13379" s="204">
        <v>41367</v>
      </c>
      <c r="B13379" s="201">
        <v>2.66</v>
      </c>
    </row>
    <row r="13380" spans="1:2" x14ac:dyDescent="0.25">
      <c r="A13380" s="204">
        <v>41368</v>
      </c>
      <c r="B13380" s="201">
        <v>2.6</v>
      </c>
    </row>
    <row r="13381" spans="1:2" x14ac:dyDescent="0.25">
      <c r="A13381" s="204">
        <v>41369</v>
      </c>
      <c r="B13381" s="201">
        <v>2.5</v>
      </c>
    </row>
    <row r="13382" spans="1:2" x14ac:dyDescent="0.25">
      <c r="A13382" s="204">
        <v>41372</v>
      </c>
      <c r="B13382" s="201">
        <v>2.54</v>
      </c>
    </row>
    <row r="13383" spans="1:2" x14ac:dyDescent="0.25">
      <c r="A13383" s="204">
        <v>41373</v>
      </c>
      <c r="B13383" s="201">
        <v>2.57</v>
      </c>
    </row>
    <row r="13384" spans="1:2" x14ac:dyDescent="0.25">
      <c r="A13384" s="204">
        <v>41374</v>
      </c>
      <c r="B13384" s="201">
        <v>2.63</v>
      </c>
    </row>
    <row r="13385" spans="1:2" x14ac:dyDescent="0.25">
      <c r="A13385" s="204">
        <v>41375</v>
      </c>
      <c r="B13385" s="201">
        <v>2.62</v>
      </c>
    </row>
    <row r="13386" spans="1:2" x14ac:dyDescent="0.25">
      <c r="A13386" s="204">
        <v>41376</v>
      </c>
      <c r="B13386" s="201">
        <v>2.54</v>
      </c>
    </row>
    <row r="13387" spans="1:2" x14ac:dyDescent="0.25">
      <c r="A13387" s="204">
        <v>41379</v>
      </c>
      <c r="B13387" s="201">
        <v>2.5</v>
      </c>
    </row>
    <row r="13388" spans="1:2" x14ac:dyDescent="0.25">
      <c r="A13388" s="204">
        <v>41380</v>
      </c>
      <c r="B13388" s="201">
        <v>2.5299999999999998</v>
      </c>
    </row>
    <row r="13389" spans="1:2" x14ac:dyDescent="0.25">
      <c r="A13389" s="204">
        <v>41381</v>
      </c>
      <c r="B13389" s="201">
        <v>2.5099999999999998</v>
      </c>
    </row>
    <row r="13390" spans="1:2" x14ac:dyDescent="0.25">
      <c r="A13390" s="204">
        <v>41382</v>
      </c>
      <c r="B13390" s="201">
        <v>2.4900000000000002</v>
      </c>
    </row>
    <row r="13391" spans="1:2" x14ac:dyDescent="0.25">
      <c r="A13391" s="204">
        <v>41383</v>
      </c>
      <c r="B13391" s="201">
        <v>2.5</v>
      </c>
    </row>
    <row r="13392" spans="1:2" x14ac:dyDescent="0.25">
      <c r="A13392" s="204">
        <v>41386</v>
      </c>
      <c r="B13392" s="201">
        <v>2.5</v>
      </c>
    </row>
    <row r="13393" spans="1:2" x14ac:dyDescent="0.25">
      <c r="A13393" s="204">
        <v>41387</v>
      </c>
      <c r="B13393" s="201">
        <v>2.52</v>
      </c>
    </row>
    <row r="13394" spans="1:2" x14ac:dyDescent="0.25">
      <c r="A13394" s="204">
        <v>41388</v>
      </c>
      <c r="B13394" s="201">
        <v>2.5</v>
      </c>
    </row>
    <row r="13395" spans="1:2" x14ac:dyDescent="0.25">
      <c r="A13395" s="204">
        <v>41389</v>
      </c>
      <c r="B13395" s="201">
        <v>2.52</v>
      </c>
    </row>
    <row r="13396" spans="1:2" x14ac:dyDescent="0.25">
      <c r="A13396" s="204">
        <v>41390</v>
      </c>
      <c r="B13396" s="201">
        <v>2.4700000000000002</v>
      </c>
    </row>
    <row r="13397" spans="1:2" x14ac:dyDescent="0.25">
      <c r="A13397" s="204">
        <v>41393</v>
      </c>
      <c r="B13397" s="201">
        <v>2.4900000000000002</v>
      </c>
    </row>
    <row r="13398" spans="1:2" x14ac:dyDescent="0.25">
      <c r="A13398" s="204">
        <v>41394</v>
      </c>
      <c r="B13398" s="201">
        <v>2.4900000000000002</v>
      </c>
    </row>
    <row r="13399" spans="1:2" x14ac:dyDescent="0.25">
      <c r="A13399" s="204">
        <v>41395</v>
      </c>
      <c r="B13399" s="201">
        <v>2.44</v>
      </c>
    </row>
    <row r="13400" spans="1:2" x14ac:dyDescent="0.25">
      <c r="A13400" s="204">
        <v>41396</v>
      </c>
      <c r="B13400" s="201">
        <v>2.44</v>
      </c>
    </row>
    <row r="13401" spans="1:2" x14ac:dyDescent="0.25">
      <c r="A13401" s="204">
        <v>41397</v>
      </c>
      <c r="B13401" s="201">
        <v>2.58</v>
      </c>
    </row>
    <row r="13402" spans="1:2" x14ac:dyDescent="0.25">
      <c r="A13402" s="204">
        <v>41400</v>
      </c>
      <c r="B13402" s="201">
        <v>2.6</v>
      </c>
    </row>
    <row r="13403" spans="1:2" x14ac:dyDescent="0.25">
      <c r="A13403" s="204">
        <v>41401</v>
      </c>
      <c r="B13403" s="201">
        <v>2.62</v>
      </c>
    </row>
    <row r="13404" spans="1:2" x14ac:dyDescent="0.25">
      <c r="A13404" s="204">
        <v>41402</v>
      </c>
      <c r="B13404" s="201">
        <v>2.61</v>
      </c>
    </row>
    <row r="13405" spans="1:2" x14ac:dyDescent="0.25">
      <c r="A13405" s="204">
        <v>41403</v>
      </c>
      <c r="B13405" s="201">
        <v>2.6</v>
      </c>
    </row>
    <row r="13406" spans="1:2" x14ac:dyDescent="0.25">
      <c r="A13406" s="204">
        <v>41404</v>
      </c>
      <c r="B13406" s="201">
        <v>2.7</v>
      </c>
    </row>
    <row r="13407" spans="1:2" x14ac:dyDescent="0.25">
      <c r="A13407" s="204">
        <v>41407</v>
      </c>
      <c r="B13407" s="201">
        <v>2.73</v>
      </c>
    </row>
    <row r="13408" spans="1:2" x14ac:dyDescent="0.25">
      <c r="A13408" s="204">
        <v>41408</v>
      </c>
      <c r="B13408" s="201">
        <v>2.77</v>
      </c>
    </row>
    <row r="13409" spans="1:2" x14ac:dyDescent="0.25">
      <c r="A13409" s="204">
        <v>41409</v>
      </c>
      <c r="B13409" s="201">
        <v>2.76</v>
      </c>
    </row>
    <row r="13410" spans="1:2" x14ac:dyDescent="0.25">
      <c r="A13410" s="204">
        <v>41410</v>
      </c>
      <c r="B13410" s="201">
        <v>2.69</v>
      </c>
    </row>
    <row r="13411" spans="1:2" x14ac:dyDescent="0.25">
      <c r="A13411" s="204">
        <v>41411</v>
      </c>
      <c r="B13411" s="201">
        <v>2.77</v>
      </c>
    </row>
    <row r="13412" spans="1:2" x14ac:dyDescent="0.25">
      <c r="A13412" s="204">
        <v>41414</v>
      </c>
      <c r="B13412" s="201">
        <v>2.79</v>
      </c>
    </row>
    <row r="13413" spans="1:2" x14ac:dyDescent="0.25">
      <c r="A13413" s="204">
        <v>41415</v>
      </c>
      <c r="B13413" s="201">
        <v>2.75</v>
      </c>
    </row>
    <row r="13414" spans="1:2" x14ac:dyDescent="0.25">
      <c r="A13414" s="204">
        <v>41416</v>
      </c>
      <c r="B13414" s="201">
        <v>2.83</v>
      </c>
    </row>
    <row r="13415" spans="1:2" x14ac:dyDescent="0.25">
      <c r="A13415" s="204">
        <v>41417</v>
      </c>
      <c r="B13415" s="201">
        <v>2.82</v>
      </c>
    </row>
    <row r="13416" spans="1:2" x14ac:dyDescent="0.25">
      <c r="A13416" s="204">
        <v>41418</v>
      </c>
      <c r="B13416" s="201">
        <v>2.8</v>
      </c>
    </row>
    <row r="13417" spans="1:2" x14ac:dyDescent="0.25">
      <c r="A13417" s="204">
        <v>41421</v>
      </c>
      <c r="B13417" s="201" t="e">
        <f>NA()</f>
        <v>#N/A</v>
      </c>
    </row>
    <row r="13418" spans="1:2" x14ac:dyDescent="0.25">
      <c r="A13418" s="204">
        <v>41422</v>
      </c>
      <c r="B13418" s="201">
        <v>2.95</v>
      </c>
    </row>
    <row r="13419" spans="1:2" x14ac:dyDescent="0.25">
      <c r="A13419" s="204">
        <v>41423</v>
      </c>
      <c r="B13419" s="201">
        <v>2.91</v>
      </c>
    </row>
    <row r="13420" spans="1:2" x14ac:dyDescent="0.25">
      <c r="A13420" s="204">
        <v>41424</v>
      </c>
      <c r="B13420" s="201">
        <v>2.92</v>
      </c>
    </row>
    <row r="13421" spans="1:2" x14ac:dyDescent="0.25">
      <c r="A13421" s="204">
        <v>41425</v>
      </c>
      <c r="B13421" s="201">
        <v>2.95</v>
      </c>
    </row>
    <row r="13422" spans="1:2" x14ac:dyDescent="0.25">
      <c r="A13422" s="204">
        <v>41428</v>
      </c>
      <c r="B13422" s="201">
        <v>2.92</v>
      </c>
    </row>
    <row r="13423" spans="1:2" x14ac:dyDescent="0.25">
      <c r="A13423" s="204">
        <v>41429</v>
      </c>
      <c r="B13423" s="201">
        <v>2.95</v>
      </c>
    </row>
    <row r="13424" spans="1:2" x14ac:dyDescent="0.25">
      <c r="A13424" s="204">
        <v>41430</v>
      </c>
      <c r="B13424" s="201">
        <v>2.9</v>
      </c>
    </row>
    <row r="13425" spans="1:2" x14ac:dyDescent="0.25">
      <c r="A13425" s="204">
        <v>41431</v>
      </c>
      <c r="B13425" s="201">
        <v>2.89</v>
      </c>
    </row>
    <row r="13426" spans="1:2" x14ac:dyDescent="0.25">
      <c r="A13426" s="204">
        <v>41432</v>
      </c>
      <c r="B13426" s="201">
        <v>2.98</v>
      </c>
    </row>
    <row r="13427" spans="1:2" x14ac:dyDescent="0.25">
      <c r="A13427" s="204">
        <v>41435</v>
      </c>
      <c r="B13427" s="201">
        <v>3.03</v>
      </c>
    </row>
    <row r="13428" spans="1:2" x14ac:dyDescent="0.25">
      <c r="A13428" s="204">
        <v>41436</v>
      </c>
      <c r="B13428" s="201">
        <v>3</v>
      </c>
    </row>
    <row r="13429" spans="1:2" x14ac:dyDescent="0.25">
      <c r="A13429" s="204">
        <v>41437</v>
      </c>
      <c r="B13429" s="201">
        <v>3.04</v>
      </c>
    </row>
    <row r="13430" spans="1:2" x14ac:dyDescent="0.25">
      <c r="A13430" s="204">
        <v>41438</v>
      </c>
      <c r="B13430" s="201">
        <v>2.99</v>
      </c>
    </row>
    <row r="13431" spans="1:2" x14ac:dyDescent="0.25">
      <c r="A13431" s="204">
        <v>41439</v>
      </c>
      <c r="B13431" s="201">
        <v>2.95</v>
      </c>
    </row>
    <row r="13432" spans="1:2" x14ac:dyDescent="0.25">
      <c r="A13432" s="204">
        <v>41442</v>
      </c>
      <c r="B13432" s="201">
        <v>3.01</v>
      </c>
    </row>
    <row r="13433" spans="1:2" x14ac:dyDescent="0.25">
      <c r="A13433" s="204">
        <v>41443</v>
      </c>
      <c r="B13433" s="201">
        <v>3</v>
      </c>
    </row>
    <row r="13434" spans="1:2" x14ac:dyDescent="0.25">
      <c r="A13434" s="204">
        <v>41444</v>
      </c>
      <c r="B13434" s="201">
        <v>3.09</v>
      </c>
    </row>
    <row r="13435" spans="1:2" x14ac:dyDescent="0.25">
      <c r="A13435" s="204">
        <v>41445</v>
      </c>
      <c r="B13435" s="201">
        <v>3.18</v>
      </c>
    </row>
    <row r="13436" spans="1:2" x14ac:dyDescent="0.25">
      <c r="A13436" s="204">
        <v>41446</v>
      </c>
      <c r="B13436" s="201">
        <v>3.26</v>
      </c>
    </row>
    <row r="13437" spans="1:2" x14ac:dyDescent="0.25">
      <c r="A13437" s="204">
        <v>41449</v>
      </c>
      <c r="B13437" s="201">
        <v>3.27</v>
      </c>
    </row>
    <row r="13438" spans="1:2" x14ac:dyDescent="0.25">
      <c r="A13438" s="204">
        <v>41450</v>
      </c>
      <c r="B13438" s="201">
        <v>3.31</v>
      </c>
    </row>
    <row r="13439" spans="1:2" x14ac:dyDescent="0.25">
      <c r="A13439" s="204">
        <v>41451</v>
      </c>
      <c r="B13439" s="201">
        <v>3.27</v>
      </c>
    </row>
    <row r="13440" spans="1:2" x14ac:dyDescent="0.25">
      <c r="A13440" s="204">
        <v>41452</v>
      </c>
      <c r="B13440" s="201">
        <v>3.22</v>
      </c>
    </row>
    <row r="13441" spans="1:2" x14ac:dyDescent="0.25">
      <c r="A13441" s="204">
        <v>41453</v>
      </c>
      <c r="B13441" s="201">
        <v>3.22</v>
      </c>
    </row>
    <row r="13442" spans="1:2" x14ac:dyDescent="0.25">
      <c r="A13442" s="204">
        <v>41456</v>
      </c>
      <c r="B13442" s="201">
        <v>3.19</v>
      </c>
    </row>
    <row r="13443" spans="1:2" x14ac:dyDescent="0.25">
      <c r="A13443" s="204">
        <v>41457</v>
      </c>
      <c r="B13443" s="201">
        <v>3.18</v>
      </c>
    </row>
    <row r="13444" spans="1:2" x14ac:dyDescent="0.25">
      <c r="A13444" s="204">
        <v>41458</v>
      </c>
      <c r="B13444" s="201">
        <v>3.22</v>
      </c>
    </row>
    <row r="13445" spans="1:2" x14ac:dyDescent="0.25">
      <c r="A13445" s="204">
        <v>41459</v>
      </c>
      <c r="B13445" s="201" t="e">
        <f>NA()</f>
        <v>#N/A</v>
      </c>
    </row>
    <row r="13446" spans="1:2" x14ac:dyDescent="0.25">
      <c r="A13446" s="204">
        <v>41460</v>
      </c>
      <c r="B13446" s="201">
        <v>3.41</v>
      </c>
    </row>
    <row r="13447" spans="1:2" x14ac:dyDescent="0.25">
      <c r="A13447" s="204">
        <v>41463</v>
      </c>
      <c r="B13447" s="201">
        <v>3.35</v>
      </c>
    </row>
    <row r="13448" spans="1:2" x14ac:dyDescent="0.25">
      <c r="A13448" s="204">
        <v>41464</v>
      </c>
      <c r="B13448" s="201">
        <v>3.36</v>
      </c>
    </row>
    <row r="13449" spans="1:2" x14ac:dyDescent="0.25">
      <c r="A13449" s="204">
        <v>41465</v>
      </c>
      <c r="B13449" s="201">
        <v>3.4</v>
      </c>
    </row>
    <row r="13450" spans="1:2" x14ac:dyDescent="0.25">
      <c r="A13450" s="204">
        <v>41466</v>
      </c>
      <c r="B13450" s="201">
        <v>3.33</v>
      </c>
    </row>
    <row r="13451" spans="1:2" x14ac:dyDescent="0.25">
      <c r="A13451" s="204">
        <v>41467</v>
      </c>
      <c r="B13451" s="201">
        <v>3.34</v>
      </c>
    </row>
    <row r="13452" spans="1:2" x14ac:dyDescent="0.25">
      <c r="A13452" s="204">
        <v>41470</v>
      </c>
      <c r="B13452" s="201">
        <v>3.3</v>
      </c>
    </row>
    <row r="13453" spans="1:2" x14ac:dyDescent="0.25">
      <c r="A13453" s="204">
        <v>41471</v>
      </c>
      <c r="B13453" s="201">
        <v>3.28</v>
      </c>
    </row>
    <row r="13454" spans="1:2" x14ac:dyDescent="0.25">
      <c r="A13454" s="204">
        <v>41472</v>
      </c>
      <c r="B13454" s="201">
        <v>3.27</v>
      </c>
    </row>
    <row r="13455" spans="1:2" x14ac:dyDescent="0.25">
      <c r="A13455" s="204">
        <v>41473</v>
      </c>
      <c r="B13455" s="201">
        <v>3.32</v>
      </c>
    </row>
    <row r="13456" spans="1:2" x14ac:dyDescent="0.25">
      <c r="A13456" s="204">
        <v>41474</v>
      </c>
      <c r="B13456" s="201">
        <v>3.25</v>
      </c>
    </row>
    <row r="13457" spans="1:2" x14ac:dyDescent="0.25">
      <c r="A13457" s="204">
        <v>41477</v>
      </c>
      <c r="B13457" s="201">
        <v>3.25</v>
      </c>
    </row>
    <row r="13458" spans="1:2" x14ac:dyDescent="0.25">
      <c r="A13458" s="204">
        <v>41478</v>
      </c>
      <c r="B13458" s="201">
        <v>3.27</v>
      </c>
    </row>
    <row r="13459" spans="1:2" x14ac:dyDescent="0.25">
      <c r="A13459" s="204">
        <v>41479</v>
      </c>
      <c r="B13459" s="201">
        <v>3.34</v>
      </c>
    </row>
    <row r="13460" spans="1:2" x14ac:dyDescent="0.25">
      <c r="A13460" s="204">
        <v>41480</v>
      </c>
      <c r="B13460" s="201">
        <v>3.34</v>
      </c>
    </row>
    <row r="13461" spans="1:2" x14ac:dyDescent="0.25">
      <c r="A13461" s="204">
        <v>41481</v>
      </c>
      <c r="B13461" s="201">
        <v>3.31</v>
      </c>
    </row>
    <row r="13462" spans="1:2" x14ac:dyDescent="0.25">
      <c r="A13462" s="204">
        <v>41484</v>
      </c>
      <c r="B13462" s="201">
        <v>3.35</v>
      </c>
    </row>
    <row r="13463" spans="1:2" x14ac:dyDescent="0.25">
      <c r="A13463" s="204">
        <v>41485</v>
      </c>
      <c r="B13463" s="201">
        <v>3.36</v>
      </c>
    </row>
    <row r="13464" spans="1:2" x14ac:dyDescent="0.25">
      <c r="A13464" s="204">
        <v>41486</v>
      </c>
      <c r="B13464" s="201">
        <v>3.34</v>
      </c>
    </row>
    <row r="13465" spans="1:2" x14ac:dyDescent="0.25">
      <c r="A13465" s="204">
        <v>41487</v>
      </c>
      <c r="B13465" s="201">
        <v>3.48</v>
      </c>
    </row>
    <row r="13466" spans="1:2" x14ac:dyDescent="0.25">
      <c r="A13466" s="204">
        <v>41488</v>
      </c>
      <c r="B13466" s="201">
        <v>3.39</v>
      </c>
    </row>
    <row r="13467" spans="1:2" x14ac:dyDescent="0.25">
      <c r="A13467" s="204">
        <v>41491</v>
      </c>
      <c r="B13467" s="201">
        <v>3.42</v>
      </c>
    </row>
    <row r="13468" spans="1:2" x14ac:dyDescent="0.25">
      <c r="A13468" s="204">
        <v>41492</v>
      </c>
      <c r="B13468" s="201">
        <v>3.42</v>
      </c>
    </row>
    <row r="13469" spans="1:2" x14ac:dyDescent="0.25">
      <c r="A13469" s="204">
        <v>41493</v>
      </c>
      <c r="B13469" s="201">
        <v>3.37</v>
      </c>
    </row>
    <row r="13470" spans="1:2" x14ac:dyDescent="0.25">
      <c r="A13470" s="204">
        <v>41494</v>
      </c>
      <c r="B13470" s="201">
        <v>3.37</v>
      </c>
    </row>
    <row r="13471" spans="1:2" x14ac:dyDescent="0.25">
      <c r="A13471" s="204">
        <v>41495</v>
      </c>
      <c r="B13471" s="201">
        <v>3.36</v>
      </c>
    </row>
    <row r="13472" spans="1:2" x14ac:dyDescent="0.25">
      <c r="A13472" s="204">
        <v>41498</v>
      </c>
      <c r="B13472" s="201">
        <v>3.39</v>
      </c>
    </row>
    <row r="13473" spans="1:2" x14ac:dyDescent="0.25">
      <c r="A13473" s="204">
        <v>41499</v>
      </c>
      <c r="B13473" s="201">
        <v>3.48</v>
      </c>
    </row>
    <row r="13474" spans="1:2" x14ac:dyDescent="0.25">
      <c r="A13474" s="204">
        <v>41500</v>
      </c>
      <c r="B13474" s="201">
        <v>3.48</v>
      </c>
    </row>
    <row r="13475" spans="1:2" x14ac:dyDescent="0.25">
      <c r="A13475" s="204">
        <v>41501</v>
      </c>
      <c r="B13475" s="201">
        <v>3.54</v>
      </c>
    </row>
    <row r="13476" spans="1:2" x14ac:dyDescent="0.25">
      <c r="A13476" s="204">
        <v>41502</v>
      </c>
      <c r="B13476" s="201">
        <v>3.61</v>
      </c>
    </row>
    <row r="13477" spans="1:2" x14ac:dyDescent="0.25">
      <c r="A13477" s="204">
        <v>41505</v>
      </c>
      <c r="B13477" s="201">
        <v>3.64</v>
      </c>
    </row>
    <row r="13478" spans="1:2" x14ac:dyDescent="0.25">
      <c r="A13478" s="204">
        <v>41506</v>
      </c>
      <c r="B13478" s="201">
        <v>3.59</v>
      </c>
    </row>
    <row r="13479" spans="1:2" x14ac:dyDescent="0.25">
      <c r="A13479" s="204">
        <v>41507</v>
      </c>
      <c r="B13479" s="201">
        <v>3.64</v>
      </c>
    </row>
    <row r="13480" spans="1:2" x14ac:dyDescent="0.25">
      <c r="A13480" s="204">
        <v>41508</v>
      </c>
      <c r="B13480" s="201">
        <v>3.63</v>
      </c>
    </row>
    <row r="13481" spans="1:2" x14ac:dyDescent="0.25">
      <c r="A13481" s="204">
        <v>41509</v>
      </c>
      <c r="B13481" s="201">
        <v>3.55</v>
      </c>
    </row>
    <row r="13482" spans="1:2" x14ac:dyDescent="0.25">
      <c r="A13482" s="204">
        <v>41512</v>
      </c>
      <c r="B13482" s="201">
        <v>3.52</v>
      </c>
    </row>
    <row r="13483" spans="1:2" x14ac:dyDescent="0.25">
      <c r="A13483" s="204">
        <v>41513</v>
      </c>
      <c r="B13483" s="201">
        <v>3.45</v>
      </c>
    </row>
    <row r="13484" spans="1:2" x14ac:dyDescent="0.25">
      <c r="A13484" s="204">
        <v>41514</v>
      </c>
      <c r="B13484" s="201">
        <v>3.5</v>
      </c>
    </row>
    <row r="13485" spans="1:2" x14ac:dyDescent="0.25">
      <c r="A13485" s="204">
        <v>41515</v>
      </c>
      <c r="B13485" s="201">
        <v>3.45</v>
      </c>
    </row>
    <row r="13486" spans="1:2" x14ac:dyDescent="0.25">
      <c r="A13486" s="204">
        <v>41516</v>
      </c>
      <c r="B13486" s="201">
        <v>3.46</v>
      </c>
    </row>
    <row r="13487" spans="1:2" x14ac:dyDescent="0.25">
      <c r="A13487" s="204">
        <v>41519</v>
      </c>
      <c r="B13487" s="201" t="e">
        <f>NA()</f>
        <v>#N/A</v>
      </c>
    </row>
    <row r="13488" spans="1:2" x14ac:dyDescent="0.25">
      <c r="A13488" s="204">
        <v>41520</v>
      </c>
      <c r="B13488" s="201">
        <v>3.54</v>
      </c>
    </row>
    <row r="13489" spans="1:2" x14ac:dyDescent="0.25">
      <c r="A13489" s="204">
        <v>41521</v>
      </c>
      <c r="B13489" s="201">
        <v>3.56</v>
      </c>
    </row>
    <row r="13490" spans="1:2" x14ac:dyDescent="0.25">
      <c r="A13490" s="204">
        <v>41522</v>
      </c>
      <c r="B13490" s="201">
        <v>3.64</v>
      </c>
    </row>
    <row r="13491" spans="1:2" x14ac:dyDescent="0.25">
      <c r="A13491" s="204">
        <v>41523</v>
      </c>
      <c r="B13491" s="201">
        <v>3.62</v>
      </c>
    </row>
    <row r="13492" spans="1:2" x14ac:dyDescent="0.25">
      <c r="A13492" s="204">
        <v>41526</v>
      </c>
      <c r="B13492" s="201">
        <v>3.6</v>
      </c>
    </row>
    <row r="13493" spans="1:2" x14ac:dyDescent="0.25">
      <c r="A13493" s="204">
        <v>41527</v>
      </c>
      <c r="B13493" s="201">
        <v>3.65</v>
      </c>
    </row>
    <row r="13494" spans="1:2" x14ac:dyDescent="0.25">
      <c r="A13494" s="204">
        <v>41528</v>
      </c>
      <c r="B13494" s="201">
        <v>3.61</v>
      </c>
    </row>
    <row r="13495" spans="1:2" x14ac:dyDescent="0.25">
      <c r="A13495" s="204">
        <v>41529</v>
      </c>
      <c r="B13495" s="201">
        <v>3.6</v>
      </c>
    </row>
    <row r="13496" spans="1:2" x14ac:dyDescent="0.25">
      <c r="A13496" s="204">
        <v>41530</v>
      </c>
      <c r="B13496" s="201">
        <v>3.59</v>
      </c>
    </row>
    <row r="13497" spans="1:2" x14ac:dyDescent="0.25">
      <c r="A13497" s="204">
        <v>41533</v>
      </c>
      <c r="B13497" s="201">
        <v>3.61</v>
      </c>
    </row>
    <row r="13498" spans="1:2" x14ac:dyDescent="0.25">
      <c r="A13498" s="204">
        <v>41534</v>
      </c>
      <c r="B13498" s="201">
        <v>3.57</v>
      </c>
    </row>
    <row r="13499" spans="1:2" x14ac:dyDescent="0.25">
      <c r="A13499" s="204">
        <v>41535</v>
      </c>
      <c r="B13499" s="201">
        <v>3.46</v>
      </c>
    </row>
    <row r="13500" spans="1:2" x14ac:dyDescent="0.25">
      <c r="A13500" s="204">
        <v>41536</v>
      </c>
      <c r="B13500" s="201">
        <v>3.52</v>
      </c>
    </row>
    <row r="13501" spans="1:2" x14ac:dyDescent="0.25">
      <c r="A13501" s="204">
        <v>41537</v>
      </c>
      <c r="B13501" s="201">
        <v>3.5</v>
      </c>
    </row>
    <row r="13502" spans="1:2" x14ac:dyDescent="0.25">
      <c r="A13502" s="204">
        <v>41540</v>
      </c>
      <c r="B13502" s="201">
        <v>3.46</v>
      </c>
    </row>
    <row r="13503" spans="1:2" x14ac:dyDescent="0.25">
      <c r="A13503" s="204">
        <v>41541</v>
      </c>
      <c r="B13503" s="201">
        <v>3.4</v>
      </c>
    </row>
    <row r="13504" spans="1:2" x14ac:dyDescent="0.25">
      <c r="A13504" s="204">
        <v>41542</v>
      </c>
      <c r="B13504" s="201">
        <v>3.37</v>
      </c>
    </row>
    <row r="13505" spans="1:2" x14ac:dyDescent="0.25">
      <c r="A13505" s="204">
        <v>41543</v>
      </c>
      <c r="B13505" s="201">
        <v>3.41</v>
      </c>
    </row>
    <row r="13506" spans="1:2" x14ac:dyDescent="0.25">
      <c r="A13506" s="204">
        <v>41544</v>
      </c>
      <c r="B13506" s="201">
        <v>3.4</v>
      </c>
    </row>
    <row r="13507" spans="1:2" x14ac:dyDescent="0.25">
      <c r="A13507" s="204">
        <v>41547</v>
      </c>
      <c r="B13507" s="201">
        <v>3.41</v>
      </c>
    </row>
    <row r="13508" spans="1:2" x14ac:dyDescent="0.25">
      <c r="A13508" s="204">
        <v>41548</v>
      </c>
      <c r="B13508" s="201">
        <v>3.43</v>
      </c>
    </row>
    <row r="13509" spans="1:2" x14ac:dyDescent="0.25">
      <c r="A13509" s="204">
        <v>41549</v>
      </c>
      <c r="B13509" s="201">
        <v>3.41</v>
      </c>
    </row>
    <row r="13510" spans="1:2" x14ac:dyDescent="0.25">
      <c r="A13510" s="204">
        <v>41550</v>
      </c>
      <c r="B13510" s="201">
        <v>3.4</v>
      </c>
    </row>
    <row r="13511" spans="1:2" x14ac:dyDescent="0.25">
      <c r="A13511" s="204">
        <v>41551</v>
      </c>
      <c r="B13511" s="201">
        <v>3.43</v>
      </c>
    </row>
    <row r="13512" spans="1:2" x14ac:dyDescent="0.25">
      <c r="A13512" s="204">
        <v>41554</v>
      </c>
      <c r="B13512" s="201">
        <v>3.41</v>
      </c>
    </row>
    <row r="13513" spans="1:2" x14ac:dyDescent="0.25">
      <c r="A13513" s="204">
        <v>41555</v>
      </c>
      <c r="B13513" s="201">
        <v>3.41</v>
      </c>
    </row>
    <row r="13514" spans="1:2" x14ac:dyDescent="0.25">
      <c r="A13514" s="204">
        <v>41556</v>
      </c>
      <c r="B13514" s="201">
        <v>3.43</v>
      </c>
    </row>
    <row r="13515" spans="1:2" x14ac:dyDescent="0.25">
      <c r="A13515" s="204">
        <v>41557</v>
      </c>
      <c r="B13515" s="201">
        <v>3.46</v>
      </c>
    </row>
    <row r="13516" spans="1:2" x14ac:dyDescent="0.25">
      <c r="A13516" s="204">
        <v>41558</v>
      </c>
      <c r="B13516" s="201">
        <v>3.45</v>
      </c>
    </row>
    <row r="13517" spans="1:2" x14ac:dyDescent="0.25">
      <c r="A13517" s="204">
        <v>41561</v>
      </c>
      <c r="B13517" s="201" t="e">
        <f>NA()</f>
        <v>#N/A</v>
      </c>
    </row>
    <row r="13518" spans="1:2" x14ac:dyDescent="0.25">
      <c r="A13518" s="204">
        <v>41562</v>
      </c>
      <c r="B13518" s="201">
        <v>3.5</v>
      </c>
    </row>
    <row r="13519" spans="1:2" x14ac:dyDescent="0.25">
      <c r="A13519" s="204">
        <v>41563</v>
      </c>
      <c r="B13519" s="201">
        <v>3.43</v>
      </c>
    </row>
    <row r="13520" spans="1:2" x14ac:dyDescent="0.25">
      <c r="A13520" s="204">
        <v>41564</v>
      </c>
      <c r="B13520" s="201">
        <v>3.36</v>
      </c>
    </row>
    <row r="13521" spans="1:2" x14ac:dyDescent="0.25">
      <c r="A13521" s="204">
        <v>41565</v>
      </c>
      <c r="B13521" s="201">
        <v>3.36</v>
      </c>
    </row>
    <row r="13522" spans="1:2" x14ac:dyDescent="0.25">
      <c r="A13522" s="204">
        <v>41568</v>
      </c>
      <c r="B13522" s="201">
        <v>3.39</v>
      </c>
    </row>
    <row r="13523" spans="1:2" x14ac:dyDescent="0.25">
      <c r="A13523" s="204">
        <v>41569</v>
      </c>
      <c r="B13523" s="201">
        <v>3.31</v>
      </c>
    </row>
    <row r="13524" spans="1:2" x14ac:dyDescent="0.25">
      <c r="A13524" s="204">
        <v>41570</v>
      </c>
      <c r="B13524" s="201">
        <v>3.29</v>
      </c>
    </row>
    <row r="13525" spans="1:2" x14ac:dyDescent="0.25">
      <c r="A13525" s="204">
        <v>41571</v>
      </c>
      <c r="B13525" s="201">
        <v>3.3</v>
      </c>
    </row>
    <row r="13526" spans="1:2" x14ac:dyDescent="0.25">
      <c r="A13526" s="204">
        <v>41572</v>
      </c>
      <c r="B13526" s="201">
        <v>3.3</v>
      </c>
    </row>
    <row r="13527" spans="1:2" x14ac:dyDescent="0.25">
      <c r="A13527" s="204">
        <v>41575</v>
      </c>
      <c r="B13527" s="201">
        <v>3.31</v>
      </c>
    </row>
    <row r="13528" spans="1:2" x14ac:dyDescent="0.25">
      <c r="A13528" s="204">
        <v>41576</v>
      </c>
      <c r="B13528" s="201">
        <v>3.31</v>
      </c>
    </row>
    <row r="13529" spans="1:2" x14ac:dyDescent="0.25">
      <c r="A13529" s="204">
        <v>41577</v>
      </c>
      <c r="B13529" s="201">
        <v>3.33</v>
      </c>
    </row>
    <row r="13530" spans="1:2" x14ac:dyDescent="0.25">
      <c r="A13530" s="204">
        <v>41578</v>
      </c>
      <c r="B13530" s="201">
        <v>3.33</v>
      </c>
    </row>
    <row r="13531" spans="1:2" x14ac:dyDescent="0.25">
      <c r="A13531" s="204">
        <v>41579</v>
      </c>
      <c r="B13531" s="201">
        <v>3.4</v>
      </c>
    </row>
    <row r="13532" spans="1:2" x14ac:dyDescent="0.25">
      <c r="A13532" s="204">
        <v>41582</v>
      </c>
      <c r="B13532" s="201">
        <v>3.4</v>
      </c>
    </row>
    <row r="13533" spans="1:2" x14ac:dyDescent="0.25">
      <c r="A13533" s="204">
        <v>41583</v>
      </c>
      <c r="B13533" s="201">
        <v>3.46</v>
      </c>
    </row>
    <row r="13534" spans="1:2" x14ac:dyDescent="0.25">
      <c r="A13534" s="204">
        <v>41584</v>
      </c>
      <c r="B13534" s="201">
        <v>3.46</v>
      </c>
    </row>
    <row r="13535" spans="1:2" x14ac:dyDescent="0.25">
      <c r="A13535" s="204">
        <v>41585</v>
      </c>
      <c r="B13535" s="201">
        <v>3.41</v>
      </c>
    </row>
    <row r="13536" spans="1:2" x14ac:dyDescent="0.25">
      <c r="A13536" s="204">
        <v>41586</v>
      </c>
      <c r="B13536" s="201">
        <v>3.55</v>
      </c>
    </row>
    <row r="13537" spans="1:2" x14ac:dyDescent="0.25">
      <c r="A13537" s="204">
        <v>41589</v>
      </c>
      <c r="B13537" s="201" t="e">
        <f>NA()</f>
        <v>#N/A</v>
      </c>
    </row>
    <row r="13538" spans="1:2" x14ac:dyDescent="0.25">
      <c r="A13538" s="204">
        <v>41590</v>
      </c>
      <c r="B13538" s="201">
        <v>3.57</v>
      </c>
    </row>
    <row r="13539" spans="1:2" x14ac:dyDescent="0.25">
      <c r="A13539" s="204">
        <v>41591</v>
      </c>
      <c r="B13539" s="201">
        <v>3.54</v>
      </c>
    </row>
    <row r="13540" spans="1:2" x14ac:dyDescent="0.25">
      <c r="A13540" s="204">
        <v>41592</v>
      </c>
      <c r="B13540" s="201">
        <v>3.49</v>
      </c>
    </row>
    <row r="13541" spans="1:2" x14ac:dyDescent="0.25">
      <c r="A13541" s="204">
        <v>41593</v>
      </c>
      <c r="B13541" s="201">
        <v>3.5</v>
      </c>
    </row>
    <row r="13542" spans="1:2" x14ac:dyDescent="0.25">
      <c r="A13542" s="204">
        <v>41596</v>
      </c>
      <c r="B13542" s="201">
        <v>3.46</v>
      </c>
    </row>
    <row r="13543" spans="1:2" x14ac:dyDescent="0.25">
      <c r="A13543" s="204">
        <v>41597</v>
      </c>
      <c r="B13543" s="201">
        <v>3.5</v>
      </c>
    </row>
    <row r="13544" spans="1:2" x14ac:dyDescent="0.25">
      <c r="A13544" s="204">
        <v>41598</v>
      </c>
      <c r="B13544" s="201">
        <v>3.61</v>
      </c>
    </row>
    <row r="13545" spans="1:2" x14ac:dyDescent="0.25">
      <c r="A13545" s="204">
        <v>41599</v>
      </c>
      <c r="B13545" s="201">
        <v>3.59</v>
      </c>
    </row>
    <row r="13546" spans="1:2" x14ac:dyDescent="0.25">
      <c r="A13546" s="204">
        <v>41600</v>
      </c>
      <c r="B13546" s="201">
        <v>3.54</v>
      </c>
    </row>
    <row r="13547" spans="1:2" x14ac:dyDescent="0.25">
      <c r="A13547" s="204">
        <v>41603</v>
      </c>
      <c r="B13547" s="201">
        <v>3.53</v>
      </c>
    </row>
    <row r="13548" spans="1:2" x14ac:dyDescent="0.25">
      <c r="A13548" s="204">
        <v>41604</v>
      </c>
      <c r="B13548" s="201">
        <v>3.5</v>
      </c>
    </row>
    <row r="13549" spans="1:2" x14ac:dyDescent="0.25">
      <c r="A13549" s="204">
        <v>41605</v>
      </c>
      <c r="B13549" s="201">
        <v>3.52</v>
      </c>
    </row>
    <row r="13550" spans="1:2" x14ac:dyDescent="0.25">
      <c r="A13550" s="204">
        <v>41606</v>
      </c>
      <c r="B13550" s="201" t="e">
        <f>NA()</f>
        <v>#N/A</v>
      </c>
    </row>
    <row r="13551" spans="1:2" x14ac:dyDescent="0.25">
      <c r="A13551" s="204">
        <v>41607</v>
      </c>
      <c r="B13551" s="201">
        <v>3.54</v>
      </c>
    </row>
    <row r="13552" spans="1:2" x14ac:dyDescent="0.25">
      <c r="A13552" s="204">
        <v>41610</v>
      </c>
      <c r="B13552" s="201">
        <v>3.58</v>
      </c>
    </row>
    <row r="13553" spans="1:2" x14ac:dyDescent="0.25">
      <c r="A13553" s="204">
        <v>41611</v>
      </c>
      <c r="B13553" s="201">
        <v>3.56</v>
      </c>
    </row>
    <row r="13554" spans="1:2" x14ac:dyDescent="0.25">
      <c r="A13554" s="204">
        <v>41612</v>
      </c>
      <c r="B13554" s="201">
        <v>3.63</v>
      </c>
    </row>
    <row r="13555" spans="1:2" x14ac:dyDescent="0.25">
      <c r="A13555" s="204">
        <v>41613</v>
      </c>
      <c r="B13555" s="201">
        <v>3.65</v>
      </c>
    </row>
    <row r="13556" spans="1:2" x14ac:dyDescent="0.25">
      <c r="A13556" s="204">
        <v>41614</v>
      </c>
      <c r="B13556" s="201">
        <v>3.63</v>
      </c>
    </row>
    <row r="13557" spans="1:2" x14ac:dyDescent="0.25">
      <c r="A13557" s="204">
        <v>41617</v>
      </c>
      <c r="B13557" s="201">
        <v>3.61</v>
      </c>
    </row>
    <row r="13558" spans="1:2" x14ac:dyDescent="0.25">
      <c r="A13558" s="204">
        <v>41618</v>
      </c>
      <c r="B13558" s="201">
        <v>3.56</v>
      </c>
    </row>
    <row r="13559" spans="1:2" x14ac:dyDescent="0.25">
      <c r="A13559" s="204">
        <v>41619</v>
      </c>
      <c r="B13559" s="201">
        <v>3.61</v>
      </c>
    </row>
    <row r="13560" spans="1:2" x14ac:dyDescent="0.25">
      <c r="A13560" s="204">
        <v>41620</v>
      </c>
      <c r="B13560" s="201">
        <v>3.63</v>
      </c>
    </row>
    <row r="13561" spans="1:2" x14ac:dyDescent="0.25">
      <c r="A13561" s="204">
        <v>41621</v>
      </c>
      <c r="B13561" s="201">
        <v>3.61</v>
      </c>
    </row>
    <row r="13562" spans="1:2" x14ac:dyDescent="0.25">
      <c r="A13562" s="204">
        <v>41624</v>
      </c>
      <c r="B13562" s="201">
        <v>3.63</v>
      </c>
    </row>
    <row r="13563" spans="1:2" x14ac:dyDescent="0.25">
      <c r="A13563" s="204">
        <v>41625</v>
      </c>
      <c r="B13563" s="201">
        <v>3.6</v>
      </c>
    </row>
    <row r="13564" spans="1:2" x14ac:dyDescent="0.25">
      <c r="A13564" s="204">
        <v>41626</v>
      </c>
      <c r="B13564" s="201">
        <v>3.63</v>
      </c>
    </row>
    <row r="13565" spans="1:2" x14ac:dyDescent="0.25">
      <c r="A13565" s="204">
        <v>41627</v>
      </c>
      <c r="B13565" s="201">
        <v>3.64</v>
      </c>
    </row>
    <row r="13566" spans="1:2" x14ac:dyDescent="0.25">
      <c r="A13566" s="204">
        <v>41628</v>
      </c>
      <c r="B13566" s="201">
        <v>3.57</v>
      </c>
    </row>
    <row r="13567" spans="1:2" x14ac:dyDescent="0.25">
      <c r="A13567" s="204">
        <v>41631</v>
      </c>
      <c r="B13567" s="201">
        <v>3.6</v>
      </c>
    </row>
    <row r="13568" spans="1:2" x14ac:dyDescent="0.25">
      <c r="A13568" s="204">
        <v>41632</v>
      </c>
      <c r="B13568" s="201">
        <v>3.66</v>
      </c>
    </row>
    <row r="13569" spans="1:2" x14ac:dyDescent="0.25">
      <c r="A13569" s="204">
        <v>41633</v>
      </c>
      <c r="B13569" s="201" t="e">
        <f>NA()</f>
        <v>#N/A</v>
      </c>
    </row>
    <row r="13570" spans="1:2" x14ac:dyDescent="0.25">
      <c r="A13570" s="204">
        <v>41634</v>
      </c>
      <c r="B13570" s="201">
        <v>3.68</v>
      </c>
    </row>
    <row r="13571" spans="1:2" x14ac:dyDescent="0.25">
      <c r="A13571" s="204">
        <v>41635</v>
      </c>
      <c r="B13571" s="201">
        <v>3.7</v>
      </c>
    </row>
    <row r="13572" spans="1:2" x14ac:dyDescent="0.25">
      <c r="A13572" s="204">
        <v>41638</v>
      </c>
      <c r="B13572" s="201">
        <v>3.66</v>
      </c>
    </row>
    <row r="13573" spans="1:2" x14ac:dyDescent="0.25">
      <c r="A13573" s="204">
        <v>41639</v>
      </c>
      <c r="B13573" s="201">
        <v>3.72</v>
      </c>
    </row>
    <row r="13574" spans="1:2" x14ac:dyDescent="0.25">
      <c r="A13574" s="204">
        <v>41640</v>
      </c>
      <c r="B13574" s="201" t="e">
        <f>NA()</f>
        <v>#N/A</v>
      </c>
    </row>
    <row r="13575" spans="1:2" x14ac:dyDescent="0.25">
      <c r="A13575" s="204">
        <v>41641</v>
      </c>
      <c r="B13575" s="201">
        <v>3.68</v>
      </c>
    </row>
    <row r="13576" spans="1:2" x14ac:dyDescent="0.25">
      <c r="A13576" s="204">
        <v>41642</v>
      </c>
      <c r="B13576" s="201">
        <v>3.69</v>
      </c>
    </row>
    <row r="13577" spans="1:2" x14ac:dyDescent="0.25">
      <c r="A13577" s="204">
        <v>41645</v>
      </c>
      <c r="B13577" s="201">
        <v>3.66</v>
      </c>
    </row>
    <row r="13578" spans="1:2" x14ac:dyDescent="0.25">
      <c r="A13578" s="204">
        <v>41646</v>
      </c>
      <c r="B13578" s="201">
        <v>3.64</v>
      </c>
    </row>
    <row r="13579" spans="1:2" x14ac:dyDescent="0.25">
      <c r="A13579" s="204">
        <v>41647</v>
      </c>
      <c r="B13579" s="201">
        <v>3.67</v>
      </c>
    </row>
    <row r="13580" spans="1:2" x14ac:dyDescent="0.25">
      <c r="A13580" s="204">
        <v>41648</v>
      </c>
      <c r="B13580" s="201">
        <v>3.62</v>
      </c>
    </row>
    <row r="13581" spans="1:2" x14ac:dyDescent="0.25">
      <c r="A13581" s="204">
        <v>41649</v>
      </c>
      <c r="B13581" s="201">
        <v>3.54</v>
      </c>
    </row>
    <row r="13582" spans="1:2" x14ac:dyDescent="0.25">
      <c r="A13582" s="204">
        <v>41652</v>
      </c>
      <c r="B13582" s="201">
        <v>3.52</v>
      </c>
    </row>
    <row r="13583" spans="1:2" x14ac:dyDescent="0.25">
      <c r="A13583" s="204">
        <v>41653</v>
      </c>
      <c r="B13583" s="201">
        <v>3.54</v>
      </c>
    </row>
    <row r="13584" spans="1:2" x14ac:dyDescent="0.25">
      <c r="A13584" s="204">
        <v>41654</v>
      </c>
      <c r="B13584" s="201">
        <v>3.55</v>
      </c>
    </row>
    <row r="13585" spans="1:2" x14ac:dyDescent="0.25">
      <c r="A13585" s="204">
        <v>41655</v>
      </c>
      <c r="B13585" s="201">
        <v>3.52</v>
      </c>
    </row>
    <row r="13586" spans="1:2" x14ac:dyDescent="0.25">
      <c r="A13586" s="204">
        <v>41656</v>
      </c>
      <c r="B13586" s="201">
        <v>3.5</v>
      </c>
    </row>
    <row r="13587" spans="1:2" x14ac:dyDescent="0.25">
      <c r="A13587" s="204">
        <v>41659</v>
      </c>
      <c r="B13587" s="201" t="e">
        <f>NA()</f>
        <v>#N/A</v>
      </c>
    </row>
    <row r="13588" spans="1:2" x14ac:dyDescent="0.25">
      <c r="A13588" s="204">
        <v>41660</v>
      </c>
      <c r="B13588" s="201">
        <v>3.5</v>
      </c>
    </row>
    <row r="13589" spans="1:2" x14ac:dyDescent="0.25">
      <c r="A13589" s="204">
        <v>41661</v>
      </c>
      <c r="B13589" s="201">
        <v>3.52</v>
      </c>
    </row>
    <row r="13590" spans="1:2" x14ac:dyDescent="0.25">
      <c r="A13590" s="204">
        <v>41662</v>
      </c>
      <c r="B13590" s="201">
        <v>3.44</v>
      </c>
    </row>
    <row r="13591" spans="1:2" x14ac:dyDescent="0.25">
      <c r="A13591" s="204">
        <v>41663</v>
      </c>
      <c r="B13591" s="201">
        <v>3.4</v>
      </c>
    </row>
    <row r="13592" spans="1:2" x14ac:dyDescent="0.25">
      <c r="A13592" s="204">
        <v>41666</v>
      </c>
      <c r="B13592" s="201">
        <v>3.43</v>
      </c>
    </row>
    <row r="13593" spans="1:2" x14ac:dyDescent="0.25">
      <c r="A13593" s="204">
        <v>41667</v>
      </c>
      <c r="B13593" s="201">
        <v>3.43</v>
      </c>
    </row>
    <row r="13594" spans="1:2" x14ac:dyDescent="0.25">
      <c r="A13594" s="204">
        <v>41668</v>
      </c>
      <c r="B13594" s="201">
        <v>3.36</v>
      </c>
    </row>
    <row r="13595" spans="1:2" x14ac:dyDescent="0.25">
      <c r="A13595" s="204">
        <v>41669</v>
      </c>
      <c r="B13595" s="201">
        <v>3.4</v>
      </c>
    </row>
    <row r="13596" spans="1:2" x14ac:dyDescent="0.25">
      <c r="A13596" s="204">
        <v>41670</v>
      </c>
      <c r="B13596" s="201">
        <v>3.35</v>
      </c>
    </row>
    <row r="13597" spans="1:2" x14ac:dyDescent="0.25">
      <c r="A13597" s="204">
        <v>41673</v>
      </c>
      <c r="B13597" s="201">
        <v>3.29</v>
      </c>
    </row>
    <row r="13598" spans="1:2" x14ac:dyDescent="0.25">
      <c r="A13598" s="204">
        <v>41674</v>
      </c>
      <c r="B13598" s="201">
        <v>3.33</v>
      </c>
    </row>
    <row r="13599" spans="1:2" x14ac:dyDescent="0.25">
      <c r="A13599" s="204">
        <v>41675</v>
      </c>
      <c r="B13599" s="201">
        <v>3.4</v>
      </c>
    </row>
    <row r="13600" spans="1:2" x14ac:dyDescent="0.25">
      <c r="A13600" s="204">
        <v>41676</v>
      </c>
      <c r="B13600" s="201">
        <v>3.42</v>
      </c>
    </row>
    <row r="13601" spans="1:2" x14ac:dyDescent="0.25">
      <c r="A13601" s="204">
        <v>41677</v>
      </c>
      <c r="B13601" s="201">
        <v>3.39</v>
      </c>
    </row>
    <row r="13602" spans="1:2" x14ac:dyDescent="0.25">
      <c r="A13602" s="204">
        <v>41680</v>
      </c>
      <c r="B13602" s="201">
        <v>3.38</v>
      </c>
    </row>
    <row r="13603" spans="1:2" x14ac:dyDescent="0.25">
      <c r="A13603" s="204">
        <v>41681</v>
      </c>
      <c r="B13603" s="201">
        <v>3.42</v>
      </c>
    </row>
    <row r="13604" spans="1:2" x14ac:dyDescent="0.25">
      <c r="A13604" s="204">
        <v>41682</v>
      </c>
      <c r="B13604" s="201">
        <v>3.45</v>
      </c>
    </row>
    <row r="13605" spans="1:2" x14ac:dyDescent="0.25">
      <c r="A13605" s="204">
        <v>41683</v>
      </c>
      <c r="B13605" s="201">
        <v>3.4</v>
      </c>
    </row>
    <row r="13606" spans="1:2" x14ac:dyDescent="0.25">
      <c r="A13606" s="204">
        <v>41684</v>
      </c>
      <c r="B13606" s="201">
        <v>3.41</v>
      </c>
    </row>
    <row r="13607" spans="1:2" x14ac:dyDescent="0.25">
      <c r="A13607" s="204">
        <v>41687</v>
      </c>
      <c r="B13607" s="201" t="e">
        <f>NA()</f>
        <v>#N/A</v>
      </c>
    </row>
    <row r="13608" spans="1:2" x14ac:dyDescent="0.25">
      <c r="A13608" s="204">
        <v>41688</v>
      </c>
      <c r="B13608" s="201">
        <v>3.4</v>
      </c>
    </row>
    <row r="13609" spans="1:2" x14ac:dyDescent="0.25">
      <c r="A13609" s="204">
        <v>41689</v>
      </c>
      <c r="B13609" s="201">
        <v>3.42</v>
      </c>
    </row>
    <row r="13610" spans="1:2" x14ac:dyDescent="0.25">
      <c r="A13610" s="204">
        <v>41690</v>
      </c>
      <c r="B13610" s="201">
        <v>3.44</v>
      </c>
    </row>
    <row r="13611" spans="1:2" x14ac:dyDescent="0.25">
      <c r="A13611" s="204">
        <v>41691</v>
      </c>
      <c r="B13611" s="201">
        <v>3.41</v>
      </c>
    </row>
    <row r="13612" spans="1:2" x14ac:dyDescent="0.25">
      <c r="A13612" s="204">
        <v>41694</v>
      </c>
      <c r="B13612" s="201">
        <v>3.42</v>
      </c>
    </row>
    <row r="13613" spans="1:2" x14ac:dyDescent="0.25">
      <c r="A13613" s="204">
        <v>41695</v>
      </c>
      <c r="B13613" s="201">
        <v>3.37</v>
      </c>
    </row>
    <row r="13614" spans="1:2" x14ac:dyDescent="0.25">
      <c r="A13614" s="204">
        <v>41696</v>
      </c>
      <c r="B13614" s="201">
        <v>3.34</v>
      </c>
    </row>
    <row r="13615" spans="1:2" x14ac:dyDescent="0.25">
      <c r="A13615" s="204">
        <v>41697</v>
      </c>
      <c r="B13615" s="201">
        <v>3.31</v>
      </c>
    </row>
    <row r="13616" spans="1:2" x14ac:dyDescent="0.25">
      <c r="A13616" s="204">
        <v>41698</v>
      </c>
      <c r="B13616" s="201">
        <v>3.31</v>
      </c>
    </row>
    <row r="13617" spans="1:2" x14ac:dyDescent="0.25">
      <c r="A13617" s="204">
        <v>41701</v>
      </c>
      <c r="B13617" s="201">
        <v>3.27</v>
      </c>
    </row>
    <row r="13618" spans="1:2" x14ac:dyDescent="0.25">
      <c r="A13618" s="204">
        <v>41702</v>
      </c>
      <c r="B13618" s="201">
        <v>3.36</v>
      </c>
    </row>
    <row r="13619" spans="1:2" x14ac:dyDescent="0.25">
      <c r="A13619" s="204">
        <v>41703</v>
      </c>
      <c r="B13619" s="201">
        <v>3.36</v>
      </c>
    </row>
    <row r="13620" spans="1:2" x14ac:dyDescent="0.25">
      <c r="A13620" s="204">
        <v>41704</v>
      </c>
      <c r="B13620" s="201">
        <v>3.4</v>
      </c>
    </row>
    <row r="13621" spans="1:2" x14ac:dyDescent="0.25">
      <c r="A13621" s="204">
        <v>41705</v>
      </c>
      <c r="B13621" s="201">
        <v>3.45</v>
      </c>
    </row>
    <row r="13622" spans="1:2" x14ac:dyDescent="0.25">
      <c r="A13622" s="204">
        <v>41708</v>
      </c>
      <c r="B13622" s="201">
        <v>3.45</v>
      </c>
    </row>
    <row r="13623" spans="1:2" x14ac:dyDescent="0.25">
      <c r="A13623" s="204">
        <v>41709</v>
      </c>
      <c r="B13623" s="201">
        <v>3.43</v>
      </c>
    </row>
    <row r="13624" spans="1:2" x14ac:dyDescent="0.25">
      <c r="A13624" s="204">
        <v>41710</v>
      </c>
      <c r="B13624" s="201">
        <v>3.38</v>
      </c>
    </row>
    <row r="13625" spans="1:2" x14ac:dyDescent="0.25">
      <c r="A13625" s="204">
        <v>41711</v>
      </c>
      <c r="B13625" s="201">
        <v>3.31</v>
      </c>
    </row>
    <row r="13626" spans="1:2" x14ac:dyDescent="0.25">
      <c r="A13626" s="204">
        <v>41712</v>
      </c>
      <c r="B13626" s="201">
        <v>3.3</v>
      </c>
    </row>
    <row r="13627" spans="1:2" x14ac:dyDescent="0.25">
      <c r="A13627" s="204">
        <v>41715</v>
      </c>
      <c r="B13627" s="201">
        <v>3.34</v>
      </c>
    </row>
    <row r="13628" spans="1:2" x14ac:dyDescent="0.25">
      <c r="A13628" s="204">
        <v>41716</v>
      </c>
      <c r="B13628" s="201">
        <v>3.33</v>
      </c>
    </row>
    <row r="13629" spans="1:2" x14ac:dyDescent="0.25">
      <c r="A13629" s="204">
        <v>41717</v>
      </c>
      <c r="B13629" s="201">
        <v>3.39</v>
      </c>
    </row>
    <row r="13630" spans="1:2" x14ac:dyDescent="0.25">
      <c r="A13630" s="204">
        <v>41718</v>
      </c>
      <c r="B13630" s="201">
        <v>3.4</v>
      </c>
    </row>
    <row r="13631" spans="1:2" x14ac:dyDescent="0.25">
      <c r="A13631" s="204">
        <v>41719</v>
      </c>
      <c r="B13631" s="201">
        <v>3.34</v>
      </c>
    </row>
    <row r="13632" spans="1:2" x14ac:dyDescent="0.25">
      <c r="A13632" s="204">
        <v>41722</v>
      </c>
      <c r="B13632" s="201">
        <v>3.31</v>
      </c>
    </row>
    <row r="13633" spans="1:2" x14ac:dyDescent="0.25">
      <c r="A13633" s="204">
        <v>41723</v>
      </c>
      <c r="B13633" s="201">
        <v>3.32</v>
      </c>
    </row>
    <row r="13634" spans="1:2" x14ac:dyDescent="0.25">
      <c r="A13634" s="204">
        <v>41724</v>
      </c>
      <c r="B13634" s="201">
        <v>3.29</v>
      </c>
    </row>
    <row r="13635" spans="1:2" x14ac:dyDescent="0.25">
      <c r="A13635" s="204">
        <v>41725</v>
      </c>
      <c r="B13635" s="201">
        <v>3.25</v>
      </c>
    </row>
    <row r="13636" spans="1:2" x14ac:dyDescent="0.25">
      <c r="A13636" s="204">
        <v>41726</v>
      </c>
      <c r="B13636" s="201">
        <v>3.29</v>
      </c>
    </row>
    <row r="13637" spans="1:2" x14ac:dyDescent="0.25">
      <c r="A13637" s="204">
        <v>41729</v>
      </c>
      <c r="B13637" s="201">
        <v>3.31</v>
      </c>
    </row>
    <row r="13638" spans="1:2" x14ac:dyDescent="0.25">
      <c r="A13638" s="204">
        <v>41730</v>
      </c>
      <c r="B13638" s="201">
        <v>3.35</v>
      </c>
    </row>
    <row r="13639" spans="1:2" x14ac:dyDescent="0.25">
      <c r="A13639" s="204">
        <v>41731</v>
      </c>
      <c r="B13639" s="201">
        <v>3.4</v>
      </c>
    </row>
    <row r="13640" spans="1:2" x14ac:dyDescent="0.25">
      <c r="A13640" s="204">
        <v>41732</v>
      </c>
      <c r="B13640" s="201">
        <v>3.38</v>
      </c>
    </row>
    <row r="13641" spans="1:2" x14ac:dyDescent="0.25">
      <c r="A13641" s="204">
        <v>41733</v>
      </c>
      <c r="B13641" s="201">
        <v>3.33</v>
      </c>
    </row>
    <row r="13642" spans="1:2" x14ac:dyDescent="0.25">
      <c r="A13642" s="204">
        <v>41736</v>
      </c>
      <c r="B13642" s="201">
        <v>3.3</v>
      </c>
    </row>
    <row r="13643" spans="1:2" x14ac:dyDescent="0.25">
      <c r="A13643" s="204">
        <v>41737</v>
      </c>
      <c r="B13643" s="201">
        <v>3.28</v>
      </c>
    </row>
    <row r="13644" spans="1:2" x14ac:dyDescent="0.25">
      <c r="A13644" s="204">
        <v>41738</v>
      </c>
      <c r="B13644" s="201">
        <v>3.31</v>
      </c>
    </row>
    <row r="13645" spans="1:2" x14ac:dyDescent="0.25">
      <c r="A13645" s="204">
        <v>41739</v>
      </c>
      <c r="B13645" s="201">
        <v>3.24</v>
      </c>
    </row>
    <row r="13646" spans="1:2" x14ac:dyDescent="0.25">
      <c r="A13646" s="204">
        <v>41740</v>
      </c>
      <c r="B13646" s="201">
        <v>3.22</v>
      </c>
    </row>
    <row r="13647" spans="1:2" x14ac:dyDescent="0.25">
      <c r="A13647" s="204">
        <v>41743</v>
      </c>
      <c r="B13647" s="201">
        <v>3.23</v>
      </c>
    </row>
    <row r="13648" spans="1:2" x14ac:dyDescent="0.25">
      <c r="A13648" s="204">
        <v>41744</v>
      </c>
      <c r="B13648" s="201">
        <v>3.2</v>
      </c>
    </row>
    <row r="13649" spans="1:2" x14ac:dyDescent="0.25">
      <c r="A13649" s="204">
        <v>41745</v>
      </c>
      <c r="B13649" s="201">
        <v>3.2</v>
      </c>
    </row>
    <row r="13650" spans="1:2" x14ac:dyDescent="0.25">
      <c r="A13650" s="204">
        <v>41746</v>
      </c>
      <c r="B13650" s="201">
        <v>3.27</v>
      </c>
    </row>
    <row r="13651" spans="1:2" x14ac:dyDescent="0.25">
      <c r="A13651" s="204">
        <v>41747</v>
      </c>
      <c r="B13651" s="201" t="e">
        <f>NA()</f>
        <v>#N/A</v>
      </c>
    </row>
    <row r="13652" spans="1:2" x14ac:dyDescent="0.25">
      <c r="A13652" s="204">
        <v>41750</v>
      </c>
      <c r="B13652" s="201">
        <v>3.27</v>
      </c>
    </row>
    <row r="13653" spans="1:2" x14ac:dyDescent="0.25">
      <c r="A13653" s="204">
        <v>41751</v>
      </c>
      <c r="B13653" s="201">
        <v>3.25</v>
      </c>
    </row>
    <row r="13654" spans="1:2" x14ac:dyDescent="0.25">
      <c r="A13654" s="204">
        <v>41752</v>
      </c>
      <c r="B13654" s="201">
        <v>3.22</v>
      </c>
    </row>
    <row r="13655" spans="1:2" x14ac:dyDescent="0.25">
      <c r="A13655" s="204">
        <v>41753</v>
      </c>
      <c r="B13655" s="201">
        <v>3.22</v>
      </c>
    </row>
    <row r="13656" spans="1:2" x14ac:dyDescent="0.25">
      <c r="A13656" s="204">
        <v>41754</v>
      </c>
      <c r="B13656" s="201">
        <v>3.2</v>
      </c>
    </row>
    <row r="13657" spans="1:2" x14ac:dyDescent="0.25">
      <c r="A13657" s="204">
        <v>41757</v>
      </c>
      <c r="B13657" s="201">
        <v>3.23</v>
      </c>
    </row>
    <row r="13658" spans="1:2" x14ac:dyDescent="0.25">
      <c r="A13658" s="204">
        <v>41758</v>
      </c>
      <c r="B13658" s="201">
        <v>3.25</v>
      </c>
    </row>
    <row r="13659" spans="1:2" x14ac:dyDescent="0.25">
      <c r="A13659" s="204">
        <v>41759</v>
      </c>
      <c r="B13659" s="201">
        <v>3.22</v>
      </c>
    </row>
    <row r="13660" spans="1:2" x14ac:dyDescent="0.25">
      <c r="A13660" s="204">
        <v>41760</v>
      </c>
      <c r="B13660" s="201">
        <v>3.16</v>
      </c>
    </row>
    <row r="13661" spans="1:2" x14ac:dyDescent="0.25">
      <c r="A13661" s="204">
        <v>41761</v>
      </c>
      <c r="B13661" s="201">
        <v>3.12</v>
      </c>
    </row>
    <row r="13662" spans="1:2" x14ac:dyDescent="0.25">
      <c r="A13662" s="204">
        <v>41764</v>
      </c>
      <c r="B13662" s="201">
        <v>3.16</v>
      </c>
    </row>
    <row r="13663" spans="1:2" x14ac:dyDescent="0.25">
      <c r="A13663" s="204">
        <v>41765</v>
      </c>
      <c r="B13663" s="201">
        <v>3.13</v>
      </c>
    </row>
    <row r="13664" spans="1:2" x14ac:dyDescent="0.25">
      <c r="A13664" s="204">
        <v>41766</v>
      </c>
      <c r="B13664" s="201">
        <v>3.12</v>
      </c>
    </row>
    <row r="13665" spans="1:2" x14ac:dyDescent="0.25">
      <c r="A13665" s="204">
        <v>41767</v>
      </c>
      <c r="B13665" s="201">
        <v>3.17</v>
      </c>
    </row>
    <row r="13666" spans="1:2" x14ac:dyDescent="0.25">
      <c r="A13666" s="204">
        <v>41768</v>
      </c>
      <c r="B13666" s="201">
        <v>3.18</v>
      </c>
    </row>
    <row r="13667" spans="1:2" x14ac:dyDescent="0.25">
      <c r="A13667" s="204">
        <v>41771</v>
      </c>
      <c r="B13667" s="201">
        <v>3.21</v>
      </c>
    </row>
    <row r="13668" spans="1:2" x14ac:dyDescent="0.25">
      <c r="A13668" s="204">
        <v>41772</v>
      </c>
      <c r="B13668" s="201">
        <v>3.17</v>
      </c>
    </row>
    <row r="13669" spans="1:2" x14ac:dyDescent="0.25">
      <c r="A13669" s="204">
        <v>41773</v>
      </c>
      <c r="B13669" s="201">
        <v>3.09</v>
      </c>
    </row>
    <row r="13670" spans="1:2" x14ac:dyDescent="0.25">
      <c r="A13670" s="204">
        <v>41774</v>
      </c>
      <c r="B13670" s="201">
        <v>3.05</v>
      </c>
    </row>
    <row r="13671" spans="1:2" x14ac:dyDescent="0.25">
      <c r="A13671" s="204">
        <v>41775</v>
      </c>
      <c r="B13671" s="201">
        <v>3.07</v>
      </c>
    </row>
    <row r="13672" spans="1:2" x14ac:dyDescent="0.25">
      <c r="A13672" s="204">
        <v>41778</v>
      </c>
      <c r="B13672" s="201">
        <v>3.11</v>
      </c>
    </row>
    <row r="13673" spans="1:2" x14ac:dyDescent="0.25">
      <c r="A13673" s="204">
        <v>41779</v>
      </c>
      <c r="B13673" s="201">
        <v>3.1</v>
      </c>
    </row>
    <row r="13674" spans="1:2" x14ac:dyDescent="0.25">
      <c r="A13674" s="204">
        <v>41780</v>
      </c>
      <c r="B13674" s="201">
        <v>3.13</v>
      </c>
    </row>
    <row r="13675" spans="1:2" x14ac:dyDescent="0.25">
      <c r="A13675" s="204">
        <v>41781</v>
      </c>
      <c r="B13675" s="201">
        <v>3.15</v>
      </c>
    </row>
    <row r="13676" spans="1:2" x14ac:dyDescent="0.25">
      <c r="A13676" s="204">
        <v>41782</v>
      </c>
      <c r="B13676" s="201">
        <v>3.12</v>
      </c>
    </row>
    <row r="13677" spans="1:2" x14ac:dyDescent="0.25">
      <c r="A13677" s="204">
        <v>41785</v>
      </c>
      <c r="B13677" s="201" t="e">
        <f>NA()</f>
        <v>#N/A</v>
      </c>
    </row>
    <row r="13678" spans="1:2" x14ac:dyDescent="0.25">
      <c r="A13678" s="204">
        <v>41786</v>
      </c>
      <c r="B13678" s="201">
        <v>3.09</v>
      </c>
    </row>
    <row r="13679" spans="1:2" x14ac:dyDescent="0.25">
      <c r="A13679" s="204">
        <v>41787</v>
      </c>
      <c r="B13679" s="201">
        <v>3.01</v>
      </c>
    </row>
    <row r="13680" spans="1:2" x14ac:dyDescent="0.25">
      <c r="A13680" s="204">
        <v>41788</v>
      </c>
      <c r="B13680" s="201">
        <v>3.03</v>
      </c>
    </row>
    <row r="13681" spans="1:2" x14ac:dyDescent="0.25">
      <c r="A13681" s="204">
        <v>41789</v>
      </c>
      <c r="B13681" s="201">
        <v>3.05</v>
      </c>
    </row>
    <row r="13682" spans="1:2" x14ac:dyDescent="0.25">
      <c r="A13682" s="204">
        <v>41792</v>
      </c>
      <c r="B13682" s="201">
        <v>3.1</v>
      </c>
    </row>
    <row r="13683" spans="1:2" x14ac:dyDescent="0.25">
      <c r="A13683" s="204">
        <v>41793</v>
      </c>
      <c r="B13683" s="201">
        <v>3.17</v>
      </c>
    </row>
    <row r="13684" spans="1:2" x14ac:dyDescent="0.25">
      <c r="A13684" s="204">
        <v>41794</v>
      </c>
      <c r="B13684" s="201">
        <v>3.18</v>
      </c>
    </row>
    <row r="13685" spans="1:2" x14ac:dyDescent="0.25">
      <c r="A13685" s="204">
        <v>41795</v>
      </c>
      <c r="B13685" s="201">
        <v>3.17</v>
      </c>
    </row>
    <row r="13686" spans="1:2" x14ac:dyDescent="0.25">
      <c r="A13686" s="204">
        <v>41796</v>
      </c>
      <c r="B13686" s="201">
        <v>3.17</v>
      </c>
    </row>
    <row r="13687" spans="1:2" x14ac:dyDescent="0.25">
      <c r="A13687" s="204">
        <v>41799</v>
      </c>
      <c r="B13687" s="201">
        <v>3.18</v>
      </c>
    </row>
    <row r="13688" spans="1:2" x14ac:dyDescent="0.25">
      <c r="A13688" s="204">
        <v>41800</v>
      </c>
      <c r="B13688" s="201">
        <v>3.2</v>
      </c>
    </row>
    <row r="13689" spans="1:2" x14ac:dyDescent="0.25">
      <c r="A13689" s="204">
        <v>41801</v>
      </c>
      <c r="B13689" s="201">
        <v>3.2</v>
      </c>
    </row>
    <row r="13690" spans="1:2" x14ac:dyDescent="0.25">
      <c r="A13690" s="204">
        <v>41802</v>
      </c>
      <c r="B13690" s="201">
        <v>3.14</v>
      </c>
    </row>
    <row r="13691" spans="1:2" x14ac:dyDescent="0.25">
      <c r="A13691" s="204">
        <v>41803</v>
      </c>
      <c r="B13691" s="201">
        <v>3.14</v>
      </c>
    </row>
    <row r="13692" spans="1:2" x14ac:dyDescent="0.25">
      <c r="A13692" s="204">
        <v>41806</v>
      </c>
      <c r="B13692" s="201">
        <v>3.14</v>
      </c>
    </row>
    <row r="13693" spans="1:2" x14ac:dyDescent="0.25">
      <c r="A13693" s="204">
        <v>41807</v>
      </c>
      <c r="B13693" s="201">
        <v>3.19</v>
      </c>
    </row>
    <row r="13694" spans="1:2" x14ac:dyDescent="0.25">
      <c r="A13694" s="204">
        <v>41808</v>
      </c>
      <c r="B13694" s="201">
        <v>3.16</v>
      </c>
    </row>
    <row r="13695" spans="1:2" x14ac:dyDescent="0.25">
      <c r="A13695" s="204">
        <v>41809</v>
      </c>
      <c r="B13695" s="201">
        <v>3.2</v>
      </c>
    </row>
    <row r="13696" spans="1:2" x14ac:dyDescent="0.25">
      <c r="A13696" s="204">
        <v>41810</v>
      </c>
      <c r="B13696" s="201">
        <v>3.18</v>
      </c>
    </row>
    <row r="13697" spans="1:2" x14ac:dyDescent="0.25">
      <c r="A13697" s="204">
        <v>41813</v>
      </c>
      <c r="B13697" s="201">
        <v>3.18</v>
      </c>
    </row>
    <row r="13698" spans="1:2" x14ac:dyDescent="0.25">
      <c r="A13698" s="204">
        <v>41814</v>
      </c>
      <c r="B13698" s="201">
        <v>3.14</v>
      </c>
    </row>
    <row r="13699" spans="1:2" x14ac:dyDescent="0.25">
      <c r="A13699" s="204">
        <v>41815</v>
      </c>
      <c r="B13699" s="201">
        <v>3.12</v>
      </c>
    </row>
    <row r="13700" spans="1:2" x14ac:dyDescent="0.25">
      <c r="A13700" s="204">
        <v>41816</v>
      </c>
      <c r="B13700" s="201">
        <v>3.08</v>
      </c>
    </row>
    <row r="13701" spans="1:2" x14ac:dyDescent="0.25">
      <c r="A13701" s="204">
        <v>41817</v>
      </c>
      <c r="B13701" s="201">
        <v>3.1</v>
      </c>
    </row>
    <row r="13702" spans="1:2" x14ac:dyDescent="0.25">
      <c r="A13702" s="204">
        <v>41820</v>
      </c>
      <c r="B13702" s="201">
        <v>3.08</v>
      </c>
    </row>
    <row r="13703" spans="1:2" x14ac:dyDescent="0.25">
      <c r="A13703" s="204">
        <v>41821</v>
      </c>
      <c r="B13703" s="201">
        <v>3.13</v>
      </c>
    </row>
    <row r="13704" spans="1:2" x14ac:dyDescent="0.25">
      <c r="A13704" s="204">
        <v>41822</v>
      </c>
      <c r="B13704" s="201">
        <v>3.2</v>
      </c>
    </row>
    <row r="13705" spans="1:2" x14ac:dyDescent="0.25">
      <c r="A13705" s="204">
        <v>41823</v>
      </c>
      <c r="B13705" s="201">
        <v>3.21</v>
      </c>
    </row>
    <row r="13706" spans="1:2" x14ac:dyDescent="0.25">
      <c r="A13706" s="204">
        <v>41824</v>
      </c>
      <c r="B13706" s="201" t="e">
        <f>NA()</f>
        <v>#N/A</v>
      </c>
    </row>
    <row r="13707" spans="1:2" x14ac:dyDescent="0.25">
      <c r="A13707" s="204">
        <v>41827</v>
      </c>
      <c r="B13707" s="201">
        <v>3.17</v>
      </c>
    </row>
    <row r="13708" spans="1:2" x14ac:dyDescent="0.25">
      <c r="A13708" s="204">
        <v>41828</v>
      </c>
      <c r="B13708" s="201">
        <v>3.12</v>
      </c>
    </row>
    <row r="13709" spans="1:2" x14ac:dyDescent="0.25">
      <c r="A13709" s="204">
        <v>41829</v>
      </c>
      <c r="B13709" s="201">
        <v>3.1</v>
      </c>
    </row>
    <row r="13710" spans="1:2" x14ac:dyDescent="0.25">
      <c r="A13710" s="204">
        <v>41830</v>
      </c>
      <c r="B13710" s="201">
        <v>3.1</v>
      </c>
    </row>
    <row r="13711" spans="1:2" x14ac:dyDescent="0.25">
      <c r="A13711" s="204">
        <v>41831</v>
      </c>
      <c r="B13711" s="201">
        <v>3.07</v>
      </c>
    </row>
    <row r="13712" spans="1:2" x14ac:dyDescent="0.25">
      <c r="A13712" s="204">
        <v>41834</v>
      </c>
      <c r="B13712" s="201">
        <v>3.1</v>
      </c>
    </row>
    <row r="13713" spans="1:2" x14ac:dyDescent="0.25">
      <c r="A13713" s="204">
        <v>41835</v>
      </c>
      <c r="B13713" s="201">
        <v>3.1</v>
      </c>
    </row>
    <row r="13714" spans="1:2" x14ac:dyDescent="0.25">
      <c r="A13714" s="204">
        <v>41836</v>
      </c>
      <c r="B13714" s="201">
        <v>3.08</v>
      </c>
    </row>
    <row r="13715" spans="1:2" x14ac:dyDescent="0.25">
      <c r="A13715" s="204">
        <v>41837</v>
      </c>
      <c r="B13715" s="201">
        <v>3.01</v>
      </c>
    </row>
    <row r="13716" spans="1:2" x14ac:dyDescent="0.25">
      <c r="A13716" s="204">
        <v>41838</v>
      </c>
      <c r="B13716" s="201">
        <v>3.03</v>
      </c>
    </row>
    <row r="13717" spans="1:2" x14ac:dyDescent="0.25">
      <c r="A13717" s="204">
        <v>41841</v>
      </c>
      <c r="B13717" s="201">
        <v>3.01</v>
      </c>
    </row>
    <row r="13718" spans="1:2" x14ac:dyDescent="0.25">
      <c r="A13718" s="204">
        <v>41842</v>
      </c>
      <c r="B13718" s="201">
        <v>3</v>
      </c>
    </row>
    <row r="13719" spans="1:2" x14ac:dyDescent="0.25">
      <c r="A13719" s="204">
        <v>41843</v>
      </c>
      <c r="B13719" s="201">
        <v>3</v>
      </c>
    </row>
    <row r="13720" spans="1:2" x14ac:dyDescent="0.25">
      <c r="A13720" s="204">
        <v>41844</v>
      </c>
      <c r="B13720" s="201">
        <v>3.04</v>
      </c>
    </row>
    <row r="13721" spans="1:2" x14ac:dyDescent="0.25">
      <c r="A13721" s="204">
        <v>41845</v>
      </c>
      <c r="B13721" s="201">
        <v>2.99</v>
      </c>
    </row>
    <row r="13722" spans="1:2" x14ac:dyDescent="0.25">
      <c r="A13722" s="204">
        <v>41848</v>
      </c>
      <c r="B13722" s="201">
        <v>3.01</v>
      </c>
    </row>
    <row r="13723" spans="1:2" x14ac:dyDescent="0.25">
      <c r="A13723" s="204">
        <v>41849</v>
      </c>
      <c r="B13723" s="201">
        <v>2.97</v>
      </c>
    </row>
    <row r="13724" spans="1:2" x14ac:dyDescent="0.25">
      <c r="A13724" s="204">
        <v>41850</v>
      </c>
      <c r="B13724" s="201">
        <v>3.06</v>
      </c>
    </row>
    <row r="13725" spans="1:2" x14ac:dyDescent="0.25">
      <c r="A13725" s="204">
        <v>41851</v>
      </c>
      <c r="B13725" s="201">
        <v>3.07</v>
      </c>
    </row>
    <row r="13726" spans="1:2" x14ac:dyDescent="0.25">
      <c r="A13726" s="204">
        <v>41852</v>
      </c>
      <c r="B13726" s="201">
        <v>3.03</v>
      </c>
    </row>
    <row r="13727" spans="1:2" x14ac:dyDescent="0.25">
      <c r="A13727" s="204">
        <v>41855</v>
      </c>
      <c r="B13727" s="201">
        <v>3.04</v>
      </c>
    </row>
    <row r="13728" spans="1:2" x14ac:dyDescent="0.25">
      <c r="A13728" s="204">
        <v>41856</v>
      </c>
      <c r="B13728" s="201">
        <v>3.02</v>
      </c>
    </row>
    <row r="13729" spans="1:2" x14ac:dyDescent="0.25">
      <c r="A13729" s="204">
        <v>41857</v>
      </c>
      <c r="B13729" s="201">
        <v>3.01</v>
      </c>
    </row>
    <row r="13730" spans="1:2" x14ac:dyDescent="0.25">
      <c r="A13730" s="204">
        <v>41858</v>
      </c>
      <c r="B13730" s="201">
        <v>2.97</v>
      </c>
    </row>
    <row r="13731" spans="1:2" x14ac:dyDescent="0.25">
      <c r="A13731" s="204">
        <v>41859</v>
      </c>
      <c r="B13731" s="201">
        <v>2.97</v>
      </c>
    </row>
    <row r="13732" spans="1:2" x14ac:dyDescent="0.25">
      <c r="A13732" s="204">
        <v>41862</v>
      </c>
      <c r="B13732" s="201">
        <v>2.97</v>
      </c>
    </row>
    <row r="13733" spans="1:2" x14ac:dyDescent="0.25">
      <c r="A13733" s="204">
        <v>41863</v>
      </c>
      <c r="B13733" s="201">
        <v>3</v>
      </c>
    </row>
    <row r="13734" spans="1:2" x14ac:dyDescent="0.25">
      <c r="A13734" s="204">
        <v>41864</v>
      </c>
      <c r="B13734" s="201">
        <v>2.97</v>
      </c>
    </row>
    <row r="13735" spans="1:2" x14ac:dyDescent="0.25">
      <c r="A13735" s="204">
        <v>41865</v>
      </c>
      <c r="B13735" s="201">
        <v>2.93</v>
      </c>
    </row>
    <row r="13736" spans="1:2" x14ac:dyDescent="0.25">
      <c r="A13736" s="204">
        <v>41866</v>
      </c>
      <c r="B13736" s="201">
        <v>2.86</v>
      </c>
    </row>
    <row r="13737" spans="1:2" x14ac:dyDescent="0.25">
      <c r="A13737" s="204">
        <v>41869</v>
      </c>
      <c r="B13737" s="201">
        <v>2.92</v>
      </c>
    </row>
    <row r="13738" spans="1:2" x14ac:dyDescent="0.25">
      <c r="A13738" s="204">
        <v>41870</v>
      </c>
      <c r="B13738" s="201">
        <v>2.94</v>
      </c>
    </row>
    <row r="13739" spans="1:2" x14ac:dyDescent="0.25">
      <c r="A13739" s="204">
        <v>41871</v>
      </c>
      <c r="B13739" s="201">
        <v>2.95</v>
      </c>
    </row>
    <row r="13740" spans="1:2" x14ac:dyDescent="0.25">
      <c r="A13740" s="204">
        <v>41872</v>
      </c>
      <c r="B13740" s="201">
        <v>2.92</v>
      </c>
    </row>
    <row r="13741" spans="1:2" x14ac:dyDescent="0.25">
      <c r="A13741" s="204">
        <v>41873</v>
      </c>
      <c r="B13741" s="201">
        <v>2.9</v>
      </c>
    </row>
    <row r="13742" spans="1:2" x14ac:dyDescent="0.25">
      <c r="A13742" s="204">
        <v>41876</v>
      </c>
      <c r="B13742" s="201">
        <v>2.88</v>
      </c>
    </row>
    <row r="13743" spans="1:2" x14ac:dyDescent="0.25">
      <c r="A13743" s="204">
        <v>41877</v>
      </c>
      <c r="B13743" s="201">
        <v>2.89</v>
      </c>
    </row>
    <row r="13744" spans="1:2" x14ac:dyDescent="0.25">
      <c r="A13744" s="204">
        <v>41878</v>
      </c>
      <c r="B13744" s="201">
        <v>2.85</v>
      </c>
    </row>
    <row r="13745" spans="1:2" x14ac:dyDescent="0.25">
      <c r="A13745" s="204">
        <v>41879</v>
      </c>
      <c r="B13745" s="201">
        <v>2.82</v>
      </c>
    </row>
    <row r="13746" spans="1:2" x14ac:dyDescent="0.25">
      <c r="A13746" s="204">
        <v>41880</v>
      </c>
      <c r="B13746" s="201">
        <v>2.83</v>
      </c>
    </row>
    <row r="13747" spans="1:2" x14ac:dyDescent="0.25">
      <c r="A13747" s="204">
        <v>41883</v>
      </c>
      <c r="B13747" s="201" t="e">
        <f>NA()</f>
        <v>#N/A</v>
      </c>
    </row>
    <row r="13748" spans="1:2" x14ac:dyDescent="0.25">
      <c r="A13748" s="204">
        <v>41884</v>
      </c>
      <c r="B13748" s="201">
        <v>2.91</v>
      </c>
    </row>
    <row r="13749" spans="1:2" x14ac:dyDescent="0.25">
      <c r="A13749" s="204">
        <v>41885</v>
      </c>
      <c r="B13749" s="201">
        <v>2.9</v>
      </c>
    </row>
    <row r="13750" spans="1:2" x14ac:dyDescent="0.25">
      <c r="A13750" s="204">
        <v>41886</v>
      </c>
      <c r="B13750" s="201">
        <v>2.95</v>
      </c>
    </row>
    <row r="13751" spans="1:2" x14ac:dyDescent="0.25">
      <c r="A13751" s="204">
        <v>41887</v>
      </c>
      <c r="B13751" s="201">
        <v>2.97</v>
      </c>
    </row>
    <row r="13752" spans="1:2" x14ac:dyDescent="0.25">
      <c r="A13752" s="204">
        <v>41890</v>
      </c>
      <c r="B13752" s="201">
        <v>2.97</v>
      </c>
    </row>
    <row r="13753" spans="1:2" x14ac:dyDescent="0.25">
      <c r="A13753" s="204">
        <v>41891</v>
      </c>
      <c r="B13753" s="201">
        <v>2.97</v>
      </c>
    </row>
    <row r="13754" spans="1:2" x14ac:dyDescent="0.25">
      <c r="A13754" s="204">
        <v>41892</v>
      </c>
      <c r="B13754" s="201">
        <v>3.01</v>
      </c>
    </row>
    <row r="13755" spans="1:2" x14ac:dyDescent="0.25">
      <c r="A13755" s="204">
        <v>41893</v>
      </c>
      <c r="B13755" s="201">
        <v>3.02</v>
      </c>
    </row>
    <row r="13756" spans="1:2" x14ac:dyDescent="0.25">
      <c r="A13756" s="204">
        <v>41894</v>
      </c>
      <c r="B13756" s="201">
        <v>3.1</v>
      </c>
    </row>
    <row r="13757" spans="1:2" x14ac:dyDescent="0.25">
      <c r="A13757" s="204">
        <v>41897</v>
      </c>
      <c r="B13757" s="201">
        <v>3.09</v>
      </c>
    </row>
    <row r="13758" spans="1:2" x14ac:dyDescent="0.25">
      <c r="A13758" s="204">
        <v>41898</v>
      </c>
      <c r="B13758" s="201">
        <v>3.11</v>
      </c>
    </row>
    <row r="13759" spans="1:2" x14ac:dyDescent="0.25">
      <c r="A13759" s="204">
        <v>41899</v>
      </c>
      <c r="B13759" s="201">
        <v>3.12</v>
      </c>
    </row>
    <row r="13760" spans="1:2" x14ac:dyDescent="0.25">
      <c r="A13760" s="204">
        <v>41900</v>
      </c>
      <c r="B13760" s="201">
        <v>3.12</v>
      </c>
    </row>
    <row r="13761" spans="1:2" x14ac:dyDescent="0.25">
      <c r="A13761" s="204">
        <v>41901</v>
      </c>
      <c r="B13761" s="201">
        <v>3.05</v>
      </c>
    </row>
    <row r="13762" spans="1:2" x14ac:dyDescent="0.25">
      <c r="A13762" s="204">
        <v>41904</v>
      </c>
      <c r="B13762" s="201">
        <v>3.04</v>
      </c>
    </row>
    <row r="13763" spans="1:2" x14ac:dyDescent="0.25">
      <c r="A13763" s="204">
        <v>41905</v>
      </c>
      <c r="B13763" s="201">
        <v>3.01</v>
      </c>
    </row>
    <row r="13764" spans="1:2" x14ac:dyDescent="0.25">
      <c r="A13764" s="204">
        <v>41906</v>
      </c>
      <c r="B13764" s="201">
        <v>3.04</v>
      </c>
    </row>
    <row r="13765" spans="1:2" x14ac:dyDescent="0.25">
      <c r="A13765" s="204">
        <v>41907</v>
      </c>
      <c r="B13765" s="201">
        <v>2.98</v>
      </c>
    </row>
    <row r="13766" spans="1:2" x14ac:dyDescent="0.25">
      <c r="A13766" s="204">
        <v>41908</v>
      </c>
      <c r="B13766" s="201">
        <v>2.99</v>
      </c>
    </row>
    <row r="13767" spans="1:2" x14ac:dyDescent="0.25">
      <c r="A13767" s="204">
        <v>41911</v>
      </c>
      <c r="B13767" s="201">
        <v>2.95</v>
      </c>
    </row>
    <row r="13768" spans="1:2" x14ac:dyDescent="0.25">
      <c r="A13768" s="204">
        <v>41912</v>
      </c>
      <c r="B13768" s="201">
        <v>2.98</v>
      </c>
    </row>
    <row r="13769" spans="1:2" x14ac:dyDescent="0.25">
      <c r="A13769" s="204">
        <v>41913</v>
      </c>
      <c r="B13769" s="201">
        <v>2.87</v>
      </c>
    </row>
    <row r="13770" spans="1:2" x14ac:dyDescent="0.25">
      <c r="A13770" s="204">
        <v>41914</v>
      </c>
      <c r="B13770" s="201">
        <v>2.9</v>
      </c>
    </row>
    <row r="13771" spans="1:2" x14ac:dyDescent="0.25">
      <c r="A13771" s="204">
        <v>41915</v>
      </c>
      <c r="B13771" s="201">
        <v>2.89</v>
      </c>
    </row>
    <row r="13772" spans="1:2" x14ac:dyDescent="0.25">
      <c r="A13772" s="204">
        <v>41918</v>
      </c>
      <c r="B13772" s="201">
        <v>2.88</v>
      </c>
    </row>
    <row r="13773" spans="1:2" x14ac:dyDescent="0.25">
      <c r="A13773" s="204">
        <v>41919</v>
      </c>
      <c r="B13773" s="201">
        <v>2.81</v>
      </c>
    </row>
    <row r="13774" spans="1:2" x14ac:dyDescent="0.25">
      <c r="A13774" s="204">
        <v>41920</v>
      </c>
      <c r="B13774" s="201">
        <v>2.82</v>
      </c>
    </row>
    <row r="13775" spans="1:2" x14ac:dyDescent="0.25">
      <c r="A13775" s="204">
        <v>41921</v>
      </c>
      <c r="B13775" s="201">
        <v>2.81</v>
      </c>
    </row>
    <row r="13776" spans="1:2" x14ac:dyDescent="0.25">
      <c r="A13776" s="204">
        <v>41922</v>
      </c>
      <c r="B13776" s="201">
        <v>2.77</v>
      </c>
    </row>
    <row r="13777" spans="1:2" x14ac:dyDescent="0.25">
      <c r="A13777" s="204">
        <v>41925</v>
      </c>
      <c r="B13777" s="201" t="e">
        <f>NA()</f>
        <v>#N/A</v>
      </c>
    </row>
    <row r="13778" spans="1:2" x14ac:dyDescent="0.25">
      <c r="A13778" s="204">
        <v>41926</v>
      </c>
      <c r="B13778" s="201">
        <v>2.68</v>
      </c>
    </row>
    <row r="13779" spans="1:2" x14ac:dyDescent="0.25">
      <c r="A13779" s="204">
        <v>41927</v>
      </c>
      <c r="B13779" s="201">
        <v>2.64</v>
      </c>
    </row>
    <row r="13780" spans="1:2" x14ac:dyDescent="0.25">
      <c r="A13780" s="204">
        <v>41928</v>
      </c>
      <c r="B13780" s="201">
        <v>2.66</v>
      </c>
    </row>
    <row r="13781" spans="1:2" x14ac:dyDescent="0.25">
      <c r="A13781" s="204">
        <v>41929</v>
      </c>
      <c r="B13781" s="201">
        <v>2.7</v>
      </c>
    </row>
    <row r="13782" spans="1:2" x14ac:dyDescent="0.25">
      <c r="A13782" s="204">
        <v>41932</v>
      </c>
      <c r="B13782" s="201">
        <v>2.68</v>
      </c>
    </row>
    <row r="13783" spans="1:2" x14ac:dyDescent="0.25">
      <c r="A13783" s="204">
        <v>41933</v>
      </c>
      <c r="B13783" s="201">
        <v>2.72</v>
      </c>
    </row>
    <row r="13784" spans="1:2" x14ac:dyDescent="0.25">
      <c r="A13784" s="204">
        <v>41934</v>
      </c>
      <c r="B13784" s="201">
        <v>2.73</v>
      </c>
    </row>
    <row r="13785" spans="1:2" x14ac:dyDescent="0.25">
      <c r="A13785" s="204">
        <v>41935</v>
      </c>
      <c r="B13785" s="201">
        <v>2.77</v>
      </c>
    </row>
    <row r="13786" spans="1:2" x14ac:dyDescent="0.25">
      <c r="A13786" s="204">
        <v>41936</v>
      </c>
      <c r="B13786" s="201">
        <v>2.77</v>
      </c>
    </row>
    <row r="13787" spans="1:2" x14ac:dyDescent="0.25">
      <c r="A13787" s="204">
        <v>41939</v>
      </c>
      <c r="B13787" s="201">
        <v>2.75</v>
      </c>
    </row>
    <row r="13788" spans="1:2" x14ac:dyDescent="0.25">
      <c r="A13788" s="204">
        <v>41940</v>
      </c>
      <c r="B13788" s="201">
        <v>2.79</v>
      </c>
    </row>
    <row r="13789" spans="1:2" x14ac:dyDescent="0.25">
      <c r="A13789" s="204">
        <v>41941</v>
      </c>
      <c r="B13789" s="201">
        <v>2.79</v>
      </c>
    </row>
    <row r="13790" spans="1:2" x14ac:dyDescent="0.25">
      <c r="A13790" s="204">
        <v>41942</v>
      </c>
      <c r="B13790" s="201">
        <v>2.77</v>
      </c>
    </row>
    <row r="13791" spans="1:2" x14ac:dyDescent="0.25">
      <c r="A13791" s="204">
        <v>41943</v>
      </c>
      <c r="B13791" s="201">
        <v>2.81</v>
      </c>
    </row>
    <row r="13792" spans="1:2" x14ac:dyDescent="0.25">
      <c r="A13792" s="204">
        <v>41946</v>
      </c>
      <c r="B13792" s="201">
        <v>2.8</v>
      </c>
    </row>
    <row r="13793" spans="1:2" x14ac:dyDescent="0.25">
      <c r="A13793" s="204">
        <v>41947</v>
      </c>
      <c r="B13793" s="201">
        <v>2.78</v>
      </c>
    </row>
    <row r="13794" spans="1:2" x14ac:dyDescent="0.25">
      <c r="A13794" s="204">
        <v>41948</v>
      </c>
      <c r="B13794" s="201">
        <v>2.79</v>
      </c>
    </row>
    <row r="13795" spans="1:2" x14ac:dyDescent="0.25">
      <c r="A13795" s="204">
        <v>41949</v>
      </c>
      <c r="B13795" s="201">
        <v>2.83</v>
      </c>
    </row>
    <row r="13796" spans="1:2" x14ac:dyDescent="0.25">
      <c r="A13796" s="204">
        <v>41950</v>
      </c>
      <c r="B13796" s="201">
        <v>2.76</v>
      </c>
    </row>
    <row r="13797" spans="1:2" x14ac:dyDescent="0.25">
      <c r="A13797" s="204">
        <v>41953</v>
      </c>
      <c r="B13797" s="201">
        <v>2.81</v>
      </c>
    </row>
    <row r="13798" spans="1:2" x14ac:dyDescent="0.25">
      <c r="A13798" s="204">
        <v>41954</v>
      </c>
      <c r="B13798" s="201" t="e">
        <f>NA()</f>
        <v>#N/A</v>
      </c>
    </row>
    <row r="13799" spans="1:2" x14ac:dyDescent="0.25">
      <c r="A13799" s="204">
        <v>41955</v>
      </c>
      <c r="B13799" s="201">
        <v>2.81</v>
      </c>
    </row>
    <row r="13800" spans="1:2" x14ac:dyDescent="0.25">
      <c r="A13800" s="204">
        <v>41956</v>
      </c>
      <c r="B13800" s="201">
        <v>2.8</v>
      </c>
    </row>
    <row r="13801" spans="1:2" x14ac:dyDescent="0.25">
      <c r="A13801" s="204">
        <v>41957</v>
      </c>
      <c r="B13801" s="201">
        <v>2.77</v>
      </c>
    </row>
    <row r="13802" spans="1:2" x14ac:dyDescent="0.25">
      <c r="A13802" s="204">
        <v>41960</v>
      </c>
      <c r="B13802" s="201">
        <v>2.79</v>
      </c>
    </row>
    <row r="13803" spans="1:2" x14ac:dyDescent="0.25">
      <c r="A13803" s="204">
        <v>41961</v>
      </c>
      <c r="B13803" s="201">
        <v>2.77</v>
      </c>
    </row>
    <row r="13804" spans="1:2" x14ac:dyDescent="0.25">
      <c r="A13804" s="204">
        <v>41962</v>
      </c>
      <c r="B13804" s="201">
        <v>2.8</v>
      </c>
    </row>
    <row r="13805" spans="1:2" x14ac:dyDescent="0.25">
      <c r="A13805" s="204">
        <v>41963</v>
      </c>
      <c r="B13805" s="201">
        <v>2.78</v>
      </c>
    </row>
    <row r="13806" spans="1:2" x14ac:dyDescent="0.25">
      <c r="A13806" s="204">
        <v>41964</v>
      </c>
      <c r="B13806" s="201">
        <v>2.75</v>
      </c>
    </row>
    <row r="13807" spans="1:2" x14ac:dyDescent="0.25">
      <c r="A13807" s="204">
        <v>41967</v>
      </c>
      <c r="B13807" s="201">
        <v>2.74</v>
      </c>
    </row>
    <row r="13808" spans="1:2" x14ac:dyDescent="0.25">
      <c r="A13808" s="204">
        <v>41968</v>
      </c>
      <c r="B13808" s="201">
        <v>2.69</v>
      </c>
    </row>
    <row r="13809" spans="1:2" x14ac:dyDescent="0.25">
      <c r="A13809" s="204">
        <v>41969</v>
      </c>
      <c r="B13809" s="201">
        <v>2.67</v>
      </c>
    </row>
    <row r="13810" spans="1:2" x14ac:dyDescent="0.25">
      <c r="A13810" s="204">
        <v>41970</v>
      </c>
      <c r="B13810" s="201" t="e">
        <f>NA()</f>
        <v>#N/A</v>
      </c>
    </row>
    <row r="13811" spans="1:2" x14ac:dyDescent="0.25">
      <c r="A13811" s="204">
        <v>41971</v>
      </c>
      <c r="B13811" s="201">
        <v>2.62</v>
      </c>
    </row>
    <row r="13812" spans="1:2" x14ac:dyDescent="0.25">
      <c r="A13812" s="204">
        <v>41974</v>
      </c>
      <c r="B13812" s="201">
        <v>2.66</v>
      </c>
    </row>
    <row r="13813" spans="1:2" x14ac:dyDescent="0.25">
      <c r="A13813" s="204">
        <v>41975</v>
      </c>
      <c r="B13813" s="201">
        <v>2.72</v>
      </c>
    </row>
    <row r="13814" spans="1:2" x14ac:dyDescent="0.25">
      <c r="A13814" s="204">
        <v>41976</v>
      </c>
      <c r="B13814" s="201">
        <v>2.71</v>
      </c>
    </row>
    <row r="13815" spans="1:2" x14ac:dyDescent="0.25">
      <c r="A13815" s="204">
        <v>41977</v>
      </c>
      <c r="B13815" s="201">
        <v>2.66</v>
      </c>
    </row>
    <row r="13816" spans="1:2" x14ac:dyDescent="0.25">
      <c r="A13816" s="204">
        <v>41978</v>
      </c>
      <c r="B13816" s="201">
        <v>2.69</v>
      </c>
    </row>
    <row r="13817" spans="1:2" x14ac:dyDescent="0.25">
      <c r="A13817" s="204">
        <v>41981</v>
      </c>
      <c r="B13817" s="201">
        <v>2.62</v>
      </c>
    </row>
    <row r="13818" spans="1:2" x14ac:dyDescent="0.25">
      <c r="A13818" s="204">
        <v>41982</v>
      </c>
      <c r="B13818" s="201">
        <v>2.58</v>
      </c>
    </row>
    <row r="13819" spans="1:2" x14ac:dyDescent="0.25">
      <c r="A13819" s="204">
        <v>41983</v>
      </c>
      <c r="B13819" s="201">
        <v>2.54</v>
      </c>
    </row>
    <row r="13820" spans="1:2" x14ac:dyDescent="0.25">
      <c r="A13820" s="204">
        <v>41984</v>
      </c>
      <c r="B13820" s="201">
        <v>2.54</v>
      </c>
    </row>
    <row r="13821" spans="1:2" x14ac:dyDescent="0.25">
      <c r="A13821" s="204">
        <v>41985</v>
      </c>
      <c r="B13821" s="201">
        <v>2.4500000000000002</v>
      </c>
    </row>
    <row r="13822" spans="1:2" x14ac:dyDescent="0.25">
      <c r="A13822" s="204">
        <v>41988</v>
      </c>
      <c r="B13822" s="201">
        <v>2.4500000000000002</v>
      </c>
    </row>
    <row r="13823" spans="1:2" x14ac:dyDescent="0.25">
      <c r="A13823" s="204">
        <v>41989</v>
      </c>
      <c r="B13823" s="201">
        <v>2.4</v>
      </c>
    </row>
    <row r="13824" spans="1:2" x14ac:dyDescent="0.25">
      <c r="A13824" s="204">
        <v>41990</v>
      </c>
      <c r="B13824" s="201">
        <v>2.46</v>
      </c>
    </row>
    <row r="13825" spans="1:2" x14ac:dyDescent="0.25">
      <c r="A13825" s="204">
        <v>41991</v>
      </c>
      <c r="B13825" s="201">
        <v>2.54</v>
      </c>
    </row>
    <row r="13826" spans="1:2" x14ac:dyDescent="0.25">
      <c r="A13826" s="204">
        <v>41992</v>
      </c>
      <c r="B13826" s="201">
        <v>2.48</v>
      </c>
    </row>
    <row r="13827" spans="1:2" x14ac:dyDescent="0.25">
      <c r="A13827" s="204">
        <v>41995</v>
      </c>
      <c r="B13827" s="201">
        <v>2.4700000000000002</v>
      </c>
    </row>
    <row r="13828" spans="1:2" x14ac:dyDescent="0.25">
      <c r="A13828" s="204">
        <v>41996</v>
      </c>
      <c r="B13828" s="201">
        <v>2.57</v>
      </c>
    </row>
    <row r="13829" spans="1:2" x14ac:dyDescent="0.25">
      <c r="A13829" s="204">
        <v>41997</v>
      </c>
      <c r="B13829" s="201">
        <v>2.56</v>
      </c>
    </row>
    <row r="13830" spans="1:2" x14ac:dyDescent="0.25">
      <c r="A13830" s="204">
        <v>41998</v>
      </c>
      <c r="B13830" s="201" t="e">
        <f>NA()</f>
        <v>#N/A</v>
      </c>
    </row>
    <row r="13831" spans="1:2" x14ac:dyDescent="0.25">
      <c r="A13831" s="204">
        <v>41999</v>
      </c>
      <c r="B13831" s="201">
        <v>2.54</v>
      </c>
    </row>
    <row r="13832" spans="1:2" x14ac:dyDescent="0.25">
      <c r="A13832" s="204">
        <v>42002</v>
      </c>
      <c r="B13832" s="201">
        <v>2.5099999999999998</v>
      </c>
    </row>
    <row r="13833" spans="1:2" x14ac:dyDescent="0.25">
      <c r="A13833" s="204">
        <v>42003</v>
      </c>
      <c r="B13833" s="201">
        <v>2.4900000000000002</v>
      </c>
    </row>
    <row r="13834" spans="1:2" x14ac:dyDescent="0.25">
      <c r="A13834" s="204">
        <v>42004</v>
      </c>
      <c r="B13834" s="201">
        <v>2.4700000000000002</v>
      </c>
    </row>
    <row r="13835" spans="1:2" x14ac:dyDescent="0.25">
      <c r="A13835" s="204">
        <v>42005</v>
      </c>
      <c r="B13835" s="201" t="e">
        <f>NA()</f>
        <v>#N/A</v>
      </c>
    </row>
    <row r="13836" spans="1:2" x14ac:dyDescent="0.25">
      <c r="A13836" s="204">
        <v>42006</v>
      </c>
      <c r="B13836" s="201">
        <v>2.41</v>
      </c>
    </row>
    <row r="13837" spans="1:2" x14ac:dyDescent="0.25">
      <c r="A13837" s="204">
        <v>42009</v>
      </c>
      <c r="B13837" s="201">
        <v>2.3199999999999998</v>
      </c>
    </row>
    <row r="13838" spans="1:2" x14ac:dyDescent="0.25">
      <c r="A13838" s="204">
        <v>42010</v>
      </c>
      <c r="B13838" s="201">
        <v>2.25</v>
      </c>
    </row>
    <row r="13839" spans="1:2" x14ac:dyDescent="0.25">
      <c r="A13839" s="204">
        <v>42011</v>
      </c>
      <c r="B13839" s="201">
        <v>2.25</v>
      </c>
    </row>
    <row r="13840" spans="1:2" x14ac:dyDescent="0.25">
      <c r="A13840" s="204">
        <v>42012</v>
      </c>
      <c r="B13840" s="201">
        <v>2.33</v>
      </c>
    </row>
    <row r="13841" spans="1:2" x14ac:dyDescent="0.25">
      <c r="A13841" s="204">
        <v>42013</v>
      </c>
      <c r="B13841" s="201">
        <v>2.29</v>
      </c>
    </row>
    <row r="13842" spans="1:2" x14ac:dyDescent="0.25">
      <c r="A13842" s="204">
        <v>42016</v>
      </c>
      <c r="B13842" s="201">
        <v>2.23</v>
      </c>
    </row>
    <row r="13843" spans="1:2" x14ac:dyDescent="0.25">
      <c r="A13843" s="204">
        <v>42017</v>
      </c>
      <c r="B13843" s="201">
        <v>2.2400000000000002</v>
      </c>
    </row>
    <row r="13844" spans="1:2" x14ac:dyDescent="0.25">
      <c r="A13844" s="204">
        <v>42018</v>
      </c>
      <c r="B13844" s="201">
        <v>2.2000000000000002</v>
      </c>
    </row>
    <row r="13845" spans="1:2" x14ac:dyDescent="0.25">
      <c r="A13845" s="204">
        <v>42019</v>
      </c>
      <c r="B13845" s="201">
        <v>2.12</v>
      </c>
    </row>
    <row r="13846" spans="1:2" x14ac:dyDescent="0.25">
      <c r="A13846" s="204">
        <v>42020</v>
      </c>
      <c r="B13846" s="201">
        <v>2.17</v>
      </c>
    </row>
    <row r="13847" spans="1:2" x14ac:dyDescent="0.25">
      <c r="A13847" s="204">
        <v>42023</v>
      </c>
      <c r="B13847" s="201" t="e">
        <f>NA()</f>
        <v>#N/A</v>
      </c>
    </row>
    <row r="13848" spans="1:2" x14ac:dyDescent="0.25">
      <c r="A13848" s="204">
        <v>42024</v>
      </c>
      <c r="B13848" s="201">
        <v>2.15</v>
      </c>
    </row>
    <row r="13849" spans="1:2" x14ac:dyDescent="0.25">
      <c r="A13849" s="204">
        <v>42025</v>
      </c>
      <c r="B13849" s="201">
        <v>2.2000000000000002</v>
      </c>
    </row>
    <row r="13850" spans="1:2" x14ac:dyDescent="0.25">
      <c r="A13850" s="204">
        <v>42026</v>
      </c>
      <c r="B13850" s="201">
        <v>2.21</v>
      </c>
    </row>
    <row r="13851" spans="1:2" x14ac:dyDescent="0.25">
      <c r="A13851" s="204">
        <v>42027</v>
      </c>
      <c r="B13851" s="201">
        <v>2.12</v>
      </c>
    </row>
    <row r="13852" spans="1:2" x14ac:dyDescent="0.25">
      <c r="A13852" s="204">
        <v>42030</v>
      </c>
      <c r="B13852" s="201">
        <v>2.14</v>
      </c>
    </row>
    <row r="13853" spans="1:2" x14ac:dyDescent="0.25">
      <c r="A13853" s="204">
        <v>42031</v>
      </c>
      <c r="B13853" s="201">
        <v>2.15</v>
      </c>
    </row>
    <row r="13854" spans="1:2" x14ac:dyDescent="0.25">
      <c r="A13854" s="204">
        <v>42032</v>
      </c>
      <c r="B13854" s="201">
        <v>2.0499999999999998</v>
      </c>
    </row>
    <row r="13855" spans="1:2" x14ac:dyDescent="0.25">
      <c r="A13855" s="204">
        <v>42033</v>
      </c>
      <c r="B13855" s="201">
        <v>2.11</v>
      </c>
    </row>
    <row r="13856" spans="1:2" x14ac:dyDescent="0.25">
      <c r="A13856" s="204">
        <v>42034</v>
      </c>
      <c r="B13856" s="201">
        <v>2.04</v>
      </c>
    </row>
    <row r="13857" spans="1:2" x14ac:dyDescent="0.25">
      <c r="A13857" s="204">
        <v>42037</v>
      </c>
      <c r="B13857" s="201">
        <v>2.0699999999999998</v>
      </c>
    </row>
    <row r="13858" spans="1:2" x14ac:dyDescent="0.25">
      <c r="A13858" s="204">
        <v>42038</v>
      </c>
      <c r="B13858" s="201">
        <v>2.16</v>
      </c>
    </row>
    <row r="13859" spans="1:2" x14ac:dyDescent="0.25">
      <c r="A13859" s="204">
        <v>42039</v>
      </c>
      <c r="B13859" s="201">
        <v>2.17</v>
      </c>
    </row>
    <row r="13860" spans="1:2" x14ac:dyDescent="0.25">
      <c r="A13860" s="204">
        <v>42040</v>
      </c>
      <c r="B13860" s="201">
        <v>2.2000000000000002</v>
      </c>
    </row>
    <row r="13861" spans="1:2" x14ac:dyDescent="0.25">
      <c r="A13861" s="204">
        <v>42041</v>
      </c>
      <c r="B13861" s="201">
        <v>2.2799999999999998</v>
      </c>
    </row>
    <row r="13862" spans="1:2" x14ac:dyDescent="0.25">
      <c r="A13862" s="204">
        <v>42044</v>
      </c>
      <c r="B13862" s="201">
        <v>2.2799999999999998</v>
      </c>
    </row>
    <row r="13863" spans="1:2" x14ac:dyDescent="0.25">
      <c r="A13863" s="204">
        <v>42045</v>
      </c>
      <c r="B13863" s="201">
        <v>2.33</v>
      </c>
    </row>
    <row r="13864" spans="1:2" x14ac:dyDescent="0.25">
      <c r="A13864" s="204">
        <v>42046</v>
      </c>
      <c r="B13864" s="201">
        <v>2.33</v>
      </c>
    </row>
    <row r="13865" spans="1:2" x14ac:dyDescent="0.25">
      <c r="A13865" s="204">
        <v>42047</v>
      </c>
      <c r="B13865" s="201">
        <v>2.33</v>
      </c>
    </row>
    <row r="13866" spans="1:2" x14ac:dyDescent="0.25">
      <c r="A13866" s="204">
        <v>42048</v>
      </c>
      <c r="B13866" s="201">
        <v>2.39</v>
      </c>
    </row>
    <row r="13867" spans="1:2" x14ac:dyDescent="0.25">
      <c r="A13867" s="204">
        <v>42051</v>
      </c>
      <c r="B13867" s="201" t="e">
        <f>NA()</f>
        <v>#N/A</v>
      </c>
    </row>
    <row r="13868" spans="1:2" x14ac:dyDescent="0.25">
      <c r="A13868" s="204">
        <v>42052</v>
      </c>
      <c r="B13868" s="201">
        <v>2.4900000000000002</v>
      </c>
    </row>
    <row r="13869" spans="1:2" x14ac:dyDescent="0.25">
      <c r="A13869" s="204">
        <v>42053</v>
      </c>
      <c r="B13869" s="201">
        <v>2.46</v>
      </c>
    </row>
    <row r="13870" spans="1:2" x14ac:dyDescent="0.25">
      <c r="A13870" s="204">
        <v>42054</v>
      </c>
      <c r="B13870" s="201">
        <v>2.5</v>
      </c>
    </row>
    <row r="13871" spans="1:2" x14ac:dyDescent="0.25">
      <c r="A13871" s="204">
        <v>42055</v>
      </c>
      <c r="B13871" s="201">
        <v>2.5</v>
      </c>
    </row>
    <row r="13872" spans="1:2" x14ac:dyDescent="0.25">
      <c r="A13872" s="204">
        <v>42058</v>
      </c>
      <c r="B13872" s="201">
        <v>2.44</v>
      </c>
    </row>
    <row r="13873" spans="1:2" x14ac:dyDescent="0.25">
      <c r="A13873" s="204">
        <v>42059</v>
      </c>
      <c r="B13873" s="201">
        <v>2.38</v>
      </c>
    </row>
    <row r="13874" spans="1:2" x14ac:dyDescent="0.25">
      <c r="A13874" s="204">
        <v>42060</v>
      </c>
      <c r="B13874" s="201">
        <v>2.35</v>
      </c>
    </row>
    <row r="13875" spans="1:2" x14ac:dyDescent="0.25">
      <c r="A13875" s="204">
        <v>42061</v>
      </c>
      <c r="B13875" s="201">
        <v>2.39</v>
      </c>
    </row>
    <row r="13876" spans="1:2" x14ac:dyDescent="0.25">
      <c r="A13876" s="204">
        <v>42062</v>
      </c>
      <c r="B13876" s="201">
        <v>2.38</v>
      </c>
    </row>
    <row r="13877" spans="1:2" x14ac:dyDescent="0.25">
      <c r="A13877" s="204">
        <v>42065</v>
      </c>
      <c r="B13877" s="201">
        <v>2.46</v>
      </c>
    </row>
    <row r="13878" spans="1:2" x14ac:dyDescent="0.25">
      <c r="A13878" s="204">
        <v>42066</v>
      </c>
      <c r="B13878" s="201">
        <v>2.4900000000000002</v>
      </c>
    </row>
    <row r="13879" spans="1:2" x14ac:dyDescent="0.25">
      <c r="A13879" s="204">
        <v>42067</v>
      </c>
      <c r="B13879" s="201">
        <v>2.4900000000000002</v>
      </c>
    </row>
    <row r="13880" spans="1:2" x14ac:dyDescent="0.25">
      <c r="A13880" s="204">
        <v>42068</v>
      </c>
      <c r="B13880" s="201">
        <v>2.4900000000000002</v>
      </c>
    </row>
    <row r="13881" spans="1:2" x14ac:dyDescent="0.25">
      <c r="A13881" s="204">
        <v>42069</v>
      </c>
      <c r="B13881" s="201">
        <v>2.63</v>
      </c>
    </row>
    <row r="13882" spans="1:2" x14ac:dyDescent="0.25">
      <c r="A13882" s="204">
        <v>42072</v>
      </c>
      <c r="B13882" s="201">
        <v>2.58</v>
      </c>
    </row>
    <row r="13883" spans="1:2" x14ac:dyDescent="0.25">
      <c r="A13883" s="204">
        <v>42073</v>
      </c>
      <c r="B13883" s="201">
        <v>2.5099999999999998</v>
      </c>
    </row>
    <row r="13884" spans="1:2" x14ac:dyDescent="0.25">
      <c r="A13884" s="204">
        <v>42074</v>
      </c>
      <c r="B13884" s="201">
        <v>2.4700000000000002</v>
      </c>
    </row>
    <row r="13885" spans="1:2" x14ac:dyDescent="0.25">
      <c r="A13885" s="204">
        <v>42075</v>
      </c>
      <c r="B13885" s="201">
        <v>2.4700000000000002</v>
      </c>
    </row>
    <row r="13886" spans="1:2" x14ac:dyDescent="0.25">
      <c r="A13886" s="204">
        <v>42076</v>
      </c>
      <c r="B13886" s="201">
        <v>2.48</v>
      </c>
    </row>
    <row r="13887" spans="1:2" x14ac:dyDescent="0.25">
      <c r="A13887" s="204">
        <v>42079</v>
      </c>
      <c r="B13887" s="201">
        <v>2.4500000000000002</v>
      </c>
    </row>
    <row r="13888" spans="1:2" x14ac:dyDescent="0.25">
      <c r="A13888" s="204">
        <v>42080</v>
      </c>
      <c r="B13888" s="201">
        <v>2.4</v>
      </c>
    </row>
    <row r="13889" spans="1:2" x14ac:dyDescent="0.25">
      <c r="A13889" s="204">
        <v>42081</v>
      </c>
      <c r="B13889" s="201">
        <v>2.31</v>
      </c>
    </row>
    <row r="13890" spans="1:2" x14ac:dyDescent="0.25">
      <c r="A13890" s="204">
        <v>42082</v>
      </c>
      <c r="B13890" s="201">
        <v>2.33</v>
      </c>
    </row>
    <row r="13891" spans="1:2" x14ac:dyDescent="0.25">
      <c r="A13891" s="204">
        <v>42083</v>
      </c>
      <c r="B13891" s="201">
        <v>2.29</v>
      </c>
    </row>
    <row r="13892" spans="1:2" x14ac:dyDescent="0.25">
      <c r="A13892" s="204">
        <v>42086</v>
      </c>
      <c r="B13892" s="201">
        <v>2.29</v>
      </c>
    </row>
    <row r="13893" spans="1:2" x14ac:dyDescent="0.25">
      <c r="A13893" s="204">
        <v>42087</v>
      </c>
      <c r="B13893" s="201">
        <v>2.2400000000000002</v>
      </c>
    </row>
    <row r="13894" spans="1:2" x14ac:dyDescent="0.25">
      <c r="A13894" s="204">
        <v>42088</v>
      </c>
      <c r="B13894" s="201">
        <v>2.2799999999999998</v>
      </c>
    </row>
    <row r="13895" spans="1:2" x14ac:dyDescent="0.25">
      <c r="A13895" s="204">
        <v>42089</v>
      </c>
      <c r="B13895" s="201">
        <v>2.37</v>
      </c>
    </row>
    <row r="13896" spans="1:2" x14ac:dyDescent="0.25">
      <c r="A13896" s="204">
        <v>42090</v>
      </c>
      <c r="B13896" s="201">
        <v>2.29</v>
      </c>
    </row>
    <row r="13897" spans="1:2" x14ac:dyDescent="0.25">
      <c r="A13897" s="204">
        <v>42093</v>
      </c>
      <c r="B13897" s="201">
        <v>2.3199999999999998</v>
      </c>
    </row>
    <row r="13898" spans="1:2" x14ac:dyDescent="0.25">
      <c r="A13898" s="204">
        <v>42094</v>
      </c>
      <c r="B13898" s="201">
        <v>2.31</v>
      </c>
    </row>
    <row r="13899" spans="1:2" x14ac:dyDescent="0.25">
      <c r="A13899" s="204">
        <v>42095</v>
      </c>
      <c r="B13899" s="201">
        <v>2.23</v>
      </c>
    </row>
    <row r="13900" spans="1:2" x14ac:dyDescent="0.25">
      <c r="A13900" s="204">
        <v>42096</v>
      </c>
      <c r="B13900" s="201">
        <v>2.29</v>
      </c>
    </row>
    <row r="13901" spans="1:2" x14ac:dyDescent="0.25">
      <c r="A13901" s="204">
        <v>42097</v>
      </c>
      <c r="B13901" s="201">
        <v>2.2400000000000002</v>
      </c>
    </row>
    <row r="13902" spans="1:2" x14ac:dyDescent="0.25">
      <c r="A13902" s="204">
        <v>42100</v>
      </c>
      <c r="B13902" s="201">
        <v>2.31</v>
      </c>
    </row>
    <row r="13903" spans="1:2" x14ac:dyDescent="0.25">
      <c r="A13903" s="204">
        <v>42101</v>
      </c>
      <c r="B13903" s="201">
        <v>2.27</v>
      </c>
    </row>
    <row r="13904" spans="1:2" x14ac:dyDescent="0.25">
      <c r="A13904" s="204">
        <v>42102</v>
      </c>
      <c r="B13904" s="201">
        <v>2.2799999999999998</v>
      </c>
    </row>
    <row r="13905" spans="1:2" x14ac:dyDescent="0.25">
      <c r="A13905" s="204">
        <v>42103</v>
      </c>
      <c r="B13905" s="201">
        <v>2.35</v>
      </c>
    </row>
    <row r="13906" spans="1:2" x14ac:dyDescent="0.25">
      <c r="A13906" s="204">
        <v>42104</v>
      </c>
      <c r="B13906" s="201">
        <v>2.33</v>
      </c>
    </row>
    <row r="13907" spans="1:2" x14ac:dyDescent="0.25">
      <c r="A13907" s="204">
        <v>42107</v>
      </c>
      <c r="B13907" s="201">
        <v>2.33</v>
      </c>
    </row>
    <row r="13908" spans="1:2" x14ac:dyDescent="0.25">
      <c r="A13908" s="204">
        <v>42108</v>
      </c>
      <c r="B13908" s="201">
        <v>2.29</v>
      </c>
    </row>
    <row r="13909" spans="1:2" x14ac:dyDescent="0.25">
      <c r="A13909" s="204">
        <v>42109</v>
      </c>
      <c r="B13909" s="201">
        <v>2.2999999999999998</v>
      </c>
    </row>
    <row r="13910" spans="1:2" x14ac:dyDescent="0.25">
      <c r="A13910" s="204">
        <v>42110</v>
      </c>
      <c r="B13910" s="201">
        <v>2.31</v>
      </c>
    </row>
    <row r="13911" spans="1:2" x14ac:dyDescent="0.25">
      <c r="A13911" s="204">
        <v>42111</v>
      </c>
      <c r="B13911" s="201">
        <v>2.2599999999999998</v>
      </c>
    </row>
    <row r="13912" spans="1:2" x14ac:dyDescent="0.25">
      <c r="A13912" s="204">
        <v>42114</v>
      </c>
      <c r="B13912" s="201">
        <v>2.31</v>
      </c>
    </row>
    <row r="13913" spans="1:2" x14ac:dyDescent="0.25">
      <c r="A13913" s="204">
        <v>42115</v>
      </c>
      <c r="B13913" s="201">
        <v>2.33</v>
      </c>
    </row>
    <row r="13914" spans="1:2" x14ac:dyDescent="0.25">
      <c r="A13914" s="204">
        <v>42116</v>
      </c>
      <c r="B13914" s="201">
        <v>2.42</v>
      </c>
    </row>
    <row r="13915" spans="1:2" x14ac:dyDescent="0.25">
      <c r="A13915" s="204">
        <v>42117</v>
      </c>
      <c r="B13915" s="201">
        <v>2.38</v>
      </c>
    </row>
    <row r="13916" spans="1:2" x14ac:dyDescent="0.25">
      <c r="A13916" s="204">
        <v>42118</v>
      </c>
      <c r="B13916" s="201">
        <v>2.36</v>
      </c>
    </row>
    <row r="13917" spans="1:2" x14ac:dyDescent="0.25">
      <c r="A13917" s="204">
        <v>42121</v>
      </c>
      <c r="B13917" s="201">
        <v>2.36</v>
      </c>
    </row>
    <row r="13918" spans="1:2" x14ac:dyDescent="0.25">
      <c r="A13918" s="204">
        <v>42122</v>
      </c>
      <c r="B13918" s="201">
        <v>2.42</v>
      </c>
    </row>
    <row r="13919" spans="1:2" x14ac:dyDescent="0.25">
      <c r="A13919" s="204">
        <v>42123</v>
      </c>
      <c r="B13919" s="201">
        <v>2.4900000000000002</v>
      </c>
    </row>
    <row r="13920" spans="1:2" x14ac:dyDescent="0.25">
      <c r="A13920" s="204">
        <v>42124</v>
      </c>
      <c r="B13920" s="201">
        <v>2.4900000000000002</v>
      </c>
    </row>
    <row r="13921" spans="1:2" x14ac:dyDescent="0.25">
      <c r="A13921" s="204">
        <v>42125</v>
      </c>
      <c r="B13921" s="201">
        <v>2.57</v>
      </c>
    </row>
    <row r="13922" spans="1:2" x14ac:dyDescent="0.25">
      <c r="A13922" s="204">
        <v>42128</v>
      </c>
      <c r="B13922" s="201">
        <v>2.62</v>
      </c>
    </row>
    <row r="13923" spans="1:2" x14ac:dyDescent="0.25">
      <c r="A13923" s="204">
        <v>42129</v>
      </c>
      <c r="B13923" s="201">
        <v>2.64</v>
      </c>
    </row>
    <row r="13924" spans="1:2" x14ac:dyDescent="0.25">
      <c r="A13924" s="204">
        <v>42130</v>
      </c>
      <c r="B13924" s="201">
        <v>2.72</v>
      </c>
    </row>
    <row r="13925" spans="1:2" x14ac:dyDescent="0.25">
      <c r="A13925" s="204">
        <v>42131</v>
      </c>
      <c r="B13925" s="201">
        <v>2.63</v>
      </c>
    </row>
    <row r="13926" spans="1:2" x14ac:dyDescent="0.25">
      <c r="A13926" s="204">
        <v>42132</v>
      </c>
      <c r="B13926" s="201">
        <v>2.63</v>
      </c>
    </row>
    <row r="13927" spans="1:2" x14ac:dyDescent="0.25">
      <c r="A13927" s="204">
        <v>42135</v>
      </c>
      <c r="B13927" s="201">
        <v>2.76</v>
      </c>
    </row>
    <row r="13928" spans="1:2" x14ac:dyDescent="0.25">
      <c r="A13928" s="204">
        <v>42136</v>
      </c>
      <c r="B13928" s="201">
        <v>2.75</v>
      </c>
    </row>
    <row r="13929" spans="1:2" x14ac:dyDescent="0.25">
      <c r="A13929" s="204">
        <v>42137</v>
      </c>
      <c r="B13929" s="201">
        <v>2.79</v>
      </c>
    </row>
    <row r="13930" spans="1:2" x14ac:dyDescent="0.25">
      <c r="A13930" s="204">
        <v>42138</v>
      </c>
      <c r="B13930" s="201">
        <v>2.76</v>
      </c>
    </row>
    <row r="13931" spans="1:2" x14ac:dyDescent="0.25">
      <c r="A13931" s="204">
        <v>42139</v>
      </c>
      <c r="B13931" s="201">
        <v>2.66</v>
      </c>
    </row>
    <row r="13932" spans="1:2" x14ac:dyDescent="0.25">
      <c r="A13932" s="204">
        <v>42142</v>
      </c>
      <c r="B13932" s="201">
        <v>2.75</v>
      </c>
    </row>
    <row r="13933" spans="1:2" x14ac:dyDescent="0.25">
      <c r="A13933" s="204">
        <v>42143</v>
      </c>
      <c r="B13933" s="201">
        <v>2.79</v>
      </c>
    </row>
    <row r="13934" spans="1:2" x14ac:dyDescent="0.25">
      <c r="A13934" s="204">
        <v>42144</v>
      </c>
      <c r="B13934" s="201">
        <v>2.79</v>
      </c>
    </row>
    <row r="13935" spans="1:2" x14ac:dyDescent="0.25">
      <c r="A13935" s="204">
        <v>42145</v>
      </c>
      <c r="B13935" s="201">
        <v>2.71</v>
      </c>
    </row>
    <row r="13936" spans="1:2" x14ac:dyDescent="0.25">
      <c r="A13936" s="204">
        <v>42146</v>
      </c>
      <c r="B13936" s="201">
        <v>2.73</v>
      </c>
    </row>
    <row r="13937" spans="1:2" x14ac:dyDescent="0.25">
      <c r="A13937" s="204">
        <v>42149</v>
      </c>
      <c r="B13937" s="201" t="e">
        <f>NA()</f>
        <v>#N/A</v>
      </c>
    </row>
    <row r="13938" spans="1:2" x14ac:dyDescent="0.25">
      <c r="A13938" s="204">
        <v>42150</v>
      </c>
      <c r="B13938" s="201">
        <v>2.64</v>
      </c>
    </row>
    <row r="13939" spans="1:2" x14ac:dyDescent="0.25">
      <c r="A13939" s="204">
        <v>42151</v>
      </c>
      <c r="B13939" s="201">
        <v>2.63</v>
      </c>
    </row>
    <row r="13940" spans="1:2" x14ac:dyDescent="0.25">
      <c r="A13940" s="204">
        <v>42152</v>
      </c>
      <c r="B13940" s="201">
        <v>2.64</v>
      </c>
    </row>
    <row r="13941" spans="1:2" x14ac:dyDescent="0.25">
      <c r="A13941" s="204">
        <v>42153</v>
      </c>
      <c r="B13941" s="201">
        <v>2.63</v>
      </c>
    </row>
    <row r="13942" spans="1:2" x14ac:dyDescent="0.25">
      <c r="A13942" s="204">
        <v>42156</v>
      </c>
      <c r="B13942" s="201">
        <v>2.69</v>
      </c>
    </row>
    <row r="13943" spans="1:2" x14ac:dyDescent="0.25">
      <c r="A13943" s="204">
        <v>42157</v>
      </c>
      <c r="B13943" s="201">
        <v>2.77</v>
      </c>
    </row>
    <row r="13944" spans="1:2" x14ac:dyDescent="0.25">
      <c r="A13944" s="204">
        <v>42158</v>
      </c>
      <c r="B13944" s="201">
        <v>2.87</v>
      </c>
    </row>
    <row r="13945" spans="1:2" x14ac:dyDescent="0.25">
      <c r="A13945" s="204">
        <v>42159</v>
      </c>
      <c r="B13945" s="201">
        <v>2.78</v>
      </c>
    </row>
    <row r="13946" spans="1:2" x14ac:dyDescent="0.25">
      <c r="A13946" s="204">
        <v>42160</v>
      </c>
      <c r="B13946" s="201">
        <v>2.87</v>
      </c>
    </row>
    <row r="13947" spans="1:2" x14ac:dyDescent="0.25">
      <c r="A13947" s="204">
        <v>42163</v>
      </c>
      <c r="B13947" s="201">
        <v>2.86</v>
      </c>
    </row>
    <row r="13948" spans="1:2" x14ac:dyDescent="0.25">
      <c r="A13948" s="204">
        <v>42164</v>
      </c>
      <c r="B13948" s="201">
        <v>2.89</v>
      </c>
    </row>
    <row r="13949" spans="1:2" x14ac:dyDescent="0.25">
      <c r="A13949" s="204">
        <v>42165</v>
      </c>
      <c r="B13949" s="201">
        <v>2.96</v>
      </c>
    </row>
    <row r="13950" spans="1:2" x14ac:dyDescent="0.25">
      <c r="A13950" s="204">
        <v>42166</v>
      </c>
      <c r="B13950" s="201">
        <v>2.84</v>
      </c>
    </row>
    <row r="13951" spans="1:2" x14ac:dyDescent="0.25">
      <c r="A13951" s="204">
        <v>42167</v>
      </c>
      <c r="B13951" s="201">
        <v>2.84</v>
      </c>
    </row>
    <row r="13952" spans="1:2" x14ac:dyDescent="0.25">
      <c r="A13952" s="204">
        <v>42170</v>
      </c>
      <c r="B13952" s="201">
        <v>2.83</v>
      </c>
    </row>
    <row r="13953" spans="1:2" x14ac:dyDescent="0.25">
      <c r="A13953" s="204">
        <v>42171</v>
      </c>
      <c r="B13953" s="201">
        <v>2.79</v>
      </c>
    </row>
    <row r="13954" spans="1:2" x14ac:dyDescent="0.25">
      <c r="A13954" s="204">
        <v>42172</v>
      </c>
      <c r="B13954" s="201">
        <v>2.82</v>
      </c>
    </row>
    <row r="13955" spans="1:2" x14ac:dyDescent="0.25">
      <c r="A13955" s="204">
        <v>42173</v>
      </c>
      <c r="B13955" s="201">
        <v>2.86</v>
      </c>
    </row>
    <row r="13956" spans="1:2" x14ac:dyDescent="0.25">
      <c r="A13956" s="204">
        <v>42174</v>
      </c>
      <c r="B13956" s="201">
        <v>2.76</v>
      </c>
    </row>
    <row r="13957" spans="1:2" x14ac:dyDescent="0.25">
      <c r="A13957" s="204">
        <v>42177</v>
      </c>
      <c r="B13957" s="201">
        <v>2.87</v>
      </c>
    </row>
    <row r="13958" spans="1:2" x14ac:dyDescent="0.25">
      <c r="A13958" s="204">
        <v>42178</v>
      </c>
      <c r="B13958" s="201">
        <v>2.92</v>
      </c>
    </row>
    <row r="13959" spans="1:2" x14ac:dyDescent="0.25">
      <c r="A13959" s="204">
        <v>42179</v>
      </c>
      <c r="B13959" s="201">
        <v>2.87</v>
      </c>
    </row>
    <row r="13960" spans="1:2" x14ac:dyDescent="0.25">
      <c r="A13960" s="204">
        <v>42180</v>
      </c>
      <c r="B13960" s="201">
        <v>2.88</v>
      </c>
    </row>
    <row r="13961" spans="1:2" x14ac:dyDescent="0.25">
      <c r="A13961" s="204">
        <v>42181</v>
      </c>
      <c r="B13961" s="201">
        <v>2.98</v>
      </c>
    </row>
    <row r="13962" spans="1:2" x14ac:dyDescent="0.25">
      <c r="A13962" s="204">
        <v>42184</v>
      </c>
      <c r="B13962" s="201">
        <v>2.82</v>
      </c>
    </row>
    <row r="13963" spans="1:2" x14ac:dyDescent="0.25">
      <c r="A13963" s="204">
        <v>42185</v>
      </c>
      <c r="B13963" s="201">
        <v>2.83</v>
      </c>
    </row>
    <row r="13964" spans="1:2" x14ac:dyDescent="0.25">
      <c r="A13964" s="204">
        <v>42186</v>
      </c>
      <c r="B13964" s="201">
        <v>2.92</v>
      </c>
    </row>
    <row r="13965" spans="1:2" x14ac:dyDescent="0.25">
      <c r="A13965" s="204">
        <v>42187</v>
      </c>
      <c r="B13965" s="201">
        <v>2.9</v>
      </c>
    </row>
    <row r="13966" spans="1:2" x14ac:dyDescent="0.25">
      <c r="A13966" s="204">
        <v>42188</v>
      </c>
      <c r="B13966" s="201" t="e">
        <f>NA()</f>
        <v>#N/A</v>
      </c>
    </row>
    <row r="13967" spans="1:2" x14ac:dyDescent="0.25">
      <c r="A13967" s="204">
        <v>42191</v>
      </c>
      <c r="B13967" s="201">
        <v>2.78</v>
      </c>
    </row>
    <row r="13968" spans="1:2" x14ac:dyDescent="0.25">
      <c r="A13968" s="204">
        <v>42192</v>
      </c>
      <c r="B13968" s="201">
        <v>2.74</v>
      </c>
    </row>
    <row r="13969" spans="1:2" x14ac:dyDescent="0.25">
      <c r="A13969" s="204">
        <v>42193</v>
      </c>
      <c r="B13969" s="201">
        <v>2.69</v>
      </c>
    </row>
    <row r="13970" spans="1:2" x14ac:dyDescent="0.25">
      <c r="A13970" s="204">
        <v>42194</v>
      </c>
      <c r="B13970" s="201">
        <v>2.8</v>
      </c>
    </row>
    <row r="13971" spans="1:2" x14ac:dyDescent="0.25">
      <c r="A13971" s="204">
        <v>42195</v>
      </c>
      <c r="B13971" s="201">
        <v>2.91</v>
      </c>
    </row>
    <row r="13972" spans="1:2" x14ac:dyDescent="0.25">
      <c r="A13972" s="204">
        <v>42198</v>
      </c>
      <c r="B13972" s="201">
        <v>2.92</v>
      </c>
    </row>
    <row r="13973" spans="1:2" x14ac:dyDescent="0.25">
      <c r="A13973" s="204">
        <v>42199</v>
      </c>
      <c r="B13973" s="201">
        <v>2.9</v>
      </c>
    </row>
    <row r="13974" spans="1:2" x14ac:dyDescent="0.25">
      <c r="A13974" s="204">
        <v>42200</v>
      </c>
      <c r="B13974" s="201">
        <v>2.83</v>
      </c>
    </row>
    <row r="13975" spans="1:2" x14ac:dyDescent="0.25">
      <c r="A13975" s="204">
        <v>42201</v>
      </c>
      <c r="B13975" s="201">
        <v>2.81</v>
      </c>
    </row>
    <row r="13976" spans="1:2" x14ac:dyDescent="0.25">
      <c r="A13976" s="204">
        <v>42202</v>
      </c>
      <c r="B13976" s="201">
        <v>2.77</v>
      </c>
    </row>
    <row r="13977" spans="1:2" x14ac:dyDescent="0.25">
      <c r="A13977" s="204">
        <v>42205</v>
      </c>
      <c r="B13977" s="201">
        <v>2.79</v>
      </c>
    </row>
    <row r="13978" spans="1:2" x14ac:dyDescent="0.25">
      <c r="A13978" s="204">
        <v>42206</v>
      </c>
      <c r="B13978" s="201">
        <v>2.77</v>
      </c>
    </row>
    <row r="13979" spans="1:2" x14ac:dyDescent="0.25">
      <c r="A13979" s="204">
        <v>42207</v>
      </c>
      <c r="B13979" s="201">
        <v>2.73</v>
      </c>
    </row>
    <row r="13980" spans="1:2" x14ac:dyDescent="0.25">
      <c r="A13980" s="204">
        <v>42208</v>
      </c>
      <c r="B13980" s="201">
        <v>2.67</v>
      </c>
    </row>
    <row r="13981" spans="1:2" x14ac:dyDescent="0.25">
      <c r="A13981" s="204">
        <v>42209</v>
      </c>
      <c r="B13981" s="201">
        <v>2.67</v>
      </c>
    </row>
    <row r="13982" spans="1:2" x14ac:dyDescent="0.25">
      <c r="A13982" s="204">
        <v>42212</v>
      </c>
      <c r="B13982" s="201">
        <v>2.64</v>
      </c>
    </row>
    <row r="13983" spans="1:2" x14ac:dyDescent="0.25">
      <c r="A13983" s="204">
        <v>42213</v>
      </c>
      <c r="B13983" s="201">
        <v>2.66</v>
      </c>
    </row>
    <row r="13984" spans="1:2" x14ac:dyDescent="0.25">
      <c r="A13984" s="204">
        <v>42214</v>
      </c>
      <c r="B13984" s="201">
        <v>2.69</v>
      </c>
    </row>
    <row r="13985" spans="1:2" x14ac:dyDescent="0.25">
      <c r="A13985" s="204">
        <v>42215</v>
      </c>
      <c r="B13985" s="201">
        <v>2.66</v>
      </c>
    </row>
    <row r="13986" spans="1:2" x14ac:dyDescent="0.25">
      <c r="A13986" s="204">
        <v>42216</v>
      </c>
      <c r="B13986" s="201">
        <v>2.61</v>
      </c>
    </row>
    <row r="13987" spans="1:2" x14ac:dyDescent="0.25">
      <c r="A13987" s="204">
        <v>42219</v>
      </c>
      <c r="B13987" s="201">
        <v>2.5499999999999998</v>
      </c>
    </row>
    <row r="13988" spans="1:2" x14ac:dyDescent="0.25">
      <c r="A13988" s="204">
        <v>42220</v>
      </c>
      <c r="B13988" s="201">
        <v>2.59</v>
      </c>
    </row>
    <row r="13989" spans="1:2" x14ac:dyDescent="0.25">
      <c r="A13989" s="204">
        <v>42221</v>
      </c>
      <c r="B13989" s="201">
        <v>2.64</v>
      </c>
    </row>
    <row r="13990" spans="1:2" x14ac:dyDescent="0.25">
      <c r="A13990" s="204">
        <v>42222</v>
      </c>
      <c r="B13990" s="201">
        <v>2.59</v>
      </c>
    </row>
    <row r="13991" spans="1:2" x14ac:dyDescent="0.25">
      <c r="A13991" s="204">
        <v>42223</v>
      </c>
      <c r="B13991" s="201">
        <v>2.52</v>
      </c>
    </row>
    <row r="13992" spans="1:2" x14ac:dyDescent="0.25">
      <c r="A13992" s="204">
        <v>42226</v>
      </c>
      <c r="B13992" s="201">
        <v>2.58</v>
      </c>
    </row>
    <row r="13993" spans="1:2" x14ac:dyDescent="0.25">
      <c r="A13993" s="204">
        <v>42227</v>
      </c>
      <c r="B13993" s="201">
        <v>2.5</v>
      </c>
    </row>
    <row r="13994" spans="1:2" x14ac:dyDescent="0.25">
      <c r="A13994" s="204">
        <v>42228</v>
      </c>
      <c r="B13994" s="201">
        <v>2.52</v>
      </c>
    </row>
    <row r="13995" spans="1:2" x14ac:dyDescent="0.25">
      <c r="A13995" s="204">
        <v>42229</v>
      </c>
      <c r="B13995" s="201">
        <v>2.54</v>
      </c>
    </row>
    <row r="13996" spans="1:2" x14ac:dyDescent="0.25">
      <c r="A13996" s="204">
        <v>42230</v>
      </c>
      <c r="B13996" s="201">
        <v>2.54</v>
      </c>
    </row>
    <row r="13997" spans="1:2" x14ac:dyDescent="0.25">
      <c r="A13997" s="204">
        <v>42233</v>
      </c>
      <c r="B13997" s="201">
        <v>2.5099999999999998</v>
      </c>
    </row>
    <row r="13998" spans="1:2" x14ac:dyDescent="0.25">
      <c r="A13998" s="204">
        <v>42234</v>
      </c>
      <c r="B13998" s="201">
        <v>2.56</v>
      </c>
    </row>
    <row r="13999" spans="1:2" x14ac:dyDescent="0.25">
      <c r="A13999" s="204">
        <v>42235</v>
      </c>
      <c r="B13999" s="201">
        <v>2.4900000000000002</v>
      </c>
    </row>
    <row r="14000" spans="1:2" x14ac:dyDescent="0.25">
      <c r="A14000" s="204">
        <v>42236</v>
      </c>
      <c r="B14000" s="201">
        <v>2.4500000000000002</v>
      </c>
    </row>
    <row r="14001" spans="1:2" x14ac:dyDescent="0.25">
      <c r="A14001" s="204">
        <v>42237</v>
      </c>
      <c r="B14001" s="201">
        <v>2.44</v>
      </c>
    </row>
    <row r="14002" spans="1:2" x14ac:dyDescent="0.25">
      <c r="A14002" s="204">
        <v>42240</v>
      </c>
      <c r="B14002" s="201">
        <v>2.42</v>
      </c>
    </row>
    <row r="14003" spans="1:2" x14ac:dyDescent="0.25">
      <c r="A14003" s="204">
        <v>42241</v>
      </c>
      <c r="B14003" s="201">
        <v>2.54</v>
      </c>
    </row>
    <row r="14004" spans="1:2" x14ac:dyDescent="0.25">
      <c r="A14004" s="204">
        <v>42242</v>
      </c>
      <c r="B14004" s="201">
        <v>2.64</v>
      </c>
    </row>
    <row r="14005" spans="1:2" x14ac:dyDescent="0.25">
      <c r="A14005" s="204">
        <v>42243</v>
      </c>
      <c r="B14005" s="201">
        <v>2.61</v>
      </c>
    </row>
    <row r="14006" spans="1:2" x14ac:dyDescent="0.25">
      <c r="A14006" s="204">
        <v>42244</v>
      </c>
      <c r="B14006" s="201">
        <v>2.61</v>
      </c>
    </row>
    <row r="14007" spans="1:2" x14ac:dyDescent="0.25">
      <c r="A14007" s="204">
        <v>42247</v>
      </c>
      <c r="B14007" s="201">
        <v>2.64</v>
      </c>
    </row>
    <row r="14008" spans="1:2" x14ac:dyDescent="0.25">
      <c r="A14008" s="204">
        <v>42248</v>
      </c>
      <c r="B14008" s="201">
        <v>2.62</v>
      </c>
    </row>
    <row r="14009" spans="1:2" x14ac:dyDescent="0.25">
      <c r="A14009" s="204">
        <v>42249</v>
      </c>
      <c r="B14009" s="201">
        <v>2.66</v>
      </c>
    </row>
    <row r="14010" spans="1:2" x14ac:dyDescent="0.25">
      <c r="A14010" s="204">
        <v>42250</v>
      </c>
      <c r="B14010" s="201">
        <v>2.64</v>
      </c>
    </row>
    <row r="14011" spans="1:2" x14ac:dyDescent="0.25">
      <c r="A14011" s="204">
        <v>42251</v>
      </c>
      <c r="B14011" s="201">
        <v>2.58</v>
      </c>
    </row>
    <row r="14012" spans="1:2" x14ac:dyDescent="0.25">
      <c r="A14012" s="204">
        <v>42254</v>
      </c>
      <c r="B14012" s="201" t="e">
        <f>NA()</f>
        <v>#N/A</v>
      </c>
    </row>
    <row r="14013" spans="1:2" x14ac:dyDescent="0.25">
      <c r="A14013" s="204">
        <v>42255</v>
      </c>
      <c r="B14013" s="201">
        <v>2.66</v>
      </c>
    </row>
    <row r="14014" spans="1:2" x14ac:dyDescent="0.25">
      <c r="A14014" s="204">
        <v>42256</v>
      </c>
      <c r="B14014" s="201">
        <v>2.64</v>
      </c>
    </row>
    <row r="14015" spans="1:2" x14ac:dyDescent="0.25">
      <c r="A14015" s="204">
        <v>42257</v>
      </c>
      <c r="B14015" s="201">
        <v>2.66</v>
      </c>
    </row>
    <row r="14016" spans="1:2" x14ac:dyDescent="0.25">
      <c r="A14016" s="204">
        <v>42258</v>
      </c>
      <c r="B14016" s="201">
        <v>2.63</v>
      </c>
    </row>
    <row r="14017" spans="1:2" x14ac:dyDescent="0.25">
      <c r="A14017" s="204">
        <v>42261</v>
      </c>
      <c r="B14017" s="201">
        <v>2.62</v>
      </c>
    </row>
    <row r="14018" spans="1:2" x14ac:dyDescent="0.25">
      <c r="A14018" s="204">
        <v>42262</v>
      </c>
      <c r="B14018" s="201">
        <v>2.73</v>
      </c>
    </row>
    <row r="14019" spans="1:2" x14ac:dyDescent="0.25">
      <c r="A14019" s="204">
        <v>42263</v>
      </c>
      <c r="B14019" s="201">
        <v>2.75</v>
      </c>
    </row>
    <row r="14020" spans="1:2" x14ac:dyDescent="0.25">
      <c r="A14020" s="204">
        <v>42264</v>
      </c>
      <c r="B14020" s="201">
        <v>2.69</v>
      </c>
    </row>
    <row r="14021" spans="1:2" x14ac:dyDescent="0.25">
      <c r="A14021" s="204">
        <v>42265</v>
      </c>
      <c r="B14021" s="201">
        <v>2.58</v>
      </c>
    </row>
    <row r="14022" spans="1:2" x14ac:dyDescent="0.25">
      <c r="A14022" s="204">
        <v>42268</v>
      </c>
      <c r="B14022" s="201">
        <v>2.67</v>
      </c>
    </row>
    <row r="14023" spans="1:2" x14ac:dyDescent="0.25">
      <c r="A14023" s="204">
        <v>42269</v>
      </c>
      <c r="B14023" s="201">
        <v>2.6</v>
      </c>
    </row>
    <row r="14024" spans="1:2" x14ac:dyDescent="0.25">
      <c r="A14024" s="204">
        <v>42270</v>
      </c>
      <c r="B14024" s="201">
        <v>2.6</v>
      </c>
    </row>
    <row r="14025" spans="1:2" x14ac:dyDescent="0.25">
      <c r="A14025" s="204">
        <v>42271</v>
      </c>
      <c r="B14025" s="201">
        <v>2.5499999999999998</v>
      </c>
    </row>
    <row r="14026" spans="1:2" x14ac:dyDescent="0.25">
      <c r="A14026" s="204">
        <v>42272</v>
      </c>
      <c r="B14026" s="201">
        <v>2.6</v>
      </c>
    </row>
    <row r="14027" spans="1:2" x14ac:dyDescent="0.25">
      <c r="A14027" s="204">
        <v>42275</v>
      </c>
      <c r="B14027" s="201">
        <v>2.5099999999999998</v>
      </c>
    </row>
    <row r="14028" spans="1:2" x14ac:dyDescent="0.25">
      <c r="A14028" s="204">
        <v>42276</v>
      </c>
      <c r="B14028" s="201">
        <v>2.48</v>
      </c>
    </row>
    <row r="14029" spans="1:2" x14ac:dyDescent="0.25">
      <c r="A14029" s="204">
        <v>42277</v>
      </c>
      <c r="B14029" s="201">
        <v>2.5099999999999998</v>
      </c>
    </row>
    <row r="14030" spans="1:2" x14ac:dyDescent="0.25">
      <c r="A14030" s="204">
        <v>42278</v>
      </c>
      <c r="B14030" s="201">
        <v>2.4900000000000002</v>
      </c>
    </row>
    <row r="14031" spans="1:2" x14ac:dyDescent="0.25">
      <c r="A14031" s="204">
        <v>42279</v>
      </c>
      <c r="B14031" s="201">
        <v>2.44</v>
      </c>
    </row>
    <row r="14032" spans="1:2" x14ac:dyDescent="0.25">
      <c r="A14032" s="204">
        <v>42282</v>
      </c>
      <c r="B14032" s="201">
        <v>2.52</v>
      </c>
    </row>
    <row r="14033" spans="1:2" x14ac:dyDescent="0.25">
      <c r="A14033" s="204">
        <v>42283</v>
      </c>
      <c r="B14033" s="201">
        <v>2.5</v>
      </c>
    </row>
    <row r="14034" spans="1:2" x14ac:dyDescent="0.25">
      <c r="A14034" s="204">
        <v>42284</v>
      </c>
      <c r="B14034" s="201">
        <v>2.5099999999999998</v>
      </c>
    </row>
    <row r="14035" spans="1:2" x14ac:dyDescent="0.25">
      <c r="A14035" s="204">
        <v>42285</v>
      </c>
      <c r="B14035" s="201">
        <v>2.56</v>
      </c>
    </row>
    <row r="14036" spans="1:2" x14ac:dyDescent="0.25">
      <c r="A14036" s="204">
        <v>42286</v>
      </c>
      <c r="B14036" s="201">
        <v>2.5499999999999998</v>
      </c>
    </row>
    <row r="14037" spans="1:2" x14ac:dyDescent="0.25">
      <c r="A14037" s="204">
        <v>42289</v>
      </c>
      <c r="B14037" s="201" t="e">
        <f>NA()</f>
        <v>#N/A</v>
      </c>
    </row>
    <row r="14038" spans="1:2" x14ac:dyDescent="0.25">
      <c r="A14038" s="204">
        <v>42290</v>
      </c>
      <c r="B14038" s="201">
        <v>2.4900000000000002</v>
      </c>
    </row>
    <row r="14039" spans="1:2" x14ac:dyDescent="0.25">
      <c r="A14039" s="204">
        <v>42291</v>
      </c>
      <c r="B14039" s="201">
        <v>2.42</v>
      </c>
    </row>
    <row r="14040" spans="1:2" x14ac:dyDescent="0.25">
      <c r="A14040" s="204">
        <v>42292</v>
      </c>
      <c r="B14040" s="201">
        <v>2.46</v>
      </c>
    </row>
    <row r="14041" spans="1:2" x14ac:dyDescent="0.25">
      <c r="A14041" s="204">
        <v>42293</v>
      </c>
      <c r="B14041" s="201">
        <v>2.46</v>
      </c>
    </row>
    <row r="14042" spans="1:2" x14ac:dyDescent="0.25">
      <c r="A14042" s="204">
        <v>42296</v>
      </c>
      <c r="B14042" s="201">
        <v>2.48</v>
      </c>
    </row>
    <row r="14043" spans="1:2" x14ac:dyDescent="0.25">
      <c r="A14043" s="204">
        <v>42297</v>
      </c>
      <c r="B14043" s="201">
        <v>2.5299999999999998</v>
      </c>
    </row>
    <row r="14044" spans="1:2" x14ac:dyDescent="0.25">
      <c r="A14044" s="204">
        <v>42298</v>
      </c>
      <c r="B14044" s="201">
        <v>2.48</v>
      </c>
    </row>
    <row r="14045" spans="1:2" x14ac:dyDescent="0.25">
      <c r="A14045" s="204">
        <v>42299</v>
      </c>
      <c r="B14045" s="201">
        <v>2.48</v>
      </c>
    </row>
    <row r="14046" spans="1:2" x14ac:dyDescent="0.25">
      <c r="A14046" s="204">
        <v>42300</v>
      </c>
      <c r="B14046" s="201">
        <v>2.54</v>
      </c>
    </row>
    <row r="14047" spans="1:2" x14ac:dyDescent="0.25">
      <c r="A14047" s="204">
        <v>42303</v>
      </c>
      <c r="B14047" s="201">
        <v>2.5</v>
      </c>
    </row>
    <row r="14048" spans="1:2" x14ac:dyDescent="0.25">
      <c r="A14048" s="204">
        <v>42304</v>
      </c>
      <c r="B14048" s="201">
        <v>2.48</v>
      </c>
    </row>
    <row r="14049" spans="1:2" x14ac:dyDescent="0.25">
      <c r="A14049" s="204">
        <v>42305</v>
      </c>
      <c r="B14049" s="201">
        <v>2.5</v>
      </c>
    </row>
    <row r="14050" spans="1:2" x14ac:dyDescent="0.25">
      <c r="A14050" s="204">
        <v>42306</v>
      </c>
      <c r="B14050" s="201">
        <v>2.6</v>
      </c>
    </row>
    <row r="14051" spans="1:2" x14ac:dyDescent="0.25">
      <c r="A14051" s="204">
        <v>42307</v>
      </c>
      <c r="B14051" s="201">
        <v>2.57</v>
      </c>
    </row>
    <row r="14052" spans="1:2" x14ac:dyDescent="0.25">
      <c r="A14052" s="204">
        <v>42310</v>
      </c>
      <c r="B14052" s="201">
        <v>2.6</v>
      </c>
    </row>
    <row r="14053" spans="1:2" x14ac:dyDescent="0.25">
      <c r="A14053" s="204">
        <v>42311</v>
      </c>
      <c r="B14053" s="201">
        <v>2.65</v>
      </c>
    </row>
    <row r="14054" spans="1:2" x14ac:dyDescent="0.25">
      <c r="A14054" s="204">
        <v>42312</v>
      </c>
      <c r="B14054" s="201">
        <v>2.66</v>
      </c>
    </row>
    <row r="14055" spans="1:2" x14ac:dyDescent="0.25">
      <c r="A14055" s="204">
        <v>42313</v>
      </c>
      <c r="B14055" s="201">
        <v>2.68</v>
      </c>
    </row>
    <row r="14056" spans="1:2" x14ac:dyDescent="0.25">
      <c r="A14056" s="204">
        <v>42314</v>
      </c>
      <c r="B14056" s="201">
        <v>2.76</v>
      </c>
    </row>
    <row r="14057" spans="1:2" x14ac:dyDescent="0.25">
      <c r="A14057" s="204">
        <v>42317</v>
      </c>
      <c r="B14057" s="201">
        <v>2.79</v>
      </c>
    </row>
    <row r="14058" spans="1:2" x14ac:dyDescent="0.25">
      <c r="A14058" s="204">
        <v>42318</v>
      </c>
      <c r="B14058" s="201">
        <v>2.76</v>
      </c>
    </row>
    <row r="14059" spans="1:2" x14ac:dyDescent="0.25">
      <c r="A14059" s="204">
        <v>42319</v>
      </c>
      <c r="B14059" s="201" t="e">
        <f>NA()</f>
        <v>#N/A</v>
      </c>
    </row>
    <row r="14060" spans="1:2" x14ac:dyDescent="0.25">
      <c r="A14060" s="204">
        <v>42320</v>
      </c>
      <c r="B14060" s="201">
        <v>2.75</v>
      </c>
    </row>
    <row r="14061" spans="1:2" x14ac:dyDescent="0.25">
      <c r="A14061" s="204">
        <v>42321</v>
      </c>
      <c r="B14061" s="201">
        <v>2.72</v>
      </c>
    </row>
    <row r="14062" spans="1:2" x14ac:dyDescent="0.25">
      <c r="A14062" s="204">
        <v>42324</v>
      </c>
      <c r="B14062" s="201">
        <v>2.72</v>
      </c>
    </row>
    <row r="14063" spans="1:2" x14ac:dyDescent="0.25">
      <c r="A14063" s="204">
        <v>42325</v>
      </c>
      <c r="B14063" s="201">
        <v>2.69</v>
      </c>
    </row>
    <row r="14064" spans="1:2" x14ac:dyDescent="0.25">
      <c r="A14064" s="204">
        <v>42326</v>
      </c>
      <c r="B14064" s="201">
        <v>2.7</v>
      </c>
    </row>
    <row r="14065" spans="1:2" x14ac:dyDescent="0.25">
      <c r="A14065" s="204">
        <v>42327</v>
      </c>
      <c r="B14065" s="201">
        <v>2.66</v>
      </c>
    </row>
    <row r="14066" spans="1:2" x14ac:dyDescent="0.25">
      <c r="A14066" s="204">
        <v>42328</v>
      </c>
      <c r="B14066" s="201">
        <v>2.68</v>
      </c>
    </row>
    <row r="14067" spans="1:2" x14ac:dyDescent="0.25">
      <c r="A14067" s="204">
        <v>42331</v>
      </c>
      <c r="B14067" s="201">
        <v>2.66</v>
      </c>
    </row>
    <row r="14068" spans="1:2" x14ac:dyDescent="0.25">
      <c r="A14068" s="204">
        <v>42332</v>
      </c>
      <c r="B14068" s="201">
        <v>2.65</v>
      </c>
    </row>
    <row r="14069" spans="1:2" x14ac:dyDescent="0.25">
      <c r="A14069" s="204">
        <v>42333</v>
      </c>
      <c r="B14069" s="201">
        <v>2.64</v>
      </c>
    </row>
    <row r="14070" spans="1:2" x14ac:dyDescent="0.25">
      <c r="A14070" s="204">
        <v>42334</v>
      </c>
      <c r="B14070" s="201" t="e">
        <f>NA()</f>
        <v>#N/A</v>
      </c>
    </row>
    <row r="14071" spans="1:2" x14ac:dyDescent="0.25">
      <c r="A14071" s="204">
        <v>42335</v>
      </c>
      <c r="B14071" s="201">
        <v>2.64</v>
      </c>
    </row>
    <row r="14072" spans="1:2" x14ac:dyDescent="0.25">
      <c r="A14072" s="204">
        <v>42338</v>
      </c>
      <c r="B14072" s="201">
        <v>2.63</v>
      </c>
    </row>
    <row r="14073" spans="1:2" x14ac:dyDescent="0.25">
      <c r="A14073" s="204">
        <v>42339</v>
      </c>
      <c r="B14073" s="201">
        <v>2.5499999999999998</v>
      </c>
    </row>
    <row r="14074" spans="1:2" x14ac:dyDescent="0.25">
      <c r="A14074" s="204">
        <v>42340</v>
      </c>
      <c r="B14074" s="201">
        <v>2.5499999999999998</v>
      </c>
    </row>
    <row r="14075" spans="1:2" x14ac:dyDescent="0.25">
      <c r="A14075" s="204">
        <v>42341</v>
      </c>
      <c r="B14075" s="201">
        <v>2.72</v>
      </c>
    </row>
    <row r="14076" spans="1:2" x14ac:dyDescent="0.25">
      <c r="A14076" s="204">
        <v>42342</v>
      </c>
      <c r="B14076" s="201">
        <v>2.65</v>
      </c>
    </row>
    <row r="14077" spans="1:2" x14ac:dyDescent="0.25">
      <c r="A14077" s="204">
        <v>42345</v>
      </c>
      <c r="B14077" s="201">
        <v>2.59</v>
      </c>
    </row>
    <row r="14078" spans="1:2" x14ac:dyDescent="0.25">
      <c r="A14078" s="204">
        <v>42346</v>
      </c>
      <c r="B14078" s="201">
        <v>2.61</v>
      </c>
    </row>
    <row r="14079" spans="1:2" x14ac:dyDescent="0.25">
      <c r="A14079" s="204">
        <v>42347</v>
      </c>
      <c r="B14079" s="201">
        <v>2.59</v>
      </c>
    </row>
    <row r="14080" spans="1:2" x14ac:dyDescent="0.25">
      <c r="A14080" s="204">
        <v>42348</v>
      </c>
      <c r="B14080" s="201">
        <v>2.6</v>
      </c>
    </row>
    <row r="14081" spans="1:2" x14ac:dyDescent="0.25">
      <c r="A14081" s="204">
        <v>42349</v>
      </c>
      <c r="B14081" s="201">
        <v>2.4900000000000002</v>
      </c>
    </row>
    <row r="14082" spans="1:2" x14ac:dyDescent="0.25">
      <c r="A14082" s="204">
        <v>42352</v>
      </c>
      <c r="B14082" s="201">
        <v>2.59</v>
      </c>
    </row>
    <row r="14083" spans="1:2" x14ac:dyDescent="0.25">
      <c r="A14083" s="204">
        <v>42353</v>
      </c>
      <c r="B14083" s="201">
        <v>2.62</v>
      </c>
    </row>
    <row r="14084" spans="1:2" x14ac:dyDescent="0.25">
      <c r="A14084" s="204">
        <v>42354</v>
      </c>
      <c r="B14084" s="201">
        <v>2.65</v>
      </c>
    </row>
    <row r="14085" spans="1:2" x14ac:dyDescent="0.25">
      <c r="A14085" s="204">
        <v>42355</v>
      </c>
      <c r="B14085" s="201">
        <v>2.57</v>
      </c>
    </row>
    <row r="14086" spans="1:2" x14ac:dyDescent="0.25">
      <c r="A14086" s="204">
        <v>42356</v>
      </c>
      <c r="B14086" s="201">
        <v>2.54</v>
      </c>
    </row>
    <row r="14087" spans="1:2" x14ac:dyDescent="0.25">
      <c r="A14087" s="204">
        <v>42359</v>
      </c>
      <c r="B14087" s="201">
        <v>2.5499999999999998</v>
      </c>
    </row>
    <row r="14088" spans="1:2" x14ac:dyDescent="0.25">
      <c r="A14088" s="204">
        <v>42360</v>
      </c>
      <c r="B14088" s="201">
        <v>2.6</v>
      </c>
    </row>
    <row r="14089" spans="1:2" x14ac:dyDescent="0.25">
      <c r="A14089" s="204">
        <v>42361</v>
      </c>
      <c r="B14089" s="201">
        <v>2.64</v>
      </c>
    </row>
    <row r="14090" spans="1:2" x14ac:dyDescent="0.25">
      <c r="A14090" s="204">
        <v>42362</v>
      </c>
      <c r="B14090" s="201">
        <v>2.61</v>
      </c>
    </row>
    <row r="14091" spans="1:2" x14ac:dyDescent="0.25">
      <c r="A14091" s="204">
        <v>42363</v>
      </c>
      <c r="B14091" s="201" t="e">
        <f>NA()</f>
        <v>#N/A</v>
      </c>
    </row>
    <row r="14092" spans="1:2" x14ac:dyDescent="0.25">
      <c r="A14092" s="204">
        <v>42366</v>
      </c>
      <c r="B14092" s="201">
        <v>2.59</v>
      </c>
    </row>
    <row r="14093" spans="1:2" x14ac:dyDescent="0.25">
      <c r="A14093" s="204">
        <v>42367</v>
      </c>
      <c r="B14093" s="201">
        <v>2.69</v>
      </c>
    </row>
    <row r="14094" spans="1:2" x14ac:dyDescent="0.25">
      <c r="A14094" s="204">
        <v>42368</v>
      </c>
      <c r="B14094" s="201">
        <v>2.69</v>
      </c>
    </row>
    <row r="14095" spans="1:2" x14ac:dyDescent="0.25">
      <c r="A14095" s="204">
        <v>42369</v>
      </c>
      <c r="B14095" s="201">
        <v>2.67</v>
      </c>
    </row>
    <row r="14096" spans="1:2" x14ac:dyDescent="0.25">
      <c r="A14096" s="204">
        <v>42370</v>
      </c>
      <c r="B14096" s="201" t="e">
        <f>NA()</f>
        <v>#N/A</v>
      </c>
    </row>
    <row r="14097" spans="1:2" x14ac:dyDescent="0.25">
      <c r="A14097" s="204">
        <v>42373</v>
      </c>
      <c r="B14097" s="201">
        <v>2.64</v>
      </c>
    </row>
    <row r="14098" spans="1:2" x14ac:dyDescent="0.25">
      <c r="A14098" s="204">
        <v>42374</v>
      </c>
      <c r="B14098" s="201">
        <v>2.67</v>
      </c>
    </row>
    <row r="14099" spans="1:2" x14ac:dyDescent="0.25">
      <c r="A14099" s="204">
        <v>42375</v>
      </c>
      <c r="B14099" s="201">
        <v>2.59</v>
      </c>
    </row>
    <row r="14100" spans="1:2" x14ac:dyDescent="0.25">
      <c r="A14100" s="204">
        <v>42376</v>
      </c>
      <c r="B14100" s="201">
        <v>2.56</v>
      </c>
    </row>
    <row r="14101" spans="1:2" x14ac:dyDescent="0.25">
      <c r="A14101" s="204">
        <v>42377</v>
      </c>
      <c r="B14101" s="201">
        <v>2.5499999999999998</v>
      </c>
    </row>
    <row r="14102" spans="1:2" x14ac:dyDescent="0.25">
      <c r="A14102" s="204">
        <v>42380</v>
      </c>
      <c r="B14102" s="201">
        <v>2.59</v>
      </c>
    </row>
    <row r="14103" spans="1:2" x14ac:dyDescent="0.25">
      <c r="A14103" s="204">
        <v>42381</v>
      </c>
      <c r="B14103" s="201">
        <v>2.5099999999999998</v>
      </c>
    </row>
    <row r="14104" spans="1:2" x14ac:dyDescent="0.25">
      <c r="A14104" s="204">
        <v>42382</v>
      </c>
      <c r="B14104" s="201">
        <v>2.4700000000000002</v>
      </c>
    </row>
    <row r="14105" spans="1:2" x14ac:dyDescent="0.25">
      <c r="A14105" s="204">
        <v>42383</v>
      </c>
      <c r="B14105" s="201">
        <v>2.5099999999999998</v>
      </c>
    </row>
    <row r="14106" spans="1:2" x14ac:dyDescent="0.25">
      <c r="A14106" s="204">
        <v>42384</v>
      </c>
      <c r="B14106" s="201">
        <v>2.44</v>
      </c>
    </row>
    <row r="14107" spans="1:2" x14ac:dyDescent="0.25">
      <c r="A14107" s="204">
        <v>42387</v>
      </c>
      <c r="B14107" s="201" t="e">
        <f>NA()</f>
        <v>#N/A</v>
      </c>
    </row>
    <row r="14108" spans="1:2" x14ac:dyDescent="0.25">
      <c r="A14108" s="204">
        <v>42388</v>
      </c>
      <c r="B14108" s="201">
        <v>2.4500000000000002</v>
      </c>
    </row>
    <row r="14109" spans="1:2" x14ac:dyDescent="0.25">
      <c r="A14109" s="204">
        <v>42389</v>
      </c>
      <c r="B14109" s="201">
        <v>2.41</v>
      </c>
    </row>
    <row r="14110" spans="1:2" x14ac:dyDescent="0.25">
      <c r="A14110" s="204">
        <v>42390</v>
      </c>
      <c r="B14110" s="201">
        <v>2.42</v>
      </c>
    </row>
    <row r="14111" spans="1:2" x14ac:dyDescent="0.25">
      <c r="A14111" s="204">
        <v>42391</v>
      </c>
      <c r="B14111" s="201">
        <v>2.46</v>
      </c>
    </row>
    <row r="14112" spans="1:2" x14ac:dyDescent="0.25">
      <c r="A14112" s="204">
        <v>42394</v>
      </c>
      <c r="B14112" s="201">
        <v>2.42</v>
      </c>
    </row>
    <row r="14113" spans="1:2" x14ac:dyDescent="0.25">
      <c r="A14113" s="204">
        <v>42395</v>
      </c>
      <c r="B14113" s="201">
        <v>2.41</v>
      </c>
    </row>
    <row r="14114" spans="1:2" x14ac:dyDescent="0.25">
      <c r="A14114" s="204">
        <v>42396</v>
      </c>
      <c r="B14114" s="201">
        <v>2.42</v>
      </c>
    </row>
    <row r="14115" spans="1:2" x14ac:dyDescent="0.25">
      <c r="A14115" s="204">
        <v>42397</v>
      </c>
      <c r="B14115" s="201">
        <v>2.41</v>
      </c>
    </row>
    <row r="14116" spans="1:2" x14ac:dyDescent="0.25">
      <c r="A14116" s="204">
        <v>42398</v>
      </c>
      <c r="B14116" s="201">
        <v>2.36</v>
      </c>
    </row>
    <row r="14117" spans="1:2" x14ac:dyDescent="0.25">
      <c r="A14117" s="204">
        <v>42401</v>
      </c>
      <c r="B14117" s="201">
        <v>2.38</v>
      </c>
    </row>
    <row r="14118" spans="1:2" x14ac:dyDescent="0.25">
      <c r="A14118" s="204">
        <v>42402</v>
      </c>
      <c r="B14118" s="201">
        <v>2.27</v>
      </c>
    </row>
    <row r="14119" spans="1:2" x14ac:dyDescent="0.25">
      <c r="A14119" s="204">
        <v>42403</v>
      </c>
      <c r="B14119" s="201">
        <v>2.2999999999999998</v>
      </c>
    </row>
    <row r="14120" spans="1:2" x14ac:dyDescent="0.25">
      <c r="A14120" s="204">
        <v>42404</v>
      </c>
      <c r="B14120" s="201">
        <v>2.29</v>
      </c>
    </row>
    <row r="14121" spans="1:2" x14ac:dyDescent="0.25">
      <c r="A14121" s="204">
        <v>42405</v>
      </c>
      <c r="B14121" s="201">
        <v>2.27</v>
      </c>
    </row>
    <row r="14122" spans="1:2" x14ac:dyDescent="0.25">
      <c r="A14122" s="204">
        <v>42408</v>
      </c>
      <c r="B14122" s="201">
        <v>2.17</v>
      </c>
    </row>
    <row r="14123" spans="1:2" x14ac:dyDescent="0.25">
      <c r="A14123" s="204">
        <v>42409</v>
      </c>
      <c r="B14123" s="201">
        <v>2.16</v>
      </c>
    </row>
    <row r="14124" spans="1:2" x14ac:dyDescent="0.25">
      <c r="A14124" s="204">
        <v>42410</v>
      </c>
      <c r="B14124" s="201">
        <v>2.13</v>
      </c>
    </row>
    <row r="14125" spans="1:2" x14ac:dyDescent="0.25">
      <c r="A14125" s="204">
        <v>42411</v>
      </c>
      <c r="B14125" s="201">
        <v>2.06</v>
      </c>
    </row>
    <row r="14126" spans="1:2" x14ac:dyDescent="0.25">
      <c r="A14126" s="204">
        <v>42412</v>
      </c>
      <c r="B14126" s="201">
        <v>2.15</v>
      </c>
    </row>
    <row r="14127" spans="1:2" x14ac:dyDescent="0.25">
      <c r="A14127" s="204">
        <v>42415</v>
      </c>
      <c r="B14127" s="201" t="e">
        <f>NA()</f>
        <v>#N/A</v>
      </c>
    </row>
    <row r="14128" spans="1:2" x14ac:dyDescent="0.25">
      <c r="A14128" s="204">
        <v>42416</v>
      </c>
      <c r="B14128" s="201">
        <v>2.19</v>
      </c>
    </row>
    <row r="14129" spans="1:2" x14ac:dyDescent="0.25">
      <c r="A14129" s="204">
        <v>42417</v>
      </c>
      <c r="B14129" s="201">
        <v>2.2400000000000002</v>
      </c>
    </row>
    <row r="14130" spans="1:2" x14ac:dyDescent="0.25">
      <c r="A14130" s="204">
        <v>42418</v>
      </c>
      <c r="B14130" s="201">
        <v>2.17</v>
      </c>
    </row>
    <row r="14131" spans="1:2" x14ac:dyDescent="0.25">
      <c r="A14131" s="204">
        <v>42419</v>
      </c>
      <c r="B14131" s="201">
        <v>2.17</v>
      </c>
    </row>
    <row r="14132" spans="1:2" x14ac:dyDescent="0.25">
      <c r="A14132" s="204">
        <v>42422</v>
      </c>
      <c r="B14132" s="201">
        <v>2.1800000000000002</v>
      </c>
    </row>
    <row r="14133" spans="1:2" x14ac:dyDescent="0.25">
      <c r="A14133" s="204">
        <v>42423</v>
      </c>
      <c r="B14133" s="201">
        <v>2.16</v>
      </c>
    </row>
    <row r="14134" spans="1:2" x14ac:dyDescent="0.25">
      <c r="A14134" s="204">
        <v>42424</v>
      </c>
      <c r="B14134" s="201">
        <v>2.16</v>
      </c>
    </row>
    <row r="14135" spans="1:2" x14ac:dyDescent="0.25">
      <c r="A14135" s="204">
        <v>42425</v>
      </c>
      <c r="B14135" s="201">
        <v>2.14</v>
      </c>
    </row>
    <row r="14136" spans="1:2" x14ac:dyDescent="0.25">
      <c r="A14136" s="204">
        <v>42426</v>
      </c>
      <c r="B14136" s="201">
        <v>2.2000000000000002</v>
      </c>
    </row>
    <row r="14137" spans="1:2" x14ac:dyDescent="0.25">
      <c r="A14137" s="204">
        <v>42429</v>
      </c>
      <c r="B14137" s="201">
        <v>2.19</v>
      </c>
    </row>
    <row r="14138" spans="1:2" x14ac:dyDescent="0.25">
      <c r="A14138" s="204">
        <v>42430</v>
      </c>
      <c r="B14138" s="201">
        <v>2.2799999999999998</v>
      </c>
    </row>
    <row r="14139" spans="1:2" x14ac:dyDescent="0.25">
      <c r="A14139" s="204">
        <v>42431</v>
      </c>
      <c r="B14139" s="201">
        <v>2.27</v>
      </c>
    </row>
    <row r="14140" spans="1:2" x14ac:dyDescent="0.25">
      <c r="A14140" s="204">
        <v>42432</v>
      </c>
      <c r="B14140" s="201">
        <v>2.23</v>
      </c>
    </row>
    <row r="14141" spans="1:2" x14ac:dyDescent="0.25">
      <c r="A14141" s="204">
        <v>42433</v>
      </c>
      <c r="B14141" s="201">
        <v>2.29</v>
      </c>
    </row>
    <row r="14142" spans="1:2" x14ac:dyDescent="0.25">
      <c r="A14142" s="204">
        <v>42436</v>
      </c>
      <c r="B14142" s="201">
        <v>2.2999999999999998</v>
      </c>
    </row>
    <row r="14143" spans="1:2" x14ac:dyDescent="0.25">
      <c r="A14143" s="204">
        <v>42437</v>
      </c>
      <c r="B14143" s="201">
        <v>2.2200000000000002</v>
      </c>
    </row>
    <row r="14144" spans="1:2" x14ac:dyDescent="0.25">
      <c r="A14144" s="204">
        <v>42438</v>
      </c>
      <c r="B14144" s="201">
        <v>2.27</v>
      </c>
    </row>
    <row r="14145" spans="1:2" x14ac:dyDescent="0.25">
      <c r="A14145" s="204">
        <v>42439</v>
      </c>
      <c r="B14145" s="201">
        <v>2.29</v>
      </c>
    </row>
    <row r="14146" spans="1:2" x14ac:dyDescent="0.25">
      <c r="A14146" s="204">
        <v>42440</v>
      </c>
      <c r="B14146" s="201">
        <v>2.34</v>
      </c>
    </row>
    <row r="14147" spans="1:2" x14ac:dyDescent="0.25">
      <c r="A14147" s="204">
        <v>42443</v>
      </c>
      <c r="B14147" s="201">
        <v>2.33</v>
      </c>
    </row>
    <row r="14148" spans="1:2" x14ac:dyDescent="0.25">
      <c r="A14148" s="204">
        <v>42444</v>
      </c>
      <c r="B14148" s="201">
        <v>2.33</v>
      </c>
    </row>
    <row r="14149" spans="1:2" x14ac:dyDescent="0.25">
      <c r="A14149" s="204">
        <v>42445</v>
      </c>
      <c r="B14149" s="201">
        <v>2.3199999999999998</v>
      </c>
    </row>
    <row r="14150" spans="1:2" x14ac:dyDescent="0.25">
      <c r="A14150" s="204">
        <v>42446</v>
      </c>
      <c r="B14150" s="201">
        <v>2.2799999999999998</v>
      </c>
    </row>
    <row r="14151" spans="1:2" x14ac:dyDescent="0.25">
      <c r="A14151" s="204">
        <v>42447</v>
      </c>
      <c r="B14151" s="201">
        <v>2.2599999999999998</v>
      </c>
    </row>
    <row r="14152" spans="1:2" x14ac:dyDescent="0.25">
      <c r="A14152" s="204">
        <v>42450</v>
      </c>
      <c r="B14152" s="201">
        <v>2.31</v>
      </c>
    </row>
    <row r="14153" spans="1:2" x14ac:dyDescent="0.25">
      <c r="A14153" s="204">
        <v>42451</v>
      </c>
      <c r="B14153" s="201">
        <v>2.3199999999999998</v>
      </c>
    </row>
    <row r="14154" spans="1:2" x14ac:dyDescent="0.25">
      <c r="A14154" s="204">
        <v>42452</v>
      </c>
      <c r="B14154" s="201">
        <v>2.25</v>
      </c>
    </row>
    <row r="14155" spans="1:2" x14ac:dyDescent="0.25">
      <c r="A14155" s="204">
        <v>42453</v>
      </c>
      <c r="B14155" s="201">
        <v>2.2799999999999998</v>
      </c>
    </row>
    <row r="14156" spans="1:2" x14ac:dyDescent="0.25">
      <c r="A14156" s="204">
        <v>42454</v>
      </c>
      <c r="B14156" s="201" t="e">
        <f>NA()</f>
        <v>#N/A</v>
      </c>
    </row>
    <row r="14157" spans="1:2" x14ac:dyDescent="0.25">
      <c r="A14157" s="204">
        <v>42457</v>
      </c>
      <c r="B14157" s="201">
        <v>2.2599999999999998</v>
      </c>
    </row>
    <row r="14158" spans="1:2" x14ac:dyDescent="0.25">
      <c r="A14158" s="204">
        <v>42458</v>
      </c>
      <c r="B14158" s="201">
        <v>2.2000000000000002</v>
      </c>
    </row>
    <row r="14159" spans="1:2" x14ac:dyDescent="0.25">
      <c r="A14159" s="204">
        <v>42459</v>
      </c>
      <c r="B14159" s="201">
        <v>2.2400000000000002</v>
      </c>
    </row>
    <row r="14160" spans="1:2" x14ac:dyDescent="0.25">
      <c r="A14160" s="204">
        <v>42460</v>
      </c>
      <c r="B14160" s="201">
        <v>2.2000000000000002</v>
      </c>
    </row>
    <row r="14161" spans="1:2" x14ac:dyDescent="0.25">
      <c r="A14161" s="204">
        <v>42461</v>
      </c>
      <c r="B14161" s="201">
        <v>2.2000000000000002</v>
      </c>
    </row>
    <row r="14162" spans="1:2" x14ac:dyDescent="0.25">
      <c r="A14162" s="204">
        <v>42464</v>
      </c>
      <c r="B14162" s="201">
        <v>2.19</v>
      </c>
    </row>
    <row r="14163" spans="1:2" x14ac:dyDescent="0.25">
      <c r="A14163" s="204">
        <v>42465</v>
      </c>
      <c r="B14163" s="201">
        <v>2.13</v>
      </c>
    </row>
    <row r="14164" spans="1:2" x14ac:dyDescent="0.25">
      <c r="A14164" s="204">
        <v>42466</v>
      </c>
      <c r="B14164" s="201">
        <v>2.17</v>
      </c>
    </row>
    <row r="14165" spans="1:2" x14ac:dyDescent="0.25">
      <c r="A14165" s="204">
        <v>42467</v>
      </c>
      <c r="B14165" s="201">
        <v>2.1</v>
      </c>
    </row>
    <row r="14166" spans="1:2" x14ac:dyDescent="0.25">
      <c r="A14166" s="204">
        <v>42468</v>
      </c>
      <c r="B14166" s="201">
        <v>2.13</v>
      </c>
    </row>
    <row r="14167" spans="1:2" x14ac:dyDescent="0.25">
      <c r="A14167" s="204">
        <v>42471</v>
      </c>
      <c r="B14167" s="201">
        <v>2.14</v>
      </c>
    </row>
    <row r="14168" spans="1:2" x14ac:dyDescent="0.25">
      <c r="A14168" s="204">
        <v>42472</v>
      </c>
      <c r="B14168" s="201">
        <v>2.1800000000000002</v>
      </c>
    </row>
    <row r="14169" spans="1:2" x14ac:dyDescent="0.25">
      <c r="A14169" s="204">
        <v>42473</v>
      </c>
      <c r="B14169" s="201">
        <v>2.16</v>
      </c>
    </row>
    <row r="14170" spans="1:2" x14ac:dyDescent="0.25">
      <c r="A14170" s="204">
        <v>42474</v>
      </c>
      <c r="B14170" s="201">
        <v>2.1800000000000002</v>
      </c>
    </row>
    <row r="14171" spans="1:2" x14ac:dyDescent="0.25">
      <c r="A14171" s="204">
        <v>42475</v>
      </c>
      <c r="B14171" s="201">
        <v>2.14</v>
      </c>
    </row>
    <row r="14172" spans="1:2" x14ac:dyDescent="0.25">
      <c r="A14172" s="204">
        <v>42478</v>
      </c>
      <c r="B14172" s="201">
        <v>2.17</v>
      </c>
    </row>
    <row r="14173" spans="1:2" x14ac:dyDescent="0.25">
      <c r="A14173" s="204">
        <v>42479</v>
      </c>
      <c r="B14173" s="201">
        <v>2.19</v>
      </c>
    </row>
    <row r="14174" spans="1:2" x14ac:dyDescent="0.25">
      <c r="A14174" s="204">
        <v>42480</v>
      </c>
      <c r="B14174" s="201">
        <v>2.25</v>
      </c>
    </row>
    <row r="14175" spans="1:2" x14ac:dyDescent="0.25">
      <c r="A14175" s="204">
        <v>42481</v>
      </c>
      <c r="B14175" s="201">
        <v>2.29</v>
      </c>
    </row>
    <row r="14176" spans="1:2" x14ac:dyDescent="0.25">
      <c r="A14176" s="204">
        <v>42482</v>
      </c>
      <c r="B14176" s="201">
        <v>2.2999999999999998</v>
      </c>
    </row>
    <row r="14177" spans="1:2" x14ac:dyDescent="0.25">
      <c r="A14177" s="204">
        <v>42485</v>
      </c>
      <c r="B14177" s="201">
        <v>2.3199999999999998</v>
      </c>
    </row>
    <row r="14178" spans="1:2" x14ac:dyDescent="0.25">
      <c r="A14178" s="204">
        <v>42486</v>
      </c>
      <c r="B14178" s="201">
        <v>2.35</v>
      </c>
    </row>
    <row r="14179" spans="1:2" x14ac:dyDescent="0.25">
      <c r="A14179" s="204">
        <v>42487</v>
      </c>
      <c r="B14179" s="201">
        <v>2.2999999999999998</v>
      </c>
    </row>
    <row r="14180" spans="1:2" x14ac:dyDescent="0.25">
      <c r="A14180" s="204">
        <v>42488</v>
      </c>
      <c r="B14180" s="201">
        <v>2.27</v>
      </c>
    </row>
    <row r="14181" spans="1:2" x14ac:dyDescent="0.25">
      <c r="A14181" s="204">
        <v>42489</v>
      </c>
      <c r="B14181" s="201">
        <v>2.2599999999999998</v>
      </c>
    </row>
    <row r="14182" spans="1:2" x14ac:dyDescent="0.25">
      <c r="A14182" s="204">
        <v>42492</v>
      </c>
      <c r="B14182" s="201">
        <v>2.31</v>
      </c>
    </row>
    <row r="14183" spans="1:2" x14ac:dyDescent="0.25">
      <c r="A14183" s="204">
        <v>42493</v>
      </c>
      <c r="B14183" s="201">
        <v>2.2400000000000002</v>
      </c>
    </row>
    <row r="14184" spans="1:2" x14ac:dyDescent="0.25">
      <c r="A14184" s="204">
        <v>42494</v>
      </c>
      <c r="B14184" s="201">
        <v>2.2200000000000002</v>
      </c>
    </row>
    <row r="14185" spans="1:2" x14ac:dyDescent="0.25">
      <c r="A14185" s="204">
        <v>42495</v>
      </c>
      <c r="B14185" s="201">
        <v>2.17</v>
      </c>
    </row>
    <row r="14186" spans="1:2" x14ac:dyDescent="0.25">
      <c r="A14186" s="204">
        <v>42496</v>
      </c>
      <c r="B14186" s="201">
        <v>2.2000000000000002</v>
      </c>
    </row>
    <row r="14187" spans="1:2" x14ac:dyDescent="0.25">
      <c r="A14187" s="204">
        <v>42499</v>
      </c>
      <c r="B14187" s="201">
        <v>2.1800000000000002</v>
      </c>
    </row>
    <row r="14188" spans="1:2" x14ac:dyDescent="0.25">
      <c r="A14188" s="204">
        <v>42500</v>
      </c>
      <c r="B14188" s="201">
        <v>2.1800000000000002</v>
      </c>
    </row>
    <row r="14189" spans="1:2" x14ac:dyDescent="0.25">
      <c r="A14189" s="204">
        <v>42501</v>
      </c>
      <c r="B14189" s="201">
        <v>2.15</v>
      </c>
    </row>
    <row r="14190" spans="1:2" x14ac:dyDescent="0.25">
      <c r="A14190" s="204">
        <v>42502</v>
      </c>
      <c r="B14190" s="201">
        <v>2.1800000000000002</v>
      </c>
    </row>
    <row r="14191" spans="1:2" x14ac:dyDescent="0.25">
      <c r="A14191" s="204">
        <v>42503</v>
      </c>
      <c r="B14191" s="201">
        <v>2.14</v>
      </c>
    </row>
    <row r="14192" spans="1:2" x14ac:dyDescent="0.25">
      <c r="A14192" s="204">
        <v>42506</v>
      </c>
      <c r="B14192" s="201">
        <v>2.1800000000000002</v>
      </c>
    </row>
    <row r="14193" spans="1:2" x14ac:dyDescent="0.25">
      <c r="A14193" s="204">
        <v>42507</v>
      </c>
      <c r="B14193" s="201">
        <v>2.1800000000000002</v>
      </c>
    </row>
    <row r="14194" spans="1:2" x14ac:dyDescent="0.25">
      <c r="A14194" s="204">
        <v>42508</v>
      </c>
      <c r="B14194" s="201">
        <v>2.27</v>
      </c>
    </row>
    <row r="14195" spans="1:2" x14ac:dyDescent="0.25">
      <c r="A14195" s="204">
        <v>42509</v>
      </c>
      <c r="B14195" s="201">
        <v>2.2400000000000002</v>
      </c>
    </row>
    <row r="14196" spans="1:2" x14ac:dyDescent="0.25">
      <c r="A14196" s="204">
        <v>42510</v>
      </c>
      <c r="B14196" s="201">
        <v>2.2400000000000002</v>
      </c>
    </row>
    <row r="14197" spans="1:2" x14ac:dyDescent="0.25">
      <c r="A14197" s="204">
        <v>42513</v>
      </c>
      <c r="B14197" s="201">
        <v>2.23</v>
      </c>
    </row>
    <row r="14198" spans="1:2" x14ac:dyDescent="0.25">
      <c r="A14198" s="204">
        <v>42514</v>
      </c>
      <c r="B14198" s="201">
        <v>2.25</v>
      </c>
    </row>
    <row r="14199" spans="1:2" x14ac:dyDescent="0.25">
      <c r="A14199" s="204">
        <v>42515</v>
      </c>
      <c r="B14199" s="201">
        <v>2.27</v>
      </c>
    </row>
    <row r="14200" spans="1:2" x14ac:dyDescent="0.25">
      <c r="A14200" s="204">
        <v>42516</v>
      </c>
      <c r="B14200" s="201">
        <v>2.2400000000000002</v>
      </c>
    </row>
    <row r="14201" spans="1:2" x14ac:dyDescent="0.25">
      <c r="A14201" s="204">
        <v>42517</v>
      </c>
      <c r="B14201" s="201">
        <v>2.25</v>
      </c>
    </row>
    <row r="14202" spans="1:2" x14ac:dyDescent="0.25">
      <c r="A14202" s="204">
        <v>42520</v>
      </c>
      <c r="B14202" s="201" t="e">
        <f>NA()</f>
        <v>#N/A</v>
      </c>
    </row>
    <row r="14203" spans="1:2" x14ac:dyDescent="0.25">
      <c r="A14203" s="204">
        <v>42521</v>
      </c>
      <c r="B14203" s="201">
        <v>2.23</v>
      </c>
    </row>
    <row r="14204" spans="1:2" x14ac:dyDescent="0.25">
      <c r="A14204" s="204">
        <v>42522</v>
      </c>
      <c r="B14204" s="201">
        <v>2.2200000000000002</v>
      </c>
    </row>
    <row r="14205" spans="1:2" x14ac:dyDescent="0.25">
      <c r="A14205" s="204">
        <v>42523</v>
      </c>
      <c r="B14205" s="201">
        <v>2.17</v>
      </c>
    </row>
    <row r="14206" spans="1:2" x14ac:dyDescent="0.25">
      <c r="A14206" s="204">
        <v>42524</v>
      </c>
      <c r="B14206" s="201">
        <v>2.09</v>
      </c>
    </row>
    <row r="14207" spans="1:2" x14ac:dyDescent="0.25">
      <c r="A14207" s="204">
        <v>42527</v>
      </c>
      <c r="B14207" s="201">
        <v>2.12</v>
      </c>
    </row>
    <row r="14208" spans="1:2" x14ac:dyDescent="0.25">
      <c r="A14208" s="204">
        <v>42528</v>
      </c>
      <c r="B14208" s="201">
        <v>2.1</v>
      </c>
    </row>
    <row r="14209" spans="1:2" x14ac:dyDescent="0.25">
      <c r="A14209" s="204">
        <v>42529</v>
      </c>
      <c r="B14209" s="201">
        <v>2.08</v>
      </c>
    </row>
    <row r="14210" spans="1:2" x14ac:dyDescent="0.25">
      <c r="A14210" s="204">
        <v>42530</v>
      </c>
      <c r="B14210" s="201">
        <v>2.0499999999999998</v>
      </c>
    </row>
    <row r="14211" spans="1:2" x14ac:dyDescent="0.25">
      <c r="A14211" s="204">
        <v>42531</v>
      </c>
      <c r="B14211" s="201">
        <v>2.02</v>
      </c>
    </row>
    <row r="14212" spans="1:2" x14ac:dyDescent="0.25">
      <c r="A14212" s="204">
        <v>42534</v>
      </c>
      <c r="B14212" s="201">
        <v>2.0099999999999998</v>
      </c>
    </row>
    <row r="14213" spans="1:2" x14ac:dyDescent="0.25">
      <c r="A14213" s="204">
        <v>42535</v>
      </c>
      <c r="B14213" s="201">
        <v>2</v>
      </c>
    </row>
    <row r="14214" spans="1:2" x14ac:dyDescent="0.25">
      <c r="A14214" s="204">
        <v>42536</v>
      </c>
      <c r="B14214" s="201">
        <v>1.99</v>
      </c>
    </row>
    <row r="14215" spans="1:2" x14ac:dyDescent="0.25">
      <c r="A14215" s="204">
        <v>42537</v>
      </c>
      <c r="B14215" s="201">
        <v>1.96</v>
      </c>
    </row>
    <row r="14216" spans="1:2" x14ac:dyDescent="0.25">
      <c r="A14216" s="204">
        <v>42538</v>
      </c>
      <c r="B14216" s="201">
        <v>1.99</v>
      </c>
    </row>
    <row r="14217" spans="1:2" x14ac:dyDescent="0.25">
      <c r="A14217" s="204">
        <v>42541</v>
      </c>
      <c r="B14217" s="201">
        <v>2.0299999999999998</v>
      </c>
    </row>
    <row r="14218" spans="1:2" x14ac:dyDescent="0.25">
      <c r="A14218" s="204">
        <v>42542</v>
      </c>
      <c r="B14218" s="201">
        <v>2.0699999999999998</v>
      </c>
    </row>
    <row r="14219" spans="1:2" x14ac:dyDescent="0.25">
      <c r="A14219" s="204">
        <v>42543</v>
      </c>
      <c r="B14219" s="201">
        <v>2.06</v>
      </c>
    </row>
    <row r="14220" spans="1:2" x14ac:dyDescent="0.25">
      <c r="A14220" s="204">
        <v>42544</v>
      </c>
      <c r="B14220" s="201">
        <v>2.12</v>
      </c>
    </row>
    <row r="14221" spans="1:2" x14ac:dyDescent="0.25">
      <c r="A14221" s="204">
        <v>42545</v>
      </c>
      <c r="B14221" s="201">
        <v>1.96</v>
      </c>
    </row>
    <row r="14222" spans="1:2" x14ac:dyDescent="0.25">
      <c r="A14222" s="204">
        <v>42548</v>
      </c>
      <c r="B14222" s="201">
        <v>1.83</v>
      </c>
    </row>
    <row r="14223" spans="1:2" x14ac:dyDescent="0.25">
      <c r="A14223" s="204">
        <v>42549</v>
      </c>
      <c r="B14223" s="201">
        <v>1.83</v>
      </c>
    </row>
    <row r="14224" spans="1:2" x14ac:dyDescent="0.25">
      <c r="A14224" s="204">
        <v>42550</v>
      </c>
      <c r="B14224" s="201">
        <v>1.86</v>
      </c>
    </row>
    <row r="14225" spans="1:2" x14ac:dyDescent="0.25">
      <c r="A14225" s="204">
        <v>42551</v>
      </c>
      <c r="B14225" s="201">
        <v>1.86</v>
      </c>
    </row>
    <row r="14226" spans="1:2" x14ac:dyDescent="0.25">
      <c r="A14226" s="204">
        <v>42552</v>
      </c>
      <c r="B14226" s="201">
        <v>1.81</v>
      </c>
    </row>
    <row r="14227" spans="1:2" x14ac:dyDescent="0.25">
      <c r="A14227" s="204">
        <v>42555</v>
      </c>
      <c r="B14227" s="201" t="e">
        <f>NA()</f>
        <v>#N/A</v>
      </c>
    </row>
    <row r="14228" spans="1:2" x14ac:dyDescent="0.25">
      <c r="A14228" s="204">
        <v>42556</v>
      </c>
      <c r="B14228" s="201">
        <v>1.72</v>
      </c>
    </row>
    <row r="14229" spans="1:2" x14ac:dyDescent="0.25">
      <c r="A14229" s="204">
        <v>42557</v>
      </c>
      <c r="B14229" s="201">
        <v>1.72</v>
      </c>
    </row>
    <row r="14230" spans="1:2" x14ac:dyDescent="0.25">
      <c r="A14230" s="204">
        <v>42558</v>
      </c>
      <c r="B14230" s="201">
        <v>1.72</v>
      </c>
    </row>
    <row r="14231" spans="1:2" x14ac:dyDescent="0.25">
      <c r="A14231" s="204">
        <v>42559</v>
      </c>
      <c r="B14231" s="201">
        <v>1.69</v>
      </c>
    </row>
    <row r="14232" spans="1:2" x14ac:dyDescent="0.25">
      <c r="A14232" s="204">
        <v>42562</v>
      </c>
      <c r="B14232" s="201">
        <v>1.73</v>
      </c>
    </row>
    <row r="14233" spans="1:2" x14ac:dyDescent="0.25">
      <c r="A14233" s="204">
        <v>42563</v>
      </c>
      <c r="B14233" s="201">
        <v>1.82</v>
      </c>
    </row>
    <row r="14234" spans="1:2" x14ac:dyDescent="0.25">
      <c r="A14234" s="204">
        <v>42564</v>
      </c>
      <c r="B14234" s="201">
        <v>1.77</v>
      </c>
    </row>
    <row r="14235" spans="1:2" x14ac:dyDescent="0.25">
      <c r="A14235" s="204">
        <v>42565</v>
      </c>
      <c r="B14235" s="201">
        <v>1.84</v>
      </c>
    </row>
    <row r="14236" spans="1:2" x14ac:dyDescent="0.25">
      <c r="A14236" s="204">
        <v>42566</v>
      </c>
      <c r="B14236" s="201">
        <v>1.9</v>
      </c>
    </row>
    <row r="14237" spans="1:2" x14ac:dyDescent="0.25">
      <c r="A14237" s="204">
        <v>42569</v>
      </c>
      <c r="B14237" s="201">
        <v>1.9</v>
      </c>
    </row>
    <row r="14238" spans="1:2" x14ac:dyDescent="0.25">
      <c r="A14238" s="204">
        <v>42570</v>
      </c>
      <c r="B14238" s="201">
        <v>1.88</v>
      </c>
    </row>
    <row r="14239" spans="1:2" x14ac:dyDescent="0.25">
      <c r="A14239" s="204">
        <v>42571</v>
      </c>
      <c r="B14239" s="201">
        <v>1.91</v>
      </c>
    </row>
    <row r="14240" spans="1:2" x14ac:dyDescent="0.25">
      <c r="A14240" s="204">
        <v>42572</v>
      </c>
      <c r="B14240" s="201">
        <v>1.9</v>
      </c>
    </row>
    <row r="14241" spans="1:2" x14ac:dyDescent="0.25">
      <c r="A14241" s="204">
        <v>42573</v>
      </c>
      <c r="B14241" s="201">
        <v>1.9</v>
      </c>
    </row>
    <row r="14242" spans="1:2" x14ac:dyDescent="0.25">
      <c r="A14242" s="204">
        <v>42576</v>
      </c>
      <c r="B14242" s="201">
        <v>1.9</v>
      </c>
    </row>
    <row r="14243" spans="1:2" x14ac:dyDescent="0.25">
      <c r="A14243" s="204">
        <v>42577</v>
      </c>
      <c r="B14243" s="201">
        <v>1.89</v>
      </c>
    </row>
    <row r="14244" spans="1:2" x14ac:dyDescent="0.25">
      <c r="A14244" s="204">
        <v>42578</v>
      </c>
      <c r="B14244" s="201">
        <v>1.84</v>
      </c>
    </row>
    <row r="14245" spans="1:2" x14ac:dyDescent="0.25">
      <c r="A14245" s="204">
        <v>42579</v>
      </c>
      <c r="B14245" s="201">
        <v>1.83</v>
      </c>
    </row>
    <row r="14246" spans="1:2" x14ac:dyDescent="0.25">
      <c r="A14246" s="204">
        <v>42580</v>
      </c>
      <c r="B14246" s="201">
        <v>1.78</v>
      </c>
    </row>
    <row r="14247" spans="1:2" x14ac:dyDescent="0.25">
      <c r="A14247" s="204">
        <v>42583</v>
      </c>
      <c r="B14247" s="201">
        <v>1.84</v>
      </c>
    </row>
    <row r="14248" spans="1:2" x14ac:dyDescent="0.25">
      <c r="A14248" s="204">
        <v>42584</v>
      </c>
      <c r="B14248" s="201">
        <v>1.88</v>
      </c>
    </row>
    <row r="14249" spans="1:2" x14ac:dyDescent="0.25">
      <c r="A14249" s="204">
        <v>42585</v>
      </c>
      <c r="B14249" s="201">
        <v>1.88</v>
      </c>
    </row>
    <row r="14250" spans="1:2" x14ac:dyDescent="0.25">
      <c r="A14250" s="204">
        <v>42586</v>
      </c>
      <c r="B14250" s="201">
        <v>1.84</v>
      </c>
    </row>
    <row r="14251" spans="1:2" x14ac:dyDescent="0.25">
      <c r="A14251" s="204">
        <v>42587</v>
      </c>
      <c r="B14251" s="201">
        <v>1.91</v>
      </c>
    </row>
    <row r="14252" spans="1:2" x14ac:dyDescent="0.25">
      <c r="A14252" s="204">
        <v>42590</v>
      </c>
      <c r="B14252" s="201">
        <v>1.91</v>
      </c>
    </row>
    <row r="14253" spans="1:2" x14ac:dyDescent="0.25">
      <c r="A14253" s="204">
        <v>42591</v>
      </c>
      <c r="B14253" s="201">
        <v>1.86</v>
      </c>
    </row>
    <row r="14254" spans="1:2" x14ac:dyDescent="0.25">
      <c r="A14254" s="204">
        <v>42592</v>
      </c>
      <c r="B14254" s="201">
        <v>1.83</v>
      </c>
    </row>
    <row r="14255" spans="1:2" x14ac:dyDescent="0.25">
      <c r="A14255" s="204">
        <v>42593</v>
      </c>
      <c r="B14255" s="201">
        <v>1.89</v>
      </c>
    </row>
    <row r="14256" spans="1:2" x14ac:dyDescent="0.25">
      <c r="A14256" s="204">
        <v>42594</v>
      </c>
      <c r="B14256" s="201">
        <v>1.85</v>
      </c>
    </row>
    <row r="14257" spans="1:2" x14ac:dyDescent="0.25">
      <c r="A14257" s="204">
        <v>42597</v>
      </c>
      <c r="B14257" s="201">
        <v>1.9</v>
      </c>
    </row>
    <row r="14258" spans="1:2" x14ac:dyDescent="0.25">
      <c r="A14258" s="204">
        <v>42598</v>
      </c>
      <c r="B14258" s="201">
        <v>1.92</v>
      </c>
    </row>
    <row r="14259" spans="1:2" x14ac:dyDescent="0.25">
      <c r="A14259" s="204">
        <v>42599</v>
      </c>
      <c r="B14259" s="201">
        <v>1.9</v>
      </c>
    </row>
    <row r="14260" spans="1:2" x14ac:dyDescent="0.25">
      <c r="A14260" s="204">
        <v>42600</v>
      </c>
      <c r="B14260" s="201">
        <v>1.89</v>
      </c>
    </row>
    <row r="14261" spans="1:2" x14ac:dyDescent="0.25">
      <c r="A14261" s="204">
        <v>42601</v>
      </c>
      <c r="B14261" s="201">
        <v>1.93</v>
      </c>
    </row>
    <row r="14262" spans="1:2" x14ac:dyDescent="0.25">
      <c r="A14262" s="204">
        <v>42604</v>
      </c>
      <c r="B14262" s="201">
        <v>1.88</v>
      </c>
    </row>
    <row r="14263" spans="1:2" x14ac:dyDescent="0.25">
      <c r="A14263" s="204">
        <v>42605</v>
      </c>
      <c r="B14263" s="201">
        <v>1.88</v>
      </c>
    </row>
    <row r="14264" spans="1:2" x14ac:dyDescent="0.25">
      <c r="A14264" s="204">
        <v>42606</v>
      </c>
      <c r="B14264" s="201">
        <v>1.89</v>
      </c>
    </row>
    <row r="14265" spans="1:2" x14ac:dyDescent="0.25">
      <c r="A14265" s="204">
        <v>42607</v>
      </c>
      <c r="B14265" s="201">
        <v>1.91</v>
      </c>
    </row>
    <row r="14266" spans="1:2" x14ac:dyDescent="0.25">
      <c r="A14266" s="204">
        <v>42608</v>
      </c>
      <c r="B14266" s="201">
        <v>1.96</v>
      </c>
    </row>
    <row r="14267" spans="1:2" x14ac:dyDescent="0.25">
      <c r="A14267" s="204">
        <v>42611</v>
      </c>
      <c r="B14267" s="201">
        <v>1.9</v>
      </c>
    </row>
    <row r="14268" spans="1:2" x14ac:dyDescent="0.25">
      <c r="A14268" s="204">
        <v>42612</v>
      </c>
      <c r="B14268" s="201">
        <v>1.91</v>
      </c>
    </row>
    <row r="14269" spans="1:2" x14ac:dyDescent="0.25">
      <c r="A14269" s="204">
        <v>42613</v>
      </c>
      <c r="B14269" s="201">
        <v>1.9</v>
      </c>
    </row>
    <row r="14270" spans="1:2" x14ac:dyDescent="0.25">
      <c r="A14270" s="204">
        <v>42614</v>
      </c>
      <c r="B14270" s="201">
        <v>1.9</v>
      </c>
    </row>
    <row r="14271" spans="1:2" x14ac:dyDescent="0.25">
      <c r="A14271" s="204">
        <v>42615</v>
      </c>
      <c r="B14271" s="201">
        <v>1.95</v>
      </c>
    </row>
    <row r="14272" spans="1:2" x14ac:dyDescent="0.25">
      <c r="A14272" s="204">
        <v>42618</v>
      </c>
      <c r="B14272" s="201" t="e">
        <f>NA()</f>
        <v>#N/A</v>
      </c>
    </row>
    <row r="14273" spans="1:2" x14ac:dyDescent="0.25">
      <c r="A14273" s="204">
        <v>42619</v>
      </c>
      <c r="B14273" s="201">
        <v>1.9</v>
      </c>
    </row>
    <row r="14274" spans="1:2" x14ac:dyDescent="0.25">
      <c r="A14274" s="204">
        <v>42620</v>
      </c>
      <c r="B14274" s="201">
        <v>1.89</v>
      </c>
    </row>
    <row r="14275" spans="1:2" x14ac:dyDescent="0.25">
      <c r="A14275" s="204">
        <v>42621</v>
      </c>
      <c r="B14275" s="201">
        <v>1.98</v>
      </c>
    </row>
    <row r="14276" spans="1:2" x14ac:dyDescent="0.25">
      <c r="A14276" s="204">
        <v>42622</v>
      </c>
      <c r="B14276" s="201">
        <v>2.0499999999999998</v>
      </c>
    </row>
    <row r="14277" spans="1:2" x14ac:dyDescent="0.25">
      <c r="A14277" s="204">
        <v>42625</v>
      </c>
      <c r="B14277" s="201">
        <v>2.0499999999999998</v>
      </c>
    </row>
    <row r="14278" spans="1:2" x14ac:dyDescent="0.25">
      <c r="A14278" s="204">
        <v>42626</v>
      </c>
      <c r="B14278" s="201">
        <v>2.12</v>
      </c>
    </row>
    <row r="14279" spans="1:2" x14ac:dyDescent="0.25">
      <c r="A14279" s="204">
        <v>42627</v>
      </c>
      <c r="B14279" s="201">
        <v>2.1</v>
      </c>
    </row>
    <row r="14280" spans="1:2" x14ac:dyDescent="0.25">
      <c r="A14280" s="204">
        <v>42628</v>
      </c>
      <c r="B14280" s="201">
        <v>2.13</v>
      </c>
    </row>
    <row r="14281" spans="1:2" x14ac:dyDescent="0.25">
      <c r="A14281" s="204">
        <v>42629</v>
      </c>
      <c r="B14281" s="201">
        <v>2.1</v>
      </c>
    </row>
    <row r="14282" spans="1:2" x14ac:dyDescent="0.25">
      <c r="A14282" s="204">
        <v>42632</v>
      </c>
      <c r="B14282" s="201">
        <v>2.1</v>
      </c>
    </row>
    <row r="14283" spans="1:2" x14ac:dyDescent="0.25">
      <c r="A14283" s="204">
        <v>42633</v>
      </c>
      <c r="B14283" s="201">
        <v>2.09</v>
      </c>
    </row>
    <row r="14284" spans="1:2" x14ac:dyDescent="0.25">
      <c r="A14284" s="204">
        <v>42634</v>
      </c>
      <c r="B14284" s="201">
        <v>2.06</v>
      </c>
    </row>
    <row r="14285" spans="1:2" x14ac:dyDescent="0.25">
      <c r="A14285" s="204">
        <v>42635</v>
      </c>
      <c r="B14285" s="201">
        <v>2.02</v>
      </c>
    </row>
    <row r="14286" spans="1:2" x14ac:dyDescent="0.25">
      <c r="A14286" s="204">
        <v>42636</v>
      </c>
      <c r="B14286" s="201">
        <v>2.02</v>
      </c>
    </row>
    <row r="14287" spans="1:2" x14ac:dyDescent="0.25">
      <c r="A14287" s="204">
        <v>42639</v>
      </c>
      <c r="B14287" s="201">
        <v>2</v>
      </c>
    </row>
    <row r="14288" spans="1:2" x14ac:dyDescent="0.25">
      <c r="A14288" s="204">
        <v>42640</v>
      </c>
      <c r="B14288" s="201">
        <v>1.96</v>
      </c>
    </row>
    <row r="14289" spans="1:2" x14ac:dyDescent="0.25">
      <c r="A14289" s="204">
        <v>42641</v>
      </c>
      <c r="B14289" s="201">
        <v>1.96</v>
      </c>
    </row>
    <row r="14290" spans="1:2" x14ac:dyDescent="0.25">
      <c r="A14290" s="204">
        <v>42642</v>
      </c>
      <c r="B14290" s="201">
        <v>1.95</v>
      </c>
    </row>
    <row r="14291" spans="1:2" x14ac:dyDescent="0.25">
      <c r="A14291" s="204">
        <v>42643</v>
      </c>
      <c r="B14291" s="201">
        <v>1.99</v>
      </c>
    </row>
    <row r="14292" spans="1:2" x14ac:dyDescent="0.25">
      <c r="A14292" s="204">
        <v>42646</v>
      </c>
      <c r="B14292" s="201">
        <v>2.0099999999999998</v>
      </c>
    </row>
    <row r="14293" spans="1:2" x14ac:dyDescent="0.25">
      <c r="A14293" s="204">
        <v>42647</v>
      </c>
      <c r="B14293" s="201">
        <v>2.08</v>
      </c>
    </row>
    <row r="14294" spans="1:2" x14ac:dyDescent="0.25">
      <c r="A14294" s="204">
        <v>42648</v>
      </c>
      <c r="B14294" s="201">
        <v>2.11</v>
      </c>
    </row>
    <row r="14295" spans="1:2" x14ac:dyDescent="0.25">
      <c r="A14295" s="204">
        <v>42649</v>
      </c>
      <c r="B14295" s="201">
        <v>2.14</v>
      </c>
    </row>
    <row r="14296" spans="1:2" x14ac:dyDescent="0.25">
      <c r="A14296" s="204">
        <v>42650</v>
      </c>
      <c r="B14296" s="201">
        <v>2.14</v>
      </c>
    </row>
    <row r="14297" spans="1:2" x14ac:dyDescent="0.25">
      <c r="A14297" s="204">
        <v>42653</v>
      </c>
      <c r="B14297" s="201" t="e">
        <f>NA()</f>
        <v>#N/A</v>
      </c>
    </row>
    <row r="14298" spans="1:2" x14ac:dyDescent="0.25">
      <c r="A14298" s="204">
        <v>42654</v>
      </c>
      <c r="B14298" s="201">
        <v>2.17</v>
      </c>
    </row>
    <row r="14299" spans="1:2" x14ac:dyDescent="0.25">
      <c r="A14299" s="204">
        <v>42655</v>
      </c>
      <c r="B14299" s="201">
        <v>2.19</v>
      </c>
    </row>
    <row r="14300" spans="1:2" x14ac:dyDescent="0.25">
      <c r="A14300" s="204">
        <v>42656</v>
      </c>
      <c r="B14300" s="201">
        <v>2.15</v>
      </c>
    </row>
    <row r="14301" spans="1:2" x14ac:dyDescent="0.25">
      <c r="A14301" s="204">
        <v>42657</v>
      </c>
      <c r="B14301" s="201">
        <v>2.2200000000000002</v>
      </c>
    </row>
    <row r="14302" spans="1:2" x14ac:dyDescent="0.25">
      <c r="A14302" s="204">
        <v>42660</v>
      </c>
      <c r="B14302" s="201">
        <v>2.19</v>
      </c>
    </row>
    <row r="14303" spans="1:2" x14ac:dyDescent="0.25">
      <c r="A14303" s="204">
        <v>42661</v>
      </c>
      <c r="B14303" s="201">
        <v>2.1800000000000002</v>
      </c>
    </row>
    <row r="14304" spans="1:2" x14ac:dyDescent="0.25">
      <c r="A14304" s="204">
        <v>42662</v>
      </c>
      <c r="B14304" s="201">
        <v>2.1800000000000002</v>
      </c>
    </row>
    <row r="14305" spans="1:2" x14ac:dyDescent="0.25">
      <c r="A14305" s="204">
        <v>42663</v>
      </c>
      <c r="B14305" s="201">
        <v>2.17</v>
      </c>
    </row>
    <row r="14306" spans="1:2" x14ac:dyDescent="0.25">
      <c r="A14306" s="204">
        <v>42664</v>
      </c>
      <c r="B14306" s="201">
        <v>2.15</v>
      </c>
    </row>
    <row r="14307" spans="1:2" x14ac:dyDescent="0.25">
      <c r="A14307" s="204">
        <v>42667</v>
      </c>
      <c r="B14307" s="201">
        <v>2.1800000000000002</v>
      </c>
    </row>
    <row r="14308" spans="1:2" x14ac:dyDescent="0.25">
      <c r="A14308" s="204">
        <v>42668</v>
      </c>
      <c r="B14308" s="201">
        <v>2.17</v>
      </c>
    </row>
    <row r="14309" spans="1:2" x14ac:dyDescent="0.25">
      <c r="A14309" s="204">
        <v>42669</v>
      </c>
      <c r="B14309" s="201">
        <v>2.2000000000000002</v>
      </c>
    </row>
    <row r="14310" spans="1:2" x14ac:dyDescent="0.25">
      <c r="A14310" s="204">
        <v>42670</v>
      </c>
      <c r="B14310" s="201">
        <v>2.2599999999999998</v>
      </c>
    </row>
    <row r="14311" spans="1:2" x14ac:dyDescent="0.25">
      <c r="A14311" s="204">
        <v>42671</v>
      </c>
      <c r="B14311" s="201">
        <v>2.27</v>
      </c>
    </row>
    <row r="14312" spans="1:2" x14ac:dyDescent="0.25">
      <c r="A14312" s="204">
        <v>42674</v>
      </c>
      <c r="B14312" s="201">
        <v>2.25</v>
      </c>
    </row>
    <row r="14313" spans="1:2" x14ac:dyDescent="0.25">
      <c r="A14313" s="204">
        <v>42675</v>
      </c>
      <c r="B14313" s="201">
        <v>2.2400000000000002</v>
      </c>
    </row>
    <row r="14314" spans="1:2" x14ac:dyDescent="0.25">
      <c r="A14314" s="204">
        <v>42676</v>
      </c>
      <c r="B14314" s="201">
        <v>2.2200000000000002</v>
      </c>
    </row>
    <row r="14315" spans="1:2" x14ac:dyDescent="0.25">
      <c r="A14315" s="204">
        <v>42677</v>
      </c>
      <c r="B14315" s="201">
        <v>2.25</v>
      </c>
    </row>
    <row r="14316" spans="1:2" x14ac:dyDescent="0.25">
      <c r="A14316" s="204">
        <v>42678</v>
      </c>
      <c r="B14316" s="201">
        <v>2.2200000000000002</v>
      </c>
    </row>
    <row r="14317" spans="1:2" x14ac:dyDescent="0.25">
      <c r="A14317" s="204">
        <v>42681</v>
      </c>
      <c r="B14317" s="201">
        <v>2.2599999999999998</v>
      </c>
    </row>
    <row r="14318" spans="1:2" x14ac:dyDescent="0.25">
      <c r="A14318" s="204">
        <v>42682</v>
      </c>
      <c r="B14318" s="201">
        <v>2.29</v>
      </c>
    </row>
    <row r="14319" spans="1:2" x14ac:dyDescent="0.25">
      <c r="A14319" s="204">
        <v>42683</v>
      </c>
      <c r="B14319" s="201">
        <v>2.52</v>
      </c>
    </row>
    <row r="14320" spans="1:2" x14ac:dyDescent="0.25">
      <c r="A14320" s="204">
        <v>42684</v>
      </c>
      <c r="B14320" s="201">
        <v>2.58</v>
      </c>
    </row>
    <row r="14321" spans="1:2" x14ac:dyDescent="0.25">
      <c r="A14321" s="204">
        <v>42685</v>
      </c>
      <c r="B14321" s="201" t="e">
        <f>NA()</f>
        <v>#N/A</v>
      </c>
    </row>
    <row r="14322" spans="1:2" x14ac:dyDescent="0.25">
      <c r="A14322" s="204">
        <v>42688</v>
      </c>
      <c r="B14322" s="201">
        <v>2.65</v>
      </c>
    </row>
    <row r="14323" spans="1:2" x14ac:dyDescent="0.25">
      <c r="A14323" s="204">
        <v>42689</v>
      </c>
      <c r="B14323" s="201">
        <v>2.64</v>
      </c>
    </row>
    <row r="14324" spans="1:2" x14ac:dyDescent="0.25">
      <c r="A14324" s="204">
        <v>42690</v>
      </c>
      <c r="B14324" s="201">
        <v>2.61</v>
      </c>
    </row>
    <row r="14325" spans="1:2" x14ac:dyDescent="0.25">
      <c r="A14325" s="204">
        <v>42691</v>
      </c>
      <c r="B14325" s="201">
        <v>2.69</v>
      </c>
    </row>
    <row r="14326" spans="1:2" x14ac:dyDescent="0.25">
      <c r="A14326" s="204">
        <v>42692</v>
      </c>
      <c r="B14326" s="201">
        <v>2.7</v>
      </c>
    </row>
    <row r="14327" spans="1:2" x14ac:dyDescent="0.25">
      <c r="A14327" s="204">
        <v>42695</v>
      </c>
      <c r="B14327" s="201">
        <v>2.69</v>
      </c>
    </row>
    <row r="14328" spans="1:2" x14ac:dyDescent="0.25">
      <c r="A14328" s="204">
        <v>42696</v>
      </c>
      <c r="B14328" s="201">
        <v>2.69</v>
      </c>
    </row>
    <row r="14329" spans="1:2" x14ac:dyDescent="0.25">
      <c r="A14329" s="204">
        <v>42697</v>
      </c>
      <c r="B14329" s="201">
        <v>2.71</v>
      </c>
    </row>
    <row r="14330" spans="1:2" x14ac:dyDescent="0.25">
      <c r="A14330" s="204">
        <v>42698</v>
      </c>
      <c r="B14330" s="201" t="e">
        <f>NA()</f>
        <v>#N/A</v>
      </c>
    </row>
    <row r="14331" spans="1:2" x14ac:dyDescent="0.25">
      <c r="A14331" s="204">
        <v>42699</v>
      </c>
      <c r="B14331" s="201">
        <v>2.71</v>
      </c>
    </row>
    <row r="14332" spans="1:2" x14ac:dyDescent="0.25">
      <c r="A14332" s="204">
        <v>42702</v>
      </c>
      <c r="B14332" s="201">
        <v>2.68</v>
      </c>
    </row>
    <row r="14333" spans="1:2" x14ac:dyDescent="0.25">
      <c r="A14333" s="204">
        <v>42703</v>
      </c>
      <c r="B14333" s="201">
        <v>2.66</v>
      </c>
    </row>
    <row r="14334" spans="1:2" x14ac:dyDescent="0.25">
      <c r="A14334" s="204">
        <v>42704</v>
      </c>
      <c r="B14334" s="201">
        <v>2.73</v>
      </c>
    </row>
    <row r="14335" spans="1:2" x14ac:dyDescent="0.25">
      <c r="A14335" s="204">
        <v>42705</v>
      </c>
      <c r="B14335" s="201">
        <v>2.82</v>
      </c>
    </row>
    <row r="14336" spans="1:2" x14ac:dyDescent="0.25">
      <c r="A14336" s="204">
        <v>42706</v>
      </c>
      <c r="B14336" s="201">
        <v>2.78</v>
      </c>
    </row>
    <row r="14337" spans="1:2" x14ac:dyDescent="0.25">
      <c r="A14337" s="204">
        <v>42709</v>
      </c>
      <c r="B14337" s="201">
        <v>2.76</v>
      </c>
    </row>
    <row r="14338" spans="1:2" x14ac:dyDescent="0.25">
      <c r="A14338" s="204">
        <v>42710</v>
      </c>
      <c r="B14338" s="201">
        <v>2.77</v>
      </c>
    </row>
    <row r="14339" spans="1:2" x14ac:dyDescent="0.25">
      <c r="A14339" s="204">
        <v>42711</v>
      </c>
      <c r="B14339" s="201">
        <v>2.73</v>
      </c>
    </row>
    <row r="14340" spans="1:2" x14ac:dyDescent="0.25">
      <c r="A14340" s="204">
        <v>42712</v>
      </c>
      <c r="B14340" s="201">
        <v>2.81</v>
      </c>
    </row>
    <row r="14341" spans="1:2" x14ac:dyDescent="0.25">
      <c r="A14341" s="204">
        <v>42713</v>
      </c>
      <c r="B14341" s="201">
        <v>2.87</v>
      </c>
    </row>
    <row r="14342" spans="1:2" x14ac:dyDescent="0.25">
      <c r="A14342" s="204">
        <v>42716</v>
      </c>
      <c r="B14342" s="201">
        <v>2.86</v>
      </c>
    </row>
    <row r="14343" spans="1:2" x14ac:dyDescent="0.25">
      <c r="A14343" s="204">
        <v>42717</v>
      </c>
      <c r="B14343" s="201">
        <v>2.85</v>
      </c>
    </row>
    <row r="14344" spans="1:2" x14ac:dyDescent="0.25">
      <c r="A14344" s="204">
        <v>42718</v>
      </c>
      <c r="B14344" s="201">
        <v>2.86</v>
      </c>
    </row>
    <row r="14345" spans="1:2" x14ac:dyDescent="0.25">
      <c r="A14345" s="204">
        <v>42719</v>
      </c>
      <c r="B14345" s="201">
        <v>2.89</v>
      </c>
    </row>
    <row r="14346" spans="1:2" x14ac:dyDescent="0.25">
      <c r="A14346" s="204">
        <v>42720</v>
      </c>
      <c r="B14346" s="201">
        <v>2.91</v>
      </c>
    </row>
    <row r="14347" spans="1:2" x14ac:dyDescent="0.25">
      <c r="A14347" s="204">
        <v>42723</v>
      </c>
      <c r="B14347" s="201">
        <v>2.85</v>
      </c>
    </row>
    <row r="14348" spans="1:2" x14ac:dyDescent="0.25">
      <c r="A14348" s="204">
        <v>42724</v>
      </c>
      <c r="B14348" s="201">
        <v>2.88</v>
      </c>
    </row>
    <row r="14349" spans="1:2" x14ac:dyDescent="0.25">
      <c r="A14349" s="204">
        <v>42725</v>
      </c>
      <c r="B14349" s="201">
        <v>2.86</v>
      </c>
    </row>
    <row r="14350" spans="1:2" x14ac:dyDescent="0.25">
      <c r="A14350" s="204">
        <v>42726</v>
      </c>
      <c r="B14350" s="201">
        <v>2.86</v>
      </c>
    </row>
    <row r="14351" spans="1:2" x14ac:dyDescent="0.25">
      <c r="A14351" s="204">
        <v>42727</v>
      </c>
      <c r="B14351" s="201">
        <v>2.86</v>
      </c>
    </row>
    <row r="14352" spans="1:2" x14ac:dyDescent="0.25">
      <c r="A14352" s="204">
        <v>42730</v>
      </c>
      <c r="B14352" s="201" t="e">
        <f>NA()</f>
        <v>#N/A</v>
      </c>
    </row>
    <row r="14353" spans="1:2" x14ac:dyDescent="0.25">
      <c r="A14353" s="204">
        <v>42731</v>
      </c>
      <c r="B14353" s="201">
        <v>2.88</v>
      </c>
    </row>
    <row r="14354" spans="1:2" x14ac:dyDescent="0.25">
      <c r="A14354" s="204">
        <v>42732</v>
      </c>
      <c r="B14354" s="201">
        <v>2.83</v>
      </c>
    </row>
    <row r="14355" spans="1:2" x14ac:dyDescent="0.25">
      <c r="A14355" s="204">
        <v>42733</v>
      </c>
      <c r="B14355" s="201">
        <v>2.82</v>
      </c>
    </row>
    <row r="14356" spans="1:2" x14ac:dyDescent="0.25">
      <c r="A14356" s="204">
        <v>42734</v>
      </c>
      <c r="B14356" s="201">
        <v>2.79</v>
      </c>
    </row>
    <row r="14357" spans="1:2" x14ac:dyDescent="0.25">
      <c r="A14357" s="204">
        <v>42737</v>
      </c>
      <c r="B14357" s="201" t="e">
        <f>NA()</f>
        <v>#N/A</v>
      </c>
    </row>
    <row r="14358" spans="1:2" x14ac:dyDescent="0.25">
      <c r="A14358" s="204">
        <v>42738</v>
      </c>
      <c r="B14358" s="201">
        <v>2.78</v>
      </c>
    </row>
    <row r="14359" spans="1:2" x14ac:dyDescent="0.25">
      <c r="A14359" s="204">
        <v>42739</v>
      </c>
      <c r="B14359" s="201">
        <v>2.78</v>
      </c>
    </row>
    <row r="14360" spans="1:2" x14ac:dyDescent="0.25">
      <c r="A14360" s="204">
        <v>42740</v>
      </c>
      <c r="B14360" s="201">
        <v>2.69</v>
      </c>
    </row>
    <row r="14361" spans="1:2" x14ac:dyDescent="0.25">
      <c r="A14361" s="204">
        <v>42741</v>
      </c>
      <c r="B14361" s="201">
        <v>2.73</v>
      </c>
    </row>
    <row r="14362" spans="1:2" x14ac:dyDescent="0.25">
      <c r="A14362" s="204">
        <v>42744</v>
      </c>
      <c r="B14362" s="201">
        <v>2.69</v>
      </c>
    </row>
    <row r="14363" spans="1:2" x14ac:dyDescent="0.25">
      <c r="A14363" s="204">
        <v>42745</v>
      </c>
      <c r="B14363" s="201">
        <v>2.69</v>
      </c>
    </row>
    <row r="14364" spans="1:2" x14ac:dyDescent="0.25">
      <c r="A14364" s="204">
        <v>42746</v>
      </c>
      <c r="B14364" s="201">
        <v>2.68</v>
      </c>
    </row>
    <row r="14365" spans="1:2" x14ac:dyDescent="0.25">
      <c r="A14365" s="204">
        <v>42747</v>
      </c>
      <c r="B14365" s="201">
        <v>2.68</v>
      </c>
    </row>
    <row r="14366" spans="1:2" x14ac:dyDescent="0.25">
      <c r="A14366" s="204">
        <v>42748</v>
      </c>
      <c r="B14366" s="201">
        <v>2.71</v>
      </c>
    </row>
    <row r="14367" spans="1:2" x14ac:dyDescent="0.25">
      <c r="A14367" s="204">
        <v>42751</v>
      </c>
      <c r="B14367" s="201" t="e">
        <f>NA()</f>
        <v>#N/A</v>
      </c>
    </row>
    <row r="14368" spans="1:2" x14ac:dyDescent="0.25">
      <c r="A14368" s="204">
        <v>42752</v>
      </c>
      <c r="B14368" s="201">
        <v>2.66</v>
      </c>
    </row>
    <row r="14369" spans="1:2" x14ac:dyDescent="0.25">
      <c r="A14369" s="204">
        <v>42753</v>
      </c>
      <c r="B14369" s="201">
        <v>2.74</v>
      </c>
    </row>
    <row r="14370" spans="1:2" x14ac:dyDescent="0.25">
      <c r="A14370" s="204">
        <v>42754</v>
      </c>
      <c r="B14370" s="201">
        <v>2.77</v>
      </c>
    </row>
    <row r="14371" spans="1:2" x14ac:dyDescent="0.25">
      <c r="A14371" s="204">
        <v>42755</v>
      </c>
      <c r="B14371" s="201">
        <v>2.79</v>
      </c>
    </row>
    <row r="14372" spans="1:2" x14ac:dyDescent="0.25">
      <c r="A14372" s="204">
        <v>42758</v>
      </c>
      <c r="B14372" s="201">
        <v>2.72</v>
      </c>
    </row>
    <row r="14373" spans="1:2" x14ac:dyDescent="0.25">
      <c r="A14373" s="204">
        <v>42759</v>
      </c>
      <c r="B14373" s="201">
        <v>2.78</v>
      </c>
    </row>
    <row r="14374" spans="1:2" x14ac:dyDescent="0.25">
      <c r="A14374" s="204">
        <v>42760</v>
      </c>
      <c r="B14374" s="201">
        <v>2.84</v>
      </c>
    </row>
    <row r="14375" spans="1:2" x14ac:dyDescent="0.25">
      <c r="A14375" s="204">
        <v>42761</v>
      </c>
      <c r="B14375" s="201">
        <v>2.82</v>
      </c>
    </row>
    <row r="14376" spans="1:2" x14ac:dyDescent="0.25">
      <c r="A14376" s="204">
        <v>42762</v>
      </c>
      <c r="B14376" s="201">
        <v>2.8</v>
      </c>
    </row>
    <row r="14377" spans="1:2" x14ac:dyDescent="0.25">
      <c r="A14377" s="204">
        <v>42765</v>
      </c>
      <c r="B14377" s="201">
        <v>2.82</v>
      </c>
    </row>
    <row r="14378" spans="1:2" x14ac:dyDescent="0.25">
      <c r="A14378" s="204">
        <v>42766</v>
      </c>
      <c r="B14378" s="201">
        <v>2.78</v>
      </c>
    </row>
    <row r="14379" spans="1:2" x14ac:dyDescent="0.25">
      <c r="A14379" s="204">
        <v>42767</v>
      </c>
      <c r="B14379" s="201">
        <v>2.8</v>
      </c>
    </row>
    <row r="14380" spans="1:2" x14ac:dyDescent="0.25">
      <c r="A14380" s="204">
        <v>42768</v>
      </c>
      <c r="B14380" s="201">
        <v>2.8</v>
      </c>
    </row>
    <row r="14381" spans="1:2" x14ac:dyDescent="0.25">
      <c r="A14381" s="204">
        <v>42769</v>
      </c>
      <c r="B14381" s="201">
        <v>2.82</v>
      </c>
    </row>
    <row r="14382" spans="1:2" x14ac:dyDescent="0.25">
      <c r="A14382" s="204">
        <v>42772</v>
      </c>
      <c r="B14382" s="201">
        <v>2.76</v>
      </c>
    </row>
    <row r="14383" spans="1:2" x14ac:dyDescent="0.25">
      <c r="A14383" s="204">
        <v>42773</v>
      </c>
      <c r="B14383" s="201">
        <v>2.74</v>
      </c>
    </row>
    <row r="14384" spans="1:2" x14ac:dyDescent="0.25">
      <c r="A14384" s="204">
        <v>42774</v>
      </c>
      <c r="B14384" s="201">
        <v>2.68</v>
      </c>
    </row>
    <row r="14385" spans="1:2" x14ac:dyDescent="0.25">
      <c r="A14385" s="204">
        <v>42775</v>
      </c>
      <c r="B14385" s="201">
        <v>2.74</v>
      </c>
    </row>
    <row r="14386" spans="1:2" x14ac:dyDescent="0.25">
      <c r="A14386" s="204">
        <v>42776</v>
      </c>
      <c r="B14386" s="201">
        <v>2.75</v>
      </c>
    </row>
    <row r="14387" spans="1:2" x14ac:dyDescent="0.25">
      <c r="A14387" s="204">
        <v>42779</v>
      </c>
      <c r="B14387" s="201">
        <v>2.77</v>
      </c>
    </row>
    <row r="14388" spans="1:2" x14ac:dyDescent="0.25">
      <c r="A14388" s="204">
        <v>42780</v>
      </c>
      <c r="B14388" s="201">
        <v>2.81</v>
      </c>
    </row>
    <row r="14389" spans="1:2" x14ac:dyDescent="0.25">
      <c r="A14389" s="204">
        <v>42781</v>
      </c>
      <c r="B14389" s="201">
        <v>2.84</v>
      </c>
    </row>
    <row r="14390" spans="1:2" x14ac:dyDescent="0.25">
      <c r="A14390" s="204">
        <v>42782</v>
      </c>
      <c r="B14390" s="201">
        <v>2.8</v>
      </c>
    </row>
    <row r="14391" spans="1:2" x14ac:dyDescent="0.25">
      <c r="A14391" s="204">
        <v>42783</v>
      </c>
      <c r="B14391" s="201">
        <v>2.78</v>
      </c>
    </row>
    <row r="14392" spans="1:2" x14ac:dyDescent="0.25">
      <c r="A14392" s="204">
        <v>42786</v>
      </c>
      <c r="B14392" s="201" t="e">
        <f>NA()</f>
        <v>#N/A</v>
      </c>
    </row>
    <row r="14393" spans="1:2" x14ac:dyDescent="0.25">
      <c r="A14393" s="204">
        <v>42787</v>
      </c>
      <c r="B14393" s="201">
        <v>2.78</v>
      </c>
    </row>
    <row r="14394" spans="1:2" x14ac:dyDescent="0.25">
      <c r="A14394" s="204">
        <v>42788</v>
      </c>
      <c r="B14394" s="201">
        <v>2.78</v>
      </c>
    </row>
    <row r="14395" spans="1:2" x14ac:dyDescent="0.25">
      <c r="A14395" s="204">
        <v>42789</v>
      </c>
      <c r="B14395" s="201">
        <v>2.75</v>
      </c>
    </row>
    <row r="14396" spans="1:2" x14ac:dyDescent="0.25">
      <c r="A14396" s="204">
        <v>42790</v>
      </c>
      <c r="B14396" s="201">
        <v>2.69</v>
      </c>
    </row>
    <row r="14397" spans="1:2" x14ac:dyDescent="0.25">
      <c r="A14397" s="204">
        <v>42793</v>
      </c>
      <c r="B14397" s="201">
        <v>2.72</v>
      </c>
    </row>
    <row r="14398" spans="1:2" x14ac:dyDescent="0.25">
      <c r="A14398" s="204">
        <v>42794</v>
      </c>
      <c r="B14398" s="201">
        <v>2.7</v>
      </c>
    </row>
    <row r="14399" spans="1:2" x14ac:dyDescent="0.25">
      <c r="A14399" s="204">
        <v>42795</v>
      </c>
      <c r="B14399" s="201">
        <v>2.81</v>
      </c>
    </row>
    <row r="14400" spans="1:2" x14ac:dyDescent="0.25">
      <c r="A14400" s="204">
        <v>42796</v>
      </c>
      <c r="B14400" s="201">
        <v>2.84</v>
      </c>
    </row>
    <row r="14401" spans="1:2" x14ac:dyDescent="0.25">
      <c r="A14401" s="204">
        <v>42797</v>
      </c>
      <c r="B14401" s="201">
        <v>2.83</v>
      </c>
    </row>
    <row r="14402" spans="1:2" x14ac:dyDescent="0.25">
      <c r="A14402" s="204">
        <v>42800</v>
      </c>
      <c r="B14402" s="201">
        <v>2.84</v>
      </c>
    </row>
    <row r="14403" spans="1:2" x14ac:dyDescent="0.25">
      <c r="A14403" s="204">
        <v>42801</v>
      </c>
      <c r="B14403" s="201">
        <v>2.85</v>
      </c>
    </row>
    <row r="14404" spans="1:2" x14ac:dyDescent="0.25">
      <c r="A14404" s="204">
        <v>42802</v>
      </c>
      <c r="B14404" s="201">
        <v>2.89</v>
      </c>
    </row>
    <row r="14405" spans="1:2" x14ac:dyDescent="0.25">
      <c r="A14405" s="204">
        <v>42803</v>
      </c>
      <c r="B14405" s="201">
        <v>2.94</v>
      </c>
    </row>
    <row r="14406" spans="1:2" x14ac:dyDescent="0.25">
      <c r="A14406" s="204">
        <v>42804</v>
      </c>
      <c r="B14406" s="201">
        <v>2.94</v>
      </c>
    </row>
    <row r="14407" spans="1:2" x14ac:dyDescent="0.25">
      <c r="A14407" s="204">
        <v>42807</v>
      </c>
      <c r="B14407" s="201">
        <v>2.97</v>
      </c>
    </row>
    <row r="14408" spans="1:2" x14ac:dyDescent="0.25">
      <c r="A14408" s="204">
        <v>42808</v>
      </c>
      <c r="B14408" s="201">
        <v>2.94</v>
      </c>
    </row>
    <row r="14409" spans="1:2" x14ac:dyDescent="0.25">
      <c r="A14409" s="204">
        <v>42809</v>
      </c>
      <c r="B14409" s="201">
        <v>2.87</v>
      </c>
    </row>
    <row r="14410" spans="1:2" x14ac:dyDescent="0.25">
      <c r="A14410" s="204">
        <v>42810</v>
      </c>
      <c r="B14410" s="201">
        <v>2.89</v>
      </c>
    </row>
    <row r="14411" spans="1:2" x14ac:dyDescent="0.25">
      <c r="A14411" s="204">
        <v>42811</v>
      </c>
      <c r="B14411" s="201">
        <v>2.86</v>
      </c>
    </row>
    <row r="14412" spans="1:2" x14ac:dyDescent="0.25">
      <c r="A14412" s="204">
        <v>42814</v>
      </c>
      <c r="B14412" s="201">
        <v>2.83</v>
      </c>
    </row>
    <row r="14413" spans="1:2" x14ac:dyDescent="0.25">
      <c r="A14413" s="204">
        <v>42815</v>
      </c>
      <c r="B14413" s="201">
        <v>2.79</v>
      </c>
    </row>
    <row r="14414" spans="1:2" x14ac:dyDescent="0.25">
      <c r="A14414" s="204">
        <v>42816</v>
      </c>
      <c r="B14414" s="201">
        <v>2.76</v>
      </c>
    </row>
    <row r="14415" spans="1:2" x14ac:dyDescent="0.25">
      <c r="A14415" s="204">
        <v>42817</v>
      </c>
      <c r="B14415" s="201">
        <v>2.76</v>
      </c>
    </row>
    <row r="14416" spans="1:2" x14ac:dyDescent="0.25">
      <c r="A14416" s="204">
        <v>42818</v>
      </c>
      <c r="B14416" s="201">
        <v>2.74</v>
      </c>
    </row>
    <row r="14417" spans="1:2" x14ac:dyDescent="0.25">
      <c r="A14417" s="204">
        <v>42821</v>
      </c>
      <c r="B14417" s="201">
        <v>2.73</v>
      </c>
    </row>
    <row r="14418" spans="1:2" x14ac:dyDescent="0.25">
      <c r="A14418" s="204">
        <v>42822</v>
      </c>
      <c r="B14418" s="201">
        <v>2.77</v>
      </c>
    </row>
    <row r="14419" spans="1:2" x14ac:dyDescent="0.25">
      <c r="A14419" s="204">
        <v>42823</v>
      </c>
      <c r="B14419" s="201">
        <v>2.74</v>
      </c>
    </row>
    <row r="14420" spans="1:2" x14ac:dyDescent="0.25">
      <c r="A14420" s="204">
        <v>42824</v>
      </c>
      <c r="B14420" s="201">
        <v>2.78</v>
      </c>
    </row>
    <row r="14421" spans="1:2" x14ac:dyDescent="0.25">
      <c r="A14421" s="204">
        <v>42825</v>
      </c>
      <c r="B14421" s="201">
        <v>2.76</v>
      </c>
    </row>
    <row r="14422" spans="1:2" x14ac:dyDescent="0.25">
      <c r="A14422" s="204">
        <v>42828</v>
      </c>
      <c r="B14422" s="201">
        <v>2.71</v>
      </c>
    </row>
    <row r="14423" spans="1:2" x14ac:dyDescent="0.25">
      <c r="A14423" s="204">
        <v>42829</v>
      </c>
      <c r="B14423" s="201">
        <v>2.72</v>
      </c>
    </row>
    <row r="14424" spans="1:2" x14ac:dyDescent="0.25">
      <c r="A14424" s="204">
        <v>42830</v>
      </c>
      <c r="B14424" s="201">
        <v>2.71</v>
      </c>
    </row>
    <row r="14425" spans="1:2" x14ac:dyDescent="0.25">
      <c r="A14425" s="204">
        <v>42831</v>
      </c>
      <c r="B14425" s="201">
        <v>2.72</v>
      </c>
    </row>
    <row r="14426" spans="1:2" x14ac:dyDescent="0.25">
      <c r="A14426" s="204">
        <v>42832</v>
      </c>
      <c r="B14426" s="201">
        <v>2.74</v>
      </c>
    </row>
    <row r="14427" spans="1:2" x14ac:dyDescent="0.25">
      <c r="A14427" s="204">
        <v>42835</v>
      </c>
      <c r="B14427" s="201">
        <v>2.72</v>
      </c>
    </row>
    <row r="14428" spans="1:2" x14ac:dyDescent="0.25">
      <c r="A14428" s="204">
        <v>42836</v>
      </c>
      <c r="B14428" s="201">
        <v>2.67</v>
      </c>
    </row>
    <row r="14429" spans="1:2" x14ac:dyDescent="0.25">
      <c r="A14429" s="204">
        <v>42837</v>
      </c>
      <c r="B14429" s="201">
        <v>2.65</v>
      </c>
    </row>
    <row r="14430" spans="1:2" x14ac:dyDescent="0.25">
      <c r="A14430" s="204">
        <v>42838</v>
      </c>
      <c r="B14430" s="201">
        <v>2.62</v>
      </c>
    </row>
    <row r="14431" spans="1:2" x14ac:dyDescent="0.25">
      <c r="A14431" s="204">
        <v>42839</v>
      </c>
      <c r="B14431" s="201" t="e">
        <f>NA()</f>
        <v>#N/A</v>
      </c>
    </row>
    <row r="14432" spans="1:2" x14ac:dyDescent="0.25">
      <c r="A14432" s="204">
        <v>42842</v>
      </c>
      <c r="B14432" s="201">
        <v>2.65</v>
      </c>
    </row>
    <row r="14433" spans="1:2" x14ac:dyDescent="0.25">
      <c r="A14433" s="204">
        <v>42843</v>
      </c>
      <c r="B14433" s="201">
        <v>2.56</v>
      </c>
    </row>
    <row r="14434" spans="1:2" x14ac:dyDescent="0.25">
      <c r="A14434" s="204">
        <v>42844</v>
      </c>
      <c r="B14434" s="201">
        <v>2.59</v>
      </c>
    </row>
    <row r="14435" spans="1:2" x14ac:dyDescent="0.25">
      <c r="A14435" s="204">
        <v>42845</v>
      </c>
      <c r="B14435" s="201">
        <v>2.61</v>
      </c>
    </row>
    <row r="14436" spans="1:2" x14ac:dyDescent="0.25">
      <c r="A14436" s="204">
        <v>42846</v>
      </c>
      <c r="B14436" s="201">
        <v>2.61</v>
      </c>
    </row>
    <row r="14437" spans="1:2" x14ac:dyDescent="0.25">
      <c r="A14437" s="204">
        <v>42849</v>
      </c>
      <c r="B14437" s="201">
        <v>2.65</v>
      </c>
    </row>
    <row r="14438" spans="1:2" x14ac:dyDescent="0.25">
      <c r="A14438" s="204">
        <v>42850</v>
      </c>
      <c r="B14438" s="201">
        <v>2.71</v>
      </c>
    </row>
    <row r="14439" spans="1:2" x14ac:dyDescent="0.25">
      <c r="A14439" s="204">
        <v>42851</v>
      </c>
      <c r="B14439" s="201">
        <v>2.69</v>
      </c>
    </row>
    <row r="14440" spans="1:2" x14ac:dyDescent="0.25">
      <c r="A14440" s="204">
        <v>42852</v>
      </c>
      <c r="B14440" s="201">
        <v>2.68</v>
      </c>
    </row>
    <row r="14441" spans="1:2" x14ac:dyDescent="0.25">
      <c r="A14441" s="204">
        <v>42853</v>
      </c>
      <c r="B14441" s="201">
        <v>2.67</v>
      </c>
    </row>
    <row r="14442" spans="1:2" x14ac:dyDescent="0.25">
      <c r="A14442" s="204">
        <v>42856</v>
      </c>
      <c r="B14442" s="201">
        <v>2.71</v>
      </c>
    </row>
    <row r="14443" spans="1:2" x14ac:dyDescent="0.25">
      <c r="A14443" s="204">
        <v>42857</v>
      </c>
      <c r="B14443" s="201">
        <v>2.68</v>
      </c>
    </row>
    <row r="14444" spans="1:2" x14ac:dyDescent="0.25">
      <c r="A14444" s="204">
        <v>42858</v>
      </c>
      <c r="B14444" s="201">
        <v>2.7</v>
      </c>
    </row>
    <row r="14445" spans="1:2" x14ac:dyDescent="0.25">
      <c r="A14445" s="204">
        <v>42859</v>
      </c>
      <c r="B14445" s="201">
        <v>2.73</v>
      </c>
    </row>
    <row r="14446" spans="1:2" x14ac:dyDescent="0.25">
      <c r="A14446" s="204">
        <v>42860</v>
      </c>
      <c r="B14446" s="201">
        <v>2.73</v>
      </c>
    </row>
    <row r="14447" spans="1:2" x14ac:dyDescent="0.25">
      <c r="A14447" s="204">
        <v>42863</v>
      </c>
      <c r="B14447" s="201">
        <v>2.76</v>
      </c>
    </row>
    <row r="14448" spans="1:2" x14ac:dyDescent="0.25">
      <c r="A14448" s="204">
        <v>42864</v>
      </c>
      <c r="B14448" s="201">
        <v>2.79</v>
      </c>
    </row>
    <row r="14449" spans="1:2" x14ac:dyDescent="0.25">
      <c r="A14449" s="204">
        <v>42865</v>
      </c>
      <c r="B14449" s="201">
        <v>2.79</v>
      </c>
    </row>
    <row r="14450" spans="1:2" x14ac:dyDescent="0.25">
      <c r="A14450" s="204">
        <v>42866</v>
      </c>
      <c r="B14450" s="201">
        <v>2.78</v>
      </c>
    </row>
    <row r="14451" spans="1:2" x14ac:dyDescent="0.25">
      <c r="A14451" s="204">
        <v>42867</v>
      </c>
      <c r="B14451" s="201">
        <v>2.74</v>
      </c>
    </row>
    <row r="14452" spans="1:2" x14ac:dyDescent="0.25">
      <c r="A14452" s="204">
        <v>42870</v>
      </c>
      <c r="B14452" s="201">
        <v>2.76</v>
      </c>
    </row>
    <row r="14453" spans="1:2" x14ac:dyDescent="0.25">
      <c r="A14453" s="204">
        <v>42871</v>
      </c>
      <c r="B14453" s="201">
        <v>2.74</v>
      </c>
    </row>
    <row r="14454" spans="1:2" x14ac:dyDescent="0.25">
      <c r="A14454" s="204">
        <v>42872</v>
      </c>
      <c r="B14454" s="201">
        <v>2.65</v>
      </c>
    </row>
    <row r="14455" spans="1:2" x14ac:dyDescent="0.25">
      <c r="A14455" s="204">
        <v>42873</v>
      </c>
      <c r="B14455" s="201">
        <v>2.64</v>
      </c>
    </row>
    <row r="14456" spans="1:2" x14ac:dyDescent="0.25">
      <c r="A14456" s="204">
        <v>42874</v>
      </c>
      <c r="B14456" s="201">
        <v>2.63</v>
      </c>
    </row>
    <row r="14457" spans="1:2" x14ac:dyDescent="0.25">
      <c r="A14457" s="204">
        <v>42877</v>
      </c>
      <c r="B14457" s="201">
        <v>2.64</v>
      </c>
    </row>
    <row r="14458" spans="1:2" x14ac:dyDescent="0.25">
      <c r="A14458" s="204">
        <v>42878</v>
      </c>
      <c r="B14458" s="201">
        <v>2.68</v>
      </c>
    </row>
    <row r="14459" spans="1:2" x14ac:dyDescent="0.25">
      <c r="A14459" s="204">
        <v>42879</v>
      </c>
      <c r="B14459" s="201">
        <v>2.65</v>
      </c>
    </row>
    <row r="14460" spans="1:2" x14ac:dyDescent="0.25">
      <c r="A14460" s="204">
        <v>42880</v>
      </c>
      <c r="B14460" s="201">
        <v>2.65</v>
      </c>
    </row>
    <row r="14461" spans="1:2" x14ac:dyDescent="0.25">
      <c r="A14461" s="204">
        <v>42881</v>
      </c>
      <c r="B14461" s="201">
        <v>2.65</v>
      </c>
    </row>
    <row r="14462" spans="1:2" x14ac:dyDescent="0.25">
      <c r="A14462" s="204">
        <v>42884</v>
      </c>
      <c r="B14462" s="201" t="e">
        <f>NA()</f>
        <v>#N/A</v>
      </c>
    </row>
    <row r="14463" spans="1:2" x14ac:dyDescent="0.25">
      <c r="A14463" s="204">
        <v>42885</v>
      </c>
      <c r="B14463" s="201">
        <v>2.61</v>
      </c>
    </row>
    <row r="14464" spans="1:2" x14ac:dyDescent="0.25">
      <c r="A14464" s="204">
        <v>42886</v>
      </c>
      <c r="B14464" s="201">
        <v>2.6</v>
      </c>
    </row>
    <row r="14465" spans="1:2" x14ac:dyDescent="0.25">
      <c r="A14465" s="204">
        <v>42887</v>
      </c>
      <c r="B14465" s="201">
        <v>2.6</v>
      </c>
    </row>
    <row r="14466" spans="1:2" x14ac:dyDescent="0.25">
      <c r="A14466" s="204">
        <v>42888</v>
      </c>
      <c r="B14466" s="201">
        <v>2.5299999999999998</v>
      </c>
    </row>
    <row r="14467" spans="1:2" x14ac:dyDescent="0.25">
      <c r="A14467" s="204">
        <v>42891</v>
      </c>
      <c r="B14467" s="201">
        <v>2.56</v>
      </c>
    </row>
    <row r="14468" spans="1:2" x14ac:dyDescent="0.25">
      <c r="A14468" s="204">
        <v>42892</v>
      </c>
      <c r="B14468" s="201">
        <v>2.5299999999999998</v>
      </c>
    </row>
    <row r="14469" spans="1:2" x14ac:dyDescent="0.25">
      <c r="A14469" s="204">
        <v>42893</v>
      </c>
      <c r="B14469" s="201">
        <v>2.56</v>
      </c>
    </row>
    <row r="14470" spans="1:2" x14ac:dyDescent="0.25">
      <c r="A14470" s="204">
        <v>42894</v>
      </c>
      <c r="B14470" s="201">
        <v>2.57</v>
      </c>
    </row>
    <row r="14471" spans="1:2" x14ac:dyDescent="0.25">
      <c r="A14471" s="204">
        <v>42895</v>
      </c>
      <c r="B14471" s="201">
        <v>2.59</v>
      </c>
    </row>
    <row r="14472" spans="1:2" x14ac:dyDescent="0.25">
      <c r="A14472" s="204">
        <v>42898</v>
      </c>
      <c r="B14472" s="201">
        <v>2.59</v>
      </c>
    </row>
    <row r="14473" spans="1:2" x14ac:dyDescent="0.25">
      <c r="A14473" s="204">
        <v>42899</v>
      </c>
      <c r="B14473" s="201">
        <v>2.6</v>
      </c>
    </row>
    <row r="14474" spans="1:2" x14ac:dyDescent="0.25">
      <c r="A14474" s="204">
        <v>42900</v>
      </c>
      <c r="B14474" s="201">
        <v>2.5299999999999998</v>
      </c>
    </row>
    <row r="14475" spans="1:2" x14ac:dyDescent="0.25">
      <c r="A14475" s="204">
        <v>42901</v>
      </c>
      <c r="B14475" s="201">
        <v>2.52</v>
      </c>
    </row>
    <row r="14476" spans="1:2" x14ac:dyDescent="0.25">
      <c r="A14476" s="204">
        <v>42902</v>
      </c>
      <c r="B14476" s="201">
        <v>2.52</v>
      </c>
    </row>
    <row r="14477" spans="1:2" x14ac:dyDescent="0.25">
      <c r="A14477" s="204">
        <v>42905</v>
      </c>
      <c r="B14477" s="201">
        <v>2.5299999999999998</v>
      </c>
    </row>
    <row r="14478" spans="1:2" x14ac:dyDescent="0.25">
      <c r="A14478" s="204">
        <v>42906</v>
      </c>
      <c r="B14478" s="201">
        <v>2.4900000000000002</v>
      </c>
    </row>
    <row r="14479" spans="1:2" x14ac:dyDescent="0.25">
      <c r="A14479" s="204">
        <v>42907</v>
      </c>
      <c r="B14479" s="201">
        <v>2.48</v>
      </c>
    </row>
    <row r="14480" spans="1:2" x14ac:dyDescent="0.25">
      <c r="A14480" s="204">
        <v>42908</v>
      </c>
      <c r="B14480" s="201">
        <v>2.4700000000000002</v>
      </c>
    </row>
    <row r="14481" spans="1:2" x14ac:dyDescent="0.25">
      <c r="A14481" s="204">
        <v>42909</v>
      </c>
      <c r="B14481" s="201">
        <v>2.48</v>
      </c>
    </row>
    <row r="14482" spans="1:2" x14ac:dyDescent="0.25">
      <c r="A14482" s="204">
        <v>42912</v>
      </c>
      <c r="B14482" s="201">
        <v>2.46</v>
      </c>
    </row>
    <row r="14483" spans="1:2" x14ac:dyDescent="0.25">
      <c r="A14483" s="204">
        <v>42913</v>
      </c>
      <c r="B14483" s="201">
        <v>2.52</v>
      </c>
    </row>
    <row r="14484" spans="1:2" x14ac:dyDescent="0.25">
      <c r="A14484" s="204">
        <v>42914</v>
      </c>
      <c r="B14484" s="201">
        <v>2.5499999999999998</v>
      </c>
    </row>
    <row r="14485" spans="1:2" x14ac:dyDescent="0.25">
      <c r="A14485" s="204">
        <v>42915</v>
      </c>
      <c r="B14485" s="201">
        <v>2.59</v>
      </c>
    </row>
    <row r="14486" spans="1:2" x14ac:dyDescent="0.25">
      <c r="A14486" s="204">
        <v>42916</v>
      </c>
      <c r="B14486" s="201">
        <v>2.61</v>
      </c>
    </row>
    <row r="14487" spans="1:2" x14ac:dyDescent="0.25">
      <c r="A14487" s="204">
        <v>42919</v>
      </c>
      <c r="B14487" s="201">
        <v>2.65</v>
      </c>
    </row>
    <row r="14488" spans="1:2" x14ac:dyDescent="0.25">
      <c r="A14488" s="204">
        <v>42920</v>
      </c>
      <c r="B14488" s="201" t="e">
        <f>NA()</f>
        <v>#N/A</v>
      </c>
    </row>
    <row r="14489" spans="1:2" x14ac:dyDescent="0.25">
      <c r="A14489" s="204">
        <v>42921</v>
      </c>
      <c r="B14489" s="201">
        <v>2.63</v>
      </c>
    </row>
    <row r="14490" spans="1:2" x14ac:dyDescent="0.25">
      <c r="A14490" s="204">
        <v>42922</v>
      </c>
      <c r="B14490" s="201">
        <v>2.68</v>
      </c>
    </row>
    <row r="14491" spans="1:2" x14ac:dyDescent="0.25">
      <c r="A14491" s="204">
        <v>42923</v>
      </c>
      <c r="B14491" s="201">
        <v>2.71</v>
      </c>
    </row>
    <row r="14492" spans="1:2" x14ac:dyDescent="0.25">
      <c r="A14492" s="204">
        <v>42926</v>
      </c>
      <c r="B14492" s="201">
        <v>2.7</v>
      </c>
    </row>
    <row r="14493" spans="1:2" x14ac:dyDescent="0.25">
      <c r="A14493" s="204">
        <v>42927</v>
      </c>
      <c r="B14493" s="201">
        <v>2.69</v>
      </c>
    </row>
    <row r="14494" spans="1:2" x14ac:dyDescent="0.25">
      <c r="A14494" s="204">
        <v>42928</v>
      </c>
      <c r="B14494" s="201">
        <v>2.65</v>
      </c>
    </row>
    <row r="14495" spans="1:2" x14ac:dyDescent="0.25">
      <c r="A14495" s="204">
        <v>42929</v>
      </c>
      <c r="B14495" s="201">
        <v>2.69</v>
      </c>
    </row>
    <row r="14496" spans="1:2" x14ac:dyDescent="0.25">
      <c r="A14496" s="204">
        <v>42930</v>
      </c>
      <c r="B14496" s="201">
        <v>2.67</v>
      </c>
    </row>
    <row r="14497" spans="1:2" x14ac:dyDescent="0.25">
      <c r="A14497" s="204">
        <v>42933</v>
      </c>
      <c r="B14497" s="201">
        <v>2.65</v>
      </c>
    </row>
    <row r="14498" spans="1:2" x14ac:dyDescent="0.25">
      <c r="A14498" s="204">
        <v>42934</v>
      </c>
      <c r="B14498" s="201">
        <v>2.61</v>
      </c>
    </row>
    <row r="14499" spans="1:2" x14ac:dyDescent="0.25">
      <c r="A14499" s="204">
        <v>42935</v>
      </c>
      <c r="B14499" s="201">
        <v>2.61</v>
      </c>
    </row>
    <row r="14500" spans="1:2" x14ac:dyDescent="0.25">
      <c r="A14500" s="204">
        <v>42936</v>
      </c>
      <c r="B14500" s="201">
        <v>2.6</v>
      </c>
    </row>
    <row r="14501" spans="1:2" x14ac:dyDescent="0.25">
      <c r="A14501" s="204">
        <v>42937</v>
      </c>
      <c r="B14501" s="201">
        <v>2.57</v>
      </c>
    </row>
    <row r="14502" spans="1:2" x14ac:dyDescent="0.25">
      <c r="A14502" s="204">
        <v>42940</v>
      </c>
      <c r="B14502" s="201">
        <v>2.59</v>
      </c>
    </row>
    <row r="14503" spans="1:2" x14ac:dyDescent="0.25">
      <c r="A14503" s="204">
        <v>42941</v>
      </c>
      <c r="B14503" s="201">
        <v>2.67</v>
      </c>
    </row>
    <row r="14504" spans="1:2" x14ac:dyDescent="0.25">
      <c r="A14504" s="204">
        <v>42942</v>
      </c>
      <c r="B14504" s="201">
        <v>2.65</v>
      </c>
    </row>
    <row r="14505" spans="1:2" x14ac:dyDescent="0.25">
      <c r="A14505" s="204">
        <v>42943</v>
      </c>
      <c r="B14505" s="201">
        <v>2.68</v>
      </c>
    </row>
    <row r="14506" spans="1:2" x14ac:dyDescent="0.25">
      <c r="A14506" s="204">
        <v>42944</v>
      </c>
      <c r="B14506" s="201">
        <v>2.65</v>
      </c>
    </row>
    <row r="14507" spans="1:2" x14ac:dyDescent="0.25">
      <c r="A14507" s="204">
        <v>42947</v>
      </c>
      <c r="B14507" s="201">
        <v>2.66</v>
      </c>
    </row>
    <row r="14508" spans="1:2" x14ac:dyDescent="0.25">
      <c r="A14508" s="204">
        <v>42948</v>
      </c>
      <c r="B14508" s="201">
        <v>2.61</v>
      </c>
    </row>
    <row r="14509" spans="1:2" x14ac:dyDescent="0.25">
      <c r="A14509" s="204">
        <v>42949</v>
      </c>
      <c r="B14509" s="201">
        <v>2.6</v>
      </c>
    </row>
    <row r="14510" spans="1:2" x14ac:dyDescent="0.25">
      <c r="A14510" s="204">
        <v>42950</v>
      </c>
      <c r="B14510" s="201">
        <v>2.56</v>
      </c>
    </row>
    <row r="14511" spans="1:2" x14ac:dyDescent="0.25">
      <c r="A14511" s="204">
        <v>42951</v>
      </c>
      <c r="B14511" s="201">
        <v>2.61</v>
      </c>
    </row>
    <row r="14512" spans="1:2" x14ac:dyDescent="0.25">
      <c r="A14512" s="204">
        <v>42954</v>
      </c>
      <c r="B14512" s="201">
        <v>2.6</v>
      </c>
    </row>
    <row r="14513" spans="1:2" x14ac:dyDescent="0.25">
      <c r="A14513" s="204">
        <v>42955</v>
      </c>
      <c r="B14513" s="201">
        <v>2.63</v>
      </c>
    </row>
    <row r="14514" spans="1:2" x14ac:dyDescent="0.25">
      <c r="A14514" s="204">
        <v>42956</v>
      </c>
      <c r="B14514" s="201">
        <v>2.59</v>
      </c>
    </row>
    <row r="14515" spans="1:2" x14ac:dyDescent="0.25">
      <c r="A14515" s="204">
        <v>42957</v>
      </c>
      <c r="B14515" s="201">
        <v>2.5499999999999998</v>
      </c>
    </row>
    <row r="14516" spans="1:2" x14ac:dyDescent="0.25">
      <c r="A14516" s="204">
        <v>42958</v>
      </c>
      <c r="B14516" s="201">
        <v>2.5499999999999998</v>
      </c>
    </row>
    <row r="14517" spans="1:2" x14ac:dyDescent="0.25">
      <c r="A14517" s="204">
        <v>42961</v>
      </c>
      <c r="B14517" s="201">
        <v>2.57</v>
      </c>
    </row>
    <row r="14518" spans="1:2" x14ac:dyDescent="0.25">
      <c r="A14518" s="204">
        <v>42962</v>
      </c>
      <c r="B14518" s="201">
        <v>2.6</v>
      </c>
    </row>
    <row r="14519" spans="1:2" x14ac:dyDescent="0.25">
      <c r="A14519" s="204">
        <v>42963</v>
      </c>
      <c r="B14519" s="201">
        <v>2.58</v>
      </c>
    </row>
    <row r="14520" spans="1:2" x14ac:dyDescent="0.25">
      <c r="A14520" s="204">
        <v>42964</v>
      </c>
      <c r="B14520" s="201">
        <v>2.54</v>
      </c>
    </row>
    <row r="14521" spans="1:2" x14ac:dyDescent="0.25">
      <c r="A14521" s="204">
        <v>42965</v>
      </c>
      <c r="B14521" s="201">
        <v>2.54</v>
      </c>
    </row>
    <row r="14522" spans="1:2" x14ac:dyDescent="0.25">
      <c r="A14522" s="204">
        <v>42968</v>
      </c>
      <c r="B14522" s="201">
        <v>2.52</v>
      </c>
    </row>
    <row r="14523" spans="1:2" x14ac:dyDescent="0.25">
      <c r="A14523" s="204">
        <v>42969</v>
      </c>
      <c r="B14523" s="201">
        <v>2.5499999999999998</v>
      </c>
    </row>
    <row r="14524" spans="1:2" x14ac:dyDescent="0.25">
      <c r="A14524" s="204">
        <v>42970</v>
      </c>
      <c r="B14524" s="201">
        <v>2.5099999999999998</v>
      </c>
    </row>
    <row r="14525" spans="1:2" x14ac:dyDescent="0.25">
      <c r="A14525" s="204">
        <v>42971</v>
      </c>
      <c r="B14525" s="201">
        <v>2.5299999999999998</v>
      </c>
    </row>
    <row r="14526" spans="1:2" x14ac:dyDescent="0.25">
      <c r="A14526" s="204">
        <v>42972</v>
      </c>
      <c r="B14526" s="201">
        <v>2.5099999999999998</v>
      </c>
    </row>
    <row r="14527" spans="1:2" x14ac:dyDescent="0.25">
      <c r="A14527" s="204">
        <v>42975</v>
      </c>
      <c r="B14527" s="201">
        <v>2.5099999999999998</v>
      </c>
    </row>
    <row r="14528" spans="1:2" x14ac:dyDescent="0.25">
      <c r="A14528" s="204">
        <v>42976</v>
      </c>
      <c r="B14528" s="201">
        <v>2.48</v>
      </c>
    </row>
    <row r="14529" spans="1:2" x14ac:dyDescent="0.25">
      <c r="A14529" s="204">
        <v>42977</v>
      </c>
      <c r="B14529" s="201">
        <v>2.4900000000000002</v>
      </c>
    </row>
    <row r="14530" spans="1:2" x14ac:dyDescent="0.25">
      <c r="A14530" s="204">
        <v>42978</v>
      </c>
      <c r="B14530" s="201">
        <v>2.4700000000000002</v>
      </c>
    </row>
    <row r="14531" spans="1:2" x14ac:dyDescent="0.25">
      <c r="A14531" s="204">
        <v>42979</v>
      </c>
      <c r="B14531" s="201">
        <v>2.5099999999999998</v>
      </c>
    </row>
    <row r="14532" spans="1:2" x14ac:dyDescent="0.25">
      <c r="A14532" s="204">
        <v>42982</v>
      </c>
      <c r="B14532" s="201" t="e">
        <f>NA()</f>
        <v>#N/A</v>
      </c>
    </row>
    <row r="14533" spans="1:2" x14ac:dyDescent="0.25">
      <c r="A14533" s="204">
        <v>42983</v>
      </c>
      <c r="B14533" s="201">
        <v>2.4300000000000002</v>
      </c>
    </row>
    <row r="14534" spans="1:2" x14ac:dyDescent="0.25">
      <c r="A14534" s="204">
        <v>42984</v>
      </c>
      <c r="B14534" s="201">
        <v>2.46</v>
      </c>
    </row>
    <row r="14535" spans="1:2" x14ac:dyDescent="0.25">
      <c r="A14535" s="204">
        <v>42985</v>
      </c>
      <c r="B14535" s="201">
        <v>2.4</v>
      </c>
    </row>
    <row r="14536" spans="1:2" x14ac:dyDescent="0.25">
      <c r="A14536" s="204">
        <v>42986</v>
      </c>
      <c r="B14536" s="201">
        <v>2.41</v>
      </c>
    </row>
    <row r="14537" spans="1:2" x14ac:dyDescent="0.25">
      <c r="A14537" s="204">
        <v>42989</v>
      </c>
      <c r="B14537" s="201">
        <v>2.4900000000000002</v>
      </c>
    </row>
    <row r="14538" spans="1:2" x14ac:dyDescent="0.25">
      <c r="A14538" s="204">
        <v>42990</v>
      </c>
      <c r="B14538" s="201">
        <v>2.52</v>
      </c>
    </row>
    <row r="14539" spans="1:2" x14ac:dyDescent="0.25">
      <c r="A14539" s="204">
        <v>42991</v>
      </c>
      <c r="B14539" s="201">
        <v>2.5299999999999998</v>
      </c>
    </row>
    <row r="14540" spans="1:2" x14ac:dyDescent="0.25">
      <c r="A14540" s="204">
        <v>42992</v>
      </c>
      <c r="B14540" s="201">
        <v>2.52</v>
      </c>
    </row>
    <row r="14541" spans="1:2" x14ac:dyDescent="0.25">
      <c r="A14541" s="204">
        <v>42993</v>
      </c>
      <c r="B14541" s="201">
        <v>2.52</v>
      </c>
    </row>
    <row r="14542" spans="1:2" x14ac:dyDescent="0.25">
      <c r="A14542" s="204">
        <v>42996</v>
      </c>
      <c r="B14542" s="201">
        <v>2.56</v>
      </c>
    </row>
    <row r="14543" spans="1:2" x14ac:dyDescent="0.25">
      <c r="A14543" s="204">
        <v>42997</v>
      </c>
      <c r="B14543" s="201">
        <v>2.57</v>
      </c>
    </row>
    <row r="14544" spans="1:2" x14ac:dyDescent="0.25">
      <c r="A14544" s="204">
        <v>42998</v>
      </c>
      <c r="B14544" s="201">
        <v>2.59</v>
      </c>
    </row>
    <row r="14545" spans="1:2" x14ac:dyDescent="0.25">
      <c r="A14545" s="204">
        <v>42999</v>
      </c>
      <c r="B14545" s="201">
        <v>2.57</v>
      </c>
    </row>
    <row r="14546" spans="1:2" x14ac:dyDescent="0.25">
      <c r="A14546" s="204">
        <v>43000</v>
      </c>
      <c r="B14546" s="201">
        <v>2.57</v>
      </c>
    </row>
    <row r="14547" spans="1:2" x14ac:dyDescent="0.25">
      <c r="A14547" s="204">
        <v>43003</v>
      </c>
      <c r="B14547" s="201">
        <v>2.5299999999999998</v>
      </c>
    </row>
    <row r="14548" spans="1:2" x14ac:dyDescent="0.25">
      <c r="A14548" s="204">
        <v>43004</v>
      </c>
      <c r="B14548" s="201">
        <v>2.54</v>
      </c>
    </row>
    <row r="14549" spans="1:2" x14ac:dyDescent="0.25">
      <c r="A14549" s="204">
        <v>43005</v>
      </c>
      <c r="B14549" s="201">
        <v>2.62</v>
      </c>
    </row>
    <row r="14550" spans="1:2" x14ac:dyDescent="0.25">
      <c r="A14550" s="204">
        <v>43006</v>
      </c>
      <c r="B14550" s="201">
        <v>2.63</v>
      </c>
    </row>
    <row r="14551" spans="1:2" x14ac:dyDescent="0.25">
      <c r="A14551" s="204">
        <v>43007</v>
      </c>
      <c r="B14551" s="201">
        <v>2.63</v>
      </c>
    </row>
    <row r="14552" spans="1:2" x14ac:dyDescent="0.25">
      <c r="A14552" s="204">
        <v>43010</v>
      </c>
      <c r="B14552" s="201">
        <v>2.64</v>
      </c>
    </row>
    <row r="14553" spans="1:2" x14ac:dyDescent="0.25">
      <c r="A14553" s="204">
        <v>43011</v>
      </c>
      <c r="B14553" s="201">
        <v>2.63</v>
      </c>
    </row>
    <row r="14554" spans="1:2" x14ac:dyDescent="0.25">
      <c r="A14554" s="204">
        <v>43012</v>
      </c>
      <c r="B14554" s="201">
        <v>2.64</v>
      </c>
    </row>
    <row r="14555" spans="1:2" x14ac:dyDescent="0.25">
      <c r="A14555" s="204">
        <v>43013</v>
      </c>
      <c r="B14555" s="201">
        <v>2.65</v>
      </c>
    </row>
    <row r="14556" spans="1:2" x14ac:dyDescent="0.25">
      <c r="A14556" s="204">
        <v>43014</v>
      </c>
      <c r="B14556" s="201">
        <v>2.68</v>
      </c>
    </row>
    <row r="14557" spans="1:2" x14ac:dyDescent="0.25">
      <c r="A14557" s="204">
        <v>43017</v>
      </c>
      <c r="B14557" s="201" t="e">
        <f>NA()</f>
        <v>#N/A</v>
      </c>
    </row>
    <row r="14558" spans="1:2" x14ac:dyDescent="0.25">
      <c r="A14558" s="204">
        <v>43018</v>
      </c>
      <c r="B14558" s="201">
        <v>2.65</v>
      </c>
    </row>
    <row r="14559" spans="1:2" x14ac:dyDescent="0.25">
      <c r="A14559" s="204">
        <v>43019</v>
      </c>
      <c r="B14559" s="201">
        <v>2.64</v>
      </c>
    </row>
    <row r="14560" spans="1:2" x14ac:dyDescent="0.25">
      <c r="A14560" s="204">
        <v>43020</v>
      </c>
      <c r="B14560" s="201">
        <v>2.62</v>
      </c>
    </row>
    <row r="14561" spans="1:2" x14ac:dyDescent="0.25">
      <c r="A14561" s="204">
        <v>43021</v>
      </c>
      <c r="B14561" s="201">
        <v>2.58</v>
      </c>
    </row>
    <row r="14562" spans="1:2" x14ac:dyDescent="0.25">
      <c r="A14562" s="204">
        <v>43024</v>
      </c>
      <c r="B14562" s="201">
        <v>2.58</v>
      </c>
    </row>
    <row r="14563" spans="1:2" x14ac:dyDescent="0.25">
      <c r="A14563" s="204">
        <v>43025</v>
      </c>
      <c r="B14563" s="201">
        <v>2.58</v>
      </c>
    </row>
    <row r="14564" spans="1:2" x14ac:dyDescent="0.25">
      <c r="A14564" s="204">
        <v>43026</v>
      </c>
      <c r="B14564" s="201">
        <v>2.62</v>
      </c>
    </row>
    <row r="14565" spans="1:2" x14ac:dyDescent="0.25">
      <c r="A14565" s="204">
        <v>43027</v>
      </c>
      <c r="B14565" s="201">
        <v>2.6</v>
      </c>
    </row>
    <row r="14566" spans="1:2" x14ac:dyDescent="0.25">
      <c r="A14566" s="204">
        <v>43028</v>
      </c>
      <c r="B14566" s="201">
        <v>2.67</v>
      </c>
    </row>
    <row r="14567" spans="1:2" x14ac:dyDescent="0.25">
      <c r="A14567" s="204">
        <v>43031</v>
      </c>
      <c r="B14567" s="201">
        <v>2.66</v>
      </c>
    </row>
    <row r="14568" spans="1:2" x14ac:dyDescent="0.25">
      <c r="A14568" s="204">
        <v>43032</v>
      </c>
      <c r="B14568" s="201">
        <v>2.7</v>
      </c>
    </row>
    <row r="14569" spans="1:2" x14ac:dyDescent="0.25">
      <c r="A14569" s="204">
        <v>43033</v>
      </c>
      <c r="B14569" s="201">
        <v>2.72</v>
      </c>
    </row>
    <row r="14570" spans="1:2" x14ac:dyDescent="0.25">
      <c r="A14570" s="204">
        <v>43034</v>
      </c>
      <c r="B14570" s="201">
        <v>2.74</v>
      </c>
    </row>
    <row r="14571" spans="1:2" x14ac:dyDescent="0.25">
      <c r="A14571" s="204">
        <v>43035</v>
      </c>
      <c r="B14571" s="201">
        <v>2.71</v>
      </c>
    </row>
    <row r="14572" spans="1:2" x14ac:dyDescent="0.25">
      <c r="A14572" s="204">
        <v>43038</v>
      </c>
      <c r="B14572" s="201">
        <v>2.66</v>
      </c>
    </row>
    <row r="14573" spans="1:2" x14ac:dyDescent="0.25">
      <c r="A14573" s="204">
        <v>43039</v>
      </c>
      <c r="B14573" s="201">
        <v>2.66</v>
      </c>
    </row>
    <row r="14574" spans="1:2" x14ac:dyDescent="0.25">
      <c r="A14574" s="204">
        <v>43040</v>
      </c>
      <c r="B14574" s="201">
        <v>2.63</v>
      </c>
    </row>
    <row r="14575" spans="1:2" x14ac:dyDescent="0.25">
      <c r="A14575" s="204">
        <v>43041</v>
      </c>
      <c r="B14575" s="201">
        <v>2.61</v>
      </c>
    </row>
    <row r="14576" spans="1:2" x14ac:dyDescent="0.25">
      <c r="A14576" s="204">
        <v>43042</v>
      </c>
      <c r="B14576" s="201">
        <v>2.59</v>
      </c>
    </row>
    <row r="14577" spans="1:2" x14ac:dyDescent="0.25">
      <c r="A14577" s="204">
        <v>43045</v>
      </c>
      <c r="B14577" s="201">
        <v>2.58</v>
      </c>
    </row>
    <row r="14578" spans="1:2" x14ac:dyDescent="0.25">
      <c r="A14578" s="204">
        <v>43046</v>
      </c>
      <c r="B14578" s="201">
        <v>2.56</v>
      </c>
    </row>
    <row r="14579" spans="1:2" x14ac:dyDescent="0.25">
      <c r="A14579" s="204">
        <v>43047</v>
      </c>
      <c r="B14579" s="201">
        <v>2.57</v>
      </c>
    </row>
    <row r="14580" spans="1:2" x14ac:dyDescent="0.25">
      <c r="A14580" s="204">
        <v>43048</v>
      </c>
      <c r="B14580" s="201">
        <v>2.59</v>
      </c>
    </row>
    <row r="14581" spans="1:2" x14ac:dyDescent="0.25">
      <c r="A14581" s="204">
        <v>43049</v>
      </c>
      <c r="B14581" s="201">
        <v>2.67</v>
      </c>
    </row>
    <row r="14582" spans="1:2" x14ac:dyDescent="0.25">
      <c r="A14582" s="204">
        <v>43052</v>
      </c>
      <c r="B14582" s="201">
        <v>2.67</v>
      </c>
    </row>
    <row r="14583" spans="1:2" x14ac:dyDescent="0.25">
      <c r="A14583" s="204">
        <v>43053</v>
      </c>
      <c r="B14583" s="201">
        <v>2.64</v>
      </c>
    </row>
    <row r="14584" spans="1:2" x14ac:dyDescent="0.25">
      <c r="A14584" s="204">
        <v>43054</v>
      </c>
      <c r="B14584" s="201">
        <v>2.58</v>
      </c>
    </row>
    <row r="14585" spans="1:2" x14ac:dyDescent="0.25">
      <c r="A14585" s="204">
        <v>43055</v>
      </c>
      <c r="B14585" s="201">
        <v>2.62</v>
      </c>
    </row>
    <row r="14586" spans="1:2" x14ac:dyDescent="0.25">
      <c r="A14586" s="204">
        <v>43056</v>
      </c>
      <c r="B14586" s="201">
        <v>2.59</v>
      </c>
    </row>
    <row r="14587" spans="1:2" x14ac:dyDescent="0.25">
      <c r="A14587" s="204">
        <v>43059</v>
      </c>
      <c r="B14587" s="201">
        <v>2.6</v>
      </c>
    </row>
    <row r="14588" spans="1:2" x14ac:dyDescent="0.25">
      <c r="A14588" s="204">
        <v>43060</v>
      </c>
      <c r="B14588" s="201">
        <v>2.58</v>
      </c>
    </row>
    <row r="14589" spans="1:2" x14ac:dyDescent="0.25">
      <c r="A14589" s="204">
        <v>43061</v>
      </c>
      <c r="B14589" s="201">
        <v>2.57</v>
      </c>
    </row>
    <row r="14590" spans="1:2" x14ac:dyDescent="0.25">
      <c r="A14590" s="204">
        <v>43062</v>
      </c>
      <c r="B14590" s="201" t="e">
        <f>NA()</f>
        <v>#N/A</v>
      </c>
    </row>
    <row r="14591" spans="1:2" x14ac:dyDescent="0.25">
      <c r="A14591" s="204">
        <v>43063</v>
      </c>
      <c r="B14591" s="201">
        <v>2.58</v>
      </c>
    </row>
    <row r="14592" spans="1:2" x14ac:dyDescent="0.25">
      <c r="A14592" s="204">
        <v>43066</v>
      </c>
      <c r="B14592" s="201">
        <v>2.57</v>
      </c>
    </row>
    <row r="14593" spans="1:2" x14ac:dyDescent="0.25">
      <c r="A14593" s="204">
        <v>43067</v>
      </c>
      <c r="B14593" s="201">
        <v>2.58</v>
      </c>
    </row>
    <row r="14594" spans="1:2" x14ac:dyDescent="0.25">
      <c r="A14594" s="204">
        <v>43068</v>
      </c>
      <c r="B14594" s="201">
        <v>2.62</v>
      </c>
    </row>
    <row r="14595" spans="1:2" x14ac:dyDescent="0.25">
      <c r="A14595" s="204">
        <v>43069</v>
      </c>
      <c r="B14595" s="201">
        <v>2.65</v>
      </c>
    </row>
    <row r="14596" spans="1:2" x14ac:dyDescent="0.25">
      <c r="A14596" s="204">
        <v>43070</v>
      </c>
      <c r="B14596" s="201">
        <v>2.58</v>
      </c>
    </row>
    <row r="14597" spans="1:2" x14ac:dyDescent="0.25">
      <c r="A14597" s="204">
        <v>43073</v>
      </c>
      <c r="B14597" s="201">
        <v>2.58</v>
      </c>
    </row>
    <row r="14598" spans="1:2" x14ac:dyDescent="0.25">
      <c r="A14598" s="204">
        <v>43074</v>
      </c>
      <c r="B14598" s="201">
        <v>2.5499999999999998</v>
      </c>
    </row>
    <row r="14599" spans="1:2" x14ac:dyDescent="0.25">
      <c r="A14599" s="204">
        <v>43075</v>
      </c>
      <c r="B14599" s="201">
        <v>2.5299999999999998</v>
      </c>
    </row>
    <row r="14600" spans="1:2" x14ac:dyDescent="0.25">
      <c r="A14600" s="204">
        <v>43076</v>
      </c>
      <c r="B14600" s="201">
        <v>2.58</v>
      </c>
    </row>
    <row r="14601" spans="1:2" x14ac:dyDescent="0.25">
      <c r="A14601" s="204">
        <v>43077</v>
      </c>
      <c r="B14601" s="201">
        <v>2.59</v>
      </c>
    </row>
    <row r="14602" spans="1:2" x14ac:dyDescent="0.25">
      <c r="A14602" s="204">
        <v>43080</v>
      </c>
      <c r="B14602" s="201">
        <v>2.59</v>
      </c>
    </row>
    <row r="14603" spans="1:2" x14ac:dyDescent="0.25">
      <c r="A14603" s="204">
        <v>43081</v>
      </c>
      <c r="B14603" s="201">
        <v>2.6</v>
      </c>
    </row>
    <row r="14604" spans="1:2" x14ac:dyDescent="0.25">
      <c r="A14604" s="204">
        <v>43082</v>
      </c>
      <c r="B14604" s="201">
        <v>2.56</v>
      </c>
    </row>
    <row r="14605" spans="1:2" x14ac:dyDescent="0.25">
      <c r="A14605" s="204">
        <v>43083</v>
      </c>
      <c r="B14605" s="201">
        <v>2.5299999999999998</v>
      </c>
    </row>
    <row r="14606" spans="1:2" x14ac:dyDescent="0.25">
      <c r="A14606" s="204">
        <v>43084</v>
      </c>
      <c r="B14606" s="201">
        <v>2.52</v>
      </c>
    </row>
    <row r="14607" spans="1:2" x14ac:dyDescent="0.25">
      <c r="A14607" s="204">
        <v>43087</v>
      </c>
      <c r="B14607" s="201">
        <v>2.57</v>
      </c>
    </row>
    <row r="14608" spans="1:2" x14ac:dyDescent="0.25">
      <c r="A14608" s="204">
        <v>43088</v>
      </c>
      <c r="B14608" s="201">
        <v>2.66</v>
      </c>
    </row>
    <row r="14609" spans="1:2" x14ac:dyDescent="0.25">
      <c r="A14609" s="204">
        <v>43089</v>
      </c>
      <c r="B14609" s="201">
        <v>2.71</v>
      </c>
    </row>
    <row r="14610" spans="1:2" x14ac:dyDescent="0.25">
      <c r="A14610" s="204">
        <v>43090</v>
      </c>
      <c r="B14610" s="201">
        <v>2.68</v>
      </c>
    </row>
    <row r="14611" spans="1:2" x14ac:dyDescent="0.25">
      <c r="A14611" s="204">
        <v>43091</v>
      </c>
      <c r="B14611" s="201">
        <v>2.68</v>
      </c>
    </row>
    <row r="14612" spans="1:2" x14ac:dyDescent="0.25">
      <c r="A14612" s="204">
        <v>43094</v>
      </c>
      <c r="B14612" s="201" t="e">
        <f>NA()</f>
        <v>#N/A</v>
      </c>
    </row>
    <row r="14613" spans="1:2" x14ac:dyDescent="0.25">
      <c r="A14613" s="204">
        <v>43095</v>
      </c>
      <c r="B14613" s="201">
        <v>2.66</v>
      </c>
    </row>
    <row r="14614" spans="1:2" x14ac:dyDescent="0.25">
      <c r="A14614" s="204">
        <v>43096</v>
      </c>
      <c r="B14614" s="201">
        <v>2.59</v>
      </c>
    </row>
    <row r="14615" spans="1:2" x14ac:dyDescent="0.25">
      <c r="A14615" s="204">
        <v>43097</v>
      </c>
      <c r="B14615" s="201">
        <v>2.6</v>
      </c>
    </row>
    <row r="14616" spans="1:2" x14ac:dyDescent="0.25">
      <c r="A14616" s="204">
        <v>43098</v>
      </c>
      <c r="B14616" s="201">
        <v>2.58</v>
      </c>
    </row>
    <row r="14617" spans="1:2" x14ac:dyDescent="0.25">
      <c r="A14617" s="204">
        <v>43101</v>
      </c>
      <c r="B14617" s="201" t="e">
        <f>NA()</f>
        <v>#N/A</v>
      </c>
    </row>
    <row r="14618" spans="1:2" x14ac:dyDescent="0.25">
      <c r="A14618" s="204">
        <v>43102</v>
      </c>
      <c r="B14618" s="201">
        <v>2.64</v>
      </c>
    </row>
    <row r="14619" spans="1:2" x14ac:dyDescent="0.25">
      <c r="A14619" s="204">
        <v>43103</v>
      </c>
      <c r="B14619" s="201">
        <v>2.62</v>
      </c>
    </row>
    <row r="14620" spans="1:2" x14ac:dyDescent="0.25">
      <c r="A14620" s="204">
        <v>43104</v>
      </c>
      <c r="B14620" s="201">
        <v>2.62</v>
      </c>
    </row>
    <row r="14621" spans="1:2" x14ac:dyDescent="0.25">
      <c r="A14621" s="204">
        <v>43105</v>
      </c>
      <c r="B14621" s="201">
        <v>2.64</v>
      </c>
    </row>
    <row r="14622" spans="1:2" x14ac:dyDescent="0.25">
      <c r="A14622" s="204">
        <v>43108</v>
      </c>
      <c r="B14622" s="201">
        <v>2.65</v>
      </c>
    </row>
    <row r="14623" spans="1:2" x14ac:dyDescent="0.25">
      <c r="A14623" s="204">
        <v>43109</v>
      </c>
      <c r="B14623" s="201">
        <v>2.72</v>
      </c>
    </row>
    <row r="14624" spans="1:2" x14ac:dyDescent="0.25">
      <c r="A14624" s="204">
        <v>43110</v>
      </c>
      <c r="B14624" s="201">
        <v>2.73</v>
      </c>
    </row>
    <row r="14625" spans="1:2" x14ac:dyDescent="0.25">
      <c r="A14625" s="204">
        <v>43111</v>
      </c>
      <c r="B14625" s="201">
        <v>2.72</v>
      </c>
    </row>
    <row r="14626" spans="1:2" x14ac:dyDescent="0.25">
      <c r="A14626" s="204">
        <v>43112</v>
      </c>
      <c r="B14626" s="201">
        <v>2.71</v>
      </c>
    </row>
    <row r="14627" spans="1:2" x14ac:dyDescent="0.25">
      <c r="A14627" s="204">
        <v>43115</v>
      </c>
      <c r="B14627" s="201" t="e">
        <f>NA()</f>
        <v>#N/A</v>
      </c>
    </row>
    <row r="14628" spans="1:2" x14ac:dyDescent="0.25">
      <c r="A14628" s="204">
        <v>43116</v>
      </c>
      <c r="B14628" s="201">
        <v>2.69</v>
      </c>
    </row>
    <row r="14629" spans="1:2" x14ac:dyDescent="0.25">
      <c r="A14629" s="204">
        <v>43117</v>
      </c>
      <c r="B14629" s="201">
        <v>2.71</v>
      </c>
    </row>
    <row r="14630" spans="1:2" x14ac:dyDescent="0.25">
      <c r="A14630" s="204">
        <v>43118</v>
      </c>
      <c r="B14630" s="201">
        <v>2.77</v>
      </c>
    </row>
    <row r="14631" spans="1:2" x14ac:dyDescent="0.25">
      <c r="A14631" s="204">
        <v>43119</v>
      </c>
      <c r="B14631" s="201">
        <v>2.78</v>
      </c>
    </row>
    <row r="14632" spans="1:2" x14ac:dyDescent="0.25">
      <c r="A14632" s="204">
        <v>43122</v>
      </c>
      <c r="B14632" s="201">
        <v>2.79</v>
      </c>
    </row>
    <row r="14633" spans="1:2" x14ac:dyDescent="0.25">
      <c r="A14633" s="204">
        <v>43123</v>
      </c>
      <c r="B14633" s="201">
        <v>2.77</v>
      </c>
    </row>
    <row r="14634" spans="1:2" x14ac:dyDescent="0.25">
      <c r="A14634" s="204">
        <v>43124</v>
      </c>
      <c r="B14634" s="201">
        <v>2.8</v>
      </c>
    </row>
    <row r="14635" spans="1:2" x14ac:dyDescent="0.25">
      <c r="A14635" s="204">
        <v>43125</v>
      </c>
      <c r="B14635" s="201">
        <v>2.76</v>
      </c>
    </row>
    <row r="14636" spans="1:2" x14ac:dyDescent="0.25">
      <c r="A14636" s="204">
        <v>43126</v>
      </c>
      <c r="B14636" s="201">
        <v>2.79</v>
      </c>
    </row>
    <row r="14637" spans="1:2" x14ac:dyDescent="0.25">
      <c r="A14637" s="204">
        <v>43129</v>
      </c>
      <c r="B14637" s="201">
        <v>2.82</v>
      </c>
    </row>
    <row r="14638" spans="1:2" x14ac:dyDescent="0.25">
      <c r="A14638" s="204">
        <v>43130</v>
      </c>
      <c r="B14638" s="201">
        <v>2.86</v>
      </c>
    </row>
    <row r="14639" spans="1:2" x14ac:dyDescent="0.25">
      <c r="A14639" s="204">
        <v>43131</v>
      </c>
      <c r="B14639" s="201">
        <v>2.83</v>
      </c>
    </row>
    <row r="14640" spans="1:2" x14ac:dyDescent="0.25">
      <c r="A14640" s="204">
        <v>43132</v>
      </c>
      <c r="B14640" s="201">
        <v>2.9</v>
      </c>
    </row>
    <row r="14641" spans="1:2" x14ac:dyDescent="0.25">
      <c r="A14641" s="204">
        <v>43133</v>
      </c>
      <c r="B14641" s="201">
        <v>2.97</v>
      </c>
    </row>
    <row r="14642" spans="1:2" x14ac:dyDescent="0.25">
      <c r="A14642" s="204">
        <v>43136</v>
      </c>
      <c r="B14642" s="201">
        <v>2.92</v>
      </c>
    </row>
    <row r="14643" spans="1:2" x14ac:dyDescent="0.25">
      <c r="A14643" s="204">
        <v>43137</v>
      </c>
      <c r="B14643" s="201">
        <v>2.94</v>
      </c>
    </row>
    <row r="14644" spans="1:2" x14ac:dyDescent="0.25">
      <c r="A14644" s="204">
        <v>43138</v>
      </c>
      <c r="B14644" s="201">
        <v>3.01</v>
      </c>
    </row>
    <row r="14645" spans="1:2" x14ac:dyDescent="0.25">
      <c r="A14645" s="204">
        <v>43139</v>
      </c>
      <c r="B14645" s="201">
        <v>3.03</v>
      </c>
    </row>
    <row r="14646" spans="1:2" x14ac:dyDescent="0.25">
      <c r="A14646" s="204">
        <v>43140</v>
      </c>
      <c r="B14646" s="201">
        <v>3.02</v>
      </c>
    </row>
    <row r="14647" spans="1:2" x14ac:dyDescent="0.25">
      <c r="A14647" s="204">
        <v>43143</v>
      </c>
      <c r="B14647" s="201">
        <v>3.02</v>
      </c>
    </row>
    <row r="14648" spans="1:2" x14ac:dyDescent="0.25">
      <c r="A14648" s="204">
        <v>43144</v>
      </c>
      <c r="B14648" s="201">
        <v>2.99</v>
      </c>
    </row>
    <row r="14649" spans="1:2" x14ac:dyDescent="0.25">
      <c r="A14649" s="204">
        <v>43145</v>
      </c>
      <c r="B14649" s="201">
        <v>3.07</v>
      </c>
    </row>
    <row r="14650" spans="1:2" x14ac:dyDescent="0.25">
      <c r="A14650" s="204">
        <v>43146</v>
      </c>
      <c r="B14650" s="201">
        <v>3.04</v>
      </c>
    </row>
    <row r="14651" spans="1:2" x14ac:dyDescent="0.25">
      <c r="A14651" s="204">
        <v>43147</v>
      </c>
      <c r="B14651" s="201">
        <v>3.02</v>
      </c>
    </row>
    <row r="14652" spans="1:2" x14ac:dyDescent="0.25">
      <c r="A14652" s="204">
        <v>43150</v>
      </c>
      <c r="B14652" s="201" t="e">
        <f>NA()</f>
        <v>#N/A</v>
      </c>
    </row>
    <row r="14653" spans="1:2" x14ac:dyDescent="0.25">
      <c r="A14653" s="204">
        <v>43151</v>
      </c>
      <c r="B14653" s="201">
        <v>3.04</v>
      </c>
    </row>
    <row r="14654" spans="1:2" x14ac:dyDescent="0.25">
      <c r="A14654" s="204">
        <v>43152</v>
      </c>
      <c r="B14654" s="201">
        <v>3.11</v>
      </c>
    </row>
    <row r="14655" spans="1:2" x14ac:dyDescent="0.25">
      <c r="A14655" s="204">
        <v>43153</v>
      </c>
      <c r="B14655" s="201">
        <v>3.09</v>
      </c>
    </row>
    <row r="14656" spans="1:2" x14ac:dyDescent="0.25">
      <c r="A14656" s="204">
        <v>43154</v>
      </c>
      <c r="B14656" s="201">
        <v>3.04</v>
      </c>
    </row>
    <row r="14657" spans="1:2" x14ac:dyDescent="0.25">
      <c r="A14657" s="204">
        <v>43157</v>
      </c>
      <c r="B14657" s="201">
        <v>3.03</v>
      </c>
    </row>
    <row r="14658" spans="1:2" x14ac:dyDescent="0.25">
      <c r="A14658" s="204">
        <v>43158</v>
      </c>
      <c r="B14658" s="201">
        <v>3.06</v>
      </c>
    </row>
    <row r="14659" spans="1:2" x14ac:dyDescent="0.25">
      <c r="A14659" s="204">
        <v>43159</v>
      </c>
      <c r="B14659" s="201">
        <v>3.02</v>
      </c>
    </row>
    <row r="14660" spans="1:2" x14ac:dyDescent="0.25">
      <c r="A14660" s="204">
        <v>43160</v>
      </c>
      <c r="B14660" s="201">
        <v>2.97</v>
      </c>
    </row>
    <row r="14661" spans="1:2" x14ac:dyDescent="0.25">
      <c r="A14661" s="204">
        <v>43161</v>
      </c>
      <c r="B14661" s="201">
        <v>3.02</v>
      </c>
    </row>
    <row r="14662" spans="1:2" x14ac:dyDescent="0.25">
      <c r="A14662" s="204">
        <v>43164</v>
      </c>
      <c r="B14662" s="201">
        <v>3.04</v>
      </c>
    </row>
    <row r="14663" spans="1:2" x14ac:dyDescent="0.25">
      <c r="A14663" s="204">
        <v>43165</v>
      </c>
      <c r="B14663" s="201">
        <v>3.03</v>
      </c>
    </row>
    <row r="14664" spans="1:2" x14ac:dyDescent="0.25">
      <c r="A14664" s="204">
        <v>43166</v>
      </c>
      <c r="B14664" s="201">
        <v>3.04</v>
      </c>
    </row>
    <row r="14665" spans="1:2" x14ac:dyDescent="0.25">
      <c r="A14665" s="204">
        <v>43167</v>
      </c>
      <c r="B14665" s="201">
        <v>3.01</v>
      </c>
    </row>
    <row r="14666" spans="1:2" x14ac:dyDescent="0.25">
      <c r="A14666" s="204">
        <v>43168</v>
      </c>
      <c r="B14666" s="201">
        <v>3.04</v>
      </c>
    </row>
    <row r="14667" spans="1:2" x14ac:dyDescent="0.25">
      <c r="A14667" s="204">
        <v>43171</v>
      </c>
      <c r="B14667" s="201">
        <v>3</v>
      </c>
    </row>
    <row r="14668" spans="1:2" x14ac:dyDescent="0.25">
      <c r="A14668" s="204">
        <v>43172</v>
      </c>
      <c r="B14668" s="201">
        <v>2.98</v>
      </c>
    </row>
    <row r="14669" spans="1:2" x14ac:dyDescent="0.25">
      <c r="A14669" s="204">
        <v>43173</v>
      </c>
      <c r="B14669" s="201">
        <v>2.94</v>
      </c>
    </row>
    <row r="14670" spans="1:2" x14ac:dyDescent="0.25">
      <c r="A14670" s="204">
        <v>43174</v>
      </c>
      <c r="B14670" s="201">
        <v>2.94</v>
      </c>
    </row>
    <row r="14671" spans="1:2" x14ac:dyDescent="0.25">
      <c r="A14671" s="204">
        <v>43175</v>
      </c>
      <c r="B14671" s="201">
        <v>2.96</v>
      </c>
    </row>
    <row r="14672" spans="1:2" x14ac:dyDescent="0.25">
      <c r="A14672" s="204">
        <v>43178</v>
      </c>
      <c r="B14672" s="201">
        <v>2.97</v>
      </c>
    </row>
    <row r="14673" spans="1:2" x14ac:dyDescent="0.25">
      <c r="A14673" s="204">
        <v>43179</v>
      </c>
      <c r="B14673" s="201">
        <v>3.01</v>
      </c>
    </row>
    <row r="14674" spans="1:2" x14ac:dyDescent="0.25">
      <c r="A14674" s="204">
        <v>43180</v>
      </c>
      <c r="B14674" s="201">
        <v>3.01</v>
      </c>
    </row>
    <row r="14675" spans="1:2" x14ac:dyDescent="0.25">
      <c r="A14675" s="204">
        <v>43181</v>
      </c>
      <c r="B14675" s="201">
        <v>2.94</v>
      </c>
    </row>
    <row r="14676" spans="1:2" x14ac:dyDescent="0.25">
      <c r="A14676" s="204">
        <v>43182</v>
      </c>
      <c r="B14676" s="201">
        <v>2.94</v>
      </c>
    </row>
    <row r="14677" spans="1:2" x14ac:dyDescent="0.25">
      <c r="A14677" s="204">
        <v>43185</v>
      </c>
      <c r="B14677" s="201">
        <v>2.96</v>
      </c>
    </row>
    <row r="14678" spans="1:2" x14ac:dyDescent="0.25">
      <c r="A14678" s="204">
        <v>43186</v>
      </c>
      <c r="B14678" s="201">
        <v>2.9</v>
      </c>
    </row>
    <row r="14679" spans="1:2" x14ac:dyDescent="0.25">
      <c r="A14679" s="204">
        <v>43187</v>
      </c>
      <c r="B14679" s="201">
        <v>2.89</v>
      </c>
    </row>
    <row r="14680" spans="1:2" x14ac:dyDescent="0.25">
      <c r="A14680" s="204">
        <v>43188</v>
      </c>
      <c r="B14680" s="201">
        <v>2.85</v>
      </c>
    </row>
    <row r="14681" spans="1:2" x14ac:dyDescent="0.25">
      <c r="A14681" s="204">
        <v>43189</v>
      </c>
      <c r="B14681" s="201" t="e">
        <f>NA()</f>
        <v>#N/A</v>
      </c>
    </row>
    <row r="14682" spans="1:2" x14ac:dyDescent="0.25">
      <c r="A14682" s="204">
        <v>43192</v>
      </c>
      <c r="B14682" s="201">
        <v>2.85</v>
      </c>
    </row>
    <row r="14683" spans="1:2" x14ac:dyDescent="0.25">
      <c r="A14683" s="204">
        <v>43193</v>
      </c>
      <c r="B14683" s="201">
        <v>2.9</v>
      </c>
    </row>
    <row r="14684" spans="1:2" x14ac:dyDescent="0.25">
      <c r="A14684" s="204">
        <v>43194</v>
      </c>
      <c r="B14684" s="201">
        <v>2.91</v>
      </c>
    </row>
    <row r="14685" spans="1:2" x14ac:dyDescent="0.25">
      <c r="A14685" s="204">
        <v>43195</v>
      </c>
      <c r="B14685" s="201">
        <v>2.95</v>
      </c>
    </row>
    <row r="14686" spans="1:2" x14ac:dyDescent="0.25">
      <c r="A14686" s="204">
        <v>43196</v>
      </c>
      <c r="B14686" s="201">
        <v>2.89</v>
      </c>
    </row>
    <row r="14687" spans="1:2" x14ac:dyDescent="0.25">
      <c r="A14687" s="204">
        <v>43199</v>
      </c>
      <c r="B14687" s="201">
        <v>2.89</v>
      </c>
    </row>
    <row r="14688" spans="1:2" x14ac:dyDescent="0.25">
      <c r="A14688" s="204">
        <v>43200</v>
      </c>
      <c r="B14688" s="201">
        <v>2.89</v>
      </c>
    </row>
    <row r="14689" spans="1:2" x14ac:dyDescent="0.25">
      <c r="A14689" s="204">
        <v>43201</v>
      </c>
      <c r="B14689" s="201">
        <v>2.87</v>
      </c>
    </row>
    <row r="14690" spans="1:2" x14ac:dyDescent="0.25">
      <c r="A14690" s="204">
        <v>43202</v>
      </c>
      <c r="B14690" s="201">
        <v>2.92</v>
      </c>
    </row>
    <row r="14691" spans="1:2" x14ac:dyDescent="0.25">
      <c r="A14691" s="204">
        <v>43203</v>
      </c>
      <c r="B14691" s="201">
        <v>2.91</v>
      </c>
    </row>
    <row r="14692" spans="1:2" x14ac:dyDescent="0.25">
      <c r="A14692" s="204">
        <v>43206</v>
      </c>
      <c r="B14692" s="201">
        <v>2.91</v>
      </c>
    </row>
    <row r="14693" spans="1:2" x14ac:dyDescent="0.25">
      <c r="A14693" s="204">
        <v>43207</v>
      </c>
      <c r="B14693" s="201">
        <v>2.89</v>
      </c>
    </row>
    <row r="14694" spans="1:2" x14ac:dyDescent="0.25">
      <c r="A14694" s="204">
        <v>43208</v>
      </c>
      <c r="B14694" s="201">
        <v>2.95</v>
      </c>
    </row>
    <row r="14695" spans="1:2" x14ac:dyDescent="0.25">
      <c r="A14695" s="204">
        <v>43209</v>
      </c>
      <c r="B14695" s="201">
        <v>3.01</v>
      </c>
    </row>
    <row r="14696" spans="1:2" x14ac:dyDescent="0.25">
      <c r="A14696" s="204">
        <v>43210</v>
      </c>
      <c r="B14696" s="201">
        <v>3.04</v>
      </c>
    </row>
    <row r="14697" spans="1:2" x14ac:dyDescent="0.25">
      <c r="A14697" s="204">
        <v>43213</v>
      </c>
      <c r="B14697" s="201">
        <v>3.05</v>
      </c>
    </row>
    <row r="14698" spans="1:2" x14ac:dyDescent="0.25">
      <c r="A14698" s="204">
        <v>43214</v>
      </c>
      <c r="B14698" s="201">
        <v>3.08</v>
      </c>
    </row>
    <row r="14699" spans="1:2" x14ac:dyDescent="0.25">
      <c r="A14699" s="204">
        <v>43215</v>
      </c>
      <c r="B14699" s="201">
        <v>3.12</v>
      </c>
    </row>
    <row r="14700" spans="1:2" x14ac:dyDescent="0.25">
      <c r="A14700" s="204">
        <v>43216</v>
      </c>
      <c r="B14700" s="201">
        <v>3.08</v>
      </c>
    </row>
    <row r="14701" spans="1:2" x14ac:dyDescent="0.25">
      <c r="A14701" s="204">
        <v>43217</v>
      </c>
      <c r="B14701" s="201">
        <v>3.03</v>
      </c>
    </row>
    <row r="14702" spans="1:2" x14ac:dyDescent="0.25">
      <c r="A14702" s="204">
        <v>43220</v>
      </c>
      <c r="B14702" s="201">
        <v>3.01</v>
      </c>
    </row>
    <row r="14703" spans="1:2" x14ac:dyDescent="0.25">
      <c r="A14703" s="204">
        <v>43221</v>
      </c>
      <c r="B14703" s="201">
        <v>3.03</v>
      </c>
    </row>
    <row r="14704" spans="1:2" x14ac:dyDescent="0.25">
      <c r="A14704" s="204">
        <v>43222</v>
      </c>
      <c r="B14704" s="201">
        <v>3.04</v>
      </c>
    </row>
    <row r="14705" spans="1:2" x14ac:dyDescent="0.25">
      <c r="A14705" s="204">
        <v>43223</v>
      </c>
      <c r="B14705" s="201">
        <v>3.02</v>
      </c>
    </row>
    <row r="14706" spans="1:2" x14ac:dyDescent="0.25">
      <c r="A14706" s="204">
        <v>43224</v>
      </c>
      <c r="B14706" s="201">
        <v>3.02</v>
      </c>
    </row>
    <row r="14707" spans="1:2" x14ac:dyDescent="0.25">
      <c r="A14707" s="204">
        <v>43227</v>
      </c>
      <c r="B14707" s="201">
        <v>3.02</v>
      </c>
    </row>
    <row r="14708" spans="1:2" x14ac:dyDescent="0.25">
      <c r="A14708" s="204">
        <v>43228</v>
      </c>
      <c r="B14708" s="201">
        <v>3.04</v>
      </c>
    </row>
    <row r="14709" spans="1:2" x14ac:dyDescent="0.25">
      <c r="A14709" s="204">
        <v>43229</v>
      </c>
      <c r="B14709" s="201">
        <v>3.07</v>
      </c>
    </row>
    <row r="14710" spans="1:2" x14ac:dyDescent="0.25">
      <c r="A14710" s="204">
        <v>43230</v>
      </c>
      <c r="B14710" s="201">
        <v>3.04</v>
      </c>
    </row>
    <row r="14711" spans="1:2" x14ac:dyDescent="0.25">
      <c r="A14711" s="204">
        <v>43231</v>
      </c>
      <c r="B14711" s="201">
        <v>3.03</v>
      </c>
    </row>
    <row r="14712" spans="1:2" x14ac:dyDescent="0.25">
      <c r="A14712" s="204">
        <v>43234</v>
      </c>
      <c r="B14712" s="201">
        <v>3.06</v>
      </c>
    </row>
    <row r="14713" spans="1:2" x14ac:dyDescent="0.25">
      <c r="A14713" s="204">
        <v>43235</v>
      </c>
      <c r="B14713" s="201">
        <v>3.14</v>
      </c>
    </row>
    <row r="14714" spans="1:2" x14ac:dyDescent="0.25">
      <c r="A14714" s="204">
        <v>43236</v>
      </c>
      <c r="B14714" s="201">
        <v>3.16</v>
      </c>
    </row>
    <row r="14715" spans="1:2" x14ac:dyDescent="0.25">
      <c r="A14715" s="204">
        <v>43237</v>
      </c>
      <c r="B14715" s="201">
        <v>3.19</v>
      </c>
    </row>
    <row r="14716" spans="1:2" x14ac:dyDescent="0.25">
      <c r="A14716" s="204">
        <v>43238</v>
      </c>
      <c r="B14716" s="201">
        <v>3.14</v>
      </c>
    </row>
    <row r="14717" spans="1:2" x14ac:dyDescent="0.25">
      <c r="A14717" s="204">
        <v>43241</v>
      </c>
      <c r="B14717" s="201">
        <v>3.13</v>
      </c>
    </row>
    <row r="14718" spans="1:2" x14ac:dyDescent="0.25">
      <c r="A14718" s="204">
        <v>43242</v>
      </c>
      <c r="B14718" s="201">
        <v>3.14</v>
      </c>
    </row>
    <row r="14719" spans="1:2" x14ac:dyDescent="0.25">
      <c r="A14719" s="204">
        <v>43243</v>
      </c>
      <c r="B14719" s="201">
        <v>3.09</v>
      </c>
    </row>
    <row r="14720" spans="1:2" x14ac:dyDescent="0.25">
      <c r="A14720" s="204">
        <v>43244</v>
      </c>
      <c r="B14720" s="201">
        <v>3.06</v>
      </c>
    </row>
    <row r="14721" spans="1:2" x14ac:dyDescent="0.25">
      <c r="A14721" s="204">
        <v>43245</v>
      </c>
      <c r="B14721" s="201">
        <v>3.01</v>
      </c>
    </row>
    <row r="14722" spans="1:2" x14ac:dyDescent="0.25">
      <c r="A14722" s="204">
        <v>43248</v>
      </c>
      <c r="B14722" s="201" t="e">
        <f>NA()</f>
        <v>#N/A</v>
      </c>
    </row>
    <row r="14723" spans="1:2" x14ac:dyDescent="0.25">
      <c r="A14723" s="204">
        <v>43249</v>
      </c>
      <c r="B14723" s="201">
        <v>2.87</v>
      </c>
    </row>
    <row r="14724" spans="1:2" x14ac:dyDescent="0.25">
      <c r="A14724" s="204">
        <v>43250</v>
      </c>
      <c r="B14724" s="201">
        <v>2.93</v>
      </c>
    </row>
    <row r="14725" spans="1:2" x14ac:dyDescent="0.25">
      <c r="A14725" s="204">
        <v>43251</v>
      </c>
      <c r="B14725" s="201">
        <v>2.91</v>
      </c>
    </row>
    <row r="14726" spans="1:2" x14ac:dyDescent="0.25">
      <c r="A14726" s="204">
        <v>43252</v>
      </c>
      <c r="B14726" s="201">
        <v>2.96</v>
      </c>
    </row>
    <row r="14727" spans="1:2" x14ac:dyDescent="0.25">
      <c r="A14727" s="204">
        <v>43255</v>
      </c>
      <c r="B14727" s="201">
        <v>3</v>
      </c>
    </row>
    <row r="14728" spans="1:2" x14ac:dyDescent="0.25">
      <c r="A14728" s="204">
        <v>43256</v>
      </c>
      <c r="B14728" s="201">
        <v>2.99</v>
      </c>
    </row>
    <row r="14729" spans="1:2" x14ac:dyDescent="0.25">
      <c r="A14729" s="204">
        <v>43257</v>
      </c>
      <c r="B14729" s="201">
        <v>3.05</v>
      </c>
    </row>
    <row r="14730" spans="1:2" x14ac:dyDescent="0.25">
      <c r="A14730" s="204">
        <v>43258</v>
      </c>
      <c r="B14730" s="201">
        <v>3</v>
      </c>
    </row>
    <row r="14731" spans="1:2" x14ac:dyDescent="0.25">
      <c r="A14731" s="204">
        <v>43259</v>
      </c>
      <c r="B14731" s="201">
        <v>3</v>
      </c>
    </row>
    <row r="14732" spans="1:2" x14ac:dyDescent="0.25">
      <c r="A14732" s="204">
        <v>43262</v>
      </c>
      <c r="B14732" s="201">
        <v>3.02</v>
      </c>
    </row>
    <row r="14733" spans="1:2" x14ac:dyDescent="0.25">
      <c r="A14733" s="204">
        <v>43263</v>
      </c>
      <c r="B14733" s="201">
        <v>3.02</v>
      </c>
    </row>
    <row r="14734" spans="1:2" x14ac:dyDescent="0.25">
      <c r="A14734" s="204">
        <v>43264</v>
      </c>
      <c r="B14734" s="201">
        <v>3.04</v>
      </c>
    </row>
    <row r="14735" spans="1:2" x14ac:dyDescent="0.25">
      <c r="A14735" s="204">
        <v>43265</v>
      </c>
      <c r="B14735" s="201">
        <v>2.99</v>
      </c>
    </row>
    <row r="14736" spans="1:2" x14ac:dyDescent="0.25">
      <c r="A14736" s="204">
        <v>43266</v>
      </c>
      <c r="B14736" s="201">
        <v>2.98</v>
      </c>
    </row>
    <row r="14737" spans="1:2" x14ac:dyDescent="0.25">
      <c r="A14737" s="204">
        <v>43269</v>
      </c>
      <c r="B14737" s="201">
        <v>2.98</v>
      </c>
    </row>
    <row r="14738" spans="1:2" x14ac:dyDescent="0.25">
      <c r="A14738" s="204">
        <v>43270</v>
      </c>
      <c r="B14738" s="201">
        <v>2.95</v>
      </c>
    </row>
    <row r="14739" spans="1:2" x14ac:dyDescent="0.25">
      <c r="A14739" s="204">
        <v>43271</v>
      </c>
      <c r="B14739" s="201">
        <v>2.99</v>
      </c>
    </row>
    <row r="14740" spans="1:2" x14ac:dyDescent="0.25">
      <c r="A14740" s="204">
        <v>43272</v>
      </c>
      <c r="B14740" s="201">
        <v>2.97</v>
      </c>
    </row>
    <row r="14741" spans="1:2" x14ac:dyDescent="0.25">
      <c r="A14741" s="204">
        <v>43273</v>
      </c>
      <c r="B14741" s="201">
        <v>2.97</v>
      </c>
    </row>
    <row r="14742" spans="1:2" x14ac:dyDescent="0.25">
      <c r="A14742" s="204">
        <v>43276</v>
      </c>
      <c r="B14742" s="201">
        <v>2.95</v>
      </c>
    </row>
    <row r="14743" spans="1:2" x14ac:dyDescent="0.25">
      <c r="A14743" s="204">
        <v>43277</v>
      </c>
      <c r="B14743" s="201">
        <v>2.95</v>
      </c>
    </row>
    <row r="14744" spans="1:2" x14ac:dyDescent="0.25">
      <c r="A14744" s="204">
        <v>43278</v>
      </c>
      <c r="B14744" s="201">
        <v>2.9</v>
      </c>
    </row>
    <row r="14745" spans="1:2" x14ac:dyDescent="0.25">
      <c r="A14745" s="204">
        <v>43279</v>
      </c>
      <c r="B14745" s="201">
        <v>2.91</v>
      </c>
    </row>
    <row r="14746" spans="1:2" x14ac:dyDescent="0.25">
      <c r="A14746" s="204">
        <v>43280</v>
      </c>
      <c r="B14746" s="201">
        <v>2.91</v>
      </c>
    </row>
    <row r="14747" spans="1:2" x14ac:dyDescent="0.25">
      <c r="A14747" s="204">
        <v>43283</v>
      </c>
      <c r="B14747" s="201">
        <v>2.92</v>
      </c>
    </row>
    <row r="14748" spans="1:2" x14ac:dyDescent="0.25">
      <c r="A14748" s="204">
        <v>43284</v>
      </c>
      <c r="B14748" s="201">
        <v>2.89</v>
      </c>
    </row>
    <row r="14749" spans="1:2" x14ac:dyDescent="0.25">
      <c r="A14749" s="204">
        <v>43285</v>
      </c>
      <c r="B14749" s="201" t="e">
        <f>NA()</f>
        <v>#N/A</v>
      </c>
    </row>
    <row r="14750" spans="1:2" x14ac:dyDescent="0.25">
      <c r="A14750" s="204">
        <v>43286</v>
      </c>
      <c r="B14750" s="201">
        <v>2.88</v>
      </c>
    </row>
    <row r="14751" spans="1:2" x14ac:dyDescent="0.25">
      <c r="A14751" s="204">
        <v>43287</v>
      </c>
      <c r="B14751" s="201">
        <v>2.87</v>
      </c>
    </row>
    <row r="14752" spans="1:2" x14ac:dyDescent="0.25">
      <c r="A14752" s="204">
        <v>43290</v>
      </c>
      <c r="B14752" s="201">
        <v>2.9</v>
      </c>
    </row>
    <row r="14753" spans="1:2" x14ac:dyDescent="0.25">
      <c r="A14753" s="204">
        <v>43291</v>
      </c>
      <c r="B14753" s="201">
        <v>2.91</v>
      </c>
    </row>
    <row r="14754" spans="1:2" x14ac:dyDescent="0.25">
      <c r="A14754" s="204">
        <v>43292</v>
      </c>
      <c r="B14754" s="201">
        <v>2.89</v>
      </c>
    </row>
    <row r="14755" spans="1:2" x14ac:dyDescent="0.25">
      <c r="A14755" s="204">
        <v>43293</v>
      </c>
      <c r="B14755" s="201">
        <v>2.89</v>
      </c>
    </row>
    <row r="14756" spans="1:2" x14ac:dyDescent="0.25">
      <c r="A14756" s="204">
        <v>43294</v>
      </c>
      <c r="B14756" s="201">
        <v>2.87</v>
      </c>
    </row>
    <row r="14757" spans="1:2" x14ac:dyDescent="0.25">
      <c r="A14757" s="204">
        <v>43297</v>
      </c>
      <c r="B14757" s="201">
        <v>2.9</v>
      </c>
    </row>
    <row r="14758" spans="1:2" x14ac:dyDescent="0.25">
      <c r="A14758" s="204">
        <v>43298</v>
      </c>
      <c r="B14758" s="201">
        <v>2.91</v>
      </c>
    </row>
    <row r="14759" spans="1:2" x14ac:dyDescent="0.25">
      <c r="A14759" s="204">
        <v>43299</v>
      </c>
      <c r="B14759" s="201">
        <v>2.93</v>
      </c>
    </row>
    <row r="14760" spans="1:2" x14ac:dyDescent="0.25">
      <c r="A14760" s="204">
        <v>43300</v>
      </c>
      <c r="B14760" s="201">
        <v>2.9</v>
      </c>
    </row>
    <row r="14761" spans="1:2" x14ac:dyDescent="0.25">
      <c r="A14761" s="204">
        <v>43301</v>
      </c>
      <c r="B14761" s="201">
        <v>2.96</v>
      </c>
    </row>
    <row r="14762" spans="1:2" x14ac:dyDescent="0.25">
      <c r="A14762" s="204">
        <v>43304</v>
      </c>
      <c r="B14762" s="201">
        <v>3.04</v>
      </c>
    </row>
    <row r="14763" spans="1:2" x14ac:dyDescent="0.25">
      <c r="A14763" s="204">
        <v>43305</v>
      </c>
      <c r="B14763" s="201">
        <v>3.02</v>
      </c>
    </row>
    <row r="14764" spans="1:2" x14ac:dyDescent="0.25">
      <c r="A14764" s="204">
        <v>43306</v>
      </c>
      <c r="B14764" s="201">
        <v>3</v>
      </c>
    </row>
    <row r="14765" spans="1:2" x14ac:dyDescent="0.25">
      <c r="A14765" s="204">
        <v>43307</v>
      </c>
      <c r="B14765" s="201">
        <v>3.05</v>
      </c>
    </row>
    <row r="14766" spans="1:2" x14ac:dyDescent="0.25">
      <c r="A14766" s="204">
        <v>43308</v>
      </c>
      <c r="B14766" s="201">
        <v>3.03</v>
      </c>
    </row>
    <row r="14767" spans="1:2" x14ac:dyDescent="0.25">
      <c r="A14767" s="204">
        <v>43311</v>
      </c>
      <c r="B14767" s="201">
        <v>3.05</v>
      </c>
    </row>
    <row r="14768" spans="1:2" x14ac:dyDescent="0.25">
      <c r="A14768" s="204">
        <v>43312</v>
      </c>
      <c r="B14768" s="201">
        <v>3.03</v>
      </c>
    </row>
    <row r="14769" spans="1:2" x14ac:dyDescent="0.25">
      <c r="A14769" s="204">
        <v>43313</v>
      </c>
      <c r="B14769" s="201">
        <v>3.07</v>
      </c>
    </row>
    <row r="14770" spans="1:2" x14ac:dyDescent="0.25">
      <c r="A14770" s="204">
        <v>43314</v>
      </c>
      <c r="B14770" s="201">
        <v>3.06</v>
      </c>
    </row>
    <row r="14771" spans="1:2" x14ac:dyDescent="0.25">
      <c r="A14771" s="204">
        <v>43315</v>
      </c>
      <c r="B14771" s="201">
        <v>3.03</v>
      </c>
    </row>
    <row r="14772" spans="1:2" x14ac:dyDescent="0.25">
      <c r="A14772" s="204">
        <v>43318</v>
      </c>
      <c r="B14772" s="201">
        <v>3.02</v>
      </c>
    </row>
    <row r="14773" spans="1:2" x14ac:dyDescent="0.25">
      <c r="A14773" s="204">
        <v>43319</v>
      </c>
      <c r="B14773" s="201">
        <v>3.06</v>
      </c>
    </row>
    <row r="14774" spans="1:2" x14ac:dyDescent="0.25">
      <c r="A14774" s="204">
        <v>43320</v>
      </c>
      <c r="B14774" s="201">
        <v>3.05</v>
      </c>
    </row>
    <row r="14775" spans="1:2" x14ac:dyDescent="0.25">
      <c r="A14775" s="204">
        <v>43321</v>
      </c>
      <c r="B14775" s="201">
        <v>3.01</v>
      </c>
    </row>
    <row r="14776" spans="1:2" x14ac:dyDescent="0.25">
      <c r="A14776" s="204">
        <v>43322</v>
      </c>
      <c r="B14776" s="201">
        <v>2.96</v>
      </c>
    </row>
    <row r="14777" spans="1:2" x14ac:dyDescent="0.25">
      <c r="A14777" s="204">
        <v>43325</v>
      </c>
      <c r="B14777" s="201">
        <v>2.97</v>
      </c>
    </row>
    <row r="14778" spans="1:2" x14ac:dyDescent="0.25">
      <c r="A14778" s="204">
        <v>43326</v>
      </c>
      <c r="B14778" s="201">
        <v>2.98</v>
      </c>
    </row>
    <row r="14779" spans="1:2" x14ac:dyDescent="0.25">
      <c r="A14779" s="204">
        <v>43327</v>
      </c>
      <c r="B14779" s="201">
        <v>2.95</v>
      </c>
    </row>
    <row r="14780" spans="1:2" x14ac:dyDescent="0.25">
      <c r="A14780" s="204">
        <v>43328</v>
      </c>
      <c r="B14780" s="201">
        <v>2.95</v>
      </c>
    </row>
    <row r="14781" spans="1:2" x14ac:dyDescent="0.25">
      <c r="A14781" s="204">
        <v>43329</v>
      </c>
      <c r="B14781" s="201">
        <v>2.95</v>
      </c>
    </row>
    <row r="14782" spans="1:2" x14ac:dyDescent="0.25">
      <c r="A14782" s="204">
        <v>43332</v>
      </c>
      <c r="B14782" s="201">
        <v>2.91</v>
      </c>
    </row>
    <row r="14783" spans="1:2" x14ac:dyDescent="0.25">
      <c r="A14783" s="204">
        <v>43333</v>
      </c>
      <c r="B14783" s="201">
        <v>2.93</v>
      </c>
    </row>
    <row r="14784" spans="1:2" x14ac:dyDescent="0.25">
      <c r="A14784" s="204">
        <v>43334</v>
      </c>
      <c r="B14784" s="201">
        <v>2.91</v>
      </c>
    </row>
    <row r="14785" spans="1:2" x14ac:dyDescent="0.25">
      <c r="A14785" s="204">
        <v>43335</v>
      </c>
      <c r="B14785" s="201">
        <v>2.9</v>
      </c>
    </row>
    <row r="14786" spans="1:2" x14ac:dyDescent="0.25">
      <c r="A14786" s="204">
        <v>43336</v>
      </c>
      <c r="B14786" s="201">
        <v>2.89</v>
      </c>
    </row>
    <row r="14787" spans="1:2" x14ac:dyDescent="0.25">
      <c r="A14787" s="204">
        <v>43339</v>
      </c>
      <c r="B14787" s="201">
        <v>2.92</v>
      </c>
    </row>
    <row r="14788" spans="1:2" x14ac:dyDescent="0.25">
      <c r="A14788" s="204">
        <v>43340</v>
      </c>
      <c r="B14788" s="201">
        <v>2.96</v>
      </c>
    </row>
    <row r="14789" spans="1:2" x14ac:dyDescent="0.25">
      <c r="A14789" s="204">
        <v>43341</v>
      </c>
      <c r="B14789" s="201">
        <v>2.96</v>
      </c>
    </row>
    <row r="14790" spans="1:2" x14ac:dyDescent="0.25">
      <c r="A14790" s="204">
        <v>43342</v>
      </c>
      <c r="B14790" s="201">
        <v>2.93</v>
      </c>
    </row>
    <row r="14791" spans="1:2" x14ac:dyDescent="0.25">
      <c r="A14791" s="204">
        <v>43343</v>
      </c>
      <c r="B14791" s="201">
        <v>2.95</v>
      </c>
    </row>
    <row r="14792" spans="1:2" x14ac:dyDescent="0.25">
      <c r="A14792" s="204">
        <v>43346</v>
      </c>
      <c r="B14792" s="201" t="e">
        <f>NA()</f>
        <v>#N/A</v>
      </c>
    </row>
    <row r="14793" spans="1:2" x14ac:dyDescent="0.25">
      <c r="A14793" s="204">
        <v>43347</v>
      </c>
      <c r="B14793" s="201">
        <v>2.99</v>
      </c>
    </row>
    <row r="14794" spans="1:2" x14ac:dyDescent="0.25">
      <c r="A14794" s="204">
        <v>43348</v>
      </c>
      <c r="B14794" s="201">
        <v>3</v>
      </c>
    </row>
    <row r="14795" spans="1:2" x14ac:dyDescent="0.25">
      <c r="A14795" s="204">
        <v>43349</v>
      </c>
      <c r="B14795" s="201">
        <v>2.98</v>
      </c>
    </row>
    <row r="14796" spans="1:2" x14ac:dyDescent="0.25">
      <c r="A14796" s="204">
        <v>43350</v>
      </c>
      <c r="B14796" s="201">
        <v>3.03</v>
      </c>
    </row>
    <row r="14797" spans="1:2" x14ac:dyDescent="0.25">
      <c r="A14797" s="204">
        <v>43353</v>
      </c>
      <c r="B14797" s="201">
        <v>3.02</v>
      </c>
    </row>
    <row r="14798" spans="1:2" x14ac:dyDescent="0.25">
      <c r="A14798" s="204">
        <v>43354</v>
      </c>
      <c r="B14798" s="201">
        <v>3.06</v>
      </c>
    </row>
    <row r="14799" spans="1:2" x14ac:dyDescent="0.25">
      <c r="A14799" s="204">
        <v>43355</v>
      </c>
      <c r="B14799" s="201">
        <v>3.04</v>
      </c>
    </row>
    <row r="14800" spans="1:2" x14ac:dyDescent="0.25">
      <c r="A14800" s="204">
        <v>43356</v>
      </c>
      <c r="B14800" s="201">
        <v>3.04</v>
      </c>
    </row>
    <row r="14801" spans="1:2" x14ac:dyDescent="0.25">
      <c r="A14801" s="204">
        <v>43357</v>
      </c>
      <c r="B14801" s="201">
        <v>3.07</v>
      </c>
    </row>
    <row r="14802" spans="1:2" x14ac:dyDescent="0.25">
      <c r="A14802" s="204">
        <v>43360</v>
      </c>
      <c r="B14802" s="201">
        <v>3.07</v>
      </c>
    </row>
    <row r="14803" spans="1:2" x14ac:dyDescent="0.25">
      <c r="A14803" s="204">
        <v>43361</v>
      </c>
      <c r="B14803" s="201">
        <v>3.14</v>
      </c>
    </row>
    <row r="14804" spans="1:2" x14ac:dyDescent="0.25">
      <c r="A14804" s="204">
        <v>43362</v>
      </c>
      <c r="B14804" s="201">
        <v>3.16</v>
      </c>
    </row>
    <row r="14805" spans="1:2" x14ac:dyDescent="0.25">
      <c r="A14805" s="204">
        <v>43363</v>
      </c>
      <c r="B14805" s="201">
        <v>3.15</v>
      </c>
    </row>
    <row r="14806" spans="1:2" x14ac:dyDescent="0.25">
      <c r="A14806" s="204">
        <v>43364</v>
      </c>
      <c r="B14806" s="201">
        <v>3.14</v>
      </c>
    </row>
    <row r="14807" spans="1:2" x14ac:dyDescent="0.25">
      <c r="A14807" s="204">
        <v>43367</v>
      </c>
      <c r="B14807" s="201">
        <v>3.15</v>
      </c>
    </row>
    <row r="14808" spans="1:2" x14ac:dyDescent="0.25">
      <c r="A14808" s="204">
        <v>43368</v>
      </c>
      <c r="B14808" s="201">
        <v>3.17</v>
      </c>
    </row>
    <row r="14809" spans="1:2" x14ac:dyDescent="0.25">
      <c r="A14809" s="204">
        <v>43369</v>
      </c>
      <c r="B14809" s="201">
        <v>3.14</v>
      </c>
    </row>
    <row r="14810" spans="1:2" x14ac:dyDescent="0.25">
      <c r="A14810" s="204">
        <v>43370</v>
      </c>
      <c r="B14810" s="201">
        <v>3.13</v>
      </c>
    </row>
    <row r="14811" spans="1:2" x14ac:dyDescent="0.25">
      <c r="A14811" s="204">
        <v>43371</v>
      </c>
      <c r="B14811" s="201">
        <v>3.13</v>
      </c>
    </row>
    <row r="14812" spans="1:2" x14ac:dyDescent="0.25">
      <c r="A14812" s="204">
        <v>43374</v>
      </c>
      <c r="B14812" s="201">
        <v>3.18</v>
      </c>
    </row>
    <row r="14813" spans="1:2" x14ac:dyDescent="0.25">
      <c r="A14813" s="204">
        <v>43375</v>
      </c>
      <c r="B14813" s="201">
        <v>3.14</v>
      </c>
    </row>
    <row r="14814" spans="1:2" x14ac:dyDescent="0.25">
      <c r="A14814" s="204">
        <v>43376</v>
      </c>
      <c r="B14814" s="201">
        <v>3.24</v>
      </c>
    </row>
    <row r="14815" spans="1:2" x14ac:dyDescent="0.25">
      <c r="A14815" s="204">
        <v>43377</v>
      </c>
      <c r="B14815" s="201">
        <v>3.29</v>
      </c>
    </row>
    <row r="14816" spans="1:2" x14ac:dyDescent="0.25">
      <c r="A14816" s="204">
        <v>43378</v>
      </c>
      <c r="B14816" s="201">
        <v>3.34</v>
      </c>
    </row>
    <row r="14817" spans="1:2" x14ac:dyDescent="0.25">
      <c r="A14817" s="204">
        <v>43381</v>
      </c>
      <c r="B14817" s="201" t="e">
        <f>NA()</f>
        <v>#N/A</v>
      </c>
    </row>
    <row r="14818" spans="1:2" x14ac:dyDescent="0.25">
      <c r="A14818" s="204">
        <v>43382</v>
      </c>
      <c r="B14818" s="201">
        <v>3.3</v>
      </c>
    </row>
    <row r="14819" spans="1:2" x14ac:dyDescent="0.25">
      <c r="A14819" s="204">
        <v>43383</v>
      </c>
      <c r="B14819" s="201">
        <v>3.33</v>
      </c>
    </row>
    <row r="14820" spans="1:2" x14ac:dyDescent="0.25">
      <c r="A14820" s="204">
        <v>43384</v>
      </c>
      <c r="B14820" s="201">
        <v>3.25</v>
      </c>
    </row>
    <row r="14821" spans="1:2" x14ac:dyDescent="0.25">
      <c r="A14821" s="204">
        <v>43385</v>
      </c>
      <c r="B14821" s="201">
        <v>3.25</v>
      </c>
    </row>
    <row r="14822" spans="1:2" x14ac:dyDescent="0.25">
      <c r="A14822" s="204">
        <v>43388</v>
      </c>
      <c r="B14822" s="201">
        <v>3.27</v>
      </c>
    </row>
    <row r="14823" spans="1:2" x14ac:dyDescent="0.25">
      <c r="A14823" s="204">
        <v>43389</v>
      </c>
      <c r="B14823" s="201">
        <v>3.26</v>
      </c>
    </row>
    <row r="14824" spans="1:2" x14ac:dyDescent="0.25">
      <c r="A14824" s="204">
        <v>43390</v>
      </c>
      <c r="B14824" s="201">
        <v>3.29</v>
      </c>
    </row>
    <row r="14825" spans="1:2" x14ac:dyDescent="0.25">
      <c r="A14825" s="204">
        <v>43391</v>
      </c>
      <c r="B14825" s="201">
        <v>3.28</v>
      </c>
    </row>
    <row r="14826" spans="1:2" x14ac:dyDescent="0.25">
      <c r="A14826" s="204">
        <v>43392</v>
      </c>
      <c r="B14826" s="201">
        <v>3.31</v>
      </c>
    </row>
    <row r="14827" spans="1:2" x14ac:dyDescent="0.25">
      <c r="A14827" s="204">
        <v>43395</v>
      </c>
      <c r="B14827" s="201">
        <v>3.31</v>
      </c>
    </row>
    <row r="14828" spans="1:2" x14ac:dyDescent="0.25">
      <c r="A14828" s="204">
        <v>43396</v>
      </c>
      <c r="B14828" s="201">
        <v>3.29</v>
      </c>
    </row>
    <row r="14829" spans="1:2" x14ac:dyDescent="0.25">
      <c r="A14829" s="204">
        <v>43397</v>
      </c>
      <c r="B14829" s="201">
        <v>3.24</v>
      </c>
    </row>
    <row r="14830" spans="1:2" x14ac:dyDescent="0.25">
      <c r="A14830" s="204">
        <v>43398</v>
      </c>
      <c r="B14830" s="201">
        <v>3.27</v>
      </c>
    </row>
    <row r="14831" spans="1:2" x14ac:dyDescent="0.25">
      <c r="A14831" s="204">
        <v>43399</v>
      </c>
      <c r="B14831" s="201">
        <v>3.23</v>
      </c>
    </row>
    <row r="14832" spans="1:2" x14ac:dyDescent="0.25">
      <c r="A14832" s="204">
        <v>43402</v>
      </c>
      <c r="B14832" s="201">
        <v>3.23</v>
      </c>
    </row>
    <row r="14833" spans="1:2" x14ac:dyDescent="0.25">
      <c r="A14833" s="204">
        <v>43403</v>
      </c>
      <c r="B14833" s="201">
        <v>3.26</v>
      </c>
    </row>
    <row r="14834" spans="1:2" x14ac:dyDescent="0.25">
      <c r="A14834" s="204">
        <v>43404</v>
      </c>
      <c r="B14834" s="201">
        <v>3.3</v>
      </c>
    </row>
    <row r="14835" spans="1:2" x14ac:dyDescent="0.25">
      <c r="A14835" s="204">
        <v>43405</v>
      </c>
      <c r="B14835" s="201">
        <v>3.29</v>
      </c>
    </row>
    <row r="14836" spans="1:2" x14ac:dyDescent="0.25">
      <c r="A14836" s="204">
        <v>43406</v>
      </c>
      <c r="B14836" s="201">
        <v>3.37</v>
      </c>
    </row>
    <row r="14837" spans="1:2" x14ac:dyDescent="0.25">
      <c r="A14837" s="204">
        <v>43409</v>
      </c>
      <c r="B14837" s="201">
        <v>3.34</v>
      </c>
    </row>
    <row r="14838" spans="1:2" x14ac:dyDescent="0.25">
      <c r="A14838" s="204">
        <v>43410</v>
      </c>
      <c r="B14838" s="201">
        <v>3.35</v>
      </c>
    </row>
    <row r="14839" spans="1:2" x14ac:dyDescent="0.25">
      <c r="A14839" s="204">
        <v>43411</v>
      </c>
      <c r="B14839" s="201">
        <v>3.35</v>
      </c>
    </row>
    <row r="14840" spans="1:2" x14ac:dyDescent="0.25">
      <c r="A14840" s="204">
        <v>43412</v>
      </c>
      <c r="B14840" s="201">
        <v>3.36</v>
      </c>
    </row>
    <row r="14841" spans="1:2" x14ac:dyDescent="0.25">
      <c r="A14841" s="204">
        <v>43413</v>
      </c>
      <c r="B14841" s="201">
        <v>3.32</v>
      </c>
    </row>
    <row r="14842" spans="1:2" x14ac:dyDescent="0.25">
      <c r="A14842" s="204">
        <v>43416</v>
      </c>
      <c r="B14842" s="201" t="e">
        <f>NA()</f>
        <v>#N/A</v>
      </c>
    </row>
    <row r="14843" spans="1:2" x14ac:dyDescent="0.25">
      <c r="A14843" s="204">
        <v>43417</v>
      </c>
      <c r="B14843" s="201">
        <v>3.28</v>
      </c>
    </row>
    <row r="14844" spans="1:2" x14ac:dyDescent="0.25">
      <c r="A14844" s="204">
        <v>43418</v>
      </c>
      <c r="B14844" s="201">
        <v>3.26</v>
      </c>
    </row>
    <row r="14845" spans="1:2" x14ac:dyDescent="0.25">
      <c r="A14845" s="204">
        <v>43419</v>
      </c>
      <c r="B14845" s="201">
        <v>3.27</v>
      </c>
    </row>
    <row r="14846" spans="1:2" x14ac:dyDescent="0.25">
      <c r="A14846" s="204">
        <v>43420</v>
      </c>
      <c r="B14846" s="201">
        <v>3.23</v>
      </c>
    </row>
    <row r="14847" spans="1:2" x14ac:dyDescent="0.25">
      <c r="A14847" s="204">
        <v>43423</v>
      </c>
      <c r="B14847" s="201">
        <v>3.22</v>
      </c>
    </row>
    <row r="14848" spans="1:2" x14ac:dyDescent="0.25">
      <c r="A14848" s="204">
        <v>43424</v>
      </c>
      <c r="B14848" s="201">
        <v>3.22</v>
      </c>
    </row>
    <row r="14849" spans="1:2" x14ac:dyDescent="0.25">
      <c r="A14849" s="204">
        <v>43425</v>
      </c>
      <c r="B14849" s="201">
        <v>3.22</v>
      </c>
    </row>
    <row r="14850" spans="1:2" x14ac:dyDescent="0.25">
      <c r="A14850" s="204">
        <v>43426</v>
      </c>
      <c r="B14850" s="201" t="e">
        <f>NA()</f>
        <v>#N/A</v>
      </c>
    </row>
    <row r="14851" spans="1:2" x14ac:dyDescent="0.25">
      <c r="A14851" s="204">
        <v>43427</v>
      </c>
      <c r="B14851" s="201">
        <v>3.21</v>
      </c>
    </row>
    <row r="14852" spans="1:2" x14ac:dyDescent="0.25">
      <c r="A14852" s="204">
        <v>43430</v>
      </c>
      <c r="B14852" s="201">
        <v>3.22</v>
      </c>
    </row>
    <row r="14853" spans="1:2" x14ac:dyDescent="0.25">
      <c r="A14853" s="204">
        <v>43431</v>
      </c>
      <c r="B14853" s="201">
        <v>3.22</v>
      </c>
    </row>
    <row r="14854" spans="1:2" x14ac:dyDescent="0.25">
      <c r="A14854" s="204">
        <v>43432</v>
      </c>
      <c r="B14854" s="201">
        <v>3.23</v>
      </c>
    </row>
    <row r="14855" spans="1:2" x14ac:dyDescent="0.25">
      <c r="A14855" s="204">
        <v>43433</v>
      </c>
      <c r="B14855" s="201">
        <v>3.21</v>
      </c>
    </row>
    <row r="14856" spans="1:2" x14ac:dyDescent="0.25">
      <c r="A14856" s="204">
        <v>43434</v>
      </c>
      <c r="B14856" s="201">
        <v>3.19</v>
      </c>
    </row>
    <row r="14857" spans="1:2" x14ac:dyDescent="0.25">
      <c r="A14857" s="204">
        <v>43437</v>
      </c>
      <c r="B14857" s="201">
        <v>3.15</v>
      </c>
    </row>
    <row r="14858" spans="1:2" x14ac:dyDescent="0.25">
      <c r="A14858" s="204">
        <v>43438</v>
      </c>
      <c r="B14858" s="201">
        <v>3.05</v>
      </c>
    </row>
    <row r="14859" spans="1:2" x14ac:dyDescent="0.25">
      <c r="A14859" s="204">
        <v>43439</v>
      </c>
      <c r="B14859" s="201" t="e">
        <f>NA()</f>
        <v>#N/A</v>
      </c>
    </row>
    <row r="14860" spans="1:2" x14ac:dyDescent="0.25">
      <c r="A14860" s="204">
        <v>43440</v>
      </c>
      <c r="B14860" s="201">
        <v>3.01</v>
      </c>
    </row>
    <row r="14861" spans="1:2" x14ac:dyDescent="0.25">
      <c r="A14861" s="204">
        <v>43441</v>
      </c>
      <c r="B14861" s="201">
        <v>3.01</v>
      </c>
    </row>
    <row r="14862" spans="1:2" x14ac:dyDescent="0.25">
      <c r="A14862" s="204">
        <v>43444</v>
      </c>
      <c r="B14862" s="201">
        <v>3</v>
      </c>
    </row>
    <row r="14863" spans="1:2" x14ac:dyDescent="0.25">
      <c r="A14863" s="204">
        <v>43445</v>
      </c>
      <c r="B14863" s="201">
        <v>3.02</v>
      </c>
    </row>
    <row r="14864" spans="1:2" x14ac:dyDescent="0.25">
      <c r="A14864" s="204">
        <v>43446</v>
      </c>
      <c r="B14864" s="201">
        <v>3.04</v>
      </c>
    </row>
    <row r="14865" spans="1:2" x14ac:dyDescent="0.25">
      <c r="A14865" s="204">
        <v>43447</v>
      </c>
      <c r="B14865" s="201">
        <v>3.05</v>
      </c>
    </row>
    <row r="14866" spans="1:2" x14ac:dyDescent="0.25">
      <c r="A14866" s="204">
        <v>43448</v>
      </c>
      <c r="B14866" s="201">
        <v>3.03</v>
      </c>
    </row>
    <row r="14867" spans="1:2" x14ac:dyDescent="0.25">
      <c r="A14867" s="204">
        <v>43451</v>
      </c>
      <c r="B14867" s="201">
        <v>3</v>
      </c>
    </row>
    <row r="14868" spans="1:2" x14ac:dyDescent="0.25">
      <c r="A14868" s="204">
        <v>43452</v>
      </c>
      <c r="B14868" s="201">
        <v>2.96</v>
      </c>
    </row>
    <row r="14869" spans="1:2" x14ac:dyDescent="0.25">
      <c r="A14869" s="204">
        <v>43453</v>
      </c>
      <c r="B14869" s="201">
        <v>2.89</v>
      </c>
    </row>
    <row r="14870" spans="1:2" x14ac:dyDescent="0.25">
      <c r="A14870" s="204">
        <v>43454</v>
      </c>
      <c r="B14870" s="201">
        <v>2.92</v>
      </c>
    </row>
    <row r="14871" spans="1:2" x14ac:dyDescent="0.25">
      <c r="A14871" s="204">
        <v>43455</v>
      </c>
      <c r="B14871" s="201">
        <v>2.92</v>
      </c>
    </row>
    <row r="14872" spans="1:2" x14ac:dyDescent="0.25">
      <c r="A14872" s="204">
        <v>43458</v>
      </c>
      <c r="B14872" s="201">
        <v>2.88</v>
      </c>
    </row>
    <row r="14873" spans="1:2" x14ac:dyDescent="0.25">
      <c r="A14873" s="204">
        <v>43459</v>
      </c>
      <c r="B14873" s="201" t="e">
        <f>NA()</f>
        <v>#N/A</v>
      </c>
    </row>
    <row r="14874" spans="1:2" x14ac:dyDescent="0.25">
      <c r="A14874" s="204">
        <v>43460</v>
      </c>
      <c r="B14874" s="201">
        <v>2.94</v>
      </c>
    </row>
    <row r="14875" spans="1:2" x14ac:dyDescent="0.25">
      <c r="A14875" s="204">
        <v>43461</v>
      </c>
      <c r="B14875" s="201">
        <v>2.92</v>
      </c>
    </row>
    <row r="14876" spans="1:2" x14ac:dyDescent="0.25">
      <c r="A14876" s="204">
        <v>43462</v>
      </c>
      <c r="B14876" s="201">
        <v>2.89</v>
      </c>
    </row>
    <row r="14877" spans="1:2" x14ac:dyDescent="0.25">
      <c r="A14877" s="204">
        <v>43465</v>
      </c>
      <c r="B14877" s="201">
        <v>2.87</v>
      </c>
    </row>
    <row r="14878" spans="1:2" x14ac:dyDescent="0.25">
      <c r="A14878" s="204">
        <v>43466</v>
      </c>
      <c r="B14878" s="201" t="e">
        <f>NA()</f>
        <v>#N/A</v>
      </c>
    </row>
    <row r="14879" spans="1:2" x14ac:dyDescent="0.25">
      <c r="A14879" s="204">
        <v>43467</v>
      </c>
      <c r="B14879" s="201">
        <v>2.83</v>
      </c>
    </row>
    <row r="14880" spans="1:2" x14ac:dyDescent="0.25">
      <c r="A14880" s="204">
        <v>43468</v>
      </c>
      <c r="B14880" s="201">
        <v>2.75</v>
      </c>
    </row>
    <row r="14881" spans="1:2" x14ac:dyDescent="0.25">
      <c r="A14881" s="204">
        <v>43469</v>
      </c>
      <c r="B14881" s="201">
        <v>2.83</v>
      </c>
    </row>
    <row r="14882" spans="1:2" x14ac:dyDescent="0.25">
      <c r="A14882" s="204">
        <v>43472</v>
      </c>
      <c r="B14882" s="201">
        <v>2.86</v>
      </c>
    </row>
    <row r="14883" spans="1:2" x14ac:dyDescent="0.25">
      <c r="A14883" s="204">
        <v>43473</v>
      </c>
      <c r="B14883" s="201">
        <v>2.88</v>
      </c>
    </row>
    <row r="14884" spans="1:2" x14ac:dyDescent="0.25">
      <c r="A14884" s="204">
        <v>43474</v>
      </c>
      <c r="B14884" s="201">
        <v>2.9</v>
      </c>
    </row>
    <row r="14885" spans="1:2" x14ac:dyDescent="0.25">
      <c r="A14885" s="204">
        <v>43475</v>
      </c>
      <c r="B14885" s="201">
        <v>2.92</v>
      </c>
    </row>
    <row r="14886" spans="1:2" x14ac:dyDescent="0.25">
      <c r="A14886" s="204">
        <v>43476</v>
      </c>
      <c r="B14886" s="201">
        <v>2.9</v>
      </c>
    </row>
    <row r="14887" spans="1:2" x14ac:dyDescent="0.25">
      <c r="A14887" s="204">
        <v>43479</v>
      </c>
      <c r="B14887" s="201">
        <v>2.91</v>
      </c>
    </row>
    <row r="14888" spans="1:2" x14ac:dyDescent="0.25">
      <c r="A14888" s="204">
        <v>43480</v>
      </c>
      <c r="B14888" s="201">
        <v>2.92</v>
      </c>
    </row>
    <row r="14889" spans="1:2" x14ac:dyDescent="0.25">
      <c r="A14889" s="204">
        <v>43481</v>
      </c>
      <c r="B14889" s="201">
        <v>2.92</v>
      </c>
    </row>
    <row r="14890" spans="1:2" x14ac:dyDescent="0.25">
      <c r="A14890" s="204">
        <v>43482</v>
      </c>
      <c r="B14890" s="201">
        <v>2.93</v>
      </c>
    </row>
    <row r="14891" spans="1:2" x14ac:dyDescent="0.25">
      <c r="A14891" s="204">
        <v>43483</v>
      </c>
      <c r="B14891" s="201">
        <v>2.95</v>
      </c>
    </row>
    <row r="14892" spans="1:2" x14ac:dyDescent="0.25">
      <c r="A14892" s="204">
        <v>43486</v>
      </c>
      <c r="B14892" s="201" t="e">
        <f>NA()</f>
        <v>#N/A</v>
      </c>
    </row>
    <row r="14893" spans="1:2" x14ac:dyDescent="0.25">
      <c r="A14893" s="204">
        <v>43487</v>
      </c>
      <c r="B14893" s="201">
        <v>2.91</v>
      </c>
    </row>
    <row r="14894" spans="1:2" x14ac:dyDescent="0.25">
      <c r="A14894" s="204">
        <v>43488</v>
      </c>
      <c r="B14894" s="201">
        <v>2.93</v>
      </c>
    </row>
    <row r="14895" spans="1:2" x14ac:dyDescent="0.25">
      <c r="A14895" s="204">
        <v>43489</v>
      </c>
      <c r="B14895" s="201">
        <v>2.89</v>
      </c>
    </row>
    <row r="14896" spans="1:2" x14ac:dyDescent="0.25">
      <c r="A14896" s="204">
        <v>43490</v>
      </c>
      <c r="B14896" s="201">
        <v>2.92</v>
      </c>
    </row>
    <row r="14897" spans="1:2" x14ac:dyDescent="0.25">
      <c r="A14897" s="204">
        <v>43493</v>
      </c>
      <c r="B14897" s="201">
        <v>2.92</v>
      </c>
    </row>
    <row r="14898" spans="1:2" x14ac:dyDescent="0.25">
      <c r="A14898" s="204">
        <v>43494</v>
      </c>
      <c r="B14898" s="201">
        <v>2.9</v>
      </c>
    </row>
    <row r="14899" spans="1:2" x14ac:dyDescent="0.25">
      <c r="A14899" s="204">
        <v>43495</v>
      </c>
      <c r="B14899" s="201">
        <v>2.9</v>
      </c>
    </row>
    <row r="14900" spans="1:2" x14ac:dyDescent="0.25">
      <c r="A14900" s="204">
        <v>43496</v>
      </c>
      <c r="B14900" s="201">
        <v>2.83</v>
      </c>
    </row>
    <row r="14901" spans="1:2" x14ac:dyDescent="0.25">
      <c r="A14901" s="204">
        <v>43497</v>
      </c>
      <c r="B14901" s="201">
        <v>2.88</v>
      </c>
    </row>
    <row r="14902" spans="1:2" x14ac:dyDescent="0.25">
      <c r="A14902" s="204">
        <v>43500</v>
      </c>
      <c r="B14902" s="201">
        <v>2.92</v>
      </c>
    </row>
    <row r="14903" spans="1:2" x14ac:dyDescent="0.25">
      <c r="A14903" s="204">
        <v>43501</v>
      </c>
      <c r="B14903" s="201">
        <v>2.89</v>
      </c>
    </row>
    <row r="14904" spans="1:2" x14ac:dyDescent="0.25">
      <c r="A14904" s="204">
        <v>43502</v>
      </c>
      <c r="B14904" s="201">
        <v>2.88</v>
      </c>
    </row>
    <row r="14905" spans="1:2" x14ac:dyDescent="0.25">
      <c r="A14905" s="204">
        <v>43503</v>
      </c>
      <c r="B14905" s="201">
        <v>2.85</v>
      </c>
    </row>
    <row r="14906" spans="1:2" x14ac:dyDescent="0.25">
      <c r="A14906" s="204">
        <v>43504</v>
      </c>
      <c r="B14906" s="201">
        <v>2.82</v>
      </c>
    </row>
    <row r="14907" spans="1:2" x14ac:dyDescent="0.25">
      <c r="A14907" s="204">
        <v>43507</v>
      </c>
      <c r="B14907" s="201">
        <v>2.85</v>
      </c>
    </row>
    <row r="14908" spans="1:2" x14ac:dyDescent="0.25">
      <c r="A14908" s="204">
        <v>43508</v>
      </c>
      <c r="B14908" s="201">
        <v>2.87</v>
      </c>
    </row>
    <row r="14909" spans="1:2" x14ac:dyDescent="0.25">
      <c r="A14909" s="204">
        <v>43509</v>
      </c>
      <c r="B14909" s="201">
        <v>2.89</v>
      </c>
    </row>
    <row r="14910" spans="1:2" x14ac:dyDescent="0.25">
      <c r="A14910" s="204">
        <v>43510</v>
      </c>
      <c r="B14910" s="201">
        <v>2.85</v>
      </c>
    </row>
    <row r="14911" spans="1:2" x14ac:dyDescent="0.25">
      <c r="A14911" s="204">
        <v>43511</v>
      </c>
      <c r="B14911" s="201">
        <v>2.84</v>
      </c>
    </row>
    <row r="14912" spans="1:2" x14ac:dyDescent="0.25">
      <c r="A14912" s="204">
        <v>43514</v>
      </c>
      <c r="B14912" s="201" t="e">
        <f>NA()</f>
        <v>#N/A</v>
      </c>
    </row>
    <row r="14913" spans="1:2" x14ac:dyDescent="0.25">
      <c r="A14913" s="204">
        <v>43515</v>
      </c>
      <c r="B14913" s="201">
        <v>2.84</v>
      </c>
    </row>
    <row r="14914" spans="1:2" x14ac:dyDescent="0.25">
      <c r="A14914" s="204">
        <v>43516</v>
      </c>
      <c r="B14914" s="201">
        <v>2.84</v>
      </c>
    </row>
    <row r="14915" spans="1:2" x14ac:dyDescent="0.25">
      <c r="A14915" s="204">
        <v>43517</v>
      </c>
      <c r="B14915" s="201">
        <v>2.89</v>
      </c>
    </row>
    <row r="14916" spans="1:2" x14ac:dyDescent="0.25">
      <c r="A14916" s="204">
        <v>43518</v>
      </c>
      <c r="B14916" s="201">
        <v>2.86</v>
      </c>
    </row>
    <row r="14917" spans="1:2" x14ac:dyDescent="0.25">
      <c r="A14917" s="204">
        <v>43521</v>
      </c>
      <c r="B14917" s="201">
        <v>2.87</v>
      </c>
    </row>
    <row r="14918" spans="1:2" x14ac:dyDescent="0.25">
      <c r="A14918" s="204">
        <v>43522</v>
      </c>
      <c r="B14918" s="201">
        <v>2.84</v>
      </c>
    </row>
    <row r="14919" spans="1:2" x14ac:dyDescent="0.25">
      <c r="A14919" s="204">
        <v>43523</v>
      </c>
      <c r="B14919" s="201">
        <v>2.91</v>
      </c>
    </row>
    <row r="14920" spans="1:2" x14ac:dyDescent="0.25">
      <c r="A14920" s="204">
        <v>43524</v>
      </c>
      <c r="B14920" s="201">
        <v>2.94</v>
      </c>
    </row>
    <row r="14921" spans="1:2" x14ac:dyDescent="0.25">
      <c r="A14921" s="204">
        <v>43525</v>
      </c>
      <c r="B14921" s="201">
        <v>2.97</v>
      </c>
    </row>
    <row r="14922" spans="1:2" x14ac:dyDescent="0.25">
      <c r="A14922" s="204">
        <v>43528</v>
      </c>
      <c r="B14922" s="201">
        <v>2.93</v>
      </c>
    </row>
    <row r="14923" spans="1:2" x14ac:dyDescent="0.25">
      <c r="A14923" s="204">
        <v>43529</v>
      </c>
      <c r="B14923" s="201">
        <v>2.93</v>
      </c>
    </row>
    <row r="14924" spans="1:2" x14ac:dyDescent="0.25">
      <c r="A14924" s="204">
        <v>43530</v>
      </c>
      <c r="B14924" s="201">
        <v>2.9</v>
      </c>
    </row>
    <row r="14925" spans="1:2" x14ac:dyDescent="0.25">
      <c r="A14925" s="204">
        <v>43531</v>
      </c>
      <c r="B14925" s="201">
        <v>2.86</v>
      </c>
    </row>
    <row r="14926" spans="1:2" x14ac:dyDescent="0.25">
      <c r="A14926" s="204">
        <v>43532</v>
      </c>
      <c r="B14926" s="201">
        <v>2.83</v>
      </c>
    </row>
    <row r="14927" spans="1:2" x14ac:dyDescent="0.25">
      <c r="A14927" s="204">
        <v>43535</v>
      </c>
      <c r="B14927" s="201">
        <v>2.86</v>
      </c>
    </row>
    <row r="14928" spans="1:2" x14ac:dyDescent="0.25">
      <c r="A14928" s="204">
        <v>43536</v>
      </c>
      <c r="B14928" s="201">
        <v>2.82</v>
      </c>
    </row>
    <row r="14929" spans="1:2" x14ac:dyDescent="0.25">
      <c r="A14929" s="204">
        <v>43537</v>
      </c>
      <c r="B14929" s="201">
        <v>2.82</v>
      </c>
    </row>
    <row r="14930" spans="1:2" x14ac:dyDescent="0.25">
      <c r="A14930" s="204">
        <v>43538</v>
      </c>
      <c r="B14930" s="201">
        <v>2.86</v>
      </c>
    </row>
    <row r="14931" spans="1:2" x14ac:dyDescent="0.25">
      <c r="A14931" s="204">
        <v>43539</v>
      </c>
      <c r="B14931" s="201">
        <v>2.83</v>
      </c>
    </row>
    <row r="14932" spans="1:2" x14ac:dyDescent="0.25">
      <c r="A14932" s="204">
        <v>43542</v>
      </c>
      <c r="B14932" s="201">
        <v>2.83</v>
      </c>
    </row>
    <row r="14933" spans="1:2" x14ac:dyDescent="0.25">
      <c r="A14933" s="204">
        <v>43543</v>
      </c>
      <c r="B14933" s="201">
        <v>2.84</v>
      </c>
    </row>
    <row r="14934" spans="1:2" x14ac:dyDescent="0.25">
      <c r="A14934" s="204">
        <v>43544</v>
      </c>
      <c r="B14934" s="201">
        <v>2.79</v>
      </c>
    </row>
    <row r="14935" spans="1:2" x14ac:dyDescent="0.25">
      <c r="A14935" s="204">
        <v>43545</v>
      </c>
      <c r="B14935" s="201">
        <v>2.78</v>
      </c>
    </row>
    <row r="14936" spans="1:2" x14ac:dyDescent="0.25">
      <c r="A14936" s="204">
        <v>43546</v>
      </c>
      <c r="B14936" s="201">
        <v>2.69</v>
      </c>
    </row>
    <row r="14937" spans="1:2" x14ac:dyDescent="0.25">
      <c r="A14937" s="204">
        <v>43549</v>
      </c>
      <c r="B14937" s="201">
        <v>2.68</v>
      </c>
    </row>
    <row r="14938" spans="1:2" x14ac:dyDescent="0.25">
      <c r="A14938" s="204">
        <v>43550</v>
      </c>
      <c r="B14938" s="201">
        <v>2.67</v>
      </c>
    </row>
    <row r="14939" spans="1:2" x14ac:dyDescent="0.25">
      <c r="A14939" s="204">
        <v>43551</v>
      </c>
      <c r="B14939" s="201">
        <v>2.63</v>
      </c>
    </row>
    <row r="14940" spans="1:2" x14ac:dyDescent="0.25">
      <c r="A14940" s="204">
        <v>43552</v>
      </c>
      <c r="B14940" s="201">
        <v>2.62</v>
      </c>
    </row>
    <row r="14941" spans="1:2" x14ac:dyDescent="0.25">
      <c r="A14941" s="204">
        <v>43553</v>
      </c>
      <c r="B14941" s="201">
        <v>2.63</v>
      </c>
    </row>
    <row r="14942" spans="1:2" x14ac:dyDescent="0.25">
      <c r="A14942" s="204">
        <v>43556</v>
      </c>
      <c r="B14942" s="201">
        <v>2.71</v>
      </c>
    </row>
    <row r="14943" spans="1:2" x14ac:dyDescent="0.25">
      <c r="A14943" s="204">
        <v>43557</v>
      </c>
      <c r="B14943" s="201">
        <v>2.7</v>
      </c>
    </row>
    <row r="14944" spans="1:2" x14ac:dyDescent="0.25">
      <c r="A14944" s="204">
        <v>43558</v>
      </c>
      <c r="B14944" s="201">
        <v>2.75</v>
      </c>
    </row>
    <row r="14945" spans="1:2" x14ac:dyDescent="0.25">
      <c r="A14945" s="204">
        <v>43559</v>
      </c>
      <c r="B14945" s="201">
        <v>2.74</v>
      </c>
    </row>
    <row r="14946" spans="1:2" x14ac:dyDescent="0.25">
      <c r="A14946" s="204">
        <v>43560</v>
      </c>
      <c r="B14946" s="201">
        <v>2.72</v>
      </c>
    </row>
    <row r="14947" spans="1:2" x14ac:dyDescent="0.25">
      <c r="A14947" s="204">
        <v>43563</v>
      </c>
      <c r="B14947" s="201">
        <v>2.74</v>
      </c>
    </row>
    <row r="14948" spans="1:2" x14ac:dyDescent="0.25">
      <c r="A14948" s="204">
        <v>43564</v>
      </c>
      <c r="B14948" s="201">
        <v>2.73</v>
      </c>
    </row>
    <row r="14949" spans="1:2" x14ac:dyDescent="0.25">
      <c r="A14949" s="204">
        <v>43565</v>
      </c>
      <c r="B14949" s="201">
        <v>2.71</v>
      </c>
    </row>
    <row r="14950" spans="1:2" x14ac:dyDescent="0.25">
      <c r="A14950" s="204">
        <v>43566</v>
      </c>
      <c r="B14950" s="201">
        <v>2.74</v>
      </c>
    </row>
    <row r="14951" spans="1:2" x14ac:dyDescent="0.25">
      <c r="A14951" s="204">
        <v>43567</v>
      </c>
      <c r="B14951" s="201">
        <v>2.78</v>
      </c>
    </row>
    <row r="14952" spans="1:2" x14ac:dyDescent="0.25">
      <c r="A14952" s="204">
        <v>43570</v>
      </c>
      <c r="B14952" s="201">
        <v>2.77</v>
      </c>
    </row>
    <row r="14953" spans="1:2" x14ac:dyDescent="0.25">
      <c r="A14953" s="204">
        <v>43571</v>
      </c>
      <c r="B14953" s="201">
        <v>2.81</v>
      </c>
    </row>
    <row r="14954" spans="1:2" x14ac:dyDescent="0.25">
      <c r="A14954" s="204">
        <v>43572</v>
      </c>
      <c r="B14954" s="201">
        <v>2.81</v>
      </c>
    </row>
    <row r="14955" spans="1:2" x14ac:dyDescent="0.25">
      <c r="A14955" s="204">
        <v>43573</v>
      </c>
      <c r="B14955" s="201">
        <v>2.78</v>
      </c>
    </row>
    <row r="14956" spans="1:2" x14ac:dyDescent="0.25">
      <c r="A14956" s="204">
        <v>43574</v>
      </c>
      <c r="B14956" s="201" t="e">
        <f>NA()</f>
        <v>#N/A</v>
      </c>
    </row>
    <row r="14957" spans="1:2" x14ac:dyDescent="0.25">
      <c r="A14957" s="204">
        <v>43577</v>
      </c>
      <c r="B14957" s="201">
        <v>2.82</v>
      </c>
    </row>
    <row r="14958" spans="1:2" x14ac:dyDescent="0.25">
      <c r="A14958" s="204">
        <v>43578</v>
      </c>
      <c r="B14958" s="201">
        <v>2.81</v>
      </c>
    </row>
    <row r="14959" spans="1:2" x14ac:dyDescent="0.25">
      <c r="A14959" s="204">
        <v>43579</v>
      </c>
      <c r="B14959" s="201">
        <v>2.76</v>
      </c>
    </row>
    <row r="14960" spans="1:2" x14ac:dyDescent="0.25">
      <c r="A14960" s="204">
        <v>43580</v>
      </c>
      <c r="B14960" s="201">
        <v>2.76</v>
      </c>
    </row>
    <row r="14961" spans="1:2" x14ac:dyDescent="0.25">
      <c r="A14961" s="204">
        <v>43581</v>
      </c>
      <c r="B14961" s="201">
        <v>2.74</v>
      </c>
    </row>
    <row r="14962" spans="1:2" x14ac:dyDescent="0.25">
      <c r="A14962" s="204">
        <v>43584</v>
      </c>
      <c r="B14962" s="201">
        <v>2.78</v>
      </c>
    </row>
    <row r="14963" spans="1:2" x14ac:dyDescent="0.25">
      <c r="A14963" s="204">
        <v>43585</v>
      </c>
      <c r="B14963" s="201">
        <v>2.75</v>
      </c>
    </row>
    <row r="14964" spans="1:2" x14ac:dyDescent="0.25">
      <c r="A14964" s="204">
        <v>43586</v>
      </c>
      <c r="B14964" s="201">
        <v>2.74</v>
      </c>
    </row>
    <row r="14965" spans="1:2" x14ac:dyDescent="0.25">
      <c r="A14965" s="204">
        <v>43587</v>
      </c>
      <c r="B14965" s="201">
        <v>2.77</v>
      </c>
    </row>
    <row r="14966" spans="1:2" x14ac:dyDescent="0.25">
      <c r="A14966" s="204">
        <v>43588</v>
      </c>
      <c r="B14966" s="201">
        <v>2.75</v>
      </c>
    </row>
    <row r="14967" spans="1:2" x14ac:dyDescent="0.25">
      <c r="A14967" s="204">
        <v>43591</v>
      </c>
      <c r="B14967" s="201">
        <v>2.73</v>
      </c>
    </row>
    <row r="14968" spans="1:2" x14ac:dyDescent="0.25">
      <c r="A14968" s="204">
        <v>43592</v>
      </c>
      <c r="B14968" s="201">
        <v>2.68</v>
      </c>
    </row>
    <row r="14969" spans="1:2" x14ac:dyDescent="0.25">
      <c r="A14969" s="204">
        <v>43593</v>
      </c>
      <c r="B14969" s="201">
        <v>2.71</v>
      </c>
    </row>
    <row r="14970" spans="1:2" x14ac:dyDescent="0.25">
      <c r="A14970" s="204">
        <v>43594</v>
      </c>
      <c r="B14970" s="201">
        <v>2.69</v>
      </c>
    </row>
    <row r="14971" spans="1:2" x14ac:dyDescent="0.25">
      <c r="A14971" s="204">
        <v>43595</v>
      </c>
      <c r="B14971" s="201">
        <v>2.7</v>
      </c>
    </row>
    <row r="14972" spans="1:2" x14ac:dyDescent="0.25">
      <c r="A14972" s="204">
        <v>43598</v>
      </c>
      <c r="B14972" s="201">
        <v>2.65</v>
      </c>
    </row>
    <row r="14973" spans="1:2" x14ac:dyDescent="0.25">
      <c r="A14973" s="204">
        <v>43599</v>
      </c>
      <c r="B14973" s="201">
        <v>2.67</v>
      </c>
    </row>
    <row r="14974" spans="1:2" x14ac:dyDescent="0.25">
      <c r="A14974" s="204">
        <v>43600</v>
      </c>
      <c r="B14974" s="201">
        <v>2.63</v>
      </c>
    </row>
    <row r="14975" spans="1:2" x14ac:dyDescent="0.25">
      <c r="A14975" s="204">
        <v>43601</v>
      </c>
      <c r="B14975" s="201">
        <v>2.65</v>
      </c>
    </row>
    <row r="14976" spans="1:2" x14ac:dyDescent="0.25">
      <c r="A14976" s="204">
        <v>43602</v>
      </c>
      <c r="B14976" s="201">
        <v>2.63</v>
      </c>
    </row>
    <row r="14977" spans="1:2" x14ac:dyDescent="0.25">
      <c r="A14977" s="204">
        <v>43605</v>
      </c>
      <c r="B14977" s="201">
        <v>2.65</v>
      </c>
    </row>
    <row r="14978" spans="1:2" x14ac:dyDescent="0.25">
      <c r="A14978" s="204">
        <v>43606</v>
      </c>
      <c r="B14978" s="201">
        <v>2.67</v>
      </c>
    </row>
    <row r="14979" spans="1:2" x14ac:dyDescent="0.25">
      <c r="A14979" s="204">
        <v>43607</v>
      </c>
      <c r="B14979" s="201">
        <v>2.64</v>
      </c>
    </row>
    <row r="14980" spans="1:2" x14ac:dyDescent="0.25">
      <c r="A14980" s="204">
        <v>43608</v>
      </c>
      <c r="B14980" s="201">
        <v>2.56</v>
      </c>
    </row>
    <row r="14981" spans="1:2" x14ac:dyDescent="0.25">
      <c r="A14981" s="204">
        <v>43609</v>
      </c>
      <c r="B14981" s="201">
        <v>2.57</v>
      </c>
    </row>
    <row r="14982" spans="1:2" x14ac:dyDescent="0.25">
      <c r="A14982" s="204">
        <v>43612</v>
      </c>
      <c r="B14982" s="201" t="e">
        <f>NA()</f>
        <v>#N/A</v>
      </c>
    </row>
    <row r="14983" spans="1:2" x14ac:dyDescent="0.25">
      <c r="A14983" s="204">
        <v>43613</v>
      </c>
      <c r="B14983" s="201">
        <v>2.52</v>
      </c>
    </row>
    <row r="14984" spans="1:2" x14ac:dyDescent="0.25">
      <c r="A14984" s="204">
        <v>43614</v>
      </c>
      <c r="B14984" s="201">
        <v>2.5</v>
      </c>
    </row>
    <row r="14985" spans="1:2" x14ac:dyDescent="0.25">
      <c r="A14985" s="204">
        <v>43615</v>
      </c>
      <c r="B14985" s="201">
        <v>2.46</v>
      </c>
    </row>
    <row r="14986" spans="1:2" x14ac:dyDescent="0.25">
      <c r="A14986" s="204">
        <v>43616</v>
      </c>
      <c r="B14986" s="201">
        <v>2.39</v>
      </c>
    </row>
    <row r="14987" spans="1:2" x14ac:dyDescent="0.25">
      <c r="A14987" s="204">
        <v>43619</v>
      </c>
      <c r="B14987" s="201">
        <v>2.34</v>
      </c>
    </row>
    <row r="14988" spans="1:2" x14ac:dyDescent="0.25">
      <c r="A14988" s="204">
        <v>43620</v>
      </c>
      <c r="B14988" s="201">
        <v>2.41</v>
      </c>
    </row>
    <row r="14989" spans="1:2" x14ac:dyDescent="0.25">
      <c r="A14989" s="204">
        <v>43621</v>
      </c>
      <c r="B14989" s="201">
        <v>2.42</v>
      </c>
    </row>
    <row r="14990" spans="1:2" x14ac:dyDescent="0.25">
      <c r="A14990" s="204">
        <v>43622</v>
      </c>
      <c r="B14990" s="201">
        <v>2.42</v>
      </c>
    </row>
    <row r="14991" spans="1:2" x14ac:dyDescent="0.25">
      <c r="A14991" s="204">
        <v>43623</v>
      </c>
      <c r="B14991" s="201">
        <v>2.36</v>
      </c>
    </row>
    <row r="14992" spans="1:2" x14ac:dyDescent="0.25">
      <c r="A14992" s="204">
        <v>43626</v>
      </c>
      <c r="B14992" s="201">
        <v>2.42</v>
      </c>
    </row>
    <row r="14993" spans="1:2" x14ac:dyDescent="0.25">
      <c r="A14993" s="204">
        <v>43627</v>
      </c>
      <c r="B14993" s="201">
        <v>2.42</v>
      </c>
    </row>
    <row r="14994" spans="1:2" x14ac:dyDescent="0.25">
      <c r="A14994" s="204">
        <v>43628</v>
      </c>
      <c r="B14994" s="201">
        <v>2.41</v>
      </c>
    </row>
    <row r="14995" spans="1:2" x14ac:dyDescent="0.25">
      <c r="A14995" s="204">
        <v>43629</v>
      </c>
      <c r="B14995" s="201">
        <v>2.39</v>
      </c>
    </row>
    <row r="14996" spans="1:2" x14ac:dyDescent="0.25">
      <c r="A14996" s="204">
        <v>43630</v>
      </c>
      <c r="B14996" s="201">
        <v>2.38</v>
      </c>
    </row>
    <row r="14997" spans="1:2" x14ac:dyDescent="0.25">
      <c r="A14997" s="204">
        <v>43633</v>
      </c>
      <c r="B14997" s="201">
        <v>2.37</v>
      </c>
    </row>
    <row r="14998" spans="1:2" x14ac:dyDescent="0.25">
      <c r="A14998" s="204">
        <v>43634</v>
      </c>
      <c r="B14998" s="201">
        <v>2.34</v>
      </c>
    </row>
    <row r="14999" spans="1:2" x14ac:dyDescent="0.25">
      <c r="A14999" s="204">
        <v>43635</v>
      </c>
      <c r="B14999" s="201">
        <v>2.3199999999999998</v>
      </c>
    </row>
    <row r="15000" spans="1:2" x14ac:dyDescent="0.25">
      <c r="A15000" s="204">
        <v>43636</v>
      </c>
      <c r="B15000" s="201">
        <v>2.31</v>
      </c>
    </row>
    <row r="15001" spans="1:2" x14ac:dyDescent="0.25">
      <c r="A15001" s="204">
        <v>43637</v>
      </c>
      <c r="B15001" s="201">
        <v>2.37</v>
      </c>
    </row>
    <row r="15002" spans="1:2" x14ac:dyDescent="0.25">
      <c r="A15002" s="204">
        <v>43640</v>
      </c>
      <c r="B15002" s="201">
        <v>2.33</v>
      </c>
    </row>
    <row r="15003" spans="1:2" x14ac:dyDescent="0.25">
      <c r="A15003" s="204">
        <v>43641</v>
      </c>
      <c r="B15003" s="201">
        <v>2.31</v>
      </c>
    </row>
    <row r="15004" spans="1:2" x14ac:dyDescent="0.25">
      <c r="A15004" s="204">
        <v>43642</v>
      </c>
      <c r="B15004" s="201">
        <v>2.35</v>
      </c>
    </row>
    <row r="15005" spans="1:2" x14ac:dyDescent="0.25">
      <c r="A15005" s="204">
        <v>43643</v>
      </c>
      <c r="B15005" s="201">
        <v>2.31</v>
      </c>
    </row>
    <row r="15006" spans="1:2" x14ac:dyDescent="0.25">
      <c r="A15006" s="204">
        <v>43644</v>
      </c>
      <c r="B15006" s="201">
        <v>2.31</v>
      </c>
    </row>
    <row r="15007" spans="1:2" x14ac:dyDescent="0.25">
      <c r="A15007" s="204">
        <v>43647</v>
      </c>
      <c r="B15007" s="201">
        <v>2.34</v>
      </c>
    </row>
    <row r="15008" spans="1:2" x14ac:dyDescent="0.25">
      <c r="A15008" s="204">
        <v>43648</v>
      </c>
      <c r="B15008" s="201">
        <v>2.29</v>
      </c>
    </row>
    <row r="15009" spans="1:2" x14ac:dyDescent="0.25">
      <c r="A15009" s="204">
        <v>43649</v>
      </c>
      <c r="B15009" s="201">
        <v>2.25</v>
      </c>
    </row>
    <row r="15010" spans="1:2" x14ac:dyDescent="0.25">
      <c r="A15010" s="204">
        <v>43650</v>
      </c>
      <c r="B15010" s="201" t="e">
        <f>NA()</f>
        <v>#N/A</v>
      </c>
    </row>
    <row r="15011" spans="1:2" x14ac:dyDescent="0.25">
      <c r="A15011" s="204">
        <v>43651</v>
      </c>
      <c r="B15011" s="201">
        <v>2.34</v>
      </c>
    </row>
    <row r="15012" spans="1:2" x14ac:dyDescent="0.25">
      <c r="A15012" s="204">
        <v>43654</v>
      </c>
      <c r="B15012" s="201">
        <v>2.3199999999999998</v>
      </c>
    </row>
    <row r="15013" spans="1:2" x14ac:dyDescent="0.25">
      <c r="A15013" s="204">
        <v>43655</v>
      </c>
      <c r="B15013" s="201">
        <v>2.34</v>
      </c>
    </row>
    <row r="15014" spans="1:2" x14ac:dyDescent="0.25">
      <c r="A15014" s="204">
        <v>43656</v>
      </c>
      <c r="B15014" s="201">
        <v>2.36</v>
      </c>
    </row>
    <row r="15015" spans="1:2" x14ac:dyDescent="0.25">
      <c r="A15015" s="204">
        <v>43657</v>
      </c>
      <c r="B15015" s="201">
        <v>2.42</v>
      </c>
    </row>
    <row r="15016" spans="1:2" x14ac:dyDescent="0.25">
      <c r="A15016" s="204">
        <v>43658</v>
      </c>
      <c r="B15016" s="201">
        <v>2.42</v>
      </c>
    </row>
    <row r="15017" spans="1:2" x14ac:dyDescent="0.25">
      <c r="A15017" s="204">
        <v>43661</v>
      </c>
      <c r="B15017" s="201">
        <v>2.39</v>
      </c>
    </row>
    <row r="15018" spans="1:2" x14ac:dyDescent="0.25">
      <c r="A15018" s="204">
        <v>43662</v>
      </c>
      <c r="B15018" s="201">
        <v>2.42</v>
      </c>
    </row>
    <row r="15019" spans="1:2" x14ac:dyDescent="0.25">
      <c r="A15019" s="204">
        <v>43663</v>
      </c>
      <c r="B15019" s="201">
        <v>2.35</v>
      </c>
    </row>
    <row r="15020" spans="1:2" x14ac:dyDescent="0.25">
      <c r="A15020" s="204">
        <v>43664</v>
      </c>
      <c r="B15020" s="201">
        <v>2.34</v>
      </c>
    </row>
    <row r="15021" spans="1:2" x14ac:dyDescent="0.25">
      <c r="A15021" s="204">
        <v>43665</v>
      </c>
      <c r="B15021" s="201">
        <v>2.35</v>
      </c>
    </row>
    <row r="15022" spans="1:2" x14ac:dyDescent="0.25">
      <c r="A15022" s="204">
        <v>43668</v>
      </c>
      <c r="B15022" s="201">
        <v>2.36</v>
      </c>
    </row>
    <row r="15023" spans="1:2" x14ac:dyDescent="0.25">
      <c r="A15023" s="204">
        <v>43669</v>
      </c>
      <c r="B15023" s="201">
        <v>2.38</v>
      </c>
    </row>
    <row r="15024" spans="1:2" x14ac:dyDescent="0.25">
      <c r="A15024" s="204">
        <v>43670</v>
      </c>
      <c r="B15024" s="201">
        <v>2.36</v>
      </c>
    </row>
    <row r="15025" spans="1:2" x14ac:dyDescent="0.25">
      <c r="A15025" s="204">
        <v>43671</v>
      </c>
      <c r="B15025" s="201">
        <v>2.38</v>
      </c>
    </row>
    <row r="15026" spans="1:2" x14ac:dyDescent="0.25">
      <c r="A15026" s="204">
        <v>43672</v>
      </c>
      <c r="B15026" s="201">
        <v>2.38</v>
      </c>
    </row>
    <row r="15027" spans="1:2" x14ac:dyDescent="0.25">
      <c r="A15027" s="204">
        <v>43675</v>
      </c>
      <c r="B15027" s="201">
        <v>2.37</v>
      </c>
    </row>
    <row r="15028" spans="1:2" x14ac:dyDescent="0.25">
      <c r="A15028" s="204">
        <v>43676</v>
      </c>
      <c r="B15028" s="201">
        <v>2.36</v>
      </c>
    </row>
    <row r="15029" spans="1:2" x14ac:dyDescent="0.25">
      <c r="A15029" s="204">
        <v>43677</v>
      </c>
      <c r="B15029" s="201">
        <v>2.31</v>
      </c>
    </row>
    <row r="15030" spans="1:2" x14ac:dyDescent="0.25">
      <c r="A15030" s="204">
        <v>43678</v>
      </c>
      <c r="B15030" s="201">
        <v>2.21</v>
      </c>
    </row>
    <row r="15031" spans="1:2" x14ac:dyDescent="0.25">
      <c r="A15031" s="204">
        <v>43679</v>
      </c>
      <c r="B15031" s="201">
        <v>2.16</v>
      </c>
    </row>
    <row r="15032" spans="1:2" x14ac:dyDescent="0.25">
      <c r="A15032" s="204">
        <v>43682</v>
      </c>
      <c r="B15032" s="201">
        <v>2.0699999999999998</v>
      </c>
    </row>
    <row r="15033" spans="1:2" x14ac:dyDescent="0.25">
      <c r="A15033" s="204">
        <v>43683</v>
      </c>
      <c r="B15033" s="201">
        <v>2.0299999999999998</v>
      </c>
    </row>
    <row r="15034" spans="1:2" x14ac:dyDescent="0.25">
      <c r="A15034" s="204">
        <v>43684</v>
      </c>
      <c r="B15034" s="201">
        <v>2.0099999999999998</v>
      </c>
    </row>
    <row r="15035" spans="1:2" x14ac:dyDescent="0.25">
      <c r="A15035" s="204">
        <v>43685</v>
      </c>
      <c r="B15035" s="201">
        <v>2.02</v>
      </c>
    </row>
    <row r="15036" spans="1:2" x14ac:dyDescent="0.25">
      <c r="A15036" s="204">
        <v>43686</v>
      </c>
      <c r="B15036" s="201">
        <v>2.0299999999999998</v>
      </c>
    </row>
    <row r="15037" spans="1:2" x14ac:dyDescent="0.25">
      <c r="A15037" s="204">
        <v>43689</v>
      </c>
      <c r="B15037" s="201">
        <v>1.92</v>
      </c>
    </row>
    <row r="15038" spans="1:2" x14ac:dyDescent="0.25">
      <c r="A15038" s="204">
        <v>43690</v>
      </c>
      <c r="B15038" s="201">
        <v>1.94</v>
      </c>
    </row>
    <row r="15039" spans="1:2" x14ac:dyDescent="0.25">
      <c r="A15039" s="204">
        <v>43691</v>
      </c>
      <c r="B15039" s="201">
        <v>1.84</v>
      </c>
    </row>
    <row r="15040" spans="1:2" x14ac:dyDescent="0.25">
      <c r="A15040" s="204">
        <v>43692</v>
      </c>
      <c r="B15040" s="201">
        <v>1.8</v>
      </c>
    </row>
    <row r="15041" spans="1:2" x14ac:dyDescent="0.25">
      <c r="A15041" s="204">
        <v>43693</v>
      </c>
      <c r="B15041" s="201">
        <v>1.82</v>
      </c>
    </row>
    <row r="15042" spans="1:2" x14ac:dyDescent="0.25">
      <c r="A15042" s="204">
        <v>43696</v>
      </c>
      <c r="B15042" s="201">
        <v>1.88</v>
      </c>
    </row>
    <row r="15043" spans="1:2" x14ac:dyDescent="0.25">
      <c r="A15043" s="204">
        <v>43697</v>
      </c>
      <c r="B15043" s="201">
        <v>1.84</v>
      </c>
    </row>
    <row r="15044" spans="1:2" x14ac:dyDescent="0.25">
      <c r="A15044" s="204">
        <v>43698</v>
      </c>
      <c r="B15044" s="201">
        <v>1.87</v>
      </c>
    </row>
    <row r="15045" spans="1:2" x14ac:dyDescent="0.25">
      <c r="A15045" s="204">
        <v>43699</v>
      </c>
      <c r="B15045" s="201">
        <v>1.9</v>
      </c>
    </row>
    <row r="15046" spans="1:2" x14ac:dyDescent="0.25">
      <c r="A15046" s="204">
        <v>43700</v>
      </c>
      <c r="B15046" s="201">
        <v>1.82</v>
      </c>
    </row>
    <row r="15047" spans="1:2" x14ac:dyDescent="0.25">
      <c r="A15047" s="204">
        <v>43703</v>
      </c>
      <c r="B15047" s="201">
        <v>1.84</v>
      </c>
    </row>
    <row r="15048" spans="1:2" x14ac:dyDescent="0.25">
      <c r="A15048" s="204">
        <v>43704</v>
      </c>
      <c r="B15048" s="201">
        <v>1.77</v>
      </c>
    </row>
    <row r="15049" spans="1:2" x14ac:dyDescent="0.25">
      <c r="A15049" s="204">
        <v>43705</v>
      </c>
      <c r="B15049" s="201">
        <v>1.76</v>
      </c>
    </row>
    <row r="15050" spans="1:2" x14ac:dyDescent="0.25">
      <c r="A15050" s="204">
        <v>43706</v>
      </c>
      <c r="B15050" s="201">
        <v>1.78</v>
      </c>
    </row>
    <row r="15051" spans="1:2" x14ac:dyDescent="0.25">
      <c r="A15051" s="204">
        <v>43707</v>
      </c>
      <c r="B15051" s="201">
        <v>1.78</v>
      </c>
    </row>
    <row r="15052" spans="1:2" x14ac:dyDescent="0.25">
      <c r="A15052" s="204">
        <v>43710</v>
      </c>
      <c r="B15052" s="201" t="e">
        <f>NA()</f>
        <v>#N/A</v>
      </c>
    </row>
    <row r="15053" spans="1:2" x14ac:dyDescent="0.25">
      <c r="A15053" s="204">
        <v>43711</v>
      </c>
      <c r="B15053" s="201">
        <v>1.77</v>
      </c>
    </row>
    <row r="15054" spans="1:2" x14ac:dyDescent="0.25">
      <c r="A15054" s="204">
        <v>43712</v>
      </c>
      <c r="B15054" s="201">
        <v>1.77</v>
      </c>
    </row>
    <row r="15055" spans="1:2" x14ac:dyDescent="0.25">
      <c r="A15055" s="204">
        <v>43713</v>
      </c>
      <c r="B15055" s="201">
        <v>1.86</v>
      </c>
    </row>
    <row r="15056" spans="1:2" x14ac:dyDescent="0.25">
      <c r="A15056" s="204">
        <v>43714</v>
      </c>
      <c r="B15056" s="201">
        <v>1.83</v>
      </c>
    </row>
    <row r="15057" spans="1:2" x14ac:dyDescent="0.25">
      <c r="A15057" s="204">
        <v>43717</v>
      </c>
      <c r="B15057" s="201">
        <v>1.91</v>
      </c>
    </row>
    <row r="15058" spans="1:2" x14ac:dyDescent="0.25">
      <c r="A15058" s="204">
        <v>43718</v>
      </c>
      <c r="B15058" s="201">
        <v>2</v>
      </c>
    </row>
    <row r="15059" spans="1:2" x14ac:dyDescent="0.25">
      <c r="A15059" s="204">
        <v>43719</v>
      </c>
      <c r="B15059" s="201">
        <v>2.02</v>
      </c>
    </row>
    <row r="15060" spans="1:2" x14ac:dyDescent="0.25">
      <c r="A15060" s="204">
        <v>43720</v>
      </c>
      <c r="B15060" s="201">
        <v>2.06</v>
      </c>
    </row>
    <row r="15061" spans="1:2" x14ac:dyDescent="0.25">
      <c r="A15061" s="204">
        <v>43721</v>
      </c>
      <c r="B15061" s="201">
        <v>2.17</v>
      </c>
    </row>
    <row r="15062" spans="1:2" x14ac:dyDescent="0.25">
      <c r="A15062" s="204">
        <v>43724</v>
      </c>
      <c r="B15062" s="201">
        <v>2.11</v>
      </c>
    </row>
    <row r="15063" spans="1:2" x14ac:dyDescent="0.25">
      <c r="A15063" s="204">
        <v>43725</v>
      </c>
      <c r="B15063" s="201">
        <v>2.08</v>
      </c>
    </row>
    <row r="15064" spans="1:2" x14ac:dyDescent="0.25">
      <c r="A15064" s="204">
        <v>43726</v>
      </c>
      <c r="B15064" s="201">
        <v>2.06</v>
      </c>
    </row>
    <row r="15065" spans="1:2" x14ac:dyDescent="0.25">
      <c r="A15065" s="204">
        <v>43727</v>
      </c>
      <c r="B15065" s="201">
        <v>2.04</v>
      </c>
    </row>
    <row r="15066" spans="1:2" x14ac:dyDescent="0.25">
      <c r="A15066" s="204">
        <v>43728</v>
      </c>
      <c r="B15066" s="201">
        <v>1.99</v>
      </c>
    </row>
    <row r="15067" spans="1:2" x14ac:dyDescent="0.25">
      <c r="A15067" s="204">
        <v>43731</v>
      </c>
      <c r="B15067" s="201">
        <v>1.98</v>
      </c>
    </row>
    <row r="15068" spans="1:2" x14ac:dyDescent="0.25">
      <c r="A15068" s="204">
        <v>43732</v>
      </c>
      <c r="B15068" s="201">
        <v>1.91</v>
      </c>
    </row>
    <row r="15069" spans="1:2" x14ac:dyDescent="0.25">
      <c r="A15069" s="204">
        <v>43733</v>
      </c>
      <c r="B15069" s="201">
        <v>1.99</v>
      </c>
    </row>
    <row r="15070" spans="1:2" x14ac:dyDescent="0.25">
      <c r="A15070" s="204">
        <v>43734</v>
      </c>
      <c r="B15070" s="201">
        <v>1.96</v>
      </c>
    </row>
    <row r="15071" spans="1:2" x14ac:dyDescent="0.25">
      <c r="A15071" s="204">
        <v>43735</v>
      </c>
      <c r="B15071" s="201">
        <v>1.95</v>
      </c>
    </row>
    <row r="15072" spans="1:2" x14ac:dyDescent="0.25">
      <c r="A15072" s="204">
        <v>43738</v>
      </c>
      <c r="B15072" s="201">
        <v>1.94</v>
      </c>
    </row>
    <row r="15073" spans="1:2" x14ac:dyDescent="0.25">
      <c r="A15073" s="204">
        <v>43739</v>
      </c>
      <c r="B15073" s="201">
        <v>1.93</v>
      </c>
    </row>
    <row r="15074" spans="1:2" x14ac:dyDescent="0.25">
      <c r="A15074" s="204">
        <v>43740</v>
      </c>
      <c r="B15074" s="201">
        <v>1.9</v>
      </c>
    </row>
    <row r="15075" spans="1:2" x14ac:dyDescent="0.25">
      <c r="A15075" s="204">
        <v>43741</v>
      </c>
      <c r="B15075" s="201">
        <v>1.85</v>
      </c>
    </row>
    <row r="15076" spans="1:2" x14ac:dyDescent="0.25">
      <c r="A15076" s="204">
        <v>43742</v>
      </c>
      <c r="B15076" s="201">
        <v>1.81</v>
      </c>
    </row>
    <row r="15077" spans="1:2" x14ac:dyDescent="0.25">
      <c r="A15077" s="204">
        <v>43745</v>
      </c>
      <c r="B15077" s="201">
        <v>1.85</v>
      </c>
    </row>
    <row r="15078" spans="1:2" x14ac:dyDescent="0.25">
      <c r="A15078" s="204">
        <v>43746</v>
      </c>
      <c r="B15078" s="201">
        <v>1.84</v>
      </c>
    </row>
    <row r="15079" spans="1:2" x14ac:dyDescent="0.25">
      <c r="A15079" s="204">
        <v>43747</v>
      </c>
      <c r="B15079" s="201">
        <v>1.88</v>
      </c>
    </row>
    <row r="15080" spans="1:2" x14ac:dyDescent="0.25">
      <c r="A15080" s="204">
        <v>43748</v>
      </c>
      <c r="B15080" s="201">
        <v>1.96</v>
      </c>
    </row>
    <row r="15081" spans="1:2" x14ac:dyDescent="0.25">
      <c r="A15081" s="204">
        <v>43749</v>
      </c>
      <c r="B15081" s="201">
        <v>2.04</v>
      </c>
    </row>
    <row r="15082" spans="1:2" x14ac:dyDescent="0.25">
      <c r="A15082" s="204">
        <v>43752</v>
      </c>
      <c r="B15082" s="201" t="e">
        <f>NA()</f>
        <v>#N/A</v>
      </c>
    </row>
    <row r="15083" spans="1:2" x14ac:dyDescent="0.25">
      <c r="A15083" s="204">
        <v>43753</v>
      </c>
      <c r="B15083" s="201">
        <v>2.06</v>
      </c>
    </row>
    <row r="15084" spans="1:2" x14ac:dyDescent="0.25">
      <c r="A15084" s="204">
        <v>43754</v>
      </c>
      <c r="B15084" s="201">
        <v>2.0499999999999998</v>
      </c>
    </row>
    <row r="15085" spans="1:2" x14ac:dyDescent="0.25">
      <c r="A15085" s="204">
        <v>43755</v>
      </c>
      <c r="B15085" s="201">
        <v>2.0499999999999998</v>
      </c>
    </row>
    <row r="15086" spans="1:2" x14ac:dyDescent="0.25">
      <c r="A15086" s="204">
        <v>43756</v>
      </c>
      <c r="B15086" s="201">
        <v>2.06</v>
      </c>
    </row>
    <row r="15087" spans="1:2" x14ac:dyDescent="0.25">
      <c r="A15087" s="204">
        <v>43759</v>
      </c>
      <c r="B15087" s="201">
        <v>2.1</v>
      </c>
    </row>
    <row r="15088" spans="1:2" x14ac:dyDescent="0.25">
      <c r="A15088" s="204">
        <v>43760</v>
      </c>
      <c r="B15088" s="201">
        <v>2.0699999999999998</v>
      </c>
    </row>
    <row r="15089" spans="1:2" x14ac:dyDescent="0.25">
      <c r="A15089" s="204">
        <v>43761</v>
      </c>
      <c r="B15089" s="201">
        <v>2.06</v>
      </c>
    </row>
    <row r="15090" spans="1:2" x14ac:dyDescent="0.25">
      <c r="A15090" s="204">
        <v>43762</v>
      </c>
      <c r="B15090" s="201">
        <v>2.08</v>
      </c>
    </row>
    <row r="15091" spans="1:2" x14ac:dyDescent="0.25">
      <c r="A15091" s="204">
        <v>43763</v>
      </c>
      <c r="B15091" s="201">
        <v>2.1</v>
      </c>
    </row>
    <row r="15092" spans="1:2" x14ac:dyDescent="0.25">
      <c r="A15092" s="204">
        <v>43766</v>
      </c>
      <c r="B15092" s="201">
        <v>2.16</v>
      </c>
    </row>
    <row r="15093" spans="1:2" x14ac:dyDescent="0.25">
      <c r="A15093" s="204">
        <v>43767</v>
      </c>
      <c r="B15093" s="201">
        <v>2.15</v>
      </c>
    </row>
    <row r="15094" spans="1:2" x14ac:dyDescent="0.25">
      <c r="A15094" s="204">
        <v>43768</v>
      </c>
      <c r="B15094" s="201">
        <v>2.08</v>
      </c>
    </row>
    <row r="15095" spans="1:2" x14ac:dyDescent="0.25">
      <c r="A15095" s="204">
        <v>43769</v>
      </c>
      <c r="B15095" s="201">
        <v>2</v>
      </c>
    </row>
    <row r="15096" spans="1:2" x14ac:dyDescent="0.25">
      <c r="A15096" s="204">
        <v>43770</v>
      </c>
      <c r="B15096" s="201">
        <v>2.0299999999999998</v>
      </c>
    </row>
    <row r="15097" spans="1:2" x14ac:dyDescent="0.25">
      <c r="A15097" s="204">
        <v>43773</v>
      </c>
      <c r="B15097" s="201">
        <v>2.1</v>
      </c>
    </row>
    <row r="15098" spans="1:2" x14ac:dyDescent="0.25">
      <c r="A15098" s="204">
        <v>43774</v>
      </c>
      <c r="B15098" s="201">
        <v>2.17</v>
      </c>
    </row>
    <row r="15099" spans="1:2" x14ac:dyDescent="0.25">
      <c r="A15099" s="204">
        <v>43775</v>
      </c>
      <c r="B15099" s="201">
        <v>2.13</v>
      </c>
    </row>
    <row r="15100" spans="1:2" x14ac:dyDescent="0.25">
      <c r="A15100" s="204">
        <v>43776</v>
      </c>
      <c r="B15100" s="201">
        <v>2.2400000000000002</v>
      </c>
    </row>
    <row r="15101" spans="1:2" x14ac:dyDescent="0.25">
      <c r="A15101" s="204">
        <v>43777</v>
      </c>
      <c r="B15101" s="201">
        <v>2.27</v>
      </c>
    </row>
    <row r="15102" spans="1:2" x14ac:dyDescent="0.25">
      <c r="A15102" s="204">
        <v>43780</v>
      </c>
      <c r="B15102" s="201" t="e">
        <f>NA()</f>
        <v>#N/A</v>
      </c>
    </row>
    <row r="15103" spans="1:2" x14ac:dyDescent="0.25">
      <c r="A15103" s="204">
        <v>43781</v>
      </c>
      <c r="B15103" s="201">
        <v>2.2400000000000002</v>
      </c>
    </row>
    <row r="15104" spans="1:2" x14ac:dyDescent="0.25">
      <c r="A15104" s="204">
        <v>43782</v>
      </c>
      <c r="B15104" s="201">
        <v>2.2000000000000002</v>
      </c>
    </row>
    <row r="15105" spans="1:2" x14ac:dyDescent="0.25">
      <c r="A15105" s="204">
        <v>43783</v>
      </c>
      <c r="B15105" s="201">
        <v>2.15</v>
      </c>
    </row>
    <row r="15106" spans="1:2" x14ac:dyDescent="0.25">
      <c r="A15106" s="204">
        <v>43784</v>
      </c>
      <c r="B15106" s="201">
        <v>2.16</v>
      </c>
    </row>
    <row r="15107" spans="1:2" x14ac:dyDescent="0.25">
      <c r="A15107" s="204">
        <v>43787</v>
      </c>
      <c r="B15107" s="201">
        <v>2.14</v>
      </c>
    </row>
    <row r="15108" spans="1:2" x14ac:dyDescent="0.25">
      <c r="A15108" s="204">
        <v>43788</v>
      </c>
      <c r="B15108" s="201">
        <v>2.11</v>
      </c>
    </row>
    <row r="15109" spans="1:2" x14ac:dyDescent="0.25">
      <c r="A15109" s="204">
        <v>43789</v>
      </c>
      <c r="B15109" s="201">
        <v>2.0499999999999998</v>
      </c>
    </row>
    <row r="15110" spans="1:2" x14ac:dyDescent="0.25">
      <c r="A15110" s="204">
        <v>43790</v>
      </c>
      <c r="B15110" s="201">
        <v>2.09</v>
      </c>
    </row>
    <row r="15111" spans="1:2" x14ac:dyDescent="0.25">
      <c r="A15111" s="204">
        <v>43791</v>
      </c>
      <c r="B15111" s="201">
        <v>2.08</v>
      </c>
    </row>
    <row r="15112" spans="1:2" x14ac:dyDescent="0.25">
      <c r="A15112" s="204">
        <v>43794</v>
      </c>
      <c r="B15112" s="201">
        <v>2.0699999999999998</v>
      </c>
    </row>
    <row r="15113" spans="1:2" x14ac:dyDescent="0.25">
      <c r="A15113" s="204">
        <v>43795</v>
      </c>
      <c r="B15113" s="201">
        <v>2.04</v>
      </c>
    </row>
    <row r="15114" spans="1:2" x14ac:dyDescent="0.25">
      <c r="A15114" s="204">
        <v>43796</v>
      </c>
      <c r="B15114" s="201">
        <v>2.06</v>
      </c>
    </row>
    <row r="15115" spans="1:2" x14ac:dyDescent="0.25">
      <c r="A15115" s="204">
        <v>43797</v>
      </c>
      <c r="B15115" s="201" t="e">
        <f>NA()</f>
        <v>#N/A</v>
      </c>
    </row>
    <row r="15116" spans="1:2" x14ac:dyDescent="0.25">
      <c r="A15116" s="204">
        <v>43798</v>
      </c>
      <c r="B15116" s="201">
        <v>2.0699999999999998</v>
      </c>
    </row>
    <row r="15117" spans="1:2" x14ac:dyDescent="0.25">
      <c r="A15117" s="204">
        <v>43801</v>
      </c>
      <c r="B15117" s="201">
        <v>2.15</v>
      </c>
    </row>
    <row r="15118" spans="1:2" x14ac:dyDescent="0.25">
      <c r="A15118" s="204">
        <v>43802</v>
      </c>
      <c r="B15118" s="201">
        <v>2.0299999999999998</v>
      </c>
    </row>
    <row r="15119" spans="1:2" x14ac:dyDescent="0.25">
      <c r="A15119" s="204">
        <v>43803</v>
      </c>
      <c r="B15119" s="201">
        <v>2.08</v>
      </c>
    </row>
    <row r="15120" spans="1:2" x14ac:dyDescent="0.25">
      <c r="A15120" s="204">
        <v>43804</v>
      </c>
      <c r="B15120" s="201">
        <v>2.11</v>
      </c>
    </row>
    <row r="15121" spans="1:2" x14ac:dyDescent="0.25">
      <c r="A15121" s="204">
        <v>43805</v>
      </c>
      <c r="B15121" s="201">
        <v>2.14</v>
      </c>
    </row>
    <row r="15122" spans="1:2" x14ac:dyDescent="0.25">
      <c r="A15122" s="204">
        <v>43808</v>
      </c>
      <c r="B15122" s="201">
        <v>2.13</v>
      </c>
    </row>
    <row r="15123" spans="1:2" x14ac:dyDescent="0.25">
      <c r="A15123" s="204">
        <v>43809</v>
      </c>
      <c r="B15123" s="201">
        <v>2.12</v>
      </c>
    </row>
    <row r="15124" spans="1:2" x14ac:dyDescent="0.25">
      <c r="A15124" s="204">
        <v>43810</v>
      </c>
      <c r="B15124" s="201">
        <v>2.08</v>
      </c>
    </row>
    <row r="15125" spans="1:2" x14ac:dyDescent="0.25">
      <c r="A15125" s="204">
        <v>43811</v>
      </c>
      <c r="B15125" s="201">
        <v>2.1800000000000002</v>
      </c>
    </row>
    <row r="15126" spans="1:2" x14ac:dyDescent="0.25">
      <c r="A15126" s="204">
        <v>43812</v>
      </c>
      <c r="B15126" s="201">
        <v>2.11</v>
      </c>
    </row>
    <row r="15127" spans="1:2" x14ac:dyDescent="0.25">
      <c r="A15127" s="204">
        <v>43815</v>
      </c>
      <c r="B15127" s="201">
        <v>2.17</v>
      </c>
    </row>
    <row r="15128" spans="1:2" x14ac:dyDescent="0.25">
      <c r="A15128" s="204">
        <v>43816</v>
      </c>
      <c r="B15128" s="201">
        <v>2.1800000000000002</v>
      </c>
    </row>
    <row r="15129" spans="1:2" x14ac:dyDescent="0.25">
      <c r="A15129" s="204">
        <v>43817</v>
      </c>
      <c r="B15129" s="201">
        <v>2.2200000000000002</v>
      </c>
    </row>
    <row r="15130" spans="1:2" x14ac:dyDescent="0.25">
      <c r="A15130" s="204">
        <v>43818</v>
      </c>
      <c r="B15130" s="201">
        <v>2.21</v>
      </c>
    </row>
    <row r="15131" spans="1:2" x14ac:dyDescent="0.25">
      <c r="A15131" s="204">
        <v>43819</v>
      </c>
      <c r="B15131" s="201">
        <v>2.21</v>
      </c>
    </row>
    <row r="15132" spans="1:2" x14ac:dyDescent="0.25">
      <c r="A15132" s="204">
        <v>43822</v>
      </c>
      <c r="B15132" s="201">
        <v>2.2200000000000002</v>
      </c>
    </row>
    <row r="15133" spans="1:2" x14ac:dyDescent="0.25">
      <c r="A15133" s="204">
        <v>43823</v>
      </c>
      <c r="B15133" s="201">
        <v>2.2000000000000002</v>
      </c>
    </row>
    <row r="15134" spans="1:2" x14ac:dyDescent="0.25">
      <c r="A15134" s="204">
        <v>43824</v>
      </c>
      <c r="B15134" s="201" t="e">
        <f>NA()</f>
        <v>#N/A</v>
      </c>
    </row>
    <row r="15135" spans="1:2" x14ac:dyDescent="0.25">
      <c r="A15135" s="204">
        <v>43825</v>
      </c>
      <c r="B15135" s="201">
        <v>2.19</v>
      </c>
    </row>
    <row r="15136" spans="1:2" x14ac:dyDescent="0.25">
      <c r="A15136" s="204">
        <v>43826</v>
      </c>
      <c r="B15136" s="201">
        <v>2.1800000000000002</v>
      </c>
    </row>
    <row r="15137" spans="1:2" x14ac:dyDescent="0.25">
      <c r="A15137" s="204">
        <v>43829</v>
      </c>
      <c r="B15137" s="201">
        <v>2.21</v>
      </c>
    </row>
    <row r="15138" spans="1:2" x14ac:dyDescent="0.25">
      <c r="A15138" s="204">
        <v>43830</v>
      </c>
      <c r="B15138" s="201">
        <v>2.25</v>
      </c>
    </row>
    <row r="15139" spans="1:2" x14ac:dyDescent="0.25">
      <c r="A15139" s="204">
        <v>43831</v>
      </c>
      <c r="B15139" s="201" t="e">
        <f>NA()</f>
        <v>#N/A</v>
      </c>
    </row>
    <row r="15140" spans="1:2" x14ac:dyDescent="0.25">
      <c r="A15140" s="204">
        <v>43832</v>
      </c>
      <c r="B15140" s="201">
        <v>2.19</v>
      </c>
    </row>
    <row r="15141" spans="1:2" x14ac:dyDescent="0.25">
      <c r="A15141" s="204">
        <v>43833</v>
      </c>
      <c r="B15141" s="201">
        <v>2.11</v>
      </c>
    </row>
    <row r="15142" spans="1:2" x14ac:dyDescent="0.25">
      <c r="A15142" s="204">
        <v>43836</v>
      </c>
      <c r="B15142" s="201">
        <v>2.13</v>
      </c>
    </row>
    <row r="15143" spans="1:2" x14ac:dyDescent="0.25">
      <c r="A15143" s="204">
        <v>43837</v>
      </c>
      <c r="B15143" s="201">
        <v>2.16</v>
      </c>
    </row>
    <row r="15144" spans="1:2" x14ac:dyDescent="0.25">
      <c r="A15144" s="204">
        <v>43838</v>
      </c>
      <c r="B15144" s="201">
        <v>2.21</v>
      </c>
    </row>
    <row r="15145" spans="1:2" x14ac:dyDescent="0.25">
      <c r="A15145" s="204">
        <v>43839</v>
      </c>
      <c r="B15145" s="201">
        <v>2.17</v>
      </c>
    </row>
    <row r="15146" spans="1:2" x14ac:dyDescent="0.25">
      <c r="A15146" s="204">
        <v>43840</v>
      </c>
      <c r="B15146" s="201">
        <v>2.14</v>
      </c>
    </row>
    <row r="15147" spans="1:2" x14ac:dyDescent="0.25">
      <c r="A15147" s="204">
        <v>43843</v>
      </c>
      <c r="B15147" s="201">
        <v>2.16</v>
      </c>
    </row>
    <row r="15148" spans="1:2" x14ac:dyDescent="0.25">
      <c r="A15148" s="204">
        <v>43844</v>
      </c>
      <c r="B15148" s="201">
        <v>2.12</v>
      </c>
    </row>
    <row r="15149" spans="1:2" x14ac:dyDescent="0.25">
      <c r="A15149" s="204">
        <v>43845</v>
      </c>
      <c r="B15149" s="201">
        <v>2.09</v>
      </c>
    </row>
    <row r="15150" spans="1:2" x14ac:dyDescent="0.25">
      <c r="A15150" s="204">
        <v>43846</v>
      </c>
      <c r="B15150" s="201">
        <v>2.11</v>
      </c>
    </row>
    <row r="15151" spans="1:2" x14ac:dyDescent="0.25">
      <c r="A15151" s="204">
        <v>43847</v>
      </c>
      <c r="B15151" s="201">
        <v>2.16</v>
      </c>
    </row>
    <row r="15152" spans="1:2" x14ac:dyDescent="0.25">
      <c r="A15152" s="204">
        <v>43850</v>
      </c>
      <c r="B15152" s="201" t="e">
        <f>NA()</f>
        <v>#N/A</v>
      </c>
    </row>
    <row r="15153" spans="1:2" x14ac:dyDescent="0.25">
      <c r="A15153" s="204">
        <v>43851</v>
      </c>
      <c r="B15153" s="201">
        <v>2.1</v>
      </c>
    </row>
    <row r="15154" spans="1:2" x14ac:dyDescent="0.25">
      <c r="A15154" s="204">
        <v>43852</v>
      </c>
      <c r="B15154" s="201">
        <v>2.0699999999999998</v>
      </c>
    </row>
    <row r="15155" spans="1:2" x14ac:dyDescent="0.25">
      <c r="A15155" s="204">
        <v>43853</v>
      </c>
      <c r="B15155" s="201">
        <v>2.0299999999999998</v>
      </c>
    </row>
    <row r="15156" spans="1:2" x14ac:dyDescent="0.25">
      <c r="A15156" s="204">
        <v>43854</v>
      </c>
      <c r="B15156" s="201">
        <v>2</v>
      </c>
    </row>
    <row r="15157" spans="1:2" x14ac:dyDescent="0.25">
      <c r="A15157" s="204">
        <v>43857</v>
      </c>
      <c r="B15157" s="201">
        <v>1.91</v>
      </c>
    </row>
    <row r="15158" spans="1:2" x14ac:dyDescent="0.25">
      <c r="A15158" s="204">
        <v>43858</v>
      </c>
      <c r="B15158" s="201">
        <v>1.95</v>
      </c>
    </row>
    <row r="15159" spans="1:2" x14ac:dyDescent="0.25">
      <c r="A15159" s="204">
        <v>43859</v>
      </c>
      <c r="B15159" s="201">
        <v>1.89</v>
      </c>
    </row>
    <row r="15160" spans="1:2" x14ac:dyDescent="0.25">
      <c r="A15160" s="204">
        <v>43860</v>
      </c>
      <c r="B15160" s="201">
        <v>1.88</v>
      </c>
    </row>
    <row r="15161" spans="1:2" x14ac:dyDescent="0.25">
      <c r="A15161" s="204">
        <v>43861</v>
      </c>
      <c r="B15161" s="201">
        <v>1.83</v>
      </c>
    </row>
    <row r="15162" spans="1:2" x14ac:dyDescent="0.25">
      <c r="A15162" s="204">
        <v>43864</v>
      </c>
      <c r="B15162" s="201">
        <v>1.84</v>
      </c>
    </row>
    <row r="15163" spans="1:2" x14ac:dyDescent="0.25">
      <c r="A15163" s="204">
        <v>43865</v>
      </c>
      <c r="B15163" s="201">
        <v>1.91</v>
      </c>
    </row>
    <row r="15164" spans="1:2" x14ac:dyDescent="0.25">
      <c r="A15164" s="204">
        <v>43866</v>
      </c>
      <c r="B15164" s="201">
        <v>1.97</v>
      </c>
    </row>
    <row r="15165" spans="1:2" x14ac:dyDescent="0.25">
      <c r="A15165" s="204">
        <v>43867</v>
      </c>
      <c r="B15165" s="201">
        <v>1.94</v>
      </c>
    </row>
    <row r="15166" spans="1:2" x14ac:dyDescent="0.25">
      <c r="A15166" s="204">
        <v>43868</v>
      </c>
      <c r="B15166" s="201">
        <v>1.89</v>
      </c>
    </row>
    <row r="15167" spans="1:2" x14ac:dyDescent="0.25">
      <c r="A15167" s="204">
        <v>43871</v>
      </c>
      <c r="B15167" s="201">
        <v>1.87</v>
      </c>
    </row>
    <row r="15168" spans="1:2" x14ac:dyDescent="0.25">
      <c r="A15168" s="204">
        <v>43872</v>
      </c>
      <c r="B15168" s="201">
        <v>1.89</v>
      </c>
    </row>
    <row r="15169" spans="1:2" x14ac:dyDescent="0.25">
      <c r="A15169" s="204">
        <v>43873</v>
      </c>
      <c r="B15169" s="201">
        <v>1.93</v>
      </c>
    </row>
    <row r="15170" spans="1:2" x14ac:dyDescent="0.25">
      <c r="A15170" s="204">
        <v>43874</v>
      </c>
      <c r="B15170" s="201">
        <v>1.91</v>
      </c>
    </row>
    <row r="15171" spans="1:2" x14ac:dyDescent="0.25">
      <c r="A15171" s="204">
        <v>43875</v>
      </c>
      <c r="B15171" s="201">
        <v>1.89</v>
      </c>
    </row>
    <row r="15172" spans="1:2" x14ac:dyDescent="0.25">
      <c r="A15172" s="204">
        <v>43878</v>
      </c>
      <c r="B15172" s="201" t="e">
        <f>NA()</f>
        <v>#N/A</v>
      </c>
    </row>
    <row r="15173" spans="1:2" x14ac:dyDescent="0.25">
      <c r="A15173" s="204">
        <v>43879</v>
      </c>
      <c r="B15173" s="201">
        <v>1.85</v>
      </c>
    </row>
    <row r="15174" spans="1:2" x14ac:dyDescent="0.25">
      <c r="A15174" s="204">
        <v>43880</v>
      </c>
      <c r="B15174" s="201">
        <v>1.86</v>
      </c>
    </row>
    <row r="15175" spans="1:2" x14ac:dyDescent="0.25">
      <c r="A15175" s="204">
        <v>43881</v>
      </c>
      <c r="B15175" s="201">
        <v>1.81</v>
      </c>
    </row>
    <row r="15176" spans="1:2" x14ac:dyDescent="0.25">
      <c r="A15176" s="204">
        <v>43882</v>
      </c>
      <c r="B15176" s="201">
        <v>1.75</v>
      </c>
    </row>
    <row r="15177" spans="1:2" x14ac:dyDescent="0.25">
      <c r="A15177" s="204">
        <v>43885</v>
      </c>
      <c r="B15177" s="201">
        <v>1.68</v>
      </c>
    </row>
    <row r="15178" spans="1:2" x14ac:dyDescent="0.25">
      <c r="A15178" s="204">
        <v>43886</v>
      </c>
      <c r="B15178" s="201">
        <v>1.63</v>
      </c>
    </row>
    <row r="15179" spans="1:2" x14ac:dyDescent="0.25">
      <c r="A15179" s="204">
        <v>43887</v>
      </c>
      <c r="B15179" s="201">
        <v>1.64</v>
      </c>
    </row>
    <row r="15180" spans="1:2" x14ac:dyDescent="0.25">
      <c r="A15180" s="204">
        <v>43888</v>
      </c>
      <c r="B15180" s="201">
        <v>1.61</v>
      </c>
    </row>
    <row r="15181" spans="1:2" x14ac:dyDescent="0.25">
      <c r="A15181" s="204">
        <v>43889</v>
      </c>
      <c r="B15181" s="201">
        <v>1.46</v>
      </c>
    </row>
    <row r="15182" spans="1:2" x14ac:dyDescent="0.25">
      <c r="A15182" s="204">
        <v>43892</v>
      </c>
      <c r="B15182" s="201">
        <v>1.46</v>
      </c>
    </row>
    <row r="15183" spans="1:2" x14ac:dyDescent="0.25">
      <c r="A15183" s="204">
        <v>43893</v>
      </c>
      <c r="B15183" s="201">
        <v>1.44</v>
      </c>
    </row>
    <row r="15184" spans="1:2" x14ac:dyDescent="0.25">
      <c r="A15184" s="204">
        <v>43894</v>
      </c>
      <c r="B15184" s="201">
        <v>1.45</v>
      </c>
    </row>
    <row r="15185" spans="1:2" x14ac:dyDescent="0.25">
      <c r="A15185" s="204">
        <v>43895</v>
      </c>
      <c r="B15185" s="201">
        <v>1.34</v>
      </c>
    </row>
    <row r="15186" spans="1:2" x14ac:dyDescent="0.25">
      <c r="A15186" s="204">
        <v>43896</v>
      </c>
      <c r="B15186" s="201">
        <v>1.0900000000000001</v>
      </c>
    </row>
    <row r="15187" spans="1:2" x14ac:dyDescent="0.25">
      <c r="A15187" s="204">
        <v>43899</v>
      </c>
      <c r="B15187" s="201">
        <v>0.87</v>
      </c>
    </row>
    <row r="15188" spans="1:2" x14ac:dyDescent="0.25">
      <c r="A15188" s="204">
        <v>43900</v>
      </c>
      <c r="B15188" s="201">
        <v>1.1599999999999999</v>
      </c>
    </row>
    <row r="15189" spans="1:2" x14ac:dyDescent="0.25">
      <c r="A15189" s="204">
        <v>43901</v>
      </c>
      <c r="B15189" s="201">
        <v>1.1299999999999999</v>
      </c>
    </row>
    <row r="15190" spans="1:2" x14ac:dyDescent="0.25">
      <c r="A15190" s="204">
        <v>43902</v>
      </c>
      <c r="B15190" s="201">
        <v>1.27</v>
      </c>
    </row>
    <row r="15191" spans="1:2" x14ac:dyDescent="0.25">
      <c r="A15191" s="204">
        <v>43903</v>
      </c>
      <c r="B15191" s="201">
        <v>1.31</v>
      </c>
    </row>
    <row r="15192" spans="1:2" x14ac:dyDescent="0.25">
      <c r="A15192" s="204">
        <v>43906</v>
      </c>
      <c r="B15192" s="201">
        <v>1.1000000000000001</v>
      </c>
    </row>
    <row r="15193" spans="1:2" x14ac:dyDescent="0.25">
      <c r="A15193" s="204">
        <v>43907</v>
      </c>
      <c r="B15193" s="201">
        <v>1.45</v>
      </c>
    </row>
    <row r="15194" spans="1:2" x14ac:dyDescent="0.25">
      <c r="A15194" s="204">
        <v>43908</v>
      </c>
      <c r="B15194" s="201">
        <v>1.6</v>
      </c>
    </row>
    <row r="15195" spans="1:2" x14ac:dyDescent="0.25">
      <c r="A15195" s="204">
        <v>43909</v>
      </c>
      <c r="B15195" s="201">
        <v>1.56</v>
      </c>
    </row>
    <row r="15196" spans="1:2" x14ac:dyDescent="0.25">
      <c r="A15196" s="204">
        <v>43910</v>
      </c>
      <c r="B15196" s="201">
        <v>1.35</v>
      </c>
    </row>
    <row r="15197" spans="1:2" x14ac:dyDescent="0.25">
      <c r="A15197" s="204">
        <v>43913</v>
      </c>
      <c r="B15197" s="201">
        <v>1.1200000000000001</v>
      </c>
    </row>
    <row r="15198" spans="1:2" x14ac:dyDescent="0.25">
      <c r="A15198" s="204">
        <v>43914</v>
      </c>
      <c r="B15198" s="201">
        <v>1.19</v>
      </c>
    </row>
    <row r="15199" spans="1:2" x14ac:dyDescent="0.25">
      <c r="A15199" s="204">
        <v>43915</v>
      </c>
      <c r="B15199" s="201">
        <v>1.23</v>
      </c>
    </row>
    <row r="15200" spans="1:2" x14ac:dyDescent="0.25">
      <c r="A15200" s="204">
        <v>43916</v>
      </c>
      <c r="B15200" s="201">
        <v>1.2</v>
      </c>
    </row>
    <row r="15201" spans="1:2" x14ac:dyDescent="0.25">
      <c r="A15201" s="204">
        <v>43917</v>
      </c>
      <c r="B15201" s="201">
        <v>1.0900000000000001</v>
      </c>
    </row>
    <row r="15202" spans="1:2" x14ac:dyDescent="0.25">
      <c r="A15202" s="204">
        <v>43920</v>
      </c>
      <c r="B15202" s="201">
        <v>1.1000000000000001</v>
      </c>
    </row>
    <row r="15203" spans="1:2" x14ac:dyDescent="0.25">
      <c r="A15203" s="204">
        <v>43921</v>
      </c>
      <c r="B15203" s="201">
        <v>1.1499999999999999</v>
      </c>
    </row>
    <row r="15204" spans="1:2" x14ac:dyDescent="0.25">
      <c r="A15204" s="204">
        <v>43922</v>
      </c>
      <c r="B15204" s="201">
        <v>1.04</v>
      </c>
    </row>
    <row r="15205" spans="1:2" x14ac:dyDescent="0.25">
      <c r="A15205" s="204">
        <v>43923</v>
      </c>
      <c r="B15205" s="201">
        <v>1.04</v>
      </c>
    </row>
    <row r="15206" spans="1:2" x14ac:dyDescent="0.25">
      <c r="A15206" s="204">
        <v>43924</v>
      </c>
      <c r="B15206" s="201">
        <v>1.05</v>
      </c>
    </row>
    <row r="15207" spans="1:2" x14ac:dyDescent="0.25">
      <c r="A15207" s="204">
        <v>43927</v>
      </c>
      <c r="B15207" s="201">
        <v>1.08</v>
      </c>
    </row>
    <row r="15208" spans="1:2" x14ac:dyDescent="0.25">
      <c r="A15208" s="204">
        <v>43928</v>
      </c>
      <c r="B15208" s="201">
        <v>1.1299999999999999</v>
      </c>
    </row>
    <row r="15209" spans="1:2" x14ac:dyDescent="0.25">
      <c r="A15209" s="204">
        <v>43929</v>
      </c>
      <c r="B15209" s="201">
        <v>1.18</v>
      </c>
    </row>
    <row r="15210" spans="1:2" x14ac:dyDescent="0.25">
      <c r="A15210" s="204">
        <v>43930</v>
      </c>
      <c r="B15210" s="201">
        <v>1.1499999999999999</v>
      </c>
    </row>
    <row r="15211" spans="1:2" x14ac:dyDescent="0.25">
      <c r="A15211" s="204">
        <v>43931</v>
      </c>
      <c r="B15211" s="201" t="e">
        <f>NA()</f>
        <v>#N/A</v>
      </c>
    </row>
    <row r="15212" spans="1:2" x14ac:dyDescent="0.25">
      <c r="A15212" s="204">
        <v>43934</v>
      </c>
      <c r="B15212" s="201">
        <v>1.19</v>
      </c>
    </row>
    <row r="15213" spans="1:2" x14ac:dyDescent="0.25">
      <c r="A15213" s="204">
        <v>43935</v>
      </c>
      <c r="B15213" s="201">
        <v>1.19</v>
      </c>
    </row>
    <row r="15214" spans="1:2" x14ac:dyDescent="0.25">
      <c r="A15214" s="204">
        <v>43936</v>
      </c>
      <c r="B15214" s="201">
        <v>1.06</v>
      </c>
    </row>
    <row r="15215" spans="1:2" x14ac:dyDescent="0.25">
      <c r="A15215" s="204">
        <v>43937</v>
      </c>
      <c r="B15215" s="201">
        <v>1.01</v>
      </c>
    </row>
    <row r="15216" spans="1:2" x14ac:dyDescent="0.25">
      <c r="A15216" s="204">
        <v>43938</v>
      </c>
      <c r="B15216" s="201">
        <v>1.08</v>
      </c>
    </row>
    <row r="15217" spans="1:2" x14ac:dyDescent="0.25">
      <c r="A15217" s="204">
        <v>43941</v>
      </c>
      <c r="B15217" s="201">
        <v>1.04</v>
      </c>
    </row>
    <row r="15218" spans="1:2" x14ac:dyDescent="0.25">
      <c r="A15218" s="204">
        <v>43942</v>
      </c>
      <c r="B15218" s="201">
        <v>0.98</v>
      </c>
    </row>
    <row r="15219" spans="1:2" x14ac:dyDescent="0.25">
      <c r="A15219" s="204">
        <v>43943</v>
      </c>
      <c r="B15219" s="201">
        <v>1.03</v>
      </c>
    </row>
    <row r="15220" spans="1:2" x14ac:dyDescent="0.25">
      <c r="A15220" s="204">
        <v>43944</v>
      </c>
      <c r="B15220" s="201">
        <v>0.99</v>
      </c>
    </row>
    <row r="15221" spans="1:2" x14ac:dyDescent="0.25">
      <c r="A15221" s="204">
        <v>43945</v>
      </c>
      <c r="B15221" s="201">
        <v>0.98</v>
      </c>
    </row>
    <row r="15222" spans="1:2" x14ac:dyDescent="0.25">
      <c r="A15222" s="204">
        <v>43948</v>
      </c>
      <c r="B15222" s="201">
        <v>1.06</v>
      </c>
    </row>
    <row r="15223" spans="1:2" x14ac:dyDescent="0.25">
      <c r="A15223" s="204">
        <v>43949</v>
      </c>
      <c r="B15223" s="201">
        <v>1</v>
      </c>
    </row>
    <row r="15224" spans="1:2" x14ac:dyDescent="0.25">
      <c r="A15224" s="204">
        <v>43950</v>
      </c>
      <c r="B15224" s="201">
        <v>1.02</v>
      </c>
    </row>
    <row r="15225" spans="1:2" x14ac:dyDescent="0.25">
      <c r="A15225" s="204">
        <v>43951</v>
      </c>
      <c r="B15225" s="201">
        <v>1.05</v>
      </c>
    </row>
    <row r="15226" spans="1:2" x14ac:dyDescent="0.25">
      <c r="A15226" s="204">
        <v>43952</v>
      </c>
      <c r="B15226" s="201">
        <v>1.04</v>
      </c>
    </row>
    <row r="15227" spans="1:2" x14ac:dyDescent="0.25">
      <c r="A15227" s="204">
        <v>43955</v>
      </c>
      <c r="B15227" s="201">
        <v>1.05</v>
      </c>
    </row>
    <row r="15228" spans="1:2" x14ac:dyDescent="0.25">
      <c r="A15228" s="204">
        <v>43956</v>
      </c>
      <c r="B15228" s="201">
        <v>1.07</v>
      </c>
    </row>
    <row r="15229" spans="1:2" x14ac:dyDescent="0.25">
      <c r="A15229" s="204">
        <v>43957</v>
      </c>
      <c r="B15229" s="201">
        <v>1.1599999999999999</v>
      </c>
    </row>
    <row r="15230" spans="1:2" x14ac:dyDescent="0.25">
      <c r="A15230" s="204">
        <v>43958</v>
      </c>
      <c r="B15230" s="201">
        <v>1.05</v>
      </c>
    </row>
    <row r="15231" spans="1:2" x14ac:dyDescent="0.25">
      <c r="A15231" s="204">
        <v>43959</v>
      </c>
      <c r="B15231" s="201">
        <v>1.1200000000000001</v>
      </c>
    </row>
    <row r="15232" spans="1:2" x14ac:dyDescent="0.25">
      <c r="A15232" s="204">
        <v>43962</v>
      </c>
      <c r="B15232" s="201">
        <v>1.1599999999999999</v>
      </c>
    </row>
    <row r="15233" spans="1:2" x14ac:dyDescent="0.25">
      <c r="A15233" s="204">
        <v>43963</v>
      </c>
      <c r="B15233" s="201">
        <v>1.1100000000000001</v>
      </c>
    </row>
    <row r="15234" spans="1:2" x14ac:dyDescent="0.25">
      <c r="A15234" s="204">
        <v>43964</v>
      </c>
      <c r="B15234" s="201">
        <v>1.07</v>
      </c>
    </row>
    <row r="15235" spans="1:2" x14ac:dyDescent="0.25">
      <c r="A15235" s="204">
        <v>43965</v>
      </c>
      <c r="B15235" s="201">
        <v>1.03</v>
      </c>
    </row>
    <row r="15236" spans="1:2" x14ac:dyDescent="0.25">
      <c r="A15236" s="204">
        <v>43966</v>
      </c>
      <c r="B15236" s="201">
        <v>1.05</v>
      </c>
    </row>
    <row r="15237" spans="1:2" x14ac:dyDescent="0.25">
      <c r="A15237" s="204">
        <v>43969</v>
      </c>
      <c r="B15237" s="201">
        <v>1.17</v>
      </c>
    </row>
    <row r="15238" spans="1:2" x14ac:dyDescent="0.25">
      <c r="A15238" s="204">
        <v>43970</v>
      </c>
      <c r="B15238" s="201">
        <v>1.1499999999999999</v>
      </c>
    </row>
    <row r="15239" spans="1:2" x14ac:dyDescent="0.25">
      <c r="A15239" s="204">
        <v>43971</v>
      </c>
      <c r="B15239" s="201">
        <v>1.19</v>
      </c>
    </row>
    <row r="15240" spans="1:2" x14ac:dyDescent="0.25">
      <c r="A15240" s="204">
        <v>43972</v>
      </c>
      <c r="B15240" s="201">
        <v>1.1599999999999999</v>
      </c>
    </row>
    <row r="15241" spans="1:2" x14ac:dyDescent="0.25">
      <c r="A15241" s="204">
        <v>43973</v>
      </c>
      <c r="B15241" s="201">
        <v>1.1200000000000001</v>
      </c>
    </row>
    <row r="15242" spans="1:2" x14ac:dyDescent="0.25">
      <c r="A15242" s="204">
        <v>43976</v>
      </c>
      <c r="B15242" s="201" t="e">
        <f>NA()</f>
        <v>#N/A</v>
      </c>
    </row>
    <row r="15243" spans="1:2" x14ac:dyDescent="0.25">
      <c r="A15243" s="204">
        <v>43977</v>
      </c>
      <c r="B15243" s="201">
        <v>1.19</v>
      </c>
    </row>
    <row r="15244" spans="1:2" x14ac:dyDescent="0.25">
      <c r="A15244" s="204">
        <v>43978</v>
      </c>
      <c r="B15244" s="201">
        <v>1.19</v>
      </c>
    </row>
    <row r="15245" spans="1:2" x14ac:dyDescent="0.25">
      <c r="A15245" s="204">
        <v>43979</v>
      </c>
      <c r="B15245" s="201">
        <v>1.23</v>
      </c>
    </row>
    <row r="15246" spans="1:2" x14ac:dyDescent="0.25">
      <c r="A15246" s="204">
        <v>43980</v>
      </c>
      <c r="B15246" s="201">
        <v>1.18</v>
      </c>
    </row>
    <row r="15247" spans="1:2" x14ac:dyDescent="0.25">
      <c r="A15247" s="204">
        <v>43983</v>
      </c>
      <c r="B15247" s="201">
        <v>1.22</v>
      </c>
    </row>
    <row r="15248" spans="1:2" x14ac:dyDescent="0.25">
      <c r="A15248" s="204">
        <v>43984</v>
      </c>
      <c r="B15248" s="201">
        <v>1.24</v>
      </c>
    </row>
    <row r="15249" spans="1:2" x14ac:dyDescent="0.25">
      <c r="A15249" s="204">
        <v>43985</v>
      </c>
      <c r="B15249" s="201">
        <v>1.32</v>
      </c>
    </row>
    <row r="15250" spans="1:2" x14ac:dyDescent="0.25">
      <c r="A15250" s="204">
        <v>43986</v>
      </c>
      <c r="B15250" s="201">
        <v>1.38</v>
      </c>
    </row>
    <row r="15251" spans="1:2" x14ac:dyDescent="0.25">
      <c r="A15251" s="204">
        <v>43987</v>
      </c>
      <c r="B15251" s="201">
        <v>1.46</v>
      </c>
    </row>
    <row r="15252" spans="1:2" x14ac:dyDescent="0.25">
      <c r="A15252" s="204">
        <v>43990</v>
      </c>
      <c r="B15252" s="201">
        <v>1.43</v>
      </c>
    </row>
    <row r="15253" spans="1:2" x14ac:dyDescent="0.25">
      <c r="A15253" s="204">
        <v>43991</v>
      </c>
      <c r="B15253" s="201">
        <v>1.37</v>
      </c>
    </row>
    <row r="15254" spans="1:2" x14ac:dyDescent="0.25">
      <c r="A15254" s="204">
        <v>43992</v>
      </c>
      <c r="B15254" s="201">
        <v>1.31</v>
      </c>
    </row>
    <row r="15255" spans="1:2" x14ac:dyDescent="0.25">
      <c r="A15255" s="204">
        <v>43993</v>
      </c>
      <c r="B15255" s="201">
        <v>1.19</v>
      </c>
    </row>
    <row r="15256" spans="1:2" x14ac:dyDescent="0.25">
      <c r="A15256" s="204">
        <v>43994</v>
      </c>
      <c r="B15256" s="201">
        <v>1.24</v>
      </c>
    </row>
    <row r="15257" spans="1:2" x14ac:dyDescent="0.25">
      <c r="A15257" s="204">
        <v>43997</v>
      </c>
      <c r="B15257" s="201">
        <v>1.24</v>
      </c>
    </row>
    <row r="15258" spans="1:2" x14ac:dyDescent="0.25">
      <c r="A15258" s="204">
        <v>43998</v>
      </c>
      <c r="B15258" s="201">
        <v>1.31</v>
      </c>
    </row>
    <row r="15259" spans="1:2" x14ac:dyDescent="0.25">
      <c r="A15259" s="204">
        <v>43999</v>
      </c>
      <c r="B15259" s="201">
        <v>1.3</v>
      </c>
    </row>
    <row r="15260" spans="1:2" x14ac:dyDescent="0.25">
      <c r="A15260" s="204">
        <v>44000</v>
      </c>
      <c r="B15260" s="201">
        <v>1.24</v>
      </c>
    </row>
    <row r="15261" spans="1:2" x14ac:dyDescent="0.25">
      <c r="A15261" s="204">
        <v>44001</v>
      </c>
      <c r="B15261" s="201">
        <v>1.23</v>
      </c>
    </row>
    <row r="15262" spans="1:2" x14ac:dyDescent="0.25">
      <c r="A15262" s="204">
        <v>44004</v>
      </c>
      <c r="B15262" s="201">
        <v>1.23</v>
      </c>
    </row>
    <row r="15263" spans="1:2" x14ac:dyDescent="0.25">
      <c r="A15263" s="204">
        <v>44005</v>
      </c>
      <c r="B15263" s="201">
        <v>1.25</v>
      </c>
    </row>
    <row r="15264" spans="1:2" x14ac:dyDescent="0.25">
      <c r="A15264" s="204">
        <v>44006</v>
      </c>
      <c r="B15264" s="201">
        <v>1.21</v>
      </c>
    </row>
    <row r="15265" spans="1:2" x14ac:dyDescent="0.25">
      <c r="A15265" s="204">
        <v>44007</v>
      </c>
      <c r="B15265" s="201">
        <v>1.2</v>
      </c>
    </row>
    <row r="15266" spans="1:2" x14ac:dyDescent="0.25">
      <c r="A15266" s="204">
        <v>44008</v>
      </c>
      <c r="B15266" s="201">
        <v>1.1499999999999999</v>
      </c>
    </row>
    <row r="15267" spans="1:2" x14ac:dyDescent="0.25">
      <c r="A15267" s="204">
        <v>44011</v>
      </c>
      <c r="B15267" s="201">
        <v>1.1599999999999999</v>
      </c>
    </row>
    <row r="15268" spans="1:2" x14ac:dyDescent="0.25">
      <c r="A15268" s="204">
        <v>44012</v>
      </c>
      <c r="B15268" s="201">
        <v>1.18</v>
      </c>
    </row>
    <row r="15269" spans="1:2" x14ac:dyDescent="0.25">
      <c r="A15269" s="204">
        <v>44013</v>
      </c>
      <c r="B15269" s="201">
        <v>1.2</v>
      </c>
    </row>
    <row r="15270" spans="1:2" x14ac:dyDescent="0.25">
      <c r="A15270" s="204">
        <v>44014</v>
      </c>
      <c r="B15270" s="201">
        <v>1.2</v>
      </c>
    </row>
    <row r="15271" spans="1:2" x14ac:dyDescent="0.25">
      <c r="A15271" s="204">
        <v>44015</v>
      </c>
      <c r="B15271" s="201" t="e">
        <f>NA()</f>
        <v>#N/A</v>
      </c>
    </row>
    <row r="15272" spans="1:2" x14ac:dyDescent="0.25">
      <c r="A15272" s="204">
        <v>44018</v>
      </c>
      <c r="B15272" s="201">
        <v>1.21</v>
      </c>
    </row>
    <row r="15273" spans="1:2" x14ac:dyDescent="0.25">
      <c r="A15273" s="204">
        <v>44019</v>
      </c>
      <c r="B15273" s="201">
        <v>1.1499999999999999</v>
      </c>
    </row>
    <row r="15274" spans="1:2" x14ac:dyDescent="0.25">
      <c r="A15274" s="204">
        <v>44020</v>
      </c>
      <c r="B15274" s="201">
        <v>1.1599999999999999</v>
      </c>
    </row>
    <row r="15275" spans="1:2" x14ac:dyDescent="0.25">
      <c r="A15275" s="204">
        <v>44021</v>
      </c>
      <c r="B15275" s="201">
        <v>1.0900000000000001</v>
      </c>
    </row>
    <row r="15276" spans="1:2" x14ac:dyDescent="0.25">
      <c r="A15276" s="204">
        <v>44022</v>
      </c>
      <c r="B15276" s="201">
        <v>1.1200000000000001</v>
      </c>
    </row>
    <row r="15277" spans="1:2" x14ac:dyDescent="0.25">
      <c r="A15277" s="204">
        <v>44025</v>
      </c>
      <c r="B15277" s="201">
        <v>1.1100000000000001</v>
      </c>
    </row>
    <row r="15278" spans="1:2" x14ac:dyDescent="0.25">
      <c r="A15278" s="204">
        <v>44026</v>
      </c>
      <c r="B15278" s="201">
        <v>1.0900000000000001</v>
      </c>
    </row>
    <row r="15279" spans="1:2" x14ac:dyDescent="0.25">
      <c r="A15279" s="204">
        <v>44027</v>
      </c>
      <c r="B15279" s="201">
        <v>1.1100000000000001</v>
      </c>
    </row>
    <row r="15280" spans="1:2" x14ac:dyDescent="0.25">
      <c r="A15280" s="204">
        <v>44028</v>
      </c>
      <c r="B15280" s="201">
        <v>1.0900000000000001</v>
      </c>
    </row>
    <row r="15281" spans="1:2" x14ac:dyDescent="0.25">
      <c r="A15281" s="204">
        <v>44029</v>
      </c>
      <c r="B15281" s="201">
        <v>1.1100000000000001</v>
      </c>
    </row>
    <row r="15282" spans="1:2" x14ac:dyDescent="0.25">
      <c r="A15282" s="204">
        <v>44032</v>
      </c>
      <c r="B15282" s="201">
        <v>1.1000000000000001</v>
      </c>
    </row>
    <row r="15283" spans="1:2" x14ac:dyDescent="0.25">
      <c r="A15283" s="204">
        <v>44033</v>
      </c>
      <c r="B15283" s="201">
        <v>1.0900000000000001</v>
      </c>
    </row>
    <row r="15284" spans="1:2" x14ac:dyDescent="0.25">
      <c r="A15284" s="204">
        <v>44034</v>
      </c>
      <c r="B15284" s="201">
        <v>1.08</v>
      </c>
    </row>
    <row r="15285" spans="1:2" x14ac:dyDescent="0.25">
      <c r="A15285" s="204">
        <v>44035</v>
      </c>
      <c r="B15285" s="201">
        <v>1.03</v>
      </c>
    </row>
    <row r="15286" spans="1:2" x14ac:dyDescent="0.25">
      <c r="A15286" s="204">
        <v>44036</v>
      </c>
      <c r="B15286" s="201">
        <v>1.03</v>
      </c>
    </row>
    <row r="15287" spans="1:2" x14ac:dyDescent="0.25">
      <c r="A15287" s="204">
        <v>44039</v>
      </c>
      <c r="B15287" s="201">
        <v>1.05</v>
      </c>
    </row>
    <row r="15288" spans="1:2" x14ac:dyDescent="0.25">
      <c r="A15288" s="204">
        <v>44040</v>
      </c>
      <c r="B15288" s="201">
        <v>1.01</v>
      </c>
    </row>
    <row r="15289" spans="1:2" x14ac:dyDescent="0.25">
      <c r="A15289" s="204">
        <v>44041</v>
      </c>
      <c r="B15289" s="201">
        <v>1.03</v>
      </c>
    </row>
    <row r="15290" spans="1:2" x14ac:dyDescent="0.25">
      <c r="A15290" s="204">
        <v>44042</v>
      </c>
      <c r="B15290" s="201">
        <v>0.98</v>
      </c>
    </row>
    <row r="15291" spans="1:2" x14ac:dyDescent="0.25">
      <c r="A15291" s="204">
        <v>44043</v>
      </c>
      <c r="B15291" s="201">
        <v>0.98</v>
      </c>
    </row>
    <row r="15292" spans="1:2" x14ac:dyDescent="0.25">
      <c r="A15292" s="204">
        <v>44046</v>
      </c>
      <c r="B15292" s="201">
        <v>1.01</v>
      </c>
    </row>
    <row r="15293" spans="1:2" x14ac:dyDescent="0.25">
      <c r="A15293" s="204">
        <v>44047</v>
      </c>
      <c r="B15293" s="201">
        <v>0.96</v>
      </c>
    </row>
    <row r="15294" spans="1:2" x14ac:dyDescent="0.25">
      <c r="A15294" s="204">
        <v>44048</v>
      </c>
      <c r="B15294" s="201">
        <v>1</v>
      </c>
    </row>
    <row r="15295" spans="1:2" x14ac:dyDescent="0.25">
      <c r="A15295" s="204">
        <v>44049</v>
      </c>
      <c r="B15295" s="201">
        <v>0.98</v>
      </c>
    </row>
    <row r="15296" spans="1:2" x14ac:dyDescent="0.25">
      <c r="A15296" s="204">
        <v>44050</v>
      </c>
      <c r="B15296" s="201">
        <v>1.01</v>
      </c>
    </row>
    <row r="15297" spans="1:2" x14ac:dyDescent="0.25">
      <c r="A15297" s="204">
        <v>44053</v>
      </c>
      <c r="B15297" s="201">
        <v>1.04</v>
      </c>
    </row>
    <row r="15298" spans="1:2" x14ac:dyDescent="0.25">
      <c r="A15298" s="204">
        <v>44054</v>
      </c>
      <c r="B15298" s="201">
        <v>1.1000000000000001</v>
      </c>
    </row>
    <row r="15299" spans="1:2" x14ac:dyDescent="0.25">
      <c r="A15299" s="204">
        <v>44055</v>
      </c>
      <c r="B15299" s="201">
        <v>1.1499999999999999</v>
      </c>
    </row>
    <row r="15300" spans="1:2" x14ac:dyDescent="0.25">
      <c r="A15300" s="204">
        <v>44056</v>
      </c>
      <c r="B15300" s="201">
        <v>1.2</v>
      </c>
    </row>
    <row r="15301" spans="1:2" x14ac:dyDescent="0.25">
      <c r="A15301" s="204">
        <v>44057</v>
      </c>
      <c r="B15301" s="201">
        <v>1.21</v>
      </c>
    </row>
    <row r="15302" spans="1:2" x14ac:dyDescent="0.25">
      <c r="A15302" s="204">
        <v>44060</v>
      </c>
      <c r="B15302" s="201">
        <v>1.19</v>
      </c>
    </row>
    <row r="15303" spans="1:2" x14ac:dyDescent="0.25">
      <c r="A15303" s="204">
        <v>44061</v>
      </c>
      <c r="B15303" s="201">
        <v>1.1599999999999999</v>
      </c>
    </row>
    <row r="15304" spans="1:2" x14ac:dyDescent="0.25">
      <c r="A15304" s="204">
        <v>44062</v>
      </c>
      <c r="B15304" s="201">
        <v>1.2</v>
      </c>
    </row>
    <row r="15305" spans="1:2" x14ac:dyDescent="0.25">
      <c r="A15305" s="204">
        <v>44063</v>
      </c>
      <c r="B15305" s="201">
        <v>1.1499999999999999</v>
      </c>
    </row>
    <row r="15306" spans="1:2" x14ac:dyDescent="0.25">
      <c r="A15306" s="204">
        <v>44064</v>
      </c>
      <c r="B15306" s="201">
        <v>1.1299999999999999</v>
      </c>
    </row>
    <row r="15307" spans="1:2" x14ac:dyDescent="0.25">
      <c r="A15307" s="204">
        <v>44067</v>
      </c>
      <c r="B15307" s="201">
        <v>1.1399999999999999</v>
      </c>
    </row>
    <row r="15308" spans="1:2" x14ac:dyDescent="0.25">
      <c r="A15308" s="204">
        <v>44068</v>
      </c>
      <c r="B15308" s="201">
        <v>1.18</v>
      </c>
    </row>
    <row r="15309" spans="1:2" x14ac:dyDescent="0.25">
      <c r="A15309" s="204">
        <v>44069</v>
      </c>
      <c r="B15309" s="201">
        <v>1.2</v>
      </c>
    </row>
    <row r="15310" spans="1:2" x14ac:dyDescent="0.25">
      <c r="A15310" s="204">
        <v>44070</v>
      </c>
      <c r="B15310" s="201">
        <v>1.28</v>
      </c>
    </row>
    <row r="15311" spans="1:2" x14ac:dyDescent="0.25">
      <c r="A15311" s="204">
        <v>44071</v>
      </c>
      <c r="B15311" s="201">
        <v>1.29</v>
      </c>
    </row>
    <row r="15312" spans="1:2" x14ac:dyDescent="0.25">
      <c r="A15312" s="204">
        <v>44074</v>
      </c>
      <c r="B15312" s="201">
        <v>1.26</v>
      </c>
    </row>
    <row r="15313" spans="1:2" x14ac:dyDescent="0.25">
      <c r="A15313" s="204">
        <v>44075</v>
      </c>
      <c r="B15313" s="201">
        <v>1.2</v>
      </c>
    </row>
    <row r="15314" spans="1:2" x14ac:dyDescent="0.25">
      <c r="A15314" s="204">
        <v>44076</v>
      </c>
      <c r="B15314" s="201">
        <v>1.1599999999999999</v>
      </c>
    </row>
    <row r="15315" spans="1:2" x14ac:dyDescent="0.25">
      <c r="A15315" s="204">
        <v>44077</v>
      </c>
      <c r="B15315" s="201">
        <v>1.1299999999999999</v>
      </c>
    </row>
    <row r="15316" spans="1:2" x14ac:dyDescent="0.25">
      <c r="A15316" s="204">
        <v>44078</v>
      </c>
      <c r="B15316" s="201">
        <v>1.25</v>
      </c>
    </row>
    <row r="15317" spans="1:2" x14ac:dyDescent="0.25">
      <c r="A15317" s="204">
        <v>44081</v>
      </c>
      <c r="B15317" s="201" t="e">
        <f>NA()</f>
        <v>#N/A</v>
      </c>
    </row>
    <row r="15318" spans="1:2" x14ac:dyDescent="0.25">
      <c r="A15318" s="204">
        <v>44082</v>
      </c>
      <c r="B15318" s="201">
        <v>1.22</v>
      </c>
    </row>
    <row r="15319" spans="1:2" x14ac:dyDescent="0.25">
      <c r="A15319" s="204">
        <v>44083</v>
      </c>
      <c r="B15319" s="201">
        <v>1.25</v>
      </c>
    </row>
    <row r="15320" spans="1:2" x14ac:dyDescent="0.25">
      <c r="A15320" s="204">
        <v>44084</v>
      </c>
      <c r="B15320" s="201">
        <v>1.22</v>
      </c>
    </row>
    <row r="15321" spans="1:2" x14ac:dyDescent="0.25">
      <c r="A15321" s="204">
        <v>44085</v>
      </c>
      <c r="B15321" s="201">
        <v>1.21</v>
      </c>
    </row>
    <row r="15322" spans="1:2" x14ac:dyDescent="0.25">
      <c r="A15322" s="204">
        <v>44088</v>
      </c>
      <c r="B15322" s="201">
        <v>1.21</v>
      </c>
    </row>
    <row r="15323" spans="1:2" x14ac:dyDescent="0.25">
      <c r="A15323" s="204">
        <v>44089</v>
      </c>
      <c r="B15323" s="201">
        <v>1.21</v>
      </c>
    </row>
    <row r="15324" spans="1:2" x14ac:dyDescent="0.25">
      <c r="A15324" s="204">
        <v>44090</v>
      </c>
      <c r="B15324" s="201">
        <v>1.23</v>
      </c>
    </row>
    <row r="15325" spans="1:2" x14ac:dyDescent="0.25">
      <c r="A15325" s="204">
        <v>44091</v>
      </c>
      <c r="B15325" s="201">
        <v>1.22</v>
      </c>
    </row>
    <row r="15326" spans="1:2" x14ac:dyDescent="0.25">
      <c r="A15326" s="204">
        <v>44092</v>
      </c>
      <c r="B15326" s="201">
        <v>1.24</v>
      </c>
    </row>
    <row r="15327" spans="1:2" x14ac:dyDescent="0.25">
      <c r="A15327" s="204">
        <v>44095</v>
      </c>
      <c r="B15327" s="201">
        <v>1.22</v>
      </c>
    </row>
    <row r="15328" spans="1:2" x14ac:dyDescent="0.25">
      <c r="A15328" s="204">
        <v>44096</v>
      </c>
      <c r="B15328" s="201">
        <v>1.21</v>
      </c>
    </row>
    <row r="15329" spans="1:2" x14ac:dyDescent="0.25">
      <c r="A15329" s="204">
        <v>44097</v>
      </c>
      <c r="B15329" s="201">
        <v>1.21</v>
      </c>
    </row>
    <row r="15330" spans="1:2" x14ac:dyDescent="0.25">
      <c r="A15330" s="204">
        <v>44098</v>
      </c>
      <c r="B15330" s="201">
        <v>1.19</v>
      </c>
    </row>
    <row r="15331" spans="1:2" x14ac:dyDescent="0.25">
      <c r="A15331" s="204">
        <v>44099</v>
      </c>
      <c r="B15331" s="201">
        <v>1.19</v>
      </c>
    </row>
    <row r="15332" spans="1:2" x14ac:dyDescent="0.25">
      <c r="A15332" s="204">
        <v>44102</v>
      </c>
      <c r="B15332" s="201">
        <v>1.2</v>
      </c>
    </row>
    <row r="15333" spans="1:2" x14ac:dyDescent="0.25">
      <c r="A15333" s="204">
        <v>44103</v>
      </c>
      <c r="B15333" s="201">
        <v>1.19</v>
      </c>
    </row>
    <row r="15334" spans="1:2" x14ac:dyDescent="0.25">
      <c r="A15334" s="204">
        <v>44104</v>
      </c>
      <c r="B15334" s="201">
        <v>1.23</v>
      </c>
    </row>
    <row r="15335" spans="1:2" x14ac:dyDescent="0.25">
      <c r="A15335" s="204">
        <v>44105</v>
      </c>
      <c r="B15335" s="201">
        <v>1.23</v>
      </c>
    </row>
    <row r="15336" spans="1:2" x14ac:dyDescent="0.25">
      <c r="A15336" s="204">
        <v>44106</v>
      </c>
      <c r="B15336" s="201">
        <v>1.25</v>
      </c>
    </row>
    <row r="15337" spans="1:2" x14ac:dyDescent="0.25">
      <c r="A15337" s="204">
        <v>44109</v>
      </c>
      <c r="B15337" s="201">
        <v>1.34</v>
      </c>
    </row>
    <row r="15338" spans="1:2" x14ac:dyDescent="0.25">
      <c r="A15338" s="204">
        <v>44110</v>
      </c>
      <c r="B15338" s="201">
        <v>1.33</v>
      </c>
    </row>
    <row r="15339" spans="1:2" x14ac:dyDescent="0.25">
      <c r="A15339" s="204">
        <v>44111</v>
      </c>
      <c r="B15339" s="201">
        <v>1.37</v>
      </c>
    </row>
    <row r="15340" spans="1:2" x14ac:dyDescent="0.25">
      <c r="A15340" s="204">
        <v>44112</v>
      </c>
      <c r="B15340" s="201">
        <v>1.34</v>
      </c>
    </row>
    <row r="15341" spans="1:2" x14ac:dyDescent="0.25">
      <c r="A15341" s="204">
        <v>44113</v>
      </c>
      <c r="B15341" s="201">
        <v>1.34</v>
      </c>
    </row>
    <row r="15342" spans="1:2" x14ac:dyDescent="0.25">
      <c r="A15342" s="204">
        <v>44116</v>
      </c>
      <c r="B15342" s="201" t="e">
        <f>NA()</f>
        <v>#N/A</v>
      </c>
    </row>
    <row r="15343" spans="1:2" x14ac:dyDescent="0.25">
      <c r="A15343" s="204">
        <v>44117</v>
      </c>
      <c r="B15343" s="201">
        <v>1.29</v>
      </c>
    </row>
    <row r="15344" spans="1:2" x14ac:dyDescent="0.25">
      <c r="A15344" s="204">
        <v>44118</v>
      </c>
      <c r="B15344" s="201">
        <v>1.28</v>
      </c>
    </row>
    <row r="15345" spans="1:2" x14ac:dyDescent="0.25">
      <c r="A15345" s="204">
        <v>44119</v>
      </c>
      <c r="B15345" s="201">
        <v>1.29</v>
      </c>
    </row>
    <row r="15346" spans="1:2" x14ac:dyDescent="0.25">
      <c r="A15346" s="204">
        <v>44120</v>
      </c>
      <c r="B15346" s="201">
        <v>1.3</v>
      </c>
    </row>
    <row r="15347" spans="1:2" x14ac:dyDescent="0.25">
      <c r="A15347" s="204">
        <v>44123</v>
      </c>
      <c r="B15347" s="201">
        <v>1.32</v>
      </c>
    </row>
    <row r="15348" spans="1:2" x14ac:dyDescent="0.25">
      <c r="A15348" s="204">
        <v>44124</v>
      </c>
      <c r="B15348" s="201">
        <v>1.37</v>
      </c>
    </row>
    <row r="15349" spans="1:2" x14ac:dyDescent="0.25">
      <c r="A15349" s="204">
        <v>44125</v>
      </c>
      <c r="B15349" s="201">
        <v>1.4</v>
      </c>
    </row>
    <row r="15350" spans="1:2" x14ac:dyDescent="0.25">
      <c r="A15350" s="204">
        <v>44126</v>
      </c>
      <c r="B15350" s="201">
        <v>1.43</v>
      </c>
    </row>
    <row r="15351" spans="1:2" x14ac:dyDescent="0.25">
      <c r="A15351" s="204">
        <v>44127</v>
      </c>
      <c r="B15351" s="201">
        <v>1.41</v>
      </c>
    </row>
    <row r="15352" spans="1:2" x14ac:dyDescent="0.25">
      <c r="A15352" s="204">
        <v>44130</v>
      </c>
      <c r="B15352" s="201">
        <v>1.37</v>
      </c>
    </row>
    <row r="15353" spans="1:2" x14ac:dyDescent="0.25">
      <c r="A15353" s="204">
        <v>44131</v>
      </c>
      <c r="B15353" s="201">
        <v>1.34</v>
      </c>
    </row>
    <row r="15354" spans="1:2" x14ac:dyDescent="0.25">
      <c r="A15354" s="204">
        <v>44132</v>
      </c>
      <c r="B15354" s="201">
        <v>1.34</v>
      </c>
    </row>
    <row r="15355" spans="1:2" x14ac:dyDescent="0.25">
      <c r="A15355" s="204">
        <v>44133</v>
      </c>
      <c r="B15355" s="201">
        <v>1.39</v>
      </c>
    </row>
    <row r="15356" spans="1:2" x14ac:dyDescent="0.25">
      <c r="A15356" s="204">
        <v>44134</v>
      </c>
      <c r="B15356" s="201">
        <v>1.43</v>
      </c>
    </row>
    <row r="15357" spans="1:2" x14ac:dyDescent="0.25">
      <c r="A15357" s="204">
        <v>44137</v>
      </c>
      <c r="B15357" s="201">
        <v>1.41</v>
      </c>
    </row>
    <row r="15358" spans="1:2" x14ac:dyDescent="0.25">
      <c r="A15358" s="204">
        <v>44138</v>
      </c>
      <c r="B15358" s="201">
        <v>1.44</v>
      </c>
    </row>
    <row r="15359" spans="1:2" x14ac:dyDescent="0.25">
      <c r="A15359" s="204">
        <v>44139</v>
      </c>
      <c r="B15359" s="201">
        <v>1.33</v>
      </c>
    </row>
    <row r="15360" spans="1:2" x14ac:dyDescent="0.25">
      <c r="A15360" s="204">
        <v>44140</v>
      </c>
      <c r="B15360" s="201">
        <v>1.32</v>
      </c>
    </row>
    <row r="15361" spans="1:2" x14ac:dyDescent="0.25">
      <c r="A15361" s="204">
        <v>44141</v>
      </c>
      <c r="B15361" s="201">
        <v>1.37</v>
      </c>
    </row>
    <row r="15362" spans="1:2" x14ac:dyDescent="0.25">
      <c r="A15362" s="204">
        <v>44144</v>
      </c>
      <c r="B15362" s="201">
        <v>1.51</v>
      </c>
    </row>
    <row r="15363" spans="1:2" x14ac:dyDescent="0.25">
      <c r="A15363" s="204">
        <v>44145</v>
      </c>
      <c r="B15363" s="201">
        <v>1.53</v>
      </c>
    </row>
    <row r="15364" spans="1:2" x14ac:dyDescent="0.25">
      <c r="A15364" s="204">
        <v>44146</v>
      </c>
      <c r="B15364" s="201" t="e">
        <f>NA()</f>
        <v>#N/A</v>
      </c>
    </row>
    <row r="15365" spans="1:2" x14ac:dyDescent="0.25">
      <c r="A15365" s="204">
        <v>44147</v>
      </c>
      <c r="B15365" s="201">
        <v>1.42</v>
      </c>
    </row>
    <row r="15366" spans="1:2" x14ac:dyDescent="0.25">
      <c r="A15366" s="204">
        <v>44148</v>
      </c>
      <c r="B15366" s="201">
        <v>1.43</v>
      </c>
    </row>
    <row r="15367" spans="1:2" x14ac:dyDescent="0.25">
      <c r="A15367" s="204">
        <v>44151</v>
      </c>
      <c r="B15367" s="201">
        <v>1.44</v>
      </c>
    </row>
    <row r="15368" spans="1:2" x14ac:dyDescent="0.25">
      <c r="A15368" s="204">
        <v>44152</v>
      </c>
      <c r="B15368" s="201">
        <v>1.4</v>
      </c>
    </row>
    <row r="15369" spans="1:2" x14ac:dyDescent="0.25">
      <c r="A15369" s="204">
        <v>44153</v>
      </c>
      <c r="B15369" s="201">
        <v>1.42</v>
      </c>
    </row>
    <row r="15370" spans="1:2" x14ac:dyDescent="0.25">
      <c r="A15370" s="204">
        <v>44154</v>
      </c>
      <c r="B15370" s="201">
        <v>1.38</v>
      </c>
    </row>
    <row r="15371" spans="1:2" x14ac:dyDescent="0.25">
      <c r="A15371" s="204">
        <v>44155</v>
      </c>
      <c r="B15371" s="201">
        <v>1.33</v>
      </c>
    </row>
    <row r="15372" spans="1:2" x14ac:dyDescent="0.25">
      <c r="A15372" s="204">
        <v>44158</v>
      </c>
      <c r="B15372" s="201">
        <v>1.36</v>
      </c>
    </row>
    <row r="15373" spans="1:2" x14ac:dyDescent="0.25">
      <c r="A15373" s="204">
        <v>44159</v>
      </c>
      <c r="B15373" s="201">
        <v>1.4</v>
      </c>
    </row>
    <row r="15374" spans="1:2" x14ac:dyDescent="0.25">
      <c r="A15374" s="204">
        <v>44160</v>
      </c>
      <c r="B15374" s="201">
        <v>1.41</v>
      </c>
    </row>
    <row r="15375" spans="1:2" x14ac:dyDescent="0.25">
      <c r="A15375" s="204">
        <v>44161</v>
      </c>
      <c r="B15375" s="201" t="e">
        <f>NA()</f>
        <v>#N/A</v>
      </c>
    </row>
    <row r="15376" spans="1:2" x14ac:dyDescent="0.25">
      <c r="A15376" s="204">
        <v>44162</v>
      </c>
      <c r="B15376" s="201">
        <v>1.36</v>
      </c>
    </row>
    <row r="15377" spans="1:2" x14ac:dyDescent="0.25">
      <c r="A15377" s="204">
        <v>44165</v>
      </c>
      <c r="B15377" s="201">
        <v>1.37</v>
      </c>
    </row>
    <row r="15378" spans="1:2" x14ac:dyDescent="0.25">
      <c r="A15378" s="204">
        <v>44166</v>
      </c>
      <c r="B15378" s="201">
        <v>1.46</v>
      </c>
    </row>
    <row r="15379" spans="1:2" x14ac:dyDescent="0.25">
      <c r="A15379" s="204">
        <v>44167</v>
      </c>
      <c r="B15379" s="201">
        <v>1.5</v>
      </c>
    </row>
    <row r="15380" spans="1:2" x14ac:dyDescent="0.25">
      <c r="A15380" s="204">
        <v>44168</v>
      </c>
      <c r="B15380" s="201">
        <v>1.46</v>
      </c>
    </row>
    <row r="15381" spans="1:2" x14ac:dyDescent="0.25">
      <c r="A15381" s="204">
        <v>44169</v>
      </c>
      <c r="B15381" s="201">
        <v>1.53</v>
      </c>
    </row>
    <row r="15382" spans="1:2" x14ac:dyDescent="0.25">
      <c r="A15382" s="204">
        <v>44172</v>
      </c>
      <c r="B15382" s="201">
        <v>1.49</v>
      </c>
    </row>
    <row r="15383" spans="1:2" x14ac:dyDescent="0.25">
      <c r="A15383" s="204">
        <v>44173</v>
      </c>
      <c r="B15383" s="201">
        <v>1.46</v>
      </c>
    </row>
    <row r="15384" spans="1:2" x14ac:dyDescent="0.25">
      <c r="A15384" s="204">
        <v>44174</v>
      </c>
      <c r="B15384" s="201">
        <v>1.48</v>
      </c>
    </row>
    <row r="15385" spans="1:2" x14ac:dyDescent="0.25">
      <c r="A15385" s="204">
        <v>44175</v>
      </c>
      <c r="B15385" s="201">
        <v>1.44</v>
      </c>
    </row>
    <row r="15386" spans="1:2" x14ac:dyDescent="0.25">
      <c r="A15386" s="204">
        <v>44176</v>
      </c>
      <c r="B15386" s="201">
        <v>1.42</v>
      </c>
    </row>
    <row r="15387" spans="1:2" x14ac:dyDescent="0.25">
      <c r="A15387" s="204">
        <v>44179</v>
      </c>
      <c r="B15387" s="201">
        <v>1.43</v>
      </c>
    </row>
    <row r="15388" spans="1:2" x14ac:dyDescent="0.25">
      <c r="A15388" s="204">
        <v>44180</v>
      </c>
      <c r="B15388" s="201">
        <v>1.45</v>
      </c>
    </row>
    <row r="15389" spans="1:2" x14ac:dyDescent="0.25">
      <c r="A15389" s="204">
        <v>44181</v>
      </c>
      <c r="B15389" s="201">
        <v>1.46</v>
      </c>
    </row>
    <row r="15390" spans="1:2" x14ac:dyDescent="0.25">
      <c r="A15390" s="204">
        <v>44182</v>
      </c>
      <c r="B15390" s="201">
        <v>1.47</v>
      </c>
    </row>
    <row r="15391" spans="1:2" x14ac:dyDescent="0.25">
      <c r="A15391" s="204">
        <v>44183</v>
      </c>
      <c r="B15391" s="201">
        <v>1.49</v>
      </c>
    </row>
    <row r="15392" spans="1:2" x14ac:dyDescent="0.25">
      <c r="A15392" s="204">
        <v>44186</v>
      </c>
      <c r="B15392" s="201">
        <v>1.48</v>
      </c>
    </row>
    <row r="15393" spans="1:2" x14ac:dyDescent="0.25">
      <c r="A15393" s="204">
        <v>44187</v>
      </c>
      <c r="B15393" s="201">
        <v>1.45</v>
      </c>
    </row>
    <row r="15394" spans="1:2" x14ac:dyDescent="0.25">
      <c r="A15394" s="204">
        <v>44188</v>
      </c>
      <c r="B15394" s="201">
        <v>1.49</v>
      </c>
    </row>
    <row r="15395" spans="1:2" x14ac:dyDescent="0.25">
      <c r="A15395" s="204">
        <v>44189</v>
      </c>
      <c r="B15395" s="201">
        <v>1.46</v>
      </c>
    </row>
    <row r="15396" spans="1:2" x14ac:dyDescent="0.25">
      <c r="A15396" s="204">
        <v>44190</v>
      </c>
      <c r="B15396" s="201" t="e">
        <f>NA()</f>
        <v>#N/A</v>
      </c>
    </row>
    <row r="15397" spans="1:2" x14ac:dyDescent="0.25">
      <c r="A15397" s="204">
        <v>44193</v>
      </c>
      <c r="B15397" s="201">
        <v>1.46</v>
      </c>
    </row>
    <row r="15398" spans="1:2" x14ac:dyDescent="0.25">
      <c r="A15398" s="204">
        <v>44194</v>
      </c>
      <c r="B15398" s="201">
        <v>1.47</v>
      </c>
    </row>
    <row r="15399" spans="1:2" x14ac:dyDescent="0.25">
      <c r="A15399" s="204">
        <v>44195</v>
      </c>
      <c r="B15399" s="201">
        <v>1.46</v>
      </c>
    </row>
    <row r="15400" spans="1:2" x14ac:dyDescent="0.25">
      <c r="A15400" s="204">
        <v>44196</v>
      </c>
      <c r="B15400" s="201">
        <v>1.45</v>
      </c>
    </row>
    <row r="15401" spans="1:2" x14ac:dyDescent="0.25">
      <c r="A15401" s="204">
        <v>44197</v>
      </c>
      <c r="B15401" s="201" t="e">
        <f>NA()</f>
        <v>#N/A</v>
      </c>
    </row>
    <row r="15402" spans="1:2" x14ac:dyDescent="0.25">
      <c r="A15402" s="204">
        <v>44200</v>
      </c>
      <c r="B15402" s="201">
        <v>1.46</v>
      </c>
    </row>
    <row r="15403" spans="1:2" x14ac:dyDescent="0.25">
      <c r="A15403" s="204">
        <v>44201</v>
      </c>
      <c r="B15403" s="201">
        <v>1.49</v>
      </c>
    </row>
    <row r="15404" spans="1:2" x14ac:dyDescent="0.25">
      <c r="A15404" s="204">
        <v>44202</v>
      </c>
      <c r="B15404" s="201">
        <v>1.6</v>
      </c>
    </row>
    <row r="15405" spans="1:2" x14ac:dyDescent="0.25">
      <c r="A15405" s="204">
        <v>44203</v>
      </c>
      <c r="B15405" s="201">
        <v>1.64</v>
      </c>
    </row>
    <row r="15406" spans="1:2" x14ac:dyDescent="0.25">
      <c r="A15406" s="204">
        <v>44204</v>
      </c>
      <c r="B15406" s="201">
        <v>1.67</v>
      </c>
    </row>
    <row r="15407" spans="1:2" x14ac:dyDescent="0.25">
      <c r="A15407" s="204">
        <v>44207</v>
      </c>
      <c r="B15407" s="201">
        <v>1.68</v>
      </c>
    </row>
    <row r="15408" spans="1:2" x14ac:dyDescent="0.25">
      <c r="A15408" s="204">
        <v>44208</v>
      </c>
      <c r="B15408" s="201">
        <v>1.68</v>
      </c>
    </row>
    <row r="15409" spans="1:2" x14ac:dyDescent="0.25">
      <c r="A15409" s="204">
        <v>44209</v>
      </c>
      <c r="B15409" s="201">
        <v>1.63</v>
      </c>
    </row>
    <row r="15410" spans="1:2" x14ac:dyDescent="0.25">
      <c r="A15410" s="204">
        <v>44210</v>
      </c>
      <c r="B15410" s="201">
        <v>1.69</v>
      </c>
    </row>
    <row r="15411" spans="1:2" x14ac:dyDescent="0.25">
      <c r="A15411" s="204">
        <v>44211</v>
      </c>
      <c r="B15411" s="201">
        <v>1.66</v>
      </c>
    </row>
    <row r="15412" spans="1:2" x14ac:dyDescent="0.25">
      <c r="A15412" s="204">
        <v>44214</v>
      </c>
      <c r="B15412" s="201" t="e">
        <f>NA()</f>
        <v>#N/A</v>
      </c>
    </row>
    <row r="15413" spans="1:2" x14ac:dyDescent="0.25">
      <c r="A15413" s="204">
        <v>44215</v>
      </c>
      <c r="B15413" s="201">
        <v>1.65</v>
      </c>
    </row>
    <row r="15414" spans="1:2" x14ac:dyDescent="0.25">
      <c r="A15414" s="204">
        <v>44216</v>
      </c>
      <c r="B15414" s="201">
        <v>1.65</v>
      </c>
    </row>
    <row r="15415" spans="1:2" x14ac:dyDescent="0.25">
      <c r="A15415" s="204">
        <v>44217</v>
      </c>
      <c r="B15415" s="201">
        <v>1.68</v>
      </c>
    </row>
    <row r="15416" spans="1:2" x14ac:dyDescent="0.25">
      <c r="A15416" s="204">
        <v>44218</v>
      </c>
      <c r="B15416" s="201">
        <v>1.66</v>
      </c>
    </row>
    <row r="15417" spans="1:2" x14ac:dyDescent="0.25">
      <c r="A15417" s="204">
        <v>44221</v>
      </c>
      <c r="B15417" s="201">
        <v>1.61</v>
      </c>
    </row>
    <row r="15418" spans="1:2" x14ac:dyDescent="0.25">
      <c r="A15418" s="204">
        <v>44222</v>
      </c>
      <c r="B15418" s="201">
        <v>1.61</v>
      </c>
    </row>
    <row r="15419" spans="1:2" x14ac:dyDescent="0.25">
      <c r="A15419" s="204">
        <v>44223</v>
      </c>
      <c r="B15419" s="201">
        <v>1.6</v>
      </c>
    </row>
    <row r="15420" spans="1:2" x14ac:dyDescent="0.25">
      <c r="A15420" s="204">
        <v>44224</v>
      </c>
      <c r="B15420" s="201">
        <v>1.63</v>
      </c>
    </row>
    <row r="15421" spans="1:2" x14ac:dyDescent="0.25">
      <c r="A15421" s="204">
        <v>44225</v>
      </c>
      <c r="B15421" s="201">
        <v>1.68</v>
      </c>
    </row>
    <row r="15422" spans="1:2" x14ac:dyDescent="0.25">
      <c r="A15422" s="204">
        <v>44228</v>
      </c>
      <c r="B15422" s="201">
        <v>1.66</v>
      </c>
    </row>
    <row r="15423" spans="1:2" x14ac:dyDescent="0.25">
      <c r="A15423" s="204">
        <v>44229</v>
      </c>
      <c r="B15423" s="201">
        <v>1.69</v>
      </c>
    </row>
    <row r="15424" spans="1:2" x14ac:dyDescent="0.25">
      <c r="A15424" s="204">
        <v>44230</v>
      </c>
      <c r="B15424" s="201">
        <v>1.73</v>
      </c>
    </row>
    <row r="15425" spans="1:2" x14ac:dyDescent="0.25">
      <c r="A15425" s="204">
        <v>44231</v>
      </c>
      <c r="B15425" s="201">
        <v>1.75</v>
      </c>
    </row>
    <row r="15426" spans="1:2" x14ac:dyDescent="0.25">
      <c r="A15426" s="204">
        <v>44232</v>
      </c>
      <c r="B15426" s="201">
        <v>1.79</v>
      </c>
    </row>
    <row r="15427" spans="1:2" x14ac:dyDescent="0.25">
      <c r="A15427" s="204">
        <v>44235</v>
      </c>
      <c r="B15427" s="201">
        <v>1.78</v>
      </c>
    </row>
    <row r="15428" spans="1:2" x14ac:dyDescent="0.25">
      <c r="A15428" s="204">
        <v>44236</v>
      </c>
      <c r="B15428" s="201">
        <v>1.78</v>
      </c>
    </row>
    <row r="15429" spans="1:2" x14ac:dyDescent="0.25">
      <c r="A15429" s="204">
        <v>44237</v>
      </c>
      <c r="B15429" s="201">
        <v>1.75</v>
      </c>
    </row>
    <row r="15430" spans="1:2" x14ac:dyDescent="0.25">
      <c r="A15430" s="204">
        <v>44238</v>
      </c>
      <c r="B15430" s="201">
        <v>1.77</v>
      </c>
    </row>
    <row r="15431" spans="1:2" x14ac:dyDescent="0.25">
      <c r="A15431" s="204">
        <v>44239</v>
      </c>
      <c r="B15431" s="201">
        <v>1.83</v>
      </c>
    </row>
    <row r="15432" spans="1:2" x14ac:dyDescent="0.25">
      <c r="A15432" s="204">
        <v>44242</v>
      </c>
      <c r="B15432" s="201" t="e">
        <f>NA()</f>
        <v>#N/A</v>
      </c>
    </row>
    <row r="15433" spans="1:2" x14ac:dyDescent="0.25">
      <c r="A15433" s="204">
        <v>44243</v>
      </c>
      <c r="B15433" s="201">
        <v>1.92</v>
      </c>
    </row>
    <row r="15434" spans="1:2" x14ac:dyDescent="0.25">
      <c r="A15434" s="204">
        <v>44244</v>
      </c>
      <c r="B15434" s="201">
        <v>1.92</v>
      </c>
    </row>
    <row r="15435" spans="1:2" x14ac:dyDescent="0.25">
      <c r="A15435" s="204">
        <v>44245</v>
      </c>
      <c r="B15435" s="201">
        <v>1.91</v>
      </c>
    </row>
    <row r="15436" spans="1:2" x14ac:dyDescent="0.25">
      <c r="A15436" s="204">
        <v>44246</v>
      </c>
      <c r="B15436" s="201">
        <v>1.98</v>
      </c>
    </row>
    <row r="15437" spans="1:2" x14ac:dyDescent="0.25">
      <c r="A15437" s="204">
        <v>44249</v>
      </c>
      <c r="B15437" s="201">
        <v>2.02</v>
      </c>
    </row>
    <row r="15438" spans="1:2" x14ac:dyDescent="0.25">
      <c r="A15438" s="204">
        <v>44250</v>
      </c>
      <c r="B15438" s="201">
        <v>2.0299999999999998</v>
      </c>
    </row>
    <row r="15439" spans="1:2" x14ac:dyDescent="0.25">
      <c r="A15439" s="204">
        <v>44251</v>
      </c>
      <c r="B15439" s="201">
        <v>2.0699999999999998</v>
      </c>
    </row>
    <row r="15440" spans="1:2" x14ac:dyDescent="0.25">
      <c r="A15440" s="204">
        <v>44252</v>
      </c>
      <c r="B15440" s="201">
        <v>2.25</v>
      </c>
    </row>
    <row r="15441" spans="1:2" x14ac:dyDescent="0.25">
      <c r="A15441" s="204">
        <v>44253</v>
      </c>
      <c r="B15441" s="201">
        <v>2.08</v>
      </c>
    </row>
    <row r="15442" spans="1:2" x14ac:dyDescent="0.25">
      <c r="A15442" s="204">
        <v>44256</v>
      </c>
      <c r="B15442" s="201">
        <v>2.11</v>
      </c>
    </row>
    <row r="15443" spans="1:2" x14ac:dyDescent="0.25">
      <c r="A15443" s="204">
        <v>44257</v>
      </c>
      <c r="B15443" s="201">
        <v>2.09</v>
      </c>
    </row>
    <row r="15444" spans="1:2" x14ac:dyDescent="0.25">
      <c r="A15444" s="204">
        <v>44258</v>
      </c>
      <c r="B15444" s="201">
        <v>2.12</v>
      </c>
    </row>
    <row r="15445" spans="1:2" x14ac:dyDescent="0.25">
      <c r="A15445" s="204">
        <v>44259</v>
      </c>
      <c r="B15445" s="201">
        <v>2.1800000000000002</v>
      </c>
    </row>
    <row r="15446" spans="1:2" x14ac:dyDescent="0.25">
      <c r="A15446" s="204">
        <v>44260</v>
      </c>
      <c r="B15446" s="201">
        <v>2.1800000000000002</v>
      </c>
    </row>
    <row r="15447" spans="1:2" x14ac:dyDescent="0.25">
      <c r="A15447" s="204">
        <v>44263</v>
      </c>
      <c r="B15447" s="201">
        <v>2.2000000000000002</v>
      </c>
    </row>
    <row r="15448" spans="1:2" x14ac:dyDescent="0.25">
      <c r="A15448" s="204">
        <v>44264</v>
      </c>
      <c r="B15448" s="201">
        <v>2.16</v>
      </c>
    </row>
    <row r="15449" spans="1:2" x14ac:dyDescent="0.25">
      <c r="A15449" s="204">
        <v>44265</v>
      </c>
      <c r="B15449" s="201">
        <v>2.15</v>
      </c>
    </row>
    <row r="15450" spans="1:2" x14ac:dyDescent="0.25">
      <c r="A15450" s="204">
        <v>44266</v>
      </c>
      <c r="B15450" s="201">
        <v>2.1800000000000002</v>
      </c>
    </row>
    <row r="15451" spans="1:2" x14ac:dyDescent="0.25">
      <c r="A15451" s="204">
        <v>44267</v>
      </c>
      <c r="B15451" s="201">
        <v>2.31</v>
      </c>
    </row>
    <row r="15452" spans="1:2" x14ac:dyDescent="0.25">
      <c r="A15452" s="204">
        <v>44270</v>
      </c>
      <c r="B15452" s="201">
        <v>2.27</v>
      </c>
    </row>
    <row r="15453" spans="1:2" x14ac:dyDescent="0.25">
      <c r="A15453" s="204">
        <v>44271</v>
      </c>
      <c r="B15453" s="201">
        <v>2.2999999999999998</v>
      </c>
    </row>
    <row r="15454" spans="1:2" x14ac:dyDescent="0.25">
      <c r="A15454" s="204">
        <v>44272</v>
      </c>
      <c r="B15454" s="201">
        <v>2.3199999999999998</v>
      </c>
    </row>
    <row r="15455" spans="1:2" x14ac:dyDescent="0.25">
      <c r="A15455" s="204">
        <v>44273</v>
      </c>
      <c r="B15455" s="201">
        <v>2.36</v>
      </c>
    </row>
    <row r="15456" spans="1:2" x14ac:dyDescent="0.25">
      <c r="A15456" s="204">
        <v>44274</v>
      </c>
      <c r="B15456" s="201">
        <v>2.36</v>
      </c>
    </row>
    <row r="15457" spans="1:2" x14ac:dyDescent="0.25">
      <c r="A15457" s="204">
        <v>44277</v>
      </c>
      <c r="B15457" s="201">
        <v>2.29</v>
      </c>
    </row>
    <row r="15458" spans="1:2" x14ac:dyDescent="0.25">
      <c r="A15458" s="204">
        <v>44278</v>
      </c>
      <c r="B15458" s="201">
        <v>2.2400000000000002</v>
      </c>
    </row>
    <row r="15459" spans="1:2" x14ac:dyDescent="0.25">
      <c r="A15459" s="204">
        <v>44279</v>
      </c>
      <c r="B15459" s="201">
        <v>2.21</v>
      </c>
    </row>
    <row r="15460" spans="1:2" x14ac:dyDescent="0.25">
      <c r="A15460" s="204">
        <v>44280</v>
      </c>
      <c r="B15460" s="201">
        <v>2.2400000000000002</v>
      </c>
    </row>
    <row r="15461" spans="1:2" x14ac:dyDescent="0.25">
      <c r="A15461" s="204">
        <v>44281</v>
      </c>
      <c r="B15461" s="201">
        <v>2.27</v>
      </c>
    </row>
    <row r="15462" spans="1:2" x14ac:dyDescent="0.25">
      <c r="A15462" s="204">
        <v>44284</v>
      </c>
      <c r="B15462" s="201">
        <v>2.3199999999999998</v>
      </c>
    </row>
    <row r="15463" spans="1:2" x14ac:dyDescent="0.25">
      <c r="A15463" s="204">
        <v>44285</v>
      </c>
      <c r="B15463" s="201">
        <v>2.29</v>
      </c>
    </row>
    <row r="15464" spans="1:2" x14ac:dyDescent="0.25">
      <c r="A15464" s="204">
        <v>44286</v>
      </c>
      <c r="B15464" s="201">
        <v>2.31</v>
      </c>
    </row>
    <row r="15465" spans="1:2" x14ac:dyDescent="0.25">
      <c r="A15465" s="204">
        <v>44287</v>
      </c>
      <c r="B15465" s="201">
        <v>2.2400000000000002</v>
      </c>
    </row>
    <row r="15466" spans="1:2" x14ac:dyDescent="0.25">
      <c r="A15466" s="204">
        <v>44288</v>
      </c>
      <c r="B15466" s="201">
        <v>2.27</v>
      </c>
    </row>
    <row r="15467" spans="1:2" x14ac:dyDescent="0.25">
      <c r="A15467" s="204">
        <v>44291</v>
      </c>
      <c r="B15467" s="201">
        <v>2.2799999999999998</v>
      </c>
    </row>
    <row r="15468" spans="1:2" x14ac:dyDescent="0.25">
      <c r="A15468" s="204">
        <v>44292</v>
      </c>
      <c r="B15468" s="201">
        <v>2.2400000000000002</v>
      </c>
    </row>
    <row r="15469" spans="1:2" x14ac:dyDescent="0.25">
      <c r="A15469" s="204">
        <v>44293</v>
      </c>
      <c r="B15469" s="201">
        <v>2.2599999999999998</v>
      </c>
    </row>
    <row r="15470" spans="1:2" x14ac:dyDescent="0.25">
      <c r="A15470" s="204">
        <v>44294</v>
      </c>
      <c r="B15470" s="201">
        <v>2.2200000000000002</v>
      </c>
    </row>
    <row r="15471" spans="1:2" x14ac:dyDescent="0.25">
      <c r="A15471" s="204">
        <v>44295</v>
      </c>
      <c r="B15471" s="201">
        <v>2.23</v>
      </c>
    </row>
    <row r="15472" spans="1:2" x14ac:dyDescent="0.25">
      <c r="A15472" s="204">
        <v>44298</v>
      </c>
      <c r="B15472" s="201">
        <v>2.2400000000000002</v>
      </c>
    </row>
    <row r="15473" spans="1:2" x14ac:dyDescent="0.25">
      <c r="A15473" s="204">
        <v>44299</v>
      </c>
      <c r="B15473" s="201">
        <v>2.21</v>
      </c>
    </row>
    <row r="15474" spans="1:2" x14ac:dyDescent="0.25">
      <c r="A15474" s="204">
        <v>44300</v>
      </c>
      <c r="B15474" s="201">
        <v>2.2200000000000002</v>
      </c>
    </row>
    <row r="15475" spans="1:2" x14ac:dyDescent="0.25">
      <c r="A15475" s="204">
        <v>44301</v>
      </c>
      <c r="B15475" s="201">
        <v>2.13</v>
      </c>
    </row>
    <row r="15476" spans="1:2" x14ac:dyDescent="0.25">
      <c r="A15476" s="204">
        <v>44302</v>
      </c>
      <c r="B15476" s="201">
        <v>2.15</v>
      </c>
    </row>
    <row r="15477" spans="1:2" x14ac:dyDescent="0.25">
      <c r="A15477" s="204">
        <v>44305</v>
      </c>
      <c r="B15477" s="201">
        <v>2.1800000000000002</v>
      </c>
    </row>
    <row r="15478" spans="1:2" x14ac:dyDescent="0.25">
      <c r="A15478" s="204">
        <v>44306</v>
      </c>
      <c r="B15478" s="201">
        <v>2.16</v>
      </c>
    </row>
    <row r="15479" spans="1:2" x14ac:dyDescent="0.25">
      <c r="A15479" s="204">
        <v>44307</v>
      </c>
      <c r="B15479" s="201">
        <v>2.16</v>
      </c>
    </row>
    <row r="15480" spans="1:2" x14ac:dyDescent="0.25">
      <c r="A15480" s="204">
        <v>44308</v>
      </c>
      <c r="B15480" s="201">
        <v>2.13</v>
      </c>
    </row>
    <row r="15481" spans="1:2" x14ac:dyDescent="0.25">
      <c r="A15481" s="204">
        <v>44309</v>
      </c>
      <c r="B15481" s="201">
        <v>2.14</v>
      </c>
    </row>
    <row r="15482" spans="1:2" x14ac:dyDescent="0.25">
      <c r="A15482" s="204">
        <v>44312</v>
      </c>
      <c r="B15482" s="201">
        <v>2.13</v>
      </c>
    </row>
    <row r="15483" spans="1:2" x14ac:dyDescent="0.25">
      <c r="A15483" s="204">
        <v>44313</v>
      </c>
      <c r="B15483" s="201">
        <v>2.1800000000000002</v>
      </c>
    </row>
    <row r="15484" spans="1:2" x14ac:dyDescent="0.25">
      <c r="A15484" s="204">
        <v>44314</v>
      </c>
      <c r="B15484" s="201">
        <v>2.19</v>
      </c>
    </row>
    <row r="15485" spans="1:2" x14ac:dyDescent="0.25">
      <c r="A15485" s="204">
        <v>44315</v>
      </c>
      <c r="B15485" s="201">
        <v>2.2000000000000002</v>
      </c>
    </row>
    <row r="15486" spans="1:2" x14ac:dyDescent="0.25">
      <c r="A15486" s="204">
        <v>44316</v>
      </c>
      <c r="B15486" s="201">
        <v>2.19</v>
      </c>
    </row>
    <row r="15487" spans="1:2" x14ac:dyDescent="0.25">
      <c r="A15487" s="204">
        <v>44319</v>
      </c>
      <c r="B15487" s="201">
        <v>2.1800000000000002</v>
      </c>
    </row>
    <row r="15488" spans="1:2" x14ac:dyDescent="0.25">
      <c r="A15488" s="204">
        <v>44320</v>
      </c>
      <c r="B15488" s="201">
        <v>2.16</v>
      </c>
    </row>
    <row r="15489" spans="1:2" x14ac:dyDescent="0.25">
      <c r="A15489" s="204">
        <v>44321</v>
      </c>
      <c r="B15489" s="201">
        <v>2.14</v>
      </c>
    </row>
    <row r="15490" spans="1:2" x14ac:dyDescent="0.25">
      <c r="A15490" s="204">
        <v>44322</v>
      </c>
      <c r="B15490" s="201">
        <v>2.14</v>
      </c>
    </row>
    <row r="15491" spans="1:2" x14ac:dyDescent="0.25">
      <c r="A15491" s="204">
        <v>44323</v>
      </c>
      <c r="B15491" s="201">
        <v>2.17</v>
      </c>
    </row>
    <row r="15492" spans="1:2" x14ac:dyDescent="0.25">
      <c r="A15492" s="204">
        <v>44326</v>
      </c>
      <c r="B15492" s="201">
        <v>2.2000000000000002</v>
      </c>
    </row>
    <row r="15493" spans="1:2" x14ac:dyDescent="0.25">
      <c r="A15493" s="204">
        <v>44327</v>
      </c>
      <c r="B15493" s="201">
        <v>2.23</v>
      </c>
    </row>
    <row r="15494" spans="1:2" x14ac:dyDescent="0.25">
      <c r="A15494" s="204">
        <v>44328</v>
      </c>
      <c r="B15494" s="201">
        <v>2.29</v>
      </c>
    </row>
    <row r="15495" spans="1:2" x14ac:dyDescent="0.25">
      <c r="A15495" s="204">
        <v>44329</v>
      </c>
      <c r="B15495" s="201">
        <v>2.2799999999999998</v>
      </c>
    </row>
    <row r="15496" spans="1:2" x14ac:dyDescent="0.25">
      <c r="A15496" s="204">
        <v>44330</v>
      </c>
      <c r="B15496" s="201">
        <v>2.25</v>
      </c>
    </row>
    <row r="15497" spans="1:2" x14ac:dyDescent="0.25">
      <c r="A15497" s="204">
        <v>44333</v>
      </c>
      <c r="B15497" s="201">
        <v>2.27</v>
      </c>
    </row>
    <row r="15498" spans="1:2" x14ac:dyDescent="0.25">
      <c r="A15498" s="204">
        <v>44334</v>
      </c>
      <c r="B15498" s="201">
        <v>2.27</v>
      </c>
    </row>
    <row r="15499" spans="1:2" x14ac:dyDescent="0.25">
      <c r="A15499" s="204">
        <v>44335</v>
      </c>
      <c r="B15499" s="201">
        <v>2.2999999999999998</v>
      </c>
    </row>
    <row r="15500" spans="1:2" x14ac:dyDescent="0.25">
      <c r="A15500" s="204">
        <v>44336</v>
      </c>
      <c r="B15500" s="201">
        <v>2.25</v>
      </c>
    </row>
    <row r="15501" spans="1:2" x14ac:dyDescent="0.25">
      <c r="A15501" s="204">
        <v>44337</v>
      </c>
      <c r="B15501" s="201">
        <v>2.2400000000000002</v>
      </c>
    </row>
    <row r="15502" spans="1:2" x14ac:dyDescent="0.25">
      <c r="A15502" s="204">
        <v>44340</v>
      </c>
      <c r="B15502" s="201">
        <v>2.2200000000000002</v>
      </c>
    </row>
    <row r="15503" spans="1:2" x14ac:dyDescent="0.25">
      <c r="A15503" s="204">
        <v>44341</v>
      </c>
      <c r="B15503" s="201">
        <v>2.16</v>
      </c>
    </row>
    <row r="15504" spans="1:2" x14ac:dyDescent="0.25">
      <c r="A15504" s="204">
        <v>44342</v>
      </c>
      <c r="B15504" s="201">
        <v>2.17</v>
      </c>
    </row>
    <row r="15505" spans="1:2" x14ac:dyDescent="0.25">
      <c r="A15505" s="204">
        <v>44343</v>
      </c>
      <c r="B15505" s="201">
        <v>2.2000000000000002</v>
      </c>
    </row>
    <row r="15506" spans="1:2" x14ac:dyDescent="0.25">
      <c r="A15506" s="204">
        <v>44344</v>
      </c>
      <c r="B15506" s="201">
        <v>2.1800000000000002</v>
      </c>
    </row>
    <row r="15507" spans="1:2" x14ac:dyDescent="0.25">
      <c r="A15507" s="204">
        <v>44347</v>
      </c>
      <c r="B15507" s="201" t="e">
        <f>NA()</f>
        <v>#N/A</v>
      </c>
    </row>
    <row r="15508" spans="1:2" x14ac:dyDescent="0.25">
      <c r="A15508" s="204">
        <v>44348</v>
      </c>
      <c r="B15508" s="201">
        <v>2.2200000000000002</v>
      </c>
    </row>
    <row r="15509" spans="1:2" x14ac:dyDescent="0.25">
      <c r="A15509" s="204">
        <v>44349</v>
      </c>
      <c r="B15509" s="201">
        <v>2.21</v>
      </c>
    </row>
    <row r="15510" spans="1:2" x14ac:dyDescent="0.25">
      <c r="A15510" s="204">
        <v>44350</v>
      </c>
      <c r="B15510" s="201">
        <v>2.2200000000000002</v>
      </c>
    </row>
    <row r="15511" spans="1:2" x14ac:dyDescent="0.25">
      <c r="A15511" s="204">
        <v>44351</v>
      </c>
      <c r="B15511" s="201">
        <v>2.16</v>
      </c>
    </row>
    <row r="15512" spans="1:2" x14ac:dyDescent="0.25">
      <c r="A15512" s="204">
        <v>44354</v>
      </c>
      <c r="B15512" s="201">
        <v>2.17</v>
      </c>
    </row>
    <row r="15513" spans="1:2" x14ac:dyDescent="0.25">
      <c r="A15513" s="204">
        <v>44355</v>
      </c>
      <c r="B15513" s="201">
        <v>2.13</v>
      </c>
    </row>
    <row r="15514" spans="1:2" x14ac:dyDescent="0.25">
      <c r="A15514" s="204">
        <v>44356</v>
      </c>
      <c r="B15514" s="201">
        <v>2.1</v>
      </c>
    </row>
    <row r="15515" spans="1:2" x14ac:dyDescent="0.25">
      <c r="A15515" s="204">
        <v>44357</v>
      </c>
      <c r="B15515" s="201">
        <v>2.0699999999999998</v>
      </c>
    </row>
    <row r="15516" spans="1:2" x14ac:dyDescent="0.25">
      <c r="A15516" s="204">
        <v>44358</v>
      </c>
      <c r="B15516" s="201">
        <v>2.08</v>
      </c>
    </row>
    <row r="15517" spans="1:2" x14ac:dyDescent="0.25">
      <c r="A15517" s="204">
        <v>44361</v>
      </c>
      <c r="B15517" s="201">
        <v>2.12</v>
      </c>
    </row>
    <row r="15518" spans="1:2" x14ac:dyDescent="0.25">
      <c r="A15518" s="204">
        <v>44362</v>
      </c>
      <c r="B15518" s="201">
        <v>2.12</v>
      </c>
    </row>
    <row r="15519" spans="1:2" x14ac:dyDescent="0.25">
      <c r="A15519" s="204">
        <v>44363</v>
      </c>
      <c r="B15519" s="201">
        <v>2.13</v>
      </c>
    </row>
    <row r="15520" spans="1:2" x14ac:dyDescent="0.25">
      <c r="A15520" s="204">
        <v>44364</v>
      </c>
      <c r="B15520" s="201">
        <v>2.0499999999999998</v>
      </c>
    </row>
    <row r="15521" spans="1:2" x14ac:dyDescent="0.25">
      <c r="A15521" s="204">
        <v>44365</v>
      </c>
      <c r="B15521" s="201">
        <v>1.97</v>
      </c>
    </row>
    <row r="15522" spans="1:2" x14ac:dyDescent="0.25">
      <c r="A15522" s="204">
        <v>44368</v>
      </c>
      <c r="B15522" s="201">
        <v>2.0499999999999998</v>
      </c>
    </row>
    <row r="15523" spans="1:2" x14ac:dyDescent="0.25">
      <c r="A15523" s="204">
        <v>44369</v>
      </c>
      <c r="B15523" s="201">
        <v>2.0299999999999998</v>
      </c>
    </row>
    <row r="15524" spans="1:2" x14ac:dyDescent="0.25">
      <c r="A15524" s="204">
        <v>44370</v>
      </c>
      <c r="B15524" s="201">
        <v>2.04</v>
      </c>
    </row>
    <row r="15525" spans="1:2" x14ac:dyDescent="0.25">
      <c r="A15525" s="204">
        <v>44371</v>
      </c>
      <c r="B15525" s="201">
        <v>2.0299999999999998</v>
      </c>
    </row>
    <row r="15526" spans="1:2" x14ac:dyDescent="0.25">
      <c r="A15526" s="204">
        <v>44372</v>
      </c>
      <c r="B15526" s="201">
        <v>2.09</v>
      </c>
    </row>
    <row r="15527" spans="1:2" x14ac:dyDescent="0.25">
      <c r="A15527" s="204">
        <v>44375</v>
      </c>
      <c r="B15527" s="201">
        <v>2.04</v>
      </c>
    </row>
    <row r="15528" spans="1:2" x14ac:dyDescent="0.25">
      <c r="A15528" s="204">
        <v>44376</v>
      </c>
      <c r="B15528" s="201">
        <v>2.0299999999999998</v>
      </c>
    </row>
    <row r="15529" spans="1:2" x14ac:dyDescent="0.25">
      <c r="A15529" s="204">
        <v>44377</v>
      </c>
      <c r="B15529" s="201">
        <v>2</v>
      </c>
    </row>
    <row r="15530" spans="1:2" x14ac:dyDescent="0.25">
      <c r="A15530" s="204">
        <v>44378</v>
      </c>
      <c r="B15530" s="201">
        <v>2.0099999999999998</v>
      </c>
    </row>
    <row r="15531" spans="1:2" x14ac:dyDescent="0.25">
      <c r="A15531" s="204">
        <v>44379</v>
      </c>
      <c r="B15531" s="201">
        <v>1.98</v>
      </c>
    </row>
    <row r="15532" spans="1:2" x14ac:dyDescent="0.25">
      <c r="A15532" s="204">
        <v>44382</v>
      </c>
      <c r="B15532" s="201" t="e">
        <f>NA()</f>
        <v>#N/A</v>
      </c>
    </row>
    <row r="15533" spans="1:2" x14ac:dyDescent="0.25">
      <c r="A15533" s="204">
        <v>44383</v>
      </c>
      <c r="B15533" s="201">
        <v>1.92</v>
      </c>
    </row>
    <row r="15534" spans="1:2" x14ac:dyDescent="0.25">
      <c r="A15534" s="204">
        <v>44384</v>
      </c>
      <c r="B15534" s="201">
        <v>1.87</v>
      </c>
    </row>
    <row r="15535" spans="1:2" x14ac:dyDescent="0.25">
      <c r="A15535" s="204">
        <v>44385</v>
      </c>
      <c r="B15535" s="201">
        <v>1.84</v>
      </c>
    </row>
    <row r="15536" spans="1:2" x14ac:dyDescent="0.25">
      <c r="A15536" s="204">
        <v>44386</v>
      </c>
      <c r="B15536" s="201">
        <v>1.91</v>
      </c>
    </row>
    <row r="15537" spans="1:2" x14ac:dyDescent="0.25">
      <c r="A15537" s="204">
        <v>44389</v>
      </c>
      <c r="B15537" s="201">
        <v>1.93</v>
      </c>
    </row>
    <row r="15538" spans="1:2" x14ac:dyDescent="0.25">
      <c r="A15538" s="204">
        <v>44390</v>
      </c>
      <c r="B15538" s="201">
        <v>1.96</v>
      </c>
    </row>
    <row r="15539" spans="1:2" x14ac:dyDescent="0.25">
      <c r="A15539" s="204">
        <v>44391</v>
      </c>
      <c r="B15539" s="201">
        <v>1.91</v>
      </c>
    </row>
    <row r="15540" spans="1:2" x14ac:dyDescent="0.25">
      <c r="A15540" s="204">
        <v>44392</v>
      </c>
      <c r="B15540" s="201">
        <v>1.85</v>
      </c>
    </row>
    <row r="15541" spans="1:2" x14ac:dyDescent="0.25">
      <c r="A15541" s="204">
        <v>44393</v>
      </c>
      <c r="B15541" s="201">
        <v>1.86</v>
      </c>
    </row>
    <row r="15542" spans="1:2" x14ac:dyDescent="0.25">
      <c r="A15542" s="204">
        <v>44396</v>
      </c>
      <c r="B15542" s="201">
        <v>1.74</v>
      </c>
    </row>
    <row r="15543" spans="1:2" x14ac:dyDescent="0.25">
      <c r="A15543" s="204">
        <v>44397</v>
      </c>
      <c r="B15543" s="201">
        <v>1.79</v>
      </c>
    </row>
    <row r="15544" spans="1:2" x14ac:dyDescent="0.25">
      <c r="A15544" s="204">
        <v>44398</v>
      </c>
      <c r="B15544" s="201">
        <v>1.87</v>
      </c>
    </row>
    <row r="15545" spans="1:2" x14ac:dyDescent="0.25">
      <c r="A15545" s="204">
        <v>44399</v>
      </c>
      <c r="B15545" s="201">
        <v>1.82</v>
      </c>
    </row>
    <row r="15546" spans="1:2" x14ac:dyDescent="0.25">
      <c r="A15546" s="204">
        <v>44400</v>
      </c>
      <c r="B15546" s="201">
        <v>1.85</v>
      </c>
    </row>
    <row r="15547" spans="1:2" x14ac:dyDescent="0.25">
      <c r="A15547" s="204">
        <v>44403</v>
      </c>
      <c r="B15547" s="201">
        <v>1.85</v>
      </c>
    </row>
    <row r="15548" spans="1:2" x14ac:dyDescent="0.25">
      <c r="A15548" s="204">
        <v>44404</v>
      </c>
      <c r="B15548" s="201">
        <v>1.81</v>
      </c>
    </row>
    <row r="15549" spans="1:2" x14ac:dyDescent="0.25">
      <c r="A15549" s="204">
        <v>44405</v>
      </c>
      <c r="B15549" s="201">
        <v>1.83</v>
      </c>
    </row>
    <row r="15550" spans="1:2" x14ac:dyDescent="0.25">
      <c r="A15550" s="204">
        <v>44406</v>
      </c>
      <c r="B15550" s="201">
        <v>1.84</v>
      </c>
    </row>
    <row r="15551" spans="1:2" x14ac:dyDescent="0.25">
      <c r="A15551" s="204">
        <v>44407</v>
      </c>
      <c r="B15551" s="201">
        <v>1.81</v>
      </c>
    </row>
    <row r="15552" spans="1:2" x14ac:dyDescent="0.25">
      <c r="A15552" s="204">
        <v>44410</v>
      </c>
      <c r="B15552" s="201">
        <v>1.77</v>
      </c>
    </row>
    <row r="15553" spans="1:2" x14ac:dyDescent="0.25">
      <c r="A15553" s="204">
        <v>44411</v>
      </c>
      <c r="B15553" s="201">
        <v>1.76</v>
      </c>
    </row>
    <row r="15554" spans="1:2" x14ac:dyDescent="0.25">
      <c r="A15554" s="204">
        <v>44412</v>
      </c>
      <c r="B15554" s="201">
        <v>1.74</v>
      </c>
    </row>
    <row r="15555" spans="1:2" x14ac:dyDescent="0.25">
      <c r="A15555" s="204">
        <v>44413</v>
      </c>
      <c r="B15555" s="201">
        <v>1.77</v>
      </c>
    </row>
    <row r="15556" spans="1:2" x14ac:dyDescent="0.25">
      <c r="A15556" s="204">
        <v>44414</v>
      </c>
      <c r="B15556" s="201">
        <v>1.85</v>
      </c>
    </row>
    <row r="15557" spans="1:2" x14ac:dyDescent="0.25">
      <c r="A15557" s="204">
        <v>44417</v>
      </c>
      <c r="B15557" s="201">
        <v>1.87</v>
      </c>
    </row>
    <row r="15558" spans="1:2" x14ac:dyDescent="0.25">
      <c r="A15558" s="204">
        <v>44418</v>
      </c>
      <c r="B15558" s="201">
        <v>1.9</v>
      </c>
    </row>
    <row r="15559" spans="1:2" x14ac:dyDescent="0.25">
      <c r="A15559" s="204">
        <v>44419</v>
      </c>
      <c r="B15559" s="201">
        <v>1.9</v>
      </c>
    </row>
    <row r="15560" spans="1:2" x14ac:dyDescent="0.25">
      <c r="A15560" s="204">
        <v>44420</v>
      </c>
      <c r="B15560" s="201">
        <v>1.92</v>
      </c>
    </row>
    <row r="15561" spans="1:2" x14ac:dyDescent="0.25">
      <c r="A15561" s="204">
        <v>44421</v>
      </c>
      <c r="B15561" s="201">
        <v>1.85</v>
      </c>
    </row>
    <row r="15562" spans="1:2" x14ac:dyDescent="0.25">
      <c r="A15562" s="204">
        <v>44424</v>
      </c>
      <c r="B15562" s="201">
        <v>1.82</v>
      </c>
    </row>
    <row r="15563" spans="1:2" x14ac:dyDescent="0.25">
      <c r="A15563" s="204">
        <v>44425</v>
      </c>
      <c r="B15563" s="201">
        <v>1.82</v>
      </c>
    </row>
    <row r="15564" spans="1:2" x14ac:dyDescent="0.25">
      <c r="A15564" s="204">
        <v>44426</v>
      </c>
      <c r="B15564" s="201">
        <v>1.84</v>
      </c>
    </row>
    <row r="15565" spans="1:2" x14ac:dyDescent="0.25">
      <c r="A15565" s="204">
        <v>44427</v>
      </c>
      <c r="B15565" s="201">
        <v>1.8</v>
      </c>
    </row>
    <row r="15566" spans="1:2" x14ac:dyDescent="0.25">
      <c r="A15566" s="204">
        <v>44428</v>
      </c>
      <c r="B15566" s="201">
        <v>1.79</v>
      </c>
    </row>
    <row r="15567" spans="1:2" x14ac:dyDescent="0.25">
      <c r="A15567" s="204">
        <v>44431</v>
      </c>
      <c r="B15567" s="201">
        <v>1.79</v>
      </c>
    </row>
    <row r="15568" spans="1:2" x14ac:dyDescent="0.25">
      <c r="A15568" s="204">
        <v>44432</v>
      </c>
      <c r="B15568" s="201">
        <v>1.83</v>
      </c>
    </row>
    <row r="15569" spans="1:2" x14ac:dyDescent="0.25">
      <c r="A15569" s="204">
        <v>44433</v>
      </c>
      <c r="B15569" s="201">
        <v>1.88</v>
      </c>
    </row>
    <row r="15570" spans="1:2" x14ac:dyDescent="0.25">
      <c r="A15570" s="204">
        <v>44434</v>
      </c>
      <c r="B15570" s="201">
        <v>1.87</v>
      </c>
    </row>
    <row r="15571" spans="1:2" x14ac:dyDescent="0.25">
      <c r="A15571" s="204">
        <v>44435</v>
      </c>
      <c r="B15571" s="201">
        <v>1.84</v>
      </c>
    </row>
    <row r="15572" spans="1:2" x14ac:dyDescent="0.25">
      <c r="A15572" s="204">
        <v>44438</v>
      </c>
      <c r="B15572" s="201">
        <v>1.82</v>
      </c>
    </row>
    <row r="15573" spans="1:2" x14ac:dyDescent="0.25">
      <c r="A15573" s="204">
        <v>44439</v>
      </c>
      <c r="B15573" s="201">
        <v>1.85</v>
      </c>
    </row>
    <row r="15574" spans="1:2" x14ac:dyDescent="0.25">
      <c r="A15574" s="204">
        <v>44440</v>
      </c>
      <c r="B15574" s="201">
        <v>1.84</v>
      </c>
    </row>
    <row r="15575" spans="1:2" x14ac:dyDescent="0.25">
      <c r="A15575" s="204">
        <v>44441</v>
      </c>
      <c r="B15575" s="201">
        <v>1.83</v>
      </c>
    </row>
    <row r="15576" spans="1:2" x14ac:dyDescent="0.25">
      <c r="A15576" s="204">
        <v>44442</v>
      </c>
      <c r="B15576" s="201">
        <v>1.87</v>
      </c>
    </row>
    <row r="15577" spans="1:2" x14ac:dyDescent="0.25">
      <c r="A15577" s="204">
        <v>44445</v>
      </c>
      <c r="B15577" s="201" t="e">
        <f>NA()</f>
        <v>#N/A</v>
      </c>
    </row>
    <row r="15578" spans="1:2" x14ac:dyDescent="0.25">
      <c r="A15578" s="204">
        <v>44446</v>
      </c>
      <c r="B15578" s="201">
        <v>1.91</v>
      </c>
    </row>
    <row r="15579" spans="1:2" x14ac:dyDescent="0.25">
      <c r="A15579" s="204">
        <v>44447</v>
      </c>
      <c r="B15579" s="201">
        <v>1.88</v>
      </c>
    </row>
    <row r="15580" spans="1:2" x14ac:dyDescent="0.25">
      <c r="A15580" s="204">
        <v>44448</v>
      </c>
      <c r="B15580" s="201">
        <v>1.83</v>
      </c>
    </row>
    <row r="15581" spans="1:2" x14ac:dyDescent="0.25">
      <c r="A15581" s="204">
        <v>44449</v>
      </c>
      <c r="B15581" s="201">
        <v>1.86</v>
      </c>
    </row>
    <row r="15582" spans="1:2" x14ac:dyDescent="0.25">
      <c r="A15582" s="204">
        <v>44452</v>
      </c>
      <c r="B15582" s="201">
        <v>1.83</v>
      </c>
    </row>
    <row r="15583" spans="1:2" x14ac:dyDescent="0.25">
      <c r="A15583" s="204">
        <v>44453</v>
      </c>
      <c r="B15583" s="201">
        <v>1.78</v>
      </c>
    </row>
    <row r="15584" spans="1:2" x14ac:dyDescent="0.25">
      <c r="A15584" s="204">
        <v>44454</v>
      </c>
      <c r="B15584" s="201">
        <v>1.8</v>
      </c>
    </row>
    <row r="15585" spans="1:2" x14ac:dyDescent="0.25">
      <c r="A15585" s="204">
        <v>44455</v>
      </c>
      <c r="B15585" s="201">
        <v>1.83</v>
      </c>
    </row>
    <row r="15586" spans="1:2" x14ac:dyDescent="0.25">
      <c r="A15586" s="204">
        <v>44456</v>
      </c>
      <c r="B15586" s="201">
        <v>1.85</v>
      </c>
    </row>
    <row r="15587" spans="1:2" x14ac:dyDescent="0.25">
      <c r="A15587" s="204">
        <v>44459</v>
      </c>
      <c r="B15587" s="201">
        <v>1.79</v>
      </c>
    </row>
    <row r="15588" spans="1:2" x14ac:dyDescent="0.25">
      <c r="A15588" s="204">
        <v>44460</v>
      </c>
      <c r="B15588" s="201">
        <v>1.81</v>
      </c>
    </row>
    <row r="15589" spans="1:2" x14ac:dyDescent="0.25">
      <c r="A15589" s="204">
        <v>44461</v>
      </c>
      <c r="B15589" s="201">
        <v>1.78</v>
      </c>
    </row>
    <row r="15590" spans="1:2" x14ac:dyDescent="0.25">
      <c r="A15590" s="204">
        <v>44462</v>
      </c>
      <c r="B15590" s="201">
        <v>1.87</v>
      </c>
    </row>
    <row r="15591" spans="1:2" x14ac:dyDescent="0.25">
      <c r="A15591" s="204">
        <v>44463</v>
      </c>
      <c r="B15591" s="201">
        <v>1.94</v>
      </c>
    </row>
    <row r="15592" spans="1:2" x14ac:dyDescent="0.25">
      <c r="A15592" s="204">
        <v>44466</v>
      </c>
      <c r="B15592" s="201">
        <v>1.95</v>
      </c>
    </row>
    <row r="15593" spans="1:2" x14ac:dyDescent="0.25">
      <c r="A15593" s="204">
        <v>44467</v>
      </c>
      <c r="B15593" s="201">
        <v>2.02</v>
      </c>
    </row>
    <row r="15594" spans="1:2" x14ac:dyDescent="0.25">
      <c r="A15594" s="204">
        <v>44468</v>
      </c>
      <c r="B15594" s="201">
        <v>2.04</v>
      </c>
    </row>
    <row r="15595" spans="1:2" x14ac:dyDescent="0.25">
      <c r="A15595" s="204">
        <v>44469</v>
      </c>
      <c r="B15595" s="201">
        <v>2.02</v>
      </c>
    </row>
    <row r="15596" spans="1:2" x14ac:dyDescent="0.25">
      <c r="A15596" s="204">
        <v>44470</v>
      </c>
      <c r="B15596" s="201">
        <v>1.99</v>
      </c>
    </row>
    <row r="15597" spans="1:2" x14ac:dyDescent="0.25">
      <c r="A15597" s="204">
        <v>44473</v>
      </c>
      <c r="B15597" s="201">
        <v>1.99</v>
      </c>
    </row>
    <row r="15598" spans="1:2" x14ac:dyDescent="0.25">
      <c r="A15598" s="204">
        <v>44474</v>
      </c>
      <c r="B15598" s="201">
        <v>2.04</v>
      </c>
    </row>
    <row r="15599" spans="1:2" x14ac:dyDescent="0.25">
      <c r="A15599" s="204">
        <v>44475</v>
      </c>
      <c r="B15599" s="201">
        <v>2.02</v>
      </c>
    </row>
    <row r="15600" spans="1:2" x14ac:dyDescent="0.25">
      <c r="A15600" s="204">
        <v>44476</v>
      </c>
      <c r="B15600" s="201">
        <v>2.08</v>
      </c>
    </row>
    <row r="15601" spans="1:2" x14ac:dyDescent="0.25">
      <c r="A15601" s="204">
        <v>44477</v>
      </c>
      <c r="B15601" s="201">
        <v>2.11</v>
      </c>
    </row>
    <row r="15602" spans="1:2" x14ac:dyDescent="0.25">
      <c r="A15602" s="204">
        <v>44480</v>
      </c>
      <c r="B15602" s="201" t="e">
        <f>NA()</f>
        <v>#N/A</v>
      </c>
    </row>
    <row r="15603" spans="1:2" x14ac:dyDescent="0.25">
      <c r="A15603" s="204">
        <v>44481</v>
      </c>
      <c r="B15603" s="201">
        <v>2.0499999999999998</v>
      </c>
    </row>
    <row r="15604" spans="1:2" x14ac:dyDescent="0.25">
      <c r="A15604" s="204">
        <v>44482</v>
      </c>
      <c r="B15604" s="201">
        <v>2</v>
      </c>
    </row>
    <row r="15605" spans="1:2" x14ac:dyDescent="0.25">
      <c r="A15605" s="204">
        <v>44483</v>
      </c>
      <c r="B15605" s="201">
        <v>1.97</v>
      </c>
    </row>
    <row r="15606" spans="1:2" x14ac:dyDescent="0.25">
      <c r="A15606" s="204">
        <v>44484</v>
      </c>
      <c r="B15606" s="201">
        <v>2.02</v>
      </c>
    </row>
    <row r="15607" spans="1:2" x14ac:dyDescent="0.25">
      <c r="A15607" s="204">
        <v>44487</v>
      </c>
      <c r="B15607" s="201">
        <v>1.99</v>
      </c>
    </row>
    <row r="15608" spans="1:2" x14ac:dyDescent="0.25">
      <c r="A15608" s="204">
        <v>44488</v>
      </c>
      <c r="B15608" s="201">
        <v>2.0699999999999998</v>
      </c>
    </row>
    <row r="15609" spans="1:2" x14ac:dyDescent="0.25">
      <c r="A15609" s="204">
        <v>44489</v>
      </c>
      <c r="B15609" s="201">
        <v>2.09</v>
      </c>
    </row>
    <row r="15610" spans="1:2" x14ac:dyDescent="0.25">
      <c r="A15610" s="204">
        <v>44490</v>
      </c>
      <c r="B15610" s="201">
        <v>2.1</v>
      </c>
    </row>
    <row r="15611" spans="1:2" x14ac:dyDescent="0.25">
      <c r="A15611" s="204">
        <v>44491</v>
      </c>
      <c r="B15611" s="201">
        <v>2.06</v>
      </c>
    </row>
    <row r="15612" spans="1:2" x14ac:dyDescent="0.25">
      <c r="A15612" s="204">
        <v>44494</v>
      </c>
      <c r="B15612" s="201">
        <v>2.0699999999999998</v>
      </c>
    </row>
    <row r="15613" spans="1:2" x14ac:dyDescent="0.25">
      <c r="A15613" s="204">
        <v>44495</v>
      </c>
      <c r="B15613" s="201">
        <v>2.0299999999999998</v>
      </c>
    </row>
    <row r="15614" spans="1:2" x14ac:dyDescent="0.25">
      <c r="A15614" s="204">
        <v>44496</v>
      </c>
      <c r="B15614" s="201">
        <v>1.93</v>
      </c>
    </row>
    <row r="15615" spans="1:2" x14ac:dyDescent="0.25">
      <c r="A15615" s="204">
        <v>44497</v>
      </c>
      <c r="B15615" s="201">
        <v>1.98</v>
      </c>
    </row>
    <row r="15616" spans="1:2" x14ac:dyDescent="0.25">
      <c r="A15616" s="204">
        <v>44498</v>
      </c>
      <c r="B15616" s="201">
        <v>1.98</v>
      </c>
    </row>
    <row r="15617" spans="1:2" x14ac:dyDescent="0.25">
      <c r="A15617" s="204">
        <v>44501</v>
      </c>
      <c r="B15617" s="201">
        <v>2.0099999999999998</v>
      </c>
    </row>
    <row r="15618" spans="1:2" x14ac:dyDescent="0.25">
      <c r="A15618" s="204">
        <v>44502</v>
      </c>
      <c r="B15618" s="201">
        <v>1.97</v>
      </c>
    </row>
    <row r="15619" spans="1:2" x14ac:dyDescent="0.25">
      <c r="A15619" s="204">
        <v>44503</v>
      </c>
      <c r="B15619" s="201">
        <v>2.0099999999999998</v>
      </c>
    </row>
    <row r="15620" spans="1:2" x14ac:dyDescent="0.25">
      <c r="A15620" s="204">
        <v>44504</v>
      </c>
      <c r="B15620" s="201">
        <v>1.96</v>
      </c>
    </row>
    <row r="15621" spans="1:2" x14ac:dyDescent="0.25">
      <c r="A15621" s="204">
        <v>44505</v>
      </c>
      <c r="B15621" s="201">
        <v>1.88</v>
      </c>
    </row>
    <row r="15622" spans="1:2" x14ac:dyDescent="0.25">
      <c r="A15622" s="204">
        <v>44508</v>
      </c>
      <c r="B15622" s="201">
        <v>1.91</v>
      </c>
    </row>
    <row r="15623" spans="1:2" x14ac:dyDescent="0.25">
      <c r="A15623" s="204">
        <v>44509</v>
      </c>
      <c r="B15623" s="201">
        <v>1.86</v>
      </c>
    </row>
    <row r="15624" spans="1:2" x14ac:dyDescent="0.25">
      <c r="A15624" s="204">
        <v>44510</v>
      </c>
      <c r="B15624" s="201">
        <v>1.96</v>
      </c>
    </row>
    <row r="15625" spans="1:2" x14ac:dyDescent="0.25">
      <c r="A15625" s="204">
        <v>44511</v>
      </c>
      <c r="B15625" s="201" t="e">
        <f>NA()</f>
        <v>#N/A</v>
      </c>
    </row>
    <row r="15626" spans="1:2" x14ac:dyDescent="0.25">
      <c r="A15626" s="204">
        <v>44512</v>
      </c>
      <c r="B15626" s="201">
        <v>1.99</v>
      </c>
    </row>
    <row r="15627" spans="1:2" x14ac:dyDescent="0.25">
      <c r="A15627" s="204">
        <v>44515</v>
      </c>
      <c r="B15627" s="201">
        <v>2.0499999999999998</v>
      </c>
    </row>
    <row r="15628" spans="1:2" x14ac:dyDescent="0.25">
      <c r="A15628" s="204">
        <v>44516</v>
      </c>
      <c r="B15628" s="201">
        <v>2.06</v>
      </c>
    </row>
    <row r="15629" spans="1:2" x14ac:dyDescent="0.25">
      <c r="A15629" s="204">
        <v>44517</v>
      </c>
      <c r="B15629" s="201">
        <v>2.04</v>
      </c>
    </row>
    <row r="15630" spans="1:2" x14ac:dyDescent="0.25">
      <c r="A15630" s="204">
        <v>44518</v>
      </c>
      <c r="B15630" s="201">
        <v>2.0099999999999998</v>
      </c>
    </row>
    <row r="15631" spans="1:2" x14ac:dyDescent="0.25">
      <c r="A15631" s="204">
        <v>44519</v>
      </c>
      <c r="B15631" s="201">
        <v>1.95</v>
      </c>
    </row>
    <row r="15632" spans="1:2" x14ac:dyDescent="0.25">
      <c r="A15632" s="204">
        <v>44522</v>
      </c>
      <c r="B15632" s="201">
        <v>2.0299999999999998</v>
      </c>
    </row>
    <row r="15633" spans="1:2" x14ac:dyDescent="0.25">
      <c r="A15633" s="204">
        <v>44523</v>
      </c>
      <c r="B15633" s="201">
        <v>2.08</v>
      </c>
    </row>
    <row r="15634" spans="1:2" x14ac:dyDescent="0.25">
      <c r="A15634" s="204">
        <v>44524</v>
      </c>
      <c r="B15634" s="201">
        <v>2.0299999999999998</v>
      </c>
    </row>
    <row r="15635" spans="1:2" x14ac:dyDescent="0.25">
      <c r="A15635" s="204">
        <v>44525</v>
      </c>
      <c r="B15635" s="201" t="e">
        <f>NA()</f>
        <v>#N/A</v>
      </c>
    </row>
    <row r="15636" spans="1:2" x14ac:dyDescent="0.25">
      <c r="A15636" s="204">
        <v>44526</v>
      </c>
      <c r="B15636" s="201">
        <v>1.89</v>
      </c>
    </row>
    <row r="15637" spans="1:2" x14ac:dyDescent="0.25">
      <c r="A15637" s="204">
        <v>44529</v>
      </c>
      <c r="B15637" s="201">
        <v>1.93</v>
      </c>
    </row>
    <row r="15638" spans="1:2" x14ac:dyDescent="0.25">
      <c r="A15638" s="204">
        <v>44530</v>
      </c>
      <c r="B15638" s="201">
        <v>1.85</v>
      </c>
    </row>
    <row r="15639" spans="1:2" x14ac:dyDescent="0.25">
      <c r="A15639" s="204">
        <v>44531</v>
      </c>
      <c r="B15639" s="201">
        <v>1.84</v>
      </c>
    </row>
    <row r="15640" spans="1:2" x14ac:dyDescent="0.25">
      <c r="A15640" s="204">
        <v>44532</v>
      </c>
      <c r="B15640" s="201">
        <v>1.87</v>
      </c>
    </row>
    <row r="15641" spans="1:2" x14ac:dyDescent="0.25">
      <c r="A15641" s="204">
        <v>44533</v>
      </c>
      <c r="B15641" s="201">
        <v>1.77</v>
      </c>
    </row>
    <row r="15642" spans="1:2" x14ac:dyDescent="0.25">
      <c r="A15642" s="204">
        <v>44536</v>
      </c>
      <c r="B15642" s="201">
        <v>1.84</v>
      </c>
    </row>
    <row r="15643" spans="1:2" x14ac:dyDescent="0.25">
      <c r="A15643" s="204">
        <v>44537</v>
      </c>
      <c r="B15643" s="201">
        <v>1.88</v>
      </c>
    </row>
    <row r="15644" spans="1:2" x14ac:dyDescent="0.25">
      <c r="A15644" s="204">
        <v>44538</v>
      </c>
      <c r="B15644" s="201">
        <v>1.93</v>
      </c>
    </row>
    <row r="15645" spans="1:2" x14ac:dyDescent="0.25">
      <c r="A15645" s="204">
        <v>44539</v>
      </c>
      <c r="B15645" s="201">
        <v>1.91</v>
      </c>
    </row>
    <row r="15646" spans="1:2" x14ac:dyDescent="0.25">
      <c r="A15646" s="204">
        <v>44540</v>
      </c>
      <c r="B15646" s="201">
        <v>1.91</v>
      </c>
    </row>
    <row r="15647" spans="1:2" x14ac:dyDescent="0.25">
      <c r="A15647" s="204">
        <v>44543</v>
      </c>
      <c r="B15647" s="201">
        <v>1.86</v>
      </c>
    </row>
    <row r="15648" spans="1:2" x14ac:dyDescent="0.25">
      <c r="A15648" s="204">
        <v>44544</v>
      </c>
      <c r="B15648" s="201">
        <v>1.87</v>
      </c>
    </row>
    <row r="15649" spans="1:2" x14ac:dyDescent="0.25">
      <c r="A15649" s="204">
        <v>44545</v>
      </c>
      <c r="B15649" s="201">
        <v>1.91</v>
      </c>
    </row>
    <row r="15650" spans="1:2" x14ac:dyDescent="0.25">
      <c r="A15650" s="204">
        <v>44546</v>
      </c>
      <c r="B15650" s="201">
        <v>1.91</v>
      </c>
    </row>
    <row r="15651" spans="1:2" x14ac:dyDescent="0.25">
      <c r="A15651" s="204">
        <v>44547</v>
      </c>
      <c r="B15651" s="201">
        <v>1.87</v>
      </c>
    </row>
    <row r="15652" spans="1:2" x14ac:dyDescent="0.25">
      <c r="A15652" s="204">
        <v>44550</v>
      </c>
      <c r="B15652" s="201">
        <v>1.9</v>
      </c>
    </row>
    <row r="15653" spans="1:2" x14ac:dyDescent="0.25">
      <c r="A15653" s="204">
        <v>44551</v>
      </c>
      <c r="B15653" s="201">
        <v>1.92</v>
      </c>
    </row>
    <row r="15654" spans="1:2" x14ac:dyDescent="0.25">
      <c r="A15654" s="204">
        <v>44552</v>
      </c>
      <c r="B15654" s="201">
        <v>1.89</v>
      </c>
    </row>
    <row r="15655" spans="1:2" x14ac:dyDescent="0.25">
      <c r="A15655" s="204">
        <v>44553</v>
      </c>
      <c r="B15655" s="201">
        <v>1.94</v>
      </c>
    </row>
    <row r="15656" spans="1:2" x14ac:dyDescent="0.25">
      <c r="A15656" s="204">
        <v>44554</v>
      </c>
      <c r="B15656" s="201" t="e">
        <f>NA()</f>
        <v>#N/A</v>
      </c>
    </row>
    <row r="15657" spans="1:2" x14ac:dyDescent="0.25">
      <c r="A15657" s="204">
        <v>44557</v>
      </c>
      <c r="B15657" s="201">
        <v>1.92</v>
      </c>
    </row>
    <row r="15658" spans="1:2" x14ac:dyDescent="0.25">
      <c r="A15658" s="204">
        <v>44558</v>
      </c>
      <c r="B15658" s="201">
        <v>1.94</v>
      </c>
    </row>
    <row r="15659" spans="1:2" x14ac:dyDescent="0.25">
      <c r="A15659" s="204">
        <v>44559</v>
      </c>
      <c r="B15659" s="201">
        <v>2</v>
      </c>
    </row>
    <row r="15660" spans="1:2" x14ac:dyDescent="0.25">
      <c r="A15660" s="204">
        <v>44560</v>
      </c>
      <c r="B15660" s="201">
        <v>1.97</v>
      </c>
    </row>
    <row r="15661" spans="1:2" x14ac:dyDescent="0.25">
      <c r="A15661" s="204">
        <v>44561</v>
      </c>
      <c r="B15661" s="201">
        <v>1.94</v>
      </c>
    </row>
    <row r="15662" spans="1:2" x14ac:dyDescent="0.25">
      <c r="A15662" s="204">
        <v>44564</v>
      </c>
      <c r="B15662" s="201">
        <v>2.0499999999999998</v>
      </c>
    </row>
    <row r="15663" spans="1:2" x14ac:dyDescent="0.25">
      <c r="A15663" s="204">
        <v>44565</v>
      </c>
      <c r="B15663" s="201">
        <v>2.1</v>
      </c>
    </row>
    <row r="15664" spans="1:2" x14ac:dyDescent="0.25">
      <c r="A15664" s="204">
        <v>44566</v>
      </c>
      <c r="B15664" s="201">
        <v>2.12</v>
      </c>
    </row>
    <row r="15665" spans="1:2" x14ac:dyDescent="0.25">
      <c r="A15665" s="204">
        <v>44567</v>
      </c>
      <c r="B15665" s="201">
        <v>2.12</v>
      </c>
    </row>
    <row r="15666" spans="1:2" x14ac:dyDescent="0.25">
      <c r="A15666" s="204">
        <v>44568</v>
      </c>
      <c r="B15666" s="201">
        <v>2.15</v>
      </c>
    </row>
    <row r="15667" spans="1:2" x14ac:dyDescent="0.25">
      <c r="A15667" s="204">
        <v>44571</v>
      </c>
      <c r="B15667" s="201">
        <v>2.15</v>
      </c>
    </row>
    <row r="15668" spans="1:2" x14ac:dyDescent="0.25">
      <c r="A15668" s="204">
        <v>44572</v>
      </c>
      <c r="B15668" s="201">
        <v>2.13</v>
      </c>
    </row>
    <row r="15669" spans="1:2" x14ac:dyDescent="0.25">
      <c r="A15669" s="204">
        <v>44573</v>
      </c>
      <c r="B15669" s="201">
        <v>2.13</v>
      </c>
    </row>
    <row r="15670" spans="1:2" x14ac:dyDescent="0.25">
      <c r="A15670" s="204">
        <v>44574</v>
      </c>
      <c r="B15670" s="201">
        <v>2.1</v>
      </c>
    </row>
    <row r="15671" spans="1:2" x14ac:dyDescent="0.25">
      <c r="A15671" s="204">
        <v>44575</v>
      </c>
      <c r="B15671" s="201">
        <v>2.1800000000000002</v>
      </c>
    </row>
    <row r="15672" spans="1:2" x14ac:dyDescent="0.25">
      <c r="A15672" s="204">
        <v>44578</v>
      </c>
      <c r="B15672" s="201" t="e">
        <f>NA()</f>
        <v>#N/A</v>
      </c>
    </row>
    <row r="15673" spans="1:2" x14ac:dyDescent="0.25">
      <c r="A15673" s="204">
        <v>44579</v>
      </c>
      <c r="B15673" s="201">
        <v>2.2400000000000002</v>
      </c>
    </row>
    <row r="15674" spans="1:2" x14ac:dyDescent="0.25">
      <c r="A15674" s="204">
        <v>44580</v>
      </c>
      <c r="B15674" s="201">
        <v>2.2000000000000002</v>
      </c>
    </row>
    <row r="15675" spans="1:2" x14ac:dyDescent="0.25">
      <c r="A15675" s="204">
        <v>44581</v>
      </c>
      <c r="B15675" s="201">
        <v>2.19</v>
      </c>
    </row>
    <row r="15676" spans="1:2" x14ac:dyDescent="0.25">
      <c r="A15676" s="204">
        <v>44582</v>
      </c>
      <c r="B15676" s="201">
        <v>2.13</v>
      </c>
    </row>
    <row r="15677" spans="1:2" x14ac:dyDescent="0.25">
      <c r="A15677" s="204">
        <v>44585</v>
      </c>
      <c r="B15677" s="201">
        <v>2.15</v>
      </c>
    </row>
    <row r="15678" spans="1:2" x14ac:dyDescent="0.25">
      <c r="A15678" s="204">
        <v>44586</v>
      </c>
      <c r="B15678" s="201">
        <v>2.1800000000000002</v>
      </c>
    </row>
    <row r="15679" spans="1:2" x14ac:dyDescent="0.25">
      <c r="A15679" s="204">
        <v>44587</v>
      </c>
      <c r="B15679" s="201">
        <v>2.2200000000000002</v>
      </c>
    </row>
    <row r="15680" spans="1:2" x14ac:dyDescent="0.25">
      <c r="A15680" s="204">
        <v>44588</v>
      </c>
      <c r="B15680" s="201">
        <v>2.17</v>
      </c>
    </row>
    <row r="15681" spans="1:2" x14ac:dyDescent="0.25">
      <c r="A15681" s="204">
        <v>44589</v>
      </c>
      <c r="B15681" s="201">
        <v>2.14</v>
      </c>
    </row>
    <row r="15682" spans="1:2" x14ac:dyDescent="0.25">
      <c r="A15682" s="204">
        <v>44592</v>
      </c>
      <c r="B15682" s="201">
        <v>2.17</v>
      </c>
    </row>
    <row r="15683" spans="1:2" x14ac:dyDescent="0.25">
      <c r="A15683" s="204">
        <v>44593</v>
      </c>
      <c r="B15683" s="201">
        <v>2.19</v>
      </c>
    </row>
    <row r="15684" spans="1:2" x14ac:dyDescent="0.25">
      <c r="A15684" s="204">
        <v>44594</v>
      </c>
      <c r="B15684" s="201">
        <v>2.17</v>
      </c>
    </row>
    <row r="15685" spans="1:2" x14ac:dyDescent="0.25">
      <c r="A15685" s="204">
        <v>44595</v>
      </c>
      <c r="B15685" s="201">
        <v>2.2000000000000002</v>
      </c>
    </row>
    <row r="15686" spans="1:2" x14ac:dyDescent="0.25">
      <c r="A15686" s="204">
        <v>44596</v>
      </c>
      <c r="B15686" s="201">
        <v>2.29</v>
      </c>
    </row>
    <row r="15687" spans="1:2" x14ac:dyDescent="0.25">
      <c r="A15687" s="204">
        <v>44599</v>
      </c>
      <c r="B15687" s="201">
        <v>2.2799999999999998</v>
      </c>
    </row>
    <row r="15688" spans="1:2" x14ac:dyDescent="0.25">
      <c r="A15688" s="204">
        <v>44600</v>
      </c>
      <c r="B15688" s="201">
        <v>2.31</v>
      </c>
    </row>
    <row r="15689" spans="1:2" x14ac:dyDescent="0.25">
      <c r="A15689" s="204">
        <v>44601</v>
      </c>
      <c r="B15689" s="201">
        <v>2.31</v>
      </c>
    </row>
    <row r="15690" spans="1:2" x14ac:dyDescent="0.25">
      <c r="A15690" s="204">
        <v>44602</v>
      </c>
      <c r="B15690" s="201">
        <v>2.37</v>
      </c>
    </row>
    <row r="15691" spans="1:2" x14ac:dyDescent="0.25">
      <c r="A15691" s="204">
        <v>44603</v>
      </c>
      <c r="B15691" s="201">
        <v>2.2999999999999998</v>
      </c>
    </row>
    <row r="15692" spans="1:2" x14ac:dyDescent="0.25">
      <c r="A15692" s="204">
        <v>44606</v>
      </c>
      <c r="B15692" s="201">
        <v>2.35</v>
      </c>
    </row>
    <row r="15693" spans="1:2" x14ac:dyDescent="0.25">
      <c r="A15693" s="204">
        <v>44607</v>
      </c>
      <c r="B15693" s="201">
        <v>2.42</v>
      </c>
    </row>
    <row r="15694" spans="1:2" x14ac:dyDescent="0.25">
      <c r="A15694" s="204">
        <v>44608</v>
      </c>
      <c r="B15694" s="201">
        <v>2.39</v>
      </c>
    </row>
    <row r="15695" spans="1:2" x14ac:dyDescent="0.25">
      <c r="A15695" s="204">
        <v>44609</v>
      </c>
      <c r="B15695" s="201">
        <v>2.35</v>
      </c>
    </row>
    <row r="15696" spans="1:2" x14ac:dyDescent="0.25">
      <c r="A15696" s="204">
        <v>44610</v>
      </c>
      <c r="B15696" s="201">
        <v>2.2999999999999998</v>
      </c>
    </row>
    <row r="15697" spans="1:2" x14ac:dyDescent="0.25">
      <c r="A15697" s="204">
        <v>44613</v>
      </c>
      <c r="B15697" s="201" t="e">
        <f>NA()</f>
        <v>#N/A</v>
      </c>
    </row>
    <row r="15698" spans="1:2" x14ac:dyDescent="0.25">
      <c r="A15698" s="204">
        <v>44614</v>
      </c>
      <c r="B15698" s="201">
        <v>2.31</v>
      </c>
    </row>
    <row r="15699" spans="1:2" x14ac:dyDescent="0.25">
      <c r="A15699" s="204">
        <v>44615</v>
      </c>
      <c r="B15699" s="201">
        <v>2.36</v>
      </c>
    </row>
    <row r="15700" spans="1:2" x14ac:dyDescent="0.25">
      <c r="A15700" s="204">
        <v>44616</v>
      </c>
      <c r="B15700" s="201">
        <v>2.36</v>
      </c>
    </row>
    <row r="15701" spans="1:2" x14ac:dyDescent="0.25">
      <c r="A15701" s="204">
        <v>44617</v>
      </c>
      <c r="B15701" s="201">
        <v>2.37</v>
      </c>
    </row>
    <row r="15702" spans="1:2" x14ac:dyDescent="0.25">
      <c r="A15702" s="204">
        <v>44620</v>
      </c>
      <c r="B15702" s="201">
        <v>2.25</v>
      </c>
    </row>
    <row r="15703" spans="1:2" x14ac:dyDescent="0.25">
      <c r="A15703" s="204">
        <v>44621</v>
      </c>
      <c r="B15703" s="201">
        <v>2.19</v>
      </c>
    </row>
    <row r="15704" spans="1:2" x14ac:dyDescent="0.25">
      <c r="A15704" s="204">
        <v>44622</v>
      </c>
      <c r="B15704" s="201">
        <v>2.3199999999999998</v>
      </c>
    </row>
    <row r="15705" spans="1:2" x14ac:dyDescent="0.25">
      <c r="A15705" s="204">
        <v>44623</v>
      </c>
      <c r="B15705" s="201">
        <v>2.3199999999999998</v>
      </c>
    </row>
    <row r="15706" spans="1:2" x14ac:dyDescent="0.25">
      <c r="A15706" s="204">
        <v>44624</v>
      </c>
      <c r="B15706" s="201">
        <v>2.23</v>
      </c>
    </row>
    <row r="15707" spans="1:2" x14ac:dyDescent="0.25">
      <c r="A15707" s="204">
        <v>44627</v>
      </c>
      <c r="B15707" s="201">
        <v>2.29</v>
      </c>
    </row>
    <row r="15708" spans="1:2" x14ac:dyDescent="0.25">
      <c r="A15708" s="204">
        <v>44628</v>
      </c>
      <c r="B15708" s="201">
        <v>2.34</v>
      </c>
    </row>
    <row r="15709" spans="1:2" x14ac:dyDescent="0.25">
      <c r="A15709" s="204">
        <v>44629</v>
      </c>
      <c r="B15709" s="201">
        <v>2.38</v>
      </c>
    </row>
    <row r="15710" spans="1:2" x14ac:dyDescent="0.25">
      <c r="A15710" s="204">
        <v>44630</v>
      </c>
      <c r="B15710" s="201">
        <v>2.4500000000000002</v>
      </c>
    </row>
    <row r="15711" spans="1:2" x14ac:dyDescent="0.25">
      <c r="A15711" s="204">
        <v>44631</v>
      </c>
      <c r="B15711" s="201">
        <v>2.4500000000000002</v>
      </c>
    </row>
    <row r="15712" spans="1:2" x14ac:dyDescent="0.25">
      <c r="A15712" s="204">
        <v>44634</v>
      </c>
      <c r="B15712" s="201">
        <v>2.56</v>
      </c>
    </row>
    <row r="15713" spans="1:2" x14ac:dyDescent="0.25">
      <c r="A15713" s="204">
        <v>44635</v>
      </c>
      <c r="B15713" s="201">
        <v>2.57</v>
      </c>
    </row>
    <row r="15714" spans="1:2" x14ac:dyDescent="0.25">
      <c r="A15714" s="204">
        <v>44636</v>
      </c>
      <c r="B15714" s="201">
        <v>2.56</v>
      </c>
    </row>
    <row r="15715" spans="1:2" x14ac:dyDescent="0.25">
      <c r="A15715" s="204">
        <v>44637</v>
      </c>
      <c r="B15715" s="201">
        <v>2.6</v>
      </c>
    </row>
    <row r="15716" spans="1:2" x14ac:dyDescent="0.25">
      <c r="A15716" s="204">
        <v>44638</v>
      </c>
      <c r="B15716" s="201">
        <v>2.5299999999999998</v>
      </c>
    </row>
    <row r="15717" spans="1:2" x14ac:dyDescent="0.25">
      <c r="A15717" s="204">
        <v>44641</v>
      </c>
      <c r="B15717" s="201">
        <v>2.67</v>
      </c>
    </row>
    <row r="15718" spans="1:2" x14ac:dyDescent="0.25">
      <c r="A15718" s="204">
        <v>44642</v>
      </c>
      <c r="B15718" s="201">
        <v>2.71</v>
      </c>
    </row>
    <row r="15719" spans="1:2" x14ac:dyDescent="0.25">
      <c r="A15719" s="204">
        <v>44643</v>
      </c>
      <c r="B15719" s="201">
        <v>2.65</v>
      </c>
    </row>
    <row r="15720" spans="1:2" x14ac:dyDescent="0.25">
      <c r="A15720" s="204">
        <v>44644</v>
      </c>
      <c r="B15720" s="201">
        <v>2.63</v>
      </c>
    </row>
    <row r="15721" spans="1:2" x14ac:dyDescent="0.25">
      <c r="A15721" s="204">
        <v>44645</v>
      </c>
      <c r="B15721" s="201">
        <v>2.74</v>
      </c>
    </row>
    <row r="15722" spans="1:2" x14ac:dyDescent="0.25">
      <c r="A15722" s="204">
        <v>44648</v>
      </c>
      <c r="B15722" s="201">
        <v>2.72</v>
      </c>
    </row>
    <row r="15723" spans="1:2" x14ac:dyDescent="0.25">
      <c r="A15723" s="204">
        <v>44649</v>
      </c>
      <c r="B15723" s="201">
        <v>2.68</v>
      </c>
    </row>
    <row r="15724" spans="1:2" x14ac:dyDescent="0.25">
      <c r="A15724" s="204">
        <v>44650</v>
      </c>
      <c r="B15724" s="201">
        <v>2.63</v>
      </c>
    </row>
    <row r="15725" spans="1:2" x14ac:dyDescent="0.25">
      <c r="A15725" s="204">
        <v>44651</v>
      </c>
      <c r="B15725" s="201">
        <v>2.59</v>
      </c>
    </row>
    <row r="15726" spans="1:2" x14ac:dyDescent="0.25">
      <c r="A15726" s="204">
        <v>44652</v>
      </c>
      <c r="B15726" s="201">
        <v>2.6</v>
      </c>
    </row>
    <row r="15727" spans="1:2" x14ac:dyDescent="0.25">
      <c r="A15727" s="204">
        <v>44655</v>
      </c>
      <c r="B15727" s="201">
        <v>2.64</v>
      </c>
    </row>
    <row r="15728" spans="1:2" x14ac:dyDescent="0.25">
      <c r="A15728" s="204">
        <v>44656</v>
      </c>
      <c r="B15728" s="201">
        <v>2.74</v>
      </c>
    </row>
    <row r="15729" spans="1:2" x14ac:dyDescent="0.25">
      <c r="A15729" s="204">
        <v>44657</v>
      </c>
      <c r="B15729" s="201">
        <v>2.81</v>
      </c>
    </row>
    <row r="15730" spans="1:2" x14ac:dyDescent="0.25">
      <c r="A15730" s="204">
        <v>44658</v>
      </c>
      <c r="B15730" s="201">
        <v>2.87</v>
      </c>
    </row>
    <row r="15731" spans="1:2" x14ac:dyDescent="0.25">
      <c r="A15731" s="204">
        <v>44659</v>
      </c>
      <c r="B15731" s="201">
        <v>2.94</v>
      </c>
    </row>
    <row r="15732" spans="1:2" x14ac:dyDescent="0.25">
      <c r="A15732" s="204">
        <v>44662</v>
      </c>
      <c r="B15732" s="201">
        <v>3.02</v>
      </c>
    </row>
    <row r="15733" spans="1:2" x14ac:dyDescent="0.25">
      <c r="A15733" s="204">
        <v>44663</v>
      </c>
      <c r="B15733" s="201">
        <v>2.99</v>
      </c>
    </row>
    <row r="15734" spans="1:2" x14ac:dyDescent="0.25">
      <c r="A15734" s="204">
        <v>44664</v>
      </c>
      <c r="B15734" s="201">
        <v>2.97</v>
      </c>
    </row>
    <row r="15735" spans="1:2" x14ac:dyDescent="0.25">
      <c r="A15735" s="204">
        <v>44665</v>
      </c>
      <c r="B15735" s="201">
        <v>3.09</v>
      </c>
    </row>
    <row r="15736" spans="1:2" x14ac:dyDescent="0.25">
      <c r="A15736" s="204">
        <v>44666</v>
      </c>
      <c r="B15736" s="201" t="e">
        <f>NA()</f>
        <v>#N/A</v>
      </c>
    </row>
    <row r="15737" spans="1:2" x14ac:dyDescent="0.25">
      <c r="A15737" s="204">
        <v>44669</v>
      </c>
      <c r="B15737" s="201">
        <v>3.12</v>
      </c>
    </row>
    <row r="15738" spans="1:2" x14ac:dyDescent="0.25">
      <c r="A15738" s="204">
        <v>44670</v>
      </c>
      <c r="B15738" s="201">
        <v>3.19</v>
      </c>
    </row>
    <row r="15739" spans="1:2" x14ac:dyDescent="0.25">
      <c r="A15739" s="204">
        <v>44671</v>
      </c>
      <c r="B15739" s="201">
        <v>3.08</v>
      </c>
    </row>
    <row r="15740" spans="1:2" x14ac:dyDescent="0.25">
      <c r="A15740" s="204">
        <v>44672</v>
      </c>
      <c r="B15740" s="201">
        <v>3.12</v>
      </c>
    </row>
    <row r="15741" spans="1:2" x14ac:dyDescent="0.25">
      <c r="A15741" s="204">
        <v>44673</v>
      </c>
      <c r="B15741" s="201">
        <v>3.14</v>
      </c>
    </row>
    <row r="15742" spans="1:2" x14ac:dyDescent="0.25">
      <c r="A15742" s="204">
        <v>44676</v>
      </c>
      <c r="B15742" s="201">
        <v>3.06</v>
      </c>
    </row>
    <row r="15743" spans="1:2" x14ac:dyDescent="0.25">
      <c r="A15743" s="204">
        <v>44677</v>
      </c>
      <c r="B15743" s="201">
        <v>3.03</v>
      </c>
    </row>
    <row r="15744" spans="1:2" x14ac:dyDescent="0.25">
      <c r="A15744" s="204">
        <v>44678</v>
      </c>
      <c r="B15744" s="201">
        <v>3.08</v>
      </c>
    </row>
    <row r="15745" spans="1:2" x14ac:dyDescent="0.25">
      <c r="A15745" s="204">
        <v>44679</v>
      </c>
      <c r="B15745" s="201">
        <v>3.1</v>
      </c>
    </row>
    <row r="15746" spans="1:2" x14ac:dyDescent="0.25">
      <c r="A15746" s="204">
        <v>44680</v>
      </c>
      <c r="B15746" s="201">
        <v>3.14</v>
      </c>
    </row>
    <row r="15747" spans="1:2" x14ac:dyDescent="0.25">
      <c r="A15747" s="204">
        <v>44683</v>
      </c>
      <c r="B15747" s="201">
        <v>3.26</v>
      </c>
    </row>
    <row r="15748" spans="1:2" x14ac:dyDescent="0.25">
      <c r="A15748" s="204">
        <v>44684</v>
      </c>
      <c r="B15748" s="201">
        <v>3.21</v>
      </c>
    </row>
    <row r="15749" spans="1:2" x14ac:dyDescent="0.25">
      <c r="A15749" s="204">
        <v>44685</v>
      </c>
      <c r="B15749" s="201">
        <v>3.21</v>
      </c>
    </row>
    <row r="15750" spans="1:2" x14ac:dyDescent="0.25">
      <c r="A15750" s="204">
        <v>44686</v>
      </c>
      <c r="B15750" s="201">
        <v>3.35</v>
      </c>
    </row>
    <row r="15751" spans="1:2" x14ac:dyDescent="0.25">
      <c r="A15751" s="204">
        <v>44687</v>
      </c>
      <c r="B15751" s="201">
        <v>3.43</v>
      </c>
    </row>
    <row r="15752" spans="1:2" x14ac:dyDescent="0.25">
      <c r="A15752" s="204">
        <v>44690</v>
      </c>
      <c r="B15752" s="201">
        <v>3.38</v>
      </c>
    </row>
    <row r="15753" spans="1:2" x14ac:dyDescent="0.25">
      <c r="A15753" s="204">
        <v>44691</v>
      </c>
      <c r="B15753" s="201">
        <v>3.31</v>
      </c>
    </row>
    <row r="15754" spans="1:2" x14ac:dyDescent="0.25">
      <c r="A15754" s="204">
        <v>44692</v>
      </c>
      <c r="B15754" s="201">
        <v>3.25</v>
      </c>
    </row>
    <row r="15755" spans="1:2" x14ac:dyDescent="0.25">
      <c r="A15755" s="204">
        <v>44693</v>
      </c>
      <c r="B15755" s="201">
        <v>3.22</v>
      </c>
    </row>
    <row r="15756" spans="1:2" x14ac:dyDescent="0.25">
      <c r="A15756" s="204">
        <v>44694</v>
      </c>
      <c r="B15756" s="201">
        <v>3.32</v>
      </c>
    </row>
    <row r="15757" spans="1:2" x14ac:dyDescent="0.25">
      <c r="A15757" s="204">
        <v>44697</v>
      </c>
      <c r="B15757" s="201">
        <v>3.3</v>
      </c>
    </row>
    <row r="15758" spans="1:2" x14ac:dyDescent="0.25">
      <c r="A15758" s="204">
        <v>44698</v>
      </c>
      <c r="B15758" s="201">
        <v>3.36</v>
      </c>
    </row>
    <row r="15759" spans="1:2" x14ac:dyDescent="0.25">
      <c r="A15759" s="204">
        <v>44699</v>
      </c>
      <c r="B15759" s="201">
        <v>3.24</v>
      </c>
    </row>
    <row r="15760" spans="1:2" x14ac:dyDescent="0.25">
      <c r="A15760" s="204">
        <v>44700</v>
      </c>
      <c r="B15760" s="201">
        <v>3.24</v>
      </c>
    </row>
    <row r="15761" spans="1:2" x14ac:dyDescent="0.25">
      <c r="A15761" s="204">
        <v>44701</v>
      </c>
      <c r="B15761" s="201">
        <v>3.17</v>
      </c>
    </row>
    <row r="15762" spans="1:2" x14ac:dyDescent="0.25">
      <c r="A15762" s="204">
        <v>44704</v>
      </c>
      <c r="B15762" s="201">
        <v>3.26</v>
      </c>
    </row>
    <row r="15763" spans="1:2" x14ac:dyDescent="0.25">
      <c r="A15763" s="204">
        <v>44705</v>
      </c>
      <c r="B15763" s="201">
        <v>3.16</v>
      </c>
    </row>
    <row r="15764" spans="1:2" x14ac:dyDescent="0.25">
      <c r="A15764" s="204">
        <v>44706</v>
      </c>
      <c r="B15764" s="201">
        <v>3.14</v>
      </c>
    </row>
    <row r="15765" spans="1:2" x14ac:dyDescent="0.25">
      <c r="A15765" s="204">
        <v>44707</v>
      </c>
      <c r="B15765" s="201">
        <v>3.18</v>
      </c>
    </row>
    <row r="15766" spans="1:2" x14ac:dyDescent="0.25">
      <c r="A15766" s="204">
        <v>44708</v>
      </c>
      <c r="B15766" s="201">
        <v>3.16</v>
      </c>
    </row>
    <row r="15767" spans="1:2" x14ac:dyDescent="0.25">
      <c r="A15767" s="204">
        <v>44711</v>
      </c>
      <c r="B15767" s="201" t="e">
        <f>NA()</f>
        <v>#N/A</v>
      </c>
    </row>
    <row r="15768" spans="1:2" x14ac:dyDescent="0.25">
      <c r="A15768" s="204">
        <v>44712</v>
      </c>
      <c r="B15768" s="201">
        <v>3.28</v>
      </c>
    </row>
    <row r="15769" spans="1:2" x14ac:dyDescent="0.25">
      <c r="A15769" s="204">
        <v>44713</v>
      </c>
      <c r="B15769" s="201">
        <v>3.31</v>
      </c>
    </row>
    <row r="15770" spans="1:2" x14ac:dyDescent="0.25">
      <c r="A15770" s="204">
        <v>44714</v>
      </c>
      <c r="B15770" s="201">
        <v>3.3</v>
      </c>
    </row>
    <row r="15771" spans="1:2" x14ac:dyDescent="0.25">
      <c r="A15771" s="204">
        <v>44715</v>
      </c>
      <c r="B15771" s="201">
        <v>3.33</v>
      </c>
    </row>
    <row r="15772" spans="1:2" x14ac:dyDescent="0.25">
      <c r="A15772" s="204">
        <v>44718</v>
      </c>
      <c r="B15772" s="201">
        <v>3.41</v>
      </c>
    </row>
    <row r="15773" spans="1:2" x14ac:dyDescent="0.25">
      <c r="A15773" s="204">
        <v>44719</v>
      </c>
      <c r="B15773" s="201">
        <v>3.35</v>
      </c>
    </row>
    <row r="15774" spans="1:2" x14ac:dyDescent="0.25">
      <c r="A15774" s="204">
        <v>44720</v>
      </c>
      <c r="B15774" s="201">
        <v>3.4</v>
      </c>
    </row>
    <row r="15775" spans="1:2" x14ac:dyDescent="0.25">
      <c r="A15775" s="204">
        <v>44721</v>
      </c>
      <c r="B15775" s="201">
        <v>3.4</v>
      </c>
    </row>
    <row r="15776" spans="1:2" x14ac:dyDescent="0.25">
      <c r="A15776" s="204">
        <v>44722</v>
      </c>
      <c r="B15776" s="201">
        <v>3.45</v>
      </c>
    </row>
    <row r="15777" spans="1:2" x14ac:dyDescent="0.25">
      <c r="A15777" s="204">
        <v>44725</v>
      </c>
      <c r="B15777" s="201">
        <v>3.68</v>
      </c>
    </row>
    <row r="15778" spans="1:2" x14ac:dyDescent="0.25">
      <c r="A15778" s="204">
        <v>44726</v>
      </c>
      <c r="B15778" s="201">
        <v>3.72</v>
      </c>
    </row>
    <row r="15779" spans="1:2" x14ac:dyDescent="0.25">
      <c r="A15779" s="204">
        <v>44727</v>
      </c>
      <c r="B15779" s="201">
        <v>3.64</v>
      </c>
    </row>
    <row r="15780" spans="1:2" x14ac:dyDescent="0.25">
      <c r="A15780" s="204">
        <v>44728</v>
      </c>
      <c r="B15780" s="201">
        <v>3.59</v>
      </c>
    </row>
    <row r="15781" spans="1:2" x14ac:dyDescent="0.25">
      <c r="A15781" s="204">
        <v>44729</v>
      </c>
      <c r="B15781" s="201">
        <v>3.55</v>
      </c>
    </row>
    <row r="15782" spans="1:2" x14ac:dyDescent="0.25">
      <c r="A15782" s="204">
        <v>44732</v>
      </c>
      <c r="B15782" s="201" t="e">
        <f>NA()</f>
        <v>#N/A</v>
      </c>
    </row>
    <row r="15783" spans="1:2" x14ac:dyDescent="0.25">
      <c r="A15783" s="204">
        <v>44733</v>
      </c>
      <c r="B15783" s="201">
        <v>3.63</v>
      </c>
    </row>
    <row r="15784" spans="1:2" x14ac:dyDescent="0.25">
      <c r="A15784" s="204">
        <v>44734</v>
      </c>
      <c r="B15784" s="201">
        <v>3.49</v>
      </c>
    </row>
    <row r="15785" spans="1:2" x14ac:dyDescent="0.25">
      <c r="A15785" s="204">
        <v>44735</v>
      </c>
      <c r="B15785" s="201">
        <v>3.45</v>
      </c>
    </row>
    <row r="15786" spans="1:2" x14ac:dyDescent="0.25">
      <c r="A15786" s="204">
        <v>44736</v>
      </c>
      <c r="B15786" s="201">
        <v>3.51</v>
      </c>
    </row>
    <row r="15787" spans="1:2" x14ac:dyDescent="0.25">
      <c r="A15787" s="204">
        <v>44739</v>
      </c>
      <c r="B15787" s="201">
        <v>3.56</v>
      </c>
    </row>
    <row r="15788" spans="1:2" x14ac:dyDescent="0.25">
      <c r="A15788" s="204">
        <v>44740</v>
      </c>
      <c r="B15788" s="201">
        <v>3.55</v>
      </c>
    </row>
    <row r="15789" spans="1:2" x14ac:dyDescent="0.25">
      <c r="A15789" s="204">
        <v>44741</v>
      </c>
      <c r="B15789" s="201">
        <v>3.46</v>
      </c>
    </row>
    <row r="15790" spans="1:2" x14ac:dyDescent="0.25">
      <c r="A15790" s="204">
        <v>44742</v>
      </c>
      <c r="B15790" s="201">
        <v>3.38</v>
      </c>
    </row>
    <row r="15791" spans="1:2" x14ac:dyDescent="0.25">
      <c r="A15791" s="204">
        <v>44743</v>
      </c>
      <c r="B15791" s="201">
        <v>3.35</v>
      </c>
    </row>
    <row r="15792" spans="1:2" x14ac:dyDescent="0.25">
      <c r="A15792" s="204">
        <v>44746</v>
      </c>
      <c r="B15792" s="201" t="e">
        <f>NA()</f>
        <v>#N/A</v>
      </c>
    </row>
    <row r="15793" spans="1:2" x14ac:dyDescent="0.25">
      <c r="A15793" s="204">
        <v>44747</v>
      </c>
      <c r="B15793" s="201">
        <v>3.31</v>
      </c>
    </row>
    <row r="15794" spans="1:2" x14ac:dyDescent="0.25">
      <c r="A15794" s="204">
        <v>44748</v>
      </c>
      <c r="B15794" s="201">
        <v>3.42</v>
      </c>
    </row>
    <row r="15795" spans="1:2" x14ac:dyDescent="0.25">
      <c r="A15795" s="204">
        <v>44749</v>
      </c>
      <c r="B15795" s="201">
        <v>3.45</v>
      </c>
    </row>
    <row r="15796" spans="1:2" x14ac:dyDescent="0.25">
      <c r="A15796" s="204">
        <v>44750</v>
      </c>
      <c r="B15796" s="201">
        <v>3.53</v>
      </c>
    </row>
    <row r="15797" spans="1:2" x14ac:dyDescent="0.25">
      <c r="A15797" s="204">
        <v>44753</v>
      </c>
      <c r="B15797" s="201">
        <v>3.43</v>
      </c>
    </row>
    <row r="15798" spans="1:2" x14ac:dyDescent="0.25">
      <c r="A15798" s="204">
        <v>44754</v>
      </c>
      <c r="B15798" s="201">
        <v>3.37</v>
      </c>
    </row>
    <row r="15799" spans="1:2" x14ac:dyDescent="0.25">
      <c r="A15799" s="204">
        <v>44755</v>
      </c>
      <c r="B15799" s="201">
        <v>3.35</v>
      </c>
    </row>
    <row r="15800" spans="1:2" x14ac:dyDescent="0.25">
      <c r="A15800" s="204">
        <v>44756</v>
      </c>
      <c r="B15800" s="201">
        <v>3.36</v>
      </c>
    </row>
    <row r="15801" spans="1:2" x14ac:dyDescent="0.25">
      <c r="A15801" s="204">
        <v>44757</v>
      </c>
      <c r="B15801" s="201">
        <v>3.34</v>
      </c>
    </row>
    <row r="15802" spans="1:2" x14ac:dyDescent="0.25">
      <c r="A15802" s="204">
        <v>44760</v>
      </c>
      <c r="B15802" s="201">
        <v>3.39</v>
      </c>
    </row>
    <row r="15803" spans="1:2" x14ac:dyDescent="0.25">
      <c r="A15803" s="204">
        <v>44761</v>
      </c>
      <c r="B15803" s="201">
        <v>3.42</v>
      </c>
    </row>
    <row r="15804" spans="1:2" x14ac:dyDescent="0.25">
      <c r="A15804" s="204">
        <v>44762</v>
      </c>
      <c r="B15804" s="201">
        <v>3.43</v>
      </c>
    </row>
    <row r="15805" spans="1:2" x14ac:dyDescent="0.25">
      <c r="A15805" s="204">
        <v>44763</v>
      </c>
      <c r="B15805" s="201">
        <v>3.33</v>
      </c>
    </row>
    <row r="15806" spans="1:2" x14ac:dyDescent="0.25">
      <c r="A15806" s="204">
        <v>44764</v>
      </c>
      <c r="B15806" s="201">
        <v>3.23</v>
      </c>
    </row>
    <row r="15807" spans="1:2" x14ac:dyDescent="0.25">
      <c r="A15807" s="204">
        <v>44767</v>
      </c>
      <c r="B15807" s="201">
        <v>3.28</v>
      </c>
    </row>
    <row r="15808" spans="1:2" x14ac:dyDescent="0.25">
      <c r="A15808" s="204">
        <v>44768</v>
      </c>
      <c r="B15808" s="201">
        <v>3.27</v>
      </c>
    </row>
    <row r="15809" spans="1:2" x14ac:dyDescent="0.25">
      <c r="A15809" s="204">
        <v>44769</v>
      </c>
      <c r="B15809" s="201">
        <v>3.26</v>
      </c>
    </row>
    <row r="15810" spans="1:2" x14ac:dyDescent="0.25">
      <c r="A15810" s="204">
        <v>44770</v>
      </c>
      <c r="B15810" s="201">
        <v>3.23</v>
      </c>
    </row>
    <row r="15811" spans="1:2" x14ac:dyDescent="0.25">
      <c r="A15811" s="204">
        <v>44771</v>
      </c>
      <c r="B15811" s="201">
        <v>3.2</v>
      </c>
    </row>
    <row r="15812" spans="1:2" x14ac:dyDescent="0.25">
      <c r="A15812" s="204">
        <v>44774</v>
      </c>
      <c r="B15812" s="201">
        <v>3.12</v>
      </c>
    </row>
    <row r="15813" spans="1:2" x14ac:dyDescent="0.25">
      <c r="A15813" s="204">
        <v>44775</v>
      </c>
      <c r="B15813" s="201">
        <v>3.22</v>
      </c>
    </row>
    <row r="15814" spans="1:2" x14ac:dyDescent="0.25">
      <c r="A15814" s="204">
        <v>44776</v>
      </c>
      <c r="B15814" s="201">
        <v>3.17</v>
      </c>
    </row>
    <row r="15815" spans="1:2" x14ac:dyDescent="0.25">
      <c r="A15815" s="204">
        <v>44777</v>
      </c>
      <c r="B15815" s="201">
        <v>3.15</v>
      </c>
    </row>
    <row r="15816" spans="1:2" x14ac:dyDescent="0.25">
      <c r="A15816" s="204">
        <v>44778</v>
      </c>
      <c r="B15816" s="201">
        <v>3.27</v>
      </c>
    </row>
    <row r="15817" spans="1:2" x14ac:dyDescent="0.25">
      <c r="A15817" s="204">
        <v>44781</v>
      </c>
      <c r="B15817" s="201">
        <v>3.22</v>
      </c>
    </row>
    <row r="15818" spans="1:2" x14ac:dyDescent="0.25">
      <c r="A15818" s="204">
        <v>44782</v>
      </c>
      <c r="B15818" s="201">
        <v>3.24</v>
      </c>
    </row>
    <row r="15819" spans="1:2" x14ac:dyDescent="0.25">
      <c r="A15819" s="204">
        <v>44783</v>
      </c>
      <c r="B15819" s="201">
        <v>3.27</v>
      </c>
    </row>
    <row r="15820" spans="1:2" x14ac:dyDescent="0.25">
      <c r="A15820" s="204">
        <v>44784</v>
      </c>
      <c r="B15820" s="201">
        <v>3.38</v>
      </c>
    </row>
    <row r="15821" spans="1:2" x14ac:dyDescent="0.25">
      <c r="A15821" s="204">
        <v>44785</v>
      </c>
      <c r="B15821" s="201">
        <v>3.34</v>
      </c>
    </row>
    <row r="15822" spans="1:2" x14ac:dyDescent="0.25">
      <c r="A15822" s="204">
        <v>44788</v>
      </c>
      <c r="B15822" s="201">
        <v>3.31</v>
      </c>
    </row>
    <row r="15823" spans="1:2" x14ac:dyDescent="0.25">
      <c r="A15823" s="204">
        <v>44789</v>
      </c>
      <c r="B15823" s="201">
        <v>3.31</v>
      </c>
    </row>
    <row r="15824" spans="1:2" x14ac:dyDescent="0.25">
      <c r="A15824" s="204">
        <v>44790</v>
      </c>
      <c r="B15824" s="201">
        <v>3.37</v>
      </c>
    </row>
    <row r="15825" spans="1:2" x14ac:dyDescent="0.25">
      <c r="A15825" s="204">
        <v>44791</v>
      </c>
      <c r="B15825" s="201">
        <v>3.35</v>
      </c>
    </row>
    <row r="15826" spans="1:2" x14ac:dyDescent="0.25">
      <c r="A15826" s="204">
        <v>44792</v>
      </c>
      <c r="B15826" s="201">
        <v>3.44</v>
      </c>
    </row>
    <row r="15827" spans="1:2" x14ac:dyDescent="0.25">
      <c r="A15827" s="204">
        <v>44795</v>
      </c>
      <c r="B15827" s="201">
        <v>3.48</v>
      </c>
    </row>
    <row r="15828" spans="1:2" x14ac:dyDescent="0.25">
      <c r="A15828" s="204">
        <v>44796</v>
      </c>
      <c r="B15828" s="201">
        <v>3.49</v>
      </c>
    </row>
    <row r="15829" spans="1:2" x14ac:dyDescent="0.25">
      <c r="A15829" s="204">
        <v>44797</v>
      </c>
      <c r="B15829" s="201">
        <v>3.55</v>
      </c>
    </row>
    <row r="15830" spans="1:2" x14ac:dyDescent="0.25">
      <c r="A15830" s="204">
        <v>44798</v>
      </c>
      <c r="B15830" s="201">
        <v>3.47</v>
      </c>
    </row>
    <row r="15831" spans="1:2" x14ac:dyDescent="0.25">
      <c r="A15831" s="204">
        <v>44799</v>
      </c>
      <c r="B15831" s="201">
        <v>3.44</v>
      </c>
    </row>
    <row r="15832" spans="1:2" x14ac:dyDescent="0.25">
      <c r="A15832" s="204">
        <v>44802</v>
      </c>
      <c r="B15832" s="201">
        <v>3.5</v>
      </c>
    </row>
    <row r="15833" spans="1:2" x14ac:dyDescent="0.25">
      <c r="A15833" s="204">
        <v>44803</v>
      </c>
      <c r="B15833" s="201">
        <v>3.49</v>
      </c>
    </row>
    <row r="15834" spans="1:2" x14ac:dyDescent="0.25">
      <c r="A15834" s="204">
        <v>44804</v>
      </c>
      <c r="B15834" s="201">
        <v>3.53</v>
      </c>
    </row>
    <row r="15835" spans="1:2" x14ac:dyDescent="0.25">
      <c r="A15835" s="204">
        <v>44805</v>
      </c>
      <c r="B15835" s="201">
        <v>3.64</v>
      </c>
    </row>
    <row r="15836" spans="1:2" x14ac:dyDescent="0.25">
      <c r="A15836" s="204">
        <v>44806</v>
      </c>
      <c r="B15836" s="201">
        <v>3.61</v>
      </c>
    </row>
    <row r="15837" spans="1:2" x14ac:dyDescent="0.25">
      <c r="A15837" s="204">
        <v>44809</v>
      </c>
      <c r="B15837" s="201" t="e">
        <f>NA()</f>
        <v>#N/A</v>
      </c>
    </row>
    <row r="15838" spans="1:2" x14ac:dyDescent="0.25">
      <c r="A15838" s="204">
        <v>44810</v>
      </c>
      <c r="B15838" s="201">
        <v>3.74</v>
      </c>
    </row>
    <row r="15839" spans="1:2" x14ac:dyDescent="0.25">
      <c r="A15839" s="204">
        <v>44811</v>
      </c>
      <c r="B15839" s="201">
        <v>3.67</v>
      </c>
    </row>
    <row r="15840" spans="1:2" x14ac:dyDescent="0.25">
      <c r="A15840" s="204">
        <v>44812</v>
      </c>
      <c r="B15840" s="201">
        <v>3.69</v>
      </c>
    </row>
    <row r="15841" spans="1:2" x14ac:dyDescent="0.25">
      <c r="A15841" s="204">
        <v>44813</v>
      </c>
      <c r="B15841" s="201">
        <v>3.71</v>
      </c>
    </row>
    <row r="15842" spans="1:2" x14ac:dyDescent="0.25">
      <c r="A15842" s="204">
        <v>44816</v>
      </c>
      <c r="B15842" s="201">
        <v>3.76</v>
      </c>
    </row>
    <row r="15843" spans="1:2" x14ac:dyDescent="0.25">
      <c r="A15843" s="204">
        <v>44817</v>
      </c>
      <c r="B15843" s="201">
        <v>3.75</v>
      </c>
    </row>
    <row r="15844" spans="1:2" x14ac:dyDescent="0.25">
      <c r="A15844" s="204">
        <v>44818</v>
      </c>
      <c r="B15844" s="201">
        <v>3.73</v>
      </c>
    </row>
    <row r="15845" spans="1:2" x14ac:dyDescent="0.25">
      <c r="A15845" s="204">
        <v>44819</v>
      </c>
      <c r="B15845" s="201">
        <v>3.75</v>
      </c>
    </row>
    <row r="15846" spans="1:2" x14ac:dyDescent="0.25">
      <c r="A15846" s="204">
        <v>44820</v>
      </c>
      <c r="B15846" s="201">
        <v>3.79</v>
      </c>
    </row>
    <row r="15847" spans="1:2" x14ac:dyDescent="0.25">
      <c r="A15847" s="204">
        <v>44823</v>
      </c>
      <c r="B15847" s="201">
        <v>3.77</v>
      </c>
    </row>
    <row r="15848" spans="1:2" x14ac:dyDescent="0.25">
      <c r="A15848" s="204">
        <v>44824</v>
      </c>
      <c r="B15848" s="201">
        <v>3.83</v>
      </c>
    </row>
    <row r="15849" spans="1:2" x14ac:dyDescent="0.25">
      <c r="A15849" s="204">
        <v>44825</v>
      </c>
      <c r="B15849" s="201">
        <v>3.73</v>
      </c>
    </row>
    <row r="15850" spans="1:2" x14ac:dyDescent="0.25">
      <c r="A15850" s="204">
        <v>44826</v>
      </c>
      <c r="B15850" s="201">
        <v>3.9</v>
      </c>
    </row>
    <row r="15851" spans="1:2" x14ac:dyDescent="0.25">
      <c r="A15851" s="204">
        <v>44827</v>
      </c>
      <c r="B15851" s="201">
        <v>3.87</v>
      </c>
    </row>
    <row r="15852" spans="1:2" x14ac:dyDescent="0.25">
      <c r="A15852" s="204">
        <v>44830</v>
      </c>
      <c r="B15852" s="201">
        <v>4.01</v>
      </c>
    </row>
    <row r="15853" spans="1:2" x14ac:dyDescent="0.25">
      <c r="A15853" s="204">
        <v>44831</v>
      </c>
      <c r="B15853" s="201">
        <v>4.1500000000000004</v>
      </c>
    </row>
    <row r="15854" spans="1:2" x14ac:dyDescent="0.25">
      <c r="A15854" s="204">
        <v>44832</v>
      </c>
      <c r="B15854" s="201">
        <v>3.98</v>
      </c>
    </row>
    <row r="15855" spans="1:2" x14ac:dyDescent="0.25">
      <c r="A15855" s="204">
        <v>44833</v>
      </c>
      <c r="B15855" s="201">
        <v>4</v>
      </c>
    </row>
    <row r="15856" spans="1:2" x14ac:dyDescent="0.25">
      <c r="A15856" s="204">
        <v>44834</v>
      </c>
      <c r="B15856" s="201">
        <v>4.08</v>
      </c>
    </row>
    <row r="15857" spans="1:2" x14ac:dyDescent="0.25">
      <c r="A15857" s="204">
        <v>44837</v>
      </c>
      <c r="B15857" s="201">
        <v>4</v>
      </c>
    </row>
    <row r="15858" spans="1:2" x14ac:dyDescent="0.25">
      <c r="A15858" s="204">
        <v>44838</v>
      </c>
      <c r="B15858" s="201">
        <v>3.95</v>
      </c>
    </row>
    <row r="15859" spans="1:2" x14ac:dyDescent="0.25">
      <c r="A15859" s="204">
        <v>44839</v>
      </c>
      <c r="B15859" s="201">
        <v>4.05</v>
      </c>
    </row>
    <row r="15860" spans="1:2" x14ac:dyDescent="0.25">
      <c r="A15860" s="204">
        <v>44840</v>
      </c>
      <c r="B15860" s="201">
        <v>4.08</v>
      </c>
    </row>
    <row r="15861" spans="1:2" x14ac:dyDescent="0.25">
      <c r="A15861" s="204">
        <v>44841</v>
      </c>
      <c r="B15861" s="201">
        <v>4.13</v>
      </c>
    </row>
    <row r="15862" spans="1:2" x14ac:dyDescent="0.25">
      <c r="A15862" s="204">
        <v>44844</v>
      </c>
      <c r="B15862" s="201" t="e">
        <f>NA()</f>
        <v>#N/A</v>
      </c>
    </row>
    <row r="15863" spans="1:2" x14ac:dyDescent="0.25">
      <c r="A15863" s="204">
        <v>44845</v>
      </c>
      <c r="B15863" s="201">
        <v>4.1900000000000004</v>
      </c>
    </row>
    <row r="15864" spans="1:2" x14ac:dyDescent="0.25">
      <c r="A15864" s="204">
        <v>44846</v>
      </c>
      <c r="B15864" s="201">
        <v>4.18</v>
      </c>
    </row>
    <row r="15865" spans="1:2" x14ac:dyDescent="0.25">
      <c r="A15865" s="204">
        <v>44847</v>
      </c>
      <c r="B15865" s="201">
        <v>4.25</v>
      </c>
    </row>
    <row r="15866" spans="1:2" x14ac:dyDescent="0.25">
      <c r="A15866" s="204">
        <v>44848</v>
      </c>
      <c r="B15866" s="201">
        <v>4.26</v>
      </c>
    </row>
    <row r="15867" spans="1:2" x14ac:dyDescent="0.25">
      <c r="A15867" s="204">
        <v>44851</v>
      </c>
      <c r="B15867" s="201">
        <v>4.29</v>
      </c>
    </row>
    <row r="15868" spans="1:2" x14ac:dyDescent="0.25">
      <c r="A15868" s="204">
        <v>44852</v>
      </c>
      <c r="B15868" s="201">
        <v>4.2699999999999996</v>
      </c>
    </row>
    <row r="15869" spans="1:2" x14ac:dyDescent="0.25">
      <c r="A15869" s="204">
        <v>44853</v>
      </c>
      <c r="B15869" s="201">
        <v>4.38</v>
      </c>
    </row>
    <row r="15870" spans="1:2" x14ac:dyDescent="0.25">
      <c r="A15870" s="204">
        <v>44854</v>
      </c>
      <c r="B15870" s="201">
        <v>4.47</v>
      </c>
    </row>
    <row r="15871" spans="1:2" x14ac:dyDescent="0.25">
      <c r="A15871" s="204">
        <v>44855</v>
      </c>
      <c r="B15871" s="201">
        <v>4.54</v>
      </c>
    </row>
    <row r="15872" spans="1:2" x14ac:dyDescent="0.25">
      <c r="A15872" s="204">
        <v>44858</v>
      </c>
      <c r="B15872" s="201">
        <v>4.59</v>
      </c>
    </row>
    <row r="15873" spans="1:2" x14ac:dyDescent="0.25">
      <c r="A15873" s="204">
        <v>44859</v>
      </c>
      <c r="B15873" s="201">
        <v>4.45</v>
      </c>
    </row>
    <row r="15874" spans="1:2" x14ac:dyDescent="0.25">
      <c r="A15874" s="204">
        <v>44860</v>
      </c>
      <c r="B15874" s="201">
        <v>4.38</v>
      </c>
    </row>
    <row r="15875" spans="1:2" x14ac:dyDescent="0.25">
      <c r="A15875" s="204">
        <v>44861</v>
      </c>
      <c r="B15875" s="201">
        <v>4.32</v>
      </c>
    </row>
    <row r="15876" spans="1:2" x14ac:dyDescent="0.25">
      <c r="A15876" s="204">
        <v>44862</v>
      </c>
      <c r="B15876" s="201">
        <v>4.38</v>
      </c>
    </row>
    <row r="15877" spans="1:2" x14ac:dyDescent="0.25">
      <c r="A15877" s="204">
        <v>44865</v>
      </c>
      <c r="B15877" s="201">
        <v>4.4400000000000004</v>
      </c>
    </row>
    <row r="15878" spans="1:2" x14ac:dyDescent="0.25">
      <c r="A15878" s="204">
        <v>44866</v>
      </c>
      <c r="B15878" s="201">
        <v>4.37</v>
      </c>
    </row>
    <row r="15879" spans="1:2" x14ac:dyDescent="0.25">
      <c r="A15879" s="204">
        <v>44867</v>
      </c>
      <c r="B15879" s="201">
        <v>4.41</v>
      </c>
    </row>
    <row r="15880" spans="1:2" x14ac:dyDescent="0.25">
      <c r="A15880" s="204">
        <v>44868</v>
      </c>
      <c r="B15880" s="201">
        <v>4.42</v>
      </c>
    </row>
    <row r="15881" spans="1:2" x14ac:dyDescent="0.25">
      <c r="A15881" s="204">
        <v>44869</v>
      </c>
      <c r="B15881" s="201">
        <v>4.49</v>
      </c>
    </row>
    <row r="15882" spans="1:2" x14ac:dyDescent="0.25">
      <c r="A15882" s="204">
        <v>44872</v>
      </c>
      <c r="B15882" s="201">
        <v>4.55</v>
      </c>
    </row>
    <row r="15883" spans="1:2" x14ac:dyDescent="0.25">
      <c r="A15883" s="204">
        <v>44873</v>
      </c>
      <c r="B15883" s="201">
        <v>4.47</v>
      </c>
    </row>
    <row r="15884" spans="1:2" x14ac:dyDescent="0.25">
      <c r="A15884" s="204">
        <v>44874</v>
      </c>
      <c r="B15884" s="201">
        <v>4.5</v>
      </c>
    </row>
    <row r="15885" spans="1:2" x14ac:dyDescent="0.25">
      <c r="A15885" s="204">
        <v>44875</v>
      </c>
      <c r="B15885" s="201">
        <v>4.24</v>
      </c>
    </row>
    <row r="15886" spans="1:2" x14ac:dyDescent="0.25">
      <c r="A15886" s="204">
        <v>44876</v>
      </c>
      <c r="B15886" s="201" t="e">
        <f>NA()</f>
        <v>#N/A</v>
      </c>
    </row>
    <row r="15887" spans="1:2" x14ac:dyDescent="0.25">
      <c r="A15887" s="204">
        <v>44879</v>
      </c>
      <c r="B15887" s="201">
        <v>4.28</v>
      </c>
    </row>
    <row r="15888" spans="1:2" x14ac:dyDescent="0.25">
      <c r="A15888" s="204">
        <v>44880</v>
      </c>
      <c r="B15888" s="201">
        <v>4.2</v>
      </c>
    </row>
    <row r="15889" spans="1:2" x14ac:dyDescent="0.25">
      <c r="A15889" s="204">
        <v>44881</v>
      </c>
      <c r="B15889" s="201">
        <v>4.03</v>
      </c>
    </row>
    <row r="15890" spans="1:2" x14ac:dyDescent="0.25">
      <c r="A15890" s="204">
        <v>44882</v>
      </c>
      <c r="B15890" s="201">
        <v>4.0999999999999996</v>
      </c>
    </row>
    <row r="15891" spans="1:2" x14ac:dyDescent="0.25">
      <c r="A15891" s="204">
        <v>44883</v>
      </c>
      <c r="B15891" s="201">
        <v>4.13</v>
      </c>
    </row>
    <row r="15892" spans="1:2" x14ac:dyDescent="0.25">
      <c r="A15892" s="204">
        <v>44886</v>
      </c>
      <c r="B15892" s="201">
        <v>4.1399999999999997</v>
      </c>
    </row>
    <row r="15893" spans="1:2" x14ac:dyDescent="0.25">
      <c r="A15893" s="204">
        <v>44887</v>
      </c>
      <c r="B15893" s="201">
        <v>4.05</v>
      </c>
    </row>
    <row r="15894" spans="1:2" x14ac:dyDescent="0.25">
      <c r="A15894" s="204">
        <v>44888</v>
      </c>
      <c r="B15894" s="201">
        <v>3.97</v>
      </c>
    </row>
    <row r="15895" spans="1:2" x14ac:dyDescent="0.25">
      <c r="A15895" s="204">
        <v>44889</v>
      </c>
      <c r="B15895" s="201" t="e">
        <f>NA()</f>
        <v>#N/A</v>
      </c>
    </row>
    <row r="15896" spans="1:2" x14ac:dyDescent="0.25">
      <c r="A15896" s="204">
        <v>44890</v>
      </c>
      <c r="B15896" s="201">
        <v>3.97</v>
      </c>
    </row>
    <row r="15897" spans="1:2" x14ac:dyDescent="0.25">
      <c r="A15897" s="204">
        <v>44893</v>
      </c>
      <c r="B15897" s="201">
        <v>3.97</v>
      </c>
    </row>
    <row r="15898" spans="1:2" x14ac:dyDescent="0.25">
      <c r="A15898" s="204">
        <v>44894</v>
      </c>
      <c r="B15898" s="201">
        <v>4.0199999999999996</v>
      </c>
    </row>
    <row r="15899" spans="1:2" x14ac:dyDescent="0.25">
      <c r="A15899" s="204">
        <v>44895</v>
      </c>
      <c r="B15899" s="201">
        <v>4</v>
      </c>
    </row>
    <row r="15900" spans="1:2" x14ac:dyDescent="0.25">
      <c r="A15900" s="204">
        <v>44896</v>
      </c>
      <c r="B15900" s="201">
        <v>3.85</v>
      </c>
    </row>
    <row r="15901" spans="1:2" x14ac:dyDescent="0.25">
      <c r="A15901" s="204">
        <v>44897</v>
      </c>
      <c r="B15901" s="201">
        <v>3.79</v>
      </c>
    </row>
    <row r="15902" spans="1:2" x14ac:dyDescent="0.25">
      <c r="A15902" s="204">
        <v>44900</v>
      </c>
      <c r="B15902" s="201">
        <v>3.84</v>
      </c>
    </row>
    <row r="15903" spans="1:2" x14ac:dyDescent="0.25">
      <c r="A15903" s="204">
        <v>44901</v>
      </c>
      <c r="B15903" s="201">
        <v>3.77</v>
      </c>
    </row>
    <row r="15904" spans="1:2" x14ac:dyDescent="0.25">
      <c r="A15904" s="204">
        <v>44902</v>
      </c>
      <c r="B15904" s="201">
        <v>3.66</v>
      </c>
    </row>
    <row r="15905" spans="1:2" x14ac:dyDescent="0.25">
      <c r="A15905" s="204">
        <v>44903</v>
      </c>
      <c r="B15905" s="201">
        <v>3.71</v>
      </c>
    </row>
    <row r="15906" spans="1:2" x14ac:dyDescent="0.25">
      <c r="A15906" s="204">
        <v>44904</v>
      </c>
      <c r="B15906" s="201">
        <v>3.82</v>
      </c>
    </row>
    <row r="15907" spans="1:2" x14ac:dyDescent="0.25">
      <c r="A15907" s="204">
        <v>44907</v>
      </c>
      <c r="B15907" s="201">
        <v>3.84</v>
      </c>
    </row>
    <row r="15908" spans="1:2" x14ac:dyDescent="0.25">
      <c r="A15908" s="204">
        <v>44908</v>
      </c>
      <c r="B15908" s="201">
        <v>3.74</v>
      </c>
    </row>
    <row r="15909" spans="1:2" x14ac:dyDescent="0.25">
      <c r="A15909" s="204">
        <v>44909</v>
      </c>
      <c r="B15909" s="201">
        <v>3.74</v>
      </c>
    </row>
    <row r="15910" spans="1:2" x14ac:dyDescent="0.25">
      <c r="A15910" s="204">
        <v>44910</v>
      </c>
      <c r="B15910" s="201">
        <v>3.69</v>
      </c>
    </row>
    <row r="15911" spans="1:2" x14ac:dyDescent="0.25">
      <c r="A15911" s="204">
        <v>44911</v>
      </c>
      <c r="B15911" s="201">
        <v>3.73</v>
      </c>
    </row>
    <row r="15912" spans="1:2" x14ac:dyDescent="0.25">
      <c r="A15912" s="204">
        <v>44914</v>
      </c>
      <c r="B15912" s="201">
        <v>3.82</v>
      </c>
    </row>
    <row r="15913" spans="1:2" x14ac:dyDescent="0.25">
      <c r="A15913" s="204">
        <v>44915</v>
      </c>
      <c r="B15913" s="201">
        <v>3.94</v>
      </c>
    </row>
    <row r="15914" spans="1:2" x14ac:dyDescent="0.25">
      <c r="A15914" s="204">
        <v>44916</v>
      </c>
      <c r="B15914" s="201">
        <v>3.93</v>
      </c>
    </row>
    <row r="15915" spans="1:2" x14ac:dyDescent="0.25">
      <c r="A15915" s="204">
        <v>44917</v>
      </c>
      <c r="B15915" s="201">
        <v>3.91</v>
      </c>
    </row>
    <row r="15916" spans="1:2" x14ac:dyDescent="0.25">
      <c r="A15916" s="204">
        <v>44918</v>
      </c>
      <c r="B15916" s="201">
        <v>3.99</v>
      </c>
    </row>
    <row r="15917" spans="1:2" x14ac:dyDescent="0.25">
      <c r="A15917" s="204">
        <v>44921</v>
      </c>
      <c r="B15917" s="201" t="e">
        <f>NA()</f>
        <v>#N/A</v>
      </c>
    </row>
    <row r="15918" spans="1:2" x14ac:dyDescent="0.25">
      <c r="A15918" s="204">
        <v>44922</v>
      </c>
      <c r="B15918" s="201">
        <v>4.0999999999999996</v>
      </c>
    </row>
    <row r="15919" spans="1:2" x14ac:dyDescent="0.25">
      <c r="A15919" s="204">
        <v>44923</v>
      </c>
      <c r="B15919" s="201">
        <v>4.13</v>
      </c>
    </row>
    <row r="15920" spans="1:2" x14ac:dyDescent="0.25">
      <c r="A15920" s="204">
        <v>44924</v>
      </c>
      <c r="B15920" s="201">
        <v>4.09</v>
      </c>
    </row>
    <row r="15921" spans="1:2" x14ac:dyDescent="0.25">
      <c r="A15921" s="204">
        <v>44925</v>
      </c>
      <c r="B15921" s="201">
        <v>4.1399999999999997</v>
      </c>
    </row>
    <row r="15922" spans="1:2" x14ac:dyDescent="0.25">
      <c r="A15922" s="204">
        <v>44928</v>
      </c>
      <c r="B15922" s="201" t="e">
        <f>NA()</f>
        <v>#N/A</v>
      </c>
    </row>
    <row r="15923" spans="1:2" x14ac:dyDescent="0.25">
      <c r="A15923" s="204">
        <v>44929</v>
      </c>
      <c r="B15923" s="201">
        <v>4.0599999999999996</v>
      </c>
    </row>
    <row r="15924" spans="1:2" x14ac:dyDescent="0.25">
      <c r="A15924" s="204">
        <v>44930</v>
      </c>
      <c r="B15924" s="201">
        <v>3.97</v>
      </c>
    </row>
    <row r="15925" spans="1:2" x14ac:dyDescent="0.25">
      <c r="A15925" s="204">
        <v>44931</v>
      </c>
      <c r="B15925" s="201">
        <v>3.96</v>
      </c>
    </row>
    <row r="15926" spans="1:2" x14ac:dyDescent="0.25">
      <c r="A15926" s="204">
        <v>44932</v>
      </c>
      <c r="B15926" s="201">
        <v>3.84</v>
      </c>
    </row>
    <row r="15927" spans="1:2" x14ac:dyDescent="0.25">
      <c r="A15927" s="204">
        <v>44935</v>
      </c>
      <c r="B15927" s="201">
        <v>3.83</v>
      </c>
    </row>
    <row r="15928" spans="1:2" x14ac:dyDescent="0.25">
      <c r="A15928" s="204">
        <v>44936</v>
      </c>
      <c r="B15928" s="201">
        <v>3.91</v>
      </c>
    </row>
    <row r="15929" spans="1:2" x14ac:dyDescent="0.25">
      <c r="A15929" s="204">
        <v>44937</v>
      </c>
      <c r="B15929" s="201">
        <v>3.84</v>
      </c>
    </row>
    <row r="15930" spans="1:2" x14ac:dyDescent="0.25">
      <c r="A15930" s="204">
        <v>44938</v>
      </c>
      <c r="B15930" s="201">
        <v>3.73</v>
      </c>
    </row>
    <row r="15931" spans="1:2" x14ac:dyDescent="0.25">
      <c r="A15931" s="204">
        <v>44939</v>
      </c>
      <c r="B15931" s="201">
        <v>3.79</v>
      </c>
    </row>
    <row r="15932" spans="1:2" x14ac:dyDescent="0.25">
      <c r="A15932" s="204">
        <v>44942</v>
      </c>
      <c r="B15932" s="201" t="e">
        <f>NA()</f>
        <v>#N/A</v>
      </c>
    </row>
    <row r="15933" spans="1:2" x14ac:dyDescent="0.25">
      <c r="A15933" s="204">
        <v>44943</v>
      </c>
      <c r="B15933" s="201">
        <v>3.81</v>
      </c>
    </row>
    <row r="15934" spans="1:2" x14ac:dyDescent="0.25">
      <c r="A15934" s="204">
        <v>44944</v>
      </c>
      <c r="B15934" s="201">
        <v>3.65</v>
      </c>
    </row>
    <row r="15935" spans="1:2" x14ac:dyDescent="0.25">
      <c r="A15935" s="204">
        <v>44945</v>
      </c>
      <c r="B15935" s="201">
        <v>3.69</v>
      </c>
    </row>
    <row r="15936" spans="1:2" x14ac:dyDescent="0.25">
      <c r="A15936" s="204">
        <v>44946</v>
      </c>
      <c r="B15936" s="201">
        <v>3.77</v>
      </c>
    </row>
    <row r="15937" spans="1:2" x14ac:dyDescent="0.25">
      <c r="A15937" s="204">
        <v>44949</v>
      </c>
      <c r="B15937" s="201">
        <v>3.8</v>
      </c>
    </row>
    <row r="15938" spans="1:2" x14ac:dyDescent="0.25">
      <c r="A15938" s="204">
        <v>44950</v>
      </c>
      <c r="B15938" s="201">
        <v>3.73</v>
      </c>
    </row>
    <row r="15939" spans="1:2" x14ac:dyDescent="0.25">
      <c r="A15939" s="204">
        <v>44951</v>
      </c>
      <c r="B15939" s="201">
        <v>3.74</v>
      </c>
    </row>
    <row r="15940" spans="1:2" x14ac:dyDescent="0.25">
      <c r="A15940" s="204">
        <v>44952</v>
      </c>
      <c r="B15940" s="201">
        <v>3.75</v>
      </c>
    </row>
    <row r="15941" spans="1:2" x14ac:dyDescent="0.25">
      <c r="A15941" s="204">
        <v>44953</v>
      </c>
      <c r="B15941" s="201">
        <v>3.77</v>
      </c>
    </row>
    <row r="15942" spans="1:2" x14ac:dyDescent="0.25">
      <c r="A15942" s="204">
        <v>44956</v>
      </c>
      <c r="B15942" s="201">
        <v>3.79</v>
      </c>
    </row>
    <row r="15943" spans="1:2" x14ac:dyDescent="0.25">
      <c r="A15943" s="204">
        <v>44957</v>
      </c>
      <c r="B15943" s="201">
        <v>3.78</v>
      </c>
    </row>
    <row r="15944" spans="1:2" x14ac:dyDescent="0.25">
      <c r="A15944" s="204">
        <v>44958</v>
      </c>
      <c r="B15944" s="201">
        <v>3.67</v>
      </c>
    </row>
    <row r="15945" spans="1:2" x14ac:dyDescent="0.25">
      <c r="A15945" s="204">
        <v>44959</v>
      </c>
      <c r="B15945" s="201">
        <v>3.67</v>
      </c>
    </row>
    <row r="15946" spans="1:2" x14ac:dyDescent="0.25">
      <c r="A15946" s="204">
        <v>44960</v>
      </c>
      <c r="B15946" s="201">
        <v>3.77</v>
      </c>
    </row>
    <row r="15947" spans="1:2" x14ac:dyDescent="0.25">
      <c r="A15947" s="204">
        <v>44963</v>
      </c>
      <c r="B15947" s="201">
        <v>3.82</v>
      </c>
    </row>
    <row r="15948" spans="1:2" x14ac:dyDescent="0.25">
      <c r="A15948" s="204">
        <v>44964</v>
      </c>
      <c r="B15948" s="201">
        <v>3.87</v>
      </c>
    </row>
    <row r="15949" spans="1:2" x14ac:dyDescent="0.25">
      <c r="A15949" s="204">
        <v>44965</v>
      </c>
      <c r="B15949" s="201">
        <v>3.86</v>
      </c>
    </row>
    <row r="15950" spans="1:2" x14ac:dyDescent="0.25">
      <c r="A15950" s="204">
        <v>44966</v>
      </c>
      <c r="B15950" s="201">
        <v>3.9</v>
      </c>
    </row>
    <row r="15951" spans="1:2" x14ac:dyDescent="0.25">
      <c r="A15951" s="204">
        <v>44967</v>
      </c>
      <c r="B15951" s="201">
        <v>3.96</v>
      </c>
    </row>
    <row r="15952" spans="1:2" x14ac:dyDescent="0.25">
      <c r="A15952" s="204">
        <v>44970</v>
      </c>
      <c r="B15952" s="201">
        <v>3.92</v>
      </c>
    </row>
    <row r="15953" spans="1:2" x14ac:dyDescent="0.25">
      <c r="A15953" s="204">
        <v>44971</v>
      </c>
      <c r="B15953" s="201">
        <v>3.94</v>
      </c>
    </row>
    <row r="15954" spans="1:2" x14ac:dyDescent="0.25">
      <c r="A15954" s="204">
        <v>44972</v>
      </c>
      <c r="B15954" s="201">
        <v>3.97</v>
      </c>
    </row>
    <row r="15955" spans="1:2" x14ac:dyDescent="0.25">
      <c r="A15955" s="204">
        <v>44973</v>
      </c>
      <c r="B15955" s="201">
        <v>4.05</v>
      </c>
    </row>
    <row r="15956" spans="1:2" x14ac:dyDescent="0.25">
      <c r="A15956" s="204">
        <v>44974</v>
      </c>
      <c r="B15956" s="201">
        <v>4.01</v>
      </c>
    </row>
    <row r="15957" spans="1:2" x14ac:dyDescent="0.25">
      <c r="A15957" s="204">
        <v>44977</v>
      </c>
      <c r="B15957" s="201" t="e">
        <f>NA()</f>
        <v>#N/A</v>
      </c>
    </row>
    <row r="15958" spans="1:2" x14ac:dyDescent="0.25">
      <c r="A15958" s="204">
        <v>44978</v>
      </c>
      <c r="B15958" s="201">
        <v>4.12</v>
      </c>
    </row>
    <row r="15959" spans="1:2" x14ac:dyDescent="0.25">
      <c r="A15959" s="204">
        <v>44979</v>
      </c>
      <c r="B15959" s="201">
        <v>4.09</v>
      </c>
    </row>
    <row r="15960" spans="1:2" x14ac:dyDescent="0.25">
      <c r="A15960" s="204">
        <v>44980</v>
      </c>
      <c r="B15960" s="201">
        <v>4.04</v>
      </c>
    </row>
    <row r="15961" spans="1:2" x14ac:dyDescent="0.25">
      <c r="A15961" s="204">
        <v>44981</v>
      </c>
      <c r="B15961" s="201">
        <v>4.1100000000000003</v>
      </c>
    </row>
    <row r="15962" spans="1:2" x14ac:dyDescent="0.25">
      <c r="A15962" s="204">
        <v>44984</v>
      </c>
      <c r="B15962" s="201">
        <v>4.1100000000000003</v>
      </c>
    </row>
    <row r="15963" spans="1:2" x14ac:dyDescent="0.25">
      <c r="A15963" s="204">
        <v>44985</v>
      </c>
      <c r="B15963" s="201">
        <v>4.0999999999999996</v>
      </c>
    </row>
    <row r="15964" spans="1:2" x14ac:dyDescent="0.25">
      <c r="A15964" s="204">
        <v>44986</v>
      </c>
      <c r="B15964" s="201">
        <v>4.17</v>
      </c>
    </row>
    <row r="15965" spans="1:2" x14ac:dyDescent="0.25">
      <c r="A15965" s="204">
        <v>44987</v>
      </c>
      <c r="B15965" s="201">
        <v>4.24</v>
      </c>
    </row>
    <row r="15966" spans="1:2" x14ac:dyDescent="0.25">
      <c r="A15966" s="204">
        <v>44988</v>
      </c>
      <c r="B15966" s="201">
        <v>4.12</v>
      </c>
    </row>
    <row r="15967" spans="1:2" x14ac:dyDescent="0.25">
      <c r="A15967" s="204">
        <v>44991</v>
      </c>
      <c r="B15967" s="201">
        <v>4.1399999999999997</v>
      </c>
    </row>
    <row r="15968" spans="1:2" x14ac:dyDescent="0.25">
      <c r="A15968" s="204">
        <v>44992</v>
      </c>
      <c r="B15968" s="201">
        <v>4.1100000000000003</v>
      </c>
    </row>
    <row r="15969" spans="1:2" x14ac:dyDescent="0.25">
      <c r="A15969" s="204">
        <v>44993</v>
      </c>
      <c r="B15969" s="201">
        <v>4.1100000000000003</v>
      </c>
    </row>
    <row r="15970" spans="1:2" x14ac:dyDescent="0.25">
      <c r="A15970" s="204">
        <v>44994</v>
      </c>
      <c r="B15970" s="201">
        <v>4.09</v>
      </c>
    </row>
    <row r="15971" spans="1:2" x14ac:dyDescent="0.25">
      <c r="A15971" s="204">
        <v>44995</v>
      </c>
      <c r="B15971" s="201">
        <v>3.9</v>
      </c>
    </row>
    <row r="15972" spans="1:2" x14ac:dyDescent="0.25">
      <c r="A15972" s="204">
        <v>44998</v>
      </c>
      <c r="B15972" s="201">
        <v>3.85</v>
      </c>
    </row>
    <row r="15973" spans="1:2" x14ac:dyDescent="0.25">
      <c r="A15973" s="204">
        <v>44999</v>
      </c>
      <c r="B15973" s="201">
        <v>3.91</v>
      </c>
    </row>
    <row r="15974" spans="1:2" x14ac:dyDescent="0.25">
      <c r="A15974" s="204">
        <v>45000</v>
      </c>
      <c r="B15974" s="201">
        <v>3.82</v>
      </c>
    </row>
    <row r="15975" spans="1:2" x14ac:dyDescent="0.25">
      <c r="A15975" s="204">
        <v>45001</v>
      </c>
      <c r="B15975" s="201">
        <v>3.87</v>
      </c>
    </row>
    <row r="15976" spans="1:2" x14ac:dyDescent="0.25">
      <c r="A15976" s="204">
        <v>45002</v>
      </c>
      <c r="B15976" s="201">
        <v>3.76</v>
      </c>
    </row>
    <row r="15977" spans="1:2" x14ac:dyDescent="0.25">
      <c r="A15977" s="204">
        <v>45005</v>
      </c>
      <c r="B15977" s="201">
        <v>3.83</v>
      </c>
    </row>
    <row r="15978" spans="1:2" x14ac:dyDescent="0.25">
      <c r="A15978" s="204">
        <v>45006</v>
      </c>
      <c r="B15978" s="201">
        <v>3.9</v>
      </c>
    </row>
    <row r="15979" spans="1:2" x14ac:dyDescent="0.25">
      <c r="A15979" s="204">
        <v>45007</v>
      </c>
      <c r="B15979" s="201">
        <v>3.83</v>
      </c>
    </row>
    <row r="15980" spans="1:2" x14ac:dyDescent="0.25">
      <c r="A15980" s="204">
        <v>45008</v>
      </c>
      <c r="B15980" s="201">
        <v>3.78</v>
      </c>
    </row>
    <row r="15981" spans="1:2" x14ac:dyDescent="0.25">
      <c r="A15981" s="204">
        <v>45009</v>
      </c>
      <c r="B15981" s="201">
        <v>3.77</v>
      </c>
    </row>
    <row r="15982" spans="1:2" x14ac:dyDescent="0.25">
      <c r="A15982" s="204">
        <v>45012</v>
      </c>
      <c r="B15982" s="201">
        <v>3.9</v>
      </c>
    </row>
    <row r="15983" spans="1:2" x14ac:dyDescent="0.25">
      <c r="A15983" s="204">
        <v>45013</v>
      </c>
      <c r="B15983" s="201">
        <v>3.9</v>
      </c>
    </row>
    <row r="15984" spans="1:2" x14ac:dyDescent="0.25">
      <c r="A15984" s="204">
        <v>45014</v>
      </c>
      <c r="B15984" s="201">
        <v>3.91</v>
      </c>
    </row>
    <row r="15985" spans="1:2" x14ac:dyDescent="0.25">
      <c r="A15985" s="204">
        <v>45015</v>
      </c>
      <c r="B15985" s="201">
        <v>3.88</v>
      </c>
    </row>
    <row r="15986" spans="1:2" x14ac:dyDescent="0.25">
      <c r="A15986" s="204">
        <v>45016</v>
      </c>
      <c r="B15986" s="201">
        <v>3.81</v>
      </c>
    </row>
    <row r="15987" spans="1:2" x14ac:dyDescent="0.25">
      <c r="A15987" s="204">
        <v>45019</v>
      </c>
      <c r="B15987" s="201">
        <v>3.78</v>
      </c>
    </row>
    <row r="15988" spans="1:2" x14ac:dyDescent="0.25">
      <c r="A15988" s="204">
        <v>45020</v>
      </c>
      <c r="B15988" s="201">
        <v>3.72</v>
      </c>
    </row>
    <row r="15989" spans="1:2" x14ac:dyDescent="0.25">
      <c r="A15989" s="204">
        <v>45021</v>
      </c>
      <c r="B15989" s="201">
        <v>3.67</v>
      </c>
    </row>
    <row r="15990" spans="1:2" x14ac:dyDescent="0.25">
      <c r="A15990" s="204">
        <v>45022</v>
      </c>
      <c r="B15990" s="201">
        <v>3.66</v>
      </c>
    </row>
    <row r="15991" spans="1:2" x14ac:dyDescent="0.25">
      <c r="A15991" s="204">
        <v>45023</v>
      </c>
      <c r="B15991" s="201">
        <v>3.73</v>
      </c>
    </row>
    <row r="15992" spans="1:2" x14ac:dyDescent="0.25">
      <c r="A15992" s="204">
        <v>45026</v>
      </c>
      <c r="B15992" s="201">
        <v>3.74</v>
      </c>
    </row>
    <row r="15993" spans="1:2" x14ac:dyDescent="0.25">
      <c r="A15993" s="204">
        <v>45027</v>
      </c>
      <c r="B15993" s="201">
        <v>3.75</v>
      </c>
    </row>
    <row r="15994" spans="1:2" x14ac:dyDescent="0.25">
      <c r="A15994" s="204">
        <v>45028</v>
      </c>
      <c r="B15994" s="201">
        <v>3.75</v>
      </c>
    </row>
    <row r="15995" spans="1:2" x14ac:dyDescent="0.25">
      <c r="A15995" s="204">
        <v>45029</v>
      </c>
      <c r="B15995" s="201">
        <v>3.8</v>
      </c>
    </row>
    <row r="15996" spans="1:2" x14ac:dyDescent="0.25">
      <c r="A15996" s="204">
        <v>45030</v>
      </c>
      <c r="B15996" s="201">
        <v>3.85</v>
      </c>
    </row>
    <row r="15997" spans="1:2" x14ac:dyDescent="0.25">
      <c r="A15997" s="204">
        <v>45033</v>
      </c>
      <c r="B15997" s="201">
        <v>3.92</v>
      </c>
    </row>
    <row r="15998" spans="1:2" x14ac:dyDescent="0.25">
      <c r="A15998" s="204">
        <v>45034</v>
      </c>
      <c r="B15998" s="201">
        <v>3.91</v>
      </c>
    </row>
    <row r="15999" spans="1:2" x14ac:dyDescent="0.25">
      <c r="A15999" s="204">
        <v>45035</v>
      </c>
      <c r="B15999" s="201">
        <v>3.9</v>
      </c>
    </row>
    <row r="16000" spans="1:2" x14ac:dyDescent="0.25">
      <c r="A16000" s="204">
        <v>45036</v>
      </c>
      <c r="B16000" s="201">
        <v>3.87</v>
      </c>
    </row>
    <row r="16001" spans="1:2" x14ac:dyDescent="0.25">
      <c r="A16001" s="204">
        <v>45037</v>
      </c>
      <c r="B16001" s="201">
        <v>3.9</v>
      </c>
    </row>
    <row r="16002" spans="1:2" x14ac:dyDescent="0.25">
      <c r="A16002" s="204">
        <v>45040</v>
      </c>
      <c r="B16002" s="201">
        <v>3.85</v>
      </c>
    </row>
    <row r="16003" spans="1:2" x14ac:dyDescent="0.25">
      <c r="A16003" s="204">
        <v>45041</v>
      </c>
      <c r="B16003" s="201">
        <v>3.77</v>
      </c>
    </row>
    <row r="16004" spans="1:2" x14ac:dyDescent="0.25">
      <c r="A16004" s="204">
        <v>45042</v>
      </c>
      <c r="B16004" s="201">
        <v>3.81</v>
      </c>
    </row>
    <row r="16005" spans="1:2" x14ac:dyDescent="0.25">
      <c r="A16005" s="204">
        <v>45043</v>
      </c>
      <c r="B16005" s="201">
        <v>3.88</v>
      </c>
    </row>
    <row r="16006" spans="1:2" x14ac:dyDescent="0.25">
      <c r="A16006" s="204">
        <v>45044</v>
      </c>
      <c r="B16006" s="201">
        <v>3.8</v>
      </c>
    </row>
    <row r="16007" spans="1:2" x14ac:dyDescent="0.25">
      <c r="A16007" s="204">
        <v>45047</v>
      </c>
      <c r="B16007" s="201">
        <v>3.95</v>
      </c>
    </row>
    <row r="16008" spans="1:2" x14ac:dyDescent="0.25">
      <c r="A16008" s="204">
        <v>45048</v>
      </c>
      <c r="B16008" s="201">
        <v>3.82</v>
      </c>
    </row>
    <row r="16009" spans="1:2" x14ac:dyDescent="0.25">
      <c r="A16009" s="204">
        <v>45049</v>
      </c>
      <c r="B16009" s="201">
        <v>3.79</v>
      </c>
    </row>
    <row r="16010" spans="1:2" x14ac:dyDescent="0.25">
      <c r="A16010" s="204">
        <v>45050</v>
      </c>
      <c r="B16010" s="201">
        <v>3.8</v>
      </c>
    </row>
    <row r="16011" spans="1:2" x14ac:dyDescent="0.25">
      <c r="A16011" s="204">
        <v>45051</v>
      </c>
      <c r="B16011" s="201">
        <v>3.85</v>
      </c>
    </row>
    <row r="16012" spans="1:2" x14ac:dyDescent="0.25">
      <c r="A16012" s="204">
        <v>45054</v>
      </c>
      <c r="B16012" s="201">
        <v>3.92</v>
      </c>
    </row>
    <row r="16013" spans="1:2" x14ac:dyDescent="0.25">
      <c r="A16013" s="204">
        <v>45055</v>
      </c>
      <c r="B16013" s="201">
        <v>3.94</v>
      </c>
    </row>
    <row r="16014" spans="1:2" x14ac:dyDescent="0.25">
      <c r="A16014" s="204">
        <v>45056</v>
      </c>
      <c r="B16014" s="201">
        <v>3.88</v>
      </c>
    </row>
    <row r="16015" spans="1:2" x14ac:dyDescent="0.25">
      <c r="A16015" s="204">
        <v>45057</v>
      </c>
      <c r="B16015" s="201">
        <v>3.82</v>
      </c>
    </row>
    <row r="16016" spans="1:2" x14ac:dyDescent="0.25">
      <c r="A16016" s="204">
        <v>45058</v>
      </c>
      <c r="B16016" s="201">
        <v>3.87</v>
      </c>
    </row>
    <row r="16017" spans="1:2" x14ac:dyDescent="0.25">
      <c r="A16017" s="204">
        <v>45061</v>
      </c>
      <c r="B16017" s="201">
        <v>3.92</v>
      </c>
    </row>
    <row r="16018" spans="1:2" x14ac:dyDescent="0.25">
      <c r="A16018" s="204">
        <v>45062</v>
      </c>
      <c r="B16018" s="201">
        <v>3.96</v>
      </c>
    </row>
    <row r="16019" spans="1:2" x14ac:dyDescent="0.25">
      <c r="A16019" s="204">
        <v>45063</v>
      </c>
      <c r="B16019" s="201">
        <v>3.96</v>
      </c>
    </row>
    <row r="16020" spans="1:2" x14ac:dyDescent="0.25">
      <c r="A16020" s="204">
        <v>45064</v>
      </c>
      <c r="B16020" s="201">
        <v>4.0199999999999996</v>
      </c>
    </row>
    <row r="16021" spans="1:2" x14ac:dyDescent="0.25">
      <c r="A16021" s="204">
        <v>45065</v>
      </c>
      <c r="B16021" s="201">
        <v>4.07</v>
      </c>
    </row>
    <row r="16022" spans="1:2" x14ac:dyDescent="0.25">
      <c r="A16022" s="204">
        <v>45068</v>
      </c>
      <c r="B16022" s="201">
        <v>4.09</v>
      </c>
    </row>
    <row r="16023" spans="1:2" x14ac:dyDescent="0.25">
      <c r="A16023" s="204">
        <v>45069</v>
      </c>
      <c r="B16023" s="201">
        <v>4.08</v>
      </c>
    </row>
    <row r="16024" spans="1:2" x14ac:dyDescent="0.25">
      <c r="A16024" s="204">
        <v>45070</v>
      </c>
      <c r="B16024" s="201">
        <v>4.0999999999999996</v>
      </c>
    </row>
    <row r="16025" spans="1:2" x14ac:dyDescent="0.25">
      <c r="A16025" s="204">
        <v>45071</v>
      </c>
      <c r="B16025" s="201">
        <v>4.16</v>
      </c>
    </row>
    <row r="16026" spans="1:2" x14ac:dyDescent="0.25">
      <c r="A16026" s="204">
        <v>45072</v>
      </c>
      <c r="B16026" s="201">
        <v>4.13</v>
      </c>
    </row>
    <row r="16027" spans="1:2" x14ac:dyDescent="0.25">
      <c r="A16027" s="204">
        <v>45075</v>
      </c>
      <c r="B16027" s="201" t="e">
        <f>NA()</f>
        <v>#N/A</v>
      </c>
    </row>
    <row r="16028" spans="1:2" x14ac:dyDescent="0.25">
      <c r="A16028" s="204">
        <v>45076</v>
      </c>
      <c r="B16028" s="201">
        <v>4.0599999999999996</v>
      </c>
    </row>
    <row r="16029" spans="1:2" x14ac:dyDescent="0.25">
      <c r="A16029" s="204">
        <v>45077</v>
      </c>
      <c r="B16029" s="201">
        <v>4.01</v>
      </c>
    </row>
    <row r="16030" spans="1:2" x14ac:dyDescent="0.25">
      <c r="A16030" s="204">
        <v>45078</v>
      </c>
      <c r="B16030" s="201">
        <v>3.98</v>
      </c>
    </row>
    <row r="16031" spans="1:2" x14ac:dyDescent="0.25">
      <c r="A16031" s="204">
        <v>45079</v>
      </c>
      <c r="B16031" s="201">
        <v>4.03</v>
      </c>
    </row>
    <row r="16032" spans="1:2" x14ac:dyDescent="0.25">
      <c r="A16032" s="204">
        <v>45082</v>
      </c>
      <c r="B16032" s="201">
        <v>4.03</v>
      </c>
    </row>
    <row r="16033" spans="1:2" x14ac:dyDescent="0.25">
      <c r="A16033" s="204">
        <v>45083</v>
      </c>
      <c r="B16033" s="201">
        <v>4.0199999999999996</v>
      </c>
    </row>
    <row r="16034" spans="1:2" x14ac:dyDescent="0.25">
      <c r="A16034" s="204">
        <v>45084</v>
      </c>
      <c r="B16034" s="201">
        <v>4.12</v>
      </c>
    </row>
    <row r="16035" spans="1:2" x14ac:dyDescent="0.25">
      <c r="A16035" s="204">
        <v>45085</v>
      </c>
      <c r="B16035" s="201">
        <v>4.05</v>
      </c>
    </row>
    <row r="16036" spans="1:2" x14ac:dyDescent="0.25">
      <c r="A16036" s="204">
        <v>45086</v>
      </c>
      <c r="B16036" s="201">
        <v>4.05</v>
      </c>
    </row>
    <row r="16037" spans="1:2" x14ac:dyDescent="0.25">
      <c r="A16037" s="204">
        <v>45089</v>
      </c>
      <c r="B16037" s="201">
        <v>4.04</v>
      </c>
    </row>
    <row r="16038" spans="1:2" x14ac:dyDescent="0.25">
      <c r="A16038" s="204">
        <v>45090</v>
      </c>
      <c r="B16038" s="201">
        <v>4.12</v>
      </c>
    </row>
    <row r="16039" spans="1:2" x14ac:dyDescent="0.25">
      <c r="A16039" s="204">
        <v>45091</v>
      </c>
      <c r="B16039" s="201">
        <v>4.09</v>
      </c>
    </row>
    <row r="16040" spans="1:2" x14ac:dyDescent="0.25">
      <c r="A16040" s="204">
        <v>45092</v>
      </c>
      <c r="B16040" s="201">
        <v>4.0199999999999996</v>
      </c>
    </row>
    <row r="16041" spans="1:2" x14ac:dyDescent="0.25">
      <c r="A16041" s="204">
        <v>45093</v>
      </c>
      <c r="B16041" s="201">
        <v>4.05</v>
      </c>
    </row>
    <row r="16042" spans="1:2" x14ac:dyDescent="0.25">
      <c r="A16042" s="204">
        <v>45096</v>
      </c>
      <c r="B16042" s="201" t="e">
        <f>NA()</f>
        <v>#N/A</v>
      </c>
    </row>
    <row r="16043" spans="1:2" x14ac:dyDescent="0.25">
      <c r="A16043" s="204">
        <v>45097</v>
      </c>
      <c r="B16043" s="201">
        <v>4.01</v>
      </c>
    </row>
    <row r="16044" spans="1:2" x14ac:dyDescent="0.25">
      <c r="A16044" s="204">
        <v>45098</v>
      </c>
      <c r="B16044" s="201">
        <v>3.99</v>
      </c>
    </row>
    <row r="16045" spans="1:2" x14ac:dyDescent="0.25">
      <c r="A16045" s="204">
        <v>45099</v>
      </c>
      <c r="B16045" s="201">
        <v>4.0599999999999996</v>
      </c>
    </row>
    <row r="16046" spans="1:2" x14ac:dyDescent="0.25">
      <c r="A16046" s="204">
        <v>45100</v>
      </c>
      <c r="B16046" s="201">
        <v>4.01</v>
      </c>
    </row>
    <row r="16047" spans="1:2" x14ac:dyDescent="0.25">
      <c r="A16047" s="204">
        <v>45103</v>
      </c>
      <c r="B16047" s="201">
        <v>4.01</v>
      </c>
    </row>
    <row r="16048" spans="1:2" x14ac:dyDescent="0.25">
      <c r="A16048" s="204">
        <v>45104</v>
      </c>
      <c r="B16048" s="201">
        <v>4.03</v>
      </c>
    </row>
    <row r="16049" spans="1:2" x14ac:dyDescent="0.25">
      <c r="A16049" s="204">
        <v>45105</v>
      </c>
      <c r="B16049" s="201">
        <v>4</v>
      </c>
    </row>
    <row r="16050" spans="1:2" x14ac:dyDescent="0.25">
      <c r="A16050" s="204">
        <v>45106</v>
      </c>
      <c r="B16050" s="201">
        <v>4.1100000000000003</v>
      </c>
    </row>
    <row r="16051" spans="1:2" x14ac:dyDescent="0.25">
      <c r="A16051" s="204">
        <v>45107</v>
      </c>
      <c r="B16051" s="201">
        <v>4.0599999999999996</v>
      </c>
    </row>
    <row r="16052" spans="1:2" x14ac:dyDescent="0.25">
      <c r="A16052" s="204">
        <v>45110</v>
      </c>
      <c r="B16052" s="201">
        <v>4.08</v>
      </c>
    </row>
    <row r="16053" spans="1:2" x14ac:dyDescent="0.25">
      <c r="A16053" s="204">
        <v>45111</v>
      </c>
      <c r="B16053" s="201" t="e">
        <f>NA()</f>
        <v>#N/A</v>
      </c>
    </row>
    <row r="16054" spans="1:2" x14ac:dyDescent="0.25">
      <c r="A16054" s="204">
        <v>45112</v>
      </c>
      <c r="B16054" s="201">
        <v>4.17</v>
      </c>
    </row>
    <row r="16055" spans="1:2" x14ac:dyDescent="0.25">
      <c r="A16055" s="204">
        <v>45113</v>
      </c>
      <c r="B16055" s="201">
        <v>4.2300000000000004</v>
      </c>
    </row>
    <row r="16056" spans="1:2" x14ac:dyDescent="0.25">
      <c r="A16056" s="204">
        <v>45114</v>
      </c>
      <c r="B16056" s="201">
        <v>4.2699999999999996</v>
      </c>
    </row>
    <row r="16057" spans="1:2" x14ac:dyDescent="0.25">
      <c r="A16057" s="204">
        <v>45117</v>
      </c>
      <c r="B16057" s="201">
        <v>4.24</v>
      </c>
    </row>
    <row r="16058" spans="1:2" x14ac:dyDescent="0.25">
      <c r="A16058" s="204">
        <v>45118</v>
      </c>
      <c r="B16058" s="201">
        <v>4.22</v>
      </c>
    </row>
    <row r="16059" spans="1:2" x14ac:dyDescent="0.25">
      <c r="A16059" s="204">
        <v>45119</v>
      </c>
      <c r="B16059" s="201">
        <v>4.1399999999999997</v>
      </c>
    </row>
    <row r="16060" spans="1:2" x14ac:dyDescent="0.25">
      <c r="A16060" s="204">
        <v>45120</v>
      </c>
      <c r="B16060" s="201">
        <v>4.07</v>
      </c>
    </row>
    <row r="16061" spans="1:2" x14ac:dyDescent="0.25">
      <c r="A16061" s="204">
        <v>45121</v>
      </c>
      <c r="B16061" s="201">
        <v>4.1100000000000003</v>
      </c>
    </row>
    <row r="16062" spans="1:2" x14ac:dyDescent="0.25">
      <c r="A16062" s="204">
        <v>45124</v>
      </c>
      <c r="B16062" s="201">
        <v>4.0999999999999996</v>
      </c>
    </row>
    <row r="16063" spans="1:2" x14ac:dyDescent="0.25">
      <c r="A16063" s="204">
        <v>45125</v>
      </c>
      <c r="B16063" s="201">
        <v>4.08</v>
      </c>
    </row>
    <row r="16064" spans="1:2" x14ac:dyDescent="0.25">
      <c r="A16064" s="204">
        <v>45126</v>
      </c>
      <c r="B16064" s="201">
        <v>4.01</v>
      </c>
    </row>
    <row r="16065" spans="1:2" x14ac:dyDescent="0.25">
      <c r="A16065" s="204">
        <v>45127</v>
      </c>
      <c r="B16065" s="201">
        <v>4.0999999999999996</v>
      </c>
    </row>
    <row r="16066" spans="1:2" x14ac:dyDescent="0.25">
      <c r="A16066" s="204">
        <v>45128</v>
      </c>
      <c r="B16066" s="201">
        <v>4.0999999999999996</v>
      </c>
    </row>
    <row r="16067" spans="1:2" x14ac:dyDescent="0.25">
      <c r="A16067" s="204">
        <v>45131</v>
      </c>
      <c r="B16067" s="201">
        <v>4.1100000000000003</v>
      </c>
    </row>
    <row r="16068" spans="1:2" x14ac:dyDescent="0.25">
      <c r="A16068" s="204">
        <v>45132</v>
      </c>
      <c r="B16068" s="201">
        <v>4.1399999999999997</v>
      </c>
    </row>
    <row r="16069" spans="1:2" x14ac:dyDescent="0.25">
      <c r="A16069" s="204">
        <v>45133</v>
      </c>
      <c r="B16069" s="201">
        <v>4.12</v>
      </c>
    </row>
    <row r="16070" spans="1:2" x14ac:dyDescent="0.25">
      <c r="A16070" s="204">
        <v>45134</v>
      </c>
      <c r="B16070" s="201">
        <v>4.26</v>
      </c>
    </row>
    <row r="16071" spans="1:2" x14ac:dyDescent="0.25">
      <c r="A16071" s="204">
        <v>45135</v>
      </c>
      <c r="B16071" s="201">
        <v>4.22</v>
      </c>
    </row>
    <row r="16072" spans="1:2" x14ac:dyDescent="0.25">
      <c r="A16072" s="204">
        <v>45138</v>
      </c>
      <c r="B16072" s="201">
        <v>4.22</v>
      </c>
    </row>
    <row r="16073" spans="1:2" x14ac:dyDescent="0.25">
      <c r="A16073" s="204">
        <v>45139</v>
      </c>
      <c r="B16073" s="201">
        <v>4.3</v>
      </c>
    </row>
    <row r="16074" spans="1:2" x14ac:dyDescent="0.25">
      <c r="A16074" s="204">
        <v>45140</v>
      </c>
      <c r="B16074" s="201">
        <v>4.3499999999999996</v>
      </c>
    </row>
    <row r="16075" spans="1:2" x14ac:dyDescent="0.25">
      <c r="A16075" s="204">
        <v>45141</v>
      </c>
      <c r="B16075" s="201">
        <v>4.49</v>
      </c>
    </row>
    <row r="16076" spans="1:2" x14ac:dyDescent="0.25">
      <c r="A16076" s="204">
        <v>45142</v>
      </c>
      <c r="B16076" s="201">
        <v>4.3600000000000003</v>
      </c>
    </row>
    <row r="16077" spans="1:2" x14ac:dyDescent="0.25">
      <c r="A16077" s="204">
        <v>45145</v>
      </c>
      <c r="B16077" s="201">
        <v>4.42</v>
      </c>
    </row>
    <row r="16078" spans="1:2" x14ac:dyDescent="0.25">
      <c r="A16078" s="204">
        <v>45146</v>
      </c>
      <c r="B16078" s="201">
        <v>4.3499999999999996</v>
      </c>
    </row>
    <row r="16079" spans="1:2" x14ac:dyDescent="0.25">
      <c r="A16079" s="204">
        <v>45147</v>
      </c>
      <c r="B16079" s="201">
        <v>4.33</v>
      </c>
    </row>
    <row r="16080" spans="1:2" x14ac:dyDescent="0.25">
      <c r="A16080" s="204">
        <v>45148</v>
      </c>
      <c r="B16080" s="201">
        <v>4.41</v>
      </c>
    </row>
    <row r="16081" spans="1:2" x14ac:dyDescent="0.25">
      <c r="A16081" s="204">
        <v>45149</v>
      </c>
      <c r="B16081" s="201">
        <v>4.45</v>
      </c>
    </row>
    <row r="16082" spans="1:2" x14ac:dyDescent="0.25">
      <c r="A16082" s="204">
        <v>45152</v>
      </c>
      <c r="B16082" s="201">
        <v>4.46</v>
      </c>
    </row>
    <row r="16083" spans="1:2" x14ac:dyDescent="0.25">
      <c r="A16083" s="204">
        <v>45153</v>
      </c>
      <c r="B16083" s="201">
        <v>4.49</v>
      </c>
    </row>
    <row r="16084" spans="1:2" x14ac:dyDescent="0.25">
      <c r="A16084" s="204">
        <v>45154</v>
      </c>
      <c r="B16084" s="201">
        <v>4.55</v>
      </c>
    </row>
    <row r="16085" spans="1:2" x14ac:dyDescent="0.25">
      <c r="A16085" s="204">
        <v>45155</v>
      </c>
      <c r="B16085" s="201">
        <v>4.58</v>
      </c>
    </row>
    <row r="16086" spans="1:2" x14ac:dyDescent="0.25">
      <c r="A16086" s="204">
        <v>45156</v>
      </c>
      <c r="B16086" s="201">
        <v>4.55</v>
      </c>
    </row>
    <row r="16087" spans="1:2" x14ac:dyDescent="0.25">
      <c r="A16087" s="204">
        <v>45159</v>
      </c>
      <c r="B16087" s="201">
        <v>4.6399999999999997</v>
      </c>
    </row>
    <row r="16088" spans="1:2" x14ac:dyDescent="0.25">
      <c r="A16088" s="204">
        <v>45160</v>
      </c>
      <c r="B16088" s="201">
        <v>4.6100000000000003</v>
      </c>
    </row>
    <row r="16089" spans="1:2" x14ac:dyDescent="0.25">
      <c r="A16089" s="204">
        <v>45161</v>
      </c>
      <c r="B16089" s="201">
        <v>4.46</v>
      </c>
    </row>
    <row r="16090" spans="1:2" x14ac:dyDescent="0.25">
      <c r="A16090" s="204">
        <v>45162</v>
      </c>
      <c r="B16090" s="201">
        <v>4.49</v>
      </c>
    </row>
    <row r="16091" spans="1:2" x14ac:dyDescent="0.25">
      <c r="A16091" s="204">
        <v>45163</v>
      </c>
      <c r="B16091" s="201">
        <v>4.5</v>
      </c>
    </row>
    <row r="16092" spans="1:2" x14ac:dyDescent="0.25">
      <c r="A16092" s="204">
        <v>45166</v>
      </c>
      <c r="B16092" s="201">
        <v>4.4800000000000004</v>
      </c>
    </row>
    <row r="16093" spans="1:2" x14ac:dyDescent="0.25">
      <c r="A16093" s="204">
        <v>45167</v>
      </c>
      <c r="B16093" s="201">
        <v>4.42</v>
      </c>
    </row>
    <row r="16094" spans="1:2" x14ac:dyDescent="0.25">
      <c r="A16094" s="204">
        <v>45168</v>
      </c>
      <c r="B16094" s="201">
        <v>4.42</v>
      </c>
    </row>
    <row r="16095" spans="1:2" x14ac:dyDescent="0.25">
      <c r="A16095" s="204">
        <v>45169</v>
      </c>
      <c r="B16095" s="201">
        <v>4.3899999999999997</v>
      </c>
    </row>
    <row r="16096" spans="1:2" x14ac:dyDescent="0.25">
      <c r="A16096" s="204">
        <v>45170</v>
      </c>
      <c r="B16096" s="201">
        <v>4.4800000000000004</v>
      </c>
    </row>
    <row r="16097" spans="1:2" x14ac:dyDescent="0.25">
      <c r="A16097" s="204">
        <v>45173</v>
      </c>
      <c r="B16097" s="201" t="e">
        <f>NA()</f>
        <v>#N/A</v>
      </c>
    </row>
    <row r="16098" spans="1:2" x14ac:dyDescent="0.25">
      <c r="A16098" s="204">
        <v>45174</v>
      </c>
      <c r="B16098" s="201">
        <v>4.5599999999999996</v>
      </c>
    </row>
    <row r="16099" spans="1:2" x14ac:dyDescent="0.25">
      <c r="A16099" s="204">
        <v>45175</v>
      </c>
      <c r="B16099" s="201">
        <v>4.5599999999999996</v>
      </c>
    </row>
    <row r="16100" spans="1:2" x14ac:dyDescent="0.25">
      <c r="A16100" s="204">
        <v>45176</v>
      </c>
      <c r="B16100" s="201">
        <v>4.55</v>
      </c>
    </row>
    <row r="16101" spans="1:2" x14ac:dyDescent="0.25">
      <c r="A16101" s="204">
        <v>45177</v>
      </c>
      <c r="B16101" s="201">
        <v>4.5199999999999996</v>
      </c>
    </row>
    <row r="16102" spans="1:2" x14ac:dyDescent="0.25">
      <c r="A16102" s="204">
        <v>45180</v>
      </c>
      <c r="B16102" s="201">
        <v>4.5599999999999996</v>
      </c>
    </row>
    <row r="16103" spans="1:2" x14ac:dyDescent="0.25">
      <c r="A16103" s="204">
        <v>45181</v>
      </c>
      <c r="B16103" s="201">
        <v>4.54</v>
      </c>
    </row>
    <row r="16104" spans="1:2" x14ac:dyDescent="0.25">
      <c r="A16104" s="204">
        <v>45182</v>
      </c>
      <c r="B16104" s="201">
        <v>4.5199999999999996</v>
      </c>
    </row>
    <row r="16105" spans="1:2" x14ac:dyDescent="0.25">
      <c r="A16105" s="204">
        <v>45183</v>
      </c>
      <c r="B16105" s="201">
        <v>4.57</v>
      </c>
    </row>
    <row r="16106" spans="1:2" x14ac:dyDescent="0.25">
      <c r="A16106" s="204">
        <v>45184</v>
      </c>
      <c r="B16106" s="201">
        <v>4.59</v>
      </c>
    </row>
    <row r="16107" spans="1:2" x14ac:dyDescent="0.25">
      <c r="A16107" s="204">
        <v>45187</v>
      </c>
      <c r="B16107" s="201">
        <v>4.57</v>
      </c>
    </row>
    <row r="16108" spans="1:2" x14ac:dyDescent="0.25">
      <c r="A16108" s="204">
        <v>45188</v>
      </c>
      <c r="B16108" s="201">
        <v>4.5999999999999996</v>
      </c>
    </row>
    <row r="16109" spans="1:2" x14ac:dyDescent="0.25">
      <c r="A16109" s="204">
        <v>45189</v>
      </c>
      <c r="B16109" s="201">
        <v>4.57</v>
      </c>
    </row>
    <row r="16110" spans="1:2" x14ac:dyDescent="0.25">
      <c r="A16110" s="204">
        <v>45190</v>
      </c>
      <c r="B16110" s="201">
        <v>4.74</v>
      </c>
    </row>
    <row r="16111" spans="1:2" x14ac:dyDescent="0.25">
      <c r="A16111" s="204">
        <v>45191</v>
      </c>
      <c r="B16111" s="201">
        <v>4.7</v>
      </c>
    </row>
    <row r="16112" spans="1:2" x14ac:dyDescent="0.25">
      <c r="A16112" s="204">
        <v>45194</v>
      </c>
      <c r="B16112" s="201">
        <v>4.84</v>
      </c>
    </row>
    <row r="16113" spans="1:2" x14ac:dyDescent="0.25">
      <c r="A16113" s="204">
        <v>45195</v>
      </c>
      <c r="B16113" s="201">
        <v>4.8600000000000003</v>
      </c>
    </row>
    <row r="16114" spans="1:2" x14ac:dyDescent="0.25">
      <c r="A16114" s="204">
        <v>45196</v>
      </c>
      <c r="B16114" s="201">
        <v>4.91</v>
      </c>
    </row>
    <row r="16115" spans="1:2" x14ac:dyDescent="0.25">
      <c r="A16115" s="204">
        <v>45197</v>
      </c>
      <c r="B16115" s="201">
        <v>4.9000000000000004</v>
      </c>
    </row>
    <row r="16116" spans="1:2" x14ac:dyDescent="0.25">
      <c r="A16116" s="204">
        <v>45198</v>
      </c>
      <c r="B16116" s="201">
        <v>4.92</v>
      </c>
    </row>
    <row r="16117" spans="1:2" x14ac:dyDescent="0.25">
      <c r="A16117" s="204">
        <v>45201</v>
      </c>
      <c r="B16117" s="201">
        <v>5</v>
      </c>
    </row>
    <row r="16118" spans="1:2" x14ac:dyDescent="0.25">
      <c r="A16118" s="204">
        <v>45202</v>
      </c>
      <c r="B16118" s="201">
        <v>5.13</v>
      </c>
    </row>
    <row r="16119" spans="1:2" x14ac:dyDescent="0.25">
      <c r="A16119" s="204">
        <v>45203</v>
      </c>
      <c r="B16119" s="201">
        <v>5.05</v>
      </c>
    </row>
    <row r="16120" spans="1:2" x14ac:dyDescent="0.25">
      <c r="A16120" s="204">
        <v>45204</v>
      </c>
      <c r="B16120" s="201">
        <v>5.0599999999999996</v>
      </c>
    </row>
    <row r="16121" spans="1:2" x14ac:dyDescent="0.25">
      <c r="A16121" s="204">
        <v>45205</v>
      </c>
      <c r="B16121" s="201">
        <v>5.13</v>
      </c>
    </row>
    <row r="16122" spans="1:2" x14ac:dyDescent="0.25">
      <c r="A16122" s="204">
        <v>45208</v>
      </c>
      <c r="B16122" s="201" t="e">
        <f>NA()</f>
        <v>#N/A</v>
      </c>
    </row>
    <row r="16123" spans="1:2" x14ac:dyDescent="0.25">
      <c r="A16123" s="204">
        <v>45209</v>
      </c>
      <c r="B16123" s="201">
        <v>5.03</v>
      </c>
    </row>
    <row r="16124" spans="1:2" x14ac:dyDescent="0.25">
      <c r="A16124" s="204">
        <v>45210</v>
      </c>
      <c r="B16124" s="201">
        <v>4.92</v>
      </c>
    </row>
    <row r="16125" spans="1:2" x14ac:dyDescent="0.25">
      <c r="A16125" s="204">
        <v>45211</v>
      </c>
      <c r="B16125" s="201">
        <v>5.05</v>
      </c>
    </row>
    <row r="16126" spans="1:2" x14ac:dyDescent="0.25">
      <c r="A16126" s="204">
        <v>45212</v>
      </c>
      <c r="B16126" s="201">
        <v>4.97</v>
      </c>
    </row>
    <row r="16127" spans="1:2" x14ac:dyDescent="0.25">
      <c r="A16127" s="204">
        <v>45215</v>
      </c>
      <c r="B16127" s="201">
        <v>5.0599999999999996</v>
      </c>
    </row>
    <row r="16128" spans="1:2" x14ac:dyDescent="0.25">
      <c r="A16128" s="204">
        <v>45216</v>
      </c>
      <c r="B16128" s="201">
        <v>5.14</v>
      </c>
    </row>
    <row r="16129" spans="1:2" x14ac:dyDescent="0.25">
      <c r="A16129" s="204">
        <v>45217</v>
      </c>
      <c r="B16129" s="201">
        <v>5.2</v>
      </c>
    </row>
    <row r="16130" spans="1:2" x14ac:dyDescent="0.25">
      <c r="A16130" s="204">
        <v>45218</v>
      </c>
      <c r="B16130" s="201">
        <v>5.3</v>
      </c>
    </row>
    <row r="16131" spans="1:2" x14ac:dyDescent="0.25">
      <c r="A16131" s="204">
        <v>45219</v>
      </c>
      <c r="B16131" s="201">
        <v>5.27</v>
      </c>
    </row>
    <row r="16132" spans="1:2" x14ac:dyDescent="0.25">
      <c r="A16132" s="204">
        <v>45222</v>
      </c>
      <c r="B16132" s="201">
        <v>5.19</v>
      </c>
    </row>
    <row r="16133" spans="1:2" x14ac:dyDescent="0.25">
      <c r="A16133" s="204">
        <v>45223</v>
      </c>
      <c r="B16133" s="201">
        <v>5.15</v>
      </c>
    </row>
    <row r="16134" spans="1:2" x14ac:dyDescent="0.25">
      <c r="A16134" s="204">
        <v>45224</v>
      </c>
      <c r="B16134" s="201">
        <v>5.27</v>
      </c>
    </row>
    <row r="16135" spans="1:2" x14ac:dyDescent="0.25">
      <c r="A16135" s="204">
        <v>45225</v>
      </c>
      <c r="B16135" s="201">
        <v>5.19</v>
      </c>
    </row>
    <row r="16136" spans="1:2" x14ac:dyDescent="0.25">
      <c r="A16136" s="204">
        <v>45226</v>
      </c>
      <c r="B16136" s="201">
        <v>5.19</v>
      </c>
    </row>
    <row r="16137" spans="1:2" x14ac:dyDescent="0.25">
      <c r="A16137" s="204">
        <v>45229</v>
      </c>
      <c r="B16137" s="201">
        <v>5.21</v>
      </c>
    </row>
    <row r="16138" spans="1:2" x14ac:dyDescent="0.25">
      <c r="A16138" s="204">
        <v>45230</v>
      </c>
      <c r="B16138" s="201">
        <v>5.21</v>
      </c>
    </row>
    <row r="16139" spans="1:2" x14ac:dyDescent="0.25">
      <c r="A16139" s="204">
        <v>45231</v>
      </c>
      <c r="B16139" s="201">
        <v>5.13</v>
      </c>
    </row>
    <row r="16140" spans="1:2" x14ac:dyDescent="0.25">
      <c r="A16140" s="204">
        <v>45232</v>
      </c>
      <c r="B16140" s="201">
        <v>4.99</v>
      </c>
    </row>
    <row r="16141" spans="1:2" x14ac:dyDescent="0.25">
      <c r="A16141" s="204">
        <v>45233</v>
      </c>
      <c r="B16141" s="201">
        <v>4.93</v>
      </c>
    </row>
    <row r="16142" spans="1:2" x14ac:dyDescent="0.25">
      <c r="A16142" s="204">
        <v>45236</v>
      </c>
      <c r="B16142" s="201">
        <v>5</v>
      </c>
    </row>
    <row r="16143" spans="1:2" x14ac:dyDescent="0.25">
      <c r="A16143" s="204">
        <v>45237</v>
      </c>
      <c r="B16143" s="201">
        <v>4.91</v>
      </c>
    </row>
    <row r="16144" spans="1:2" x14ac:dyDescent="0.25">
      <c r="A16144" s="204">
        <v>45238</v>
      </c>
      <c r="B16144" s="201">
        <v>4.82</v>
      </c>
    </row>
    <row r="16145" spans="1:2" x14ac:dyDescent="0.25">
      <c r="A16145" s="204">
        <v>45239</v>
      </c>
      <c r="B16145" s="201">
        <v>4.97</v>
      </c>
    </row>
    <row r="16146" spans="1:2" x14ac:dyDescent="0.25">
      <c r="A16146" s="204">
        <v>45240</v>
      </c>
      <c r="B16146" s="201">
        <v>4.93</v>
      </c>
    </row>
    <row r="16147" spans="1:2" x14ac:dyDescent="0.25">
      <c r="A16147" s="204">
        <v>45243</v>
      </c>
      <c r="B16147" s="201">
        <v>4.95</v>
      </c>
    </row>
    <row r="16148" spans="1:2" x14ac:dyDescent="0.25">
      <c r="A16148" s="204">
        <v>45244</v>
      </c>
      <c r="B16148" s="201">
        <v>4.8</v>
      </c>
    </row>
    <row r="16149" spans="1:2" x14ac:dyDescent="0.25">
      <c r="A16149" s="204">
        <v>45245</v>
      </c>
      <c r="B16149" s="201">
        <v>4.87</v>
      </c>
    </row>
    <row r="16150" spans="1:2" x14ac:dyDescent="0.25">
      <c r="A16150" s="204">
        <v>45246</v>
      </c>
      <c r="B16150" s="201">
        <v>4.82</v>
      </c>
    </row>
    <row r="16151" spans="1:2" x14ac:dyDescent="0.25">
      <c r="A16151" s="204">
        <v>45247</v>
      </c>
      <c r="B16151" s="201">
        <v>4.8</v>
      </c>
    </row>
    <row r="16152" spans="1:2" x14ac:dyDescent="0.25">
      <c r="A16152" s="204">
        <v>45250</v>
      </c>
      <c r="B16152" s="201">
        <v>4.74</v>
      </c>
    </row>
    <row r="16153" spans="1:2" x14ac:dyDescent="0.25">
      <c r="A16153" s="204">
        <v>45251</v>
      </c>
      <c r="B16153" s="201">
        <v>4.75</v>
      </c>
    </row>
    <row r="16154" spans="1:2" x14ac:dyDescent="0.25">
      <c r="A16154" s="204">
        <v>45252</v>
      </c>
      <c r="B16154" s="201">
        <v>4.7300000000000004</v>
      </c>
    </row>
    <row r="16155" spans="1:2" x14ac:dyDescent="0.25">
      <c r="A16155" s="204">
        <v>45253</v>
      </c>
      <c r="B16155" s="201" t="e">
        <f>NA()</f>
        <v>#N/A</v>
      </c>
    </row>
    <row r="16156" spans="1:2" x14ac:dyDescent="0.25">
      <c r="A16156" s="204">
        <v>45254</v>
      </c>
      <c r="B16156" s="201">
        <v>4.79</v>
      </c>
    </row>
    <row r="16157" spans="1:2" x14ac:dyDescent="0.25">
      <c r="A16157" s="204">
        <v>45257</v>
      </c>
      <c r="B16157" s="201">
        <v>4.72</v>
      </c>
    </row>
    <row r="16158" spans="1:2" x14ac:dyDescent="0.25">
      <c r="A16158" s="204">
        <v>45258</v>
      </c>
      <c r="B16158" s="201">
        <v>4.7</v>
      </c>
    </row>
    <row r="16159" spans="1:2" x14ac:dyDescent="0.25">
      <c r="A16159" s="204">
        <v>45259</v>
      </c>
      <c r="B16159" s="201">
        <v>4.62</v>
      </c>
    </row>
    <row r="16160" spans="1:2" x14ac:dyDescent="0.25">
      <c r="A16160" s="204">
        <v>45260</v>
      </c>
      <c r="B16160" s="201">
        <v>4.72</v>
      </c>
    </row>
    <row r="16161" spans="1:2" x14ac:dyDescent="0.25">
      <c r="A16161" s="204">
        <v>45261</v>
      </c>
      <c r="B16161" s="201">
        <v>4.58</v>
      </c>
    </row>
    <row r="16162" spans="1:2" x14ac:dyDescent="0.25">
      <c r="A16162" s="204">
        <v>45264</v>
      </c>
      <c r="B16162" s="201">
        <v>4.6100000000000003</v>
      </c>
    </row>
    <row r="16163" spans="1:2" x14ac:dyDescent="0.25">
      <c r="A16163" s="204">
        <v>45265</v>
      </c>
      <c r="B16163" s="201">
        <v>4.4800000000000004</v>
      </c>
    </row>
    <row r="16164" spans="1:2" x14ac:dyDescent="0.25">
      <c r="A16164" s="204">
        <v>45266</v>
      </c>
      <c r="B16164" s="201">
        <v>4.4000000000000004</v>
      </c>
    </row>
    <row r="16165" spans="1:2" x14ac:dyDescent="0.25">
      <c r="A16165" s="204">
        <v>45267</v>
      </c>
      <c r="B16165" s="201">
        <v>4.42</v>
      </c>
    </row>
    <row r="16166" spans="1:2" x14ac:dyDescent="0.25">
      <c r="A16166" s="204">
        <v>45268</v>
      </c>
      <c r="B16166" s="201">
        <v>4.49</v>
      </c>
    </row>
    <row r="16167" spans="1:2" x14ac:dyDescent="0.25">
      <c r="A16167" s="204">
        <v>45271</v>
      </c>
      <c r="B16167" s="201">
        <v>4.51</v>
      </c>
    </row>
    <row r="16168" spans="1:2" x14ac:dyDescent="0.25">
      <c r="A16168" s="204">
        <v>45272</v>
      </c>
      <c r="B16168" s="201">
        <v>4.4800000000000004</v>
      </c>
    </row>
    <row r="16169" spans="1:2" x14ac:dyDescent="0.25">
      <c r="A16169" s="204">
        <v>45273</v>
      </c>
      <c r="B16169" s="201">
        <v>4.3600000000000003</v>
      </c>
    </row>
    <row r="16170" spans="1:2" x14ac:dyDescent="0.25">
      <c r="A16170" s="204">
        <v>45274</v>
      </c>
      <c r="B16170" s="201">
        <v>4.21</v>
      </c>
    </row>
    <row r="16171" spans="1:2" x14ac:dyDescent="0.25">
      <c r="A16171" s="204">
        <v>45275</v>
      </c>
      <c r="B16171" s="201">
        <v>4.1900000000000004</v>
      </c>
    </row>
    <row r="16172" spans="1:2" x14ac:dyDescent="0.25">
      <c r="A16172" s="204">
        <v>45278</v>
      </c>
      <c r="B16172" s="201">
        <v>4.2300000000000004</v>
      </c>
    </row>
    <row r="16173" spans="1:2" x14ac:dyDescent="0.25">
      <c r="A16173" s="204">
        <v>45279</v>
      </c>
      <c r="B16173" s="201">
        <v>4.2300000000000004</v>
      </c>
    </row>
    <row r="16174" spans="1:2" x14ac:dyDescent="0.25">
      <c r="A16174" s="204">
        <v>45280</v>
      </c>
      <c r="B16174" s="201">
        <v>4.17</v>
      </c>
    </row>
    <row r="16175" spans="1:2" x14ac:dyDescent="0.25">
      <c r="A16175" s="204">
        <v>45281</v>
      </c>
      <c r="B16175" s="201">
        <v>4.1900000000000004</v>
      </c>
    </row>
    <row r="16176" spans="1:2" x14ac:dyDescent="0.25">
      <c r="A16176" s="204">
        <v>45282</v>
      </c>
      <c r="B16176" s="201">
        <v>4.21</v>
      </c>
    </row>
    <row r="16177" spans="1:2" x14ac:dyDescent="0.25">
      <c r="A16177" s="204">
        <v>45285</v>
      </c>
      <c r="B16177" s="201" t="e">
        <f>NA()</f>
        <v>#N/A</v>
      </c>
    </row>
    <row r="16178" spans="1:2" x14ac:dyDescent="0.25">
      <c r="A16178" s="204">
        <v>45286</v>
      </c>
      <c r="B16178" s="201">
        <v>4.2</v>
      </c>
    </row>
    <row r="16179" spans="1:2" x14ac:dyDescent="0.25">
      <c r="A16179" s="204">
        <v>45287</v>
      </c>
      <c r="B16179" s="201">
        <v>4.0999999999999996</v>
      </c>
    </row>
    <row r="16180" spans="1:2" x14ac:dyDescent="0.25">
      <c r="A16180" s="204">
        <v>45288</v>
      </c>
      <c r="B16180" s="201">
        <v>4.1399999999999997</v>
      </c>
    </row>
    <row r="16181" spans="1:2" x14ac:dyDescent="0.25">
      <c r="A16181" s="204">
        <v>45289</v>
      </c>
      <c r="B16181" s="201">
        <v>4.2</v>
      </c>
    </row>
    <row r="16182" spans="1:2" x14ac:dyDescent="0.25">
      <c r="A16182" s="204">
        <v>45292</v>
      </c>
      <c r="B16182" s="201" t="e">
        <f>NA()</f>
        <v>#N/A</v>
      </c>
    </row>
    <row r="16183" spans="1:2" x14ac:dyDescent="0.25">
      <c r="A16183" s="204">
        <v>45293</v>
      </c>
      <c r="B16183" s="201">
        <v>4.25</v>
      </c>
    </row>
    <row r="16184" spans="1:2" x14ac:dyDescent="0.25">
      <c r="A16184" s="204">
        <v>45294</v>
      </c>
      <c r="B16184" s="201">
        <v>4.21</v>
      </c>
    </row>
    <row r="16185" spans="1:2" x14ac:dyDescent="0.25">
      <c r="A16185" s="204">
        <v>45295</v>
      </c>
      <c r="B16185" s="201">
        <v>4.3</v>
      </c>
    </row>
    <row r="16186" spans="1:2" x14ac:dyDescent="0.25">
      <c r="A16186" s="204">
        <v>45296</v>
      </c>
      <c r="B16186" s="201">
        <v>4.37</v>
      </c>
    </row>
    <row r="16187" spans="1:2" x14ac:dyDescent="0.25">
      <c r="A16187" s="204">
        <v>45299</v>
      </c>
      <c r="B16187" s="201">
        <v>4.33</v>
      </c>
    </row>
    <row r="16188" spans="1:2" x14ac:dyDescent="0.25">
      <c r="A16188" s="204">
        <v>45300</v>
      </c>
      <c r="B16188" s="201">
        <v>4.33</v>
      </c>
    </row>
    <row r="16189" spans="1:2" x14ac:dyDescent="0.25">
      <c r="A16189" s="204">
        <v>45301</v>
      </c>
      <c r="B16189" s="201">
        <v>4.3499999999999996</v>
      </c>
    </row>
    <row r="16190" spans="1:2" x14ac:dyDescent="0.25">
      <c r="A16190" s="204">
        <v>45302</v>
      </c>
      <c r="B16190" s="201">
        <v>4.32</v>
      </c>
    </row>
    <row r="16191" spans="1:2" x14ac:dyDescent="0.25">
      <c r="A16191" s="204">
        <v>45303</v>
      </c>
      <c r="B16191" s="201">
        <v>4.32</v>
      </c>
    </row>
    <row r="16192" spans="1:2" x14ac:dyDescent="0.25">
      <c r="A16192" s="204">
        <v>45306</v>
      </c>
      <c r="B16192" s="201" t="e">
        <f>NA()</f>
        <v>#N/A</v>
      </c>
    </row>
    <row r="16193" spans="1:2" x14ac:dyDescent="0.25">
      <c r="A16193" s="204">
        <v>45307</v>
      </c>
      <c r="B16193" s="201">
        <v>4.43</v>
      </c>
    </row>
    <row r="16194" spans="1:2" x14ac:dyDescent="0.25">
      <c r="A16194" s="204">
        <v>45308</v>
      </c>
      <c r="B16194" s="201">
        <v>4.42</v>
      </c>
    </row>
    <row r="16195" spans="1:2" x14ac:dyDescent="0.25">
      <c r="A16195" s="204">
        <v>45309</v>
      </c>
      <c r="B16195" s="201">
        <v>4.4800000000000004</v>
      </c>
    </row>
    <row r="16196" spans="1:2" x14ac:dyDescent="0.25">
      <c r="A16196" s="204">
        <v>45310</v>
      </c>
      <c r="B16196" s="201">
        <v>4.47</v>
      </c>
    </row>
    <row r="16197" spans="1:2" x14ac:dyDescent="0.25">
      <c r="A16197" s="204">
        <v>45313</v>
      </c>
      <c r="B16197" s="201">
        <v>4.4400000000000004</v>
      </c>
    </row>
    <row r="16198" spans="1:2" x14ac:dyDescent="0.25">
      <c r="A16198" s="204">
        <v>45314</v>
      </c>
      <c r="B16198" s="201">
        <v>4.4800000000000004</v>
      </c>
    </row>
    <row r="16199" spans="1:2" x14ac:dyDescent="0.25">
      <c r="A16199" s="204">
        <v>45315</v>
      </c>
      <c r="B16199" s="201">
        <v>4.5199999999999996</v>
      </c>
    </row>
    <row r="16200" spans="1:2" x14ac:dyDescent="0.25">
      <c r="A16200" s="204">
        <v>45316</v>
      </c>
      <c r="B16200" s="201">
        <v>4.49</v>
      </c>
    </row>
    <row r="16201" spans="1:2" x14ac:dyDescent="0.25">
      <c r="A16201" s="204">
        <v>45317</v>
      </c>
      <c r="B16201" s="201">
        <v>4.49</v>
      </c>
    </row>
    <row r="16202" spans="1:2" x14ac:dyDescent="0.25">
      <c r="A16202" s="204">
        <v>45320</v>
      </c>
      <c r="B16202" s="201">
        <v>4.42</v>
      </c>
    </row>
    <row r="16203" spans="1:2" x14ac:dyDescent="0.25">
      <c r="A16203" s="204">
        <v>45321</v>
      </c>
      <c r="B16203" s="201">
        <v>4.4000000000000004</v>
      </c>
    </row>
    <row r="16204" spans="1:2" x14ac:dyDescent="0.25">
      <c r="A16204" s="204">
        <v>45322</v>
      </c>
      <c r="B16204" s="201">
        <v>4.34</v>
      </c>
    </row>
    <row r="16205" spans="1:2" x14ac:dyDescent="0.25">
      <c r="A16205" s="204">
        <v>45323</v>
      </c>
      <c r="B16205" s="201">
        <v>4.21</v>
      </c>
    </row>
    <row r="16206" spans="1:2" x14ac:dyDescent="0.25">
      <c r="A16206" s="204">
        <v>45324</v>
      </c>
      <c r="B16206" s="201">
        <v>4.33</v>
      </c>
    </row>
    <row r="16207" spans="1:2" x14ac:dyDescent="0.25">
      <c r="A16207" s="204">
        <v>45327</v>
      </c>
      <c r="B16207" s="201">
        <v>4.46</v>
      </c>
    </row>
    <row r="16208" spans="1:2" x14ac:dyDescent="0.25">
      <c r="A16208" s="204">
        <v>45328</v>
      </c>
      <c r="B16208" s="201">
        <v>4.3899999999999997</v>
      </c>
    </row>
    <row r="16209" spans="1:2" x14ac:dyDescent="0.25">
      <c r="A16209" s="204">
        <v>45329</v>
      </c>
      <c r="B16209" s="201">
        <v>4.41</v>
      </c>
    </row>
    <row r="16210" spans="1:2" x14ac:dyDescent="0.25">
      <c r="A16210" s="204">
        <v>45330</v>
      </c>
      <c r="B16210" s="201">
        <v>4.47</v>
      </c>
    </row>
    <row r="16211" spans="1:2" x14ac:dyDescent="0.25">
      <c r="A16211" s="204">
        <v>45331</v>
      </c>
      <c r="B16211" s="201">
        <v>4.4800000000000004</v>
      </c>
    </row>
    <row r="16212" spans="1:2" x14ac:dyDescent="0.25">
      <c r="A16212" s="204">
        <v>45334</v>
      </c>
      <c r="B16212" s="201">
        <v>4.4800000000000004</v>
      </c>
    </row>
    <row r="16213" spans="1:2" x14ac:dyDescent="0.25">
      <c r="A16213" s="204">
        <v>45335</v>
      </c>
      <c r="B16213" s="201">
        <v>4.59</v>
      </c>
    </row>
    <row r="16214" spans="1:2" x14ac:dyDescent="0.25">
      <c r="A16214" s="204">
        <v>45336</v>
      </c>
      <c r="B16214" s="201">
        <v>4.57</v>
      </c>
    </row>
    <row r="16215" spans="1:2" x14ac:dyDescent="0.25">
      <c r="A16215" s="204">
        <v>45337</v>
      </c>
      <c r="B16215" s="201">
        <v>4.54</v>
      </c>
    </row>
    <row r="16216" spans="1:2" x14ac:dyDescent="0.25">
      <c r="A16216" s="204">
        <v>45338</v>
      </c>
      <c r="B16216" s="201">
        <v>4.58</v>
      </c>
    </row>
    <row r="16217" spans="1:2" x14ac:dyDescent="0.25">
      <c r="A16217" s="204">
        <v>45341</v>
      </c>
      <c r="B16217" s="201" t="e">
        <f>NA()</f>
        <v>#N/A</v>
      </c>
    </row>
    <row r="16218" spans="1:2" x14ac:dyDescent="0.25">
      <c r="A16218" s="204">
        <v>45342</v>
      </c>
      <c r="B16218" s="201">
        <v>4.5599999999999996</v>
      </c>
    </row>
    <row r="16219" spans="1:2" x14ac:dyDescent="0.25">
      <c r="A16219" s="204">
        <v>45343</v>
      </c>
      <c r="B16219" s="201">
        <v>4.59</v>
      </c>
    </row>
    <row r="16220" spans="1:2" x14ac:dyDescent="0.25">
      <c r="A16220" s="204">
        <v>45344</v>
      </c>
      <c r="B16220" s="201">
        <v>4.58</v>
      </c>
    </row>
    <row r="16221" spans="1:2" x14ac:dyDescent="0.25">
      <c r="A16221" s="204">
        <v>45345</v>
      </c>
      <c r="B16221" s="201">
        <v>4.51</v>
      </c>
    </row>
    <row r="16222" spans="1:2" x14ac:dyDescent="0.25">
      <c r="A16222" s="204">
        <v>45348</v>
      </c>
      <c r="B16222" s="201">
        <v>4.53</v>
      </c>
    </row>
    <row r="16223" spans="1:2" x14ac:dyDescent="0.25">
      <c r="A16223" s="204">
        <v>45349</v>
      </c>
      <c r="B16223" s="201">
        <v>4.57</v>
      </c>
    </row>
    <row r="16224" spans="1:2" x14ac:dyDescent="0.25">
      <c r="A16224" s="204">
        <v>45350</v>
      </c>
      <c r="B16224" s="201">
        <v>4.53</v>
      </c>
    </row>
    <row r="16225" spans="1:2" x14ac:dyDescent="0.25">
      <c r="A16225" s="204">
        <v>45351</v>
      </c>
      <c r="B16225" s="201">
        <v>4.51</v>
      </c>
    </row>
    <row r="16226" spans="1:2" x14ac:dyDescent="0.25">
      <c r="A16226" s="204">
        <v>45352</v>
      </c>
      <c r="B16226" s="201">
        <v>4.46</v>
      </c>
    </row>
    <row r="16227" spans="1:2" x14ac:dyDescent="0.25">
      <c r="A16227" s="204">
        <v>45355</v>
      </c>
      <c r="B16227" s="201">
        <v>4.4800000000000004</v>
      </c>
    </row>
    <row r="16228" spans="1:2" x14ac:dyDescent="0.25">
      <c r="A16228" s="204">
        <v>45356</v>
      </c>
      <c r="B16228" s="201">
        <v>4.3899999999999997</v>
      </c>
    </row>
    <row r="16229" spans="1:2" x14ac:dyDescent="0.25">
      <c r="A16229" s="204">
        <v>45357</v>
      </c>
      <c r="B16229" s="201">
        <v>4.3600000000000003</v>
      </c>
    </row>
    <row r="16230" spans="1:2" x14ac:dyDescent="0.25">
      <c r="A16230" s="204">
        <v>45358</v>
      </c>
      <c r="B16230" s="201">
        <v>4.3499999999999996</v>
      </c>
    </row>
    <row r="16231" spans="1:2" x14ac:dyDescent="0.25">
      <c r="A16231" s="204">
        <v>45359</v>
      </c>
      <c r="B16231" s="201">
        <v>4.3600000000000003</v>
      </c>
    </row>
    <row r="16232" spans="1:2" x14ac:dyDescent="0.25">
      <c r="A16232" s="204">
        <v>45362</v>
      </c>
      <c r="B16232" s="201">
        <v>4.3600000000000003</v>
      </c>
    </row>
    <row r="16233" spans="1:2" x14ac:dyDescent="0.25">
      <c r="A16233" s="204">
        <v>45363</v>
      </c>
      <c r="B16233" s="201">
        <v>4.42</v>
      </c>
    </row>
    <row r="16234" spans="1:2" x14ac:dyDescent="0.25">
      <c r="A16234" s="204">
        <v>45364</v>
      </c>
      <c r="B16234" s="201">
        <v>4.45</v>
      </c>
    </row>
    <row r="16235" spans="1:2" x14ac:dyDescent="0.25">
      <c r="A16235" s="204">
        <v>45365</v>
      </c>
      <c r="B16235" s="201">
        <v>4.54</v>
      </c>
    </row>
    <row r="16236" spans="1:2" x14ac:dyDescent="0.25">
      <c r="A16236" s="204">
        <v>45366</v>
      </c>
      <c r="B16236" s="201">
        <v>4.55</v>
      </c>
    </row>
    <row r="16237" spans="1:2" x14ac:dyDescent="0.25">
      <c r="A16237" s="204">
        <v>45369</v>
      </c>
      <c r="B16237" s="201">
        <v>4.57</v>
      </c>
    </row>
    <row r="16238" spans="1:2" x14ac:dyDescent="0.25">
      <c r="A16238" s="204">
        <v>45370</v>
      </c>
      <c r="B16238" s="201">
        <v>4.54</v>
      </c>
    </row>
    <row r="16239" spans="1:2" x14ac:dyDescent="0.25">
      <c r="A16239" s="204">
        <v>45371</v>
      </c>
      <c r="B16239" s="201">
        <v>4.53</v>
      </c>
    </row>
    <row r="16240" spans="1:2" x14ac:dyDescent="0.25">
      <c r="A16240" s="204">
        <v>45372</v>
      </c>
      <c r="B16240" s="201">
        <v>4.53</v>
      </c>
    </row>
    <row r="16241" spans="1:2" x14ac:dyDescent="0.25">
      <c r="A16241" s="204">
        <v>45373</v>
      </c>
      <c r="B16241" s="201">
        <v>4.47</v>
      </c>
    </row>
    <row r="16242" spans="1:2" x14ac:dyDescent="0.25">
      <c r="A16242" s="204">
        <v>45376</v>
      </c>
      <c r="B16242" s="201">
        <v>4.51</v>
      </c>
    </row>
    <row r="16243" spans="1:2" x14ac:dyDescent="0.25">
      <c r="A16243" s="204">
        <v>45377</v>
      </c>
      <c r="B16243" s="201">
        <v>4.49</v>
      </c>
    </row>
    <row r="16244" spans="1:2" x14ac:dyDescent="0.25">
      <c r="A16244" s="204">
        <v>45378</v>
      </c>
      <c r="B16244" s="201">
        <v>4.45</v>
      </c>
    </row>
    <row r="16245" spans="1:2" x14ac:dyDescent="0.25">
      <c r="A16245" s="204">
        <v>45379</v>
      </c>
      <c r="B16245" s="201">
        <v>4.45</v>
      </c>
    </row>
    <row r="16246" spans="1:2" x14ac:dyDescent="0.25">
      <c r="A16246" s="204">
        <v>45380</v>
      </c>
      <c r="B16246" s="201" t="e">
        <f>NA()</f>
        <v>#N/A</v>
      </c>
    </row>
    <row r="16247" spans="1:2" x14ac:dyDescent="0.25">
      <c r="A16247" s="204">
        <v>45383</v>
      </c>
      <c r="B16247" s="201">
        <v>4.58</v>
      </c>
    </row>
    <row r="16248" spans="1:2" x14ac:dyDescent="0.25">
      <c r="A16248" s="204">
        <v>45384</v>
      </c>
      <c r="B16248" s="201">
        <v>4.6100000000000003</v>
      </c>
    </row>
    <row r="16249" spans="1:2" x14ac:dyDescent="0.25">
      <c r="A16249" s="204">
        <v>45385</v>
      </c>
      <c r="B16249" s="201">
        <v>4.6100000000000003</v>
      </c>
    </row>
    <row r="16250" spans="1:2" x14ac:dyDescent="0.25">
      <c r="A16250" s="204">
        <v>45386</v>
      </c>
      <c r="B16250" s="201">
        <v>4.57</v>
      </c>
    </row>
    <row r="16251" spans="1:2" x14ac:dyDescent="0.25">
      <c r="A16251" s="204">
        <v>45387</v>
      </c>
      <c r="B16251" s="201">
        <v>4.6500000000000004</v>
      </c>
    </row>
    <row r="16252" spans="1:2" x14ac:dyDescent="0.25">
      <c r="A16252" s="204">
        <v>45390</v>
      </c>
      <c r="B16252" s="201">
        <v>4.6500000000000004</v>
      </c>
    </row>
    <row r="16253" spans="1:2" x14ac:dyDescent="0.25">
      <c r="A16253" s="204">
        <v>45391</v>
      </c>
      <c r="B16253" s="201">
        <v>4.5999999999999996</v>
      </c>
    </row>
    <row r="16254" spans="1:2" x14ac:dyDescent="0.25">
      <c r="A16254" s="204">
        <v>45392</v>
      </c>
      <c r="B16254" s="201">
        <v>4.76</v>
      </c>
    </row>
    <row r="16255" spans="1:2" x14ac:dyDescent="0.25">
      <c r="A16255" s="204">
        <v>45393</v>
      </c>
      <c r="B16255" s="201">
        <v>4.7699999999999996</v>
      </c>
    </row>
    <row r="16256" spans="1:2" x14ac:dyDescent="0.25">
      <c r="A16256" s="204">
        <v>45394</v>
      </c>
      <c r="B16256" s="201">
        <v>4.7300000000000004</v>
      </c>
    </row>
    <row r="16257" spans="1:2" x14ac:dyDescent="0.25">
      <c r="A16257" s="204">
        <v>45397</v>
      </c>
      <c r="B16257" s="201">
        <v>4.8499999999999996</v>
      </c>
    </row>
    <row r="16258" spans="1:2" x14ac:dyDescent="0.25">
      <c r="A16258" s="204">
        <v>45398</v>
      </c>
      <c r="B16258" s="201">
        <v>4.88</v>
      </c>
    </row>
    <row r="16259" spans="1:2" x14ac:dyDescent="0.25">
      <c r="A16259" s="204">
        <v>45399</v>
      </c>
      <c r="B16259" s="201">
        <v>4.8099999999999996</v>
      </c>
    </row>
    <row r="16260" spans="1:2" x14ac:dyDescent="0.25">
      <c r="A16260" s="204">
        <v>45400</v>
      </c>
      <c r="B16260" s="201">
        <v>4.8499999999999996</v>
      </c>
    </row>
    <row r="16261" spans="1:2" x14ac:dyDescent="0.25">
      <c r="A16261" s="204">
        <v>45401</v>
      </c>
      <c r="B16261" s="201">
        <v>4.83</v>
      </c>
    </row>
    <row r="16262" spans="1:2" x14ac:dyDescent="0.25">
      <c r="A16262" s="204">
        <v>45404</v>
      </c>
      <c r="B16262" s="201">
        <v>4.84</v>
      </c>
    </row>
    <row r="16263" spans="1:2" x14ac:dyDescent="0.25">
      <c r="A16263" s="204">
        <v>45405</v>
      </c>
      <c r="B16263" s="201">
        <v>4.84</v>
      </c>
    </row>
    <row r="16264" spans="1:2" x14ac:dyDescent="0.25">
      <c r="A16264" s="204">
        <v>45406</v>
      </c>
      <c r="B16264" s="201">
        <v>4.88</v>
      </c>
    </row>
    <row r="16265" spans="1:2" x14ac:dyDescent="0.25">
      <c r="A16265" s="204">
        <v>45407</v>
      </c>
      <c r="B16265" s="201">
        <v>4.93</v>
      </c>
    </row>
    <row r="16266" spans="1:2" x14ac:dyDescent="0.25">
      <c r="A16266" s="204">
        <v>45408</v>
      </c>
      <c r="B16266" s="201">
        <v>4.8899999999999997</v>
      </c>
    </row>
    <row r="16267" spans="1:2" x14ac:dyDescent="0.25">
      <c r="A16267" s="204">
        <v>45411</v>
      </c>
      <c r="B16267" s="201">
        <v>4.8600000000000003</v>
      </c>
    </row>
    <row r="16268" spans="1:2" x14ac:dyDescent="0.25">
      <c r="A16268" s="204">
        <v>45412</v>
      </c>
      <c r="B16268" s="201">
        <v>4.9000000000000004</v>
      </c>
    </row>
    <row r="16269" spans="1:2" x14ac:dyDescent="0.25">
      <c r="A16269" s="204">
        <v>45413</v>
      </c>
      <c r="B16269" s="201">
        <v>4.8499999999999996</v>
      </c>
    </row>
    <row r="16270" spans="1:2" x14ac:dyDescent="0.25">
      <c r="A16270" s="204">
        <v>45414</v>
      </c>
      <c r="B16270" s="201">
        <v>4.82</v>
      </c>
    </row>
    <row r="16271" spans="1:2" x14ac:dyDescent="0.25">
      <c r="A16271" s="204">
        <v>45415</v>
      </c>
      <c r="B16271" s="201">
        <v>4.75</v>
      </c>
    </row>
    <row r="16272" spans="1:2" x14ac:dyDescent="0.25">
      <c r="A16272" s="204">
        <v>45418</v>
      </c>
      <c r="B16272" s="201">
        <v>4.7300000000000004</v>
      </c>
    </row>
    <row r="16273" spans="1:2" x14ac:dyDescent="0.25">
      <c r="A16273" s="204">
        <v>45419</v>
      </c>
      <c r="B16273" s="201">
        <v>4.7</v>
      </c>
    </row>
    <row r="16274" spans="1:2" x14ac:dyDescent="0.25">
      <c r="A16274" s="204">
        <v>45420</v>
      </c>
      <c r="B16274" s="201">
        <v>4.7300000000000004</v>
      </c>
    </row>
    <row r="16275" spans="1:2" x14ac:dyDescent="0.25">
      <c r="A16275" s="204">
        <v>45421</v>
      </c>
      <c r="B16275" s="201">
        <v>4.7</v>
      </c>
    </row>
    <row r="16276" spans="1:2" x14ac:dyDescent="0.25">
      <c r="A16276" s="204">
        <v>45422</v>
      </c>
      <c r="B16276" s="201">
        <v>4.74</v>
      </c>
    </row>
  </sheetData>
  <hyperlinks>
    <hyperlink ref="A5" r:id="rId1"/>
    <hyperlink ref="F5" r:id="rId2"/>
    <hyperlink ref="J5" r:id="rId3"/>
  </hyperlink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U4354"/>
  <sheetViews>
    <sheetView workbookViewId="0">
      <pane xSplit="1" ySplit="3" topLeftCell="B4331" activePane="bottomRight" state="frozen"/>
      <selection activeCell="A11556" sqref="A11556:B11570"/>
      <selection pane="topRight" activeCell="A11556" sqref="A11556:B11570"/>
      <selection pane="bottomLeft" activeCell="A11556" sqref="A11556:B11570"/>
      <selection pane="bottomRight" activeCell="A4345" sqref="A4345:M4354"/>
    </sheetView>
  </sheetViews>
  <sheetFormatPr defaultRowHeight="13.8" x14ac:dyDescent="0.25"/>
  <cols>
    <col min="1" max="1" width="9.8984375" bestFit="1" customWidth="1"/>
    <col min="2" max="2" width="10.69921875" bestFit="1" customWidth="1"/>
    <col min="8" max="8" width="3.59765625" customWidth="1"/>
    <col min="14" max="14" width="3.59765625" customWidth="1"/>
    <col min="16" max="16" width="3.59765625" customWidth="1"/>
    <col min="17" max="17" width="19.69921875" customWidth="1"/>
  </cols>
  <sheetData>
    <row r="1" spans="1:21" x14ac:dyDescent="0.25">
      <c r="A1" s="184">
        <f>MATCH(9.99999999999999E+307,$A:$A)</f>
        <v>4354</v>
      </c>
      <c r="B1" s="298" t="s">
        <v>118</v>
      </c>
      <c r="C1" s="298"/>
      <c r="D1" s="298"/>
      <c r="E1" s="298"/>
      <c r="F1" s="298"/>
      <c r="G1" s="134"/>
      <c r="H1" s="134"/>
      <c r="I1" s="298" t="s">
        <v>119</v>
      </c>
      <c r="J1" s="298"/>
      <c r="K1" s="298"/>
      <c r="L1" s="298"/>
      <c r="M1" s="298"/>
      <c r="N1" s="179"/>
      <c r="O1" s="179"/>
      <c r="Q1" s="188" t="s">
        <v>122</v>
      </c>
      <c r="R1" s="188"/>
      <c r="S1" s="188"/>
      <c r="T1" s="188"/>
      <c r="U1" s="188"/>
    </row>
    <row r="2" spans="1:21" x14ac:dyDescent="0.25">
      <c r="A2" s="184">
        <f>COLUMN()</f>
        <v>1</v>
      </c>
      <c r="B2" s="184">
        <f>COLUMN()</f>
        <v>2</v>
      </c>
      <c r="C2" s="184">
        <f>COLUMN()</f>
        <v>3</v>
      </c>
      <c r="D2" s="184">
        <f>COLUMN()</f>
        <v>4</v>
      </c>
      <c r="E2" s="184">
        <f>COLUMN()</f>
        <v>5</v>
      </c>
      <c r="F2" s="184">
        <f>COLUMN()</f>
        <v>6</v>
      </c>
      <c r="G2" s="184">
        <f>COLUMN()</f>
        <v>7</v>
      </c>
      <c r="H2" s="184">
        <f>COLUMN()</f>
        <v>8</v>
      </c>
      <c r="I2" s="184">
        <f>COLUMN()</f>
        <v>9</v>
      </c>
      <c r="J2" s="184">
        <f>COLUMN()</f>
        <v>10</v>
      </c>
      <c r="K2" s="184">
        <f>COLUMN()</f>
        <v>11</v>
      </c>
      <c r="L2" s="184">
        <f>COLUMN()</f>
        <v>12</v>
      </c>
      <c r="M2" s="184">
        <f>COLUMN()</f>
        <v>13</v>
      </c>
      <c r="N2" s="184">
        <f>COLUMN()</f>
        <v>14</v>
      </c>
      <c r="O2" s="184">
        <f>COLUMN()</f>
        <v>15</v>
      </c>
      <c r="P2" s="184">
        <f>COLUMN()</f>
        <v>16</v>
      </c>
      <c r="Q2" s="184">
        <f>COLUMN()</f>
        <v>17</v>
      </c>
      <c r="R2" s="134"/>
      <c r="S2" s="134"/>
      <c r="T2" s="134"/>
      <c r="U2" s="134"/>
    </row>
    <row r="3" spans="1:21" x14ac:dyDescent="0.25">
      <c r="A3" s="134" t="s">
        <v>54</v>
      </c>
      <c r="B3" s="134" t="s">
        <v>78</v>
      </c>
      <c r="C3" s="134" t="s">
        <v>77</v>
      </c>
      <c r="D3" s="134" t="s">
        <v>73</v>
      </c>
      <c r="E3" s="134" t="s">
        <v>72</v>
      </c>
      <c r="F3" s="134" t="s">
        <v>76</v>
      </c>
      <c r="G3" s="186" t="s">
        <v>120</v>
      </c>
      <c r="H3" s="134"/>
      <c r="I3" s="134" t="s">
        <v>78</v>
      </c>
      <c r="J3" s="134" t="s">
        <v>77</v>
      </c>
      <c r="K3" s="134" t="s">
        <v>73</v>
      </c>
      <c r="L3" s="134" t="s">
        <v>72</v>
      </c>
      <c r="M3" s="134" t="s">
        <v>76</v>
      </c>
      <c r="N3" s="134"/>
      <c r="O3" s="134" t="s">
        <v>124</v>
      </c>
      <c r="Q3" s="134" t="s">
        <v>123</v>
      </c>
      <c r="R3" s="134"/>
      <c r="S3" s="134"/>
      <c r="T3" s="134"/>
      <c r="U3" s="134"/>
    </row>
    <row r="4" spans="1:21" x14ac:dyDescent="0.25">
      <c r="A4" s="105">
        <v>38720</v>
      </c>
      <c r="B4" t="s">
        <v>121</v>
      </c>
      <c r="C4" s="108">
        <v>5.4600000000000003E-2</v>
      </c>
      <c r="D4" s="108">
        <v>5.7000000000000002E-2</v>
      </c>
      <c r="E4" s="108">
        <v>6.0299999999999999E-2</v>
      </c>
      <c r="F4" s="108">
        <v>5.7299999999999997E-2</v>
      </c>
      <c r="G4" s="187"/>
      <c r="H4" s="108"/>
      <c r="I4" s="108"/>
      <c r="J4" s="108"/>
      <c r="K4" s="108">
        <v>5.74E-2</v>
      </c>
      <c r="L4" s="108"/>
      <c r="M4" s="108"/>
      <c r="N4" s="108"/>
      <c r="O4" s="189">
        <f>DATE(YEAR(A4),MONTH(A4),1)</f>
        <v>38718</v>
      </c>
      <c r="Q4" s="185">
        <f>K4-D4</f>
        <v>3.9999999999999758E-4</v>
      </c>
      <c r="R4" s="105"/>
    </row>
    <row r="5" spans="1:21" x14ac:dyDescent="0.25">
      <c r="A5" s="105">
        <v>38721</v>
      </c>
      <c r="B5" t="s">
        <v>121</v>
      </c>
      <c r="C5" s="108">
        <v>5.45E-2</v>
      </c>
      <c r="D5" s="108">
        <v>5.6899999999999999E-2</v>
      </c>
      <c r="E5" s="108">
        <v>6.0199999999999997E-2</v>
      </c>
      <c r="F5" s="108">
        <v>5.7200000000000001E-2</v>
      </c>
      <c r="G5" s="187"/>
      <c r="H5" s="108"/>
      <c r="I5" s="108"/>
      <c r="J5" s="108"/>
      <c r="K5" s="108">
        <v>5.7300000000000004E-2</v>
      </c>
      <c r="L5" s="108"/>
      <c r="M5" s="108"/>
      <c r="N5" s="108"/>
      <c r="O5" s="189">
        <f t="shared" ref="O5:O68" si="0">DATE(YEAR(A5),MONTH(A5),1)</f>
        <v>38718</v>
      </c>
      <c r="Q5" s="185">
        <f t="shared" ref="Q5:Q68" si="1">K5-D5</f>
        <v>4.0000000000000452E-4</v>
      </c>
    </row>
    <row r="6" spans="1:21" x14ac:dyDescent="0.25">
      <c r="A6" s="105">
        <v>38722</v>
      </c>
      <c r="B6" t="s">
        <v>121</v>
      </c>
      <c r="C6" s="108">
        <v>5.4600000000000003E-2</v>
      </c>
      <c r="D6" s="108">
        <v>5.6899999999999999E-2</v>
      </c>
      <c r="E6" s="108">
        <v>6.0199999999999997E-2</v>
      </c>
      <c r="F6" s="108">
        <v>5.7200000000000001E-2</v>
      </c>
      <c r="G6" s="187"/>
      <c r="H6" s="108"/>
      <c r="I6" s="108"/>
      <c r="J6" s="108"/>
      <c r="K6" s="108">
        <v>5.74E-2</v>
      </c>
      <c r="L6" s="108"/>
      <c r="M6" s="108"/>
      <c r="N6" s="108"/>
      <c r="O6" s="189">
        <f t="shared" si="0"/>
        <v>38718</v>
      </c>
      <c r="Q6" s="185">
        <f t="shared" si="1"/>
        <v>5.0000000000000044E-4</v>
      </c>
    </row>
    <row r="7" spans="1:21" x14ac:dyDescent="0.25">
      <c r="A7" s="105">
        <v>38723</v>
      </c>
      <c r="B7" t="s">
        <v>121</v>
      </c>
      <c r="C7" s="108">
        <v>5.4800000000000001E-2</v>
      </c>
      <c r="D7" s="108">
        <v>5.7099999999999998E-2</v>
      </c>
      <c r="E7" s="108">
        <v>6.0400000000000002E-2</v>
      </c>
      <c r="F7" s="108">
        <v>5.74E-2</v>
      </c>
      <c r="G7" s="187"/>
      <c r="H7" s="108"/>
      <c r="I7" s="108"/>
      <c r="J7" s="108"/>
      <c r="K7" s="108">
        <v>5.7599999999999998E-2</v>
      </c>
      <c r="L7" s="108"/>
      <c r="M7" s="108"/>
      <c r="N7" s="108"/>
      <c r="O7" s="189">
        <f t="shared" si="0"/>
        <v>38718</v>
      </c>
      <c r="Q7" s="185">
        <f t="shared" si="1"/>
        <v>5.0000000000000044E-4</v>
      </c>
    </row>
    <row r="8" spans="1:21" x14ac:dyDescent="0.25">
      <c r="A8" s="105">
        <v>38726</v>
      </c>
      <c r="B8" t="s">
        <v>121</v>
      </c>
      <c r="C8" s="108">
        <v>5.4800000000000001E-2</v>
      </c>
      <c r="D8" s="108">
        <v>5.7200000000000001E-2</v>
      </c>
      <c r="E8" s="108">
        <v>6.0400000000000002E-2</v>
      </c>
      <c r="F8" s="108">
        <v>5.7500000000000002E-2</v>
      </c>
      <c r="G8" s="187"/>
      <c r="H8" s="108"/>
      <c r="I8" s="108"/>
      <c r="J8" s="108"/>
      <c r="K8" s="108">
        <v>5.7599999999999998E-2</v>
      </c>
      <c r="L8" s="108"/>
      <c r="M8" s="108"/>
      <c r="N8" s="108"/>
      <c r="O8" s="189">
        <f t="shared" si="0"/>
        <v>38718</v>
      </c>
      <c r="Q8" s="185">
        <f t="shared" si="1"/>
        <v>3.9999999999999758E-4</v>
      </c>
    </row>
    <row r="9" spans="1:21" x14ac:dyDescent="0.25">
      <c r="A9" s="105">
        <v>38727</v>
      </c>
      <c r="B9" t="s">
        <v>121</v>
      </c>
      <c r="C9" s="108">
        <v>5.5199999999999999E-2</v>
      </c>
      <c r="D9" s="108">
        <v>5.7599999999999998E-2</v>
      </c>
      <c r="E9" s="108">
        <v>6.0900000000000003E-2</v>
      </c>
      <c r="F9" s="108">
        <v>5.79E-2</v>
      </c>
      <c r="G9" s="187"/>
      <c r="H9" s="108"/>
      <c r="I9" s="108"/>
      <c r="J9" s="108"/>
      <c r="K9" s="108">
        <v>5.8100000000000006E-2</v>
      </c>
      <c r="L9" s="108"/>
      <c r="M9" s="108"/>
      <c r="N9" s="108"/>
      <c r="O9" s="189">
        <f t="shared" si="0"/>
        <v>38718</v>
      </c>
      <c r="Q9" s="185">
        <f t="shared" si="1"/>
        <v>5.0000000000000738E-4</v>
      </c>
    </row>
    <row r="10" spans="1:21" x14ac:dyDescent="0.25">
      <c r="A10" s="105">
        <v>38728</v>
      </c>
      <c r="B10" t="s">
        <v>121</v>
      </c>
      <c r="C10" s="108">
        <v>5.5500000000000001E-2</v>
      </c>
      <c r="D10" s="108">
        <v>5.79E-2</v>
      </c>
      <c r="E10" s="108">
        <v>6.1199999999999997E-2</v>
      </c>
      <c r="F10" s="108">
        <v>5.8200000000000002E-2</v>
      </c>
      <c r="G10" s="187"/>
      <c r="H10" s="108"/>
      <c r="I10" s="108"/>
      <c r="J10" s="108"/>
      <c r="K10" s="108">
        <v>5.8400000000000001E-2</v>
      </c>
      <c r="L10" s="108"/>
      <c r="M10" s="108"/>
      <c r="N10" s="108"/>
      <c r="O10" s="189">
        <f t="shared" si="0"/>
        <v>38718</v>
      </c>
      <c r="Q10" s="185">
        <f t="shared" si="1"/>
        <v>5.0000000000000044E-4</v>
      </c>
    </row>
    <row r="11" spans="1:21" x14ac:dyDescent="0.25">
      <c r="A11" s="105">
        <v>38729</v>
      </c>
      <c r="B11" t="s">
        <v>121</v>
      </c>
      <c r="C11" s="108">
        <v>5.5E-2</v>
      </c>
      <c r="D11" s="108">
        <v>5.7500000000000002E-2</v>
      </c>
      <c r="E11" s="108">
        <v>6.0699999999999997E-2</v>
      </c>
      <c r="F11" s="108">
        <v>5.7700000000000001E-2</v>
      </c>
      <c r="G11" s="187"/>
      <c r="H11" s="108"/>
      <c r="I11" s="108"/>
      <c r="J11" s="108"/>
      <c r="K11" s="108">
        <v>5.79E-2</v>
      </c>
      <c r="L11" s="108"/>
      <c r="M11" s="108"/>
      <c r="N11" s="108"/>
      <c r="O11" s="189">
        <f t="shared" si="0"/>
        <v>38718</v>
      </c>
      <c r="Q11" s="185">
        <f t="shared" si="1"/>
        <v>3.9999999999999758E-4</v>
      </c>
    </row>
    <row r="12" spans="1:21" x14ac:dyDescent="0.25">
      <c r="A12" s="105">
        <v>38730</v>
      </c>
      <c r="B12" t="s">
        <v>121</v>
      </c>
      <c r="C12" s="108">
        <v>5.4399999999999997E-2</v>
      </c>
      <c r="D12" s="108">
        <v>5.6800000000000003E-2</v>
      </c>
      <c r="E12" s="108">
        <v>0.06</v>
      </c>
      <c r="F12" s="108">
        <v>5.7099999999999998E-2</v>
      </c>
      <c r="G12" s="187"/>
      <c r="H12" s="108"/>
      <c r="I12" s="108"/>
      <c r="J12" s="108"/>
      <c r="K12" s="108">
        <v>5.7200000000000001E-2</v>
      </c>
      <c r="L12" s="108"/>
      <c r="M12" s="108"/>
      <c r="N12" s="108"/>
      <c r="O12" s="189">
        <f t="shared" si="0"/>
        <v>38718</v>
      </c>
      <c r="Q12" s="185">
        <f t="shared" si="1"/>
        <v>3.9999999999999758E-4</v>
      </c>
    </row>
    <row r="13" spans="1:21" x14ac:dyDescent="0.25">
      <c r="A13" s="105">
        <v>38734</v>
      </c>
      <c r="B13" t="s">
        <v>121</v>
      </c>
      <c r="C13" s="108">
        <v>5.4199999999999998E-2</v>
      </c>
      <c r="D13" s="108">
        <v>5.6599999999999998E-2</v>
      </c>
      <c r="E13" s="108">
        <v>5.9900000000000002E-2</v>
      </c>
      <c r="F13" s="108">
        <v>5.6899999999999999E-2</v>
      </c>
      <c r="G13" s="187"/>
      <c r="H13" s="108"/>
      <c r="I13" s="108"/>
      <c r="J13" s="108"/>
      <c r="K13" s="108">
        <v>5.7099999999999998E-2</v>
      </c>
      <c r="L13" s="108"/>
      <c r="M13" s="108"/>
      <c r="N13" s="108"/>
      <c r="O13" s="189">
        <f t="shared" si="0"/>
        <v>38718</v>
      </c>
      <c r="Q13" s="185">
        <f t="shared" si="1"/>
        <v>5.0000000000000044E-4</v>
      </c>
    </row>
    <row r="14" spans="1:21" x14ac:dyDescent="0.25">
      <c r="A14" s="105">
        <v>38735</v>
      </c>
      <c r="B14" t="s">
        <v>121</v>
      </c>
      <c r="C14" s="108">
        <v>5.4300000000000001E-2</v>
      </c>
      <c r="D14" s="108">
        <v>5.67E-2</v>
      </c>
      <c r="E14" s="108">
        <v>0.06</v>
      </c>
      <c r="F14" s="108">
        <v>5.7000000000000002E-2</v>
      </c>
      <c r="G14" s="187"/>
      <c r="H14" s="108"/>
      <c r="I14" s="108"/>
      <c r="J14" s="108"/>
      <c r="K14" s="108">
        <v>5.7300000000000004E-2</v>
      </c>
      <c r="L14" s="108"/>
      <c r="M14" s="108"/>
      <c r="N14" s="108"/>
      <c r="O14" s="189">
        <f t="shared" si="0"/>
        <v>38718</v>
      </c>
      <c r="Q14" s="185">
        <f t="shared" si="1"/>
        <v>6.0000000000000331E-4</v>
      </c>
    </row>
    <row r="15" spans="1:21" x14ac:dyDescent="0.25">
      <c r="A15" s="105">
        <v>38736</v>
      </c>
      <c r="B15" t="s">
        <v>121</v>
      </c>
      <c r="C15" s="108">
        <v>5.4600000000000003E-2</v>
      </c>
      <c r="D15" s="108">
        <v>5.7099999999999998E-2</v>
      </c>
      <c r="E15" s="108">
        <v>6.0299999999999999E-2</v>
      </c>
      <c r="F15" s="108">
        <v>5.7299999999999997E-2</v>
      </c>
      <c r="G15" s="187"/>
      <c r="H15" s="108"/>
      <c r="I15" s="108"/>
      <c r="J15" s="108"/>
      <c r="K15" s="108">
        <v>5.7599999999999998E-2</v>
      </c>
      <c r="L15" s="108"/>
      <c r="M15" s="108"/>
      <c r="N15" s="108"/>
      <c r="O15" s="189">
        <f t="shared" si="0"/>
        <v>38718</v>
      </c>
      <c r="Q15" s="185">
        <f t="shared" si="1"/>
        <v>5.0000000000000044E-4</v>
      </c>
    </row>
    <row r="16" spans="1:21" x14ac:dyDescent="0.25">
      <c r="A16" s="105">
        <v>38737</v>
      </c>
      <c r="B16" t="s">
        <v>121</v>
      </c>
      <c r="C16" s="108">
        <v>5.4399999999999997E-2</v>
      </c>
      <c r="D16" s="108">
        <v>5.7000000000000002E-2</v>
      </c>
      <c r="E16" s="108">
        <v>6.0100000000000001E-2</v>
      </c>
      <c r="F16" s="108">
        <v>5.7200000000000001E-2</v>
      </c>
      <c r="G16" s="187"/>
      <c r="H16" s="108"/>
      <c r="I16" s="108"/>
      <c r="J16" s="108"/>
      <c r="K16" s="108">
        <v>5.7500000000000002E-2</v>
      </c>
      <c r="L16" s="108"/>
      <c r="M16" s="108"/>
      <c r="N16" s="108"/>
      <c r="O16" s="189">
        <f t="shared" si="0"/>
        <v>38718</v>
      </c>
      <c r="Q16" s="185">
        <f t="shared" si="1"/>
        <v>5.0000000000000044E-4</v>
      </c>
    </row>
    <row r="17" spans="1:17" x14ac:dyDescent="0.25">
      <c r="A17" s="105">
        <v>38740</v>
      </c>
      <c r="B17" t="s">
        <v>121</v>
      </c>
      <c r="C17" s="108">
        <v>5.4399999999999997E-2</v>
      </c>
      <c r="D17" s="108">
        <v>5.7000000000000002E-2</v>
      </c>
      <c r="E17" s="108">
        <v>6.0100000000000001E-2</v>
      </c>
      <c r="F17" s="108">
        <v>5.7200000000000001E-2</v>
      </c>
      <c r="G17" s="187"/>
      <c r="H17" s="108"/>
      <c r="I17" s="108"/>
      <c r="J17" s="108"/>
      <c r="K17" s="108">
        <v>5.7500000000000002E-2</v>
      </c>
      <c r="L17" s="108"/>
      <c r="M17" s="108"/>
      <c r="N17" s="108"/>
      <c r="O17" s="189">
        <f t="shared" si="0"/>
        <v>38718</v>
      </c>
      <c r="Q17" s="185">
        <f t="shared" si="1"/>
        <v>5.0000000000000044E-4</v>
      </c>
    </row>
    <row r="18" spans="1:17" x14ac:dyDescent="0.25">
      <c r="A18" s="105">
        <v>38741</v>
      </c>
      <c r="B18" t="s">
        <v>121</v>
      </c>
      <c r="C18" s="108">
        <v>5.4800000000000001E-2</v>
      </c>
      <c r="D18" s="108">
        <v>5.74E-2</v>
      </c>
      <c r="E18" s="108">
        <v>6.0400000000000002E-2</v>
      </c>
      <c r="F18" s="108">
        <v>5.7500000000000002E-2</v>
      </c>
      <c r="G18" s="187"/>
      <c r="H18" s="108"/>
      <c r="I18" s="108"/>
      <c r="J18" s="108"/>
      <c r="K18" s="108">
        <v>5.7800000000000004E-2</v>
      </c>
      <c r="L18" s="108"/>
      <c r="M18" s="108"/>
      <c r="N18" s="108"/>
      <c r="O18" s="189">
        <f t="shared" si="0"/>
        <v>38718</v>
      </c>
      <c r="Q18" s="185">
        <f t="shared" si="1"/>
        <v>4.0000000000000452E-4</v>
      </c>
    </row>
    <row r="19" spans="1:17" x14ac:dyDescent="0.25">
      <c r="A19" s="105">
        <v>38742</v>
      </c>
      <c r="B19" t="s">
        <v>121</v>
      </c>
      <c r="C19" s="108">
        <v>5.57E-2</v>
      </c>
      <c r="D19" s="108">
        <v>5.8200000000000002E-2</v>
      </c>
      <c r="E19" s="108">
        <v>6.1199999999999997E-2</v>
      </c>
      <c r="F19" s="108">
        <v>5.8400000000000001E-2</v>
      </c>
      <c r="G19" s="187"/>
      <c r="H19" s="108"/>
      <c r="I19" s="108"/>
      <c r="J19" s="108"/>
      <c r="K19" s="108">
        <v>5.8700000000000002E-2</v>
      </c>
      <c r="L19" s="108"/>
      <c r="M19" s="108"/>
      <c r="N19" s="108"/>
      <c r="O19" s="189">
        <f t="shared" si="0"/>
        <v>38718</v>
      </c>
      <c r="Q19" s="185">
        <f t="shared" si="1"/>
        <v>5.0000000000000044E-4</v>
      </c>
    </row>
    <row r="20" spans="1:17" x14ac:dyDescent="0.25">
      <c r="A20" s="105">
        <v>38743</v>
      </c>
      <c r="B20" t="s">
        <v>121</v>
      </c>
      <c r="C20" s="108">
        <v>5.6099999999999997E-2</v>
      </c>
      <c r="D20" s="108">
        <v>5.8700000000000002E-2</v>
      </c>
      <c r="E20" s="108">
        <v>6.1699999999999998E-2</v>
      </c>
      <c r="F20" s="108">
        <v>5.8799999999999998E-2</v>
      </c>
      <c r="G20" s="187"/>
      <c r="H20" s="108"/>
      <c r="I20" s="108"/>
      <c r="J20" s="108"/>
      <c r="K20" s="108">
        <v>5.91E-2</v>
      </c>
      <c r="L20" s="108"/>
      <c r="M20" s="108"/>
      <c r="N20" s="108"/>
      <c r="O20" s="189">
        <f t="shared" si="0"/>
        <v>38718</v>
      </c>
      <c r="Q20" s="185">
        <f t="shared" si="1"/>
        <v>3.9999999999999758E-4</v>
      </c>
    </row>
    <row r="21" spans="1:17" x14ac:dyDescent="0.25">
      <c r="A21" s="105">
        <v>38744</v>
      </c>
      <c r="B21" t="s">
        <v>121</v>
      </c>
      <c r="C21" s="108">
        <v>5.5899999999999998E-2</v>
      </c>
      <c r="D21" s="108">
        <v>5.8400000000000001E-2</v>
      </c>
      <c r="E21" s="108">
        <v>6.1400000000000003E-2</v>
      </c>
      <c r="F21" s="108">
        <v>5.8599999999999999E-2</v>
      </c>
      <c r="G21" s="187"/>
      <c r="H21" s="108"/>
      <c r="I21" s="108"/>
      <c r="J21" s="108"/>
      <c r="K21" s="108">
        <v>5.8799999999999998E-2</v>
      </c>
      <c r="L21" s="108"/>
      <c r="M21" s="108"/>
      <c r="N21" s="108"/>
      <c r="O21" s="189">
        <f t="shared" si="0"/>
        <v>38718</v>
      </c>
      <c r="Q21" s="185">
        <f t="shared" si="1"/>
        <v>3.9999999999999758E-4</v>
      </c>
    </row>
    <row r="22" spans="1:17" x14ac:dyDescent="0.25">
      <c r="A22" s="105">
        <v>38747</v>
      </c>
      <c r="B22" t="s">
        <v>121</v>
      </c>
      <c r="C22" s="108">
        <v>5.62E-2</v>
      </c>
      <c r="D22" s="108">
        <v>5.8599999999999999E-2</v>
      </c>
      <c r="E22" s="108">
        <v>6.1800000000000001E-2</v>
      </c>
      <c r="F22" s="108">
        <v>5.8900000000000001E-2</v>
      </c>
      <c r="G22" s="187"/>
      <c r="H22" s="108"/>
      <c r="I22" s="108"/>
      <c r="J22" s="108"/>
      <c r="K22" s="108">
        <v>5.91E-2</v>
      </c>
      <c r="L22" s="108"/>
      <c r="M22" s="108"/>
      <c r="N22" s="108"/>
      <c r="O22" s="189">
        <f t="shared" si="0"/>
        <v>38718</v>
      </c>
      <c r="Q22" s="185">
        <f t="shared" si="1"/>
        <v>5.0000000000000044E-4</v>
      </c>
    </row>
    <row r="23" spans="1:17" x14ac:dyDescent="0.25">
      <c r="A23" s="105">
        <v>38748</v>
      </c>
      <c r="B23" t="s">
        <v>121</v>
      </c>
      <c r="C23" s="108">
        <v>5.5899999999999998E-2</v>
      </c>
      <c r="D23" s="108">
        <v>5.8400000000000001E-2</v>
      </c>
      <c r="E23" s="108">
        <v>6.1499999999999999E-2</v>
      </c>
      <c r="F23" s="108">
        <v>5.8599999999999999E-2</v>
      </c>
      <c r="G23" s="187"/>
      <c r="H23" s="108"/>
      <c r="I23" s="108"/>
      <c r="J23" s="108"/>
      <c r="K23" s="108">
        <v>5.8799999999999998E-2</v>
      </c>
      <c r="L23" s="108"/>
      <c r="M23" s="108"/>
      <c r="N23" s="108"/>
      <c r="O23" s="189">
        <f t="shared" si="0"/>
        <v>38718</v>
      </c>
      <c r="Q23" s="185">
        <f t="shared" si="1"/>
        <v>3.9999999999999758E-4</v>
      </c>
    </row>
    <row r="24" spans="1:17" x14ac:dyDescent="0.25">
      <c r="A24" s="105">
        <v>38749</v>
      </c>
      <c r="B24" t="s">
        <v>121</v>
      </c>
      <c r="C24" s="108">
        <v>5.6099999999999997E-2</v>
      </c>
      <c r="D24" s="108">
        <v>5.8700000000000002E-2</v>
      </c>
      <c r="E24" s="108">
        <v>6.1699999999999998E-2</v>
      </c>
      <c r="F24" s="108">
        <v>5.8799999999999998E-2</v>
      </c>
      <c r="G24" s="187"/>
      <c r="H24" s="108"/>
      <c r="I24" s="108"/>
      <c r="J24" s="108"/>
      <c r="K24" s="108">
        <v>5.91E-2</v>
      </c>
      <c r="L24" s="108"/>
      <c r="M24" s="108"/>
      <c r="N24" s="108"/>
      <c r="O24" s="189">
        <f t="shared" si="0"/>
        <v>38749</v>
      </c>
      <c r="Q24" s="185">
        <f t="shared" si="1"/>
        <v>3.9999999999999758E-4</v>
      </c>
    </row>
    <row r="25" spans="1:17" x14ac:dyDescent="0.25">
      <c r="A25" s="105">
        <v>38750</v>
      </c>
      <c r="B25" t="s">
        <v>121</v>
      </c>
      <c r="C25" s="108">
        <v>5.6000000000000001E-2</v>
      </c>
      <c r="D25" s="108">
        <v>5.8500000000000003E-2</v>
      </c>
      <c r="E25" s="108">
        <v>6.1499999999999999E-2</v>
      </c>
      <c r="F25" s="108">
        <v>5.8700000000000002E-2</v>
      </c>
      <c r="G25" s="187"/>
      <c r="H25" s="108"/>
      <c r="I25" s="108"/>
      <c r="J25" s="108"/>
      <c r="K25" s="108">
        <v>5.8899999999999994E-2</v>
      </c>
      <c r="L25" s="108"/>
      <c r="M25" s="108"/>
      <c r="N25" s="108"/>
      <c r="O25" s="189">
        <f t="shared" si="0"/>
        <v>38749</v>
      </c>
      <c r="Q25" s="185">
        <f t="shared" si="1"/>
        <v>3.9999999999999064E-4</v>
      </c>
    </row>
    <row r="26" spans="1:17" x14ac:dyDescent="0.25">
      <c r="A26" s="105">
        <v>38751</v>
      </c>
      <c r="B26" t="s">
        <v>121</v>
      </c>
      <c r="C26" s="108">
        <v>5.5399999999999998E-2</v>
      </c>
      <c r="D26" s="108">
        <v>5.79E-2</v>
      </c>
      <c r="E26" s="108">
        <v>6.0900000000000003E-2</v>
      </c>
      <c r="F26" s="108">
        <v>5.8099999999999999E-2</v>
      </c>
      <c r="G26" s="187"/>
      <c r="H26" s="108"/>
      <c r="I26" s="108"/>
      <c r="J26" s="108"/>
      <c r="K26" s="108">
        <v>5.8299999999999998E-2</v>
      </c>
      <c r="L26" s="108"/>
      <c r="M26" s="108"/>
      <c r="N26" s="108"/>
      <c r="O26" s="189">
        <f t="shared" si="0"/>
        <v>38749</v>
      </c>
      <c r="Q26" s="185">
        <f t="shared" si="1"/>
        <v>3.9999999999999758E-4</v>
      </c>
    </row>
    <row r="27" spans="1:17" x14ac:dyDescent="0.25">
      <c r="A27" s="105">
        <v>38754</v>
      </c>
      <c r="B27" t="s">
        <v>121</v>
      </c>
      <c r="C27" s="108">
        <v>5.5199999999999999E-2</v>
      </c>
      <c r="D27" s="108">
        <v>5.7700000000000001E-2</v>
      </c>
      <c r="E27" s="108">
        <v>6.0699999999999997E-2</v>
      </c>
      <c r="F27" s="108">
        <v>5.79E-2</v>
      </c>
      <c r="G27" s="187"/>
      <c r="H27" s="108"/>
      <c r="I27" s="108"/>
      <c r="J27" s="108"/>
      <c r="K27" s="108">
        <v>5.8200000000000002E-2</v>
      </c>
      <c r="L27" s="108"/>
      <c r="M27" s="108"/>
      <c r="N27" s="108"/>
      <c r="O27" s="189">
        <f t="shared" si="0"/>
        <v>38749</v>
      </c>
      <c r="Q27" s="185">
        <f t="shared" si="1"/>
        <v>5.0000000000000044E-4</v>
      </c>
    </row>
    <row r="28" spans="1:17" x14ac:dyDescent="0.25">
      <c r="A28" s="105">
        <v>38755</v>
      </c>
      <c r="B28" t="s">
        <v>121</v>
      </c>
      <c r="C28" s="108">
        <v>5.5599999999999997E-2</v>
      </c>
      <c r="D28" s="108">
        <v>5.8099999999999999E-2</v>
      </c>
      <c r="E28" s="108">
        <v>6.1100000000000002E-2</v>
      </c>
      <c r="F28" s="108">
        <v>5.8299999999999998E-2</v>
      </c>
      <c r="G28" s="187"/>
      <c r="H28" s="108"/>
      <c r="I28" s="108"/>
      <c r="J28" s="108"/>
      <c r="K28" s="108">
        <v>5.8600000000000006E-2</v>
      </c>
      <c r="L28" s="108"/>
      <c r="M28" s="108"/>
      <c r="N28" s="108"/>
      <c r="O28" s="189">
        <f t="shared" si="0"/>
        <v>38749</v>
      </c>
      <c r="Q28" s="185">
        <f t="shared" si="1"/>
        <v>5.0000000000000738E-4</v>
      </c>
    </row>
    <row r="29" spans="1:17" x14ac:dyDescent="0.25">
      <c r="A29" s="105">
        <v>38756</v>
      </c>
      <c r="B29" t="s">
        <v>121</v>
      </c>
      <c r="C29" s="108">
        <v>5.5800000000000002E-2</v>
      </c>
      <c r="D29" s="108">
        <v>5.8299999999999998E-2</v>
      </c>
      <c r="E29" s="108">
        <v>6.13E-2</v>
      </c>
      <c r="F29" s="108">
        <v>5.8500000000000003E-2</v>
      </c>
      <c r="G29" s="187"/>
      <c r="H29" s="108"/>
      <c r="I29" s="108"/>
      <c r="J29" s="108"/>
      <c r="K29" s="108">
        <v>5.8799999999999998E-2</v>
      </c>
      <c r="L29" s="108"/>
      <c r="M29" s="108"/>
      <c r="N29" s="108"/>
      <c r="O29" s="189">
        <f t="shared" si="0"/>
        <v>38749</v>
      </c>
      <c r="Q29" s="185">
        <f t="shared" si="1"/>
        <v>5.0000000000000044E-4</v>
      </c>
    </row>
    <row r="30" spans="1:17" x14ac:dyDescent="0.25">
      <c r="A30" s="105">
        <v>38757</v>
      </c>
      <c r="B30" t="s">
        <v>121</v>
      </c>
      <c r="C30" s="108">
        <v>5.5399999999999998E-2</v>
      </c>
      <c r="D30" s="108">
        <v>5.8000000000000003E-2</v>
      </c>
      <c r="E30" s="108">
        <v>6.0999999999999999E-2</v>
      </c>
      <c r="F30" s="108">
        <v>5.8099999999999999E-2</v>
      </c>
      <c r="G30" s="187"/>
      <c r="H30" s="108"/>
      <c r="I30" s="108"/>
      <c r="J30" s="108"/>
      <c r="K30" s="108">
        <v>5.8400000000000001E-2</v>
      </c>
      <c r="L30" s="108"/>
      <c r="M30" s="108"/>
      <c r="N30" s="108"/>
      <c r="O30" s="189">
        <f t="shared" si="0"/>
        <v>38749</v>
      </c>
      <c r="Q30" s="185">
        <f t="shared" si="1"/>
        <v>3.9999999999999758E-4</v>
      </c>
    </row>
    <row r="31" spans="1:17" x14ac:dyDescent="0.25">
      <c r="A31" s="105">
        <v>38758</v>
      </c>
      <c r="B31" t="s">
        <v>121</v>
      </c>
      <c r="C31" s="108">
        <v>5.5800000000000002E-2</v>
      </c>
      <c r="D31" s="108">
        <v>5.8299999999999998E-2</v>
      </c>
      <c r="E31" s="108">
        <v>6.13E-2</v>
      </c>
      <c r="F31" s="108">
        <v>5.8500000000000003E-2</v>
      </c>
      <c r="G31" s="187"/>
      <c r="H31" s="108"/>
      <c r="I31" s="108"/>
      <c r="J31" s="108"/>
      <c r="K31" s="108">
        <v>5.8799999999999998E-2</v>
      </c>
      <c r="L31" s="108"/>
      <c r="M31" s="108"/>
      <c r="N31" s="108"/>
      <c r="O31" s="189">
        <f t="shared" si="0"/>
        <v>38749</v>
      </c>
      <c r="Q31" s="185">
        <f t="shared" si="1"/>
        <v>5.0000000000000044E-4</v>
      </c>
    </row>
    <row r="32" spans="1:17" x14ac:dyDescent="0.25">
      <c r="A32" s="105">
        <v>38761</v>
      </c>
      <c r="B32" t="s">
        <v>121</v>
      </c>
      <c r="C32" s="108">
        <v>5.5599999999999997E-2</v>
      </c>
      <c r="D32" s="108">
        <v>5.8400000000000001E-2</v>
      </c>
      <c r="E32" s="108">
        <v>6.1199999999999997E-2</v>
      </c>
      <c r="F32" s="108">
        <v>5.8400000000000001E-2</v>
      </c>
      <c r="G32" s="187"/>
      <c r="H32" s="108"/>
      <c r="I32" s="108"/>
      <c r="J32" s="108"/>
      <c r="K32" s="108">
        <v>5.8600000000000006E-2</v>
      </c>
      <c r="L32" s="108"/>
      <c r="M32" s="108"/>
      <c r="N32" s="108"/>
      <c r="O32" s="189">
        <f t="shared" si="0"/>
        <v>38749</v>
      </c>
      <c r="Q32" s="185">
        <f t="shared" si="1"/>
        <v>2.0000000000000573E-4</v>
      </c>
    </row>
    <row r="33" spans="1:17" x14ac:dyDescent="0.25">
      <c r="A33" s="105">
        <v>38762</v>
      </c>
      <c r="B33" t="s">
        <v>121</v>
      </c>
      <c r="C33" s="108">
        <v>5.6000000000000001E-2</v>
      </c>
      <c r="D33" s="108">
        <v>5.8799999999999998E-2</v>
      </c>
      <c r="E33" s="108">
        <v>6.1600000000000002E-2</v>
      </c>
      <c r="F33" s="108">
        <v>5.8799999999999998E-2</v>
      </c>
      <c r="G33" s="187"/>
      <c r="H33" s="108"/>
      <c r="I33" s="108"/>
      <c r="J33" s="108"/>
      <c r="K33" s="108">
        <v>5.9000000000000004E-2</v>
      </c>
      <c r="L33" s="108"/>
      <c r="M33" s="108"/>
      <c r="N33" s="108"/>
      <c r="O33" s="189">
        <f t="shared" si="0"/>
        <v>38749</v>
      </c>
      <c r="Q33" s="185">
        <f t="shared" si="1"/>
        <v>2.0000000000000573E-4</v>
      </c>
    </row>
    <row r="34" spans="1:17" x14ac:dyDescent="0.25">
      <c r="A34" s="105">
        <v>38763</v>
      </c>
      <c r="B34" t="s">
        <v>121</v>
      </c>
      <c r="C34" s="108">
        <v>5.5800000000000002E-2</v>
      </c>
      <c r="D34" s="108">
        <v>5.8599999999999999E-2</v>
      </c>
      <c r="E34" s="108">
        <v>6.1400000000000003E-2</v>
      </c>
      <c r="F34" s="108">
        <v>5.8599999999999999E-2</v>
      </c>
      <c r="G34" s="187"/>
      <c r="H34" s="108"/>
      <c r="I34" s="108"/>
      <c r="J34" s="108"/>
      <c r="K34" s="108">
        <v>5.8799999999999998E-2</v>
      </c>
      <c r="L34" s="108"/>
      <c r="M34" s="108"/>
      <c r="N34" s="108"/>
      <c r="O34" s="189">
        <f t="shared" si="0"/>
        <v>38749</v>
      </c>
      <c r="Q34" s="185">
        <f t="shared" si="1"/>
        <v>1.9999999999999879E-4</v>
      </c>
    </row>
    <row r="35" spans="1:17" x14ac:dyDescent="0.25">
      <c r="A35" s="105">
        <v>38764</v>
      </c>
      <c r="B35" t="s">
        <v>121</v>
      </c>
      <c r="C35" s="108">
        <v>5.5800000000000002E-2</v>
      </c>
      <c r="D35" s="108">
        <v>5.8599999999999999E-2</v>
      </c>
      <c r="E35" s="108">
        <v>6.1400000000000003E-2</v>
      </c>
      <c r="F35" s="108">
        <v>5.8599999999999999E-2</v>
      </c>
      <c r="G35" s="187"/>
      <c r="H35" s="108"/>
      <c r="I35" s="108"/>
      <c r="J35" s="108"/>
      <c r="K35" s="108">
        <v>5.8799999999999998E-2</v>
      </c>
      <c r="L35" s="108"/>
      <c r="M35" s="108"/>
      <c r="N35" s="108"/>
      <c r="O35" s="189">
        <f t="shared" si="0"/>
        <v>38749</v>
      </c>
      <c r="Q35" s="185">
        <f t="shared" si="1"/>
        <v>1.9999999999999879E-4</v>
      </c>
    </row>
    <row r="36" spans="1:17" x14ac:dyDescent="0.25">
      <c r="A36" s="105">
        <v>38765</v>
      </c>
      <c r="B36" t="s">
        <v>121</v>
      </c>
      <c r="C36" s="108">
        <v>5.5199999999999999E-2</v>
      </c>
      <c r="D36" s="108">
        <v>5.8000000000000003E-2</v>
      </c>
      <c r="E36" s="108">
        <v>6.08E-2</v>
      </c>
      <c r="F36" s="108">
        <v>5.8000000000000003E-2</v>
      </c>
      <c r="G36" s="187"/>
      <c r="H36" s="108"/>
      <c r="I36" s="108"/>
      <c r="J36" s="108"/>
      <c r="K36" s="108">
        <v>5.8100000000000006E-2</v>
      </c>
      <c r="L36" s="108"/>
      <c r="M36" s="108"/>
      <c r="N36" s="108"/>
      <c r="O36" s="189">
        <f t="shared" si="0"/>
        <v>38749</v>
      </c>
      <c r="Q36" s="185">
        <f t="shared" si="1"/>
        <v>1.0000000000000286E-4</v>
      </c>
    </row>
    <row r="37" spans="1:17" x14ac:dyDescent="0.25">
      <c r="A37" s="105">
        <v>38769</v>
      </c>
      <c r="B37" t="s">
        <v>121</v>
      </c>
      <c r="C37" s="108">
        <v>5.5300000000000002E-2</v>
      </c>
      <c r="D37" s="108">
        <v>5.8099999999999999E-2</v>
      </c>
      <c r="E37" s="108">
        <v>6.0900000000000003E-2</v>
      </c>
      <c r="F37" s="108">
        <v>5.8099999999999999E-2</v>
      </c>
      <c r="G37" s="187"/>
      <c r="H37" s="108"/>
      <c r="I37" s="108"/>
      <c r="J37" s="108"/>
      <c r="K37" s="108">
        <v>5.8299999999999998E-2</v>
      </c>
      <c r="L37" s="108"/>
      <c r="M37" s="108"/>
      <c r="N37" s="108"/>
      <c r="O37" s="189">
        <f t="shared" si="0"/>
        <v>38749</v>
      </c>
      <c r="Q37" s="185">
        <f t="shared" si="1"/>
        <v>1.9999999999999879E-4</v>
      </c>
    </row>
    <row r="38" spans="1:17" x14ac:dyDescent="0.25">
      <c r="A38" s="105">
        <v>38770</v>
      </c>
      <c r="B38" t="s">
        <v>121</v>
      </c>
      <c r="C38" s="108">
        <v>5.4899999999999997E-2</v>
      </c>
      <c r="D38" s="108">
        <v>5.7599999999999998E-2</v>
      </c>
      <c r="E38" s="108">
        <v>6.0499999999999998E-2</v>
      </c>
      <c r="F38" s="108">
        <v>5.7700000000000001E-2</v>
      </c>
      <c r="G38" s="187"/>
      <c r="H38" s="108"/>
      <c r="I38" s="108"/>
      <c r="J38" s="108"/>
      <c r="K38" s="108">
        <v>5.7800000000000004E-2</v>
      </c>
      <c r="L38" s="108"/>
      <c r="M38" s="108"/>
      <c r="N38" s="108"/>
      <c r="O38" s="189">
        <f t="shared" si="0"/>
        <v>38749</v>
      </c>
      <c r="Q38" s="185">
        <f t="shared" si="1"/>
        <v>2.0000000000000573E-4</v>
      </c>
    </row>
    <row r="39" spans="1:17" x14ac:dyDescent="0.25">
      <c r="A39" s="105">
        <v>38771</v>
      </c>
      <c r="B39" t="s">
        <v>121</v>
      </c>
      <c r="C39" s="108">
        <v>5.5100000000000003E-2</v>
      </c>
      <c r="D39" s="108">
        <v>5.7799999999999997E-2</v>
      </c>
      <c r="E39" s="108">
        <v>6.0699999999999997E-2</v>
      </c>
      <c r="F39" s="108">
        <v>5.79E-2</v>
      </c>
      <c r="G39" s="187"/>
      <c r="H39" s="108"/>
      <c r="I39" s="108"/>
      <c r="J39" s="108"/>
      <c r="K39" s="108">
        <v>5.7999999999999996E-2</v>
      </c>
      <c r="L39" s="108"/>
      <c r="M39" s="108"/>
      <c r="N39" s="108"/>
      <c r="O39" s="189">
        <f t="shared" si="0"/>
        <v>38749</v>
      </c>
      <c r="Q39" s="185">
        <f t="shared" si="1"/>
        <v>1.9999999999999879E-4</v>
      </c>
    </row>
    <row r="40" spans="1:17" x14ac:dyDescent="0.25">
      <c r="A40" s="105">
        <v>38775</v>
      </c>
      <c r="B40" t="s">
        <v>121</v>
      </c>
      <c r="C40" s="108">
        <v>5.5300000000000002E-2</v>
      </c>
      <c r="D40" s="108">
        <v>5.8099999999999999E-2</v>
      </c>
      <c r="E40" s="108">
        <v>6.0900000000000003E-2</v>
      </c>
      <c r="F40" s="108">
        <v>5.8099999999999999E-2</v>
      </c>
      <c r="G40" s="187"/>
      <c r="H40" s="108"/>
      <c r="I40" s="108"/>
      <c r="J40" s="108"/>
      <c r="K40" s="108">
        <v>5.8299999999999998E-2</v>
      </c>
      <c r="L40" s="108"/>
      <c r="M40" s="108"/>
      <c r="N40" s="108"/>
      <c r="O40" s="189">
        <f t="shared" si="0"/>
        <v>38749</v>
      </c>
      <c r="Q40" s="185">
        <f t="shared" si="1"/>
        <v>1.9999999999999879E-4</v>
      </c>
    </row>
    <row r="41" spans="1:17" x14ac:dyDescent="0.25">
      <c r="A41" s="105">
        <v>38776</v>
      </c>
      <c r="B41" t="s">
        <v>121</v>
      </c>
      <c r="C41" s="108">
        <v>5.4899999999999997E-2</v>
      </c>
      <c r="D41" s="108">
        <v>5.7700000000000001E-2</v>
      </c>
      <c r="E41" s="108">
        <v>6.0400000000000002E-2</v>
      </c>
      <c r="F41" s="108">
        <v>5.7700000000000001E-2</v>
      </c>
      <c r="G41" s="187"/>
      <c r="H41" s="108"/>
      <c r="I41" s="108"/>
      <c r="J41" s="108"/>
      <c r="K41" s="108">
        <v>5.79E-2</v>
      </c>
      <c r="L41" s="108"/>
      <c r="M41" s="108"/>
      <c r="N41" s="108"/>
      <c r="O41" s="189">
        <f t="shared" si="0"/>
        <v>38749</v>
      </c>
      <c r="Q41" s="185">
        <f t="shared" si="1"/>
        <v>1.9999999999999879E-4</v>
      </c>
    </row>
    <row r="42" spans="1:17" x14ac:dyDescent="0.25">
      <c r="A42" s="105">
        <v>38777</v>
      </c>
      <c r="B42" t="s">
        <v>121</v>
      </c>
      <c r="C42" s="108">
        <v>5.4899999999999997E-2</v>
      </c>
      <c r="D42" s="108">
        <v>5.7700000000000001E-2</v>
      </c>
      <c r="E42" s="108">
        <v>6.0400000000000002E-2</v>
      </c>
      <c r="F42" s="108">
        <v>5.7700000000000001E-2</v>
      </c>
      <c r="G42" s="187"/>
      <c r="H42" s="108"/>
      <c r="I42" s="108"/>
      <c r="J42" s="108"/>
      <c r="K42" s="108">
        <v>5.79E-2</v>
      </c>
      <c r="L42" s="108"/>
      <c r="M42" s="108"/>
      <c r="N42" s="108"/>
      <c r="O42" s="189">
        <f t="shared" si="0"/>
        <v>38777</v>
      </c>
      <c r="Q42" s="185">
        <f t="shared" si="1"/>
        <v>1.9999999999999879E-4</v>
      </c>
    </row>
    <row r="43" spans="1:17" x14ac:dyDescent="0.25">
      <c r="A43" s="105">
        <v>38778</v>
      </c>
      <c r="B43" t="s">
        <v>121</v>
      </c>
      <c r="C43" s="108">
        <v>5.5899999999999998E-2</v>
      </c>
      <c r="D43" s="108">
        <v>5.8700000000000002E-2</v>
      </c>
      <c r="E43" s="108">
        <v>6.1499999999999999E-2</v>
      </c>
      <c r="F43" s="108">
        <v>5.8700000000000002E-2</v>
      </c>
      <c r="G43" s="187"/>
      <c r="H43" s="108"/>
      <c r="I43" s="108"/>
      <c r="J43" s="108"/>
      <c r="K43" s="108">
        <v>5.8700000000000002E-2</v>
      </c>
      <c r="L43" s="108"/>
      <c r="M43" s="108"/>
      <c r="N43" s="108"/>
      <c r="O43" s="189">
        <f t="shared" si="0"/>
        <v>38777</v>
      </c>
      <c r="Q43" s="185">
        <f t="shared" si="1"/>
        <v>0</v>
      </c>
    </row>
    <row r="44" spans="1:17" x14ac:dyDescent="0.25">
      <c r="A44" s="105">
        <v>38779</v>
      </c>
      <c r="B44" t="s">
        <v>121</v>
      </c>
      <c r="C44" s="108">
        <v>5.6399999999999999E-2</v>
      </c>
      <c r="D44" s="108">
        <v>5.91E-2</v>
      </c>
      <c r="E44" s="108">
        <v>6.1899999999999997E-2</v>
      </c>
      <c r="F44" s="108">
        <v>5.91E-2</v>
      </c>
      <c r="G44" s="187"/>
      <c r="H44" s="108"/>
      <c r="I44" s="108"/>
      <c r="J44" s="108"/>
      <c r="K44" s="108">
        <v>5.9000000000000004E-2</v>
      </c>
      <c r="L44" s="108"/>
      <c r="M44" s="108"/>
      <c r="N44" s="108"/>
      <c r="O44" s="189">
        <f t="shared" si="0"/>
        <v>38777</v>
      </c>
      <c r="Q44" s="185">
        <f t="shared" si="1"/>
        <v>-9.9999999999995925E-5</v>
      </c>
    </row>
    <row r="45" spans="1:17" x14ac:dyDescent="0.25">
      <c r="A45" s="105">
        <v>38782</v>
      </c>
      <c r="B45" t="s">
        <v>121</v>
      </c>
      <c r="C45" s="108">
        <v>5.7099999999999998E-2</v>
      </c>
      <c r="D45" s="108">
        <v>5.9799999999999999E-2</v>
      </c>
      <c r="E45" s="108">
        <v>6.2600000000000003E-2</v>
      </c>
      <c r="F45" s="108">
        <v>5.9799999999999999E-2</v>
      </c>
      <c r="G45" s="187"/>
      <c r="H45" s="108"/>
      <c r="I45" s="108"/>
      <c r="J45" s="108"/>
      <c r="K45" s="108">
        <v>5.9699999999999996E-2</v>
      </c>
      <c r="L45" s="108"/>
      <c r="M45" s="108"/>
      <c r="N45" s="108"/>
      <c r="O45" s="189">
        <f t="shared" si="0"/>
        <v>38777</v>
      </c>
      <c r="Q45" s="185">
        <f t="shared" si="1"/>
        <v>-1.0000000000000286E-4</v>
      </c>
    </row>
    <row r="46" spans="1:17" x14ac:dyDescent="0.25">
      <c r="A46" s="105">
        <v>38783</v>
      </c>
      <c r="B46" t="s">
        <v>121</v>
      </c>
      <c r="C46" s="108">
        <v>5.7000000000000002E-2</v>
      </c>
      <c r="D46" s="108">
        <v>5.9700000000000003E-2</v>
      </c>
      <c r="E46" s="108">
        <v>6.2600000000000003E-2</v>
      </c>
      <c r="F46" s="108">
        <v>5.9799999999999999E-2</v>
      </c>
      <c r="G46" s="187"/>
      <c r="H46" s="108"/>
      <c r="I46" s="108"/>
      <c r="J46" s="108"/>
      <c r="K46" s="108">
        <v>5.96E-2</v>
      </c>
      <c r="L46" s="108"/>
      <c r="M46" s="108"/>
      <c r="N46" s="108"/>
      <c r="O46" s="189">
        <f t="shared" si="0"/>
        <v>38777</v>
      </c>
      <c r="Q46" s="185">
        <f t="shared" si="1"/>
        <v>-1.0000000000000286E-4</v>
      </c>
    </row>
    <row r="47" spans="1:17" x14ac:dyDescent="0.25">
      <c r="A47" s="105">
        <v>38784</v>
      </c>
      <c r="B47" t="s">
        <v>121</v>
      </c>
      <c r="C47" s="108">
        <v>5.7099999999999998E-2</v>
      </c>
      <c r="D47" s="108">
        <v>5.9799999999999999E-2</v>
      </c>
      <c r="E47" s="108">
        <v>6.2600000000000003E-2</v>
      </c>
      <c r="F47" s="108">
        <v>5.9799999999999999E-2</v>
      </c>
      <c r="G47" s="187"/>
      <c r="H47" s="108"/>
      <c r="I47" s="108"/>
      <c r="J47" s="108"/>
      <c r="K47" s="108">
        <v>5.9699999999999996E-2</v>
      </c>
      <c r="L47" s="108"/>
      <c r="M47" s="108"/>
      <c r="N47" s="108"/>
      <c r="O47" s="189">
        <f t="shared" si="0"/>
        <v>38777</v>
      </c>
      <c r="Q47" s="185">
        <f t="shared" si="1"/>
        <v>-1.0000000000000286E-4</v>
      </c>
    </row>
    <row r="48" spans="1:17" x14ac:dyDescent="0.25">
      <c r="A48" s="105">
        <v>38785</v>
      </c>
      <c r="B48" t="s">
        <v>121</v>
      </c>
      <c r="C48" s="108">
        <v>5.7000000000000002E-2</v>
      </c>
      <c r="D48" s="108">
        <v>5.9700000000000003E-2</v>
      </c>
      <c r="E48" s="108">
        <v>6.2600000000000003E-2</v>
      </c>
      <c r="F48" s="108">
        <v>5.9799999999999999E-2</v>
      </c>
      <c r="G48" s="187"/>
      <c r="H48" s="108"/>
      <c r="I48" s="108"/>
      <c r="J48" s="108"/>
      <c r="K48" s="108">
        <v>5.96E-2</v>
      </c>
      <c r="L48" s="108"/>
      <c r="M48" s="108"/>
      <c r="N48" s="108"/>
      <c r="O48" s="189">
        <f t="shared" si="0"/>
        <v>38777</v>
      </c>
      <c r="Q48" s="185">
        <f t="shared" si="1"/>
        <v>-1.0000000000000286E-4</v>
      </c>
    </row>
    <row r="49" spans="1:17" x14ac:dyDescent="0.25">
      <c r="A49" s="105">
        <v>38786</v>
      </c>
      <c r="B49" t="s">
        <v>121</v>
      </c>
      <c r="C49" s="108">
        <v>5.7200000000000001E-2</v>
      </c>
      <c r="D49" s="108">
        <v>5.9900000000000002E-2</v>
      </c>
      <c r="E49" s="108">
        <v>6.2799999999999995E-2</v>
      </c>
      <c r="F49" s="108">
        <v>0.06</v>
      </c>
      <c r="G49" s="187"/>
      <c r="H49" s="108"/>
      <c r="I49" s="108"/>
      <c r="J49" s="108"/>
      <c r="K49" s="108">
        <v>5.9800000000000006E-2</v>
      </c>
      <c r="L49" s="108"/>
      <c r="M49" s="108"/>
      <c r="N49" s="108"/>
      <c r="O49" s="189">
        <f t="shared" si="0"/>
        <v>38777</v>
      </c>
      <c r="Q49" s="185">
        <f t="shared" si="1"/>
        <v>-9.9999999999995925E-5</v>
      </c>
    </row>
    <row r="50" spans="1:17" x14ac:dyDescent="0.25">
      <c r="A50" s="105">
        <v>38789</v>
      </c>
      <c r="B50" t="s">
        <v>121</v>
      </c>
      <c r="C50" s="108">
        <v>5.7500000000000002E-2</v>
      </c>
      <c r="D50" s="108">
        <v>6.0199999999999997E-2</v>
      </c>
      <c r="E50" s="108">
        <v>6.3100000000000003E-2</v>
      </c>
      <c r="F50" s="108">
        <v>6.0299999999999999E-2</v>
      </c>
      <c r="G50" s="187"/>
      <c r="H50" s="108"/>
      <c r="I50" s="108"/>
      <c r="J50" s="108"/>
      <c r="K50" s="108">
        <v>6.0100000000000001E-2</v>
      </c>
      <c r="L50" s="108"/>
      <c r="M50" s="108"/>
      <c r="N50" s="108"/>
      <c r="O50" s="189">
        <f t="shared" si="0"/>
        <v>38777</v>
      </c>
      <c r="Q50" s="185">
        <f t="shared" si="1"/>
        <v>-9.9999999999995925E-5</v>
      </c>
    </row>
    <row r="51" spans="1:17" x14ac:dyDescent="0.25">
      <c r="A51" s="105">
        <v>38790</v>
      </c>
      <c r="B51" t="s">
        <v>121</v>
      </c>
      <c r="C51" s="108">
        <v>5.96E-2</v>
      </c>
      <c r="D51" s="108">
        <v>5.96E-2</v>
      </c>
      <c r="E51" s="108">
        <v>6.2399999999999997E-2</v>
      </c>
      <c r="F51" s="108">
        <v>5.96E-2</v>
      </c>
      <c r="G51" s="187"/>
      <c r="H51" s="108"/>
      <c r="I51" s="108"/>
      <c r="J51" s="108"/>
      <c r="K51" s="108">
        <v>5.9500000000000004E-2</v>
      </c>
      <c r="L51" s="108"/>
      <c r="M51" s="108"/>
      <c r="N51" s="108"/>
      <c r="O51" s="189">
        <f t="shared" si="0"/>
        <v>38777</v>
      </c>
      <c r="Q51" s="185">
        <f t="shared" si="1"/>
        <v>-9.9999999999995925E-5</v>
      </c>
    </row>
    <row r="52" spans="1:17" x14ac:dyDescent="0.25">
      <c r="A52" s="105">
        <v>38792</v>
      </c>
      <c r="B52" t="s">
        <v>121</v>
      </c>
      <c r="C52" s="108">
        <v>5.6599999999999998E-2</v>
      </c>
      <c r="D52" s="108">
        <v>5.9400000000000001E-2</v>
      </c>
      <c r="E52" s="108">
        <v>6.2300000000000001E-2</v>
      </c>
      <c r="F52" s="108">
        <v>5.9400000000000001E-2</v>
      </c>
      <c r="G52" s="187"/>
      <c r="H52" s="108"/>
      <c r="I52" s="108"/>
      <c r="J52" s="108"/>
      <c r="K52" s="108">
        <v>5.9299999999999999E-2</v>
      </c>
      <c r="L52" s="108"/>
      <c r="M52" s="108"/>
      <c r="N52" s="108"/>
      <c r="O52" s="189">
        <f t="shared" si="0"/>
        <v>38777</v>
      </c>
      <c r="Q52" s="185">
        <f t="shared" si="1"/>
        <v>-1.0000000000000286E-4</v>
      </c>
    </row>
    <row r="53" spans="1:17" x14ac:dyDescent="0.25">
      <c r="A53" s="105">
        <v>38793</v>
      </c>
      <c r="B53" t="s">
        <v>121</v>
      </c>
      <c r="C53" s="108">
        <v>5.6800000000000003E-2</v>
      </c>
      <c r="D53" s="108">
        <v>5.96E-2</v>
      </c>
      <c r="E53" s="108">
        <v>6.25E-2</v>
      </c>
      <c r="F53" s="108">
        <v>5.96E-2</v>
      </c>
      <c r="G53" s="187"/>
      <c r="H53" s="108"/>
      <c r="I53" s="108"/>
      <c r="J53" s="108"/>
      <c r="K53" s="108">
        <v>5.9500000000000004E-2</v>
      </c>
      <c r="L53" s="108"/>
      <c r="M53" s="108"/>
      <c r="N53" s="108"/>
      <c r="O53" s="189">
        <f t="shared" si="0"/>
        <v>38777</v>
      </c>
      <c r="Q53" s="185">
        <f t="shared" si="1"/>
        <v>-9.9999999999995925E-5</v>
      </c>
    </row>
    <row r="54" spans="1:17" x14ac:dyDescent="0.25">
      <c r="A54" s="105">
        <v>38796</v>
      </c>
      <c r="B54" t="s">
        <v>121</v>
      </c>
      <c r="C54" s="108">
        <v>5.67E-2</v>
      </c>
      <c r="D54" s="108">
        <v>5.9499999999999997E-2</v>
      </c>
      <c r="E54" s="108">
        <v>6.2300000000000001E-2</v>
      </c>
      <c r="F54" s="108">
        <v>5.9499999999999997E-2</v>
      </c>
      <c r="G54" s="187"/>
      <c r="H54" s="108"/>
      <c r="I54" s="108"/>
      <c r="J54" s="108"/>
      <c r="K54" s="108">
        <v>5.9399999999999994E-2</v>
      </c>
      <c r="L54" s="108"/>
      <c r="M54" s="108"/>
      <c r="N54" s="108"/>
      <c r="O54" s="189">
        <f t="shared" si="0"/>
        <v>38777</v>
      </c>
      <c r="Q54" s="185">
        <f t="shared" si="1"/>
        <v>-1.0000000000000286E-4</v>
      </c>
    </row>
    <row r="55" spans="1:17" x14ac:dyDescent="0.25">
      <c r="A55" s="105">
        <v>38797</v>
      </c>
      <c r="B55" t="s">
        <v>121</v>
      </c>
      <c r="C55" s="108">
        <v>5.7099999999999998E-2</v>
      </c>
      <c r="D55" s="108">
        <v>5.9900000000000002E-2</v>
      </c>
      <c r="E55" s="108">
        <v>6.2799999999999995E-2</v>
      </c>
      <c r="F55" s="108">
        <v>5.9900000000000002E-2</v>
      </c>
      <c r="G55" s="187"/>
      <c r="H55" s="108"/>
      <c r="I55" s="108"/>
      <c r="J55" s="108"/>
      <c r="K55" s="108">
        <v>5.9800000000000006E-2</v>
      </c>
      <c r="L55" s="108"/>
      <c r="M55" s="108"/>
      <c r="N55" s="108"/>
      <c r="O55" s="189">
        <f t="shared" si="0"/>
        <v>38777</v>
      </c>
      <c r="Q55" s="185">
        <f t="shared" si="1"/>
        <v>-9.9999999999995925E-5</v>
      </c>
    </row>
    <row r="56" spans="1:17" x14ac:dyDescent="0.25">
      <c r="A56" s="105">
        <v>38798</v>
      </c>
      <c r="B56" t="s">
        <v>121</v>
      </c>
      <c r="C56" s="108">
        <v>5.7000000000000002E-2</v>
      </c>
      <c r="D56" s="108">
        <v>5.9799999999999999E-2</v>
      </c>
      <c r="E56" s="108">
        <v>6.2600000000000003E-2</v>
      </c>
      <c r="F56" s="108">
        <v>5.9799999999999999E-2</v>
      </c>
      <c r="G56" s="187"/>
      <c r="H56" s="108"/>
      <c r="I56" s="108"/>
      <c r="J56" s="108"/>
      <c r="K56" s="108">
        <v>5.9699999999999996E-2</v>
      </c>
      <c r="L56" s="108"/>
      <c r="M56" s="108"/>
      <c r="N56" s="108"/>
      <c r="O56" s="189">
        <f t="shared" si="0"/>
        <v>38777</v>
      </c>
      <c r="Q56" s="185">
        <f t="shared" si="1"/>
        <v>-1.0000000000000286E-4</v>
      </c>
    </row>
    <row r="57" spans="1:17" x14ac:dyDescent="0.25">
      <c r="A57" s="105">
        <v>38799</v>
      </c>
      <c r="B57" t="s">
        <v>121</v>
      </c>
      <c r="C57" s="108">
        <v>5.7299999999999997E-2</v>
      </c>
      <c r="D57" s="108">
        <v>6.0100000000000001E-2</v>
      </c>
      <c r="E57" s="108">
        <v>6.2799999999999995E-2</v>
      </c>
      <c r="F57" s="108">
        <v>6.0100000000000001E-2</v>
      </c>
      <c r="G57" s="187"/>
      <c r="H57" s="108"/>
      <c r="I57" s="108"/>
      <c r="J57" s="108"/>
      <c r="K57" s="108">
        <v>0.06</v>
      </c>
      <c r="L57" s="108"/>
      <c r="M57" s="108"/>
      <c r="N57" s="108"/>
      <c r="O57" s="189">
        <f t="shared" si="0"/>
        <v>38777</v>
      </c>
      <c r="Q57" s="185">
        <f t="shared" si="1"/>
        <v>-1.0000000000000286E-4</v>
      </c>
    </row>
    <row r="58" spans="1:17" x14ac:dyDescent="0.25">
      <c r="A58" s="105">
        <v>38800</v>
      </c>
      <c r="B58" t="s">
        <v>121</v>
      </c>
      <c r="C58" s="108">
        <v>5.67E-2</v>
      </c>
      <c r="D58" s="108">
        <v>5.9499999999999997E-2</v>
      </c>
      <c r="E58" s="108">
        <v>6.2199999999999998E-2</v>
      </c>
      <c r="F58" s="108">
        <v>5.9499999999999997E-2</v>
      </c>
      <c r="G58" s="187"/>
      <c r="H58" s="108"/>
      <c r="I58" s="108"/>
      <c r="J58" s="108"/>
      <c r="K58" s="108">
        <v>5.9399999999999994E-2</v>
      </c>
      <c r="L58" s="108"/>
      <c r="M58" s="108"/>
      <c r="N58" s="108"/>
      <c r="O58" s="189">
        <f t="shared" si="0"/>
        <v>38777</v>
      </c>
      <c r="Q58" s="185">
        <f t="shared" si="1"/>
        <v>-1.0000000000000286E-4</v>
      </c>
    </row>
    <row r="59" spans="1:17" x14ac:dyDescent="0.25">
      <c r="A59" s="105">
        <v>38803</v>
      </c>
      <c r="B59" t="s">
        <v>121</v>
      </c>
      <c r="C59" s="108">
        <v>5.7000000000000002E-2</v>
      </c>
      <c r="D59" s="108">
        <v>5.9799999999999999E-2</v>
      </c>
      <c r="E59" s="108">
        <v>6.25E-2</v>
      </c>
      <c r="F59" s="108">
        <v>5.9799999999999999E-2</v>
      </c>
      <c r="G59" s="187"/>
      <c r="H59" s="108"/>
      <c r="I59" s="108"/>
      <c r="J59" s="108"/>
      <c r="K59" s="108">
        <v>5.9699999999999996E-2</v>
      </c>
      <c r="L59" s="108"/>
      <c r="M59" s="108"/>
      <c r="N59" s="108"/>
      <c r="O59" s="189">
        <f t="shared" si="0"/>
        <v>38777</v>
      </c>
      <c r="Q59" s="185">
        <f t="shared" si="1"/>
        <v>-1.0000000000000286E-4</v>
      </c>
    </row>
    <row r="60" spans="1:17" x14ac:dyDescent="0.25">
      <c r="A60" s="105">
        <v>38804</v>
      </c>
      <c r="B60" t="s">
        <v>121</v>
      </c>
      <c r="C60" s="108">
        <v>5.7700000000000001E-2</v>
      </c>
      <c r="D60" s="108">
        <v>6.0499999999999998E-2</v>
      </c>
      <c r="E60" s="108">
        <v>6.3200000000000006E-2</v>
      </c>
      <c r="F60" s="108">
        <v>6.0499999999999998E-2</v>
      </c>
      <c r="G60" s="187"/>
      <c r="H60" s="108"/>
      <c r="I60" s="108"/>
      <c r="J60" s="108"/>
      <c r="K60" s="108">
        <v>6.0400000000000002E-2</v>
      </c>
      <c r="L60" s="108"/>
      <c r="M60" s="108"/>
      <c r="N60" s="108"/>
      <c r="O60" s="189">
        <f t="shared" si="0"/>
        <v>38777</v>
      </c>
      <c r="Q60" s="185">
        <f t="shared" si="1"/>
        <v>-9.9999999999995925E-5</v>
      </c>
    </row>
    <row r="61" spans="1:17" x14ac:dyDescent="0.25">
      <c r="A61" s="105">
        <v>38806</v>
      </c>
      <c r="B61" t="s">
        <v>121</v>
      </c>
      <c r="C61" s="108">
        <v>5.8700000000000002E-2</v>
      </c>
      <c r="D61" s="108">
        <v>6.1400000000000003E-2</v>
      </c>
      <c r="E61" s="108">
        <v>6.4100000000000004E-2</v>
      </c>
      <c r="F61" s="108">
        <v>6.1400000000000003E-2</v>
      </c>
      <c r="G61" s="187"/>
      <c r="H61" s="108"/>
      <c r="I61" s="108"/>
      <c r="J61" s="108"/>
      <c r="K61" s="108">
        <v>6.1399999999999996E-2</v>
      </c>
      <c r="L61" s="108"/>
      <c r="M61" s="108"/>
      <c r="N61" s="108"/>
      <c r="O61" s="189">
        <f t="shared" si="0"/>
        <v>38777</v>
      </c>
      <c r="Q61" s="185">
        <f t="shared" si="1"/>
        <v>0</v>
      </c>
    </row>
    <row r="62" spans="1:17" x14ac:dyDescent="0.25">
      <c r="A62" s="105">
        <v>38807</v>
      </c>
      <c r="B62" t="s">
        <v>121</v>
      </c>
      <c r="C62" s="108">
        <v>5.8700000000000002E-2</v>
      </c>
      <c r="D62" s="108">
        <v>6.1400000000000003E-2</v>
      </c>
      <c r="E62" s="108">
        <v>6.4000000000000001E-2</v>
      </c>
      <c r="F62" s="108">
        <v>6.1400000000000003E-2</v>
      </c>
      <c r="G62" s="187"/>
      <c r="H62" s="108"/>
      <c r="I62" s="108"/>
      <c r="J62" s="108"/>
      <c r="K62" s="108">
        <v>6.1399999999999996E-2</v>
      </c>
      <c r="L62" s="108"/>
      <c r="M62" s="108"/>
      <c r="N62" s="108"/>
      <c r="O62" s="189">
        <f t="shared" si="0"/>
        <v>38777</v>
      </c>
      <c r="Q62" s="185">
        <f t="shared" si="1"/>
        <v>0</v>
      </c>
    </row>
    <row r="63" spans="1:17" x14ac:dyDescent="0.25">
      <c r="A63" s="105">
        <v>38810</v>
      </c>
      <c r="B63" t="s">
        <v>121</v>
      </c>
      <c r="C63" s="108">
        <v>5.8700000000000002E-2</v>
      </c>
      <c r="D63" s="108">
        <v>6.1400000000000003E-2</v>
      </c>
      <c r="E63" s="108">
        <v>6.4100000000000004E-2</v>
      </c>
      <c r="F63" s="108">
        <v>6.1400000000000003E-2</v>
      </c>
      <c r="G63" s="187"/>
      <c r="H63" s="108"/>
      <c r="I63" s="108"/>
      <c r="J63" s="108"/>
      <c r="K63" s="108">
        <v>6.13E-2</v>
      </c>
      <c r="L63" s="108"/>
      <c r="M63" s="108"/>
      <c r="N63" s="108"/>
      <c r="O63" s="189">
        <f t="shared" si="0"/>
        <v>38808</v>
      </c>
      <c r="Q63" s="185">
        <f t="shared" si="1"/>
        <v>-1.0000000000000286E-4</v>
      </c>
    </row>
    <row r="64" spans="1:17" x14ac:dyDescent="0.25">
      <c r="A64" s="105">
        <v>38811</v>
      </c>
      <c r="B64" t="s">
        <v>121</v>
      </c>
      <c r="C64" s="108">
        <v>5.8799999999999998E-2</v>
      </c>
      <c r="D64" s="108">
        <v>6.1499999999999999E-2</v>
      </c>
      <c r="E64" s="108">
        <v>6.4100000000000004E-2</v>
      </c>
      <c r="F64" s="108">
        <v>6.1499999999999999E-2</v>
      </c>
      <c r="G64" s="187"/>
      <c r="H64" s="108"/>
      <c r="I64" s="108"/>
      <c r="J64" s="108"/>
      <c r="K64" s="108">
        <v>6.1399999999999996E-2</v>
      </c>
      <c r="L64" s="108"/>
      <c r="M64" s="108"/>
      <c r="N64" s="108"/>
      <c r="O64" s="189">
        <f t="shared" si="0"/>
        <v>38808</v>
      </c>
      <c r="Q64" s="185">
        <f t="shared" si="1"/>
        <v>-1.0000000000000286E-4</v>
      </c>
    </row>
    <row r="65" spans="1:17" x14ac:dyDescent="0.25">
      <c r="A65" s="105">
        <v>38812</v>
      </c>
      <c r="B65" t="s">
        <v>121</v>
      </c>
      <c r="C65" s="108">
        <v>5.8599999999999999E-2</v>
      </c>
      <c r="D65" s="108">
        <v>6.13E-2</v>
      </c>
      <c r="E65" s="108">
        <v>6.3899999999999998E-2</v>
      </c>
      <c r="F65" s="108">
        <v>6.13E-2</v>
      </c>
      <c r="G65" s="187"/>
      <c r="H65" s="108"/>
      <c r="I65" s="108"/>
      <c r="J65" s="108"/>
      <c r="K65" s="108">
        <v>6.1200000000000004E-2</v>
      </c>
      <c r="L65" s="108"/>
      <c r="M65" s="108"/>
      <c r="N65" s="108"/>
      <c r="O65" s="189">
        <f t="shared" si="0"/>
        <v>38808</v>
      </c>
      <c r="Q65" s="185">
        <f t="shared" si="1"/>
        <v>-9.9999999999995925E-5</v>
      </c>
    </row>
    <row r="66" spans="1:17" x14ac:dyDescent="0.25">
      <c r="A66" s="105">
        <v>38813</v>
      </c>
      <c r="B66" t="s">
        <v>121</v>
      </c>
      <c r="C66" s="108">
        <v>5.9200000000000003E-2</v>
      </c>
      <c r="D66" s="108">
        <v>6.2E-2</v>
      </c>
      <c r="E66" s="108">
        <v>6.4500000000000002E-2</v>
      </c>
      <c r="F66" s="108">
        <v>6.1899999999999997E-2</v>
      </c>
      <c r="G66" s="187"/>
      <c r="H66" s="108"/>
      <c r="I66" s="108"/>
      <c r="J66" s="108"/>
      <c r="K66" s="108">
        <v>6.1900000000000004E-2</v>
      </c>
      <c r="L66" s="108"/>
      <c r="M66" s="108"/>
      <c r="N66" s="108"/>
      <c r="O66" s="189">
        <f t="shared" si="0"/>
        <v>38808</v>
      </c>
      <c r="Q66" s="185">
        <f t="shared" si="1"/>
        <v>-9.9999999999995925E-5</v>
      </c>
    </row>
    <row r="67" spans="1:17" x14ac:dyDescent="0.25">
      <c r="A67" s="105">
        <v>38817</v>
      </c>
      <c r="B67" t="s">
        <v>121</v>
      </c>
      <c r="C67" s="108">
        <v>0.06</v>
      </c>
      <c r="D67" s="108">
        <v>6.2700000000000006E-2</v>
      </c>
      <c r="E67" s="108">
        <v>6.5299999999999997E-2</v>
      </c>
      <c r="F67" s="108">
        <v>6.2700000000000006E-2</v>
      </c>
      <c r="G67" s="187"/>
      <c r="H67" s="108"/>
      <c r="I67" s="108"/>
      <c r="J67" s="108"/>
      <c r="K67" s="108">
        <v>6.2600000000000003E-2</v>
      </c>
      <c r="L67" s="108"/>
      <c r="M67" s="108"/>
      <c r="N67" s="108"/>
      <c r="O67" s="189">
        <f t="shared" si="0"/>
        <v>38808</v>
      </c>
      <c r="Q67" s="185">
        <f t="shared" si="1"/>
        <v>-1.0000000000000286E-4</v>
      </c>
    </row>
    <row r="68" spans="1:17" x14ac:dyDescent="0.25">
      <c r="A68" s="105">
        <v>38818</v>
      </c>
      <c r="B68" t="s">
        <v>121</v>
      </c>
      <c r="C68" s="108">
        <v>5.9700000000000003E-2</v>
      </c>
      <c r="D68" s="108">
        <v>6.2399999999999997E-2</v>
      </c>
      <c r="E68" s="108">
        <v>6.4899999999999999E-2</v>
      </c>
      <c r="F68" s="108">
        <v>6.2300000000000001E-2</v>
      </c>
      <c r="G68" s="187"/>
      <c r="H68" s="108"/>
      <c r="I68" s="108"/>
      <c r="J68" s="108"/>
      <c r="K68" s="108">
        <v>6.2300000000000001E-2</v>
      </c>
      <c r="L68" s="108"/>
      <c r="M68" s="108"/>
      <c r="N68" s="108"/>
      <c r="O68" s="189">
        <f t="shared" si="0"/>
        <v>38808</v>
      </c>
      <c r="Q68" s="185">
        <f t="shared" si="1"/>
        <v>-9.9999999999995925E-5</v>
      </c>
    </row>
    <row r="69" spans="1:17" x14ac:dyDescent="0.25">
      <c r="A69" s="105">
        <v>38819</v>
      </c>
      <c r="B69" t="s">
        <v>121</v>
      </c>
      <c r="C69" s="108">
        <v>6.0199999999999997E-2</v>
      </c>
      <c r="D69" s="108">
        <v>6.2899999999999998E-2</v>
      </c>
      <c r="E69" s="108">
        <v>6.54E-2</v>
      </c>
      <c r="F69" s="108">
        <v>6.2799999999999995E-2</v>
      </c>
      <c r="G69" s="187"/>
      <c r="H69" s="108"/>
      <c r="I69" s="108"/>
      <c r="J69" s="108"/>
      <c r="K69" s="108">
        <v>6.2800000000000009E-2</v>
      </c>
      <c r="L69" s="108"/>
      <c r="M69" s="108"/>
      <c r="N69" s="108"/>
      <c r="O69" s="189">
        <f t="shared" ref="O69:O132" si="2">DATE(YEAR(A69),MONTH(A69),1)</f>
        <v>38808</v>
      </c>
      <c r="Q69" s="185">
        <f t="shared" ref="Q69:Q132" si="3">K69-D69</f>
        <v>-9.9999999999988987E-5</v>
      </c>
    </row>
    <row r="70" spans="1:17" x14ac:dyDescent="0.25">
      <c r="A70" s="105">
        <v>38820</v>
      </c>
      <c r="B70" t="s">
        <v>121</v>
      </c>
      <c r="C70" s="108">
        <v>6.0699999999999997E-2</v>
      </c>
      <c r="D70" s="108">
        <v>6.3399999999999998E-2</v>
      </c>
      <c r="E70" s="108">
        <v>6.6000000000000003E-2</v>
      </c>
      <c r="F70" s="108">
        <v>6.3399999999999998E-2</v>
      </c>
      <c r="G70" s="187"/>
      <c r="H70" s="108"/>
      <c r="I70" s="108"/>
      <c r="J70" s="108"/>
      <c r="K70" s="108">
        <v>6.3299999999999995E-2</v>
      </c>
      <c r="L70" s="108"/>
      <c r="M70" s="108"/>
      <c r="N70" s="108"/>
      <c r="O70" s="189">
        <f t="shared" si="2"/>
        <v>38808</v>
      </c>
      <c r="Q70" s="185">
        <f t="shared" si="3"/>
        <v>-1.0000000000000286E-4</v>
      </c>
    </row>
    <row r="71" spans="1:17" x14ac:dyDescent="0.25">
      <c r="A71" s="105">
        <v>38824</v>
      </c>
      <c r="B71" t="s">
        <v>121</v>
      </c>
      <c r="C71" s="108">
        <v>6.0400000000000002E-2</v>
      </c>
      <c r="D71" s="108">
        <v>6.3100000000000003E-2</v>
      </c>
      <c r="E71" s="108">
        <v>6.5600000000000006E-2</v>
      </c>
      <c r="F71" s="108">
        <v>6.3E-2</v>
      </c>
      <c r="G71" s="187"/>
      <c r="H71" s="108"/>
      <c r="I71" s="108"/>
      <c r="J71" s="108"/>
      <c r="K71" s="108">
        <v>6.3E-2</v>
      </c>
      <c r="L71" s="108"/>
      <c r="M71" s="108"/>
      <c r="N71" s="108"/>
      <c r="O71" s="189">
        <f t="shared" si="2"/>
        <v>38808</v>
      </c>
      <c r="Q71" s="185">
        <f t="shared" si="3"/>
        <v>-1.0000000000000286E-4</v>
      </c>
    </row>
    <row r="72" spans="1:17" x14ac:dyDescent="0.25">
      <c r="A72" s="105">
        <v>38826</v>
      </c>
      <c r="B72" t="s">
        <v>121</v>
      </c>
      <c r="C72" s="108">
        <v>6.08E-2</v>
      </c>
      <c r="D72" s="108">
        <v>6.3600000000000004E-2</v>
      </c>
      <c r="E72" s="108">
        <v>6.6000000000000003E-2</v>
      </c>
      <c r="F72" s="108">
        <v>6.3500000000000001E-2</v>
      </c>
      <c r="G72" s="187"/>
      <c r="H72" s="108"/>
      <c r="I72" s="108"/>
      <c r="J72" s="108"/>
      <c r="K72" s="108">
        <v>6.3399999999999998E-2</v>
      </c>
      <c r="L72" s="108"/>
      <c r="M72" s="108"/>
      <c r="N72" s="108"/>
      <c r="O72" s="189">
        <f t="shared" si="2"/>
        <v>38808</v>
      </c>
      <c r="Q72" s="185">
        <f t="shared" si="3"/>
        <v>-2.0000000000000573E-4</v>
      </c>
    </row>
    <row r="73" spans="1:17" x14ac:dyDescent="0.25">
      <c r="A73" s="105">
        <v>38828</v>
      </c>
      <c r="B73" t="s">
        <v>121</v>
      </c>
      <c r="C73" s="108">
        <v>6.0499999999999998E-2</v>
      </c>
      <c r="D73" s="108">
        <v>6.3200000000000006E-2</v>
      </c>
      <c r="E73" s="108">
        <v>6.5600000000000006E-2</v>
      </c>
      <c r="F73" s="108">
        <v>6.3100000000000003E-2</v>
      </c>
      <c r="G73" s="187"/>
      <c r="H73" s="108"/>
      <c r="I73" s="108"/>
      <c r="J73" s="108"/>
      <c r="K73" s="108">
        <v>6.3E-2</v>
      </c>
      <c r="L73" s="108"/>
      <c r="M73" s="108"/>
      <c r="N73" s="108"/>
      <c r="O73" s="189">
        <f t="shared" si="2"/>
        <v>38808</v>
      </c>
      <c r="Q73" s="185">
        <f t="shared" si="3"/>
        <v>-2.0000000000000573E-4</v>
      </c>
    </row>
    <row r="74" spans="1:17" x14ac:dyDescent="0.25">
      <c r="A74" s="105">
        <v>38831</v>
      </c>
      <c r="B74" t="s">
        <v>121</v>
      </c>
      <c r="C74" s="108">
        <v>6.0100000000000001E-2</v>
      </c>
      <c r="D74" s="108">
        <v>6.2799999999999995E-2</v>
      </c>
      <c r="E74" s="108">
        <v>6.5199999999999994E-2</v>
      </c>
      <c r="F74" s="108">
        <v>6.2700000000000006E-2</v>
      </c>
      <c r="G74" s="187"/>
      <c r="H74" s="108"/>
      <c r="I74" s="108"/>
      <c r="J74" s="108"/>
      <c r="K74" s="108">
        <v>6.2600000000000003E-2</v>
      </c>
      <c r="L74" s="108"/>
      <c r="M74" s="108"/>
      <c r="N74" s="108"/>
      <c r="O74" s="189">
        <f t="shared" si="2"/>
        <v>38808</v>
      </c>
      <c r="Q74" s="185">
        <f t="shared" si="3"/>
        <v>-1.9999999999999185E-4</v>
      </c>
    </row>
    <row r="75" spans="1:17" x14ac:dyDescent="0.25">
      <c r="A75" s="105">
        <v>38832</v>
      </c>
      <c r="B75" t="s">
        <v>121</v>
      </c>
      <c r="C75" s="108">
        <v>6.0999999999999999E-2</v>
      </c>
      <c r="D75" s="108">
        <v>6.3700000000000007E-2</v>
      </c>
      <c r="E75" s="108">
        <v>6.6100000000000006E-2</v>
      </c>
      <c r="F75" s="108">
        <v>6.3600000000000004E-2</v>
      </c>
      <c r="G75" s="187"/>
      <c r="H75" s="108"/>
      <c r="I75" s="108"/>
      <c r="J75" s="108"/>
      <c r="K75" s="108">
        <v>6.3500000000000001E-2</v>
      </c>
      <c r="L75" s="108"/>
      <c r="M75" s="108"/>
      <c r="N75" s="108"/>
      <c r="O75" s="189">
        <f t="shared" si="2"/>
        <v>38808</v>
      </c>
      <c r="Q75" s="185">
        <f t="shared" si="3"/>
        <v>-2.0000000000000573E-4</v>
      </c>
    </row>
    <row r="76" spans="1:17" x14ac:dyDescent="0.25">
      <c r="A76" s="105">
        <v>38833</v>
      </c>
      <c r="B76" t="s">
        <v>121</v>
      </c>
      <c r="C76" s="108">
        <v>6.1199999999999997E-2</v>
      </c>
      <c r="D76" s="108">
        <v>6.3899999999999998E-2</v>
      </c>
      <c r="E76" s="108">
        <v>6.6299999999999998E-2</v>
      </c>
      <c r="F76" s="108">
        <v>6.3799999999999996E-2</v>
      </c>
      <c r="G76" s="187"/>
      <c r="H76" s="108"/>
      <c r="I76" s="108"/>
      <c r="J76" s="108"/>
      <c r="K76" s="108">
        <v>6.3700000000000007E-2</v>
      </c>
      <c r="L76" s="108"/>
      <c r="M76" s="108"/>
      <c r="N76" s="108"/>
      <c r="O76" s="189">
        <f t="shared" si="2"/>
        <v>38808</v>
      </c>
      <c r="Q76" s="185">
        <f t="shared" si="3"/>
        <v>-1.9999999999999185E-4</v>
      </c>
    </row>
    <row r="77" spans="1:17" x14ac:dyDescent="0.25">
      <c r="A77" s="105">
        <v>38834</v>
      </c>
      <c r="B77" t="s">
        <v>121</v>
      </c>
      <c r="C77" s="108">
        <v>6.13E-2</v>
      </c>
      <c r="D77" s="108">
        <v>6.3899999999999998E-2</v>
      </c>
      <c r="E77" s="108">
        <v>6.6299999999999998E-2</v>
      </c>
      <c r="F77" s="108">
        <v>6.3799999999999996E-2</v>
      </c>
      <c r="G77" s="187"/>
      <c r="H77" s="108"/>
      <c r="I77" s="108"/>
      <c r="J77" s="108"/>
      <c r="K77" s="108">
        <v>6.3700000000000007E-2</v>
      </c>
      <c r="L77" s="108"/>
      <c r="M77" s="108"/>
      <c r="N77" s="108"/>
      <c r="O77" s="189">
        <f t="shared" si="2"/>
        <v>38808</v>
      </c>
      <c r="Q77" s="185">
        <f t="shared" si="3"/>
        <v>-1.9999999999999185E-4</v>
      </c>
    </row>
    <row r="78" spans="1:17" x14ac:dyDescent="0.25">
      <c r="A78" s="105">
        <v>38835</v>
      </c>
      <c r="B78" t="s">
        <v>121</v>
      </c>
      <c r="C78" s="108">
        <v>6.1199999999999997E-2</v>
      </c>
      <c r="D78" s="108">
        <v>6.3700000000000007E-2</v>
      </c>
      <c r="E78" s="108">
        <v>6.6100000000000006E-2</v>
      </c>
      <c r="F78" s="108">
        <v>6.3700000000000007E-2</v>
      </c>
      <c r="G78" s="187"/>
      <c r="H78" s="108"/>
      <c r="I78" s="108"/>
      <c r="J78" s="108"/>
      <c r="K78" s="108">
        <v>6.3500000000000001E-2</v>
      </c>
      <c r="L78" s="108"/>
      <c r="M78" s="108"/>
      <c r="N78" s="108"/>
      <c r="O78" s="189">
        <f t="shared" si="2"/>
        <v>38808</v>
      </c>
      <c r="Q78" s="185">
        <f t="shared" si="3"/>
        <v>-2.0000000000000573E-4</v>
      </c>
    </row>
    <row r="79" spans="1:17" x14ac:dyDescent="0.25">
      <c r="A79" s="105">
        <v>38838</v>
      </c>
      <c r="B79" t="s">
        <v>121</v>
      </c>
      <c r="C79" s="108">
        <v>6.1699999999999998E-2</v>
      </c>
      <c r="D79" s="108">
        <v>6.4399999999999999E-2</v>
      </c>
      <c r="E79" s="108">
        <v>6.6199999999999995E-2</v>
      </c>
      <c r="F79" s="108">
        <v>6.4100000000000004E-2</v>
      </c>
      <c r="G79" s="187"/>
      <c r="H79" s="108"/>
      <c r="I79" s="108"/>
      <c r="J79" s="108"/>
      <c r="K79" s="108">
        <v>6.4100000000000004E-2</v>
      </c>
      <c r="L79" s="108"/>
      <c r="M79" s="108"/>
      <c r="N79" s="108"/>
      <c r="O79" s="189">
        <f t="shared" si="2"/>
        <v>38838</v>
      </c>
      <c r="Q79" s="185">
        <f t="shared" si="3"/>
        <v>-2.9999999999999472E-4</v>
      </c>
    </row>
    <row r="80" spans="1:17" x14ac:dyDescent="0.25">
      <c r="A80" s="105">
        <v>38839</v>
      </c>
      <c r="B80" t="s">
        <v>121</v>
      </c>
      <c r="C80" s="108">
        <v>6.1499999999999999E-2</v>
      </c>
      <c r="D80" s="108">
        <v>6.4100000000000004E-2</v>
      </c>
      <c r="E80" s="108">
        <v>6.5799999999999997E-2</v>
      </c>
      <c r="F80" s="108">
        <v>6.3799999999999996E-2</v>
      </c>
      <c r="G80" s="187"/>
      <c r="H80" s="108"/>
      <c r="I80" s="108"/>
      <c r="J80" s="108"/>
      <c r="K80" s="108">
        <v>6.3899999999999998E-2</v>
      </c>
      <c r="L80" s="108"/>
      <c r="M80" s="108"/>
      <c r="N80" s="108"/>
      <c r="O80" s="189">
        <f t="shared" si="2"/>
        <v>38838</v>
      </c>
      <c r="Q80" s="185">
        <f t="shared" si="3"/>
        <v>-2.0000000000000573E-4</v>
      </c>
    </row>
    <row r="81" spans="1:17" x14ac:dyDescent="0.25">
      <c r="A81" s="105">
        <v>38840</v>
      </c>
      <c r="B81" t="s">
        <v>121</v>
      </c>
      <c r="C81" s="108">
        <v>6.1800000000000001E-2</v>
      </c>
      <c r="D81" s="108">
        <v>6.4399999999999999E-2</v>
      </c>
      <c r="E81" s="108">
        <v>6.6199999999999995E-2</v>
      </c>
      <c r="F81" s="108">
        <v>6.4100000000000004E-2</v>
      </c>
      <c r="G81" s="187"/>
      <c r="H81" s="108"/>
      <c r="I81" s="108"/>
      <c r="J81" s="108"/>
      <c r="K81" s="108">
        <v>6.4199999999999993E-2</v>
      </c>
      <c r="L81" s="108"/>
      <c r="M81" s="108"/>
      <c r="N81" s="108"/>
      <c r="O81" s="189">
        <f t="shared" si="2"/>
        <v>38838</v>
      </c>
      <c r="Q81" s="185">
        <f t="shared" si="3"/>
        <v>-2.0000000000000573E-4</v>
      </c>
    </row>
    <row r="82" spans="1:17" x14ac:dyDescent="0.25">
      <c r="A82" s="105">
        <v>38841</v>
      </c>
      <c r="B82" t="s">
        <v>121</v>
      </c>
      <c r="C82" s="108">
        <v>6.1800000000000001E-2</v>
      </c>
      <c r="D82" s="108">
        <v>6.4399999999999999E-2</v>
      </c>
      <c r="E82" s="108">
        <v>6.6100000000000006E-2</v>
      </c>
      <c r="F82" s="108">
        <v>6.4100000000000004E-2</v>
      </c>
      <c r="G82" s="187"/>
      <c r="H82" s="108"/>
      <c r="I82" s="108"/>
      <c r="J82" s="108"/>
      <c r="K82" s="108">
        <v>6.4199999999999993E-2</v>
      </c>
      <c r="L82" s="108"/>
      <c r="M82" s="108"/>
      <c r="N82" s="108"/>
      <c r="O82" s="189">
        <f t="shared" si="2"/>
        <v>38838</v>
      </c>
      <c r="Q82" s="185">
        <f t="shared" si="3"/>
        <v>-2.0000000000000573E-4</v>
      </c>
    </row>
    <row r="83" spans="1:17" x14ac:dyDescent="0.25">
      <c r="A83" s="105">
        <v>38842</v>
      </c>
      <c r="B83" t="s">
        <v>121</v>
      </c>
      <c r="C83" s="108">
        <v>6.1400000000000003E-2</v>
      </c>
      <c r="D83" s="108">
        <v>6.4000000000000001E-2</v>
      </c>
      <c r="E83" s="108">
        <v>6.5699999999999995E-2</v>
      </c>
      <c r="F83" s="108">
        <v>6.3700000000000007E-2</v>
      </c>
      <c r="G83" s="187"/>
      <c r="H83" s="108"/>
      <c r="I83" s="108"/>
      <c r="J83" s="108"/>
      <c r="K83" s="108">
        <v>6.3799999999999996E-2</v>
      </c>
      <c r="L83" s="108"/>
      <c r="M83" s="108"/>
      <c r="N83" s="108"/>
      <c r="O83" s="189">
        <f t="shared" si="2"/>
        <v>38838</v>
      </c>
      <c r="Q83" s="185">
        <f t="shared" si="3"/>
        <v>-2.0000000000000573E-4</v>
      </c>
    </row>
    <row r="84" spans="1:17" x14ac:dyDescent="0.25">
      <c r="A84" s="105">
        <v>38845</v>
      </c>
      <c r="B84" t="s">
        <v>121</v>
      </c>
      <c r="C84" s="108">
        <v>6.13E-2</v>
      </c>
      <c r="D84" s="108">
        <v>6.3899999999999998E-2</v>
      </c>
      <c r="E84" s="108">
        <v>6.5600000000000006E-2</v>
      </c>
      <c r="F84" s="108">
        <v>6.3600000000000004E-2</v>
      </c>
      <c r="G84" s="187"/>
      <c r="H84" s="108"/>
      <c r="I84" s="108"/>
      <c r="J84" s="108"/>
      <c r="K84" s="108">
        <v>6.3700000000000007E-2</v>
      </c>
      <c r="L84" s="108"/>
      <c r="M84" s="108"/>
      <c r="N84" s="108"/>
      <c r="O84" s="189">
        <f t="shared" si="2"/>
        <v>38838</v>
      </c>
      <c r="Q84" s="185">
        <f t="shared" si="3"/>
        <v>-1.9999999999999185E-4</v>
      </c>
    </row>
    <row r="85" spans="1:17" x14ac:dyDescent="0.25">
      <c r="A85" s="105">
        <v>38846</v>
      </c>
      <c r="B85" t="s">
        <v>121</v>
      </c>
      <c r="C85" s="108">
        <v>6.1400000000000003E-2</v>
      </c>
      <c r="D85" s="108">
        <v>6.4100000000000004E-2</v>
      </c>
      <c r="E85" s="108">
        <v>6.5699999999999995E-2</v>
      </c>
      <c r="F85" s="108">
        <v>6.3700000000000007E-2</v>
      </c>
      <c r="G85" s="187"/>
      <c r="H85" s="108"/>
      <c r="I85" s="108"/>
      <c r="J85" s="108"/>
      <c r="K85" s="108">
        <v>6.3899999999999998E-2</v>
      </c>
      <c r="L85" s="108"/>
      <c r="M85" s="108"/>
      <c r="N85" s="108"/>
      <c r="O85" s="189">
        <f t="shared" si="2"/>
        <v>38838</v>
      </c>
      <c r="Q85" s="185">
        <f t="shared" si="3"/>
        <v>-2.0000000000000573E-4</v>
      </c>
    </row>
    <row r="86" spans="1:17" x14ac:dyDescent="0.25">
      <c r="A86" s="105">
        <v>38847</v>
      </c>
      <c r="B86" t="s">
        <v>121</v>
      </c>
      <c r="C86" s="108">
        <v>6.13E-2</v>
      </c>
      <c r="D86" s="108">
        <v>6.4000000000000001E-2</v>
      </c>
      <c r="E86" s="108">
        <v>6.5600000000000006E-2</v>
      </c>
      <c r="F86" s="108">
        <v>6.3600000000000004E-2</v>
      </c>
      <c r="G86" s="187"/>
      <c r="H86" s="108"/>
      <c r="I86" s="108"/>
      <c r="J86" s="108"/>
      <c r="K86" s="108">
        <v>6.3700000000000007E-2</v>
      </c>
      <c r="L86" s="108"/>
      <c r="M86" s="108"/>
      <c r="N86" s="108"/>
      <c r="O86" s="189">
        <f t="shared" si="2"/>
        <v>38838</v>
      </c>
      <c r="Q86" s="185">
        <f t="shared" si="3"/>
        <v>-2.9999999999999472E-4</v>
      </c>
    </row>
    <row r="87" spans="1:17" x14ac:dyDescent="0.25">
      <c r="A87" s="105">
        <v>38848</v>
      </c>
      <c r="B87" t="s">
        <v>121</v>
      </c>
      <c r="C87" s="108">
        <v>6.1699999999999998E-2</v>
      </c>
      <c r="D87" s="108">
        <v>6.4299999999999996E-2</v>
      </c>
      <c r="E87" s="108">
        <v>6.6000000000000003E-2</v>
      </c>
      <c r="F87" s="108">
        <v>6.4000000000000001E-2</v>
      </c>
      <c r="G87" s="187"/>
      <c r="H87" s="108"/>
      <c r="I87" s="108"/>
      <c r="J87" s="108"/>
      <c r="K87" s="108">
        <v>6.4100000000000004E-2</v>
      </c>
      <c r="L87" s="108"/>
      <c r="M87" s="108"/>
      <c r="N87" s="108"/>
      <c r="O87" s="189">
        <f t="shared" si="2"/>
        <v>38838</v>
      </c>
      <c r="Q87" s="185">
        <f t="shared" si="3"/>
        <v>-1.9999999999999185E-4</v>
      </c>
    </row>
    <row r="88" spans="1:17" x14ac:dyDescent="0.25">
      <c r="A88" s="105">
        <v>38849</v>
      </c>
      <c r="B88" t="s">
        <v>121</v>
      </c>
      <c r="C88" s="108">
        <v>6.25E-2</v>
      </c>
      <c r="D88" s="108">
        <v>6.5100000000000005E-2</v>
      </c>
      <c r="E88" s="108">
        <v>6.6699999999999995E-2</v>
      </c>
      <c r="F88" s="108">
        <v>6.4799999999999996E-2</v>
      </c>
      <c r="G88" s="187"/>
      <c r="H88" s="108"/>
      <c r="I88" s="108"/>
      <c r="J88" s="108"/>
      <c r="K88" s="108">
        <v>6.480000000000001E-2</v>
      </c>
      <c r="L88" s="108"/>
      <c r="M88" s="108"/>
      <c r="N88" s="108"/>
      <c r="O88" s="189">
        <f t="shared" si="2"/>
        <v>38838</v>
      </c>
      <c r="Q88" s="185">
        <f t="shared" si="3"/>
        <v>-2.9999999999999472E-4</v>
      </c>
    </row>
    <row r="89" spans="1:17" x14ac:dyDescent="0.25">
      <c r="A89" s="105">
        <v>38852</v>
      </c>
      <c r="B89" t="s">
        <v>121</v>
      </c>
      <c r="C89" s="108">
        <v>6.2100000000000002E-2</v>
      </c>
      <c r="D89" s="108">
        <v>6.4699999999999994E-2</v>
      </c>
      <c r="E89" s="108">
        <v>6.6400000000000001E-2</v>
      </c>
      <c r="F89" s="108">
        <v>6.4399999999999999E-2</v>
      </c>
      <c r="G89" s="187"/>
      <c r="H89" s="108"/>
      <c r="I89" s="108"/>
      <c r="J89" s="108"/>
      <c r="K89" s="108">
        <v>6.4500000000000002E-2</v>
      </c>
      <c r="L89" s="108"/>
      <c r="M89" s="108"/>
      <c r="N89" s="108"/>
      <c r="O89" s="189">
        <f t="shared" si="2"/>
        <v>38838</v>
      </c>
      <c r="Q89" s="185">
        <f t="shared" si="3"/>
        <v>-1.9999999999999185E-4</v>
      </c>
    </row>
    <row r="90" spans="1:17" x14ac:dyDescent="0.25">
      <c r="A90" s="105">
        <v>38853</v>
      </c>
      <c r="B90" t="s">
        <v>121</v>
      </c>
      <c r="C90" s="108">
        <v>6.1699999999999998E-2</v>
      </c>
      <c r="D90" s="108">
        <v>6.4299999999999996E-2</v>
      </c>
      <c r="E90" s="108">
        <v>6.6000000000000003E-2</v>
      </c>
      <c r="F90" s="108">
        <v>6.4000000000000001E-2</v>
      </c>
      <c r="G90" s="187"/>
      <c r="H90" s="108"/>
      <c r="I90" s="108"/>
      <c r="J90" s="108"/>
      <c r="K90" s="108">
        <v>6.4100000000000004E-2</v>
      </c>
      <c r="L90" s="108"/>
      <c r="M90" s="108"/>
      <c r="N90" s="108"/>
      <c r="O90" s="189">
        <f t="shared" si="2"/>
        <v>38838</v>
      </c>
      <c r="Q90" s="185">
        <f t="shared" si="3"/>
        <v>-1.9999999999999185E-4</v>
      </c>
    </row>
    <row r="91" spans="1:17" x14ac:dyDescent="0.25">
      <c r="A91" s="105">
        <v>38854</v>
      </c>
      <c r="B91" t="s">
        <v>121</v>
      </c>
      <c r="C91" s="108">
        <v>6.2199999999999998E-2</v>
      </c>
      <c r="D91" s="108">
        <v>6.4899999999999999E-2</v>
      </c>
      <c r="E91" s="108">
        <v>6.4600000000000005E-2</v>
      </c>
      <c r="F91" s="108">
        <v>6.4600000000000005E-2</v>
      </c>
      <c r="G91" s="187"/>
      <c r="H91" s="108"/>
      <c r="I91" s="108"/>
      <c r="J91" s="108"/>
      <c r="K91" s="108">
        <v>6.480000000000001E-2</v>
      </c>
      <c r="L91" s="108"/>
      <c r="M91" s="108"/>
      <c r="N91" s="108"/>
      <c r="O91" s="189">
        <f t="shared" si="2"/>
        <v>38838</v>
      </c>
      <c r="Q91" s="185">
        <f t="shared" si="3"/>
        <v>-9.9999999999988987E-5</v>
      </c>
    </row>
    <row r="92" spans="1:17" x14ac:dyDescent="0.25">
      <c r="A92" s="105">
        <v>38855</v>
      </c>
      <c r="B92" t="s">
        <v>121</v>
      </c>
      <c r="C92" s="108">
        <v>6.1199999999999997E-2</v>
      </c>
      <c r="D92" s="108">
        <v>6.4000000000000001E-2</v>
      </c>
      <c r="E92" s="108">
        <v>6.5699999999999995E-2</v>
      </c>
      <c r="F92" s="108">
        <v>6.3600000000000004E-2</v>
      </c>
      <c r="G92" s="187"/>
      <c r="H92" s="108"/>
      <c r="I92" s="108"/>
      <c r="J92" s="108"/>
      <c r="K92" s="108">
        <v>6.3799999999999996E-2</v>
      </c>
      <c r="L92" s="108"/>
      <c r="M92" s="108"/>
      <c r="N92" s="108"/>
      <c r="O92" s="189">
        <f t="shared" si="2"/>
        <v>38838</v>
      </c>
      <c r="Q92" s="185">
        <f t="shared" si="3"/>
        <v>-2.0000000000000573E-4</v>
      </c>
    </row>
    <row r="93" spans="1:17" x14ac:dyDescent="0.25">
      <c r="A93" s="105">
        <v>38856</v>
      </c>
      <c r="B93" t="s">
        <v>121</v>
      </c>
      <c r="C93" s="108">
        <v>6.08E-2</v>
      </c>
      <c r="D93" s="108">
        <v>6.3500000000000001E-2</v>
      </c>
      <c r="E93" s="108">
        <v>6.5299999999999997E-2</v>
      </c>
      <c r="F93" s="108">
        <v>6.3200000000000006E-2</v>
      </c>
      <c r="G93" s="187"/>
      <c r="H93" s="108"/>
      <c r="I93" s="108"/>
      <c r="J93" s="108"/>
      <c r="K93" s="108">
        <v>6.3299999999999995E-2</v>
      </c>
      <c r="L93" s="108"/>
      <c r="M93" s="108"/>
      <c r="N93" s="108"/>
      <c r="O93" s="189">
        <f t="shared" si="2"/>
        <v>38838</v>
      </c>
      <c r="Q93" s="185">
        <f t="shared" si="3"/>
        <v>-2.0000000000000573E-4</v>
      </c>
    </row>
    <row r="94" spans="1:17" x14ac:dyDescent="0.25">
      <c r="A94" s="105">
        <v>38859</v>
      </c>
      <c r="B94" t="s">
        <v>121</v>
      </c>
      <c r="C94" s="108">
        <v>6.0699999999999997E-2</v>
      </c>
      <c r="D94" s="108">
        <v>6.3500000000000001E-2</v>
      </c>
      <c r="E94" s="108">
        <v>6.5299999999999997E-2</v>
      </c>
      <c r="F94" s="108">
        <v>6.3200000000000006E-2</v>
      </c>
      <c r="G94" s="187"/>
      <c r="H94" s="108"/>
      <c r="I94" s="108"/>
      <c r="J94" s="108"/>
      <c r="K94" s="108">
        <v>6.3399999999999998E-2</v>
      </c>
      <c r="L94" s="108"/>
      <c r="M94" s="108"/>
      <c r="N94" s="108"/>
      <c r="O94" s="189">
        <f t="shared" si="2"/>
        <v>38838</v>
      </c>
      <c r="Q94" s="185">
        <f t="shared" si="3"/>
        <v>-1.0000000000000286E-4</v>
      </c>
    </row>
    <row r="95" spans="1:17" x14ac:dyDescent="0.25">
      <c r="A95" s="105">
        <v>38861</v>
      </c>
      <c r="B95" t="s">
        <v>121</v>
      </c>
      <c r="C95" s="108">
        <v>6.1400000000000003E-2</v>
      </c>
      <c r="D95" s="108">
        <v>6.3600000000000004E-2</v>
      </c>
      <c r="E95" s="108">
        <v>6.54E-2</v>
      </c>
      <c r="F95" s="108">
        <v>6.3500000000000001E-2</v>
      </c>
      <c r="G95" s="187"/>
      <c r="H95" s="108"/>
      <c r="I95" s="108"/>
      <c r="J95" s="108"/>
      <c r="K95" s="108">
        <v>6.3500000000000001E-2</v>
      </c>
      <c r="L95" s="108"/>
      <c r="M95" s="108"/>
      <c r="N95" s="108"/>
      <c r="O95" s="189">
        <f t="shared" si="2"/>
        <v>38838</v>
      </c>
      <c r="Q95" s="185">
        <f t="shared" si="3"/>
        <v>-1.0000000000000286E-4</v>
      </c>
    </row>
    <row r="96" spans="1:17" x14ac:dyDescent="0.25">
      <c r="A96" s="105">
        <v>38862</v>
      </c>
      <c r="B96" t="s">
        <v>121</v>
      </c>
      <c r="C96" s="108">
        <v>6.1699999999999998E-2</v>
      </c>
      <c r="D96" s="108">
        <v>6.4000000000000001E-2</v>
      </c>
      <c r="E96" s="108">
        <v>6.5799999999999997E-2</v>
      </c>
      <c r="F96" s="108">
        <v>6.3799999999999996E-2</v>
      </c>
      <c r="G96" s="187"/>
      <c r="H96" s="108"/>
      <c r="I96" s="108"/>
      <c r="J96" s="108"/>
      <c r="K96" s="108">
        <v>6.3799999999999996E-2</v>
      </c>
      <c r="L96" s="108"/>
      <c r="M96" s="108"/>
      <c r="N96" s="108"/>
      <c r="O96" s="189">
        <f t="shared" si="2"/>
        <v>38838</v>
      </c>
      <c r="Q96" s="185">
        <f t="shared" si="3"/>
        <v>-2.0000000000000573E-4</v>
      </c>
    </row>
    <row r="97" spans="1:17" x14ac:dyDescent="0.25">
      <c r="A97" s="105">
        <v>38863</v>
      </c>
      <c r="B97" t="s">
        <v>121</v>
      </c>
      <c r="C97" s="108">
        <v>6.1600000000000002E-2</v>
      </c>
      <c r="D97" s="108">
        <v>6.3799999999999996E-2</v>
      </c>
      <c r="E97" s="108">
        <v>6.5699999999999995E-2</v>
      </c>
      <c r="F97" s="108">
        <v>6.3700000000000007E-2</v>
      </c>
      <c r="G97" s="187"/>
      <c r="H97" s="108"/>
      <c r="I97" s="108"/>
      <c r="J97" s="108"/>
      <c r="K97" s="108">
        <v>6.3600000000000004E-2</v>
      </c>
      <c r="L97" s="108"/>
      <c r="M97" s="108"/>
      <c r="N97" s="108"/>
      <c r="O97" s="189">
        <f t="shared" si="2"/>
        <v>38838</v>
      </c>
      <c r="Q97" s="185">
        <f t="shared" si="3"/>
        <v>-1.9999999999999185E-4</v>
      </c>
    </row>
    <row r="98" spans="1:17" x14ac:dyDescent="0.25">
      <c r="A98" s="105">
        <v>38867</v>
      </c>
      <c r="B98" t="s">
        <v>121</v>
      </c>
      <c r="C98" s="108">
        <v>6.1899999999999997E-2</v>
      </c>
      <c r="D98" s="108">
        <v>6.4199999999999993E-2</v>
      </c>
      <c r="E98" s="108">
        <v>6.6000000000000003E-2</v>
      </c>
      <c r="F98" s="108">
        <v>6.4000000000000001E-2</v>
      </c>
      <c r="G98" s="187"/>
      <c r="H98" s="108"/>
      <c r="I98" s="108"/>
      <c r="J98" s="108"/>
      <c r="K98" s="108">
        <v>6.4000000000000001E-2</v>
      </c>
      <c r="L98" s="108"/>
      <c r="M98" s="108"/>
      <c r="N98" s="108"/>
      <c r="O98" s="189">
        <f t="shared" si="2"/>
        <v>38838</v>
      </c>
      <c r="Q98" s="185">
        <f t="shared" si="3"/>
        <v>-1.9999999999999185E-4</v>
      </c>
    </row>
    <row r="99" spans="1:17" x14ac:dyDescent="0.25">
      <c r="A99" s="105">
        <v>38868</v>
      </c>
      <c r="B99" t="s">
        <v>121</v>
      </c>
      <c r="C99" s="108">
        <v>6.2100000000000002E-2</v>
      </c>
      <c r="D99" s="108">
        <v>6.4299999999999996E-2</v>
      </c>
      <c r="E99" s="108">
        <v>6.6199999999999995E-2</v>
      </c>
      <c r="F99" s="108">
        <v>6.4199999999999993E-2</v>
      </c>
      <c r="G99" s="187"/>
      <c r="H99" s="108"/>
      <c r="I99" s="108"/>
      <c r="J99" s="108"/>
      <c r="K99" s="108">
        <v>6.4100000000000004E-2</v>
      </c>
      <c r="L99" s="108"/>
      <c r="M99" s="108"/>
      <c r="N99" s="108"/>
      <c r="O99" s="189">
        <f t="shared" si="2"/>
        <v>38838</v>
      </c>
      <c r="Q99" s="185">
        <f t="shared" si="3"/>
        <v>-1.9999999999999185E-4</v>
      </c>
    </row>
    <row r="100" spans="1:17" x14ac:dyDescent="0.25">
      <c r="A100" s="105">
        <v>38869</v>
      </c>
      <c r="B100" t="s">
        <v>121</v>
      </c>
      <c r="C100" s="108">
        <v>6.2E-2</v>
      </c>
      <c r="D100" s="108">
        <v>6.4299999999999996E-2</v>
      </c>
      <c r="E100" s="108">
        <v>6.6100000000000006E-2</v>
      </c>
      <c r="F100" s="108">
        <v>6.4100000000000004E-2</v>
      </c>
      <c r="G100" s="187"/>
      <c r="H100" s="108"/>
      <c r="I100" s="108"/>
      <c r="J100" s="108"/>
      <c r="K100" s="108">
        <v>6.4100000000000004E-2</v>
      </c>
      <c r="L100" s="108"/>
      <c r="M100" s="108"/>
      <c r="N100" s="108"/>
      <c r="O100" s="189">
        <f t="shared" si="2"/>
        <v>38869</v>
      </c>
      <c r="Q100" s="185">
        <f t="shared" si="3"/>
        <v>-1.9999999999999185E-4</v>
      </c>
    </row>
    <row r="101" spans="1:17" x14ac:dyDescent="0.25">
      <c r="A101" s="105">
        <v>38870</v>
      </c>
      <c r="B101" t="s">
        <v>121</v>
      </c>
      <c r="C101" s="108">
        <v>6.0900000000000003E-2</v>
      </c>
      <c r="D101" s="108">
        <v>6.3200000000000006E-2</v>
      </c>
      <c r="E101" s="108">
        <v>6.5000000000000002E-2</v>
      </c>
      <c r="F101" s="108">
        <v>6.3E-2</v>
      </c>
      <c r="G101" s="187"/>
      <c r="H101" s="108"/>
      <c r="I101" s="108"/>
      <c r="J101" s="108"/>
      <c r="K101" s="108">
        <v>6.3E-2</v>
      </c>
      <c r="L101" s="108"/>
      <c r="M101" s="108"/>
      <c r="N101" s="108"/>
      <c r="O101" s="189">
        <f t="shared" si="2"/>
        <v>38869</v>
      </c>
      <c r="Q101" s="185">
        <f t="shared" si="3"/>
        <v>-2.0000000000000573E-4</v>
      </c>
    </row>
    <row r="102" spans="1:17" x14ac:dyDescent="0.25">
      <c r="A102" s="105">
        <v>38873</v>
      </c>
      <c r="B102" t="s">
        <v>121</v>
      </c>
      <c r="C102" s="108">
        <v>6.0999999999999999E-2</v>
      </c>
      <c r="D102" s="108">
        <v>6.3399999999999998E-2</v>
      </c>
      <c r="E102" s="108">
        <v>6.5199999999999994E-2</v>
      </c>
      <c r="F102" s="108">
        <v>6.3200000000000006E-2</v>
      </c>
      <c r="G102" s="187"/>
      <c r="H102" s="108"/>
      <c r="I102" s="108"/>
      <c r="J102" s="108"/>
      <c r="K102" s="108">
        <v>6.3200000000000006E-2</v>
      </c>
      <c r="L102" s="108"/>
      <c r="M102" s="108"/>
      <c r="N102" s="108"/>
      <c r="O102" s="189">
        <f t="shared" si="2"/>
        <v>38869</v>
      </c>
      <c r="Q102" s="185">
        <f t="shared" si="3"/>
        <v>-1.9999999999999185E-4</v>
      </c>
    </row>
    <row r="103" spans="1:17" x14ac:dyDescent="0.25">
      <c r="A103" s="105">
        <v>38874</v>
      </c>
      <c r="B103" t="s">
        <v>121</v>
      </c>
      <c r="C103" s="108">
        <v>6.08E-2</v>
      </c>
      <c r="D103" s="108">
        <v>6.3100000000000003E-2</v>
      </c>
      <c r="E103" s="108">
        <v>6.4899999999999999E-2</v>
      </c>
      <c r="F103" s="108">
        <v>6.2899999999999998E-2</v>
      </c>
      <c r="G103" s="187"/>
      <c r="H103" s="108"/>
      <c r="I103" s="108"/>
      <c r="J103" s="108"/>
      <c r="K103" s="108">
        <v>6.2899999999999998E-2</v>
      </c>
      <c r="L103" s="108"/>
      <c r="M103" s="108"/>
      <c r="N103" s="108"/>
      <c r="O103" s="189">
        <f t="shared" si="2"/>
        <v>38869</v>
      </c>
      <c r="Q103" s="185">
        <f t="shared" si="3"/>
        <v>-2.0000000000000573E-4</v>
      </c>
    </row>
    <row r="104" spans="1:17" x14ac:dyDescent="0.25">
      <c r="A104" s="105">
        <v>38875</v>
      </c>
      <c r="B104" t="s">
        <v>121</v>
      </c>
      <c r="C104" s="108">
        <v>6.0900000000000003E-2</v>
      </c>
      <c r="D104" s="108">
        <v>6.3299999999999995E-2</v>
      </c>
      <c r="E104" s="108">
        <v>6.5199999999999994E-2</v>
      </c>
      <c r="F104" s="108">
        <v>6.3100000000000003E-2</v>
      </c>
      <c r="G104" s="187"/>
      <c r="H104" s="108"/>
      <c r="I104" s="108"/>
      <c r="J104" s="108"/>
      <c r="K104" s="108">
        <v>6.3099999999999989E-2</v>
      </c>
      <c r="L104" s="108"/>
      <c r="M104" s="108"/>
      <c r="N104" s="108"/>
      <c r="O104" s="189">
        <f t="shared" si="2"/>
        <v>38869</v>
      </c>
      <c r="Q104" s="185">
        <f t="shared" si="3"/>
        <v>-2.0000000000000573E-4</v>
      </c>
    </row>
    <row r="105" spans="1:17" x14ac:dyDescent="0.25">
      <c r="A105" s="105">
        <v>38877</v>
      </c>
      <c r="B105" t="s">
        <v>121</v>
      </c>
      <c r="C105" s="108">
        <v>6.0299999999999999E-2</v>
      </c>
      <c r="D105" s="108">
        <v>6.2700000000000006E-2</v>
      </c>
      <c r="E105" s="108">
        <v>6.4699999999999994E-2</v>
      </c>
      <c r="F105" s="108">
        <v>6.2600000000000003E-2</v>
      </c>
      <c r="G105" s="187"/>
      <c r="H105" s="108"/>
      <c r="I105" s="108"/>
      <c r="J105" s="108"/>
      <c r="K105" s="108">
        <v>6.25E-2</v>
      </c>
      <c r="L105" s="108"/>
      <c r="M105" s="108"/>
      <c r="N105" s="108"/>
      <c r="O105" s="189">
        <f t="shared" si="2"/>
        <v>38869</v>
      </c>
      <c r="Q105" s="185">
        <f t="shared" si="3"/>
        <v>-2.0000000000000573E-4</v>
      </c>
    </row>
    <row r="106" spans="1:17" x14ac:dyDescent="0.25">
      <c r="A106" s="105">
        <v>38880</v>
      </c>
      <c r="B106" t="s">
        <v>121</v>
      </c>
      <c r="C106" s="108">
        <v>6.0400000000000002E-2</v>
      </c>
      <c r="D106" s="108">
        <v>6.2700000000000006E-2</v>
      </c>
      <c r="E106" s="108">
        <v>6.4699999999999994E-2</v>
      </c>
      <c r="F106" s="108">
        <v>6.2600000000000003E-2</v>
      </c>
      <c r="G106" s="187"/>
      <c r="H106" s="108"/>
      <c r="I106" s="108"/>
      <c r="J106" s="108"/>
      <c r="K106" s="108">
        <v>6.25E-2</v>
      </c>
      <c r="L106" s="108"/>
      <c r="M106" s="108"/>
      <c r="N106" s="108"/>
      <c r="O106" s="189">
        <f t="shared" si="2"/>
        <v>38869</v>
      </c>
      <c r="Q106" s="185">
        <f t="shared" si="3"/>
        <v>-2.0000000000000573E-4</v>
      </c>
    </row>
    <row r="107" spans="1:17" x14ac:dyDescent="0.25">
      <c r="A107" s="105">
        <v>38881</v>
      </c>
      <c r="B107" t="s">
        <v>121</v>
      </c>
      <c r="C107" s="108">
        <v>6.0400000000000002E-2</v>
      </c>
      <c r="D107" s="108">
        <v>6.2700000000000006E-2</v>
      </c>
      <c r="E107" s="108">
        <v>6.4699999999999994E-2</v>
      </c>
      <c r="F107" s="108">
        <v>6.2600000000000003E-2</v>
      </c>
      <c r="G107" s="187"/>
      <c r="H107" s="108"/>
      <c r="I107" s="108"/>
      <c r="J107" s="108"/>
      <c r="K107" s="108">
        <v>6.25E-2</v>
      </c>
      <c r="L107" s="108"/>
      <c r="M107" s="108"/>
      <c r="N107" s="108"/>
      <c r="O107" s="189">
        <f t="shared" si="2"/>
        <v>38869</v>
      </c>
      <c r="Q107" s="185">
        <f t="shared" si="3"/>
        <v>-2.0000000000000573E-4</v>
      </c>
    </row>
    <row r="108" spans="1:17" x14ac:dyDescent="0.25">
      <c r="A108" s="105">
        <v>38882</v>
      </c>
      <c r="B108" t="s">
        <v>121</v>
      </c>
      <c r="C108" s="108">
        <v>6.0900000000000003E-2</v>
      </c>
      <c r="D108" s="108">
        <v>6.3399999999999998E-2</v>
      </c>
      <c r="E108" s="108">
        <v>6.5500000000000003E-2</v>
      </c>
      <c r="F108" s="108">
        <v>6.3299999999999995E-2</v>
      </c>
      <c r="G108" s="187"/>
      <c r="H108" s="108"/>
      <c r="I108" s="108"/>
      <c r="J108" s="108"/>
      <c r="K108" s="108">
        <v>6.3200000000000006E-2</v>
      </c>
      <c r="L108" s="108"/>
      <c r="M108" s="108"/>
      <c r="N108" s="108"/>
      <c r="O108" s="189">
        <f t="shared" si="2"/>
        <v>38869</v>
      </c>
      <c r="Q108" s="185">
        <f t="shared" si="3"/>
        <v>-1.9999999999999185E-4</v>
      </c>
    </row>
    <row r="109" spans="1:17" x14ac:dyDescent="0.25">
      <c r="A109" s="105">
        <v>38883</v>
      </c>
      <c r="B109" t="s">
        <v>121</v>
      </c>
      <c r="C109" s="108">
        <v>6.1400000000000003E-2</v>
      </c>
      <c r="D109" s="108">
        <v>6.3799999999999996E-2</v>
      </c>
      <c r="E109" s="108">
        <v>6.6000000000000003E-2</v>
      </c>
      <c r="F109" s="108">
        <v>6.3700000000000007E-2</v>
      </c>
      <c r="G109" s="187"/>
      <c r="H109" s="108"/>
      <c r="I109" s="108"/>
      <c r="J109" s="108"/>
      <c r="K109" s="108">
        <v>6.3600000000000004E-2</v>
      </c>
      <c r="L109" s="108"/>
      <c r="M109" s="108"/>
      <c r="N109" s="108"/>
      <c r="O109" s="189">
        <f t="shared" si="2"/>
        <v>38869</v>
      </c>
      <c r="Q109" s="185">
        <f t="shared" si="3"/>
        <v>-1.9999999999999185E-4</v>
      </c>
    </row>
    <row r="110" spans="1:17" x14ac:dyDescent="0.25">
      <c r="A110" s="105">
        <v>38884</v>
      </c>
      <c r="B110" t="s">
        <v>121</v>
      </c>
      <c r="C110" s="108">
        <v>6.1800000000000001E-2</v>
      </c>
      <c r="D110" s="108">
        <v>6.4199999999999993E-2</v>
      </c>
      <c r="E110" s="108">
        <v>6.6299999999999998E-2</v>
      </c>
      <c r="F110" s="108">
        <v>6.4100000000000004E-2</v>
      </c>
      <c r="G110" s="187"/>
      <c r="H110" s="108"/>
      <c r="I110" s="108"/>
      <c r="J110" s="108"/>
      <c r="K110" s="108">
        <v>6.4000000000000001E-2</v>
      </c>
      <c r="L110" s="108"/>
      <c r="M110" s="108"/>
      <c r="N110" s="108"/>
      <c r="O110" s="189">
        <f t="shared" si="2"/>
        <v>38869</v>
      </c>
      <c r="Q110" s="185">
        <f t="shared" si="3"/>
        <v>-1.9999999999999185E-4</v>
      </c>
    </row>
    <row r="111" spans="1:17" x14ac:dyDescent="0.25">
      <c r="A111" s="105">
        <v>38887</v>
      </c>
      <c r="B111" t="s">
        <v>121</v>
      </c>
      <c r="C111" s="108">
        <v>6.1899999999999997E-2</v>
      </c>
      <c r="D111" s="108">
        <v>6.4299999999999996E-2</v>
      </c>
      <c r="E111" s="108">
        <v>6.6400000000000001E-2</v>
      </c>
      <c r="F111" s="108">
        <v>6.4199999999999993E-2</v>
      </c>
      <c r="G111" s="187"/>
      <c r="H111" s="108"/>
      <c r="I111" s="108"/>
      <c r="J111" s="108"/>
      <c r="K111" s="108">
        <v>6.4100000000000004E-2</v>
      </c>
      <c r="L111" s="108"/>
      <c r="M111" s="108"/>
      <c r="N111" s="108"/>
      <c r="O111" s="189">
        <f t="shared" si="2"/>
        <v>38869</v>
      </c>
      <c r="Q111" s="185">
        <f t="shared" si="3"/>
        <v>-1.9999999999999185E-4</v>
      </c>
    </row>
    <row r="112" spans="1:17" x14ac:dyDescent="0.25">
      <c r="A112" s="105">
        <v>38888</v>
      </c>
      <c r="B112" t="s">
        <v>121</v>
      </c>
      <c r="C112" s="108">
        <v>6.2E-2</v>
      </c>
      <c r="D112" s="108">
        <v>6.4399999999999999E-2</v>
      </c>
      <c r="E112" s="108">
        <v>6.6500000000000004E-2</v>
      </c>
      <c r="F112" s="108">
        <v>6.4299999999999996E-2</v>
      </c>
      <c r="G112" s="187"/>
      <c r="H112" s="108"/>
      <c r="I112" s="108"/>
      <c r="J112" s="108"/>
      <c r="K112" s="108">
        <v>6.4299999999999996E-2</v>
      </c>
      <c r="L112" s="108"/>
      <c r="M112" s="108"/>
      <c r="N112" s="108"/>
      <c r="O112" s="189">
        <f t="shared" si="2"/>
        <v>38869</v>
      </c>
      <c r="Q112" s="185">
        <f t="shared" si="3"/>
        <v>-1.0000000000000286E-4</v>
      </c>
    </row>
    <row r="113" spans="1:17" x14ac:dyDescent="0.25">
      <c r="A113" s="105">
        <v>38889</v>
      </c>
      <c r="B113" t="s">
        <v>121</v>
      </c>
      <c r="C113" s="108">
        <v>6.2E-2</v>
      </c>
      <c r="D113" s="108">
        <v>6.4500000000000002E-2</v>
      </c>
      <c r="E113" s="108">
        <v>6.6699999999999995E-2</v>
      </c>
      <c r="F113" s="108">
        <v>6.4399999999999999E-2</v>
      </c>
      <c r="G113" s="187"/>
      <c r="H113" s="108"/>
      <c r="I113" s="108"/>
      <c r="J113" s="108"/>
      <c r="K113" s="108">
        <v>6.4399999999999999E-2</v>
      </c>
      <c r="L113" s="108"/>
      <c r="M113" s="108"/>
      <c r="N113" s="108"/>
      <c r="O113" s="189">
        <f t="shared" si="2"/>
        <v>38869</v>
      </c>
      <c r="Q113" s="185">
        <f t="shared" si="3"/>
        <v>-1.0000000000000286E-4</v>
      </c>
    </row>
    <row r="114" spans="1:17" x14ac:dyDescent="0.25">
      <c r="A114" s="105">
        <v>38890</v>
      </c>
      <c r="B114" t="s">
        <v>121</v>
      </c>
      <c r="C114" s="108">
        <v>6.2399999999999997E-2</v>
      </c>
      <c r="D114" s="108">
        <v>6.4899999999999999E-2</v>
      </c>
      <c r="E114" s="108">
        <v>6.7199999999999996E-2</v>
      </c>
      <c r="F114" s="108">
        <v>6.4799999999999996E-2</v>
      </c>
      <c r="G114" s="187"/>
      <c r="H114" s="108"/>
      <c r="I114" s="108"/>
      <c r="J114" s="108"/>
      <c r="K114" s="108">
        <v>6.480000000000001E-2</v>
      </c>
      <c r="L114" s="108"/>
      <c r="M114" s="108"/>
      <c r="N114" s="108"/>
      <c r="O114" s="189">
        <f t="shared" si="2"/>
        <v>38869</v>
      </c>
      <c r="Q114" s="185">
        <f t="shared" si="3"/>
        <v>-9.9999999999988987E-5</v>
      </c>
    </row>
    <row r="115" spans="1:17" x14ac:dyDescent="0.25">
      <c r="A115" s="105">
        <v>38891</v>
      </c>
      <c r="B115" t="s">
        <v>121</v>
      </c>
      <c r="C115" s="108">
        <v>6.2700000000000006E-2</v>
      </c>
      <c r="D115" s="108">
        <v>6.5199999999999994E-2</v>
      </c>
      <c r="E115" s="108">
        <v>6.7500000000000004E-2</v>
      </c>
      <c r="F115" s="108">
        <v>6.5100000000000005E-2</v>
      </c>
      <c r="G115" s="187"/>
      <c r="H115" s="108"/>
      <c r="I115" s="108"/>
      <c r="J115" s="108"/>
      <c r="K115" s="108">
        <v>6.5099999999999991E-2</v>
      </c>
      <c r="L115" s="108"/>
      <c r="M115" s="108"/>
      <c r="N115" s="108"/>
      <c r="O115" s="189">
        <f t="shared" si="2"/>
        <v>38869</v>
      </c>
      <c r="Q115" s="185">
        <f t="shared" si="3"/>
        <v>-1.0000000000000286E-4</v>
      </c>
    </row>
    <row r="116" spans="1:17" x14ac:dyDescent="0.25">
      <c r="A116" s="105">
        <v>38894</v>
      </c>
      <c r="B116" t="s">
        <v>121</v>
      </c>
      <c r="C116" s="108">
        <v>6.2899999999999998E-2</v>
      </c>
      <c r="D116" s="108">
        <v>6.54E-2</v>
      </c>
      <c r="E116" s="108">
        <v>6.7699999999999996E-2</v>
      </c>
      <c r="F116" s="108">
        <v>6.5299999999999997E-2</v>
      </c>
      <c r="G116" s="187"/>
      <c r="H116" s="108"/>
      <c r="I116" s="108"/>
      <c r="J116" s="108"/>
      <c r="K116" s="108">
        <v>6.5299999999999997E-2</v>
      </c>
      <c r="L116" s="108"/>
      <c r="M116" s="108"/>
      <c r="N116" s="108"/>
      <c r="O116" s="189">
        <f t="shared" si="2"/>
        <v>38869</v>
      </c>
      <c r="Q116" s="185">
        <f t="shared" si="3"/>
        <v>-1.0000000000000286E-4</v>
      </c>
    </row>
    <row r="117" spans="1:17" x14ac:dyDescent="0.25">
      <c r="A117" s="105">
        <v>38896</v>
      </c>
      <c r="B117" t="s">
        <v>121</v>
      </c>
      <c r="C117" s="108">
        <v>6.2899999999999998E-2</v>
      </c>
      <c r="D117" s="108">
        <v>6.54E-2</v>
      </c>
      <c r="E117" s="108">
        <v>6.7799999999999999E-2</v>
      </c>
      <c r="F117" s="108">
        <v>6.54E-2</v>
      </c>
      <c r="G117" s="187"/>
      <c r="H117" s="108"/>
      <c r="I117" s="108"/>
      <c r="J117" s="108"/>
      <c r="K117" s="108">
        <v>6.5299999999999997E-2</v>
      </c>
      <c r="L117" s="108"/>
      <c r="M117" s="108"/>
      <c r="N117" s="108"/>
      <c r="O117" s="189">
        <f t="shared" si="2"/>
        <v>38869</v>
      </c>
      <c r="Q117" s="185">
        <f t="shared" si="3"/>
        <v>-1.0000000000000286E-4</v>
      </c>
    </row>
    <row r="118" spans="1:17" x14ac:dyDescent="0.25">
      <c r="A118" s="105">
        <v>38897</v>
      </c>
      <c r="B118" t="s">
        <v>121</v>
      </c>
      <c r="C118" s="108">
        <v>6.2600000000000003E-2</v>
      </c>
      <c r="D118" s="108">
        <v>6.5100000000000005E-2</v>
      </c>
      <c r="E118" s="108">
        <v>6.7500000000000004E-2</v>
      </c>
      <c r="F118" s="108">
        <v>6.5100000000000005E-2</v>
      </c>
      <c r="G118" s="187"/>
      <c r="H118" s="108"/>
      <c r="I118" s="108"/>
      <c r="J118" s="108"/>
      <c r="K118" s="108">
        <v>6.5000000000000002E-2</v>
      </c>
      <c r="L118" s="108"/>
      <c r="M118" s="108"/>
      <c r="N118" s="108"/>
      <c r="O118" s="189">
        <f t="shared" si="2"/>
        <v>38869</v>
      </c>
      <c r="Q118" s="185">
        <f t="shared" si="3"/>
        <v>-1.0000000000000286E-4</v>
      </c>
    </row>
    <row r="119" spans="1:17" x14ac:dyDescent="0.25">
      <c r="A119" s="105">
        <v>38901</v>
      </c>
      <c r="B119" t="s">
        <v>121</v>
      </c>
      <c r="C119" s="108">
        <v>6.2E-2</v>
      </c>
      <c r="D119" s="108">
        <v>6.4399999999999999E-2</v>
      </c>
      <c r="E119" s="108">
        <v>6.6799999999999998E-2</v>
      </c>
      <c r="F119" s="108">
        <v>6.4399999999999999E-2</v>
      </c>
      <c r="G119" s="187"/>
      <c r="H119" s="108"/>
      <c r="I119" s="108"/>
      <c r="J119" s="108"/>
      <c r="K119" s="108">
        <v>6.4299999999999996E-2</v>
      </c>
      <c r="L119" s="108"/>
      <c r="M119" s="108"/>
      <c r="N119" s="108"/>
      <c r="O119" s="189">
        <f t="shared" si="2"/>
        <v>38899</v>
      </c>
      <c r="Q119" s="185">
        <f t="shared" si="3"/>
        <v>-1.0000000000000286E-4</v>
      </c>
    </row>
    <row r="120" spans="1:17" x14ac:dyDescent="0.25">
      <c r="A120" s="105">
        <v>38903</v>
      </c>
      <c r="B120" t="s">
        <v>121</v>
      </c>
      <c r="C120" s="108">
        <v>6.2700000000000006E-2</v>
      </c>
      <c r="D120" s="108">
        <v>6.5100000000000005E-2</v>
      </c>
      <c r="E120" s="108">
        <v>6.7500000000000004E-2</v>
      </c>
      <c r="F120" s="108">
        <v>6.5100000000000005E-2</v>
      </c>
      <c r="G120" s="187"/>
      <c r="H120" s="108"/>
      <c r="I120" s="108"/>
      <c r="J120" s="108"/>
      <c r="K120" s="108">
        <v>6.5000000000000002E-2</v>
      </c>
      <c r="L120" s="108"/>
      <c r="M120" s="108"/>
      <c r="N120" s="108"/>
      <c r="O120" s="189">
        <f t="shared" si="2"/>
        <v>38899</v>
      </c>
      <c r="Q120" s="185">
        <f t="shared" si="3"/>
        <v>-1.0000000000000286E-4</v>
      </c>
    </row>
    <row r="121" spans="1:17" x14ac:dyDescent="0.25">
      <c r="A121" s="105">
        <v>38904</v>
      </c>
      <c r="B121" t="s">
        <v>121</v>
      </c>
      <c r="C121" s="108">
        <v>6.2199999999999998E-2</v>
      </c>
      <c r="D121" s="108">
        <v>6.4600000000000005E-2</v>
      </c>
      <c r="E121" s="108">
        <v>6.7000000000000004E-2</v>
      </c>
      <c r="F121" s="108">
        <v>6.4600000000000005E-2</v>
      </c>
      <c r="G121" s="187"/>
      <c r="H121" s="108"/>
      <c r="I121" s="108"/>
      <c r="J121" s="108"/>
      <c r="K121" s="108">
        <v>6.4500000000000002E-2</v>
      </c>
      <c r="L121" s="108"/>
      <c r="M121" s="108"/>
      <c r="N121" s="108"/>
      <c r="O121" s="189">
        <f t="shared" si="2"/>
        <v>38899</v>
      </c>
      <c r="Q121" s="185">
        <f t="shared" si="3"/>
        <v>-1.0000000000000286E-4</v>
      </c>
    </row>
    <row r="122" spans="1:17" x14ac:dyDescent="0.25">
      <c r="A122" s="105">
        <v>38905</v>
      </c>
      <c r="B122" t="s">
        <v>121</v>
      </c>
      <c r="C122" s="108">
        <v>6.1600000000000002E-2</v>
      </c>
      <c r="D122" s="108">
        <v>6.4100000000000004E-2</v>
      </c>
      <c r="E122" s="108">
        <v>6.6500000000000004E-2</v>
      </c>
      <c r="F122" s="108">
        <v>6.4100000000000004E-2</v>
      </c>
      <c r="G122" s="187"/>
      <c r="H122" s="108"/>
      <c r="I122" s="108"/>
      <c r="J122" s="108"/>
      <c r="K122" s="108">
        <v>6.4000000000000001E-2</v>
      </c>
      <c r="L122" s="108"/>
      <c r="M122" s="108"/>
      <c r="N122" s="108"/>
      <c r="O122" s="189">
        <f t="shared" si="2"/>
        <v>38899</v>
      </c>
      <c r="Q122" s="185">
        <f t="shared" si="3"/>
        <v>-1.0000000000000286E-4</v>
      </c>
    </row>
    <row r="123" spans="1:17" x14ac:dyDescent="0.25">
      <c r="A123" s="105">
        <v>38908</v>
      </c>
      <c r="B123" t="s">
        <v>121</v>
      </c>
      <c r="C123" s="108">
        <v>6.1600000000000002E-2</v>
      </c>
      <c r="D123" s="108">
        <v>6.4000000000000001E-2</v>
      </c>
      <c r="E123" s="108">
        <v>6.6400000000000001E-2</v>
      </c>
      <c r="F123" s="108">
        <v>6.4000000000000001E-2</v>
      </c>
      <c r="G123" s="187"/>
      <c r="H123" s="108"/>
      <c r="I123" s="108"/>
      <c r="J123" s="108"/>
      <c r="K123" s="108">
        <v>6.3899999999999998E-2</v>
      </c>
      <c r="L123" s="108"/>
      <c r="M123" s="108"/>
      <c r="N123" s="108"/>
      <c r="O123" s="189">
        <f t="shared" si="2"/>
        <v>38899</v>
      </c>
      <c r="Q123" s="185">
        <f t="shared" si="3"/>
        <v>-1.0000000000000286E-4</v>
      </c>
    </row>
    <row r="124" spans="1:17" x14ac:dyDescent="0.25">
      <c r="A124" s="105">
        <v>38909</v>
      </c>
      <c r="B124" t="s">
        <v>121</v>
      </c>
      <c r="C124" s="108">
        <v>6.13E-2</v>
      </c>
      <c r="D124" s="108">
        <v>6.3700000000000007E-2</v>
      </c>
      <c r="E124" s="108">
        <v>6.6199999999999995E-2</v>
      </c>
      <c r="F124" s="108">
        <v>6.3700000000000007E-2</v>
      </c>
      <c r="G124" s="187"/>
      <c r="H124" s="108"/>
      <c r="I124" s="108"/>
      <c r="J124" s="108"/>
      <c r="K124" s="108">
        <v>6.3600000000000004E-2</v>
      </c>
      <c r="L124" s="108"/>
      <c r="M124" s="108"/>
      <c r="N124" s="108"/>
      <c r="O124" s="189">
        <f t="shared" si="2"/>
        <v>38899</v>
      </c>
      <c r="Q124" s="185">
        <f t="shared" si="3"/>
        <v>-1.0000000000000286E-4</v>
      </c>
    </row>
    <row r="125" spans="1:17" x14ac:dyDescent="0.25">
      <c r="A125" s="105">
        <v>38910</v>
      </c>
      <c r="B125" t="s">
        <v>121</v>
      </c>
      <c r="C125" s="108">
        <v>6.1199999999999997E-2</v>
      </c>
      <c r="D125" s="108">
        <v>6.3700000000000007E-2</v>
      </c>
      <c r="E125" s="108">
        <v>6.6000000000000003E-2</v>
      </c>
      <c r="F125" s="108">
        <v>6.3600000000000004E-2</v>
      </c>
      <c r="G125" s="187"/>
      <c r="H125" s="108"/>
      <c r="I125" s="108"/>
      <c r="J125" s="108"/>
      <c r="K125" s="108">
        <v>6.3600000000000004E-2</v>
      </c>
      <c r="L125" s="108"/>
      <c r="M125" s="108"/>
      <c r="N125" s="108"/>
      <c r="O125" s="189">
        <f t="shared" si="2"/>
        <v>38899</v>
      </c>
      <c r="Q125" s="185">
        <f t="shared" si="3"/>
        <v>-1.0000000000000286E-4</v>
      </c>
    </row>
    <row r="126" spans="1:17" x14ac:dyDescent="0.25">
      <c r="A126" s="105">
        <v>38912</v>
      </c>
      <c r="B126" t="s">
        <v>121</v>
      </c>
      <c r="C126" s="108">
        <v>6.0999999999999999E-2</v>
      </c>
      <c r="D126" s="108">
        <v>6.3500000000000001E-2</v>
      </c>
      <c r="E126" s="108">
        <v>6.59E-2</v>
      </c>
      <c r="F126" s="108">
        <v>6.3500000000000001E-2</v>
      </c>
      <c r="G126" s="187"/>
      <c r="H126" s="108"/>
      <c r="I126" s="108"/>
      <c r="J126" s="108"/>
      <c r="K126" s="108">
        <v>6.3399999999999998E-2</v>
      </c>
      <c r="L126" s="108"/>
      <c r="M126" s="108"/>
      <c r="N126" s="108"/>
      <c r="O126" s="189">
        <f t="shared" si="2"/>
        <v>38899</v>
      </c>
      <c r="Q126" s="185">
        <f t="shared" si="3"/>
        <v>-1.0000000000000286E-4</v>
      </c>
    </row>
    <row r="127" spans="1:17" x14ac:dyDescent="0.25">
      <c r="A127" s="105">
        <v>38915</v>
      </c>
      <c r="B127" t="s">
        <v>121</v>
      </c>
      <c r="C127" s="108">
        <v>6.0999999999999999E-2</v>
      </c>
      <c r="D127" s="108">
        <v>6.3500000000000001E-2</v>
      </c>
      <c r="E127" s="108">
        <v>6.59E-2</v>
      </c>
      <c r="F127" s="108">
        <v>6.3500000000000001E-2</v>
      </c>
      <c r="G127" s="187"/>
      <c r="H127" s="108"/>
      <c r="I127" s="108"/>
      <c r="J127" s="108"/>
      <c r="K127" s="108">
        <v>6.3399999999999998E-2</v>
      </c>
      <c r="L127" s="108"/>
      <c r="M127" s="108"/>
      <c r="N127" s="108"/>
      <c r="O127" s="189">
        <f t="shared" si="2"/>
        <v>38899</v>
      </c>
      <c r="Q127" s="185">
        <f t="shared" si="3"/>
        <v>-1.0000000000000286E-4</v>
      </c>
    </row>
    <row r="128" spans="1:17" x14ac:dyDescent="0.25">
      <c r="A128" s="105">
        <v>38916</v>
      </c>
      <c r="B128" t="s">
        <v>121</v>
      </c>
      <c r="C128" s="108">
        <v>6.1499999999999999E-2</v>
      </c>
      <c r="D128" s="108">
        <v>6.4100000000000004E-2</v>
      </c>
      <c r="E128" s="108">
        <v>6.6500000000000004E-2</v>
      </c>
      <c r="F128" s="108">
        <v>6.4000000000000001E-2</v>
      </c>
      <c r="G128" s="187"/>
      <c r="H128" s="108"/>
      <c r="I128" s="108"/>
      <c r="J128" s="108"/>
      <c r="K128" s="108">
        <v>6.4000000000000001E-2</v>
      </c>
      <c r="L128" s="108"/>
      <c r="M128" s="108"/>
      <c r="N128" s="108"/>
      <c r="O128" s="189">
        <f t="shared" si="2"/>
        <v>38899</v>
      </c>
      <c r="Q128" s="185">
        <f t="shared" si="3"/>
        <v>-1.0000000000000286E-4</v>
      </c>
    </row>
    <row r="129" spans="1:17" x14ac:dyDescent="0.25">
      <c r="A129" s="105">
        <v>38917</v>
      </c>
      <c r="B129" t="s">
        <v>121</v>
      </c>
      <c r="C129" s="108">
        <v>6.0900000000000003E-2</v>
      </c>
      <c r="D129" s="108">
        <v>6.3500000000000001E-2</v>
      </c>
      <c r="E129" s="108">
        <v>6.5799999999999997E-2</v>
      </c>
      <c r="F129" s="108">
        <v>6.3399999999999998E-2</v>
      </c>
      <c r="G129" s="187"/>
      <c r="H129" s="108"/>
      <c r="I129" s="108"/>
      <c r="J129" s="108"/>
      <c r="K129" s="108">
        <v>6.3399999999999998E-2</v>
      </c>
      <c r="L129" s="108"/>
      <c r="M129" s="108"/>
      <c r="N129" s="108"/>
      <c r="O129" s="189">
        <f t="shared" si="2"/>
        <v>38899</v>
      </c>
      <c r="Q129" s="185">
        <f t="shared" si="3"/>
        <v>-1.0000000000000286E-4</v>
      </c>
    </row>
    <row r="130" spans="1:17" x14ac:dyDescent="0.25">
      <c r="A130" s="105">
        <v>38918</v>
      </c>
      <c r="B130" t="s">
        <v>121</v>
      </c>
      <c r="C130" s="108">
        <v>6.0699999999999997E-2</v>
      </c>
      <c r="D130" s="108">
        <v>6.3200000000000006E-2</v>
      </c>
      <c r="E130" s="108">
        <v>6.5600000000000006E-2</v>
      </c>
      <c r="F130" s="108">
        <v>6.3200000000000006E-2</v>
      </c>
      <c r="G130" s="187"/>
      <c r="H130" s="108"/>
      <c r="I130" s="108"/>
      <c r="J130" s="108"/>
      <c r="K130" s="108">
        <v>6.3099999999999989E-2</v>
      </c>
      <c r="L130" s="108"/>
      <c r="M130" s="108"/>
      <c r="N130" s="108"/>
      <c r="O130" s="189">
        <f t="shared" si="2"/>
        <v>38899</v>
      </c>
      <c r="Q130" s="185">
        <f t="shared" si="3"/>
        <v>-1.0000000000001674E-4</v>
      </c>
    </row>
    <row r="131" spans="1:17" x14ac:dyDescent="0.25">
      <c r="A131" s="105">
        <v>38919</v>
      </c>
      <c r="B131" t="s">
        <v>121</v>
      </c>
      <c r="C131" s="108">
        <v>6.1100000000000002E-2</v>
      </c>
      <c r="D131" s="108">
        <v>6.3200000000000006E-2</v>
      </c>
      <c r="E131" s="108">
        <v>6.5799999999999997E-2</v>
      </c>
      <c r="F131" s="108">
        <v>6.3399999999999998E-2</v>
      </c>
      <c r="G131" s="187"/>
      <c r="H131" s="108"/>
      <c r="I131" s="108"/>
      <c r="J131" s="108"/>
      <c r="K131" s="108">
        <v>6.3200000000000006E-2</v>
      </c>
      <c r="L131" s="108"/>
      <c r="M131" s="108"/>
      <c r="N131" s="108"/>
      <c r="O131" s="189">
        <f t="shared" si="2"/>
        <v>38899</v>
      </c>
      <c r="Q131" s="185">
        <f t="shared" si="3"/>
        <v>0</v>
      </c>
    </row>
    <row r="132" spans="1:17" x14ac:dyDescent="0.25">
      <c r="A132" s="105">
        <v>38922</v>
      </c>
      <c r="B132" t="s">
        <v>121</v>
      </c>
      <c r="C132" s="108">
        <v>6.1100000000000002E-2</v>
      </c>
      <c r="D132" s="108">
        <v>6.3200000000000006E-2</v>
      </c>
      <c r="E132" s="108">
        <v>6.5799999999999997E-2</v>
      </c>
      <c r="F132" s="108">
        <v>6.3399999999999998E-2</v>
      </c>
      <c r="G132" s="187"/>
      <c r="H132" s="108"/>
      <c r="I132" s="108"/>
      <c r="J132" s="108"/>
      <c r="K132" s="108">
        <v>6.3200000000000006E-2</v>
      </c>
      <c r="L132" s="108"/>
      <c r="M132" s="108"/>
      <c r="N132" s="108"/>
      <c r="O132" s="189">
        <f t="shared" si="2"/>
        <v>38899</v>
      </c>
      <c r="Q132" s="185">
        <f t="shared" si="3"/>
        <v>0</v>
      </c>
    </row>
    <row r="133" spans="1:17" x14ac:dyDescent="0.25">
      <c r="A133" s="105">
        <v>38923</v>
      </c>
      <c r="B133" t="s">
        <v>121</v>
      </c>
      <c r="C133" s="108">
        <v>6.1400000000000003E-2</v>
      </c>
      <c r="D133" s="108">
        <v>6.3600000000000004E-2</v>
      </c>
      <c r="E133" s="108">
        <v>6.59E-2</v>
      </c>
      <c r="F133" s="108">
        <v>6.3600000000000004E-2</v>
      </c>
      <c r="G133" s="187"/>
      <c r="H133" s="108"/>
      <c r="I133" s="108"/>
      <c r="J133" s="108"/>
      <c r="K133" s="108">
        <v>6.3500000000000001E-2</v>
      </c>
      <c r="L133" s="108"/>
      <c r="M133" s="108"/>
      <c r="N133" s="108"/>
      <c r="O133" s="189">
        <f t="shared" ref="O133:O196" si="4">DATE(YEAR(A133),MONTH(A133),1)</f>
        <v>38899</v>
      </c>
      <c r="Q133" s="185">
        <f t="shared" ref="Q133:Q196" si="5">K133-D133</f>
        <v>-1.0000000000000286E-4</v>
      </c>
    </row>
    <row r="134" spans="1:17" x14ac:dyDescent="0.25">
      <c r="A134" s="105">
        <v>38924</v>
      </c>
      <c r="B134" t="s">
        <v>121</v>
      </c>
      <c r="C134" s="108">
        <v>6.1100000000000002E-2</v>
      </c>
      <c r="D134" s="108">
        <v>6.3299999999999995E-2</v>
      </c>
      <c r="E134" s="108">
        <v>6.5600000000000006E-2</v>
      </c>
      <c r="F134" s="108">
        <v>6.3299999999999995E-2</v>
      </c>
      <c r="G134" s="187"/>
      <c r="H134" s="108"/>
      <c r="I134" s="108"/>
      <c r="J134" s="108"/>
      <c r="K134" s="108">
        <v>6.3299999999999995E-2</v>
      </c>
      <c r="L134" s="108"/>
      <c r="M134" s="108"/>
      <c r="N134" s="108"/>
      <c r="O134" s="189">
        <f t="shared" si="4"/>
        <v>38899</v>
      </c>
      <c r="Q134" s="185">
        <f t="shared" si="5"/>
        <v>0</v>
      </c>
    </row>
    <row r="135" spans="1:17" x14ac:dyDescent="0.25">
      <c r="A135" s="105">
        <v>38925</v>
      </c>
      <c r="B135" t="s">
        <v>121</v>
      </c>
      <c r="C135" s="108">
        <v>6.1199999999999997E-2</v>
      </c>
      <c r="D135" s="108">
        <v>6.3399999999999998E-2</v>
      </c>
      <c r="E135" s="108">
        <v>6.5699999999999995E-2</v>
      </c>
      <c r="F135" s="108">
        <v>6.3399999999999998E-2</v>
      </c>
      <c r="G135" s="187"/>
      <c r="H135" s="108"/>
      <c r="I135" s="108"/>
      <c r="J135" s="108"/>
      <c r="K135" s="108">
        <v>6.3299999999999995E-2</v>
      </c>
      <c r="L135" s="108"/>
      <c r="M135" s="108"/>
      <c r="N135" s="108"/>
      <c r="O135" s="189">
        <f t="shared" si="4"/>
        <v>38899</v>
      </c>
      <c r="Q135" s="185">
        <f t="shared" si="5"/>
        <v>-1.0000000000000286E-4</v>
      </c>
    </row>
    <row r="136" spans="1:17" x14ac:dyDescent="0.25">
      <c r="A136" s="105">
        <v>38926</v>
      </c>
      <c r="B136" t="s">
        <v>121</v>
      </c>
      <c r="C136" s="108">
        <v>6.0699999999999997E-2</v>
      </c>
      <c r="D136" s="108">
        <v>6.2899999999999998E-2</v>
      </c>
      <c r="E136" s="108">
        <v>6.5199999999999994E-2</v>
      </c>
      <c r="F136" s="108">
        <v>6.2899999999999998E-2</v>
      </c>
      <c r="G136" s="187"/>
      <c r="H136" s="108"/>
      <c r="I136" s="108"/>
      <c r="J136" s="108"/>
      <c r="K136" s="108">
        <v>6.2899999999999998E-2</v>
      </c>
      <c r="L136" s="108"/>
      <c r="M136" s="108"/>
      <c r="N136" s="108"/>
      <c r="O136" s="189">
        <f t="shared" si="4"/>
        <v>38899</v>
      </c>
      <c r="Q136" s="185">
        <f t="shared" si="5"/>
        <v>0</v>
      </c>
    </row>
    <row r="137" spans="1:17" x14ac:dyDescent="0.25">
      <c r="A137" s="105">
        <v>38929</v>
      </c>
      <c r="B137" t="s">
        <v>121</v>
      </c>
      <c r="C137" s="108">
        <v>6.08E-2</v>
      </c>
      <c r="D137" s="108">
        <v>6.2899999999999998E-2</v>
      </c>
      <c r="E137" s="108">
        <v>6.5199999999999994E-2</v>
      </c>
      <c r="F137" s="108">
        <v>6.3E-2</v>
      </c>
      <c r="G137" s="187"/>
      <c r="H137" s="108"/>
      <c r="I137" s="108"/>
      <c r="J137" s="108"/>
      <c r="K137" s="108">
        <v>6.2800000000000009E-2</v>
      </c>
      <c r="L137" s="108"/>
      <c r="M137" s="108"/>
      <c r="N137" s="108"/>
      <c r="O137" s="189">
        <f t="shared" si="4"/>
        <v>38899</v>
      </c>
      <c r="Q137" s="185">
        <f t="shared" si="5"/>
        <v>-9.9999999999988987E-5</v>
      </c>
    </row>
    <row r="138" spans="1:17" x14ac:dyDescent="0.25">
      <c r="A138" s="105">
        <v>38930</v>
      </c>
      <c r="B138" t="s">
        <v>121</v>
      </c>
      <c r="C138" s="108">
        <v>6.0600000000000001E-2</v>
      </c>
      <c r="D138" s="108">
        <v>6.2899999999999998E-2</v>
      </c>
      <c r="E138" s="108">
        <v>6.5199999999999994E-2</v>
      </c>
      <c r="F138" s="108">
        <v>6.2899999999999998E-2</v>
      </c>
      <c r="G138" s="187"/>
      <c r="H138" s="108"/>
      <c r="I138" s="108"/>
      <c r="J138" s="108"/>
      <c r="K138" s="108">
        <v>6.2800000000000009E-2</v>
      </c>
      <c r="L138" s="108"/>
      <c r="M138" s="108"/>
      <c r="N138" s="108"/>
      <c r="O138" s="189">
        <f t="shared" si="4"/>
        <v>38930</v>
      </c>
      <c r="Q138" s="185">
        <f t="shared" si="5"/>
        <v>-9.9999999999988987E-5</v>
      </c>
    </row>
    <row r="139" spans="1:17" x14ac:dyDescent="0.25">
      <c r="A139" s="105">
        <v>38931</v>
      </c>
      <c r="B139" t="s">
        <v>121</v>
      </c>
      <c r="C139" s="108">
        <v>6.0400000000000002E-2</v>
      </c>
      <c r="D139" s="108">
        <v>6.2700000000000006E-2</v>
      </c>
      <c r="E139" s="108">
        <v>6.5000000000000002E-2</v>
      </c>
      <c r="F139" s="108">
        <v>6.2700000000000006E-2</v>
      </c>
      <c r="G139" s="187"/>
      <c r="H139" s="108"/>
      <c r="I139" s="108"/>
      <c r="J139" s="108"/>
      <c r="K139" s="108">
        <v>6.2600000000000003E-2</v>
      </c>
      <c r="L139" s="108"/>
      <c r="M139" s="108"/>
      <c r="N139" s="108"/>
      <c r="O139" s="189">
        <f t="shared" si="4"/>
        <v>38930</v>
      </c>
      <c r="Q139" s="185">
        <f t="shared" si="5"/>
        <v>-1.0000000000000286E-4</v>
      </c>
    </row>
    <row r="140" spans="1:17" x14ac:dyDescent="0.25">
      <c r="A140" s="105">
        <v>38932</v>
      </c>
      <c r="B140" t="s">
        <v>121</v>
      </c>
      <c r="C140" s="108">
        <v>6.0199999999999997E-2</v>
      </c>
      <c r="D140" s="108">
        <v>6.25E-2</v>
      </c>
      <c r="E140" s="108">
        <v>6.4899999999999999E-2</v>
      </c>
      <c r="F140" s="108">
        <v>6.25E-2</v>
      </c>
      <c r="G140" s="187"/>
      <c r="H140" s="108"/>
      <c r="I140" s="108"/>
      <c r="J140" s="108"/>
      <c r="K140" s="108">
        <v>6.2400000000000004E-2</v>
      </c>
      <c r="L140" s="108"/>
      <c r="M140" s="108"/>
      <c r="N140" s="108"/>
      <c r="O140" s="189">
        <f t="shared" si="4"/>
        <v>38930</v>
      </c>
      <c r="Q140" s="185">
        <f t="shared" si="5"/>
        <v>-9.9999999999995925E-5</v>
      </c>
    </row>
    <row r="141" spans="1:17" x14ac:dyDescent="0.25">
      <c r="A141" s="105">
        <v>38933</v>
      </c>
      <c r="B141" t="s">
        <v>121</v>
      </c>
      <c r="C141" s="108">
        <v>5.9799999999999999E-2</v>
      </c>
      <c r="D141" s="108">
        <v>6.2100000000000002E-2</v>
      </c>
      <c r="E141" s="108">
        <v>6.4399999999999999E-2</v>
      </c>
      <c r="F141" s="108">
        <v>6.2100000000000002E-2</v>
      </c>
      <c r="G141" s="187"/>
      <c r="H141" s="108"/>
      <c r="I141" s="108"/>
      <c r="J141" s="108"/>
      <c r="K141" s="108">
        <v>6.2E-2</v>
      </c>
      <c r="L141" s="108"/>
      <c r="M141" s="108"/>
      <c r="N141" s="108"/>
      <c r="O141" s="189">
        <f t="shared" si="4"/>
        <v>38930</v>
      </c>
      <c r="Q141" s="185">
        <f t="shared" si="5"/>
        <v>-1.0000000000000286E-4</v>
      </c>
    </row>
    <row r="142" spans="1:17" x14ac:dyDescent="0.25">
      <c r="A142" s="105">
        <v>38936</v>
      </c>
      <c r="B142" t="s">
        <v>121</v>
      </c>
      <c r="C142" s="108">
        <v>5.9900000000000002E-2</v>
      </c>
      <c r="D142" s="108">
        <v>6.2100000000000002E-2</v>
      </c>
      <c r="E142" s="108">
        <v>6.4500000000000002E-2</v>
      </c>
      <c r="F142" s="108">
        <v>6.2199999999999998E-2</v>
      </c>
      <c r="G142" s="187"/>
      <c r="H142" s="108"/>
      <c r="I142" s="108"/>
      <c r="J142" s="108"/>
      <c r="K142" s="108">
        <v>6.2100000000000002E-2</v>
      </c>
      <c r="L142" s="108"/>
      <c r="M142" s="108"/>
      <c r="N142" s="108"/>
      <c r="O142" s="189">
        <f t="shared" si="4"/>
        <v>38930</v>
      </c>
      <c r="Q142" s="185">
        <f t="shared" si="5"/>
        <v>0</v>
      </c>
    </row>
    <row r="143" spans="1:17" x14ac:dyDescent="0.25">
      <c r="A143" s="105">
        <v>38937</v>
      </c>
      <c r="B143" t="s">
        <v>121</v>
      </c>
      <c r="C143" s="108">
        <v>6.0100000000000001E-2</v>
      </c>
      <c r="D143" s="108">
        <v>6.2399999999999997E-2</v>
      </c>
      <c r="E143" s="108">
        <v>6.4699999999999994E-2</v>
      </c>
      <c r="F143" s="108">
        <v>6.2399999999999997E-2</v>
      </c>
      <c r="G143" s="187"/>
      <c r="H143" s="108"/>
      <c r="I143" s="108"/>
      <c r="J143" s="108"/>
      <c r="K143" s="108">
        <v>6.2300000000000001E-2</v>
      </c>
      <c r="L143" s="108"/>
      <c r="M143" s="108"/>
      <c r="N143" s="108"/>
      <c r="O143" s="189">
        <f t="shared" si="4"/>
        <v>38930</v>
      </c>
      <c r="Q143" s="185">
        <f t="shared" si="5"/>
        <v>-9.9999999999995925E-5</v>
      </c>
    </row>
    <row r="144" spans="1:17" x14ac:dyDescent="0.25">
      <c r="A144" s="105">
        <v>38938</v>
      </c>
      <c r="B144" t="s">
        <v>121</v>
      </c>
      <c r="C144" s="108">
        <v>6.0299999999999999E-2</v>
      </c>
      <c r="D144" s="108">
        <v>6.2600000000000003E-2</v>
      </c>
      <c r="E144" s="108">
        <v>6.4899999999999999E-2</v>
      </c>
      <c r="F144" s="108">
        <v>6.2600000000000003E-2</v>
      </c>
      <c r="G144" s="187"/>
      <c r="H144" s="108"/>
      <c r="I144" s="108"/>
      <c r="J144" s="108"/>
      <c r="K144" s="108">
        <v>6.25E-2</v>
      </c>
      <c r="L144" s="108"/>
      <c r="M144" s="108"/>
      <c r="N144" s="108"/>
      <c r="O144" s="189">
        <f t="shared" si="4"/>
        <v>38930</v>
      </c>
      <c r="Q144" s="185">
        <f t="shared" si="5"/>
        <v>-1.0000000000000286E-4</v>
      </c>
    </row>
    <row r="145" spans="1:17" x14ac:dyDescent="0.25">
      <c r="A145" s="105">
        <v>38940</v>
      </c>
      <c r="B145" t="s">
        <v>121</v>
      </c>
      <c r="C145" s="108">
        <v>6.08E-2</v>
      </c>
      <c r="D145" s="108">
        <v>6.3100000000000003E-2</v>
      </c>
      <c r="E145" s="108">
        <v>6.5299999999999997E-2</v>
      </c>
      <c r="F145" s="108">
        <v>6.3100000000000003E-2</v>
      </c>
      <c r="G145" s="187"/>
      <c r="H145" s="108"/>
      <c r="I145" s="108"/>
      <c r="J145" s="108"/>
      <c r="K145" s="108">
        <v>6.3E-2</v>
      </c>
      <c r="L145" s="108"/>
      <c r="M145" s="108"/>
      <c r="N145" s="108"/>
      <c r="O145" s="189">
        <f t="shared" si="4"/>
        <v>38930</v>
      </c>
      <c r="Q145" s="185">
        <f t="shared" si="5"/>
        <v>-1.0000000000000286E-4</v>
      </c>
    </row>
    <row r="146" spans="1:17" x14ac:dyDescent="0.25">
      <c r="A146" s="105">
        <v>38943</v>
      </c>
      <c r="B146" t="s">
        <v>121</v>
      </c>
      <c r="C146" s="108">
        <v>6.08E-2</v>
      </c>
      <c r="D146" s="108">
        <v>6.3100000000000003E-2</v>
      </c>
      <c r="E146" s="108">
        <v>6.5299999999999997E-2</v>
      </c>
      <c r="F146" s="108">
        <v>6.3100000000000003E-2</v>
      </c>
      <c r="G146" s="187"/>
      <c r="H146" s="108"/>
      <c r="I146" s="108"/>
      <c r="J146" s="108"/>
      <c r="K146" s="108">
        <v>6.3E-2</v>
      </c>
      <c r="L146" s="108"/>
      <c r="M146" s="108"/>
      <c r="N146" s="108"/>
      <c r="O146" s="189">
        <f t="shared" si="4"/>
        <v>38930</v>
      </c>
      <c r="Q146" s="185">
        <f t="shared" si="5"/>
        <v>-1.0000000000000286E-4</v>
      </c>
    </row>
    <row r="147" spans="1:17" x14ac:dyDescent="0.25">
      <c r="A147" s="105">
        <v>38944</v>
      </c>
      <c r="B147" t="s">
        <v>121</v>
      </c>
      <c r="C147" s="108">
        <v>6.0100000000000001E-2</v>
      </c>
      <c r="D147" s="108">
        <v>6.2399999999999997E-2</v>
      </c>
      <c r="E147" s="108">
        <v>6.4699999999999994E-2</v>
      </c>
      <c r="F147" s="108">
        <v>6.2399999999999997E-2</v>
      </c>
      <c r="G147" s="187"/>
      <c r="H147" s="108"/>
      <c r="I147" s="108"/>
      <c r="J147" s="108"/>
      <c r="K147" s="108">
        <v>6.2300000000000001E-2</v>
      </c>
      <c r="L147" s="108"/>
      <c r="M147" s="108"/>
      <c r="N147" s="108"/>
      <c r="O147" s="189">
        <f t="shared" si="4"/>
        <v>38930</v>
      </c>
      <c r="Q147" s="185">
        <f t="shared" si="5"/>
        <v>-9.9999999999995925E-5</v>
      </c>
    </row>
    <row r="148" spans="1:17" x14ac:dyDescent="0.25">
      <c r="A148" s="105">
        <v>38945</v>
      </c>
      <c r="B148" t="s">
        <v>121</v>
      </c>
      <c r="C148" s="108">
        <v>5.9700000000000003E-2</v>
      </c>
      <c r="D148" s="108">
        <v>6.2E-2</v>
      </c>
      <c r="E148" s="108">
        <v>6.4299999999999996E-2</v>
      </c>
      <c r="F148" s="108">
        <v>6.2E-2</v>
      </c>
      <c r="G148" s="187"/>
      <c r="H148" s="108"/>
      <c r="I148" s="108"/>
      <c r="J148" s="108"/>
      <c r="K148" s="108">
        <v>6.1799999999999994E-2</v>
      </c>
      <c r="L148" s="108"/>
      <c r="M148" s="108"/>
      <c r="N148" s="108"/>
      <c r="O148" s="189">
        <f t="shared" si="4"/>
        <v>38930</v>
      </c>
      <c r="Q148" s="185">
        <f t="shared" si="5"/>
        <v>-2.0000000000000573E-4</v>
      </c>
    </row>
    <row r="149" spans="1:17" x14ac:dyDescent="0.25">
      <c r="A149" s="105">
        <v>38946</v>
      </c>
      <c r="B149" t="s">
        <v>121</v>
      </c>
      <c r="C149" s="108">
        <v>5.96E-2</v>
      </c>
      <c r="D149" s="108">
        <v>6.1899999999999997E-2</v>
      </c>
      <c r="E149" s="108">
        <v>6.4199999999999993E-2</v>
      </c>
      <c r="F149" s="108">
        <v>6.1899999999999997E-2</v>
      </c>
      <c r="G149" s="187"/>
      <c r="H149" s="108"/>
      <c r="I149" s="108"/>
      <c r="J149" s="108"/>
      <c r="K149" s="108">
        <v>6.1799999999999994E-2</v>
      </c>
      <c r="L149" s="108"/>
      <c r="M149" s="108"/>
      <c r="N149" s="108"/>
      <c r="O149" s="189">
        <f t="shared" si="4"/>
        <v>38930</v>
      </c>
      <c r="Q149" s="185">
        <f t="shared" si="5"/>
        <v>-1.0000000000000286E-4</v>
      </c>
    </row>
    <row r="150" spans="1:17" x14ac:dyDescent="0.25">
      <c r="A150" s="105">
        <v>38950</v>
      </c>
      <c r="B150" t="s">
        <v>121</v>
      </c>
      <c r="C150" s="108">
        <v>5.9299999999999999E-2</v>
      </c>
      <c r="D150" s="108">
        <v>6.1499999999999999E-2</v>
      </c>
      <c r="E150" s="108">
        <v>6.3799999999999996E-2</v>
      </c>
      <c r="F150" s="108">
        <v>6.1499999999999999E-2</v>
      </c>
      <c r="G150" s="187"/>
      <c r="H150" s="108"/>
      <c r="I150" s="108"/>
      <c r="J150" s="108"/>
      <c r="K150" s="108">
        <v>6.1399999999999996E-2</v>
      </c>
      <c r="L150" s="108"/>
      <c r="M150" s="108"/>
      <c r="N150" s="108"/>
      <c r="O150" s="189">
        <f t="shared" si="4"/>
        <v>38930</v>
      </c>
      <c r="Q150" s="185">
        <f t="shared" si="5"/>
        <v>-1.0000000000000286E-4</v>
      </c>
    </row>
    <row r="151" spans="1:17" x14ac:dyDescent="0.25">
      <c r="A151" s="105">
        <v>38952</v>
      </c>
      <c r="B151" t="s">
        <v>121</v>
      </c>
      <c r="C151" s="108">
        <v>5.91E-2</v>
      </c>
      <c r="D151" s="108">
        <v>6.1400000000000003E-2</v>
      </c>
      <c r="E151" s="108">
        <v>6.3700000000000007E-2</v>
      </c>
      <c r="F151" s="108">
        <v>6.1400000000000003E-2</v>
      </c>
      <c r="G151" s="187"/>
      <c r="H151" s="108"/>
      <c r="I151" s="108"/>
      <c r="J151" s="108"/>
      <c r="K151" s="108">
        <v>6.1399999999999996E-2</v>
      </c>
      <c r="L151" s="108"/>
      <c r="M151" s="108"/>
      <c r="N151" s="108"/>
      <c r="O151" s="189">
        <f t="shared" si="4"/>
        <v>38930</v>
      </c>
      <c r="Q151" s="185">
        <f t="shared" si="5"/>
        <v>0</v>
      </c>
    </row>
    <row r="152" spans="1:17" x14ac:dyDescent="0.25">
      <c r="A152" s="105">
        <v>38953</v>
      </c>
      <c r="B152" t="s">
        <v>121</v>
      </c>
      <c r="C152" s="108">
        <v>5.8999999999999997E-2</v>
      </c>
      <c r="D152" s="108">
        <v>6.13E-2</v>
      </c>
      <c r="E152" s="108">
        <v>6.3600000000000004E-2</v>
      </c>
      <c r="F152" s="108">
        <v>6.13E-2</v>
      </c>
      <c r="G152" s="187"/>
      <c r="H152" s="108"/>
      <c r="I152" s="108"/>
      <c r="J152" s="108"/>
      <c r="K152" s="108">
        <v>6.13E-2</v>
      </c>
      <c r="L152" s="108"/>
      <c r="M152" s="108"/>
      <c r="N152" s="108"/>
      <c r="O152" s="189">
        <f t="shared" si="4"/>
        <v>38930</v>
      </c>
      <c r="Q152" s="185">
        <f t="shared" si="5"/>
        <v>0</v>
      </c>
    </row>
    <row r="153" spans="1:17" x14ac:dyDescent="0.25">
      <c r="A153" s="105">
        <v>38957</v>
      </c>
      <c r="B153" t="s">
        <v>121</v>
      </c>
      <c r="C153" s="108">
        <v>5.8999999999999997E-2</v>
      </c>
      <c r="D153" s="108">
        <v>6.13E-2</v>
      </c>
      <c r="E153" s="108">
        <v>6.3600000000000004E-2</v>
      </c>
      <c r="F153" s="108">
        <v>6.13E-2</v>
      </c>
      <c r="G153" s="187"/>
      <c r="H153" s="108"/>
      <c r="I153" s="108"/>
      <c r="J153" s="108"/>
      <c r="K153" s="108">
        <v>6.13E-2</v>
      </c>
      <c r="L153" s="108"/>
      <c r="M153" s="108"/>
      <c r="N153" s="108"/>
      <c r="O153" s="189">
        <f t="shared" si="4"/>
        <v>38930</v>
      </c>
      <c r="Q153" s="185">
        <f t="shared" si="5"/>
        <v>0</v>
      </c>
    </row>
    <row r="154" spans="1:17" x14ac:dyDescent="0.25">
      <c r="A154" s="105">
        <v>38958</v>
      </c>
      <c r="B154" t="s">
        <v>121</v>
      </c>
      <c r="C154" s="108">
        <v>5.8900000000000001E-2</v>
      </c>
      <c r="D154" s="108">
        <v>6.1199999999999997E-2</v>
      </c>
      <c r="E154" s="108">
        <v>6.3600000000000004E-2</v>
      </c>
      <c r="F154" s="108">
        <v>6.1199999999999997E-2</v>
      </c>
      <c r="G154" s="187"/>
      <c r="H154" s="108"/>
      <c r="I154" s="108"/>
      <c r="J154" s="108"/>
      <c r="K154" s="108">
        <v>6.1200000000000004E-2</v>
      </c>
      <c r="L154" s="108"/>
      <c r="M154" s="108"/>
      <c r="N154" s="108"/>
      <c r="O154" s="189">
        <f t="shared" si="4"/>
        <v>38930</v>
      </c>
      <c r="Q154" s="185">
        <f t="shared" si="5"/>
        <v>0</v>
      </c>
    </row>
    <row r="155" spans="1:17" x14ac:dyDescent="0.25">
      <c r="A155" s="105">
        <v>38959</v>
      </c>
      <c r="B155" t="s">
        <v>121</v>
      </c>
      <c r="C155" s="108">
        <v>5.8799999999999998E-2</v>
      </c>
      <c r="D155" s="108">
        <v>6.0999999999999999E-2</v>
      </c>
      <c r="E155" s="108">
        <v>6.3399999999999998E-2</v>
      </c>
      <c r="F155" s="108">
        <v>6.1100000000000002E-2</v>
      </c>
      <c r="G155" s="187"/>
      <c r="H155" s="108"/>
      <c r="I155" s="108"/>
      <c r="J155" s="108"/>
      <c r="K155" s="108">
        <v>6.0999999999999999E-2</v>
      </c>
      <c r="L155" s="108"/>
      <c r="M155" s="108"/>
      <c r="N155" s="108"/>
      <c r="O155" s="189">
        <f t="shared" si="4"/>
        <v>38930</v>
      </c>
      <c r="Q155" s="185">
        <f t="shared" si="5"/>
        <v>0</v>
      </c>
    </row>
    <row r="156" spans="1:17" x14ac:dyDescent="0.25">
      <c r="A156" s="105">
        <v>38961</v>
      </c>
      <c r="B156" t="s">
        <v>121</v>
      </c>
      <c r="C156" s="108">
        <v>5.8400000000000001E-2</v>
      </c>
      <c r="D156" s="108">
        <v>6.0600000000000001E-2</v>
      </c>
      <c r="E156" s="108">
        <v>6.3E-2</v>
      </c>
      <c r="F156" s="108">
        <v>6.0699999999999997E-2</v>
      </c>
      <c r="G156" s="187"/>
      <c r="H156" s="108"/>
      <c r="I156" s="108"/>
      <c r="J156" s="108"/>
      <c r="K156" s="108">
        <v>6.0599999999999994E-2</v>
      </c>
      <c r="L156" s="108"/>
      <c r="M156" s="108"/>
      <c r="N156" s="108"/>
      <c r="O156" s="189">
        <f t="shared" si="4"/>
        <v>38961</v>
      </c>
      <c r="Q156" s="185">
        <f t="shared" si="5"/>
        <v>0</v>
      </c>
    </row>
    <row r="157" spans="1:17" x14ac:dyDescent="0.25">
      <c r="A157" s="105">
        <v>38965</v>
      </c>
      <c r="B157" t="s">
        <v>121</v>
      </c>
      <c r="C157" s="108">
        <v>5.8900000000000001E-2</v>
      </c>
      <c r="D157" s="108">
        <v>6.08E-2</v>
      </c>
      <c r="E157" s="108">
        <v>6.3500000000000001E-2</v>
      </c>
      <c r="F157" s="108">
        <v>6.1100000000000002E-2</v>
      </c>
      <c r="G157" s="187"/>
      <c r="H157" s="108"/>
      <c r="I157" s="108"/>
      <c r="J157" s="108"/>
      <c r="K157" s="108">
        <v>6.0700000000000004E-2</v>
      </c>
      <c r="L157" s="108"/>
      <c r="M157" s="108"/>
      <c r="N157" s="108"/>
      <c r="O157" s="189">
        <f t="shared" si="4"/>
        <v>38961</v>
      </c>
      <c r="Q157" s="185">
        <f t="shared" si="5"/>
        <v>-9.9999999999995925E-5</v>
      </c>
    </row>
    <row r="158" spans="1:17" x14ac:dyDescent="0.25">
      <c r="A158" s="105">
        <v>38966</v>
      </c>
      <c r="B158" t="s">
        <v>121</v>
      </c>
      <c r="C158" s="108">
        <v>5.91E-2</v>
      </c>
      <c r="D158" s="108">
        <v>6.0999999999999999E-2</v>
      </c>
      <c r="E158" s="108">
        <v>6.3700000000000007E-2</v>
      </c>
      <c r="F158" s="108">
        <v>6.13E-2</v>
      </c>
      <c r="G158" s="187"/>
      <c r="H158" s="108"/>
      <c r="I158" s="108"/>
      <c r="J158" s="108"/>
      <c r="K158" s="108">
        <v>6.0899999999999996E-2</v>
      </c>
      <c r="L158" s="108"/>
      <c r="M158" s="108"/>
      <c r="N158" s="108"/>
      <c r="O158" s="189">
        <f t="shared" si="4"/>
        <v>38961</v>
      </c>
      <c r="Q158" s="185">
        <f t="shared" si="5"/>
        <v>-1.0000000000000286E-4</v>
      </c>
    </row>
    <row r="159" spans="1:17" x14ac:dyDescent="0.25">
      <c r="A159" s="105">
        <v>38967</v>
      </c>
      <c r="B159" t="s">
        <v>121</v>
      </c>
      <c r="C159" s="108">
        <v>5.8999999999999997E-2</v>
      </c>
      <c r="D159" s="108">
        <v>6.0900000000000003E-2</v>
      </c>
      <c r="E159" s="108">
        <v>6.3600000000000004E-2</v>
      </c>
      <c r="F159" s="108">
        <v>6.1199999999999997E-2</v>
      </c>
      <c r="G159" s="187"/>
      <c r="H159" s="108"/>
      <c r="I159" s="108"/>
      <c r="J159" s="108"/>
      <c r="K159" s="108">
        <v>6.08E-2</v>
      </c>
      <c r="L159" s="108"/>
      <c r="M159" s="108"/>
      <c r="N159" s="108"/>
      <c r="O159" s="189">
        <f t="shared" si="4"/>
        <v>38961</v>
      </c>
      <c r="Q159" s="185">
        <f t="shared" si="5"/>
        <v>-1.0000000000000286E-4</v>
      </c>
    </row>
    <row r="160" spans="1:17" x14ac:dyDescent="0.25">
      <c r="A160" s="105">
        <v>38968</v>
      </c>
      <c r="B160" t="s">
        <v>121</v>
      </c>
      <c r="C160" s="108">
        <v>5.8799999999999998E-2</v>
      </c>
      <c r="D160" s="108">
        <v>6.0699999999999997E-2</v>
      </c>
      <c r="E160" s="108">
        <v>6.3399999999999998E-2</v>
      </c>
      <c r="F160" s="108">
        <v>6.0999999999999999E-2</v>
      </c>
      <c r="G160" s="187"/>
      <c r="H160" s="108"/>
      <c r="I160" s="108"/>
      <c r="J160" s="108"/>
      <c r="K160" s="108">
        <v>6.0599999999999994E-2</v>
      </c>
      <c r="L160" s="108"/>
      <c r="M160" s="108"/>
      <c r="N160" s="108"/>
      <c r="O160" s="189">
        <f t="shared" si="4"/>
        <v>38961</v>
      </c>
      <c r="Q160" s="185">
        <f t="shared" si="5"/>
        <v>-1.0000000000000286E-4</v>
      </c>
    </row>
    <row r="161" spans="1:17" x14ac:dyDescent="0.25">
      <c r="A161" s="105">
        <v>38971</v>
      </c>
      <c r="B161" t="s">
        <v>121</v>
      </c>
      <c r="C161" s="108">
        <v>5.8999999999999997E-2</v>
      </c>
      <c r="D161" s="108">
        <v>6.0900000000000003E-2</v>
      </c>
      <c r="E161" s="108">
        <v>6.3600000000000004E-2</v>
      </c>
      <c r="F161" s="108">
        <v>6.1199999999999997E-2</v>
      </c>
      <c r="G161" s="187"/>
      <c r="H161" s="108"/>
      <c r="I161" s="108"/>
      <c r="J161" s="108"/>
      <c r="K161" s="108">
        <v>6.08E-2</v>
      </c>
      <c r="L161" s="108"/>
      <c r="M161" s="108"/>
      <c r="N161" s="108"/>
      <c r="O161" s="189">
        <f t="shared" si="4"/>
        <v>38961</v>
      </c>
      <c r="Q161" s="185">
        <f t="shared" si="5"/>
        <v>-1.0000000000000286E-4</v>
      </c>
    </row>
    <row r="162" spans="1:17" x14ac:dyDescent="0.25">
      <c r="A162" s="105">
        <v>38972</v>
      </c>
      <c r="B162" t="s">
        <v>121</v>
      </c>
      <c r="C162" s="108">
        <v>5.8700000000000002E-2</v>
      </c>
      <c r="D162" s="108">
        <v>6.0499999999999998E-2</v>
      </c>
      <c r="E162" s="108">
        <v>6.3200000000000006E-2</v>
      </c>
      <c r="F162" s="108">
        <v>6.08E-2</v>
      </c>
      <c r="G162" s="187"/>
      <c r="H162" s="108"/>
      <c r="I162" s="108"/>
      <c r="J162" s="108"/>
      <c r="K162" s="108">
        <v>6.0400000000000002E-2</v>
      </c>
      <c r="L162" s="108"/>
      <c r="M162" s="108"/>
      <c r="N162" s="108"/>
      <c r="O162" s="189">
        <f t="shared" si="4"/>
        <v>38961</v>
      </c>
      <c r="Q162" s="185">
        <f t="shared" si="5"/>
        <v>-9.9999999999995925E-5</v>
      </c>
    </row>
    <row r="163" spans="1:17" x14ac:dyDescent="0.25">
      <c r="A163" s="105">
        <v>38974</v>
      </c>
      <c r="B163" t="s">
        <v>121</v>
      </c>
      <c r="C163" s="108">
        <v>5.8799999999999998E-2</v>
      </c>
      <c r="D163" s="108">
        <v>6.0600000000000001E-2</v>
      </c>
      <c r="E163" s="108">
        <v>6.3299999999999995E-2</v>
      </c>
      <c r="F163" s="108">
        <v>6.0900000000000003E-2</v>
      </c>
      <c r="G163" s="187"/>
      <c r="H163" s="108"/>
      <c r="I163" s="108"/>
      <c r="J163" s="108"/>
      <c r="K163" s="108">
        <v>6.0499999999999998E-2</v>
      </c>
      <c r="L163" s="108"/>
      <c r="M163" s="108"/>
      <c r="N163" s="108"/>
      <c r="O163" s="189">
        <f t="shared" si="4"/>
        <v>38961</v>
      </c>
      <c r="Q163" s="185">
        <f t="shared" si="5"/>
        <v>-1.0000000000000286E-4</v>
      </c>
    </row>
    <row r="164" spans="1:17" x14ac:dyDescent="0.25">
      <c r="A164" s="105">
        <v>38975</v>
      </c>
      <c r="B164" t="s">
        <v>121</v>
      </c>
      <c r="C164" s="108">
        <v>5.8799999999999998E-2</v>
      </c>
      <c r="D164" s="108">
        <v>6.0600000000000001E-2</v>
      </c>
      <c r="E164" s="108">
        <v>6.3200000000000006E-2</v>
      </c>
      <c r="F164" s="108">
        <v>6.0900000000000003E-2</v>
      </c>
      <c r="G164" s="187"/>
      <c r="H164" s="108"/>
      <c r="I164" s="108"/>
      <c r="J164" s="108"/>
      <c r="K164" s="108">
        <v>6.0499999999999998E-2</v>
      </c>
      <c r="L164" s="108"/>
      <c r="M164" s="108"/>
      <c r="N164" s="108"/>
      <c r="O164" s="189">
        <f t="shared" si="4"/>
        <v>38961</v>
      </c>
      <c r="Q164" s="185">
        <f t="shared" si="5"/>
        <v>-1.0000000000000286E-4</v>
      </c>
    </row>
    <row r="165" spans="1:17" x14ac:dyDescent="0.25">
      <c r="A165" s="105">
        <v>38978</v>
      </c>
      <c r="B165" t="s">
        <v>121</v>
      </c>
      <c r="C165" s="108">
        <v>5.8900000000000001E-2</v>
      </c>
      <c r="D165" s="108">
        <v>6.0699999999999997E-2</v>
      </c>
      <c r="E165" s="108">
        <v>6.3299999999999995E-2</v>
      </c>
      <c r="F165" s="108">
        <v>6.0999999999999999E-2</v>
      </c>
      <c r="G165" s="187"/>
      <c r="H165" s="108"/>
      <c r="I165" s="108"/>
      <c r="J165" s="108"/>
      <c r="K165" s="108">
        <v>6.0499999999999998E-2</v>
      </c>
      <c r="L165" s="108"/>
      <c r="M165" s="108"/>
      <c r="N165" s="108"/>
      <c r="O165" s="189">
        <f t="shared" si="4"/>
        <v>38961</v>
      </c>
      <c r="Q165" s="185">
        <f t="shared" si="5"/>
        <v>-1.9999999999999879E-4</v>
      </c>
    </row>
    <row r="166" spans="1:17" x14ac:dyDescent="0.25">
      <c r="A166" s="105">
        <v>38979</v>
      </c>
      <c r="B166" t="s">
        <v>121</v>
      </c>
      <c r="C166" s="108">
        <v>5.8200000000000002E-2</v>
      </c>
      <c r="D166" s="108">
        <v>0.06</v>
      </c>
      <c r="E166" s="108">
        <v>6.2600000000000003E-2</v>
      </c>
      <c r="F166" s="108">
        <v>6.0299999999999999E-2</v>
      </c>
      <c r="G166" s="187"/>
      <c r="H166" s="108"/>
      <c r="I166" s="108"/>
      <c r="J166" s="108"/>
      <c r="K166" s="108">
        <v>5.9699999999999996E-2</v>
      </c>
      <c r="L166" s="108"/>
      <c r="M166" s="108"/>
      <c r="N166" s="108"/>
      <c r="O166" s="189">
        <f t="shared" si="4"/>
        <v>38961</v>
      </c>
      <c r="Q166" s="185">
        <f t="shared" si="5"/>
        <v>-3.0000000000000165E-4</v>
      </c>
    </row>
    <row r="167" spans="1:17" x14ac:dyDescent="0.25">
      <c r="A167" s="105">
        <v>38980</v>
      </c>
      <c r="B167" t="s">
        <v>121</v>
      </c>
      <c r="C167" s="108">
        <v>5.8099999999999999E-2</v>
      </c>
      <c r="D167" s="108">
        <v>5.9900000000000002E-2</v>
      </c>
      <c r="E167" s="108">
        <v>6.25E-2</v>
      </c>
      <c r="F167" s="108">
        <v>6.0199999999999997E-2</v>
      </c>
      <c r="G167" s="187"/>
      <c r="H167" s="108"/>
      <c r="I167" s="108"/>
      <c r="J167" s="108"/>
      <c r="K167" s="108">
        <v>5.9699999999999996E-2</v>
      </c>
      <c r="L167" s="108"/>
      <c r="M167" s="108"/>
      <c r="N167" s="108"/>
      <c r="O167" s="189">
        <f t="shared" si="4"/>
        <v>38961</v>
      </c>
      <c r="Q167" s="185">
        <f t="shared" si="5"/>
        <v>-2.0000000000000573E-4</v>
      </c>
    </row>
    <row r="168" spans="1:17" x14ac:dyDescent="0.25">
      <c r="A168" s="105">
        <v>38981</v>
      </c>
      <c r="B168" t="s">
        <v>121</v>
      </c>
      <c r="C168" s="108">
        <v>5.74E-2</v>
      </c>
      <c r="D168" s="108">
        <v>5.9200000000000003E-2</v>
      </c>
      <c r="E168" s="108">
        <v>6.1899999999999997E-2</v>
      </c>
      <c r="F168" s="108">
        <v>5.9499999999999997E-2</v>
      </c>
      <c r="G168" s="187"/>
      <c r="H168" s="108"/>
      <c r="I168" s="108"/>
      <c r="J168" s="108"/>
      <c r="K168" s="108">
        <v>5.9000000000000004E-2</v>
      </c>
      <c r="L168" s="108"/>
      <c r="M168" s="108"/>
      <c r="N168" s="108"/>
      <c r="O168" s="189">
        <f t="shared" si="4"/>
        <v>38961</v>
      </c>
      <c r="Q168" s="185">
        <f t="shared" si="5"/>
        <v>-1.9999999999999879E-4</v>
      </c>
    </row>
    <row r="169" spans="1:17" x14ac:dyDescent="0.25">
      <c r="A169" s="105">
        <v>38985</v>
      </c>
      <c r="B169" t="s">
        <v>121</v>
      </c>
      <c r="C169" s="108">
        <v>5.6500000000000002E-2</v>
      </c>
      <c r="D169" s="108">
        <v>5.8400000000000001E-2</v>
      </c>
      <c r="E169" s="108">
        <v>6.1100000000000002E-2</v>
      </c>
      <c r="F169" s="108">
        <v>5.8700000000000002E-2</v>
      </c>
      <c r="G169" s="187"/>
      <c r="H169" s="108"/>
      <c r="I169" s="108"/>
      <c r="J169" s="108"/>
      <c r="K169" s="108">
        <v>5.8200000000000002E-2</v>
      </c>
      <c r="L169" s="108"/>
      <c r="M169" s="108"/>
      <c r="N169" s="108"/>
      <c r="O169" s="189">
        <f t="shared" si="4"/>
        <v>38961</v>
      </c>
      <c r="Q169" s="185">
        <f t="shared" si="5"/>
        <v>-1.9999999999999879E-4</v>
      </c>
    </row>
    <row r="170" spans="1:17" x14ac:dyDescent="0.25">
      <c r="A170" s="105">
        <v>38986</v>
      </c>
      <c r="B170" t="s">
        <v>121</v>
      </c>
      <c r="C170" s="108">
        <v>5.67E-2</v>
      </c>
      <c r="D170" s="108">
        <v>5.8500000000000003E-2</v>
      </c>
      <c r="E170" s="108">
        <v>6.13E-2</v>
      </c>
      <c r="F170" s="108">
        <v>5.8799999999999998E-2</v>
      </c>
      <c r="G170" s="187"/>
      <c r="H170" s="108"/>
      <c r="I170" s="108"/>
      <c r="J170" s="108"/>
      <c r="K170" s="108">
        <v>5.8100000000000006E-2</v>
      </c>
      <c r="L170" s="108"/>
      <c r="M170" s="108"/>
      <c r="N170" s="108"/>
      <c r="O170" s="189">
        <f t="shared" si="4"/>
        <v>38961</v>
      </c>
      <c r="Q170" s="185">
        <f t="shared" si="5"/>
        <v>-3.9999999999999758E-4</v>
      </c>
    </row>
    <row r="171" spans="1:17" x14ac:dyDescent="0.25">
      <c r="A171" s="105">
        <v>38988</v>
      </c>
      <c r="B171" t="s">
        <v>121</v>
      </c>
      <c r="C171" s="108">
        <v>5.7200000000000001E-2</v>
      </c>
      <c r="D171" s="108">
        <v>5.8999999999999997E-2</v>
      </c>
      <c r="E171" s="108">
        <v>6.1800000000000001E-2</v>
      </c>
      <c r="F171" s="108">
        <v>5.9299999999999999E-2</v>
      </c>
      <c r="G171" s="187"/>
      <c r="H171" s="108"/>
      <c r="I171" s="108"/>
      <c r="J171" s="108"/>
      <c r="K171" s="108">
        <v>5.8700000000000002E-2</v>
      </c>
      <c r="L171" s="108"/>
      <c r="M171" s="108"/>
      <c r="N171" s="108"/>
      <c r="O171" s="189">
        <f t="shared" si="4"/>
        <v>38961</v>
      </c>
      <c r="Q171" s="185">
        <f t="shared" si="5"/>
        <v>-2.9999999999999472E-4</v>
      </c>
    </row>
    <row r="172" spans="1:17" x14ac:dyDescent="0.25">
      <c r="A172" s="105">
        <v>38989</v>
      </c>
      <c r="B172" t="s">
        <v>121</v>
      </c>
      <c r="C172" s="108">
        <v>5.7200000000000001E-2</v>
      </c>
      <c r="D172" s="108">
        <v>5.8999999999999997E-2</v>
      </c>
      <c r="E172" s="108">
        <v>6.1699999999999998E-2</v>
      </c>
      <c r="F172" s="108">
        <v>5.9299999999999999E-2</v>
      </c>
      <c r="G172" s="187"/>
      <c r="H172" s="108"/>
      <c r="I172" s="108"/>
      <c r="J172" s="108"/>
      <c r="K172" s="108">
        <v>5.8700000000000002E-2</v>
      </c>
      <c r="L172" s="108"/>
      <c r="M172" s="108"/>
      <c r="N172" s="108"/>
      <c r="O172" s="189">
        <f t="shared" si="4"/>
        <v>38961</v>
      </c>
      <c r="Q172" s="185">
        <f t="shared" si="5"/>
        <v>-2.9999999999999472E-4</v>
      </c>
    </row>
    <row r="173" spans="1:17" x14ac:dyDescent="0.25">
      <c r="A173" s="105">
        <v>38992</v>
      </c>
      <c r="B173" t="s">
        <v>121</v>
      </c>
      <c r="C173" s="108">
        <v>5.7200000000000001E-2</v>
      </c>
      <c r="D173" s="108">
        <v>5.8900000000000001E-2</v>
      </c>
      <c r="E173" s="108">
        <v>6.1600000000000002E-2</v>
      </c>
      <c r="F173" s="108">
        <v>5.9200000000000003E-2</v>
      </c>
      <c r="G173" s="187"/>
      <c r="H173" s="108"/>
      <c r="I173" s="108"/>
      <c r="J173" s="108"/>
      <c r="K173" s="108">
        <v>5.8600000000000006E-2</v>
      </c>
      <c r="L173" s="108"/>
      <c r="M173" s="108"/>
      <c r="N173" s="108"/>
      <c r="O173" s="189">
        <f t="shared" si="4"/>
        <v>38991</v>
      </c>
      <c r="Q173" s="185">
        <f t="shared" si="5"/>
        <v>-2.9999999999999472E-4</v>
      </c>
    </row>
    <row r="174" spans="1:17" x14ac:dyDescent="0.25">
      <c r="A174" s="105">
        <v>38993</v>
      </c>
      <c r="B174" t="s">
        <v>121</v>
      </c>
      <c r="C174" s="108">
        <v>5.7099999999999998E-2</v>
      </c>
      <c r="D174" s="108">
        <v>5.8799999999999998E-2</v>
      </c>
      <c r="E174" s="108">
        <v>6.1499999999999999E-2</v>
      </c>
      <c r="F174" s="108">
        <v>5.91E-2</v>
      </c>
      <c r="G174" s="187"/>
      <c r="H174" s="108"/>
      <c r="I174" s="108"/>
      <c r="J174" s="108"/>
      <c r="K174" s="108">
        <v>5.8499999999999996E-2</v>
      </c>
      <c r="L174" s="108"/>
      <c r="M174" s="108"/>
      <c r="N174" s="108"/>
      <c r="O174" s="189">
        <f t="shared" si="4"/>
        <v>38991</v>
      </c>
      <c r="Q174" s="185">
        <f t="shared" si="5"/>
        <v>-3.0000000000000165E-4</v>
      </c>
    </row>
    <row r="175" spans="1:17" x14ac:dyDescent="0.25">
      <c r="A175" s="105">
        <v>38994</v>
      </c>
      <c r="B175" t="s">
        <v>121</v>
      </c>
      <c r="C175" s="108">
        <v>5.6800000000000003E-2</v>
      </c>
      <c r="D175" s="108">
        <v>5.8500000000000003E-2</v>
      </c>
      <c r="E175" s="108">
        <v>6.1199999999999997E-2</v>
      </c>
      <c r="F175" s="108">
        <v>5.8799999999999998E-2</v>
      </c>
      <c r="G175" s="187"/>
      <c r="H175" s="108"/>
      <c r="I175" s="108"/>
      <c r="J175" s="108"/>
      <c r="K175" s="108">
        <v>5.7999999999999996E-2</v>
      </c>
      <c r="L175" s="108"/>
      <c r="M175" s="108"/>
      <c r="N175" s="108"/>
      <c r="O175" s="189">
        <f t="shared" si="4"/>
        <v>38991</v>
      </c>
      <c r="Q175" s="185">
        <f t="shared" si="5"/>
        <v>-5.0000000000000738E-4</v>
      </c>
    </row>
    <row r="176" spans="1:17" x14ac:dyDescent="0.25">
      <c r="A176" s="105">
        <v>38995</v>
      </c>
      <c r="B176" t="s">
        <v>121</v>
      </c>
      <c r="C176" s="108">
        <v>5.7099999999999998E-2</v>
      </c>
      <c r="D176" s="108">
        <v>5.8900000000000001E-2</v>
      </c>
      <c r="E176" s="108">
        <v>6.1600000000000002E-2</v>
      </c>
      <c r="F176" s="108">
        <v>5.9200000000000003E-2</v>
      </c>
      <c r="G176" s="187"/>
      <c r="H176" s="108"/>
      <c r="I176" s="108"/>
      <c r="J176" s="108"/>
      <c r="K176" s="108">
        <v>5.8499999999999996E-2</v>
      </c>
      <c r="L176" s="108"/>
      <c r="M176" s="108"/>
      <c r="N176" s="108"/>
      <c r="O176" s="189">
        <f t="shared" si="4"/>
        <v>38991</v>
      </c>
      <c r="Q176" s="185">
        <f t="shared" si="5"/>
        <v>-4.0000000000000452E-4</v>
      </c>
    </row>
    <row r="177" spans="1:17" x14ac:dyDescent="0.25">
      <c r="A177" s="105">
        <v>38996</v>
      </c>
      <c r="B177" t="s">
        <v>121</v>
      </c>
      <c r="C177" s="108">
        <v>5.79E-2</v>
      </c>
      <c r="D177" s="108">
        <v>5.9700000000000003E-2</v>
      </c>
      <c r="E177" s="108">
        <v>6.2399999999999997E-2</v>
      </c>
      <c r="F177" s="108">
        <v>0.06</v>
      </c>
      <c r="G177" s="187"/>
      <c r="H177" s="108"/>
      <c r="I177" s="108"/>
      <c r="J177" s="108"/>
      <c r="K177" s="108">
        <v>5.9200000000000003E-2</v>
      </c>
      <c r="L177" s="108"/>
      <c r="M177" s="108"/>
      <c r="N177" s="108"/>
      <c r="O177" s="189">
        <f t="shared" si="4"/>
        <v>38991</v>
      </c>
      <c r="Q177" s="185">
        <f t="shared" si="5"/>
        <v>-5.0000000000000044E-4</v>
      </c>
    </row>
    <row r="178" spans="1:17" x14ac:dyDescent="0.25">
      <c r="A178" s="105">
        <v>39000</v>
      </c>
      <c r="B178" t="s">
        <v>121</v>
      </c>
      <c r="C178" s="108">
        <v>5.8299999999999998E-2</v>
      </c>
      <c r="D178" s="108">
        <v>6.0100000000000001E-2</v>
      </c>
      <c r="E178" s="108">
        <v>6.2700000000000006E-2</v>
      </c>
      <c r="F178" s="108">
        <v>6.0400000000000002E-2</v>
      </c>
      <c r="G178" s="187"/>
      <c r="H178" s="108"/>
      <c r="I178" s="108"/>
      <c r="J178" s="108"/>
      <c r="K178" s="108">
        <v>5.9699999999999996E-2</v>
      </c>
      <c r="L178" s="108"/>
      <c r="M178" s="108"/>
      <c r="N178" s="108"/>
      <c r="O178" s="189">
        <f t="shared" si="4"/>
        <v>38991</v>
      </c>
      <c r="Q178" s="185">
        <f t="shared" si="5"/>
        <v>-4.0000000000000452E-4</v>
      </c>
    </row>
    <row r="179" spans="1:17" x14ac:dyDescent="0.25">
      <c r="A179" s="105">
        <v>39001</v>
      </c>
      <c r="B179" t="s">
        <v>121</v>
      </c>
      <c r="C179" s="108">
        <v>5.8599999999999999E-2</v>
      </c>
      <c r="D179" s="108">
        <v>6.0400000000000002E-2</v>
      </c>
      <c r="E179" s="108">
        <v>6.3100000000000003E-2</v>
      </c>
      <c r="F179" s="108">
        <v>6.0699999999999997E-2</v>
      </c>
      <c r="G179" s="187"/>
      <c r="H179" s="108"/>
      <c r="I179" s="108"/>
      <c r="J179" s="108"/>
      <c r="K179" s="108">
        <v>0.06</v>
      </c>
      <c r="L179" s="108"/>
      <c r="M179" s="108"/>
      <c r="N179" s="108"/>
      <c r="O179" s="189">
        <f t="shared" si="4"/>
        <v>38991</v>
      </c>
      <c r="Q179" s="185">
        <f t="shared" si="5"/>
        <v>-4.0000000000000452E-4</v>
      </c>
    </row>
    <row r="180" spans="1:17" x14ac:dyDescent="0.25">
      <c r="A180" s="105">
        <v>39003</v>
      </c>
      <c r="B180" t="s">
        <v>121</v>
      </c>
      <c r="C180" s="108">
        <v>5.8900000000000001E-2</v>
      </c>
      <c r="D180" s="108">
        <v>6.0600000000000001E-2</v>
      </c>
      <c r="E180" s="108">
        <v>6.3299999999999995E-2</v>
      </c>
      <c r="F180" s="108">
        <v>6.0900000000000003E-2</v>
      </c>
      <c r="G180" s="187"/>
      <c r="H180" s="108"/>
      <c r="I180" s="108"/>
      <c r="J180" s="108"/>
      <c r="K180" s="108">
        <v>6.0299999999999999E-2</v>
      </c>
      <c r="L180" s="108"/>
      <c r="M180" s="108"/>
      <c r="N180" s="108"/>
      <c r="O180" s="189">
        <f t="shared" si="4"/>
        <v>38991</v>
      </c>
      <c r="Q180" s="185">
        <f t="shared" si="5"/>
        <v>-3.0000000000000165E-4</v>
      </c>
    </row>
    <row r="181" spans="1:17" x14ac:dyDescent="0.25">
      <c r="A181" s="105">
        <v>39007</v>
      </c>
      <c r="B181" t="s">
        <v>121</v>
      </c>
      <c r="C181" s="108">
        <v>5.8599999999999999E-2</v>
      </c>
      <c r="D181" s="108">
        <v>6.0400000000000002E-2</v>
      </c>
      <c r="E181" s="108">
        <v>6.3E-2</v>
      </c>
      <c r="F181" s="108">
        <v>6.0699999999999997E-2</v>
      </c>
      <c r="G181" s="187"/>
      <c r="H181" s="108"/>
      <c r="I181" s="108"/>
      <c r="J181" s="108"/>
      <c r="K181" s="108">
        <v>0.06</v>
      </c>
      <c r="L181" s="108"/>
      <c r="M181" s="108"/>
      <c r="N181" s="108"/>
      <c r="O181" s="189">
        <f t="shared" si="4"/>
        <v>38991</v>
      </c>
      <c r="Q181" s="185">
        <f t="shared" si="5"/>
        <v>-4.0000000000000452E-4</v>
      </c>
    </row>
    <row r="182" spans="1:17" x14ac:dyDescent="0.25">
      <c r="A182" s="105">
        <v>39008</v>
      </c>
      <c r="B182" t="s">
        <v>121</v>
      </c>
      <c r="C182" s="108">
        <v>5.8400000000000001E-2</v>
      </c>
      <c r="D182" s="108">
        <v>6.0199999999999997E-2</v>
      </c>
      <c r="E182" s="108">
        <v>6.2799999999999995E-2</v>
      </c>
      <c r="F182" s="108">
        <v>6.0499999999999998E-2</v>
      </c>
      <c r="G182" s="187"/>
      <c r="H182" s="108"/>
      <c r="I182" s="108"/>
      <c r="J182" s="108"/>
      <c r="K182" s="108">
        <v>5.9800000000000006E-2</v>
      </c>
      <c r="L182" s="108"/>
      <c r="M182" s="108"/>
      <c r="N182" s="108"/>
      <c r="O182" s="189">
        <f t="shared" si="4"/>
        <v>38991</v>
      </c>
      <c r="Q182" s="185">
        <f t="shared" si="5"/>
        <v>-3.9999999999999064E-4</v>
      </c>
    </row>
    <row r="183" spans="1:17" x14ac:dyDescent="0.25">
      <c r="A183" s="105">
        <v>39009</v>
      </c>
      <c r="B183" t="s">
        <v>121</v>
      </c>
      <c r="C183" s="108">
        <v>5.8599999999999999E-2</v>
      </c>
      <c r="D183" s="108">
        <v>6.0400000000000002E-2</v>
      </c>
      <c r="E183" s="108">
        <v>6.3E-2</v>
      </c>
      <c r="F183" s="108">
        <v>6.0699999999999997E-2</v>
      </c>
      <c r="G183" s="187"/>
      <c r="H183" s="108"/>
      <c r="I183" s="108"/>
      <c r="J183" s="108"/>
      <c r="K183" s="108">
        <v>0.06</v>
      </c>
      <c r="L183" s="108"/>
      <c r="M183" s="108"/>
      <c r="N183" s="108"/>
      <c r="O183" s="189">
        <f t="shared" si="4"/>
        <v>38991</v>
      </c>
      <c r="Q183" s="185">
        <f t="shared" si="5"/>
        <v>-4.0000000000000452E-4</v>
      </c>
    </row>
    <row r="184" spans="1:17" x14ac:dyDescent="0.25">
      <c r="A184" s="105">
        <v>39013</v>
      </c>
      <c r="B184" t="s">
        <v>121</v>
      </c>
      <c r="C184" s="108">
        <v>5.8999999999999997E-2</v>
      </c>
      <c r="D184" s="108">
        <v>6.08E-2</v>
      </c>
      <c r="E184" s="108">
        <v>6.3399999999999998E-2</v>
      </c>
      <c r="F184" s="108">
        <v>6.1100000000000002E-2</v>
      </c>
      <c r="G184" s="187"/>
      <c r="H184" s="108"/>
      <c r="I184" s="108"/>
      <c r="J184" s="108"/>
      <c r="K184" s="108">
        <v>6.0400000000000002E-2</v>
      </c>
      <c r="L184" s="108"/>
      <c r="M184" s="108"/>
      <c r="N184" s="108"/>
      <c r="O184" s="189">
        <f t="shared" si="4"/>
        <v>38991</v>
      </c>
      <c r="Q184" s="185">
        <f t="shared" si="5"/>
        <v>-3.9999999999999758E-4</v>
      </c>
    </row>
    <row r="185" spans="1:17" x14ac:dyDescent="0.25">
      <c r="A185" s="105">
        <v>39014</v>
      </c>
      <c r="B185" t="s">
        <v>121</v>
      </c>
      <c r="C185" s="108">
        <v>5.8900000000000001E-2</v>
      </c>
      <c r="D185" s="108">
        <v>6.0699999999999997E-2</v>
      </c>
      <c r="E185" s="108">
        <v>6.3299999999999995E-2</v>
      </c>
      <c r="F185" s="108">
        <v>6.0999999999999999E-2</v>
      </c>
      <c r="G185" s="187"/>
      <c r="H185" s="108"/>
      <c r="I185" s="108"/>
      <c r="J185" s="108"/>
      <c r="K185" s="108">
        <v>6.0299999999999999E-2</v>
      </c>
      <c r="L185" s="108"/>
      <c r="M185" s="108"/>
      <c r="N185" s="108"/>
      <c r="O185" s="189">
        <f t="shared" si="4"/>
        <v>38991</v>
      </c>
      <c r="Q185" s="185">
        <f t="shared" si="5"/>
        <v>-3.9999999999999758E-4</v>
      </c>
    </row>
    <row r="186" spans="1:17" x14ac:dyDescent="0.25">
      <c r="A186" s="105">
        <v>39016</v>
      </c>
      <c r="B186" t="s">
        <v>121</v>
      </c>
      <c r="C186" s="108">
        <v>5.79E-2</v>
      </c>
      <c r="D186" s="108">
        <v>5.96E-2</v>
      </c>
      <c r="E186" s="108">
        <v>6.2199999999999998E-2</v>
      </c>
      <c r="F186" s="108">
        <v>5.9900000000000002E-2</v>
      </c>
      <c r="G186" s="187"/>
      <c r="H186" s="108"/>
      <c r="I186" s="108"/>
      <c r="J186" s="108"/>
      <c r="K186" s="108">
        <v>5.9200000000000003E-2</v>
      </c>
      <c r="L186" s="108"/>
      <c r="M186" s="108"/>
      <c r="N186" s="108"/>
      <c r="O186" s="189">
        <f t="shared" si="4"/>
        <v>38991</v>
      </c>
      <c r="Q186" s="185">
        <f t="shared" si="5"/>
        <v>-3.9999999999999758E-4</v>
      </c>
    </row>
    <row r="187" spans="1:17" x14ac:dyDescent="0.25">
      <c r="A187" s="105">
        <v>39017</v>
      </c>
      <c r="B187" t="s">
        <v>121</v>
      </c>
      <c r="C187" s="108">
        <v>5.74E-2</v>
      </c>
      <c r="D187" s="108">
        <v>5.9200000000000003E-2</v>
      </c>
      <c r="E187" s="108">
        <v>6.1699999999999998E-2</v>
      </c>
      <c r="F187" s="108">
        <v>5.9400000000000001E-2</v>
      </c>
      <c r="G187" s="187"/>
      <c r="H187" s="108"/>
      <c r="I187" s="108"/>
      <c r="J187" s="108"/>
      <c r="K187" s="108">
        <v>5.8799999999999998E-2</v>
      </c>
      <c r="L187" s="108"/>
      <c r="M187" s="108"/>
      <c r="N187" s="108"/>
      <c r="O187" s="189">
        <f t="shared" si="4"/>
        <v>38991</v>
      </c>
      <c r="Q187" s="185">
        <f t="shared" si="5"/>
        <v>-4.0000000000000452E-4</v>
      </c>
    </row>
    <row r="188" spans="1:17" x14ac:dyDescent="0.25">
      <c r="A188" s="105">
        <v>39020</v>
      </c>
      <c r="B188" t="s">
        <v>121</v>
      </c>
      <c r="C188" s="108">
        <v>5.7099999999999998E-2</v>
      </c>
      <c r="D188" s="108">
        <v>5.91E-2</v>
      </c>
      <c r="E188" s="108">
        <v>6.1600000000000002E-2</v>
      </c>
      <c r="F188" s="108">
        <v>5.9299999999999999E-2</v>
      </c>
      <c r="G188" s="187"/>
      <c r="H188" s="108"/>
      <c r="I188" s="108"/>
      <c r="J188" s="108"/>
      <c r="K188" s="108">
        <v>5.8700000000000002E-2</v>
      </c>
      <c r="L188" s="108"/>
      <c r="M188" s="108"/>
      <c r="N188" s="108"/>
      <c r="O188" s="189">
        <f t="shared" si="4"/>
        <v>38991</v>
      </c>
      <c r="Q188" s="185">
        <f t="shared" si="5"/>
        <v>-3.9999999999999758E-4</v>
      </c>
    </row>
    <row r="189" spans="1:17" x14ac:dyDescent="0.25">
      <c r="A189" s="105">
        <v>39021</v>
      </c>
      <c r="B189" t="s">
        <v>121</v>
      </c>
      <c r="C189" s="108">
        <v>5.6399999999999999E-2</v>
      </c>
      <c r="D189" s="108">
        <v>5.8400000000000001E-2</v>
      </c>
      <c r="E189" s="108">
        <v>6.0900000000000003E-2</v>
      </c>
      <c r="F189" s="108">
        <v>5.8599999999999999E-2</v>
      </c>
      <c r="G189" s="187"/>
      <c r="H189" s="108"/>
      <c r="I189" s="108"/>
      <c r="J189" s="108"/>
      <c r="K189" s="108">
        <v>5.7999999999999996E-2</v>
      </c>
      <c r="L189" s="108"/>
      <c r="M189" s="108"/>
      <c r="N189" s="108"/>
      <c r="O189" s="189">
        <f t="shared" si="4"/>
        <v>38991</v>
      </c>
      <c r="Q189" s="185">
        <f t="shared" si="5"/>
        <v>-4.0000000000000452E-4</v>
      </c>
    </row>
    <row r="190" spans="1:17" x14ac:dyDescent="0.25">
      <c r="A190" s="105">
        <v>39022</v>
      </c>
      <c r="B190" t="s">
        <v>121</v>
      </c>
      <c r="C190" s="108">
        <v>5.6000000000000001E-2</v>
      </c>
      <c r="D190" s="108">
        <v>5.8000000000000003E-2</v>
      </c>
      <c r="E190" s="108">
        <v>6.0499999999999998E-2</v>
      </c>
      <c r="F190" s="108">
        <v>5.8200000000000002E-2</v>
      </c>
      <c r="G190" s="187"/>
      <c r="H190" s="108"/>
      <c r="I190" s="108"/>
      <c r="J190" s="108"/>
      <c r="K190" s="108">
        <v>5.7599999999999998E-2</v>
      </c>
      <c r="L190" s="108"/>
      <c r="M190" s="108"/>
      <c r="N190" s="108"/>
      <c r="O190" s="189">
        <f t="shared" si="4"/>
        <v>39022</v>
      </c>
      <c r="Q190" s="185">
        <f t="shared" si="5"/>
        <v>-4.0000000000000452E-4</v>
      </c>
    </row>
    <row r="191" spans="1:17" x14ac:dyDescent="0.25">
      <c r="A191" s="105">
        <v>39024</v>
      </c>
      <c r="B191" t="s">
        <v>121</v>
      </c>
      <c r="C191" s="108">
        <v>5.7299999999999997E-2</v>
      </c>
      <c r="D191" s="108">
        <v>5.9299999999999999E-2</v>
      </c>
      <c r="E191" s="108">
        <v>6.1600000000000002E-2</v>
      </c>
      <c r="F191" s="108">
        <v>5.9400000000000001E-2</v>
      </c>
      <c r="G191" s="187"/>
      <c r="H191" s="108"/>
      <c r="I191" s="108"/>
      <c r="J191" s="108"/>
      <c r="K191" s="108">
        <v>5.8899999999999994E-2</v>
      </c>
      <c r="L191" s="108"/>
      <c r="M191" s="108"/>
      <c r="N191" s="108"/>
      <c r="O191" s="189">
        <f t="shared" si="4"/>
        <v>39022</v>
      </c>
      <c r="Q191" s="185">
        <f t="shared" si="5"/>
        <v>-4.0000000000000452E-4</v>
      </c>
    </row>
    <row r="192" spans="1:17" x14ac:dyDescent="0.25">
      <c r="A192" s="105">
        <v>39027</v>
      </c>
      <c r="B192" t="s">
        <v>121</v>
      </c>
      <c r="C192" s="108">
        <v>5.7200000000000001E-2</v>
      </c>
      <c r="D192" s="108">
        <v>5.91E-2</v>
      </c>
      <c r="E192" s="108">
        <v>6.1499999999999999E-2</v>
      </c>
      <c r="F192" s="108">
        <v>5.9299999999999999E-2</v>
      </c>
      <c r="G192" s="187"/>
      <c r="H192" s="108"/>
      <c r="I192" s="108"/>
      <c r="J192" s="108"/>
      <c r="K192" s="108">
        <v>5.8700000000000002E-2</v>
      </c>
      <c r="L192" s="108"/>
      <c r="M192" s="108"/>
      <c r="N192" s="108"/>
      <c r="O192" s="189">
        <f t="shared" si="4"/>
        <v>39022</v>
      </c>
      <c r="Q192" s="185">
        <f t="shared" si="5"/>
        <v>-3.9999999999999758E-4</v>
      </c>
    </row>
    <row r="193" spans="1:17" x14ac:dyDescent="0.25">
      <c r="A193" s="105">
        <v>39028</v>
      </c>
      <c r="B193" t="s">
        <v>121</v>
      </c>
      <c r="C193" s="108">
        <v>5.6800000000000003E-2</v>
      </c>
      <c r="D193" s="108">
        <v>5.8700000000000002E-2</v>
      </c>
      <c r="E193" s="108">
        <v>6.0999999999999999E-2</v>
      </c>
      <c r="F193" s="108">
        <v>5.8799999999999998E-2</v>
      </c>
      <c r="G193" s="187"/>
      <c r="H193" s="108"/>
      <c r="I193" s="108"/>
      <c r="J193" s="108"/>
      <c r="K193" s="108">
        <v>5.8299999999999998E-2</v>
      </c>
      <c r="L193" s="108"/>
      <c r="M193" s="108"/>
      <c r="N193" s="108"/>
      <c r="O193" s="189">
        <f t="shared" si="4"/>
        <v>39022</v>
      </c>
      <c r="Q193" s="185">
        <f t="shared" si="5"/>
        <v>-4.0000000000000452E-4</v>
      </c>
    </row>
    <row r="194" spans="1:17" x14ac:dyDescent="0.25">
      <c r="A194" s="105">
        <v>39030</v>
      </c>
      <c r="B194" t="s">
        <v>121</v>
      </c>
      <c r="C194" s="108">
        <v>5.6500000000000002E-2</v>
      </c>
      <c r="D194" s="108">
        <v>5.8500000000000003E-2</v>
      </c>
      <c r="E194" s="108">
        <v>6.08E-2</v>
      </c>
      <c r="F194" s="108">
        <v>5.8599999999999999E-2</v>
      </c>
      <c r="G194" s="187"/>
      <c r="H194" s="108"/>
      <c r="I194" s="108"/>
      <c r="J194" s="108"/>
      <c r="K194" s="108">
        <v>5.7999999999999996E-2</v>
      </c>
      <c r="L194" s="108"/>
      <c r="M194" s="108"/>
      <c r="N194" s="108"/>
      <c r="O194" s="189">
        <f t="shared" si="4"/>
        <v>39022</v>
      </c>
      <c r="Q194" s="185">
        <f t="shared" si="5"/>
        <v>-5.0000000000000738E-4</v>
      </c>
    </row>
    <row r="195" spans="1:17" x14ac:dyDescent="0.25">
      <c r="A195" s="105">
        <v>39031</v>
      </c>
      <c r="B195" t="s">
        <v>121</v>
      </c>
      <c r="C195" s="108">
        <v>5.6099999999999997E-2</v>
      </c>
      <c r="D195" s="108">
        <v>5.8000000000000003E-2</v>
      </c>
      <c r="E195" s="108">
        <v>6.0400000000000002E-2</v>
      </c>
      <c r="F195" s="108">
        <v>5.8200000000000002E-2</v>
      </c>
      <c r="G195" s="187"/>
      <c r="H195" s="108"/>
      <c r="I195" s="108"/>
      <c r="J195" s="108"/>
      <c r="K195" s="108">
        <v>5.7500000000000002E-2</v>
      </c>
      <c r="L195" s="108"/>
      <c r="M195" s="108"/>
      <c r="N195" s="108"/>
      <c r="O195" s="189">
        <f t="shared" si="4"/>
        <v>39022</v>
      </c>
      <c r="Q195" s="185">
        <f t="shared" si="5"/>
        <v>-5.0000000000000044E-4</v>
      </c>
    </row>
    <row r="196" spans="1:17" x14ac:dyDescent="0.25">
      <c r="A196" s="105">
        <v>39034</v>
      </c>
      <c r="B196" t="s">
        <v>121</v>
      </c>
      <c r="C196" s="108">
        <v>5.62E-2</v>
      </c>
      <c r="D196" s="108">
        <v>5.8099999999999999E-2</v>
      </c>
      <c r="E196" s="108">
        <v>6.0499999999999998E-2</v>
      </c>
      <c r="F196" s="108">
        <v>5.8299999999999998E-2</v>
      </c>
      <c r="G196" s="187"/>
      <c r="H196" s="108"/>
      <c r="I196" s="108"/>
      <c r="J196" s="108"/>
      <c r="K196" s="108">
        <v>5.7599999999999998E-2</v>
      </c>
      <c r="L196" s="108"/>
      <c r="M196" s="108"/>
      <c r="N196" s="108"/>
      <c r="O196" s="189">
        <f t="shared" si="4"/>
        <v>39022</v>
      </c>
      <c r="Q196" s="185">
        <f t="shared" si="5"/>
        <v>-5.0000000000000044E-4</v>
      </c>
    </row>
    <row r="197" spans="1:17" x14ac:dyDescent="0.25">
      <c r="A197" s="105">
        <v>39036</v>
      </c>
      <c r="B197" t="s">
        <v>121</v>
      </c>
      <c r="C197" s="108">
        <v>5.6099999999999997E-2</v>
      </c>
      <c r="D197" s="108">
        <v>5.8099999999999999E-2</v>
      </c>
      <c r="E197" s="108">
        <v>6.0600000000000001E-2</v>
      </c>
      <c r="F197" s="108">
        <v>5.8299999999999998E-2</v>
      </c>
      <c r="G197" s="187"/>
      <c r="H197" s="108"/>
      <c r="I197" s="108"/>
      <c r="J197" s="108"/>
      <c r="K197" s="108">
        <v>5.7599999999999998E-2</v>
      </c>
      <c r="L197" s="108"/>
      <c r="M197" s="108"/>
      <c r="N197" s="108"/>
      <c r="O197" s="189">
        <f t="shared" ref="O197:O260" si="6">DATE(YEAR(A197),MONTH(A197),1)</f>
        <v>39022</v>
      </c>
      <c r="Q197" s="185">
        <f t="shared" ref="Q197:Q260" si="7">K197-D197</f>
        <v>-5.0000000000000044E-4</v>
      </c>
    </row>
    <row r="198" spans="1:17" x14ac:dyDescent="0.25">
      <c r="A198" s="105">
        <v>39037</v>
      </c>
      <c r="B198" t="s">
        <v>121</v>
      </c>
      <c r="C198" s="108">
        <v>5.6599999999999998E-2</v>
      </c>
      <c r="D198" s="108">
        <v>5.8500000000000003E-2</v>
      </c>
      <c r="E198" s="108">
        <v>6.0900000000000003E-2</v>
      </c>
      <c r="F198" s="108">
        <v>5.8700000000000002E-2</v>
      </c>
      <c r="G198" s="187"/>
      <c r="H198" s="108"/>
      <c r="I198" s="108"/>
      <c r="J198" s="108"/>
      <c r="K198" s="108">
        <v>5.7999999999999996E-2</v>
      </c>
      <c r="L198" s="108"/>
      <c r="M198" s="108"/>
      <c r="N198" s="108"/>
      <c r="O198" s="189">
        <f t="shared" si="6"/>
        <v>39022</v>
      </c>
      <c r="Q198" s="185">
        <f t="shared" si="7"/>
        <v>-5.0000000000000738E-4</v>
      </c>
    </row>
    <row r="199" spans="1:17" x14ac:dyDescent="0.25">
      <c r="A199" s="105">
        <v>39038</v>
      </c>
      <c r="B199" t="s">
        <v>121</v>
      </c>
      <c r="C199" s="108">
        <v>5.6099999999999997E-2</v>
      </c>
      <c r="D199" s="108">
        <v>5.8000000000000003E-2</v>
      </c>
      <c r="E199" s="108">
        <v>6.0499999999999998E-2</v>
      </c>
      <c r="F199" s="108">
        <v>5.8200000000000002E-2</v>
      </c>
      <c r="G199" s="187"/>
      <c r="H199" s="108"/>
      <c r="I199" s="108"/>
      <c r="J199" s="108"/>
      <c r="K199" s="108">
        <v>5.7500000000000002E-2</v>
      </c>
      <c r="L199" s="108"/>
      <c r="M199" s="108"/>
      <c r="N199" s="108"/>
      <c r="O199" s="189">
        <f t="shared" si="6"/>
        <v>39022</v>
      </c>
      <c r="Q199" s="185">
        <f t="shared" si="7"/>
        <v>-5.0000000000000044E-4</v>
      </c>
    </row>
    <row r="200" spans="1:17" x14ac:dyDescent="0.25">
      <c r="A200" s="105">
        <v>39041</v>
      </c>
      <c r="B200" t="s">
        <v>121</v>
      </c>
      <c r="C200" s="108">
        <v>5.6000000000000001E-2</v>
      </c>
      <c r="D200" s="108">
        <v>5.79E-2</v>
      </c>
      <c r="E200" s="108">
        <v>6.0400000000000002E-2</v>
      </c>
      <c r="F200" s="108">
        <v>5.8099999999999999E-2</v>
      </c>
      <c r="G200" s="187"/>
      <c r="H200" s="108"/>
      <c r="I200" s="108"/>
      <c r="J200" s="108"/>
      <c r="K200" s="108">
        <v>5.74E-2</v>
      </c>
      <c r="L200" s="108"/>
      <c r="M200" s="108"/>
      <c r="N200" s="108"/>
      <c r="O200" s="189">
        <f t="shared" si="6"/>
        <v>39022</v>
      </c>
      <c r="Q200" s="185">
        <f t="shared" si="7"/>
        <v>-5.0000000000000044E-4</v>
      </c>
    </row>
    <row r="201" spans="1:17" x14ac:dyDescent="0.25">
      <c r="A201" s="105">
        <v>39042</v>
      </c>
      <c r="B201" t="s">
        <v>121</v>
      </c>
      <c r="C201" s="108">
        <v>5.5899999999999998E-2</v>
      </c>
      <c r="D201" s="108">
        <v>5.7799999999999997E-2</v>
      </c>
      <c r="E201" s="108">
        <v>6.0199999999999997E-2</v>
      </c>
      <c r="F201" s="108">
        <v>5.8000000000000003E-2</v>
      </c>
      <c r="G201" s="187"/>
      <c r="H201" s="108"/>
      <c r="I201" s="108"/>
      <c r="J201" s="108"/>
      <c r="K201" s="108">
        <v>5.7500000000000002E-2</v>
      </c>
      <c r="L201" s="108"/>
      <c r="M201" s="108"/>
      <c r="N201" s="108"/>
      <c r="O201" s="189">
        <f t="shared" si="6"/>
        <v>39022</v>
      </c>
      <c r="Q201" s="185">
        <f t="shared" si="7"/>
        <v>-2.9999999999999472E-4</v>
      </c>
    </row>
    <row r="202" spans="1:17" x14ac:dyDescent="0.25">
      <c r="A202" s="105">
        <v>39045</v>
      </c>
      <c r="B202" t="s">
        <v>121</v>
      </c>
      <c r="C202" s="108">
        <v>5.5599999999999997E-2</v>
      </c>
      <c r="D202" s="108">
        <v>5.7500000000000002E-2</v>
      </c>
      <c r="E202" s="108">
        <v>5.9900000000000002E-2</v>
      </c>
      <c r="F202" s="108">
        <v>5.7700000000000001E-2</v>
      </c>
      <c r="G202" s="187"/>
      <c r="H202" s="108"/>
      <c r="I202" s="108"/>
      <c r="J202" s="108"/>
      <c r="K202" s="108">
        <v>5.7200000000000001E-2</v>
      </c>
      <c r="L202" s="108"/>
      <c r="M202" s="108"/>
      <c r="N202" s="108"/>
      <c r="O202" s="189">
        <f t="shared" si="6"/>
        <v>39022</v>
      </c>
      <c r="Q202" s="185">
        <f t="shared" si="7"/>
        <v>-3.0000000000000165E-4</v>
      </c>
    </row>
    <row r="203" spans="1:17" x14ac:dyDescent="0.25">
      <c r="A203" s="105">
        <v>39048</v>
      </c>
      <c r="B203" t="s">
        <v>121</v>
      </c>
      <c r="C203" s="108">
        <v>5.5500000000000001E-2</v>
      </c>
      <c r="D203" s="108">
        <v>5.74E-2</v>
      </c>
      <c r="E203" s="108">
        <v>5.9900000000000002E-2</v>
      </c>
      <c r="F203" s="108">
        <v>5.7599999999999998E-2</v>
      </c>
      <c r="G203" s="187"/>
      <c r="H203" s="108"/>
      <c r="I203" s="108"/>
      <c r="J203" s="108"/>
      <c r="K203" s="108">
        <v>5.7099999999999998E-2</v>
      </c>
      <c r="L203" s="108"/>
      <c r="M203" s="108"/>
      <c r="N203" s="108"/>
      <c r="O203" s="189">
        <f t="shared" si="6"/>
        <v>39022</v>
      </c>
      <c r="Q203" s="185">
        <f t="shared" si="7"/>
        <v>-3.0000000000000165E-4</v>
      </c>
    </row>
    <row r="204" spans="1:17" x14ac:dyDescent="0.25">
      <c r="A204" s="105">
        <v>39049</v>
      </c>
      <c r="B204" t="s">
        <v>121</v>
      </c>
      <c r="C204" s="108">
        <v>5.5399999999999998E-2</v>
      </c>
      <c r="D204" s="108">
        <v>5.7200000000000001E-2</v>
      </c>
      <c r="E204" s="108">
        <v>5.9700000000000003E-2</v>
      </c>
      <c r="F204" s="108">
        <v>5.74E-2</v>
      </c>
      <c r="G204" s="187"/>
      <c r="H204" s="108"/>
      <c r="I204" s="108"/>
      <c r="J204" s="108"/>
      <c r="K204" s="108">
        <v>5.6899999999999992E-2</v>
      </c>
      <c r="L204" s="108"/>
      <c r="M204" s="108"/>
      <c r="N204" s="108"/>
      <c r="O204" s="189">
        <f t="shared" si="6"/>
        <v>39022</v>
      </c>
      <c r="Q204" s="185">
        <f t="shared" si="7"/>
        <v>-3.0000000000000859E-4</v>
      </c>
    </row>
    <row r="205" spans="1:17" x14ac:dyDescent="0.25">
      <c r="A205" s="105">
        <v>39051</v>
      </c>
      <c r="B205" t="s">
        <v>121</v>
      </c>
      <c r="C205" s="108">
        <v>5.5E-2</v>
      </c>
      <c r="D205" s="108">
        <v>5.6800000000000003E-2</v>
      </c>
      <c r="E205" s="108">
        <v>5.9299999999999999E-2</v>
      </c>
      <c r="F205" s="108">
        <v>5.7000000000000002E-2</v>
      </c>
      <c r="G205" s="187"/>
      <c r="H205" s="108"/>
      <c r="I205" s="108"/>
      <c r="J205" s="108"/>
      <c r="K205" s="108">
        <v>5.6500000000000002E-2</v>
      </c>
      <c r="L205" s="108"/>
      <c r="M205" s="108"/>
      <c r="N205" s="108"/>
      <c r="O205" s="189">
        <f t="shared" si="6"/>
        <v>39022</v>
      </c>
      <c r="Q205" s="185">
        <f t="shared" si="7"/>
        <v>-3.0000000000000165E-4</v>
      </c>
    </row>
    <row r="206" spans="1:17" x14ac:dyDescent="0.25">
      <c r="A206" s="105">
        <v>39055</v>
      </c>
      <c r="B206" t="s">
        <v>121</v>
      </c>
      <c r="C206" s="108">
        <v>5.4899999999999997E-2</v>
      </c>
      <c r="D206" s="108">
        <v>5.6800000000000003E-2</v>
      </c>
      <c r="E206" s="108">
        <v>5.9200000000000003E-2</v>
      </c>
      <c r="F206" s="108">
        <v>5.7000000000000002E-2</v>
      </c>
      <c r="G206" s="187"/>
      <c r="H206" s="108"/>
      <c r="I206" s="108"/>
      <c r="J206" s="108"/>
      <c r="K206" s="108">
        <v>5.6500000000000002E-2</v>
      </c>
      <c r="L206" s="108"/>
      <c r="M206" s="108"/>
      <c r="N206" s="108"/>
      <c r="O206" s="189">
        <f t="shared" si="6"/>
        <v>39052</v>
      </c>
      <c r="Q206" s="185">
        <f t="shared" si="7"/>
        <v>-3.0000000000000165E-4</v>
      </c>
    </row>
    <row r="207" spans="1:17" x14ac:dyDescent="0.25">
      <c r="A207" s="105">
        <v>39056</v>
      </c>
      <c r="B207" t="s">
        <v>121</v>
      </c>
      <c r="C207" s="108">
        <v>5.5E-2</v>
      </c>
      <c r="D207" s="108">
        <v>5.7000000000000002E-2</v>
      </c>
      <c r="E207" s="108">
        <v>5.9400000000000001E-2</v>
      </c>
      <c r="F207" s="108">
        <v>5.7099999999999998E-2</v>
      </c>
      <c r="G207" s="187"/>
      <c r="H207" s="108"/>
      <c r="I207" s="108"/>
      <c r="J207" s="108"/>
      <c r="K207" s="108">
        <v>5.67E-2</v>
      </c>
      <c r="L207" s="108"/>
      <c r="M207" s="108"/>
      <c r="N207" s="108"/>
      <c r="O207" s="189">
        <f t="shared" si="6"/>
        <v>39052</v>
      </c>
      <c r="Q207" s="185">
        <f t="shared" si="7"/>
        <v>-3.0000000000000165E-4</v>
      </c>
    </row>
    <row r="208" spans="1:17" x14ac:dyDescent="0.25">
      <c r="A208" s="105">
        <v>39058</v>
      </c>
      <c r="B208" t="s">
        <v>121</v>
      </c>
      <c r="C208" s="108">
        <v>5.5399999999999998E-2</v>
      </c>
      <c r="D208" s="108">
        <v>5.7299999999999997E-2</v>
      </c>
      <c r="E208" s="108">
        <v>5.9700000000000003E-2</v>
      </c>
      <c r="F208" s="108">
        <v>5.7500000000000002E-2</v>
      </c>
      <c r="G208" s="187"/>
      <c r="H208" s="108"/>
      <c r="I208" s="108"/>
      <c r="J208" s="108"/>
      <c r="K208" s="108">
        <v>5.7000000000000002E-2</v>
      </c>
      <c r="L208" s="108"/>
      <c r="M208" s="108"/>
      <c r="N208" s="108"/>
      <c r="O208" s="189">
        <f t="shared" si="6"/>
        <v>39052</v>
      </c>
      <c r="Q208" s="185">
        <f t="shared" si="7"/>
        <v>-2.9999999999999472E-4</v>
      </c>
    </row>
    <row r="209" spans="1:17" x14ac:dyDescent="0.25">
      <c r="A209" s="105">
        <v>39059</v>
      </c>
      <c r="B209" t="s">
        <v>121</v>
      </c>
      <c r="C209" s="108">
        <v>5.6000000000000001E-2</v>
      </c>
      <c r="D209" s="108">
        <v>5.79E-2</v>
      </c>
      <c r="E209" s="108">
        <v>6.0299999999999999E-2</v>
      </c>
      <c r="F209" s="108">
        <v>5.8099999999999999E-2</v>
      </c>
      <c r="G209" s="187"/>
      <c r="H209" s="108"/>
      <c r="I209" s="108"/>
      <c r="J209" s="108"/>
      <c r="K209" s="108">
        <v>5.7599999999999998E-2</v>
      </c>
      <c r="L209" s="108"/>
      <c r="M209" s="108"/>
      <c r="N209" s="108"/>
      <c r="O209" s="189">
        <f t="shared" si="6"/>
        <v>39052</v>
      </c>
      <c r="Q209" s="185">
        <f t="shared" si="7"/>
        <v>-3.0000000000000165E-4</v>
      </c>
    </row>
    <row r="210" spans="1:17" x14ac:dyDescent="0.25">
      <c r="A210" s="105">
        <v>39062</v>
      </c>
      <c r="B210" t="s">
        <v>121</v>
      </c>
      <c r="C210" s="108">
        <v>5.5599999999999997E-2</v>
      </c>
      <c r="D210" s="108">
        <v>5.7599999999999998E-2</v>
      </c>
      <c r="E210" s="108">
        <v>0.06</v>
      </c>
      <c r="F210" s="108">
        <v>5.7700000000000001E-2</v>
      </c>
      <c r="G210" s="187"/>
      <c r="H210" s="108"/>
      <c r="I210" s="108"/>
      <c r="J210" s="108"/>
      <c r="K210" s="108">
        <v>5.7300000000000004E-2</v>
      </c>
      <c r="L210" s="108"/>
      <c r="M210" s="108"/>
      <c r="N210" s="108"/>
      <c r="O210" s="189">
        <f t="shared" si="6"/>
        <v>39052</v>
      </c>
      <c r="Q210" s="185">
        <f t="shared" si="7"/>
        <v>-2.9999999999999472E-4</v>
      </c>
    </row>
    <row r="211" spans="1:17" x14ac:dyDescent="0.25">
      <c r="A211" s="105">
        <v>39063</v>
      </c>
      <c r="B211" t="s">
        <v>121</v>
      </c>
      <c r="C211" s="108">
        <v>5.5399999999999998E-2</v>
      </c>
      <c r="D211" s="108">
        <v>5.74E-2</v>
      </c>
      <c r="E211" s="108">
        <v>5.9799999999999999E-2</v>
      </c>
      <c r="F211" s="108">
        <v>5.7500000000000002E-2</v>
      </c>
      <c r="G211" s="187"/>
      <c r="H211" s="108"/>
      <c r="I211" s="108"/>
      <c r="J211" s="108"/>
      <c r="K211" s="108">
        <v>5.7099999999999998E-2</v>
      </c>
      <c r="L211" s="108"/>
      <c r="M211" s="108"/>
      <c r="N211" s="108"/>
      <c r="O211" s="189">
        <f t="shared" si="6"/>
        <v>39052</v>
      </c>
      <c r="Q211" s="185">
        <f t="shared" si="7"/>
        <v>-3.0000000000000165E-4</v>
      </c>
    </row>
    <row r="212" spans="1:17" x14ac:dyDescent="0.25">
      <c r="A212" s="105">
        <v>39065</v>
      </c>
      <c r="B212" t="s">
        <v>121</v>
      </c>
      <c r="C212" s="108">
        <v>5.6500000000000002E-2</v>
      </c>
      <c r="D212" s="108">
        <v>5.8500000000000003E-2</v>
      </c>
      <c r="E212" s="108">
        <v>6.0900000000000003E-2</v>
      </c>
      <c r="F212" s="108">
        <v>5.8599999999999999E-2</v>
      </c>
      <c r="G212" s="187"/>
      <c r="H212" s="108"/>
      <c r="I212" s="108"/>
      <c r="J212" s="108"/>
      <c r="K212" s="108">
        <v>5.8200000000000002E-2</v>
      </c>
      <c r="L212" s="108"/>
      <c r="M212" s="108"/>
      <c r="N212" s="108"/>
      <c r="O212" s="189">
        <f t="shared" si="6"/>
        <v>39052</v>
      </c>
      <c r="Q212" s="185">
        <f t="shared" si="7"/>
        <v>-3.0000000000000165E-4</v>
      </c>
    </row>
    <row r="213" spans="1:17" x14ac:dyDescent="0.25">
      <c r="A213" s="105">
        <v>39066</v>
      </c>
      <c r="B213" t="s">
        <v>121</v>
      </c>
      <c r="C213" s="108">
        <v>5.6500000000000002E-2</v>
      </c>
      <c r="D213" s="108">
        <v>5.8500000000000003E-2</v>
      </c>
      <c r="E213" s="108">
        <v>6.0900000000000003E-2</v>
      </c>
      <c r="F213" s="108">
        <v>5.8599999999999999E-2</v>
      </c>
      <c r="G213" s="187"/>
      <c r="H213" s="108"/>
      <c r="I213" s="108"/>
      <c r="J213" s="108"/>
      <c r="K213" s="108">
        <v>5.8200000000000002E-2</v>
      </c>
      <c r="L213" s="108"/>
      <c r="M213" s="108"/>
      <c r="N213" s="108"/>
      <c r="O213" s="189">
        <f t="shared" si="6"/>
        <v>39052</v>
      </c>
      <c r="Q213" s="185">
        <f t="shared" si="7"/>
        <v>-3.0000000000000165E-4</v>
      </c>
    </row>
    <row r="214" spans="1:17" x14ac:dyDescent="0.25">
      <c r="A214" s="105">
        <v>39069</v>
      </c>
      <c r="B214" t="s">
        <v>121</v>
      </c>
      <c r="C214" s="108">
        <v>5.6399999999999999E-2</v>
      </c>
      <c r="D214" s="108">
        <v>5.8400000000000001E-2</v>
      </c>
      <c r="E214" s="108">
        <v>6.0900000000000003E-2</v>
      </c>
      <c r="F214" s="108">
        <v>5.8599999999999999E-2</v>
      </c>
      <c r="G214" s="187"/>
      <c r="H214" s="108"/>
      <c r="I214" s="108"/>
      <c r="J214" s="108"/>
      <c r="K214" s="108">
        <v>5.8100000000000006E-2</v>
      </c>
      <c r="L214" s="108"/>
      <c r="M214" s="108"/>
      <c r="N214" s="108"/>
      <c r="O214" s="189">
        <f t="shared" si="6"/>
        <v>39052</v>
      </c>
      <c r="Q214" s="185">
        <f t="shared" si="7"/>
        <v>-2.9999999999999472E-4</v>
      </c>
    </row>
    <row r="215" spans="1:17" x14ac:dyDescent="0.25">
      <c r="A215" s="105">
        <v>39070</v>
      </c>
      <c r="B215" t="s">
        <v>121</v>
      </c>
      <c r="C215" s="108">
        <v>5.6599999999999998E-2</v>
      </c>
      <c r="D215" s="108">
        <v>5.8599999999999999E-2</v>
      </c>
      <c r="E215" s="108">
        <v>6.0999999999999999E-2</v>
      </c>
      <c r="F215" s="108">
        <v>5.8700000000000002E-2</v>
      </c>
      <c r="G215" s="187"/>
      <c r="H215" s="108"/>
      <c r="I215" s="108"/>
      <c r="J215" s="108"/>
      <c r="K215" s="108">
        <v>5.8299999999999998E-2</v>
      </c>
      <c r="L215" s="108"/>
      <c r="M215" s="108"/>
      <c r="N215" s="108"/>
      <c r="O215" s="189">
        <f t="shared" si="6"/>
        <v>39052</v>
      </c>
      <c r="Q215" s="185">
        <f t="shared" si="7"/>
        <v>-3.0000000000000165E-4</v>
      </c>
    </row>
    <row r="216" spans="1:17" x14ac:dyDescent="0.25">
      <c r="A216" s="105">
        <v>39071</v>
      </c>
      <c r="B216" t="s">
        <v>121</v>
      </c>
      <c r="C216" s="108">
        <v>5.6599999999999998E-2</v>
      </c>
      <c r="D216" s="108">
        <v>5.8599999999999999E-2</v>
      </c>
      <c r="E216" s="108">
        <v>6.0999999999999999E-2</v>
      </c>
      <c r="F216" s="108">
        <v>5.8700000000000002E-2</v>
      </c>
      <c r="G216" s="187"/>
      <c r="H216" s="108"/>
      <c r="I216" s="108"/>
      <c r="J216" s="108"/>
      <c r="K216" s="108">
        <v>5.8299999999999998E-2</v>
      </c>
      <c r="L216" s="108"/>
      <c r="M216" s="108"/>
      <c r="N216" s="108"/>
      <c r="O216" s="189">
        <f t="shared" si="6"/>
        <v>39052</v>
      </c>
      <c r="Q216" s="185">
        <f t="shared" si="7"/>
        <v>-3.0000000000000165E-4</v>
      </c>
    </row>
    <row r="217" spans="1:17" x14ac:dyDescent="0.25">
      <c r="A217" s="105">
        <v>39072</v>
      </c>
      <c r="B217" t="s">
        <v>121</v>
      </c>
      <c r="C217" s="108">
        <v>5.62E-2</v>
      </c>
      <c r="D217" s="108">
        <v>5.8200000000000002E-2</v>
      </c>
      <c r="E217" s="108">
        <v>6.0600000000000001E-2</v>
      </c>
      <c r="F217" s="108">
        <v>5.8299999999999998E-2</v>
      </c>
      <c r="G217" s="187"/>
      <c r="H217" s="108"/>
      <c r="I217" s="108"/>
      <c r="J217" s="108"/>
      <c r="K217" s="108">
        <v>5.79E-2</v>
      </c>
      <c r="L217" s="108"/>
      <c r="M217" s="108"/>
      <c r="N217" s="108"/>
      <c r="O217" s="189">
        <f t="shared" si="6"/>
        <v>39052</v>
      </c>
      <c r="Q217" s="185">
        <f t="shared" si="7"/>
        <v>-3.0000000000000165E-4</v>
      </c>
    </row>
    <row r="218" spans="1:17" x14ac:dyDescent="0.25">
      <c r="A218" s="105">
        <v>39077</v>
      </c>
      <c r="B218" t="s">
        <v>121</v>
      </c>
      <c r="C218" s="108">
        <v>5.67E-2</v>
      </c>
      <c r="D218" s="108">
        <v>5.8599999999999999E-2</v>
      </c>
      <c r="E218" s="108">
        <v>6.0999999999999999E-2</v>
      </c>
      <c r="F218" s="108">
        <v>5.8799999999999998E-2</v>
      </c>
      <c r="G218" s="187"/>
      <c r="H218" s="108"/>
      <c r="I218" s="108"/>
      <c r="J218" s="108"/>
      <c r="K218" s="108">
        <v>5.8299999999999998E-2</v>
      </c>
      <c r="L218" s="108"/>
      <c r="M218" s="108"/>
      <c r="N218" s="108"/>
      <c r="O218" s="189">
        <f t="shared" si="6"/>
        <v>39052</v>
      </c>
      <c r="Q218" s="185">
        <f t="shared" si="7"/>
        <v>-3.0000000000000165E-4</v>
      </c>
    </row>
    <row r="219" spans="1:17" x14ac:dyDescent="0.25">
      <c r="A219" s="105">
        <v>39079</v>
      </c>
      <c r="B219" t="s">
        <v>121</v>
      </c>
      <c r="C219" s="108">
        <v>5.74E-2</v>
      </c>
      <c r="D219" s="108">
        <v>5.9400000000000001E-2</v>
      </c>
      <c r="E219" s="108">
        <v>6.1800000000000001E-2</v>
      </c>
      <c r="F219" s="108">
        <v>5.9499999999999997E-2</v>
      </c>
      <c r="G219" s="187"/>
      <c r="H219" s="108"/>
      <c r="I219" s="108"/>
      <c r="J219" s="108"/>
      <c r="K219" s="108">
        <v>5.91E-2</v>
      </c>
      <c r="L219" s="108"/>
      <c r="M219" s="108"/>
      <c r="N219" s="108"/>
      <c r="O219" s="189">
        <f t="shared" si="6"/>
        <v>39052</v>
      </c>
      <c r="Q219" s="185">
        <f t="shared" si="7"/>
        <v>-3.0000000000000165E-4</v>
      </c>
    </row>
    <row r="220" spans="1:17" x14ac:dyDescent="0.25">
      <c r="A220" s="105">
        <v>39080</v>
      </c>
      <c r="B220" t="s">
        <v>121</v>
      </c>
      <c r="C220" s="108">
        <v>5.7500000000000002E-2</v>
      </c>
      <c r="D220" s="108">
        <v>5.9499999999999997E-2</v>
      </c>
      <c r="E220" s="108">
        <v>6.1800000000000001E-2</v>
      </c>
      <c r="F220" s="108">
        <v>5.96E-2</v>
      </c>
      <c r="G220" s="187"/>
      <c r="H220" s="108"/>
      <c r="I220" s="108"/>
      <c r="J220" s="108"/>
      <c r="K220" s="108">
        <v>5.9200000000000003E-2</v>
      </c>
      <c r="L220" s="108"/>
      <c r="M220" s="108"/>
      <c r="N220" s="108"/>
      <c r="O220" s="189">
        <f t="shared" si="6"/>
        <v>39052</v>
      </c>
      <c r="Q220" s="185">
        <f t="shared" si="7"/>
        <v>-2.9999999999999472E-4</v>
      </c>
    </row>
    <row r="221" spans="1:17" x14ac:dyDescent="0.25">
      <c r="A221" s="105">
        <v>39084</v>
      </c>
      <c r="B221" t="s">
        <v>121</v>
      </c>
      <c r="C221" s="108">
        <v>5.7200000000000001E-2</v>
      </c>
      <c r="D221" s="108">
        <v>5.9200000000000003E-2</v>
      </c>
      <c r="E221" s="108">
        <v>6.1499999999999999E-2</v>
      </c>
      <c r="F221" s="108">
        <v>5.9299999999999999E-2</v>
      </c>
      <c r="G221" s="187"/>
      <c r="H221" s="108"/>
      <c r="I221" s="108"/>
      <c r="J221" s="108"/>
      <c r="K221" s="108">
        <v>5.8899999999999994E-2</v>
      </c>
      <c r="L221" s="108"/>
      <c r="M221" s="108"/>
      <c r="N221" s="108"/>
      <c r="O221" s="189">
        <f t="shared" si="6"/>
        <v>39083</v>
      </c>
      <c r="Q221" s="185">
        <f t="shared" si="7"/>
        <v>-3.0000000000000859E-4</v>
      </c>
    </row>
    <row r="222" spans="1:17" x14ac:dyDescent="0.25">
      <c r="A222" s="105">
        <v>39085</v>
      </c>
      <c r="B222" t="s">
        <v>121</v>
      </c>
      <c r="C222" s="108">
        <v>5.7000000000000002E-2</v>
      </c>
      <c r="D222" s="108">
        <v>5.8799999999999998E-2</v>
      </c>
      <c r="E222" s="108">
        <v>6.0999999999999999E-2</v>
      </c>
      <c r="F222" s="108">
        <v>5.8900000000000001E-2</v>
      </c>
      <c r="G222" s="187"/>
      <c r="H222" s="108"/>
      <c r="I222" s="108"/>
      <c r="J222" s="108"/>
      <c r="K222" s="108">
        <v>5.8600000000000006E-2</v>
      </c>
      <c r="L222" s="108"/>
      <c r="M222" s="108"/>
      <c r="N222" s="108"/>
      <c r="O222" s="189">
        <f t="shared" si="6"/>
        <v>39083</v>
      </c>
      <c r="Q222" s="185">
        <f t="shared" si="7"/>
        <v>-1.9999999999999185E-4</v>
      </c>
    </row>
    <row r="223" spans="1:17" x14ac:dyDescent="0.25">
      <c r="A223" s="105">
        <v>39086</v>
      </c>
      <c r="B223" t="s">
        <v>121</v>
      </c>
      <c r="C223" s="108">
        <v>5.6599999999999998E-2</v>
      </c>
      <c r="D223" s="108">
        <v>5.8400000000000001E-2</v>
      </c>
      <c r="E223" s="108">
        <v>6.0600000000000001E-2</v>
      </c>
      <c r="F223" s="108">
        <v>5.8500000000000003E-2</v>
      </c>
      <c r="G223" s="187"/>
      <c r="H223" s="108"/>
      <c r="I223" s="108"/>
      <c r="J223" s="108"/>
      <c r="K223" s="108">
        <v>5.8200000000000002E-2</v>
      </c>
      <c r="L223" s="108"/>
      <c r="M223" s="108"/>
      <c r="N223" s="108"/>
      <c r="O223" s="189">
        <f t="shared" si="6"/>
        <v>39083</v>
      </c>
      <c r="Q223" s="185">
        <f t="shared" si="7"/>
        <v>-1.9999999999999879E-4</v>
      </c>
    </row>
    <row r="224" spans="1:17" x14ac:dyDescent="0.25">
      <c r="A224" s="105">
        <v>39087</v>
      </c>
      <c r="B224" t="s">
        <v>121</v>
      </c>
      <c r="C224" s="108">
        <v>5.67E-2</v>
      </c>
      <c r="D224" s="108">
        <v>5.8500000000000003E-2</v>
      </c>
      <c r="E224" s="108">
        <v>6.0699999999999997E-2</v>
      </c>
      <c r="F224" s="108">
        <v>5.8599999999999999E-2</v>
      </c>
      <c r="G224" s="187"/>
      <c r="H224" s="108"/>
      <c r="I224" s="108"/>
      <c r="J224" s="108"/>
      <c r="K224" s="108">
        <v>5.8299999999999998E-2</v>
      </c>
      <c r="L224" s="108"/>
      <c r="M224" s="108"/>
      <c r="N224" s="108"/>
      <c r="O224" s="189">
        <f t="shared" si="6"/>
        <v>39083</v>
      </c>
      <c r="Q224" s="185">
        <f t="shared" si="7"/>
        <v>-2.0000000000000573E-4</v>
      </c>
    </row>
    <row r="225" spans="1:17" x14ac:dyDescent="0.25">
      <c r="A225" s="105">
        <v>39090</v>
      </c>
      <c r="B225" t="s">
        <v>121</v>
      </c>
      <c r="C225" s="108">
        <v>5.67E-2</v>
      </c>
      <c r="D225" s="108">
        <v>5.8500000000000003E-2</v>
      </c>
      <c r="E225" s="108">
        <v>6.0699999999999997E-2</v>
      </c>
      <c r="F225" s="108">
        <v>5.8599999999999999E-2</v>
      </c>
      <c r="G225" s="187"/>
      <c r="H225" s="108"/>
      <c r="I225" s="108"/>
      <c r="J225" s="108"/>
      <c r="K225" s="108">
        <v>5.8299999999999998E-2</v>
      </c>
      <c r="L225" s="108"/>
      <c r="M225" s="108"/>
      <c r="N225" s="108"/>
      <c r="O225" s="189">
        <f t="shared" si="6"/>
        <v>39083</v>
      </c>
      <c r="Q225" s="185">
        <f t="shared" si="7"/>
        <v>-2.0000000000000573E-4</v>
      </c>
    </row>
    <row r="226" spans="1:17" x14ac:dyDescent="0.25">
      <c r="A226" s="105">
        <v>39091</v>
      </c>
      <c r="B226" t="s">
        <v>121</v>
      </c>
      <c r="C226" s="108">
        <v>5.67E-2</v>
      </c>
      <c r="D226" s="108">
        <v>5.8500000000000003E-2</v>
      </c>
      <c r="E226" s="108">
        <v>6.0699999999999997E-2</v>
      </c>
      <c r="F226" s="108">
        <v>5.8599999999999999E-2</v>
      </c>
      <c r="G226" s="187"/>
      <c r="H226" s="108"/>
      <c r="I226" s="108"/>
      <c r="J226" s="108"/>
      <c r="K226" s="108">
        <v>5.8299999999999998E-2</v>
      </c>
      <c r="L226" s="108"/>
      <c r="M226" s="108"/>
      <c r="N226" s="108"/>
      <c r="O226" s="189">
        <f t="shared" si="6"/>
        <v>39083</v>
      </c>
      <c r="Q226" s="185">
        <f t="shared" si="7"/>
        <v>-2.0000000000000573E-4</v>
      </c>
    </row>
    <row r="227" spans="1:17" x14ac:dyDescent="0.25">
      <c r="A227" s="105">
        <v>39093</v>
      </c>
      <c r="B227" t="s">
        <v>121</v>
      </c>
      <c r="C227" s="108">
        <v>5.7500000000000002E-2</v>
      </c>
      <c r="D227" s="108">
        <v>5.9299999999999999E-2</v>
      </c>
      <c r="E227" s="108">
        <v>6.1400000000000003E-2</v>
      </c>
      <c r="F227" s="108">
        <v>5.9400000000000001E-2</v>
      </c>
      <c r="G227" s="187"/>
      <c r="H227" s="108"/>
      <c r="I227" s="108"/>
      <c r="J227" s="108"/>
      <c r="K227" s="108">
        <v>5.91E-2</v>
      </c>
      <c r="L227" s="108"/>
      <c r="M227" s="108"/>
      <c r="N227" s="108"/>
      <c r="O227" s="189">
        <f t="shared" si="6"/>
        <v>39083</v>
      </c>
      <c r="Q227" s="185">
        <f t="shared" si="7"/>
        <v>-1.9999999999999879E-4</v>
      </c>
    </row>
    <row r="228" spans="1:17" x14ac:dyDescent="0.25">
      <c r="A228" s="105">
        <v>39094</v>
      </c>
      <c r="B228" t="s">
        <v>121</v>
      </c>
      <c r="C228" s="108">
        <v>5.79E-2</v>
      </c>
      <c r="D228" s="108">
        <v>5.9700000000000003E-2</v>
      </c>
      <c r="E228" s="108">
        <v>6.1699999999999998E-2</v>
      </c>
      <c r="F228" s="108">
        <v>5.9799999999999999E-2</v>
      </c>
      <c r="G228" s="187"/>
      <c r="H228" s="108"/>
      <c r="I228" s="108"/>
      <c r="J228" s="108"/>
      <c r="K228" s="108">
        <v>5.9500000000000004E-2</v>
      </c>
      <c r="L228" s="108"/>
      <c r="M228" s="108"/>
      <c r="N228" s="108"/>
      <c r="O228" s="189">
        <f t="shared" si="6"/>
        <v>39083</v>
      </c>
      <c r="Q228" s="185">
        <f t="shared" si="7"/>
        <v>-1.9999999999999879E-4</v>
      </c>
    </row>
    <row r="229" spans="1:17" x14ac:dyDescent="0.25">
      <c r="A229" s="105">
        <v>39099</v>
      </c>
      <c r="B229" t="s">
        <v>121</v>
      </c>
      <c r="C229" s="108">
        <v>5.8099999999999999E-2</v>
      </c>
      <c r="D229" s="108">
        <v>5.9900000000000002E-2</v>
      </c>
      <c r="E229" s="108">
        <v>6.1899999999999997E-2</v>
      </c>
      <c r="F229" s="108">
        <v>0.06</v>
      </c>
      <c r="G229" s="187"/>
      <c r="H229" s="108"/>
      <c r="I229" s="108"/>
      <c r="J229" s="108"/>
      <c r="K229" s="108">
        <v>5.96E-2</v>
      </c>
      <c r="L229" s="108"/>
      <c r="M229" s="108"/>
      <c r="N229" s="108"/>
      <c r="O229" s="189">
        <f t="shared" si="6"/>
        <v>39083</v>
      </c>
      <c r="Q229" s="185">
        <f t="shared" si="7"/>
        <v>-3.0000000000000165E-4</v>
      </c>
    </row>
    <row r="230" spans="1:17" x14ac:dyDescent="0.25">
      <c r="A230" s="105">
        <v>39100</v>
      </c>
      <c r="B230" t="s">
        <v>121</v>
      </c>
      <c r="C230" s="108">
        <v>5.7799999999999997E-2</v>
      </c>
      <c r="D230" s="108">
        <v>5.9499999999999997E-2</v>
      </c>
      <c r="E230" s="108">
        <v>6.1499999999999999E-2</v>
      </c>
      <c r="F230" s="108">
        <v>5.96E-2</v>
      </c>
      <c r="G230" s="187"/>
      <c r="H230" s="108"/>
      <c r="I230" s="108"/>
      <c r="J230" s="108"/>
      <c r="K230" s="108">
        <v>5.9299999999999999E-2</v>
      </c>
      <c r="L230" s="108"/>
      <c r="M230" s="108"/>
      <c r="N230" s="108"/>
      <c r="O230" s="189">
        <f t="shared" si="6"/>
        <v>39083</v>
      </c>
      <c r="Q230" s="185">
        <f t="shared" si="7"/>
        <v>-1.9999999999999879E-4</v>
      </c>
    </row>
    <row r="231" spans="1:17" x14ac:dyDescent="0.25">
      <c r="A231" s="105">
        <v>39101</v>
      </c>
      <c r="B231" t="s">
        <v>121</v>
      </c>
      <c r="C231" s="108">
        <v>5.79E-2</v>
      </c>
      <c r="D231" s="108">
        <v>5.9700000000000003E-2</v>
      </c>
      <c r="E231" s="108">
        <v>6.1600000000000002E-2</v>
      </c>
      <c r="F231" s="108">
        <v>5.9700000000000003E-2</v>
      </c>
      <c r="G231" s="187"/>
      <c r="H231" s="108"/>
      <c r="I231" s="108"/>
      <c r="J231" s="108"/>
      <c r="K231" s="108">
        <v>5.9399999999999994E-2</v>
      </c>
      <c r="L231" s="108"/>
      <c r="M231" s="108"/>
      <c r="N231" s="108"/>
      <c r="O231" s="189">
        <f t="shared" si="6"/>
        <v>39083</v>
      </c>
      <c r="Q231" s="185">
        <f t="shared" si="7"/>
        <v>-3.0000000000000859E-4</v>
      </c>
    </row>
    <row r="232" spans="1:17" x14ac:dyDescent="0.25">
      <c r="A232" s="105">
        <v>39104</v>
      </c>
      <c r="B232" t="s">
        <v>121</v>
      </c>
      <c r="C232" s="108">
        <v>5.7700000000000001E-2</v>
      </c>
      <c r="D232" s="108">
        <v>5.9499999999999997E-2</v>
      </c>
      <c r="E232" s="108">
        <v>6.1400000000000003E-2</v>
      </c>
      <c r="F232" s="108">
        <v>5.9499999999999997E-2</v>
      </c>
      <c r="G232" s="187"/>
      <c r="H232" s="108"/>
      <c r="I232" s="108"/>
      <c r="J232" s="108"/>
      <c r="K232" s="108">
        <v>5.9200000000000003E-2</v>
      </c>
      <c r="L232" s="108"/>
      <c r="M232" s="108"/>
      <c r="N232" s="108"/>
      <c r="O232" s="189">
        <f t="shared" si="6"/>
        <v>39083</v>
      </c>
      <c r="Q232" s="185">
        <f t="shared" si="7"/>
        <v>-2.9999999999999472E-4</v>
      </c>
    </row>
    <row r="233" spans="1:17" x14ac:dyDescent="0.25">
      <c r="A233" s="105">
        <v>39105</v>
      </c>
      <c r="B233" t="s">
        <v>121</v>
      </c>
      <c r="C233" s="108">
        <v>5.8200000000000002E-2</v>
      </c>
      <c r="D233" s="108">
        <v>0.06</v>
      </c>
      <c r="E233" s="108">
        <v>6.1899999999999997E-2</v>
      </c>
      <c r="F233" s="108">
        <v>0.06</v>
      </c>
      <c r="G233" s="187"/>
      <c r="H233" s="108"/>
      <c r="I233" s="108"/>
      <c r="J233" s="108"/>
      <c r="K233" s="108">
        <v>5.9699999999999996E-2</v>
      </c>
      <c r="L233" s="108"/>
      <c r="M233" s="108"/>
      <c r="N233" s="108"/>
      <c r="O233" s="189">
        <f t="shared" si="6"/>
        <v>39083</v>
      </c>
      <c r="Q233" s="185">
        <f t="shared" si="7"/>
        <v>-3.0000000000000165E-4</v>
      </c>
    </row>
    <row r="234" spans="1:17" x14ac:dyDescent="0.25">
      <c r="A234" s="105">
        <v>39106</v>
      </c>
      <c r="B234" t="s">
        <v>121</v>
      </c>
      <c r="C234" s="108">
        <v>5.8299999999999998E-2</v>
      </c>
      <c r="D234" s="108">
        <v>6.0100000000000001E-2</v>
      </c>
      <c r="E234" s="108">
        <v>6.2E-2</v>
      </c>
      <c r="F234" s="108">
        <v>6.0100000000000001E-2</v>
      </c>
      <c r="G234" s="187"/>
      <c r="H234" s="108"/>
      <c r="I234" s="108"/>
      <c r="J234" s="108"/>
      <c r="K234" s="108">
        <v>5.9800000000000006E-2</v>
      </c>
      <c r="L234" s="108"/>
      <c r="M234" s="108"/>
      <c r="N234" s="108"/>
      <c r="O234" s="189">
        <f t="shared" si="6"/>
        <v>39083</v>
      </c>
      <c r="Q234" s="185">
        <f t="shared" si="7"/>
        <v>-2.9999999999999472E-4</v>
      </c>
    </row>
    <row r="235" spans="1:17" x14ac:dyDescent="0.25">
      <c r="A235" s="105">
        <v>39108</v>
      </c>
      <c r="B235" t="s">
        <v>121</v>
      </c>
      <c r="C235" s="108">
        <v>5.8900000000000001E-2</v>
      </c>
      <c r="D235" s="108">
        <v>6.0699999999999997E-2</v>
      </c>
      <c r="E235" s="108">
        <v>6.2600000000000003E-2</v>
      </c>
      <c r="F235" s="108">
        <v>6.0699999999999997E-2</v>
      </c>
      <c r="G235" s="187"/>
      <c r="H235" s="108"/>
      <c r="I235" s="108"/>
      <c r="J235" s="108"/>
      <c r="K235" s="108">
        <v>6.0499999999999998E-2</v>
      </c>
      <c r="L235" s="108"/>
      <c r="M235" s="108"/>
      <c r="N235" s="108"/>
      <c r="O235" s="189">
        <f t="shared" si="6"/>
        <v>39083</v>
      </c>
      <c r="Q235" s="185">
        <f t="shared" si="7"/>
        <v>-1.9999999999999879E-4</v>
      </c>
    </row>
    <row r="236" spans="1:17" x14ac:dyDescent="0.25">
      <c r="A236" s="105">
        <v>39112</v>
      </c>
      <c r="B236" t="s">
        <v>121</v>
      </c>
      <c r="C236" s="108">
        <v>5.8900000000000001E-2</v>
      </c>
      <c r="D236" s="108">
        <v>6.0600000000000001E-2</v>
      </c>
      <c r="E236" s="108">
        <v>6.2600000000000003E-2</v>
      </c>
      <c r="F236" s="108">
        <v>6.0699999999999997E-2</v>
      </c>
      <c r="G236" s="187"/>
      <c r="H236" s="108"/>
      <c r="I236" s="108"/>
      <c r="J236" s="108"/>
      <c r="K236" s="108">
        <v>6.0400000000000002E-2</v>
      </c>
      <c r="L236" s="108"/>
      <c r="M236" s="108"/>
      <c r="N236" s="108"/>
      <c r="O236" s="189">
        <f t="shared" si="6"/>
        <v>39083</v>
      </c>
      <c r="Q236" s="185">
        <f t="shared" si="7"/>
        <v>-1.9999999999999879E-4</v>
      </c>
    </row>
    <row r="237" spans="1:17" x14ac:dyDescent="0.25">
      <c r="A237" s="105">
        <v>39113</v>
      </c>
      <c r="B237" t="s">
        <v>121</v>
      </c>
      <c r="C237" s="108">
        <v>5.8299999999999998E-2</v>
      </c>
      <c r="D237" s="108">
        <v>6.0100000000000001E-2</v>
      </c>
      <c r="E237" s="108">
        <v>6.2199999999999998E-2</v>
      </c>
      <c r="F237" s="108">
        <v>6.0199999999999997E-2</v>
      </c>
      <c r="G237" s="187"/>
      <c r="H237" s="108"/>
      <c r="I237" s="108"/>
      <c r="J237" s="108"/>
      <c r="K237" s="108">
        <v>5.9900000000000002E-2</v>
      </c>
      <c r="L237" s="108"/>
      <c r="M237" s="108"/>
      <c r="N237" s="108"/>
      <c r="O237" s="189">
        <f t="shared" si="6"/>
        <v>39083</v>
      </c>
      <c r="Q237" s="185">
        <f t="shared" si="7"/>
        <v>-1.9999999999999879E-4</v>
      </c>
    </row>
    <row r="238" spans="1:17" x14ac:dyDescent="0.25">
      <c r="A238" s="105">
        <v>39114</v>
      </c>
      <c r="B238" t="s">
        <v>121</v>
      </c>
      <c r="C238" s="108">
        <v>5.8400000000000001E-2</v>
      </c>
      <c r="D238" s="108">
        <v>6.0199999999999997E-2</v>
      </c>
      <c r="E238" s="108">
        <v>6.2300000000000001E-2</v>
      </c>
      <c r="F238" s="108">
        <v>6.0299999999999999E-2</v>
      </c>
      <c r="G238" s="187"/>
      <c r="H238" s="108"/>
      <c r="I238" s="108"/>
      <c r="J238" s="108"/>
      <c r="K238" s="108">
        <v>0.06</v>
      </c>
      <c r="L238" s="108"/>
      <c r="M238" s="108"/>
      <c r="N238" s="108"/>
      <c r="O238" s="189">
        <f t="shared" si="6"/>
        <v>39114</v>
      </c>
      <c r="Q238" s="185">
        <f t="shared" si="7"/>
        <v>-1.9999999999999879E-4</v>
      </c>
    </row>
    <row r="239" spans="1:17" x14ac:dyDescent="0.25">
      <c r="A239" s="105">
        <v>39115</v>
      </c>
      <c r="B239" t="s">
        <v>121</v>
      </c>
      <c r="C239" s="108">
        <v>5.8299999999999998E-2</v>
      </c>
      <c r="D239" s="108">
        <v>6.0100000000000001E-2</v>
      </c>
      <c r="E239" s="108">
        <v>6.2199999999999998E-2</v>
      </c>
      <c r="F239" s="108">
        <v>6.0199999999999997E-2</v>
      </c>
      <c r="G239" s="187"/>
      <c r="H239" s="108"/>
      <c r="I239" s="108"/>
      <c r="J239" s="108"/>
      <c r="K239" s="108">
        <v>5.9900000000000002E-2</v>
      </c>
      <c r="L239" s="108"/>
      <c r="M239" s="108"/>
      <c r="N239" s="108"/>
      <c r="O239" s="189">
        <f t="shared" si="6"/>
        <v>39114</v>
      </c>
      <c r="Q239" s="185">
        <f t="shared" si="7"/>
        <v>-1.9999999999999879E-4</v>
      </c>
    </row>
    <row r="240" spans="1:17" x14ac:dyDescent="0.25">
      <c r="A240" s="105">
        <v>39119</v>
      </c>
      <c r="B240" t="s">
        <v>121</v>
      </c>
      <c r="C240" s="108">
        <v>5.7700000000000001E-2</v>
      </c>
      <c r="D240" s="108">
        <v>5.9400000000000001E-2</v>
      </c>
      <c r="E240" s="108">
        <v>6.1499999999999999E-2</v>
      </c>
      <c r="F240" s="108">
        <v>5.9499999999999997E-2</v>
      </c>
      <c r="G240" s="187"/>
      <c r="H240" s="108"/>
      <c r="I240" s="108"/>
      <c r="J240" s="108"/>
      <c r="K240" s="108">
        <v>5.9299999999999999E-2</v>
      </c>
      <c r="L240" s="108"/>
      <c r="M240" s="108"/>
      <c r="N240" s="108"/>
      <c r="O240" s="189">
        <f t="shared" si="6"/>
        <v>39114</v>
      </c>
      <c r="Q240" s="185">
        <f t="shared" si="7"/>
        <v>-1.0000000000000286E-4</v>
      </c>
    </row>
    <row r="241" spans="1:17" x14ac:dyDescent="0.25">
      <c r="A241" s="105">
        <v>39120</v>
      </c>
      <c r="B241" t="s">
        <v>121</v>
      </c>
      <c r="C241" s="108">
        <v>5.7599999999999998E-2</v>
      </c>
      <c r="D241" s="108">
        <v>5.9200000000000003E-2</v>
      </c>
      <c r="E241" s="108">
        <v>6.1199999999999997E-2</v>
      </c>
      <c r="F241" s="108">
        <v>5.9299999999999999E-2</v>
      </c>
      <c r="G241" s="187"/>
      <c r="H241" s="108"/>
      <c r="I241" s="108"/>
      <c r="J241" s="108"/>
      <c r="K241" s="108">
        <v>5.91E-2</v>
      </c>
      <c r="L241" s="108"/>
      <c r="M241" s="108"/>
      <c r="N241" s="108"/>
      <c r="O241" s="189">
        <f t="shared" si="6"/>
        <v>39114</v>
      </c>
      <c r="Q241" s="185">
        <f t="shared" si="7"/>
        <v>-1.0000000000000286E-4</v>
      </c>
    </row>
    <row r="242" spans="1:17" x14ac:dyDescent="0.25">
      <c r="A242" s="105">
        <v>39121</v>
      </c>
      <c r="B242" t="s">
        <v>121</v>
      </c>
      <c r="C242" s="108">
        <v>5.74E-2</v>
      </c>
      <c r="D242" s="108">
        <v>5.91E-2</v>
      </c>
      <c r="E242" s="108">
        <v>6.1100000000000002E-2</v>
      </c>
      <c r="F242" s="108">
        <v>5.9200000000000003E-2</v>
      </c>
      <c r="G242" s="187"/>
      <c r="H242" s="108"/>
      <c r="I242" s="108"/>
      <c r="J242" s="108"/>
      <c r="K242" s="108">
        <v>5.8899999999999994E-2</v>
      </c>
      <c r="L242" s="108"/>
      <c r="M242" s="108"/>
      <c r="N242" s="108"/>
      <c r="O242" s="189">
        <f t="shared" si="6"/>
        <v>39114</v>
      </c>
      <c r="Q242" s="185">
        <f t="shared" si="7"/>
        <v>-2.0000000000000573E-4</v>
      </c>
    </row>
    <row r="243" spans="1:17" x14ac:dyDescent="0.25">
      <c r="A243" s="105">
        <v>39122</v>
      </c>
      <c r="B243" t="s">
        <v>121</v>
      </c>
      <c r="C243" s="108">
        <v>5.8000000000000003E-2</v>
      </c>
      <c r="D243" s="108">
        <v>5.96E-2</v>
      </c>
      <c r="E243" s="108">
        <v>6.1600000000000002E-2</v>
      </c>
      <c r="F243" s="108">
        <v>5.9700000000000003E-2</v>
      </c>
      <c r="G243" s="187"/>
      <c r="H243" s="108"/>
      <c r="I243" s="108"/>
      <c r="J243" s="108"/>
      <c r="K243" s="108">
        <v>5.9399999999999994E-2</v>
      </c>
      <c r="L243" s="108"/>
      <c r="M243" s="108"/>
      <c r="N243" s="108"/>
      <c r="O243" s="189">
        <f t="shared" si="6"/>
        <v>39114</v>
      </c>
      <c r="Q243" s="185">
        <f t="shared" si="7"/>
        <v>-2.0000000000000573E-4</v>
      </c>
    </row>
    <row r="244" spans="1:17" x14ac:dyDescent="0.25">
      <c r="A244" s="105">
        <v>39125</v>
      </c>
      <c r="B244" t="s">
        <v>121</v>
      </c>
      <c r="C244" s="108">
        <v>5.8099999999999999E-2</v>
      </c>
      <c r="D244" s="108">
        <v>5.9700000000000003E-2</v>
      </c>
      <c r="E244" s="108">
        <v>6.1699999999999998E-2</v>
      </c>
      <c r="F244" s="108">
        <v>5.9799999999999999E-2</v>
      </c>
      <c r="G244" s="187"/>
      <c r="H244" s="108"/>
      <c r="I244" s="108"/>
      <c r="J244" s="108"/>
      <c r="K244" s="108">
        <v>5.96E-2</v>
      </c>
      <c r="L244" s="108"/>
      <c r="M244" s="108"/>
      <c r="N244" s="108"/>
      <c r="O244" s="189">
        <f t="shared" si="6"/>
        <v>39114</v>
      </c>
      <c r="Q244" s="185">
        <f t="shared" si="7"/>
        <v>-1.0000000000000286E-4</v>
      </c>
    </row>
    <row r="245" spans="1:17" x14ac:dyDescent="0.25">
      <c r="A245" s="105">
        <v>39126</v>
      </c>
      <c r="B245" t="s">
        <v>121</v>
      </c>
      <c r="C245" s="108">
        <v>5.8299999999999998E-2</v>
      </c>
      <c r="D245" s="108">
        <v>5.9900000000000002E-2</v>
      </c>
      <c r="E245" s="108">
        <v>6.1899999999999997E-2</v>
      </c>
      <c r="F245" s="108">
        <v>0.06</v>
      </c>
      <c r="G245" s="187"/>
      <c r="H245" s="108"/>
      <c r="I245" s="108"/>
      <c r="J245" s="108"/>
      <c r="K245" s="108">
        <v>5.9699999999999996E-2</v>
      </c>
      <c r="L245" s="108"/>
      <c r="M245" s="108"/>
      <c r="N245" s="108"/>
      <c r="O245" s="189">
        <f t="shared" si="6"/>
        <v>39114</v>
      </c>
      <c r="Q245" s="185">
        <f t="shared" si="7"/>
        <v>-2.0000000000000573E-4</v>
      </c>
    </row>
    <row r="246" spans="1:17" x14ac:dyDescent="0.25">
      <c r="A246" s="105">
        <v>39127</v>
      </c>
      <c r="B246" t="s">
        <v>121</v>
      </c>
      <c r="C246" s="108">
        <v>5.7500000000000002E-2</v>
      </c>
      <c r="D246" s="108">
        <v>5.91E-2</v>
      </c>
      <c r="E246" s="108">
        <v>6.1100000000000002E-2</v>
      </c>
      <c r="F246" s="108">
        <v>5.9200000000000003E-2</v>
      </c>
      <c r="G246" s="187"/>
      <c r="H246" s="108"/>
      <c r="I246" s="108"/>
      <c r="J246" s="108"/>
      <c r="K246" s="108">
        <v>5.9000000000000004E-2</v>
      </c>
      <c r="L246" s="108"/>
      <c r="M246" s="108"/>
      <c r="N246" s="108"/>
      <c r="O246" s="189">
        <f t="shared" si="6"/>
        <v>39114</v>
      </c>
      <c r="Q246" s="185">
        <f t="shared" si="7"/>
        <v>-9.9999999999995925E-5</v>
      </c>
    </row>
    <row r="247" spans="1:17" x14ac:dyDescent="0.25">
      <c r="A247" s="105">
        <v>39128</v>
      </c>
      <c r="B247" t="s">
        <v>121</v>
      </c>
      <c r="C247" s="108">
        <v>5.7299999999999997E-2</v>
      </c>
      <c r="D247" s="108">
        <v>5.8900000000000001E-2</v>
      </c>
      <c r="E247" s="108">
        <v>6.08E-2</v>
      </c>
      <c r="F247" s="108">
        <v>5.8999999999999997E-2</v>
      </c>
      <c r="G247" s="187"/>
      <c r="H247" s="108"/>
      <c r="I247" s="108"/>
      <c r="J247" s="108"/>
      <c r="K247" s="108">
        <v>5.8700000000000002E-2</v>
      </c>
      <c r="L247" s="108"/>
      <c r="M247" s="108"/>
      <c r="N247" s="108"/>
      <c r="O247" s="189">
        <f t="shared" si="6"/>
        <v>39114</v>
      </c>
      <c r="Q247" s="185">
        <f t="shared" si="7"/>
        <v>-1.9999999999999879E-4</v>
      </c>
    </row>
    <row r="248" spans="1:17" x14ac:dyDescent="0.25">
      <c r="A248" s="105">
        <v>39129</v>
      </c>
      <c r="B248" t="s">
        <v>121</v>
      </c>
      <c r="C248" s="108">
        <v>5.6899999999999999E-2</v>
      </c>
      <c r="D248" s="108">
        <v>5.8700000000000002E-2</v>
      </c>
      <c r="E248" s="108">
        <v>5.8799999999999998E-2</v>
      </c>
      <c r="F248" s="108">
        <v>5.8799999999999998E-2</v>
      </c>
      <c r="G248" s="187"/>
      <c r="H248" s="108"/>
      <c r="I248" s="108"/>
      <c r="J248" s="108"/>
      <c r="K248" s="108">
        <v>5.8499999999999996E-2</v>
      </c>
      <c r="L248" s="108"/>
      <c r="M248" s="108"/>
      <c r="N248" s="108"/>
      <c r="O248" s="189">
        <f t="shared" si="6"/>
        <v>39114</v>
      </c>
      <c r="Q248" s="185">
        <f t="shared" si="7"/>
        <v>-2.0000000000000573E-4</v>
      </c>
    </row>
    <row r="249" spans="1:17" x14ac:dyDescent="0.25">
      <c r="A249" s="105">
        <v>39133</v>
      </c>
      <c r="B249" t="s">
        <v>121</v>
      </c>
      <c r="C249" s="108">
        <v>5.6800000000000003E-2</v>
      </c>
      <c r="D249" s="108">
        <v>5.8599999999999999E-2</v>
      </c>
      <c r="E249" s="108">
        <v>6.0499999999999998E-2</v>
      </c>
      <c r="F249" s="108">
        <v>5.8599999999999999E-2</v>
      </c>
      <c r="G249" s="187"/>
      <c r="H249" s="108"/>
      <c r="I249" s="108"/>
      <c r="J249" s="108"/>
      <c r="K249" s="108">
        <v>5.8400000000000001E-2</v>
      </c>
      <c r="L249" s="108"/>
      <c r="M249" s="108"/>
      <c r="N249" s="108"/>
      <c r="O249" s="189">
        <f t="shared" si="6"/>
        <v>39114</v>
      </c>
      <c r="Q249" s="185">
        <f t="shared" si="7"/>
        <v>-1.9999999999999879E-4</v>
      </c>
    </row>
    <row r="250" spans="1:17" x14ac:dyDescent="0.25">
      <c r="A250" s="105">
        <v>39134</v>
      </c>
      <c r="B250" t="s">
        <v>121</v>
      </c>
      <c r="C250" s="108">
        <v>5.6899999999999999E-2</v>
      </c>
      <c r="D250" s="108">
        <v>5.8700000000000002E-2</v>
      </c>
      <c r="E250" s="108">
        <v>6.0600000000000001E-2</v>
      </c>
      <c r="F250" s="108">
        <v>5.8700000000000002E-2</v>
      </c>
      <c r="G250" s="187"/>
      <c r="H250" s="108"/>
      <c r="I250" s="108"/>
      <c r="J250" s="108"/>
      <c r="K250" s="108">
        <v>5.8499999999999996E-2</v>
      </c>
      <c r="L250" s="108"/>
      <c r="M250" s="108"/>
      <c r="N250" s="108"/>
      <c r="O250" s="189">
        <f t="shared" si="6"/>
        <v>39114</v>
      </c>
      <c r="Q250" s="185">
        <f t="shared" si="7"/>
        <v>-2.0000000000000573E-4</v>
      </c>
    </row>
    <row r="251" spans="1:17" x14ac:dyDescent="0.25">
      <c r="A251" s="105">
        <v>39135</v>
      </c>
      <c r="B251" t="s">
        <v>121</v>
      </c>
      <c r="C251" s="108">
        <v>5.7299999999999997E-2</v>
      </c>
      <c r="D251" s="108">
        <v>5.8999999999999997E-2</v>
      </c>
      <c r="E251" s="108">
        <v>6.0900000000000003E-2</v>
      </c>
      <c r="F251" s="108">
        <v>5.91E-2</v>
      </c>
      <c r="G251" s="187"/>
      <c r="H251" s="108"/>
      <c r="I251" s="108"/>
      <c r="J251" s="108"/>
      <c r="K251" s="108">
        <v>5.8799999999999998E-2</v>
      </c>
      <c r="L251" s="108"/>
      <c r="M251" s="108"/>
      <c r="N251" s="108"/>
      <c r="O251" s="189">
        <f t="shared" si="6"/>
        <v>39114</v>
      </c>
      <c r="Q251" s="185">
        <f t="shared" si="7"/>
        <v>-1.9999999999999879E-4</v>
      </c>
    </row>
    <row r="252" spans="1:17" x14ac:dyDescent="0.25">
      <c r="A252" s="105">
        <v>39139</v>
      </c>
      <c r="B252" t="s">
        <v>121</v>
      </c>
      <c r="C252" s="108">
        <v>5.6300000000000003E-2</v>
      </c>
      <c r="D252" s="108">
        <v>5.8000000000000003E-2</v>
      </c>
      <c r="E252" s="108">
        <v>0.06</v>
      </c>
      <c r="F252" s="108">
        <v>5.8099999999999999E-2</v>
      </c>
      <c r="G252" s="187"/>
      <c r="H252" s="108"/>
      <c r="I252" s="108"/>
      <c r="J252" s="108"/>
      <c r="K252" s="108">
        <v>5.7800000000000004E-2</v>
      </c>
      <c r="L252" s="108"/>
      <c r="M252" s="108"/>
      <c r="N252" s="108"/>
      <c r="O252" s="189">
        <f t="shared" si="6"/>
        <v>39114</v>
      </c>
      <c r="Q252" s="185">
        <f t="shared" si="7"/>
        <v>-1.9999999999999879E-4</v>
      </c>
    </row>
    <row r="253" spans="1:17" x14ac:dyDescent="0.25">
      <c r="A253" s="105">
        <v>39140</v>
      </c>
      <c r="B253" t="s">
        <v>121</v>
      </c>
      <c r="C253" s="108">
        <v>5.5399999999999998E-2</v>
      </c>
      <c r="D253" s="108">
        <v>5.7000000000000002E-2</v>
      </c>
      <c r="E253" s="108">
        <v>5.91E-2</v>
      </c>
      <c r="F253" s="108">
        <v>5.7200000000000001E-2</v>
      </c>
      <c r="G253" s="187"/>
      <c r="H253" s="108"/>
      <c r="I253" s="108"/>
      <c r="J253" s="108"/>
      <c r="K253" s="108">
        <v>5.6899999999999992E-2</v>
      </c>
      <c r="L253" s="108"/>
      <c r="M253" s="108"/>
      <c r="N253" s="108"/>
      <c r="O253" s="189">
        <f t="shared" si="6"/>
        <v>39114</v>
      </c>
      <c r="Q253" s="185">
        <f t="shared" si="7"/>
        <v>-1.000000000000098E-4</v>
      </c>
    </row>
    <row r="254" spans="1:17" x14ac:dyDescent="0.25">
      <c r="A254" s="105">
        <v>39141</v>
      </c>
      <c r="B254" t="s">
        <v>121</v>
      </c>
      <c r="C254" s="108">
        <v>5.6099999999999997E-2</v>
      </c>
      <c r="D254" s="108">
        <v>5.7799999999999997E-2</v>
      </c>
      <c r="E254" s="108">
        <v>6.0100000000000001E-2</v>
      </c>
      <c r="F254" s="108">
        <v>5.8000000000000003E-2</v>
      </c>
      <c r="G254" s="187"/>
      <c r="H254" s="108"/>
      <c r="I254" s="108"/>
      <c r="J254" s="108"/>
      <c r="K254" s="108">
        <v>5.7599999999999998E-2</v>
      </c>
      <c r="L254" s="108"/>
      <c r="M254" s="108"/>
      <c r="N254" s="108"/>
      <c r="O254" s="189">
        <f t="shared" si="6"/>
        <v>39114</v>
      </c>
      <c r="Q254" s="185">
        <f t="shared" si="7"/>
        <v>-1.9999999999999879E-4</v>
      </c>
    </row>
    <row r="255" spans="1:17" x14ac:dyDescent="0.25">
      <c r="A255" s="105">
        <v>39142</v>
      </c>
      <c r="B255" t="s">
        <v>121</v>
      </c>
      <c r="C255" s="108">
        <v>5.62E-2</v>
      </c>
      <c r="D255" s="108">
        <v>5.8000000000000003E-2</v>
      </c>
      <c r="E255" s="108">
        <v>6.0199999999999997E-2</v>
      </c>
      <c r="F255" s="108">
        <v>5.8099999999999999E-2</v>
      </c>
      <c r="G255" s="187"/>
      <c r="H255" s="108"/>
      <c r="I255" s="108"/>
      <c r="J255" s="108"/>
      <c r="K255" s="108">
        <v>5.7699999999999994E-2</v>
      </c>
      <c r="L255" s="108"/>
      <c r="M255" s="108"/>
      <c r="N255" s="108"/>
      <c r="O255" s="189">
        <f t="shared" si="6"/>
        <v>39142</v>
      </c>
      <c r="Q255" s="185">
        <f t="shared" si="7"/>
        <v>-3.0000000000000859E-4</v>
      </c>
    </row>
    <row r="256" spans="1:17" x14ac:dyDescent="0.25">
      <c r="A256" s="105">
        <v>39143</v>
      </c>
      <c r="B256" t="s">
        <v>121</v>
      </c>
      <c r="C256" s="108">
        <v>5.5899999999999998E-2</v>
      </c>
      <c r="D256" s="108">
        <v>5.7700000000000001E-2</v>
      </c>
      <c r="E256" s="108">
        <v>0.06</v>
      </c>
      <c r="F256" s="108">
        <v>5.79E-2</v>
      </c>
      <c r="G256" s="187"/>
      <c r="H256" s="108"/>
      <c r="I256" s="108"/>
      <c r="J256" s="108"/>
      <c r="K256" s="108">
        <v>5.74E-2</v>
      </c>
      <c r="L256" s="108"/>
      <c r="M256" s="108"/>
      <c r="N256" s="108"/>
      <c r="O256" s="189">
        <f t="shared" si="6"/>
        <v>39142</v>
      </c>
      <c r="Q256" s="185">
        <f t="shared" si="7"/>
        <v>-3.0000000000000165E-4</v>
      </c>
    </row>
    <row r="257" spans="1:17" x14ac:dyDescent="0.25">
      <c r="A257" s="105">
        <v>39146</v>
      </c>
      <c r="B257" t="s">
        <v>121</v>
      </c>
      <c r="C257" s="108">
        <v>5.6000000000000001E-2</v>
      </c>
      <c r="D257" s="108">
        <v>5.79E-2</v>
      </c>
      <c r="E257" s="108">
        <v>6.0199999999999997E-2</v>
      </c>
      <c r="F257" s="108">
        <v>5.8000000000000003E-2</v>
      </c>
      <c r="G257" s="187"/>
      <c r="H257" s="108"/>
      <c r="I257" s="108"/>
      <c r="J257" s="108"/>
      <c r="K257" s="108">
        <v>5.7699999999999994E-2</v>
      </c>
      <c r="L257" s="108"/>
      <c r="M257" s="108"/>
      <c r="N257" s="108"/>
      <c r="O257" s="189">
        <f t="shared" si="6"/>
        <v>39142</v>
      </c>
      <c r="Q257" s="185">
        <f t="shared" si="7"/>
        <v>-2.0000000000000573E-4</v>
      </c>
    </row>
    <row r="258" spans="1:17" x14ac:dyDescent="0.25">
      <c r="A258" s="105">
        <v>39148</v>
      </c>
      <c r="B258" t="s">
        <v>121</v>
      </c>
      <c r="C258" s="108">
        <v>5.5899999999999998E-2</v>
      </c>
      <c r="D258" s="108">
        <v>5.7700000000000001E-2</v>
      </c>
      <c r="E258" s="108">
        <v>0.06</v>
      </c>
      <c r="F258" s="108">
        <v>5.79E-2</v>
      </c>
      <c r="G258" s="187"/>
      <c r="H258" s="108"/>
      <c r="I258" s="108"/>
      <c r="J258" s="108"/>
      <c r="K258" s="108">
        <v>5.7500000000000002E-2</v>
      </c>
      <c r="L258" s="108"/>
      <c r="M258" s="108"/>
      <c r="N258" s="108"/>
      <c r="O258" s="189">
        <f t="shared" si="6"/>
        <v>39142</v>
      </c>
      <c r="Q258" s="185">
        <f t="shared" si="7"/>
        <v>-1.9999999999999879E-4</v>
      </c>
    </row>
    <row r="259" spans="1:17" x14ac:dyDescent="0.25">
      <c r="A259" s="105">
        <v>39149</v>
      </c>
      <c r="B259" t="s">
        <v>121</v>
      </c>
      <c r="C259" s="108">
        <v>5.5899999999999998E-2</v>
      </c>
      <c r="D259" s="108">
        <v>5.7799999999999997E-2</v>
      </c>
      <c r="E259" s="108">
        <v>6.0199999999999997E-2</v>
      </c>
      <c r="F259" s="108">
        <v>5.8000000000000003E-2</v>
      </c>
      <c r="G259" s="187"/>
      <c r="H259" s="108"/>
      <c r="I259" s="108"/>
      <c r="J259" s="108"/>
      <c r="K259" s="108">
        <v>5.7599999999999998E-2</v>
      </c>
      <c r="L259" s="108"/>
      <c r="M259" s="108"/>
      <c r="N259" s="108"/>
      <c r="O259" s="189">
        <f t="shared" si="6"/>
        <v>39142</v>
      </c>
      <c r="Q259" s="185">
        <f t="shared" si="7"/>
        <v>-1.9999999999999879E-4</v>
      </c>
    </row>
    <row r="260" spans="1:17" x14ac:dyDescent="0.25">
      <c r="A260" s="105">
        <v>39150</v>
      </c>
      <c r="B260" t="s">
        <v>121</v>
      </c>
      <c r="C260" s="108">
        <v>5.6599999999999998E-2</v>
      </c>
      <c r="D260" s="108">
        <v>5.8500000000000003E-2</v>
      </c>
      <c r="E260" s="108">
        <v>6.0900000000000003E-2</v>
      </c>
      <c r="F260" s="108">
        <v>5.8700000000000002E-2</v>
      </c>
      <c r="G260" s="187"/>
      <c r="H260" s="108"/>
      <c r="I260" s="108"/>
      <c r="J260" s="108"/>
      <c r="K260" s="108">
        <v>5.8299999999999998E-2</v>
      </c>
      <c r="L260" s="108"/>
      <c r="M260" s="108"/>
      <c r="N260" s="108"/>
      <c r="O260" s="189">
        <f t="shared" si="6"/>
        <v>39142</v>
      </c>
      <c r="Q260" s="185">
        <f t="shared" si="7"/>
        <v>-2.0000000000000573E-4</v>
      </c>
    </row>
    <row r="261" spans="1:17" x14ac:dyDescent="0.25">
      <c r="A261" s="105">
        <v>39153</v>
      </c>
      <c r="B261" t="s">
        <v>121</v>
      </c>
      <c r="C261" s="108">
        <v>5.6300000000000003E-2</v>
      </c>
      <c r="D261" s="108">
        <v>5.8099999999999999E-2</v>
      </c>
      <c r="E261" s="108">
        <v>6.0499999999999998E-2</v>
      </c>
      <c r="F261" s="108">
        <v>5.8299999999999998E-2</v>
      </c>
      <c r="G261" s="187"/>
      <c r="H261" s="108"/>
      <c r="I261" s="108"/>
      <c r="J261" s="108"/>
      <c r="K261" s="108">
        <v>5.79E-2</v>
      </c>
      <c r="L261" s="108"/>
      <c r="M261" s="108"/>
      <c r="N261" s="108"/>
      <c r="O261" s="189">
        <f t="shared" ref="O261:O324" si="8">DATE(YEAR(A261),MONTH(A261),1)</f>
        <v>39142</v>
      </c>
      <c r="Q261" s="185">
        <f t="shared" ref="Q261:Q324" si="9">K261-D261</f>
        <v>-1.9999999999999879E-4</v>
      </c>
    </row>
    <row r="262" spans="1:17" x14ac:dyDescent="0.25">
      <c r="A262" s="105">
        <v>39154</v>
      </c>
      <c r="B262" t="s">
        <v>121</v>
      </c>
      <c r="C262" s="108">
        <v>5.5899999999999998E-2</v>
      </c>
      <c r="D262" s="108">
        <v>5.79E-2</v>
      </c>
      <c r="E262" s="108">
        <v>6.0299999999999999E-2</v>
      </c>
      <c r="F262" s="108">
        <v>5.8000000000000003E-2</v>
      </c>
      <c r="G262" s="187"/>
      <c r="H262" s="108"/>
      <c r="I262" s="108"/>
      <c r="J262" s="108"/>
      <c r="K262" s="108">
        <v>5.7699999999999994E-2</v>
      </c>
      <c r="L262" s="108"/>
      <c r="M262" s="108"/>
      <c r="N262" s="108"/>
      <c r="O262" s="189">
        <f t="shared" si="8"/>
        <v>39142</v>
      </c>
      <c r="Q262" s="185">
        <f t="shared" si="9"/>
        <v>-2.0000000000000573E-4</v>
      </c>
    </row>
    <row r="263" spans="1:17" x14ac:dyDescent="0.25">
      <c r="A263" s="105">
        <v>39156</v>
      </c>
      <c r="B263" t="s">
        <v>121</v>
      </c>
      <c r="C263" s="108">
        <v>5.6300000000000003E-2</v>
      </c>
      <c r="D263" s="108">
        <v>5.8200000000000002E-2</v>
      </c>
      <c r="E263" s="108">
        <v>6.08E-2</v>
      </c>
      <c r="F263" s="108">
        <v>5.8400000000000001E-2</v>
      </c>
      <c r="G263" s="187"/>
      <c r="H263" s="108"/>
      <c r="I263" s="108"/>
      <c r="J263" s="108"/>
      <c r="K263" s="108">
        <v>5.8100000000000006E-2</v>
      </c>
      <c r="L263" s="108"/>
      <c r="M263" s="108"/>
      <c r="N263" s="108"/>
      <c r="O263" s="189">
        <f t="shared" si="8"/>
        <v>39142</v>
      </c>
      <c r="Q263" s="185">
        <f t="shared" si="9"/>
        <v>-9.9999999999995925E-5</v>
      </c>
    </row>
    <row r="264" spans="1:17" x14ac:dyDescent="0.25">
      <c r="A264" s="105">
        <v>39157</v>
      </c>
      <c r="B264" t="s">
        <v>121</v>
      </c>
      <c r="C264" s="108">
        <v>5.6300000000000003E-2</v>
      </c>
      <c r="D264" s="108">
        <v>5.8200000000000002E-2</v>
      </c>
      <c r="E264" s="108">
        <v>6.0900000000000003E-2</v>
      </c>
      <c r="F264" s="108">
        <v>5.8500000000000003E-2</v>
      </c>
      <c r="G264" s="187"/>
      <c r="H264" s="108"/>
      <c r="I264" s="108"/>
      <c r="J264" s="108"/>
      <c r="K264" s="108">
        <v>5.8100000000000006E-2</v>
      </c>
      <c r="L264" s="108"/>
      <c r="M264" s="108"/>
      <c r="N264" s="108"/>
      <c r="O264" s="189">
        <f t="shared" si="8"/>
        <v>39142</v>
      </c>
      <c r="Q264" s="185">
        <f t="shared" si="9"/>
        <v>-9.9999999999995925E-5</v>
      </c>
    </row>
    <row r="265" spans="1:17" x14ac:dyDescent="0.25">
      <c r="A265" s="105">
        <v>39160</v>
      </c>
      <c r="B265" t="s">
        <v>121</v>
      </c>
      <c r="C265" s="108">
        <v>5.6500000000000002E-2</v>
      </c>
      <c r="D265" s="108">
        <v>5.8500000000000003E-2</v>
      </c>
      <c r="E265" s="108">
        <v>6.1100000000000002E-2</v>
      </c>
      <c r="F265" s="108">
        <v>5.8700000000000002E-2</v>
      </c>
      <c r="G265" s="187"/>
      <c r="H265" s="108"/>
      <c r="I265" s="108"/>
      <c r="J265" s="108"/>
      <c r="K265" s="108">
        <v>5.8400000000000001E-2</v>
      </c>
      <c r="L265" s="108"/>
      <c r="M265" s="108"/>
      <c r="N265" s="108"/>
      <c r="O265" s="189">
        <f t="shared" si="8"/>
        <v>39142</v>
      </c>
      <c r="Q265" s="185">
        <f t="shared" si="9"/>
        <v>-1.0000000000000286E-4</v>
      </c>
    </row>
    <row r="266" spans="1:17" x14ac:dyDescent="0.25">
      <c r="A266" s="105">
        <v>39162</v>
      </c>
      <c r="B266" t="s">
        <v>121</v>
      </c>
      <c r="C266" s="108">
        <v>5.6300000000000003E-2</v>
      </c>
      <c r="D266" s="108">
        <v>5.8200000000000002E-2</v>
      </c>
      <c r="E266" s="108">
        <v>6.0900000000000003E-2</v>
      </c>
      <c r="F266" s="108">
        <v>5.8500000000000003E-2</v>
      </c>
      <c r="G266" s="187"/>
      <c r="H266" s="108"/>
      <c r="I266" s="108"/>
      <c r="J266" s="108"/>
      <c r="K266" s="108">
        <v>5.8200000000000002E-2</v>
      </c>
      <c r="L266" s="108"/>
      <c r="M266" s="108"/>
      <c r="N266" s="108"/>
      <c r="O266" s="189">
        <f t="shared" si="8"/>
        <v>39142</v>
      </c>
      <c r="Q266" s="185">
        <f t="shared" si="9"/>
        <v>0</v>
      </c>
    </row>
    <row r="267" spans="1:17" x14ac:dyDescent="0.25">
      <c r="A267" s="105">
        <v>39163</v>
      </c>
      <c r="B267" t="s">
        <v>121</v>
      </c>
      <c r="C267" s="108">
        <v>5.7200000000000001E-2</v>
      </c>
      <c r="D267" s="108">
        <v>5.91E-2</v>
      </c>
      <c r="E267" s="108">
        <v>6.1800000000000001E-2</v>
      </c>
      <c r="F267" s="108">
        <v>5.9400000000000001E-2</v>
      </c>
      <c r="G267" s="187"/>
      <c r="H267" s="108"/>
      <c r="I267" s="108"/>
      <c r="J267" s="108"/>
      <c r="K267" s="108">
        <v>5.91E-2</v>
      </c>
      <c r="L267" s="108"/>
      <c r="M267" s="108"/>
      <c r="N267" s="108"/>
      <c r="O267" s="189">
        <f t="shared" si="8"/>
        <v>39142</v>
      </c>
      <c r="Q267" s="185">
        <f t="shared" si="9"/>
        <v>0</v>
      </c>
    </row>
    <row r="268" spans="1:17" x14ac:dyDescent="0.25">
      <c r="A268" s="105">
        <v>39167</v>
      </c>
      <c r="B268" t="s">
        <v>121</v>
      </c>
      <c r="C268" s="108">
        <v>5.7200000000000001E-2</v>
      </c>
      <c r="D268" s="108">
        <v>5.91E-2</v>
      </c>
      <c r="E268" s="108">
        <v>6.1800000000000001E-2</v>
      </c>
      <c r="F268" s="108">
        <v>5.9400000000000001E-2</v>
      </c>
      <c r="G268" s="187"/>
      <c r="H268" s="108"/>
      <c r="I268" s="108"/>
      <c r="J268" s="108"/>
      <c r="K268" s="108">
        <v>5.91E-2</v>
      </c>
      <c r="L268" s="108"/>
      <c r="M268" s="108"/>
      <c r="N268" s="108"/>
      <c r="O268" s="189">
        <f t="shared" si="8"/>
        <v>39142</v>
      </c>
      <c r="Q268" s="185">
        <f t="shared" si="9"/>
        <v>0</v>
      </c>
    </row>
    <row r="269" spans="1:17" x14ac:dyDescent="0.25">
      <c r="A269" s="105">
        <v>39169</v>
      </c>
      <c r="B269" t="s">
        <v>121</v>
      </c>
      <c r="C269" s="108">
        <v>5.7799999999999997E-2</v>
      </c>
      <c r="D269" s="108">
        <v>5.96E-2</v>
      </c>
      <c r="E269" s="108">
        <v>6.2300000000000001E-2</v>
      </c>
      <c r="F269" s="108">
        <v>5.9900000000000002E-2</v>
      </c>
      <c r="G269" s="187"/>
      <c r="H269" s="108"/>
      <c r="I269" s="108"/>
      <c r="J269" s="108"/>
      <c r="K269" s="108">
        <v>5.96E-2</v>
      </c>
      <c r="L269" s="108"/>
      <c r="M269" s="108"/>
      <c r="N269" s="108"/>
      <c r="O269" s="189">
        <f t="shared" si="8"/>
        <v>39142</v>
      </c>
      <c r="Q269" s="185">
        <f t="shared" si="9"/>
        <v>0</v>
      </c>
    </row>
    <row r="270" spans="1:17" x14ac:dyDescent="0.25">
      <c r="A270" s="105">
        <v>39170</v>
      </c>
      <c r="B270" t="s">
        <v>121</v>
      </c>
      <c r="C270" s="108">
        <v>5.7799999999999997E-2</v>
      </c>
      <c r="D270" s="108">
        <v>5.9499999999999997E-2</v>
      </c>
      <c r="E270" s="108">
        <v>6.2199999999999998E-2</v>
      </c>
      <c r="F270" s="108">
        <v>5.9799999999999999E-2</v>
      </c>
      <c r="G270" s="187"/>
      <c r="H270" s="108"/>
      <c r="I270" s="108"/>
      <c r="J270" s="108"/>
      <c r="K270" s="108">
        <v>5.9699999999999996E-2</v>
      </c>
      <c r="L270" s="108"/>
      <c r="M270" s="108"/>
      <c r="N270" s="108"/>
      <c r="O270" s="189">
        <f t="shared" si="8"/>
        <v>39142</v>
      </c>
      <c r="Q270" s="185">
        <f t="shared" si="9"/>
        <v>1.9999999999999879E-4</v>
      </c>
    </row>
    <row r="271" spans="1:17" x14ac:dyDescent="0.25">
      <c r="A271" s="105">
        <v>39171</v>
      </c>
      <c r="B271" t="s">
        <v>121</v>
      </c>
      <c r="C271" s="108">
        <v>5.8000000000000003E-2</v>
      </c>
      <c r="D271" s="108">
        <v>5.9700000000000003E-2</v>
      </c>
      <c r="E271" s="108">
        <v>6.25E-2</v>
      </c>
      <c r="F271" s="108">
        <v>6.0100000000000001E-2</v>
      </c>
      <c r="G271" s="187"/>
      <c r="H271" s="108"/>
      <c r="I271" s="108"/>
      <c r="J271" s="108"/>
      <c r="K271" s="108">
        <v>5.9900000000000002E-2</v>
      </c>
      <c r="L271" s="108"/>
      <c r="M271" s="108"/>
      <c r="N271" s="108"/>
      <c r="O271" s="189">
        <f t="shared" si="8"/>
        <v>39142</v>
      </c>
      <c r="Q271" s="185">
        <f t="shared" si="9"/>
        <v>1.9999999999999879E-4</v>
      </c>
    </row>
    <row r="272" spans="1:17" x14ac:dyDescent="0.25">
      <c r="A272" s="105">
        <v>39175</v>
      </c>
      <c r="B272" t="s">
        <v>121</v>
      </c>
      <c r="C272" s="108">
        <v>5.8000000000000003E-2</v>
      </c>
      <c r="D272" s="108">
        <v>5.96E-2</v>
      </c>
      <c r="E272" s="108">
        <v>6.25E-2</v>
      </c>
      <c r="F272" s="108">
        <v>0.06</v>
      </c>
      <c r="G272" s="187"/>
      <c r="H272" s="108"/>
      <c r="I272" s="108"/>
      <c r="J272" s="108"/>
      <c r="K272" s="108">
        <v>5.9800000000000006E-2</v>
      </c>
      <c r="L272" s="108"/>
      <c r="M272" s="108"/>
      <c r="N272" s="108"/>
      <c r="O272" s="189">
        <f t="shared" si="8"/>
        <v>39173</v>
      </c>
      <c r="Q272" s="185">
        <f t="shared" si="9"/>
        <v>2.0000000000000573E-4</v>
      </c>
    </row>
    <row r="273" spans="1:17" x14ac:dyDescent="0.25">
      <c r="A273" s="105">
        <v>39176</v>
      </c>
      <c r="B273" t="s">
        <v>121</v>
      </c>
      <c r="C273" s="108">
        <v>5.8000000000000003E-2</v>
      </c>
      <c r="D273" s="108">
        <v>5.96E-2</v>
      </c>
      <c r="E273" s="108">
        <v>6.25E-2</v>
      </c>
      <c r="F273" s="108">
        <v>0.06</v>
      </c>
      <c r="G273" s="187"/>
      <c r="H273" s="108"/>
      <c r="I273" s="108"/>
      <c r="J273" s="108"/>
      <c r="K273" s="108">
        <v>5.9800000000000006E-2</v>
      </c>
      <c r="L273" s="108"/>
      <c r="M273" s="108"/>
      <c r="N273" s="108"/>
      <c r="O273" s="189">
        <f t="shared" si="8"/>
        <v>39173</v>
      </c>
      <c r="Q273" s="185">
        <f t="shared" si="9"/>
        <v>2.0000000000000573E-4</v>
      </c>
    </row>
    <row r="274" spans="1:17" x14ac:dyDescent="0.25">
      <c r="A274" s="105">
        <v>39177</v>
      </c>
      <c r="B274" t="s">
        <v>121</v>
      </c>
      <c r="C274" s="108">
        <v>5.8400000000000001E-2</v>
      </c>
      <c r="D274" s="108">
        <v>5.9900000000000002E-2</v>
      </c>
      <c r="E274" s="108">
        <v>6.2700000000000006E-2</v>
      </c>
      <c r="F274" s="108">
        <v>6.0299999999999999E-2</v>
      </c>
      <c r="G274" s="187"/>
      <c r="H274" s="108"/>
      <c r="I274" s="108"/>
      <c r="J274" s="108"/>
      <c r="K274" s="108">
        <v>6.0100000000000001E-2</v>
      </c>
      <c r="L274" s="108"/>
      <c r="M274" s="108"/>
      <c r="N274" s="108"/>
      <c r="O274" s="189">
        <f t="shared" si="8"/>
        <v>39173</v>
      </c>
      <c r="Q274" s="185">
        <f t="shared" si="9"/>
        <v>1.9999999999999879E-4</v>
      </c>
    </row>
    <row r="275" spans="1:17" x14ac:dyDescent="0.25">
      <c r="A275" s="105">
        <v>39181</v>
      </c>
      <c r="B275" t="s">
        <v>121</v>
      </c>
      <c r="C275" s="108">
        <v>5.8900000000000001E-2</v>
      </c>
      <c r="D275" s="108">
        <v>6.0299999999999999E-2</v>
      </c>
      <c r="E275" s="108">
        <v>6.3200000000000006E-2</v>
      </c>
      <c r="F275" s="108">
        <v>6.08E-2</v>
      </c>
      <c r="G275" s="187"/>
      <c r="H275" s="108"/>
      <c r="I275" s="108"/>
      <c r="J275" s="108"/>
      <c r="K275" s="108">
        <v>6.0499999999999998E-2</v>
      </c>
      <c r="L275" s="108"/>
      <c r="M275" s="108"/>
      <c r="N275" s="108"/>
      <c r="O275" s="189">
        <f t="shared" si="8"/>
        <v>39173</v>
      </c>
      <c r="Q275" s="185">
        <f t="shared" si="9"/>
        <v>1.9999999999999879E-4</v>
      </c>
    </row>
    <row r="276" spans="1:17" x14ac:dyDescent="0.25">
      <c r="A276" s="105">
        <v>39182</v>
      </c>
      <c r="B276" t="s">
        <v>121</v>
      </c>
      <c r="C276" s="108">
        <v>5.8599999999999999E-2</v>
      </c>
      <c r="D276" s="108">
        <v>6.0199999999999997E-2</v>
      </c>
      <c r="E276" s="108">
        <v>6.3E-2</v>
      </c>
      <c r="F276" s="108">
        <v>6.0600000000000001E-2</v>
      </c>
      <c r="G276" s="187"/>
      <c r="H276" s="108"/>
      <c r="I276" s="108"/>
      <c r="J276" s="108"/>
      <c r="K276" s="108">
        <v>6.0400000000000002E-2</v>
      </c>
      <c r="L276" s="108"/>
      <c r="M276" s="108"/>
      <c r="N276" s="108"/>
      <c r="O276" s="189">
        <f t="shared" si="8"/>
        <v>39173</v>
      </c>
      <c r="Q276" s="185">
        <f t="shared" si="9"/>
        <v>2.0000000000000573E-4</v>
      </c>
    </row>
    <row r="277" spans="1:17" x14ac:dyDescent="0.25">
      <c r="A277" s="105">
        <v>39184</v>
      </c>
      <c r="B277" t="s">
        <v>121</v>
      </c>
      <c r="C277" s="108">
        <v>5.8799999999999998E-2</v>
      </c>
      <c r="D277" s="108">
        <v>6.0199999999999997E-2</v>
      </c>
      <c r="E277" s="108">
        <v>6.3E-2</v>
      </c>
      <c r="F277" s="108">
        <v>6.0699999999999997E-2</v>
      </c>
      <c r="G277" s="187"/>
      <c r="H277" s="108"/>
      <c r="I277" s="108"/>
      <c r="J277" s="108"/>
      <c r="K277" s="108">
        <v>6.0299999999999999E-2</v>
      </c>
      <c r="L277" s="108"/>
      <c r="M277" s="108"/>
      <c r="N277" s="108"/>
      <c r="O277" s="189">
        <f t="shared" si="8"/>
        <v>39173</v>
      </c>
      <c r="Q277" s="185">
        <f t="shared" si="9"/>
        <v>1.0000000000000286E-4</v>
      </c>
    </row>
    <row r="278" spans="1:17" x14ac:dyDescent="0.25">
      <c r="A278" s="105">
        <v>39188</v>
      </c>
      <c r="B278" t="s">
        <v>121</v>
      </c>
      <c r="C278" s="108">
        <v>5.8599999999999999E-2</v>
      </c>
      <c r="D278" s="108">
        <v>0.06</v>
      </c>
      <c r="E278" s="108">
        <v>6.2700000000000006E-2</v>
      </c>
      <c r="F278" s="108">
        <v>6.0400000000000002E-2</v>
      </c>
      <c r="G278" s="187"/>
      <c r="H278" s="108"/>
      <c r="I278" s="108"/>
      <c r="J278" s="108"/>
      <c r="K278" s="108">
        <v>6.0100000000000001E-2</v>
      </c>
      <c r="L278" s="108"/>
      <c r="M278" s="108"/>
      <c r="N278" s="108"/>
      <c r="O278" s="189">
        <f t="shared" si="8"/>
        <v>39173</v>
      </c>
      <c r="Q278" s="185">
        <f t="shared" si="9"/>
        <v>1.0000000000000286E-4</v>
      </c>
    </row>
    <row r="279" spans="1:17" x14ac:dyDescent="0.25">
      <c r="A279" s="105">
        <v>39189</v>
      </c>
      <c r="B279" t="s">
        <v>121</v>
      </c>
      <c r="C279" s="108">
        <v>5.8099999999999999E-2</v>
      </c>
      <c r="D279" s="108">
        <v>5.9499999999999997E-2</v>
      </c>
      <c r="E279" s="108">
        <v>6.2199999999999998E-2</v>
      </c>
      <c r="F279" s="108">
        <v>5.9900000000000002E-2</v>
      </c>
      <c r="G279" s="187"/>
      <c r="H279" s="108"/>
      <c r="I279" s="108"/>
      <c r="J279" s="108"/>
      <c r="K279" s="108">
        <v>5.9699999999999996E-2</v>
      </c>
      <c r="L279" s="108"/>
      <c r="M279" s="108"/>
      <c r="N279" s="108"/>
      <c r="O279" s="189">
        <f t="shared" si="8"/>
        <v>39173</v>
      </c>
      <c r="Q279" s="185">
        <f t="shared" si="9"/>
        <v>1.9999999999999879E-4</v>
      </c>
    </row>
    <row r="280" spans="1:17" x14ac:dyDescent="0.25">
      <c r="A280" s="105">
        <v>39190</v>
      </c>
      <c r="B280" t="s">
        <v>121</v>
      </c>
      <c r="C280" s="108">
        <v>5.7799999999999997E-2</v>
      </c>
      <c r="D280" s="108">
        <v>5.9200000000000003E-2</v>
      </c>
      <c r="E280" s="108">
        <v>6.1800000000000001E-2</v>
      </c>
      <c r="F280" s="108">
        <v>5.96E-2</v>
      </c>
      <c r="G280" s="187"/>
      <c r="H280" s="108"/>
      <c r="I280" s="108"/>
      <c r="J280" s="108"/>
      <c r="K280" s="108">
        <v>5.9399999999999994E-2</v>
      </c>
      <c r="L280" s="108"/>
      <c r="M280" s="108"/>
      <c r="N280" s="108"/>
      <c r="O280" s="189">
        <f t="shared" si="8"/>
        <v>39173</v>
      </c>
      <c r="Q280" s="185">
        <f t="shared" si="9"/>
        <v>1.9999999999999185E-4</v>
      </c>
    </row>
    <row r="281" spans="1:17" x14ac:dyDescent="0.25">
      <c r="A281" s="105">
        <v>39191</v>
      </c>
      <c r="B281" t="s">
        <v>121</v>
      </c>
      <c r="C281" s="108">
        <v>5.8000000000000003E-2</v>
      </c>
      <c r="D281" s="108">
        <v>5.9400000000000001E-2</v>
      </c>
      <c r="E281" s="108">
        <v>6.2E-2</v>
      </c>
      <c r="F281" s="108">
        <v>5.9799999999999999E-2</v>
      </c>
      <c r="G281" s="187"/>
      <c r="H281" s="108"/>
      <c r="I281" s="108"/>
      <c r="J281" s="108"/>
      <c r="K281" s="108">
        <v>5.96E-2</v>
      </c>
      <c r="L281" s="108"/>
      <c r="M281" s="108"/>
      <c r="N281" s="108"/>
      <c r="O281" s="189">
        <f t="shared" si="8"/>
        <v>39173</v>
      </c>
      <c r="Q281" s="185">
        <f t="shared" si="9"/>
        <v>1.9999999999999879E-4</v>
      </c>
    </row>
    <row r="282" spans="1:17" x14ac:dyDescent="0.25">
      <c r="A282" s="105">
        <v>39192</v>
      </c>
      <c r="B282" t="s">
        <v>121</v>
      </c>
      <c r="C282" s="108">
        <v>5.8099999999999999E-2</v>
      </c>
      <c r="D282" s="108">
        <v>5.9400000000000001E-2</v>
      </c>
      <c r="E282" s="108">
        <v>6.2100000000000002E-2</v>
      </c>
      <c r="F282" s="108">
        <v>5.9900000000000002E-2</v>
      </c>
      <c r="G282" s="187"/>
      <c r="H282" s="108"/>
      <c r="I282" s="108"/>
      <c r="J282" s="108"/>
      <c r="K282" s="108">
        <v>5.96E-2</v>
      </c>
      <c r="L282" s="108"/>
      <c r="M282" s="108"/>
      <c r="N282" s="108"/>
      <c r="O282" s="189">
        <f t="shared" si="8"/>
        <v>39173</v>
      </c>
      <c r="Q282" s="185">
        <f t="shared" si="9"/>
        <v>1.9999999999999879E-4</v>
      </c>
    </row>
    <row r="283" spans="1:17" x14ac:dyDescent="0.25">
      <c r="A283" s="105">
        <v>39195</v>
      </c>
      <c r="B283" t="s">
        <v>121</v>
      </c>
      <c r="C283" s="108">
        <v>5.79E-2</v>
      </c>
      <c r="D283" s="108">
        <v>5.9299999999999999E-2</v>
      </c>
      <c r="E283" s="108">
        <v>6.1800000000000001E-2</v>
      </c>
      <c r="F283" s="108">
        <v>5.9700000000000003E-2</v>
      </c>
      <c r="G283" s="187"/>
      <c r="H283" s="108"/>
      <c r="I283" s="108"/>
      <c r="J283" s="108"/>
      <c r="K283" s="108">
        <v>5.9500000000000004E-2</v>
      </c>
      <c r="L283" s="108"/>
      <c r="M283" s="108"/>
      <c r="N283" s="108"/>
      <c r="O283" s="189">
        <f t="shared" si="8"/>
        <v>39173</v>
      </c>
      <c r="Q283" s="185">
        <f t="shared" si="9"/>
        <v>2.0000000000000573E-4</v>
      </c>
    </row>
    <row r="284" spans="1:17" x14ac:dyDescent="0.25">
      <c r="A284" s="105">
        <v>39197</v>
      </c>
      <c r="B284" t="s">
        <v>121</v>
      </c>
      <c r="C284" s="108">
        <v>5.79E-2</v>
      </c>
      <c r="D284" s="108">
        <v>5.9200000000000003E-2</v>
      </c>
      <c r="E284" s="108">
        <v>6.1699999999999998E-2</v>
      </c>
      <c r="F284" s="108">
        <v>5.96E-2</v>
      </c>
      <c r="G284" s="187"/>
      <c r="H284" s="108"/>
      <c r="I284" s="108"/>
      <c r="J284" s="108"/>
      <c r="K284" s="108">
        <v>5.9399999999999994E-2</v>
      </c>
      <c r="L284" s="108"/>
      <c r="M284" s="108"/>
      <c r="N284" s="108"/>
      <c r="O284" s="189">
        <f t="shared" si="8"/>
        <v>39173</v>
      </c>
      <c r="Q284" s="185">
        <f t="shared" si="9"/>
        <v>1.9999999999999185E-4</v>
      </c>
    </row>
    <row r="285" spans="1:17" x14ac:dyDescent="0.25">
      <c r="A285" s="105">
        <v>39199</v>
      </c>
      <c r="B285" t="s">
        <v>121</v>
      </c>
      <c r="C285" s="108">
        <v>5.8500000000000003E-2</v>
      </c>
      <c r="D285" s="108">
        <v>5.9700000000000003E-2</v>
      </c>
      <c r="E285" s="108">
        <v>6.2199999999999998E-2</v>
      </c>
      <c r="F285" s="108">
        <v>6.0100000000000001E-2</v>
      </c>
      <c r="G285" s="187"/>
      <c r="H285" s="108"/>
      <c r="I285" s="108"/>
      <c r="J285" s="108"/>
      <c r="K285" s="108">
        <v>5.9900000000000002E-2</v>
      </c>
      <c r="L285" s="108"/>
      <c r="M285" s="108"/>
      <c r="N285" s="108"/>
      <c r="O285" s="189">
        <f t="shared" si="8"/>
        <v>39173</v>
      </c>
      <c r="Q285" s="185">
        <f t="shared" si="9"/>
        <v>1.9999999999999879E-4</v>
      </c>
    </row>
    <row r="286" spans="1:17" x14ac:dyDescent="0.25">
      <c r="A286" s="105">
        <v>39203</v>
      </c>
      <c r="B286" t="s">
        <v>121</v>
      </c>
      <c r="C286" s="108">
        <v>5.7700000000000001E-2</v>
      </c>
      <c r="D286" s="108">
        <v>5.8999999999999997E-2</v>
      </c>
      <c r="E286" s="108">
        <v>6.1499999999999999E-2</v>
      </c>
      <c r="F286" s="108">
        <v>5.9400000000000001E-2</v>
      </c>
      <c r="G286" s="187"/>
      <c r="H286" s="108"/>
      <c r="I286" s="108"/>
      <c r="J286" s="108"/>
      <c r="K286" s="108">
        <v>5.9200000000000003E-2</v>
      </c>
      <c r="L286" s="108"/>
      <c r="M286" s="108"/>
      <c r="N286" s="108"/>
      <c r="O286" s="189">
        <f t="shared" si="8"/>
        <v>39203</v>
      </c>
      <c r="Q286" s="185">
        <f t="shared" si="9"/>
        <v>2.0000000000000573E-4</v>
      </c>
    </row>
    <row r="287" spans="1:17" x14ac:dyDescent="0.25">
      <c r="A287" s="105">
        <v>39204</v>
      </c>
      <c r="B287" t="s">
        <v>121</v>
      </c>
      <c r="C287" s="108">
        <v>5.7700000000000001E-2</v>
      </c>
      <c r="D287" s="108">
        <v>5.8999999999999997E-2</v>
      </c>
      <c r="E287" s="108">
        <v>6.1499999999999999E-2</v>
      </c>
      <c r="F287" s="108">
        <v>5.9400000000000001E-2</v>
      </c>
      <c r="G287" s="187"/>
      <c r="H287" s="108"/>
      <c r="I287" s="108"/>
      <c r="J287" s="108"/>
      <c r="K287" s="108">
        <v>5.9200000000000003E-2</v>
      </c>
      <c r="L287" s="108"/>
      <c r="M287" s="108"/>
      <c r="N287" s="108"/>
      <c r="O287" s="189">
        <f t="shared" si="8"/>
        <v>39203</v>
      </c>
      <c r="Q287" s="185">
        <f t="shared" si="9"/>
        <v>2.0000000000000573E-4</v>
      </c>
    </row>
    <row r="288" spans="1:17" x14ac:dyDescent="0.25">
      <c r="A288" s="105">
        <v>39205</v>
      </c>
      <c r="B288" t="s">
        <v>121</v>
      </c>
      <c r="C288" s="108">
        <v>5.79E-2</v>
      </c>
      <c r="D288" s="108">
        <v>5.9200000000000003E-2</v>
      </c>
      <c r="E288" s="108">
        <v>6.1600000000000002E-2</v>
      </c>
      <c r="F288" s="108">
        <v>5.96E-2</v>
      </c>
      <c r="G288" s="187"/>
      <c r="H288" s="108"/>
      <c r="I288" s="108"/>
      <c r="J288" s="108"/>
      <c r="K288" s="108">
        <v>5.9399999999999994E-2</v>
      </c>
      <c r="L288" s="108"/>
      <c r="M288" s="108"/>
      <c r="N288" s="108"/>
      <c r="O288" s="189">
        <f t="shared" si="8"/>
        <v>39203</v>
      </c>
      <c r="Q288" s="185">
        <f t="shared" si="9"/>
        <v>1.9999999999999185E-4</v>
      </c>
    </row>
    <row r="289" spans="1:17" x14ac:dyDescent="0.25">
      <c r="A289" s="105">
        <v>39206</v>
      </c>
      <c r="B289" t="s">
        <v>121</v>
      </c>
      <c r="C289" s="108">
        <v>5.7599999999999998E-2</v>
      </c>
      <c r="D289" s="108">
        <v>5.8799999999999998E-2</v>
      </c>
      <c r="E289" s="108">
        <v>6.13E-2</v>
      </c>
      <c r="F289" s="108">
        <v>5.9200000000000003E-2</v>
      </c>
      <c r="G289" s="187"/>
      <c r="H289" s="108"/>
      <c r="I289" s="108"/>
      <c r="J289" s="108"/>
      <c r="K289" s="108">
        <v>5.91E-2</v>
      </c>
      <c r="L289" s="108"/>
      <c r="M289" s="108"/>
      <c r="N289" s="108"/>
      <c r="O289" s="189">
        <f t="shared" si="8"/>
        <v>39203</v>
      </c>
      <c r="Q289" s="185">
        <f t="shared" si="9"/>
        <v>3.0000000000000165E-4</v>
      </c>
    </row>
    <row r="290" spans="1:17" x14ac:dyDescent="0.25">
      <c r="A290" s="105">
        <v>39210</v>
      </c>
      <c r="B290" t="s">
        <v>121</v>
      </c>
      <c r="C290" s="108">
        <v>5.7500000000000002E-2</v>
      </c>
      <c r="D290" s="108">
        <v>5.8799999999999998E-2</v>
      </c>
      <c r="E290" s="108">
        <v>6.1199999999999997E-2</v>
      </c>
      <c r="F290" s="108">
        <v>5.9200000000000003E-2</v>
      </c>
      <c r="G290" s="187"/>
      <c r="H290" s="108"/>
      <c r="I290" s="108"/>
      <c r="J290" s="108"/>
      <c r="K290" s="108">
        <v>5.91E-2</v>
      </c>
      <c r="L290" s="108"/>
      <c r="M290" s="108"/>
      <c r="N290" s="108"/>
      <c r="O290" s="189">
        <f t="shared" si="8"/>
        <v>39203</v>
      </c>
      <c r="Q290" s="185">
        <f t="shared" si="9"/>
        <v>3.0000000000000165E-4</v>
      </c>
    </row>
    <row r="291" spans="1:17" x14ac:dyDescent="0.25">
      <c r="A291" s="105">
        <v>39211</v>
      </c>
      <c r="B291" t="s">
        <v>121</v>
      </c>
      <c r="C291" s="108">
        <v>5.79E-2</v>
      </c>
      <c r="D291" s="108">
        <v>5.9200000000000003E-2</v>
      </c>
      <c r="E291" s="108">
        <v>6.1600000000000002E-2</v>
      </c>
      <c r="F291" s="108">
        <v>5.96E-2</v>
      </c>
      <c r="G291" s="187"/>
      <c r="H291" s="108"/>
      <c r="I291" s="108"/>
      <c r="J291" s="108"/>
      <c r="K291" s="108">
        <v>5.9500000000000004E-2</v>
      </c>
      <c r="L291" s="108"/>
      <c r="M291" s="108"/>
      <c r="N291" s="108"/>
      <c r="O291" s="189">
        <f t="shared" si="8"/>
        <v>39203</v>
      </c>
      <c r="Q291" s="185">
        <f t="shared" si="9"/>
        <v>3.0000000000000165E-4</v>
      </c>
    </row>
    <row r="292" spans="1:17" x14ac:dyDescent="0.25">
      <c r="A292" s="105">
        <v>39212</v>
      </c>
      <c r="B292" t="s">
        <v>121</v>
      </c>
      <c r="C292" s="108">
        <v>5.79E-2</v>
      </c>
      <c r="D292" s="108">
        <v>5.91E-2</v>
      </c>
      <c r="E292" s="108">
        <v>6.1499999999999999E-2</v>
      </c>
      <c r="F292" s="108">
        <v>5.9499999999999997E-2</v>
      </c>
      <c r="G292" s="187"/>
      <c r="H292" s="108"/>
      <c r="I292" s="108"/>
      <c r="J292" s="108"/>
      <c r="K292" s="108">
        <v>5.9399999999999994E-2</v>
      </c>
      <c r="L292" s="108"/>
      <c r="M292" s="108"/>
      <c r="N292" s="108"/>
      <c r="O292" s="189">
        <f t="shared" si="8"/>
        <v>39203</v>
      </c>
      <c r="Q292" s="185">
        <f t="shared" si="9"/>
        <v>2.9999999999999472E-4</v>
      </c>
    </row>
    <row r="293" spans="1:17" x14ac:dyDescent="0.25">
      <c r="A293" s="105">
        <v>39216</v>
      </c>
      <c r="B293" t="s">
        <v>121</v>
      </c>
      <c r="C293" s="108">
        <v>5.8200000000000002E-2</v>
      </c>
      <c r="D293" s="108">
        <v>5.9400000000000001E-2</v>
      </c>
      <c r="E293" s="108">
        <v>6.1899999999999997E-2</v>
      </c>
      <c r="F293" s="108">
        <v>5.9799999999999999E-2</v>
      </c>
      <c r="G293" s="187"/>
      <c r="H293" s="108"/>
      <c r="I293" s="108"/>
      <c r="J293" s="108"/>
      <c r="K293" s="108">
        <v>5.9699999999999996E-2</v>
      </c>
      <c r="L293" s="108"/>
      <c r="M293" s="108"/>
      <c r="N293" s="108"/>
      <c r="O293" s="189">
        <f t="shared" si="8"/>
        <v>39203</v>
      </c>
      <c r="Q293" s="185">
        <f t="shared" si="9"/>
        <v>2.9999999999999472E-4</v>
      </c>
    </row>
    <row r="294" spans="1:17" x14ac:dyDescent="0.25">
      <c r="A294" s="105">
        <v>39217</v>
      </c>
      <c r="B294" t="s">
        <v>121</v>
      </c>
      <c r="C294" s="108">
        <v>5.8400000000000001E-2</v>
      </c>
      <c r="D294" s="108">
        <v>5.9700000000000003E-2</v>
      </c>
      <c r="E294" s="108">
        <v>6.2100000000000002E-2</v>
      </c>
      <c r="F294" s="108">
        <v>6.0100000000000001E-2</v>
      </c>
      <c r="G294" s="187"/>
      <c r="H294" s="108"/>
      <c r="I294" s="108"/>
      <c r="J294" s="108"/>
      <c r="K294" s="108">
        <v>0.06</v>
      </c>
      <c r="L294" s="108"/>
      <c r="M294" s="108"/>
      <c r="N294" s="108"/>
      <c r="O294" s="189">
        <f t="shared" si="8"/>
        <v>39203</v>
      </c>
      <c r="Q294" s="185">
        <f t="shared" si="9"/>
        <v>2.9999999999999472E-4</v>
      </c>
    </row>
    <row r="295" spans="1:17" x14ac:dyDescent="0.25">
      <c r="A295" s="105">
        <v>39218</v>
      </c>
      <c r="B295" t="s">
        <v>121</v>
      </c>
      <c r="C295" s="108">
        <v>5.8299999999999998E-2</v>
      </c>
      <c r="D295" s="108">
        <v>5.96E-2</v>
      </c>
      <c r="E295" s="108">
        <v>6.2E-2</v>
      </c>
      <c r="F295" s="108">
        <v>0.06</v>
      </c>
      <c r="G295" s="187"/>
      <c r="H295" s="108"/>
      <c r="I295" s="108"/>
      <c r="J295" s="108"/>
      <c r="K295" s="108">
        <v>5.9900000000000002E-2</v>
      </c>
      <c r="L295" s="108"/>
      <c r="M295" s="108"/>
      <c r="N295" s="108"/>
      <c r="O295" s="189">
        <f t="shared" si="8"/>
        <v>39203</v>
      </c>
      <c r="Q295" s="185">
        <f t="shared" si="9"/>
        <v>3.0000000000000165E-4</v>
      </c>
    </row>
    <row r="296" spans="1:17" x14ac:dyDescent="0.25">
      <c r="A296" s="105">
        <v>39219</v>
      </c>
      <c r="B296" t="s">
        <v>121</v>
      </c>
      <c r="C296" s="108">
        <v>5.8700000000000002E-2</v>
      </c>
      <c r="D296" s="108">
        <v>0.06</v>
      </c>
      <c r="E296" s="108">
        <v>6.2399999999999997E-2</v>
      </c>
      <c r="F296" s="108">
        <v>6.0400000000000002E-2</v>
      </c>
      <c r="G296" s="187"/>
      <c r="H296" s="108"/>
      <c r="I296" s="108"/>
      <c r="J296" s="108"/>
      <c r="K296" s="108">
        <v>6.0299999999999999E-2</v>
      </c>
      <c r="L296" s="108"/>
      <c r="M296" s="108"/>
      <c r="N296" s="108"/>
      <c r="O296" s="189">
        <f t="shared" si="8"/>
        <v>39203</v>
      </c>
      <c r="Q296" s="185">
        <f t="shared" si="9"/>
        <v>3.0000000000000165E-4</v>
      </c>
    </row>
    <row r="297" spans="1:17" x14ac:dyDescent="0.25">
      <c r="A297" s="105">
        <v>39220</v>
      </c>
      <c r="B297" t="s">
        <v>121</v>
      </c>
      <c r="C297" s="108">
        <v>5.91E-2</v>
      </c>
      <c r="D297" s="108">
        <v>6.0400000000000002E-2</v>
      </c>
      <c r="E297" s="108">
        <v>6.2899999999999998E-2</v>
      </c>
      <c r="F297" s="108">
        <v>6.08E-2</v>
      </c>
      <c r="G297" s="187"/>
      <c r="H297" s="108"/>
      <c r="I297" s="108"/>
      <c r="J297" s="108"/>
      <c r="K297" s="108">
        <v>6.0700000000000004E-2</v>
      </c>
      <c r="L297" s="108"/>
      <c r="M297" s="108"/>
      <c r="N297" s="108"/>
      <c r="O297" s="189">
        <f t="shared" si="8"/>
        <v>39203</v>
      </c>
      <c r="Q297" s="185">
        <f t="shared" si="9"/>
        <v>3.0000000000000165E-4</v>
      </c>
    </row>
    <row r="298" spans="1:17" x14ac:dyDescent="0.25">
      <c r="A298" s="105">
        <v>39223</v>
      </c>
      <c r="B298" t="s">
        <v>121</v>
      </c>
      <c r="C298" s="108">
        <v>5.8999999999999997E-2</v>
      </c>
      <c r="D298" s="108">
        <v>6.0299999999999999E-2</v>
      </c>
      <c r="E298" s="108">
        <v>6.2700000000000006E-2</v>
      </c>
      <c r="F298" s="108">
        <v>6.0699999999999997E-2</v>
      </c>
      <c r="G298" s="187"/>
      <c r="H298" s="108"/>
      <c r="I298" s="108"/>
      <c r="J298" s="108"/>
      <c r="K298" s="108">
        <v>6.0599999999999994E-2</v>
      </c>
      <c r="L298" s="108"/>
      <c r="M298" s="108"/>
      <c r="N298" s="108"/>
      <c r="O298" s="189">
        <f t="shared" si="8"/>
        <v>39203</v>
      </c>
      <c r="Q298" s="185">
        <f t="shared" si="9"/>
        <v>2.9999999999999472E-4</v>
      </c>
    </row>
    <row r="299" spans="1:17" x14ac:dyDescent="0.25">
      <c r="A299" s="105">
        <v>39224</v>
      </c>
      <c r="B299" t="s">
        <v>121</v>
      </c>
      <c r="C299" s="108">
        <v>5.9499999999999997E-2</v>
      </c>
      <c r="D299" s="108">
        <v>6.0699999999999997E-2</v>
      </c>
      <c r="E299" s="108">
        <v>6.3100000000000003E-2</v>
      </c>
      <c r="F299" s="108">
        <v>6.1100000000000002E-2</v>
      </c>
      <c r="G299" s="187"/>
      <c r="H299" s="108"/>
      <c r="I299" s="108"/>
      <c r="J299" s="108"/>
      <c r="K299" s="108">
        <v>6.0999999999999999E-2</v>
      </c>
      <c r="L299" s="108"/>
      <c r="M299" s="108"/>
      <c r="N299" s="108"/>
      <c r="O299" s="189">
        <f t="shared" si="8"/>
        <v>39203</v>
      </c>
      <c r="Q299" s="185">
        <f t="shared" si="9"/>
        <v>3.0000000000000165E-4</v>
      </c>
    </row>
    <row r="300" spans="1:17" x14ac:dyDescent="0.25">
      <c r="A300" s="105">
        <v>39226</v>
      </c>
      <c r="B300" t="s">
        <v>121</v>
      </c>
      <c r="C300" s="108">
        <v>5.9700000000000003E-2</v>
      </c>
      <c r="D300" s="108">
        <v>6.0900000000000003E-2</v>
      </c>
      <c r="E300" s="108">
        <v>6.3399999999999998E-2</v>
      </c>
      <c r="F300" s="108">
        <v>6.13E-2</v>
      </c>
      <c r="G300" s="187"/>
      <c r="H300" s="108"/>
      <c r="I300" s="108"/>
      <c r="J300" s="108"/>
      <c r="K300" s="108">
        <v>6.1200000000000004E-2</v>
      </c>
      <c r="L300" s="108"/>
      <c r="M300" s="108"/>
      <c r="N300" s="108"/>
      <c r="O300" s="189">
        <f t="shared" si="8"/>
        <v>39203</v>
      </c>
      <c r="Q300" s="185">
        <f t="shared" si="9"/>
        <v>3.0000000000000165E-4</v>
      </c>
    </row>
    <row r="301" spans="1:17" x14ac:dyDescent="0.25">
      <c r="A301" s="105">
        <v>39227</v>
      </c>
      <c r="B301" t="s">
        <v>121</v>
      </c>
      <c r="C301" s="108">
        <v>5.9700000000000003E-2</v>
      </c>
      <c r="D301" s="108">
        <v>6.0900000000000003E-2</v>
      </c>
      <c r="E301" s="108">
        <v>6.3299999999999995E-2</v>
      </c>
      <c r="F301" s="108">
        <v>6.13E-2</v>
      </c>
      <c r="G301" s="187"/>
      <c r="H301" s="108"/>
      <c r="I301" s="108"/>
      <c r="J301" s="108"/>
      <c r="K301" s="108">
        <v>6.1200000000000004E-2</v>
      </c>
      <c r="L301" s="108"/>
      <c r="M301" s="108"/>
      <c r="N301" s="108"/>
      <c r="O301" s="189">
        <f t="shared" si="8"/>
        <v>39203</v>
      </c>
      <c r="Q301" s="185">
        <f t="shared" si="9"/>
        <v>3.0000000000000165E-4</v>
      </c>
    </row>
    <row r="302" spans="1:17" x14ac:dyDescent="0.25">
      <c r="A302" s="105">
        <v>39231</v>
      </c>
      <c r="B302" t="s">
        <v>121</v>
      </c>
      <c r="C302" s="108">
        <v>5.9799999999999999E-2</v>
      </c>
      <c r="D302" s="108">
        <v>6.0999999999999999E-2</v>
      </c>
      <c r="E302" s="108">
        <v>6.3500000000000001E-2</v>
      </c>
      <c r="F302" s="108">
        <v>6.1400000000000003E-2</v>
      </c>
      <c r="G302" s="187"/>
      <c r="H302" s="108"/>
      <c r="I302" s="108"/>
      <c r="J302" s="108"/>
      <c r="K302" s="108">
        <v>6.13E-2</v>
      </c>
      <c r="L302" s="108"/>
      <c r="M302" s="108"/>
      <c r="N302" s="108"/>
      <c r="O302" s="189">
        <f t="shared" si="8"/>
        <v>39203</v>
      </c>
      <c r="Q302" s="185">
        <f t="shared" si="9"/>
        <v>3.0000000000000165E-4</v>
      </c>
    </row>
    <row r="303" spans="1:17" x14ac:dyDescent="0.25">
      <c r="A303" s="105">
        <v>39233</v>
      </c>
      <c r="B303" t="s">
        <v>121</v>
      </c>
      <c r="C303" s="108">
        <v>5.9700000000000003E-2</v>
      </c>
      <c r="D303" s="108">
        <v>6.0999999999999999E-2</v>
      </c>
      <c r="E303" s="108">
        <v>6.3500000000000001E-2</v>
      </c>
      <c r="F303" s="108">
        <v>6.1400000000000003E-2</v>
      </c>
      <c r="G303" s="187"/>
      <c r="H303" s="108"/>
      <c r="I303" s="108"/>
      <c r="J303" s="108"/>
      <c r="K303" s="108">
        <v>6.13E-2</v>
      </c>
      <c r="L303" s="108"/>
      <c r="M303" s="108"/>
      <c r="N303" s="108"/>
      <c r="O303" s="189">
        <f t="shared" si="8"/>
        <v>39203</v>
      </c>
      <c r="Q303" s="185">
        <f t="shared" si="9"/>
        <v>3.0000000000000165E-4</v>
      </c>
    </row>
    <row r="304" spans="1:17" x14ac:dyDescent="0.25">
      <c r="A304" s="105">
        <v>39234</v>
      </c>
      <c r="B304" t="s">
        <v>121</v>
      </c>
      <c r="C304" s="108">
        <v>6.0299999999999999E-2</v>
      </c>
      <c r="D304" s="108">
        <v>6.1499999999999999E-2</v>
      </c>
      <c r="E304" s="108">
        <v>6.4000000000000001E-2</v>
      </c>
      <c r="F304" s="108">
        <v>6.1899999999999997E-2</v>
      </c>
      <c r="G304" s="187"/>
      <c r="H304" s="108"/>
      <c r="I304" s="108"/>
      <c r="J304" s="108"/>
      <c r="K304" s="108">
        <v>6.1799999999999994E-2</v>
      </c>
      <c r="L304" s="108"/>
      <c r="M304" s="108"/>
      <c r="N304" s="108"/>
      <c r="O304" s="189">
        <f t="shared" si="8"/>
        <v>39234</v>
      </c>
      <c r="Q304" s="185">
        <f t="shared" si="9"/>
        <v>2.9999999999999472E-4</v>
      </c>
    </row>
    <row r="305" spans="1:17" x14ac:dyDescent="0.25">
      <c r="A305" s="105">
        <v>39237</v>
      </c>
      <c r="B305" t="s">
        <v>121</v>
      </c>
      <c r="C305" s="108">
        <v>5.9799999999999999E-2</v>
      </c>
      <c r="D305" s="108">
        <v>6.1100000000000002E-2</v>
      </c>
      <c r="E305" s="108">
        <v>6.3600000000000004E-2</v>
      </c>
      <c r="F305" s="108">
        <v>6.1499999999999999E-2</v>
      </c>
      <c r="G305" s="187"/>
      <c r="H305" s="108"/>
      <c r="I305" s="108"/>
      <c r="J305" s="108"/>
      <c r="K305" s="108">
        <v>6.1399999999999996E-2</v>
      </c>
      <c r="L305" s="108"/>
      <c r="M305" s="108"/>
      <c r="N305" s="108"/>
      <c r="O305" s="189">
        <f t="shared" si="8"/>
        <v>39234</v>
      </c>
      <c r="Q305" s="185">
        <f t="shared" si="9"/>
        <v>2.9999999999999472E-4</v>
      </c>
    </row>
    <row r="306" spans="1:17" x14ac:dyDescent="0.25">
      <c r="A306" s="105">
        <v>39238</v>
      </c>
      <c r="B306" t="s">
        <v>121</v>
      </c>
      <c r="C306" s="108">
        <v>6.0299999999999999E-2</v>
      </c>
      <c r="D306" s="108">
        <v>6.1499999999999999E-2</v>
      </c>
      <c r="E306" s="108">
        <v>6.4000000000000001E-2</v>
      </c>
      <c r="F306" s="108">
        <v>6.1899999999999997E-2</v>
      </c>
      <c r="G306" s="187"/>
      <c r="H306" s="108"/>
      <c r="I306" s="108"/>
      <c r="J306" s="108"/>
      <c r="K306" s="108">
        <v>6.1799999999999994E-2</v>
      </c>
      <c r="L306" s="108"/>
      <c r="M306" s="108"/>
      <c r="N306" s="108"/>
      <c r="O306" s="189">
        <f t="shared" si="8"/>
        <v>39234</v>
      </c>
      <c r="Q306" s="185">
        <f t="shared" si="9"/>
        <v>2.9999999999999472E-4</v>
      </c>
    </row>
    <row r="307" spans="1:17" x14ac:dyDescent="0.25">
      <c r="A307" s="105">
        <v>39239</v>
      </c>
      <c r="B307" t="s">
        <v>121</v>
      </c>
      <c r="C307" s="108">
        <v>6.0400000000000002E-2</v>
      </c>
      <c r="D307" s="108">
        <v>6.1699999999999998E-2</v>
      </c>
      <c r="E307" s="108">
        <v>6.4199999999999993E-2</v>
      </c>
      <c r="F307" s="108">
        <v>6.2100000000000002E-2</v>
      </c>
      <c r="G307" s="187"/>
      <c r="H307" s="108"/>
      <c r="I307" s="108"/>
      <c r="J307" s="108"/>
      <c r="K307" s="108">
        <v>6.2E-2</v>
      </c>
      <c r="L307" s="108"/>
      <c r="M307" s="108"/>
      <c r="N307" s="108"/>
      <c r="O307" s="189">
        <f t="shared" si="8"/>
        <v>39234</v>
      </c>
      <c r="Q307" s="185">
        <f t="shared" si="9"/>
        <v>3.0000000000000165E-4</v>
      </c>
    </row>
    <row r="308" spans="1:17" x14ac:dyDescent="0.25">
      <c r="A308" s="105">
        <v>39241</v>
      </c>
      <c r="B308" t="s">
        <v>121</v>
      </c>
      <c r="C308" s="108">
        <v>6.2E-2</v>
      </c>
      <c r="D308" s="108">
        <v>6.3299999999999995E-2</v>
      </c>
      <c r="E308" s="108">
        <v>6.59E-2</v>
      </c>
      <c r="F308" s="108">
        <v>6.3700000000000007E-2</v>
      </c>
      <c r="G308" s="187"/>
      <c r="H308" s="108"/>
      <c r="I308" s="108"/>
      <c r="J308" s="108"/>
      <c r="K308" s="108">
        <v>6.3600000000000004E-2</v>
      </c>
      <c r="L308" s="108"/>
      <c r="M308" s="108"/>
      <c r="N308" s="108"/>
      <c r="O308" s="189">
        <f t="shared" si="8"/>
        <v>39234</v>
      </c>
      <c r="Q308" s="185">
        <f t="shared" si="9"/>
        <v>3.0000000000000859E-4</v>
      </c>
    </row>
    <row r="309" spans="1:17" x14ac:dyDescent="0.25">
      <c r="A309" s="105">
        <v>39244</v>
      </c>
      <c r="B309" t="s">
        <v>121</v>
      </c>
      <c r="C309" s="108">
        <v>6.2100000000000002E-2</v>
      </c>
      <c r="D309" s="108">
        <v>6.3399999999999998E-2</v>
      </c>
      <c r="E309" s="108">
        <v>6.6000000000000003E-2</v>
      </c>
      <c r="F309" s="108">
        <v>6.3799999999999996E-2</v>
      </c>
      <c r="G309" s="187"/>
      <c r="H309" s="108"/>
      <c r="I309" s="108"/>
      <c r="J309" s="108"/>
      <c r="K309" s="108">
        <v>6.3700000000000007E-2</v>
      </c>
      <c r="L309" s="108"/>
      <c r="M309" s="108"/>
      <c r="N309" s="108"/>
      <c r="O309" s="189">
        <f t="shared" si="8"/>
        <v>39234</v>
      </c>
      <c r="Q309" s="185">
        <f t="shared" si="9"/>
        <v>3.0000000000000859E-4</v>
      </c>
    </row>
    <row r="310" spans="1:17" x14ac:dyDescent="0.25">
      <c r="A310" s="105">
        <v>39245</v>
      </c>
      <c r="B310" t="s">
        <v>121</v>
      </c>
      <c r="C310" s="108">
        <v>6.3399999999999998E-2</v>
      </c>
      <c r="D310" s="108">
        <v>6.4500000000000002E-2</v>
      </c>
      <c r="E310" s="108">
        <v>6.7100000000000007E-2</v>
      </c>
      <c r="F310" s="108">
        <v>6.5000000000000002E-2</v>
      </c>
      <c r="G310" s="187"/>
      <c r="H310" s="108"/>
      <c r="I310" s="108"/>
      <c r="J310" s="108"/>
      <c r="K310" s="108">
        <v>6.480000000000001E-2</v>
      </c>
      <c r="L310" s="108"/>
      <c r="M310" s="108"/>
      <c r="N310" s="108"/>
      <c r="O310" s="189">
        <f t="shared" si="8"/>
        <v>39234</v>
      </c>
      <c r="Q310" s="185">
        <f t="shared" si="9"/>
        <v>3.0000000000000859E-4</v>
      </c>
    </row>
    <row r="311" spans="1:17" x14ac:dyDescent="0.25">
      <c r="A311" s="105">
        <v>39246</v>
      </c>
      <c r="B311" t="s">
        <v>121</v>
      </c>
      <c r="C311" s="108">
        <v>6.25E-2</v>
      </c>
      <c r="D311" s="108">
        <v>6.3700000000000007E-2</v>
      </c>
      <c r="E311" s="108">
        <v>6.6299999999999998E-2</v>
      </c>
      <c r="F311" s="108">
        <v>6.4199999999999993E-2</v>
      </c>
      <c r="G311" s="187"/>
      <c r="H311" s="108"/>
      <c r="I311" s="108"/>
      <c r="J311" s="108"/>
      <c r="K311" s="108">
        <v>6.4000000000000001E-2</v>
      </c>
      <c r="L311" s="108"/>
      <c r="M311" s="108"/>
      <c r="N311" s="108"/>
      <c r="O311" s="189">
        <f t="shared" si="8"/>
        <v>39234</v>
      </c>
      <c r="Q311" s="185">
        <f t="shared" si="9"/>
        <v>2.9999999999999472E-4</v>
      </c>
    </row>
    <row r="312" spans="1:17" x14ac:dyDescent="0.25">
      <c r="A312" s="105">
        <v>39247</v>
      </c>
      <c r="B312" t="s">
        <v>121</v>
      </c>
      <c r="C312" s="108">
        <v>6.2700000000000006E-2</v>
      </c>
      <c r="D312" s="108">
        <v>6.3899999999999998E-2</v>
      </c>
      <c r="E312" s="108">
        <v>6.6500000000000004E-2</v>
      </c>
      <c r="F312" s="108">
        <v>6.4399999999999999E-2</v>
      </c>
      <c r="G312" s="187"/>
      <c r="H312" s="108"/>
      <c r="I312" s="108"/>
      <c r="J312" s="108"/>
      <c r="K312" s="108">
        <v>6.4199999999999993E-2</v>
      </c>
      <c r="L312" s="108"/>
      <c r="M312" s="108"/>
      <c r="N312" s="108"/>
      <c r="O312" s="189">
        <f t="shared" si="8"/>
        <v>39234</v>
      </c>
      <c r="Q312" s="185">
        <f t="shared" si="9"/>
        <v>2.9999999999999472E-4</v>
      </c>
    </row>
    <row r="313" spans="1:17" x14ac:dyDescent="0.25">
      <c r="A313" s="105">
        <v>39251</v>
      </c>
      <c r="B313" t="s">
        <v>121</v>
      </c>
      <c r="C313" s="108">
        <v>6.2300000000000001E-2</v>
      </c>
      <c r="D313" s="108">
        <v>6.3500000000000001E-2</v>
      </c>
      <c r="E313" s="108">
        <v>6.6000000000000003E-2</v>
      </c>
      <c r="F313" s="108">
        <v>6.3899999999999998E-2</v>
      </c>
      <c r="G313" s="187"/>
      <c r="H313" s="108"/>
      <c r="I313" s="108"/>
      <c r="J313" s="108"/>
      <c r="K313" s="108">
        <v>6.3799999999999996E-2</v>
      </c>
      <c r="L313" s="108"/>
      <c r="M313" s="108"/>
      <c r="N313" s="108"/>
      <c r="O313" s="189">
        <f t="shared" si="8"/>
        <v>39234</v>
      </c>
      <c r="Q313" s="185">
        <f t="shared" si="9"/>
        <v>2.9999999999999472E-4</v>
      </c>
    </row>
    <row r="314" spans="1:17" x14ac:dyDescent="0.25">
      <c r="A314" s="105">
        <v>39253</v>
      </c>
      <c r="B314" t="s">
        <v>121</v>
      </c>
      <c r="C314" s="108">
        <v>6.2100000000000002E-2</v>
      </c>
      <c r="D314" s="108">
        <v>6.3399999999999998E-2</v>
      </c>
      <c r="E314" s="108">
        <v>6.5600000000000006E-2</v>
      </c>
      <c r="F314" s="108">
        <v>6.3700000000000007E-2</v>
      </c>
      <c r="G314" s="187"/>
      <c r="H314" s="108"/>
      <c r="I314" s="108"/>
      <c r="J314" s="108"/>
      <c r="K314" s="108">
        <v>6.3700000000000007E-2</v>
      </c>
      <c r="L314" s="108"/>
      <c r="M314" s="108"/>
      <c r="N314" s="108"/>
      <c r="O314" s="189">
        <f t="shared" si="8"/>
        <v>39234</v>
      </c>
      <c r="Q314" s="185">
        <f t="shared" si="9"/>
        <v>3.0000000000000859E-4</v>
      </c>
    </row>
    <row r="315" spans="1:17" x14ac:dyDescent="0.25">
      <c r="A315" s="105">
        <v>39254</v>
      </c>
      <c r="B315" t="s">
        <v>121</v>
      </c>
      <c r="C315" s="108">
        <v>6.2700000000000006E-2</v>
      </c>
      <c r="D315" s="108">
        <v>6.3899999999999998E-2</v>
      </c>
      <c r="E315" s="108">
        <v>6.6100000000000006E-2</v>
      </c>
      <c r="F315" s="108">
        <v>6.4199999999999993E-2</v>
      </c>
      <c r="G315" s="187"/>
      <c r="H315" s="108"/>
      <c r="I315" s="108"/>
      <c r="J315" s="108"/>
      <c r="K315" s="108">
        <v>6.4199999999999993E-2</v>
      </c>
      <c r="L315" s="108"/>
      <c r="M315" s="108"/>
      <c r="N315" s="108"/>
      <c r="O315" s="189">
        <f t="shared" si="8"/>
        <v>39234</v>
      </c>
      <c r="Q315" s="185">
        <f t="shared" si="9"/>
        <v>2.9999999999999472E-4</v>
      </c>
    </row>
    <row r="316" spans="1:17" x14ac:dyDescent="0.25">
      <c r="A316" s="105">
        <v>39255</v>
      </c>
      <c r="B316" t="s">
        <v>121</v>
      </c>
      <c r="C316" s="108">
        <v>6.25E-2</v>
      </c>
      <c r="D316" s="108">
        <v>6.3600000000000004E-2</v>
      </c>
      <c r="E316" s="108">
        <v>6.59E-2</v>
      </c>
      <c r="F316" s="108">
        <v>6.4000000000000001E-2</v>
      </c>
      <c r="G316" s="187"/>
      <c r="H316" s="108"/>
      <c r="I316" s="108"/>
      <c r="J316" s="108"/>
      <c r="K316" s="108">
        <v>6.3899999999999998E-2</v>
      </c>
      <c r="L316" s="108"/>
      <c r="M316" s="108"/>
      <c r="N316" s="108"/>
      <c r="O316" s="189">
        <f t="shared" si="8"/>
        <v>39234</v>
      </c>
      <c r="Q316" s="185">
        <f t="shared" si="9"/>
        <v>2.9999999999999472E-4</v>
      </c>
    </row>
    <row r="317" spans="1:17" x14ac:dyDescent="0.25">
      <c r="A317" s="105">
        <v>39259</v>
      </c>
      <c r="B317" t="s">
        <v>121</v>
      </c>
      <c r="C317" s="108">
        <v>6.2100000000000002E-2</v>
      </c>
      <c r="D317" s="108">
        <v>6.3299999999999995E-2</v>
      </c>
      <c r="E317" s="108">
        <v>6.5500000000000003E-2</v>
      </c>
      <c r="F317" s="108">
        <v>6.3600000000000004E-2</v>
      </c>
      <c r="G317" s="187"/>
      <c r="H317" s="108"/>
      <c r="I317" s="108"/>
      <c r="J317" s="108"/>
      <c r="K317" s="108">
        <v>6.3600000000000004E-2</v>
      </c>
      <c r="L317" s="108"/>
      <c r="M317" s="108"/>
      <c r="N317" s="108"/>
      <c r="O317" s="189">
        <f t="shared" si="8"/>
        <v>39234</v>
      </c>
      <c r="Q317" s="185">
        <f t="shared" si="9"/>
        <v>3.0000000000000859E-4</v>
      </c>
    </row>
    <row r="318" spans="1:17" x14ac:dyDescent="0.25">
      <c r="A318" s="105">
        <v>39260</v>
      </c>
      <c r="B318" t="s">
        <v>121</v>
      </c>
      <c r="C318" s="108">
        <v>6.1800000000000001E-2</v>
      </c>
      <c r="D318" s="108">
        <v>6.3E-2</v>
      </c>
      <c r="E318" s="108">
        <v>6.5199999999999994E-2</v>
      </c>
      <c r="F318" s="108">
        <v>6.3299999999999995E-2</v>
      </c>
      <c r="G318" s="187"/>
      <c r="H318" s="108"/>
      <c r="I318" s="108"/>
      <c r="J318" s="108"/>
      <c r="K318" s="108">
        <v>6.3299999999999995E-2</v>
      </c>
      <c r="L318" s="108"/>
      <c r="M318" s="108"/>
      <c r="N318" s="108"/>
      <c r="O318" s="189">
        <f t="shared" si="8"/>
        <v>39234</v>
      </c>
      <c r="Q318" s="185">
        <f t="shared" si="9"/>
        <v>2.9999999999999472E-4</v>
      </c>
    </row>
    <row r="319" spans="1:17" x14ac:dyDescent="0.25">
      <c r="A319" s="105">
        <v>39261</v>
      </c>
      <c r="B319" t="s">
        <v>121</v>
      </c>
      <c r="C319" s="108">
        <v>6.2100000000000002E-2</v>
      </c>
      <c r="D319" s="108">
        <v>6.3299999999999995E-2</v>
      </c>
      <c r="E319" s="108">
        <v>6.5600000000000006E-2</v>
      </c>
      <c r="F319" s="108">
        <v>6.3700000000000007E-2</v>
      </c>
      <c r="G319" s="187"/>
      <c r="H319" s="108"/>
      <c r="I319" s="108"/>
      <c r="J319" s="108"/>
      <c r="K319" s="108">
        <v>6.3600000000000004E-2</v>
      </c>
      <c r="L319" s="108"/>
      <c r="M319" s="108"/>
      <c r="N319" s="108"/>
      <c r="O319" s="189">
        <f t="shared" si="8"/>
        <v>39234</v>
      </c>
      <c r="Q319" s="185">
        <f t="shared" si="9"/>
        <v>3.0000000000000859E-4</v>
      </c>
    </row>
    <row r="320" spans="1:17" x14ac:dyDescent="0.25">
      <c r="A320" s="105">
        <v>39262</v>
      </c>
      <c r="B320" t="s">
        <v>121</v>
      </c>
      <c r="C320" s="108">
        <v>6.1199999999999997E-2</v>
      </c>
      <c r="D320" s="108">
        <v>6.2399999999999997E-2</v>
      </c>
      <c r="E320" s="108">
        <v>6.4600000000000005E-2</v>
      </c>
      <c r="F320" s="108">
        <v>6.2700000000000006E-2</v>
      </c>
      <c r="G320" s="187"/>
      <c r="H320" s="108"/>
      <c r="I320" s="108"/>
      <c r="J320" s="108"/>
      <c r="K320" s="108">
        <v>6.2699999999999992E-2</v>
      </c>
      <c r="L320" s="108"/>
      <c r="M320" s="108"/>
      <c r="N320" s="108"/>
      <c r="O320" s="189">
        <f t="shared" si="8"/>
        <v>39234</v>
      </c>
      <c r="Q320" s="185">
        <f t="shared" si="9"/>
        <v>2.9999999999999472E-4</v>
      </c>
    </row>
    <row r="321" spans="1:17" x14ac:dyDescent="0.25">
      <c r="A321" s="105">
        <v>39265</v>
      </c>
      <c r="B321" t="s">
        <v>121</v>
      </c>
      <c r="C321" s="108">
        <v>6.0900000000000003E-2</v>
      </c>
      <c r="D321" s="108">
        <v>6.2100000000000002E-2</v>
      </c>
      <c r="E321" s="108">
        <v>6.4399999999999999E-2</v>
      </c>
      <c r="F321" s="108">
        <v>6.25E-2</v>
      </c>
      <c r="G321" s="187"/>
      <c r="H321" s="108"/>
      <c r="I321" s="108"/>
      <c r="J321" s="108"/>
      <c r="K321" s="108">
        <v>6.25E-2</v>
      </c>
      <c r="L321" s="108"/>
      <c r="M321" s="108"/>
      <c r="N321" s="108"/>
      <c r="O321" s="189">
        <f t="shared" si="8"/>
        <v>39264</v>
      </c>
      <c r="Q321" s="185">
        <f t="shared" si="9"/>
        <v>3.9999999999999758E-4</v>
      </c>
    </row>
    <row r="322" spans="1:17" x14ac:dyDescent="0.25">
      <c r="A322" s="105">
        <v>39266</v>
      </c>
      <c r="B322" t="s">
        <v>121</v>
      </c>
      <c r="C322" s="108">
        <v>6.1400000000000003E-2</v>
      </c>
      <c r="D322" s="108">
        <v>6.25E-2</v>
      </c>
      <c r="E322" s="108">
        <v>6.4899999999999999E-2</v>
      </c>
      <c r="F322" s="108">
        <v>6.2899999999999998E-2</v>
      </c>
      <c r="G322" s="187"/>
      <c r="H322" s="108"/>
      <c r="I322" s="108"/>
      <c r="J322" s="108"/>
      <c r="K322" s="108">
        <v>6.2899999999999998E-2</v>
      </c>
      <c r="L322" s="108"/>
      <c r="M322" s="108"/>
      <c r="N322" s="108"/>
      <c r="O322" s="189">
        <f t="shared" si="8"/>
        <v>39264</v>
      </c>
      <c r="Q322" s="185">
        <f t="shared" si="9"/>
        <v>3.9999999999999758E-4</v>
      </c>
    </row>
    <row r="323" spans="1:17" x14ac:dyDescent="0.25">
      <c r="A323" s="105">
        <v>39268</v>
      </c>
      <c r="B323" t="s">
        <v>121</v>
      </c>
      <c r="C323" s="108">
        <v>6.2300000000000001E-2</v>
      </c>
      <c r="D323" s="108">
        <v>6.3399999999999998E-2</v>
      </c>
      <c r="E323" s="108">
        <v>6.5799999999999997E-2</v>
      </c>
      <c r="F323" s="108">
        <v>6.3799999999999996E-2</v>
      </c>
      <c r="G323" s="187"/>
      <c r="H323" s="108"/>
      <c r="I323" s="108"/>
      <c r="J323" s="108"/>
      <c r="K323" s="108">
        <v>6.3799999999999996E-2</v>
      </c>
      <c r="L323" s="108"/>
      <c r="M323" s="108"/>
      <c r="N323" s="108"/>
      <c r="O323" s="189">
        <f t="shared" si="8"/>
        <v>39264</v>
      </c>
      <c r="Q323" s="185">
        <f t="shared" si="9"/>
        <v>3.9999999999999758E-4</v>
      </c>
    </row>
    <row r="324" spans="1:17" x14ac:dyDescent="0.25">
      <c r="A324" s="105">
        <v>39269</v>
      </c>
      <c r="B324" t="s">
        <v>121</v>
      </c>
      <c r="C324" s="108">
        <v>6.2700000000000006E-2</v>
      </c>
      <c r="D324" s="108">
        <v>6.3899999999999998E-2</v>
      </c>
      <c r="E324" s="108">
        <v>6.6199999999999995E-2</v>
      </c>
      <c r="F324" s="108">
        <v>6.4299999999999996E-2</v>
      </c>
      <c r="G324" s="187"/>
      <c r="H324" s="108"/>
      <c r="I324" s="108"/>
      <c r="J324" s="108"/>
      <c r="K324" s="108">
        <v>6.4299999999999996E-2</v>
      </c>
      <c r="L324" s="108"/>
      <c r="M324" s="108"/>
      <c r="N324" s="108"/>
      <c r="O324" s="189">
        <f t="shared" si="8"/>
        <v>39264</v>
      </c>
      <c r="Q324" s="185">
        <f t="shared" si="9"/>
        <v>3.9999999999999758E-4</v>
      </c>
    </row>
    <row r="325" spans="1:17" x14ac:dyDescent="0.25">
      <c r="A325" s="105">
        <v>39272</v>
      </c>
      <c r="B325" t="s">
        <v>121</v>
      </c>
      <c r="C325" s="108">
        <v>6.2300000000000001E-2</v>
      </c>
      <c r="D325" s="108">
        <v>6.3500000000000001E-2</v>
      </c>
      <c r="E325" s="108">
        <v>6.5799999999999997E-2</v>
      </c>
      <c r="F325" s="108">
        <v>6.3899999999999998E-2</v>
      </c>
      <c r="G325" s="187"/>
      <c r="H325" s="108"/>
      <c r="I325" s="108"/>
      <c r="J325" s="108"/>
      <c r="K325" s="108">
        <v>6.3899999999999998E-2</v>
      </c>
      <c r="L325" s="108"/>
      <c r="M325" s="108"/>
      <c r="N325" s="108"/>
      <c r="O325" s="189">
        <f t="shared" ref="O325:O388" si="10">DATE(YEAR(A325),MONTH(A325),1)</f>
        <v>39264</v>
      </c>
      <c r="Q325" s="185">
        <f t="shared" ref="Q325:Q388" si="11">K325-D325</f>
        <v>3.9999999999999758E-4</v>
      </c>
    </row>
    <row r="326" spans="1:17" x14ac:dyDescent="0.25">
      <c r="A326" s="105">
        <v>39273</v>
      </c>
      <c r="B326" t="s">
        <v>121</v>
      </c>
      <c r="C326" s="108">
        <v>6.1199999999999997E-2</v>
      </c>
      <c r="D326" s="108">
        <v>6.2399999999999997E-2</v>
      </c>
      <c r="E326" s="108">
        <v>6.4699999999999994E-2</v>
      </c>
      <c r="F326" s="108">
        <v>6.2799999999999995E-2</v>
      </c>
      <c r="G326" s="187"/>
      <c r="H326" s="108"/>
      <c r="I326" s="108"/>
      <c r="J326" s="108"/>
      <c r="K326" s="108">
        <v>6.2800000000000009E-2</v>
      </c>
      <c r="L326" s="108"/>
      <c r="M326" s="108"/>
      <c r="N326" s="108"/>
      <c r="O326" s="189">
        <f t="shared" si="10"/>
        <v>39264</v>
      </c>
      <c r="Q326" s="185">
        <f t="shared" si="11"/>
        <v>4.0000000000001146E-4</v>
      </c>
    </row>
    <row r="327" spans="1:17" x14ac:dyDescent="0.25">
      <c r="A327" s="105">
        <v>39274</v>
      </c>
      <c r="B327" t="s">
        <v>121</v>
      </c>
      <c r="C327" s="108">
        <v>6.1600000000000002E-2</v>
      </c>
      <c r="D327" s="108">
        <v>6.2899999999999998E-2</v>
      </c>
      <c r="E327" s="108">
        <v>6.5199999999999994E-2</v>
      </c>
      <c r="F327" s="108">
        <v>6.3200000000000006E-2</v>
      </c>
      <c r="G327" s="187"/>
      <c r="H327" s="108"/>
      <c r="I327" s="108"/>
      <c r="J327" s="108"/>
      <c r="K327" s="108">
        <v>6.3299999999999995E-2</v>
      </c>
      <c r="L327" s="108"/>
      <c r="M327" s="108"/>
      <c r="N327" s="108"/>
      <c r="O327" s="189">
        <f t="shared" si="10"/>
        <v>39264</v>
      </c>
      <c r="Q327" s="185">
        <f t="shared" si="11"/>
        <v>3.9999999999999758E-4</v>
      </c>
    </row>
    <row r="328" spans="1:17" x14ac:dyDescent="0.25">
      <c r="A328" s="105">
        <v>39275</v>
      </c>
      <c r="B328" t="s">
        <v>121</v>
      </c>
      <c r="C328" s="108">
        <v>6.2E-2</v>
      </c>
      <c r="D328" s="108">
        <v>6.3200000000000006E-2</v>
      </c>
      <c r="E328" s="108">
        <v>6.5600000000000006E-2</v>
      </c>
      <c r="F328" s="108">
        <v>6.3600000000000004E-2</v>
      </c>
      <c r="G328" s="187"/>
      <c r="H328" s="108"/>
      <c r="I328" s="108"/>
      <c r="J328" s="108"/>
      <c r="K328" s="108">
        <v>6.3600000000000004E-2</v>
      </c>
      <c r="L328" s="108"/>
      <c r="M328" s="108"/>
      <c r="N328" s="108"/>
      <c r="O328" s="189">
        <f t="shared" si="10"/>
        <v>39264</v>
      </c>
      <c r="Q328" s="185">
        <f t="shared" si="11"/>
        <v>3.9999999999999758E-4</v>
      </c>
    </row>
    <row r="329" spans="1:17" x14ac:dyDescent="0.25">
      <c r="A329" s="105">
        <v>39276</v>
      </c>
      <c r="B329" t="s">
        <v>121</v>
      </c>
      <c r="C329" s="108">
        <v>6.1800000000000001E-2</v>
      </c>
      <c r="D329" s="108">
        <v>6.3100000000000003E-2</v>
      </c>
      <c r="E329" s="108">
        <v>6.54E-2</v>
      </c>
      <c r="F329" s="108">
        <v>6.3399999999999998E-2</v>
      </c>
      <c r="G329" s="187"/>
      <c r="H329" s="108"/>
      <c r="I329" s="108"/>
      <c r="J329" s="108"/>
      <c r="K329" s="108">
        <v>6.3500000000000001E-2</v>
      </c>
      <c r="L329" s="108"/>
      <c r="M329" s="108"/>
      <c r="N329" s="108"/>
      <c r="O329" s="189">
        <f t="shared" si="10"/>
        <v>39264</v>
      </c>
      <c r="Q329" s="185">
        <f t="shared" si="11"/>
        <v>3.9999999999999758E-4</v>
      </c>
    </row>
    <row r="330" spans="1:17" x14ac:dyDescent="0.25">
      <c r="A330" s="105">
        <v>39279</v>
      </c>
      <c r="B330" t="s">
        <v>121</v>
      </c>
      <c r="C330" s="108">
        <v>6.1100000000000002E-2</v>
      </c>
      <c r="D330" s="108">
        <v>6.2399999999999997E-2</v>
      </c>
      <c r="E330" s="108">
        <v>6.4699999999999994E-2</v>
      </c>
      <c r="F330" s="108">
        <v>6.2700000000000006E-2</v>
      </c>
      <c r="G330" s="187"/>
      <c r="H330" s="108"/>
      <c r="I330" s="108"/>
      <c r="J330" s="108"/>
      <c r="K330" s="108">
        <v>6.2800000000000009E-2</v>
      </c>
      <c r="L330" s="108"/>
      <c r="M330" s="108"/>
      <c r="N330" s="108"/>
      <c r="O330" s="189">
        <f t="shared" si="10"/>
        <v>39264</v>
      </c>
      <c r="Q330" s="185">
        <f t="shared" si="11"/>
        <v>4.0000000000001146E-4</v>
      </c>
    </row>
    <row r="331" spans="1:17" x14ac:dyDescent="0.25">
      <c r="A331" s="105">
        <v>39280</v>
      </c>
      <c r="B331" t="s">
        <v>121</v>
      </c>
      <c r="C331" s="108">
        <v>6.1400000000000003E-2</v>
      </c>
      <c r="D331" s="108">
        <v>6.2700000000000006E-2</v>
      </c>
      <c r="E331" s="108">
        <v>6.5100000000000005E-2</v>
      </c>
      <c r="F331" s="108">
        <v>6.3100000000000003E-2</v>
      </c>
      <c r="G331" s="187"/>
      <c r="H331" s="108"/>
      <c r="I331" s="108"/>
      <c r="J331" s="108"/>
      <c r="K331" s="108">
        <v>6.3200000000000006E-2</v>
      </c>
      <c r="L331" s="108"/>
      <c r="M331" s="108"/>
      <c r="N331" s="108"/>
      <c r="O331" s="189">
        <f t="shared" si="10"/>
        <v>39264</v>
      </c>
      <c r="Q331" s="185">
        <f t="shared" si="11"/>
        <v>5.0000000000000044E-4</v>
      </c>
    </row>
    <row r="332" spans="1:17" x14ac:dyDescent="0.25">
      <c r="A332" s="105">
        <v>39281</v>
      </c>
      <c r="B332" t="s">
        <v>121</v>
      </c>
      <c r="C332" s="108">
        <v>6.08E-2</v>
      </c>
      <c r="D332" s="108">
        <v>6.2199999999999998E-2</v>
      </c>
      <c r="E332" s="108">
        <v>6.4500000000000002E-2</v>
      </c>
      <c r="F332" s="108">
        <v>6.25E-2</v>
      </c>
      <c r="G332" s="187"/>
      <c r="H332" s="108"/>
      <c r="I332" s="108"/>
      <c r="J332" s="108"/>
      <c r="K332" s="108">
        <v>6.2600000000000003E-2</v>
      </c>
      <c r="L332" s="108"/>
      <c r="M332" s="108"/>
      <c r="N332" s="108"/>
      <c r="O332" s="189">
        <f t="shared" si="10"/>
        <v>39264</v>
      </c>
      <c r="Q332" s="185">
        <f t="shared" si="11"/>
        <v>4.0000000000000452E-4</v>
      </c>
    </row>
    <row r="333" spans="1:17" x14ac:dyDescent="0.25">
      <c r="A333" s="105">
        <v>39282</v>
      </c>
      <c r="B333" t="s">
        <v>121</v>
      </c>
      <c r="C333" s="108">
        <v>6.0999999999999999E-2</v>
      </c>
      <c r="D333" s="108">
        <v>6.2399999999999997E-2</v>
      </c>
      <c r="E333" s="108">
        <v>6.4799999999999996E-2</v>
      </c>
      <c r="F333" s="108">
        <v>6.2700000000000006E-2</v>
      </c>
      <c r="G333" s="187"/>
      <c r="H333" s="108"/>
      <c r="I333" s="108"/>
      <c r="J333" s="108"/>
      <c r="K333" s="108">
        <v>6.2800000000000009E-2</v>
      </c>
      <c r="L333" s="108"/>
      <c r="M333" s="108"/>
      <c r="N333" s="108"/>
      <c r="O333" s="189">
        <f t="shared" si="10"/>
        <v>39264</v>
      </c>
      <c r="Q333" s="185">
        <f t="shared" si="11"/>
        <v>4.0000000000001146E-4</v>
      </c>
    </row>
    <row r="334" spans="1:17" x14ac:dyDescent="0.25">
      <c r="A334" s="105">
        <v>39283</v>
      </c>
      <c r="B334" t="s">
        <v>121</v>
      </c>
      <c r="C334" s="108">
        <v>6.0499999999999998E-2</v>
      </c>
      <c r="D334" s="108">
        <v>6.1899999999999997E-2</v>
      </c>
      <c r="E334" s="108">
        <v>6.4299999999999996E-2</v>
      </c>
      <c r="F334" s="108">
        <v>6.2199999999999998E-2</v>
      </c>
      <c r="G334" s="187"/>
      <c r="H334" s="108"/>
      <c r="I334" s="108"/>
      <c r="J334" s="108"/>
      <c r="K334" s="108">
        <v>6.2300000000000001E-2</v>
      </c>
      <c r="L334" s="108"/>
      <c r="M334" s="108"/>
      <c r="N334" s="108"/>
      <c r="O334" s="189">
        <f t="shared" si="10"/>
        <v>39264</v>
      </c>
      <c r="Q334" s="185">
        <f t="shared" si="11"/>
        <v>4.0000000000000452E-4</v>
      </c>
    </row>
    <row r="335" spans="1:17" x14ac:dyDescent="0.25">
      <c r="A335" s="105">
        <v>39286</v>
      </c>
      <c r="B335" t="s">
        <v>121</v>
      </c>
      <c r="C335" s="108">
        <v>6.0699999999999997E-2</v>
      </c>
      <c r="D335" s="108">
        <v>6.1899999999999997E-2</v>
      </c>
      <c r="E335" s="108">
        <v>6.4299999999999996E-2</v>
      </c>
      <c r="F335" s="108">
        <v>6.2300000000000001E-2</v>
      </c>
      <c r="G335" s="187"/>
      <c r="H335" s="108"/>
      <c r="I335" s="108"/>
      <c r="J335" s="108"/>
      <c r="K335" s="108">
        <v>6.2400000000000004E-2</v>
      </c>
      <c r="L335" s="108"/>
      <c r="M335" s="108"/>
      <c r="N335" s="108"/>
      <c r="O335" s="189">
        <f t="shared" si="10"/>
        <v>39264</v>
      </c>
      <c r="Q335" s="185">
        <f t="shared" si="11"/>
        <v>5.0000000000000738E-4</v>
      </c>
    </row>
    <row r="336" spans="1:17" x14ac:dyDescent="0.25">
      <c r="A336" s="105">
        <v>39287</v>
      </c>
      <c r="B336" t="s">
        <v>121</v>
      </c>
      <c r="C336" s="108">
        <v>6.08E-2</v>
      </c>
      <c r="D336" s="108">
        <v>6.2E-2</v>
      </c>
      <c r="E336" s="108">
        <v>6.4500000000000002E-2</v>
      </c>
      <c r="F336" s="108">
        <v>6.2399999999999997E-2</v>
      </c>
      <c r="G336" s="187"/>
      <c r="H336" s="108"/>
      <c r="I336" s="108"/>
      <c r="J336" s="108"/>
      <c r="K336" s="108">
        <v>6.2400000000000004E-2</v>
      </c>
      <c r="L336" s="108"/>
      <c r="M336" s="108"/>
      <c r="N336" s="108"/>
      <c r="O336" s="189">
        <f t="shared" si="10"/>
        <v>39264</v>
      </c>
      <c r="Q336" s="185">
        <f t="shared" si="11"/>
        <v>4.0000000000000452E-4</v>
      </c>
    </row>
    <row r="337" spans="1:17" x14ac:dyDescent="0.25">
      <c r="A337" s="105">
        <v>39289</v>
      </c>
      <c r="B337" t="s">
        <v>121</v>
      </c>
      <c r="C337" s="108">
        <v>5.9799999999999999E-2</v>
      </c>
      <c r="D337" s="108">
        <v>6.1499999999999999E-2</v>
      </c>
      <c r="E337" s="108">
        <v>6.4100000000000004E-2</v>
      </c>
      <c r="F337" s="108">
        <v>6.1800000000000001E-2</v>
      </c>
      <c r="G337" s="187"/>
      <c r="H337" s="108"/>
      <c r="I337" s="108"/>
      <c r="J337" s="108"/>
      <c r="K337" s="108">
        <v>6.2199999999999998E-2</v>
      </c>
      <c r="L337" s="108"/>
      <c r="M337" s="108"/>
      <c r="N337" s="108"/>
      <c r="O337" s="189">
        <f t="shared" si="10"/>
        <v>39264</v>
      </c>
      <c r="Q337" s="185">
        <f t="shared" si="11"/>
        <v>6.9999999999999923E-4</v>
      </c>
    </row>
    <row r="338" spans="1:17" x14ac:dyDescent="0.25">
      <c r="A338" s="105">
        <v>39290</v>
      </c>
      <c r="B338" t="s">
        <v>121</v>
      </c>
      <c r="C338" s="108">
        <v>6.0100000000000001E-2</v>
      </c>
      <c r="D338" s="108">
        <v>6.2E-2</v>
      </c>
      <c r="E338" s="108">
        <v>6.4600000000000005E-2</v>
      </c>
      <c r="F338" s="108">
        <v>6.2199999999999998E-2</v>
      </c>
      <c r="G338" s="187"/>
      <c r="H338" s="108"/>
      <c r="I338" s="108"/>
      <c r="J338" s="108"/>
      <c r="K338" s="108">
        <v>6.2800000000000009E-2</v>
      </c>
      <c r="L338" s="108"/>
      <c r="M338" s="108"/>
      <c r="N338" s="108"/>
      <c r="O338" s="189">
        <f t="shared" si="10"/>
        <v>39264</v>
      </c>
      <c r="Q338" s="185">
        <f t="shared" si="11"/>
        <v>8.0000000000000904E-4</v>
      </c>
    </row>
    <row r="339" spans="1:17" x14ac:dyDescent="0.25">
      <c r="A339" s="105">
        <v>39293</v>
      </c>
      <c r="B339" t="s">
        <v>121</v>
      </c>
      <c r="C339" s="108">
        <v>6.0499999999999998E-2</v>
      </c>
      <c r="D339" s="108">
        <v>6.2100000000000002E-2</v>
      </c>
      <c r="E339" s="108">
        <v>6.5100000000000005E-2</v>
      </c>
      <c r="F339" s="108">
        <v>6.2600000000000003E-2</v>
      </c>
      <c r="G339" s="187"/>
      <c r="H339" s="108"/>
      <c r="I339" s="108"/>
      <c r="J339" s="108"/>
      <c r="K339" s="108">
        <v>6.2899999999999998E-2</v>
      </c>
      <c r="L339" s="108"/>
      <c r="M339" s="108"/>
      <c r="N339" s="108"/>
      <c r="O339" s="189">
        <f t="shared" si="10"/>
        <v>39264</v>
      </c>
      <c r="Q339" s="185">
        <f t="shared" si="11"/>
        <v>7.9999999999999516E-4</v>
      </c>
    </row>
    <row r="340" spans="1:17" x14ac:dyDescent="0.25">
      <c r="A340" s="105">
        <v>39295</v>
      </c>
      <c r="B340" t="s">
        <v>121</v>
      </c>
      <c r="C340" s="108">
        <v>6.0199999999999997E-2</v>
      </c>
      <c r="D340" s="108">
        <v>6.1699999999999998E-2</v>
      </c>
      <c r="E340" s="108">
        <v>6.4500000000000002E-2</v>
      </c>
      <c r="F340" s="108">
        <v>6.2100000000000002E-2</v>
      </c>
      <c r="G340" s="187"/>
      <c r="H340" s="108"/>
      <c r="I340" s="108"/>
      <c r="J340" s="108"/>
      <c r="K340" s="108">
        <v>6.25E-2</v>
      </c>
      <c r="L340" s="108"/>
      <c r="M340" s="108"/>
      <c r="N340" s="108"/>
      <c r="O340" s="189">
        <f t="shared" si="10"/>
        <v>39295</v>
      </c>
      <c r="Q340" s="185">
        <f t="shared" si="11"/>
        <v>8.000000000000021E-4</v>
      </c>
    </row>
    <row r="341" spans="1:17" x14ac:dyDescent="0.25">
      <c r="A341" s="105">
        <v>39296</v>
      </c>
      <c r="B341" t="s">
        <v>121</v>
      </c>
      <c r="C341" s="108">
        <v>6.0100000000000001E-2</v>
      </c>
      <c r="D341" s="108">
        <v>6.1400000000000003E-2</v>
      </c>
      <c r="E341" s="108">
        <v>6.4299999999999996E-2</v>
      </c>
      <c r="F341" s="108">
        <v>6.1899999999999997E-2</v>
      </c>
      <c r="G341" s="187"/>
      <c r="H341" s="108"/>
      <c r="I341" s="108"/>
      <c r="J341" s="108"/>
      <c r="K341" s="108">
        <v>6.2199999999999998E-2</v>
      </c>
      <c r="L341" s="108"/>
      <c r="M341" s="108"/>
      <c r="N341" s="108"/>
      <c r="O341" s="189">
        <f t="shared" si="10"/>
        <v>39295</v>
      </c>
      <c r="Q341" s="185">
        <f t="shared" si="11"/>
        <v>7.9999999999999516E-4</v>
      </c>
    </row>
    <row r="342" spans="1:17" x14ac:dyDescent="0.25">
      <c r="A342" s="105">
        <v>39297</v>
      </c>
      <c r="B342" t="s">
        <v>121</v>
      </c>
      <c r="C342" s="108">
        <v>5.9799999999999999E-2</v>
      </c>
      <c r="D342" s="108">
        <v>6.1100000000000002E-2</v>
      </c>
      <c r="E342" s="108">
        <v>6.4000000000000001E-2</v>
      </c>
      <c r="F342" s="108">
        <v>6.1600000000000002E-2</v>
      </c>
      <c r="G342" s="187"/>
      <c r="H342" s="108"/>
      <c r="I342" s="108"/>
      <c r="J342" s="108"/>
      <c r="K342" s="108">
        <v>6.1900000000000004E-2</v>
      </c>
      <c r="L342" s="108"/>
      <c r="M342" s="108"/>
      <c r="N342" s="108"/>
      <c r="O342" s="189">
        <f t="shared" si="10"/>
        <v>39295</v>
      </c>
      <c r="Q342" s="185">
        <f t="shared" si="11"/>
        <v>8.000000000000021E-4</v>
      </c>
    </row>
    <row r="343" spans="1:17" x14ac:dyDescent="0.25">
      <c r="A343" s="105">
        <v>39300</v>
      </c>
      <c r="B343" t="s">
        <v>121</v>
      </c>
      <c r="C343" s="108">
        <v>6.0100000000000001E-2</v>
      </c>
      <c r="D343" s="108">
        <v>6.1499999999999999E-2</v>
      </c>
      <c r="E343" s="108">
        <v>6.4399999999999999E-2</v>
      </c>
      <c r="F343" s="108">
        <v>6.2E-2</v>
      </c>
      <c r="G343" s="187"/>
      <c r="H343" s="108"/>
      <c r="I343" s="108"/>
      <c r="J343" s="108"/>
      <c r="K343" s="108">
        <v>6.2300000000000001E-2</v>
      </c>
      <c r="L343" s="108"/>
      <c r="M343" s="108"/>
      <c r="N343" s="108"/>
      <c r="O343" s="189">
        <f t="shared" si="10"/>
        <v>39295</v>
      </c>
      <c r="Q343" s="185">
        <f t="shared" si="11"/>
        <v>8.000000000000021E-4</v>
      </c>
    </row>
    <row r="344" spans="1:17" x14ac:dyDescent="0.25">
      <c r="A344" s="105">
        <v>39301</v>
      </c>
      <c r="B344" t="s">
        <v>121</v>
      </c>
      <c r="C344" s="108">
        <v>0.06</v>
      </c>
      <c r="D344" s="108">
        <v>6.1400000000000003E-2</v>
      </c>
      <c r="E344" s="108">
        <v>6.4299999999999996E-2</v>
      </c>
      <c r="F344" s="108">
        <v>6.1899999999999997E-2</v>
      </c>
      <c r="G344" s="187"/>
      <c r="H344" s="108"/>
      <c r="I344" s="108"/>
      <c r="J344" s="108"/>
      <c r="K344" s="108">
        <v>6.2199999999999998E-2</v>
      </c>
      <c r="L344" s="108"/>
      <c r="M344" s="108"/>
      <c r="N344" s="108"/>
      <c r="O344" s="189">
        <f t="shared" si="10"/>
        <v>39295</v>
      </c>
      <c r="Q344" s="185">
        <f t="shared" si="11"/>
        <v>7.9999999999999516E-4</v>
      </c>
    </row>
    <row r="345" spans="1:17" x14ac:dyDescent="0.25">
      <c r="A345" s="105">
        <v>39303</v>
      </c>
      <c r="B345" t="s">
        <v>121</v>
      </c>
      <c r="C345" s="108">
        <v>6.1400000000000003E-2</v>
      </c>
      <c r="D345" s="108">
        <v>6.2899999999999998E-2</v>
      </c>
      <c r="E345" s="108">
        <v>6.5500000000000003E-2</v>
      </c>
      <c r="F345" s="108">
        <v>6.3299999999999995E-2</v>
      </c>
      <c r="G345" s="187"/>
      <c r="H345" s="108"/>
      <c r="I345" s="108"/>
      <c r="J345" s="108"/>
      <c r="K345" s="108">
        <v>6.3500000000000001E-2</v>
      </c>
      <c r="L345" s="108"/>
      <c r="M345" s="108"/>
      <c r="N345" s="108"/>
      <c r="O345" s="189">
        <f t="shared" si="10"/>
        <v>39295</v>
      </c>
      <c r="Q345" s="185">
        <f t="shared" si="11"/>
        <v>6.0000000000000331E-4</v>
      </c>
    </row>
    <row r="346" spans="1:17" x14ac:dyDescent="0.25">
      <c r="A346" s="105">
        <v>39304</v>
      </c>
      <c r="B346" t="s">
        <v>121</v>
      </c>
      <c r="C346" s="108">
        <v>6.1499999999999999E-2</v>
      </c>
      <c r="D346" s="108">
        <v>6.2799999999999995E-2</v>
      </c>
      <c r="E346" s="108">
        <v>6.54E-2</v>
      </c>
      <c r="F346" s="108">
        <v>6.3200000000000006E-2</v>
      </c>
      <c r="G346" s="187"/>
      <c r="H346" s="108"/>
      <c r="I346" s="108"/>
      <c r="J346" s="108"/>
      <c r="K346" s="108">
        <v>6.3399999999999998E-2</v>
      </c>
      <c r="L346" s="108"/>
      <c r="M346" s="108"/>
      <c r="N346" s="108"/>
      <c r="O346" s="189">
        <f t="shared" si="10"/>
        <v>39295</v>
      </c>
      <c r="Q346" s="185">
        <f t="shared" si="11"/>
        <v>6.0000000000000331E-4</v>
      </c>
    </row>
    <row r="347" spans="1:17" x14ac:dyDescent="0.25">
      <c r="A347" s="105">
        <v>39307</v>
      </c>
      <c r="B347" t="s">
        <v>121</v>
      </c>
      <c r="C347" s="108">
        <v>6.1499999999999999E-2</v>
      </c>
      <c r="D347" s="108">
        <v>6.2899999999999998E-2</v>
      </c>
      <c r="E347" s="108">
        <v>6.54E-2</v>
      </c>
      <c r="F347" s="108">
        <v>6.3299999999999995E-2</v>
      </c>
      <c r="G347" s="187"/>
      <c r="H347" s="108"/>
      <c r="I347" s="108"/>
      <c r="J347" s="108"/>
      <c r="K347" s="108">
        <v>6.3500000000000001E-2</v>
      </c>
      <c r="L347" s="108"/>
      <c r="M347" s="108"/>
      <c r="N347" s="108"/>
      <c r="O347" s="189">
        <f t="shared" si="10"/>
        <v>39295</v>
      </c>
      <c r="Q347" s="185">
        <f t="shared" si="11"/>
        <v>6.0000000000000331E-4</v>
      </c>
    </row>
    <row r="348" spans="1:17" x14ac:dyDescent="0.25">
      <c r="A348" s="105">
        <v>39308</v>
      </c>
      <c r="B348" t="s">
        <v>121</v>
      </c>
      <c r="C348" s="108">
        <v>6.1400000000000003E-2</v>
      </c>
      <c r="D348" s="108">
        <v>6.2799999999999995E-2</v>
      </c>
      <c r="E348" s="108">
        <v>6.5299999999999997E-2</v>
      </c>
      <c r="F348" s="108">
        <v>6.3200000000000006E-2</v>
      </c>
      <c r="G348" s="187"/>
      <c r="H348" s="108"/>
      <c r="I348" s="108"/>
      <c r="J348" s="108"/>
      <c r="K348" s="108">
        <v>6.3299999999999995E-2</v>
      </c>
      <c r="L348" s="108"/>
      <c r="M348" s="108"/>
      <c r="N348" s="108"/>
      <c r="O348" s="189">
        <f t="shared" si="10"/>
        <v>39295</v>
      </c>
      <c r="Q348" s="185">
        <f t="shared" si="11"/>
        <v>5.0000000000000044E-4</v>
      </c>
    </row>
    <row r="349" spans="1:17" x14ac:dyDescent="0.25">
      <c r="A349" s="105">
        <v>39309</v>
      </c>
      <c r="B349" t="s">
        <v>121</v>
      </c>
      <c r="C349" s="108">
        <v>6.2E-2</v>
      </c>
      <c r="D349" s="108">
        <v>6.3299999999999995E-2</v>
      </c>
      <c r="E349" s="108">
        <v>6.59E-2</v>
      </c>
      <c r="F349" s="108">
        <v>6.3700000000000007E-2</v>
      </c>
      <c r="G349" s="187"/>
      <c r="H349" s="108"/>
      <c r="I349" s="108"/>
      <c r="J349" s="108"/>
      <c r="K349" s="108">
        <v>6.3700000000000007E-2</v>
      </c>
      <c r="L349" s="108"/>
      <c r="M349" s="108"/>
      <c r="N349" s="108"/>
      <c r="O349" s="189">
        <f t="shared" si="10"/>
        <v>39295</v>
      </c>
      <c r="Q349" s="185">
        <f t="shared" si="11"/>
        <v>4.0000000000001146E-4</v>
      </c>
    </row>
    <row r="350" spans="1:17" x14ac:dyDescent="0.25">
      <c r="A350" s="105">
        <v>39310</v>
      </c>
      <c r="B350" t="s">
        <v>121</v>
      </c>
      <c r="C350" s="108">
        <v>6.1499999999999999E-2</v>
      </c>
      <c r="D350" s="108">
        <v>6.2799999999999995E-2</v>
      </c>
      <c r="E350" s="108">
        <v>6.5299999999999997E-2</v>
      </c>
      <c r="F350" s="108">
        <v>6.3200000000000006E-2</v>
      </c>
      <c r="G350" s="187"/>
      <c r="H350" s="108"/>
      <c r="I350" s="108"/>
      <c r="J350" s="108"/>
      <c r="K350" s="108">
        <v>6.3200000000000006E-2</v>
      </c>
      <c r="L350" s="108"/>
      <c r="M350" s="108"/>
      <c r="N350" s="108"/>
      <c r="O350" s="189">
        <f t="shared" si="10"/>
        <v>39295</v>
      </c>
      <c r="Q350" s="185">
        <f t="shared" si="11"/>
        <v>4.0000000000001146E-4</v>
      </c>
    </row>
    <row r="351" spans="1:17" x14ac:dyDescent="0.25">
      <c r="A351" s="105">
        <v>39311</v>
      </c>
      <c r="B351" t="s">
        <v>121</v>
      </c>
      <c r="C351" s="108">
        <v>6.2300000000000001E-2</v>
      </c>
      <c r="D351" s="108">
        <v>6.3600000000000004E-2</v>
      </c>
      <c r="E351" s="108">
        <v>6.6299999999999998E-2</v>
      </c>
      <c r="F351" s="108">
        <v>6.4100000000000004E-2</v>
      </c>
      <c r="G351" s="187"/>
      <c r="H351" s="108"/>
      <c r="I351" s="108"/>
      <c r="J351" s="108"/>
      <c r="K351" s="108">
        <v>6.3899999999999998E-2</v>
      </c>
      <c r="L351" s="108"/>
      <c r="M351" s="108"/>
      <c r="N351" s="108"/>
      <c r="O351" s="189">
        <f t="shared" si="10"/>
        <v>39295</v>
      </c>
      <c r="Q351" s="185">
        <f t="shared" si="11"/>
        <v>2.9999999999999472E-4</v>
      </c>
    </row>
    <row r="352" spans="1:17" x14ac:dyDescent="0.25">
      <c r="A352" s="105">
        <v>39314</v>
      </c>
      <c r="B352" t="s">
        <v>121</v>
      </c>
      <c r="C352" s="108">
        <v>6.1699999999999998E-2</v>
      </c>
      <c r="D352" s="108">
        <v>6.3399999999999998E-2</v>
      </c>
      <c r="E352" s="108">
        <v>6.6000000000000003E-2</v>
      </c>
      <c r="F352" s="108">
        <v>6.3700000000000007E-2</v>
      </c>
      <c r="G352" s="187"/>
      <c r="H352" s="108"/>
      <c r="I352" s="108"/>
      <c r="J352" s="108"/>
      <c r="K352" s="108">
        <v>6.3700000000000007E-2</v>
      </c>
      <c r="L352" s="108"/>
      <c r="M352" s="108"/>
      <c r="N352" s="108"/>
      <c r="O352" s="189">
        <f t="shared" si="10"/>
        <v>39295</v>
      </c>
      <c r="Q352" s="185">
        <f t="shared" si="11"/>
        <v>3.0000000000000859E-4</v>
      </c>
    </row>
    <row r="353" spans="1:17" x14ac:dyDescent="0.25">
      <c r="A353" s="105">
        <v>39315</v>
      </c>
      <c r="B353" t="s">
        <v>121</v>
      </c>
      <c r="C353" s="108">
        <v>6.1400000000000003E-2</v>
      </c>
      <c r="D353" s="108">
        <v>6.3E-2</v>
      </c>
      <c r="E353" s="108">
        <v>6.5600000000000006E-2</v>
      </c>
      <c r="F353" s="108">
        <v>6.3299999999999995E-2</v>
      </c>
      <c r="G353" s="187"/>
      <c r="H353" s="108"/>
      <c r="I353" s="108"/>
      <c r="J353" s="108"/>
      <c r="K353" s="108">
        <v>6.3399999999999998E-2</v>
      </c>
      <c r="L353" s="108"/>
      <c r="M353" s="108"/>
      <c r="N353" s="108"/>
      <c r="O353" s="189">
        <f t="shared" si="10"/>
        <v>39295</v>
      </c>
      <c r="Q353" s="185">
        <f t="shared" si="11"/>
        <v>3.9999999999999758E-4</v>
      </c>
    </row>
    <row r="354" spans="1:17" x14ac:dyDescent="0.25">
      <c r="A354" s="105">
        <v>39316</v>
      </c>
      <c r="B354" t="s">
        <v>121</v>
      </c>
      <c r="C354" s="108">
        <v>6.1499999999999999E-2</v>
      </c>
      <c r="D354" s="108">
        <v>6.3E-2</v>
      </c>
      <c r="E354" s="108">
        <v>6.5699999999999995E-2</v>
      </c>
      <c r="F354" s="108">
        <v>6.3399999999999998E-2</v>
      </c>
      <c r="G354" s="187"/>
      <c r="H354" s="108"/>
      <c r="I354" s="108"/>
      <c r="J354" s="108"/>
      <c r="K354" s="108">
        <v>6.3500000000000001E-2</v>
      </c>
      <c r="L354" s="108"/>
      <c r="M354" s="108"/>
      <c r="N354" s="108"/>
      <c r="O354" s="189">
        <f t="shared" si="10"/>
        <v>39295</v>
      </c>
      <c r="Q354" s="185">
        <f t="shared" si="11"/>
        <v>5.0000000000000044E-4</v>
      </c>
    </row>
    <row r="355" spans="1:17" x14ac:dyDescent="0.25">
      <c r="A355" s="105">
        <v>39317</v>
      </c>
      <c r="B355" t="s">
        <v>121</v>
      </c>
      <c r="C355" s="108">
        <v>6.1499999999999999E-2</v>
      </c>
      <c r="D355" s="108">
        <v>6.25E-2</v>
      </c>
      <c r="E355" s="108">
        <v>6.5299999999999997E-2</v>
      </c>
      <c r="F355" s="108">
        <v>6.3100000000000003E-2</v>
      </c>
      <c r="G355" s="187"/>
      <c r="H355" s="108"/>
      <c r="I355" s="108"/>
      <c r="J355" s="108"/>
      <c r="K355" s="108">
        <v>6.3099999999999989E-2</v>
      </c>
      <c r="L355" s="108"/>
      <c r="M355" s="108"/>
      <c r="N355" s="108"/>
      <c r="O355" s="189">
        <f t="shared" si="10"/>
        <v>39295</v>
      </c>
      <c r="Q355" s="185">
        <f t="shared" si="11"/>
        <v>5.9999999999998943E-4</v>
      </c>
    </row>
    <row r="356" spans="1:17" x14ac:dyDescent="0.25">
      <c r="A356" s="105">
        <v>39318</v>
      </c>
      <c r="B356" t="s">
        <v>121</v>
      </c>
      <c r="C356" s="108">
        <v>6.1199999999999997E-2</v>
      </c>
      <c r="D356" s="108">
        <v>6.2300000000000001E-2</v>
      </c>
      <c r="E356" s="108">
        <v>6.5100000000000005E-2</v>
      </c>
      <c r="F356" s="108">
        <v>6.2899999999999998E-2</v>
      </c>
      <c r="G356" s="187"/>
      <c r="H356" s="108"/>
      <c r="I356" s="108"/>
      <c r="J356" s="108"/>
      <c r="K356" s="108">
        <v>6.2899999999999998E-2</v>
      </c>
      <c r="L356" s="108"/>
      <c r="M356" s="108"/>
      <c r="N356" s="108"/>
      <c r="O356" s="189">
        <f t="shared" si="10"/>
        <v>39295</v>
      </c>
      <c r="Q356" s="185">
        <f t="shared" si="11"/>
        <v>5.9999999999999637E-4</v>
      </c>
    </row>
    <row r="357" spans="1:17" x14ac:dyDescent="0.25">
      <c r="A357" s="105">
        <v>39322</v>
      </c>
      <c r="B357" t="s">
        <v>121</v>
      </c>
      <c r="C357" s="108">
        <v>6.08E-2</v>
      </c>
      <c r="D357" s="108">
        <v>6.1899999999999997E-2</v>
      </c>
      <c r="E357" s="108">
        <v>6.4600000000000005E-2</v>
      </c>
      <c r="F357" s="108">
        <v>6.2399999999999997E-2</v>
      </c>
      <c r="G357" s="187"/>
      <c r="H357" s="108"/>
      <c r="I357" s="108"/>
      <c r="J357" s="108"/>
      <c r="K357" s="108">
        <v>6.2400000000000004E-2</v>
      </c>
      <c r="L357" s="108"/>
      <c r="M357" s="108"/>
      <c r="N357" s="108"/>
      <c r="O357" s="189">
        <f t="shared" si="10"/>
        <v>39295</v>
      </c>
      <c r="Q357" s="185">
        <f t="shared" si="11"/>
        <v>5.0000000000000738E-4</v>
      </c>
    </row>
    <row r="358" spans="1:17" x14ac:dyDescent="0.25">
      <c r="A358" s="105">
        <v>39324</v>
      </c>
      <c r="B358" t="s">
        <v>121</v>
      </c>
      <c r="C358" s="108">
        <v>6.0600000000000001E-2</v>
      </c>
      <c r="D358" s="108">
        <v>6.1600000000000002E-2</v>
      </c>
      <c r="E358" s="108">
        <v>6.4399999999999999E-2</v>
      </c>
      <c r="F358" s="108">
        <v>6.2199999999999998E-2</v>
      </c>
      <c r="G358" s="187"/>
      <c r="H358" s="108"/>
      <c r="I358" s="108"/>
      <c r="J358" s="108"/>
      <c r="K358" s="108">
        <v>6.2199999999999998E-2</v>
      </c>
      <c r="L358" s="108"/>
      <c r="M358" s="108"/>
      <c r="N358" s="108"/>
      <c r="O358" s="189">
        <f t="shared" si="10"/>
        <v>39295</v>
      </c>
      <c r="Q358" s="185">
        <f t="shared" si="11"/>
        <v>5.9999999999999637E-4</v>
      </c>
    </row>
    <row r="359" spans="1:17" x14ac:dyDescent="0.25">
      <c r="A359" s="105">
        <v>39325</v>
      </c>
      <c r="B359" t="s">
        <v>121</v>
      </c>
      <c r="C359" s="108">
        <v>6.0699999999999997E-2</v>
      </c>
      <c r="D359" s="108">
        <v>6.1699999999999998E-2</v>
      </c>
      <c r="E359" s="108">
        <v>6.4500000000000002E-2</v>
      </c>
      <c r="F359" s="108">
        <v>6.2300000000000001E-2</v>
      </c>
      <c r="G359" s="187"/>
      <c r="H359" s="108"/>
      <c r="I359" s="108"/>
      <c r="J359" s="108"/>
      <c r="K359" s="108">
        <v>6.2300000000000001E-2</v>
      </c>
      <c r="L359" s="108"/>
      <c r="M359" s="108"/>
      <c r="N359" s="108"/>
      <c r="O359" s="189">
        <f t="shared" si="10"/>
        <v>39295</v>
      </c>
      <c r="Q359" s="185">
        <f t="shared" si="11"/>
        <v>6.0000000000000331E-4</v>
      </c>
    </row>
    <row r="360" spans="1:17" x14ac:dyDescent="0.25">
      <c r="A360" s="105">
        <v>39330</v>
      </c>
      <c r="B360" t="s">
        <v>121</v>
      </c>
      <c r="C360" s="108">
        <v>6.0699999999999997E-2</v>
      </c>
      <c r="D360" s="108">
        <v>6.1199999999999997E-2</v>
      </c>
      <c r="E360" s="108">
        <v>6.4000000000000001E-2</v>
      </c>
      <c r="F360" s="108">
        <v>6.2E-2</v>
      </c>
      <c r="G360" s="187"/>
      <c r="H360" s="108"/>
      <c r="I360" s="108"/>
      <c r="J360" s="108"/>
      <c r="K360" s="108">
        <v>6.1799999999999994E-2</v>
      </c>
      <c r="L360" s="108"/>
      <c r="M360" s="108"/>
      <c r="N360" s="108"/>
      <c r="O360" s="189">
        <f t="shared" si="10"/>
        <v>39326</v>
      </c>
      <c r="Q360" s="185">
        <f t="shared" si="11"/>
        <v>5.9999999999999637E-4</v>
      </c>
    </row>
    <row r="361" spans="1:17" x14ac:dyDescent="0.25">
      <c r="A361" s="105">
        <v>39331</v>
      </c>
      <c r="B361" t="s">
        <v>121</v>
      </c>
      <c r="C361" s="108">
        <v>6.08E-2</v>
      </c>
      <c r="D361" s="108">
        <v>6.1400000000000003E-2</v>
      </c>
      <c r="E361" s="108">
        <v>6.4199999999999993E-2</v>
      </c>
      <c r="F361" s="108">
        <v>6.2100000000000002E-2</v>
      </c>
      <c r="G361" s="187"/>
      <c r="H361" s="108"/>
      <c r="I361" s="108"/>
      <c r="J361" s="108"/>
      <c r="K361" s="108">
        <v>6.2100000000000002E-2</v>
      </c>
      <c r="L361" s="108"/>
      <c r="M361" s="108"/>
      <c r="N361" s="108"/>
      <c r="O361" s="189">
        <f t="shared" si="10"/>
        <v>39326</v>
      </c>
      <c r="Q361" s="185">
        <f t="shared" si="11"/>
        <v>6.9999999999999923E-4</v>
      </c>
    </row>
    <row r="362" spans="1:17" x14ac:dyDescent="0.25">
      <c r="A362" s="105">
        <v>39332</v>
      </c>
      <c r="B362" t="s">
        <v>121</v>
      </c>
      <c r="C362" s="108">
        <v>5.9900000000000002E-2</v>
      </c>
      <c r="D362" s="108">
        <v>6.0499999999999998E-2</v>
      </c>
      <c r="E362" s="108">
        <v>6.3299999999999995E-2</v>
      </c>
      <c r="F362" s="108">
        <v>6.1199999999999997E-2</v>
      </c>
      <c r="G362" s="187"/>
      <c r="H362" s="108"/>
      <c r="I362" s="108"/>
      <c r="J362" s="108"/>
      <c r="K362" s="108">
        <v>6.13E-2</v>
      </c>
      <c r="L362" s="108"/>
      <c r="M362" s="108"/>
      <c r="N362" s="108"/>
      <c r="O362" s="189">
        <f t="shared" si="10"/>
        <v>39326</v>
      </c>
      <c r="Q362" s="185">
        <f t="shared" si="11"/>
        <v>8.000000000000021E-4</v>
      </c>
    </row>
    <row r="363" spans="1:17" x14ac:dyDescent="0.25">
      <c r="A363" s="105">
        <v>39335</v>
      </c>
      <c r="B363" t="s">
        <v>121</v>
      </c>
      <c r="C363" s="108">
        <v>5.9700000000000003E-2</v>
      </c>
      <c r="D363" s="108">
        <v>6.0299999999999999E-2</v>
      </c>
      <c r="E363" s="108">
        <v>6.3299999999999995E-2</v>
      </c>
      <c r="F363" s="108">
        <v>6.1100000000000002E-2</v>
      </c>
      <c r="G363" s="187"/>
      <c r="H363" s="108"/>
      <c r="I363" s="108"/>
      <c r="J363" s="108"/>
      <c r="K363" s="108">
        <v>6.0999999999999999E-2</v>
      </c>
      <c r="L363" s="108"/>
      <c r="M363" s="108"/>
      <c r="N363" s="108"/>
      <c r="O363" s="189">
        <f t="shared" si="10"/>
        <v>39326</v>
      </c>
      <c r="Q363" s="185">
        <f t="shared" si="11"/>
        <v>6.9999999999999923E-4</v>
      </c>
    </row>
    <row r="364" spans="1:17" x14ac:dyDescent="0.25">
      <c r="A364" s="105">
        <v>39336</v>
      </c>
      <c r="B364" t="s">
        <v>121</v>
      </c>
      <c r="C364" s="108">
        <v>5.9900000000000002E-2</v>
      </c>
      <c r="D364" s="108">
        <v>6.0600000000000001E-2</v>
      </c>
      <c r="E364" s="108">
        <v>6.3399999999999998E-2</v>
      </c>
      <c r="F364" s="108">
        <v>6.13E-2</v>
      </c>
      <c r="G364" s="187"/>
      <c r="H364" s="108"/>
      <c r="I364" s="108"/>
      <c r="J364" s="108"/>
      <c r="K364" s="108">
        <v>6.1200000000000004E-2</v>
      </c>
      <c r="L364" s="108"/>
      <c r="M364" s="108"/>
      <c r="N364" s="108"/>
      <c r="O364" s="189">
        <f t="shared" si="10"/>
        <v>39326</v>
      </c>
      <c r="Q364" s="185">
        <f t="shared" si="11"/>
        <v>6.0000000000000331E-4</v>
      </c>
    </row>
    <row r="365" spans="1:17" x14ac:dyDescent="0.25">
      <c r="A365" s="105">
        <v>39337</v>
      </c>
      <c r="B365" t="s">
        <v>121</v>
      </c>
      <c r="C365" s="108">
        <v>6.0199999999999997E-2</v>
      </c>
      <c r="D365" s="108">
        <v>6.0999999999999999E-2</v>
      </c>
      <c r="E365" s="108">
        <v>6.4000000000000001E-2</v>
      </c>
      <c r="F365" s="108">
        <v>6.1699999999999998E-2</v>
      </c>
      <c r="G365" s="187"/>
      <c r="H365" s="108"/>
      <c r="I365" s="108"/>
      <c r="J365" s="108"/>
      <c r="K365" s="108">
        <v>6.1699999999999998E-2</v>
      </c>
      <c r="L365" s="108"/>
      <c r="M365" s="108"/>
      <c r="N365" s="108"/>
      <c r="O365" s="189">
        <f t="shared" si="10"/>
        <v>39326</v>
      </c>
      <c r="Q365" s="185">
        <f t="shared" si="11"/>
        <v>6.9999999999999923E-4</v>
      </c>
    </row>
    <row r="366" spans="1:17" x14ac:dyDescent="0.25">
      <c r="A366" s="105">
        <v>39338</v>
      </c>
      <c r="B366" t="s">
        <v>121</v>
      </c>
      <c r="C366" s="108">
        <v>6.0699999999999997E-2</v>
      </c>
      <c r="D366" s="108">
        <v>6.1800000000000001E-2</v>
      </c>
      <c r="E366" s="108">
        <v>6.4799999999999996E-2</v>
      </c>
      <c r="F366" s="108">
        <v>6.2399999999999997E-2</v>
      </c>
      <c r="G366" s="187"/>
      <c r="H366" s="108"/>
      <c r="I366" s="108"/>
      <c r="J366" s="108"/>
      <c r="K366" s="108">
        <v>6.2400000000000004E-2</v>
      </c>
      <c r="L366" s="108"/>
      <c r="M366" s="108"/>
      <c r="N366" s="108"/>
      <c r="O366" s="189">
        <f t="shared" si="10"/>
        <v>39326</v>
      </c>
      <c r="Q366" s="185">
        <f t="shared" si="11"/>
        <v>6.0000000000000331E-4</v>
      </c>
    </row>
    <row r="367" spans="1:17" x14ac:dyDescent="0.25">
      <c r="A367" s="105">
        <v>39342</v>
      </c>
      <c r="B367" t="s">
        <v>121</v>
      </c>
      <c r="C367" s="108">
        <v>6.0400000000000002E-2</v>
      </c>
      <c r="D367" s="108">
        <v>6.1499999999999999E-2</v>
      </c>
      <c r="E367" s="108">
        <v>6.4500000000000002E-2</v>
      </c>
      <c r="F367" s="108">
        <v>6.2100000000000002E-2</v>
      </c>
      <c r="G367" s="187"/>
      <c r="H367" s="108"/>
      <c r="I367" s="108"/>
      <c r="J367" s="108"/>
      <c r="K367" s="108">
        <v>6.2E-2</v>
      </c>
      <c r="L367" s="108"/>
      <c r="M367" s="108"/>
      <c r="N367" s="108"/>
      <c r="O367" s="189">
        <f t="shared" si="10"/>
        <v>39326</v>
      </c>
      <c r="Q367" s="185">
        <f t="shared" si="11"/>
        <v>5.0000000000000044E-4</v>
      </c>
    </row>
    <row r="368" spans="1:17" x14ac:dyDescent="0.25">
      <c r="A368" s="105">
        <v>39343</v>
      </c>
      <c r="B368" t="s">
        <v>121</v>
      </c>
      <c r="C368" s="108">
        <v>6.08E-2</v>
      </c>
      <c r="D368" s="108">
        <v>6.2E-2</v>
      </c>
      <c r="E368" s="108">
        <v>6.4799999999999996E-2</v>
      </c>
      <c r="F368" s="108">
        <v>6.25E-2</v>
      </c>
      <c r="G368" s="187"/>
      <c r="H368" s="108"/>
      <c r="I368" s="108"/>
      <c r="J368" s="108"/>
      <c r="K368" s="108">
        <v>6.25E-2</v>
      </c>
      <c r="L368" s="108"/>
      <c r="M368" s="108"/>
      <c r="N368" s="108"/>
      <c r="O368" s="189">
        <f t="shared" si="10"/>
        <v>39326</v>
      </c>
      <c r="Q368" s="185">
        <f t="shared" si="11"/>
        <v>5.0000000000000044E-4</v>
      </c>
    </row>
    <row r="369" spans="1:17" x14ac:dyDescent="0.25">
      <c r="A369" s="105">
        <v>39344</v>
      </c>
      <c r="B369" t="s">
        <v>121</v>
      </c>
      <c r="C369" s="108">
        <v>6.1600000000000002E-2</v>
      </c>
      <c r="D369" s="108">
        <v>6.2399999999999997E-2</v>
      </c>
      <c r="E369" s="108">
        <v>6.5000000000000002E-2</v>
      </c>
      <c r="F369" s="108">
        <v>6.3E-2</v>
      </c>
      <c r="G369" s="187"/>
      <c r="H369" s="108"/>
      <c r="I369" s="108"/>
      <c r="J369" s="108"/>
      <c r="K369" s="108">
        <v>6.2899999999999998E-2</v>
      </c>
      <c r="L369" s="108"/>
      <c r="M369" s="108"/>
      <c r="N369" s="108"/>
      <c r="O369" s="189">
        <f t="shared" si="10"/>
        <v>39326</v>
      </c>
      <c r="Q369" s="185">
        <f t="shared" si="11"/>
        <v>5.0000000000000044E-4</v>
      </c>
    </row>
    <row r="370" spans="1:17" x14ac:dyDescent="0.25">
      <c r="A370" s="105">
        <v>39345</v>
      </c>
      <c r="B370" t="s">
        <v>121</v>
      </c>
      <c r="C370" s="108">
        <v>6.2700000000000006E-2</v>
      </c>
      <c r="D370" s="108">
        <v>6.3399999999999998E-2</v>
      </c>
      <c r="E370" s="108">
        <v>6.59E-2</v>
      </c>
      <c r="F370" s="108">
        <v>6.4000000000000001E-2</v>
      </c>
      <c r="G370" s="187"/>
      <c r="H370" s="108"/>
      <c r="I370" s="108"/>
      <c r="J370" s="108"/>
      <c r="K370" s="108">
        <v>6.3799999999999996E-2</v>
      </c>
      <c r="L370" s="108"/>
      <c r="M370" s="108"/>
      <c r="N370" s="108"/>
      <c r="O370" s="189">
        <f t="shared" si="10"/>
        <v>39326</v>
      </c>
      <c r="Q370" s="185">
        <f t="shared" si="11"/>
        <v>3.9999999999999758E-4</v>
      </c>
    </row>
    <row r="371" spans="1:17" x14ac:dyDescent="0.25">
      <c r="A371" s="105">
        <v>39346</v>
      </c>
      <c r="B371" t="s">
        <v>121</v>
      </c>
      <c r="C371" s="108">
        <v>6.1800000000000001E-2</v>
      </c>
      <c r="D371" s="108">
        <v>6.2799999999999995E-2</v>
      </c>
      <c r="E371" s="108">
        <v>6.5299999999999997E-2</v>
      </c>
      <c r="F371" s="108">
        <v>6.3299999999999995E-2</v>
      </c>
      <c r="G371" s="187"/>
      <c r="H371" s="108"/>
      <c r="I371" s="108"/>
      <c r="J371" s="108"/>
      <c r="K371" s="108">
        <v>6.3099999999999989E-2</v>
      </c>
      <c r="L371" s="108"/>
      <c r="M371" s="108"/>
      <c r="N371" s="108"/>
      <c r="O371" s="189">
        <f t="shared" si="10"/>
        <v>39326</v>
      </c>
      <c r="Q371" s="185">
        <f t="shared" si="11"/>
        <v>2.9999999999999472E-4</v>
      </c>
    </row>
    <row r="372" spans="1:17" x14ac:dyDescent="0.25">
      <c r="A372" s="105">
        <v>39350</v>
      </c>
      <c r="B372" t="s">
        <v>121</v>
      </c>
      <c r="C372" s="108">
        <v>6.1699999999999998E-2</v>
      </c>
      <c r="D372" s="108">
        <v>6.2600000000000003E-2</v>
      </c>
      <c r="E372" s="108">
        <v>6.5000000000000002E-2</v>
      </c>
      <c r="F372" s="108">
        <v>6.3100000000000003E-2</v>
      </c>
      <c r="G372" s="187"/>
      <c r="H372" s="108"/>
      <c r="I372" s="108"/>
      <c r="J372" s="108"/>
      <c r="K372" s="108">
        <v>6.2899999999999998E-2</v>
      </c>
      <c r="L372" s="108"/>
      <c r="M372" s="108"/>
      <c r="N372" s="108"/>
      <c r="O372" s="189">
        <f t="shared" si="10"/>
        <v>39326</v>
      </c>
      <c r="Q372" s="185">
        <f t="shared" si="11"/>
        <v>2.9999999999999472E-4</v>
      </c>
    </row>
    <row r="373" spans="1:17" x14ac:dyDescent="0.25">
      <c r="A373" s="105">
        <v>39351</v>
      </c>
      <c r="B373" t="s">
        <v>121</v>
      </c>
      <c r="C373" s="108">
        <v>6.1899999999999997E-2</v>
      </c>
      <c r="D373" s="108">
        <v>6.2700000000000006E-2</v>
      </c>
      <c r="E373" s="108">
        <v>6.5199999999999994E-2</v>
      </c>
      <c r="F373" s="108">
        <v>6.3299999999999995E-2</v>
      </c>
      <c r="G373" s="187"/>
      <c r="H373" s="108"/>
      <c r="I373" s="108"/>
      <c r="J373" s="108"/>
      <c r="K373" s="108">
        <v>6.3E-2</v>
      </c>
      <c r="L373" s="108"/>
      <c r="M373" s="108"/>
      <c r="N373" s="108"/>
      <c r="O373" s="189">
        <f t="shared" si="10"/>
        <v>39326</v>
      </c>
      <c r="Q373" s="185">
        <f t="shared" si="11"/>
        <v>2.9999999999999472E-4</v>
      </c>
    </row>
    <row r="374" spans="1:17" x14ac:dyDescent="0.25">
      <c r="A374" s="105">
        <v>39352</v>
      </c>
      <c r="B374" t="s">
        <v>121</v>
      </c>
      <c r="C374" s="108">
        <v>6.1199999999999997E-2</v>
      </c>
      <c r="D374" s="108">
        <v>6.2100000000000002E-2</v>
      </c>
      <c r="E374" s="108">
        <v>6.4500000000000002E-2</v>
      </c>
      <c r="F374" s="108">
        <v>6.2600000000000003E-2</v>
      </c>
      <c r="G374" s="187"/>
      <c r="H374" s="108"/>
      <c r="I374" s="108"/>
      <c r="J374" s="108"/>
      <c r="K374" s="108">
        <v>6.2400000000000004E-2</v>
      </c>
      <c r="L374" s="108"/>
      <c r="M374" s="108"/>
      <c r="N374" s="108"/>
      <c r="O374" s="189">
        <f t="shared" si="10"/>
        <v>39326</v>
      </c>
      <c r="Q374" s="185">
        <f t="shared" si="11"/>
        <v>3.0000000000000165E-4</v>
      </c>
    </row>
    <row r="375" spans="1:17" x14ac:dyDescent="0.25">
      <c r="A375" s="105">
        <v>39353</v>
      </c>
      <c r="B375" t="s">
        <v>121</v>
      </c>
      <c r="C375" s="108">
        <v>6.1199999999999997E-2</v>
      </c>
      <c r="D375" s="108">
        <v>6.2199999999999998E-2</v>
      </c>
      <c r="E375" s="108">
        <v>6.4500000000000002E-2</v>
      </c>
      <c r="F375" s="108">
        <v>6.2600000000000003E-2</v>
      </c>
      <c r="G375" s="187"/>
      <c r="H375" s="108"/>
      <c r="I375" s="108"/>
      <c r="J375" s="108"/>
      <c r="K375" s="108">
        <v>6.2400000000000004E-2</v>
      </c>
      <c r="L375" s="108"/>
      <c r="M375" s="108"/>
      <c r="N375" s="108"/>
      <c r="O375" s="189">
        <f t="shared" si="10"/>
        <v>39326</v>
      </c>
      <c r="Q375" s="185">
        <f t="shared" si="11"/>
        <v>2.0000000000000573E-4</v>
      </c>
    </row>
    <row r="376" spans="1:17" x14ac:dyDescent="0.25">
      <c r="A376" s="105">
        <v>39356</v>
      </c>
      <c r="B376" t="s">
        <v>121</v>
      </c>
      <c r="C376" s="108">
        <v>6.08E-2</v>
      </c>
      <c r="D376" s="108">
        <v>6.1800000000000001E-2</v>
      </c>
      <c r="E376" s="108">
        <v>6.4199999999999993E-2</v>
      </c>
      <c r="F376" s="108">
        <v>6.2300000000000001E-2</v>
      </c>
      <c r="G376" s="187"/>
      <c r="H376" s="108"/>
      <c r="I376" s="108"/>
      <c r="J376" s="108"/>
      <c r="K376" s="108">
        <v>6.2E-2</v>
      </c>
      <c r="L376" s="108"/>
      <c r="M376" s="108"/>
      <c r="N376" s="108"/>
      <c r="O376" s="189">
        <f t="shared" si="10"/>
        <v>39356</v>
      </c>
      <c r="Q376" s="185">
        <f t="shared" si="11"/>
        <v>1.9999999999999879E-4</v>
      </c>
    </row>
    <row r="377" spans="1:17" x14ac:dyDescent="0.25">
      <c r="A377" s="105">
        <v>39358</v>
      </c>
      <c r="B377" t="s">
        <v>121</v>
      </c>
      <c r="C377" s="108">
        <v>6.08E-2</v>
      </c>
      <c r="D377" s="108">
        <v>6.1699999999999998E-2</v>
      </c>
      <c r="E377" s="108">
        <v>6.4100000000000004E-2</v>
      </c>
      <c r="F377" s="108">
        <v>6.2199999999999998E-2</v>
      </c>
      <c r="G377" s="187"/>
      <c r="H377" s="108"/>
      <c r="I377" s="108"/>
      <c r="J377" s="108"/>
      <c r="K377" s="108">
        <v>6.1900000000000004E-2</v>
      </c>
      <c r="L377" s="108"/>
      <c r="M377" s="108"/>
      <c r="N377" s="108"/>
      <c r="O377" s="189">
        <f t="shared" si="10"/>
        <v>39356</v>
      </c>
      <c r="Q377" s="185">
        <f t="shared" si="11"/>
        <v>2.0000000000000573E-4</v>
      </c>
    </row>
    <row r="378" spans="1:17" x14ac:dyDescent="0.25">
      <c r="A378" s="105">
        <v>39359</v>
      </c>
      <c r="B378" t="s">
        <v>121</v>
      </c>
      <c r="C378" s="108">
        <v>6.0600000000000001E-2</v>
      </c>
      <c r="D378" s="108">
        <v>6.13E-2</v>
      </c>
      <c r="E378" s="108">
        <v>6.3799999999999996E-2</v>
      </c>
      <c r="F378" s="108">
        <v>6.1899999999999997E-2</v>
      </c>
      <c r="G378" s="187"/>
      <c r="H378" s="108"/>
      <c r="I378" s="108"/>
      <c r="J378" s="108"/>
      <c r="K378" s="108">
        <v>6.1500000000000006E-2</v>
      </c>
      <c r="L378" s="108"/>
      <c r="M378" s="108"/>
      <c r="N378" s="108"/>
      <c r="O378" s="189">
        <f t="shared" si="10"/>
        <v>39356</v>
      </c>
      <c r="Q378" s="185">
        <f t="shared" si="11"/>
        <v>2.0000000000000573E-4</v>
      </c>
    </row>
    <row r="379" spans="1:17" x14ac:dyDescent="0.25">
      <c r="A379" s="105">
        <v>39360</v>
      </c>
      <c r="B379" t="s">
        <v>121</v>
      </c>
      <c r="C379" s="108">
        <v>6.13E-2</v>
      </c>
      <c r="D379" s="108">
        <v>6.2199999999999998E-2</v>
      </c>
      <c r="E379" s="108">
        <v>6.4600000000000005E-2</v>
      </c>
      <c r="F379" s="108">
        <v>6.2700000000000006E-2</v>
      </c>
      <c r="G379" s="187"/>
      <c r="H379" s="108"/>
      <c r="I379" s="108"/>
      <c r="J379" s="108"/>
      <c r="K379" s="108">
        <v>6.2400000000000004E-2</v>
      </c>
      <c r="L379" s="108"/>
      <c r="M379" s="108"/>
      <c r="N379" s="108"/>
      <c r="O379" s="189">
        <f t="shared" si="10"/>
        <v>39356</v>
      </c>
      <c r="Q379" s="185">
        <f t="shared" si="11"/>
        <v>2.0000000000000573E-4</v>
      </c>
    </row>
    <row r="380" spans="1:17" x14ac:dyDescent="0.25">
      <c r="A380" s="105">
        <v>39365</v>
      </c>
      <c r="B380" t="s">
        <v>121</v>
      </c>
      <c r="C380" s="108">
        <v>6.1199999999999997E-2</v>
      </c>
      <c r="D380" s="108">
        <v>6.2199999999999998E-2</v>
      </c>
      <c r="E380" s="108">
        <v>6.4399999999999999E-2</v>
      </c>
      <c r="F380" s="108">
        <v>6.2600000000000003E-2</v>
      </c>
      <c r="G380" s="187"/>
      <c r="H380" s="108"/>
      <c r="I380" s="108"/>
      <c r="J380" s="108"/>
      <c r="K380" s="108">
        <v>6.2300000000000001E-2</v>
      </c>
      <c r="L380" s="108"/>
      <c r="M380" s="108"/>
      <c r="N380" s="108"/>
      <c r="O380" s="189">
        <f t="shared" si="10"/>
        <v>39356</v>
      </c>
      <c r="Q380" s="185">
        <f t="shared" si="11"/>
        <v>1.0000000000000286E-4</v>
      </c>
    </row>
    <row r="381" spans="1:17" x14ac:dyDescent="0.25">
      <c r="A381" s="105">
        <v>39366</v>
      </c>
      <c r="B381" t="s">
        <v>121</v>
      </c>
      <c r="C381" s="108">
        <v>6.1400000000000003E-2</v>
      </c>
      <c r="D381" s="108">
        <v>6.2100000000000002E-2</v>
      </c>
      <c r="E381" s="108">
        <v>6.4399999999999999E-2</v>
      </c>
      <c r="F381" s="108">
        <v>6.2600000000000003E-2</v>
      </c>
      <c r="G381" s="187"/>
      <c r="H381" s="108"/>
      <c r="I381" s="108"/>
      <c r="J381" s="108"/>
      <c r="K381" s="108">
        <v>6.2199999999999998E-2</v>
      </c>
      <c r="L381" s="108"/>
      <c r="M381" s="108"/>
      <c r="N381" s="108"/>
      <c r="O381" s="189">
        <f t="shared" si="10"/>
        <v>39356</v>
      </c>
      <c r="Q381" s="185">
        <f t="shared" si="11"/>
        <v>9.9999999999995925E-5</v>
      </c>
    </row>
    <row r="382" spans="1:17" x14ac:dyDescent="0.25">
      <c r="A382" s="105">
        <v>39367</v>
      </c>
      <c r="B382" t="s">
        <v>121</v>
      </c>
      <c r="C382" s="108">
        <v>6.1699999999999998E-2</v>
      </c>
      <c r="D382" s="108">
        <v>6.2300000000000001E-2</v>
      </c>
      <c r="E382" s="108">
        <v>6.4600000000000005E-2</v>
      </c>
      <c r="F382" s="108">
        <v>6.2899999999999998E-2</v>
      </c>
      <c r="G382" s="187"/>
      <c r="H382" s="108"/>
      <c r="I382" s="108"/>
      <c r="J382" s="108"/>
      <c r="K382" s="108">
        <v>6.2400000000000004E-2</v>
      </c>
      <c r="L382" s="108"/>
      <c r="M382" s="108"/>
      <c r="N382" s="108"/>
      <c r="O382" s="189">
        <f t="shared" si="10"/>
        <v>39356</v>
      </c>
      <c r="Q382" s="185">
        <f t="shared" si="11"/>
        <v>1.0000000000000286E-4</v>
      </c>
    </row>
    <row r="383" spans="1:17" x14ac:dyDescent="0.25">
      <c r="A383" s="105">
        <v>39370</v>
      </c>
      <c r="B383" t="s">
        <v>121</v>
      </c>
      <c r="C383" s="108">
        <v>6.1499999999999999E-2</v>
      </c>
      <c r="D383" s="108">
        <v>6.2300000000000001E-2</v>
      </c>
      <c r="E383" s="108">
        <v>6.4600000000000005E-2</v>
      </c>
      <c r="F383" s="108">
        <v>6.2799999999999995E-2</v>
      </c>
      <c r="G383" s="187"/>
      <c r="H383" s="108"/>
      <c r="I383" s="108"/>
      <c r="J383" s="108"/>
      <c r="K383" s="108">
        <v>6.2400000000000004E-2</v>
      </c>
      <c r="L383" s="108"/>
      <c r="M383" s="108"/>
      <c r="N383" s="108"/>
      <c r="O383" s="189">
        <f t="shared" si="10"/>
        <v>39356</v>
      </c>
      <c r="Q383" s="185">
        <f t="shared" si="11"/>
        <v>1.0000000000000286E-4</v>
      </c>
    </row>
    <row r="384" spans="1:17" x14ac:dyDescent="0.25">
      <c r="A384" s="105">
        <v>39371</v>
      </c>
      <c r="B384" t="s">
        <v>121</v>
      </c>
      <c r="C384" s="108">
        <v>6.1499999999999999E-2</v>
      </c>
      <c r="D384" s="108">
        <v>6.2300000000000001E-2</v>
      </c>
      <c r="E384" s="108">
        <v>6.4699999999999994E-2</v>
      </c>
      <c r="F384" s="108">
        <v>6.2799999999999995E-2</v>
      </c>
      <c r="G384" s="187"/>
      <c r="H384" s="108"/>
      <c r="I384" s="108"/>
      <c r="J384" s="108"/>
      <c r="K384" s="108">
        <v>6.2400000000000004E-2</v>
      </c>
      <c r="L384" s="108"/>
      <c r="M384" s="108"/>
      <c r="N384" s="108"/>
      <c r="O384" s="189">
        <f t="shared" si="10"/>
        <v>39356</v>
      </c>
      <c r="Q384" s="185">
        <f t="shared" si="11"/>
        <v>1.0000000000000286E-4</v>
      </c>
    </row>
    <row r="385" spans="1:17" x14ac:dyDescent="0.25">
      <c r="A385" s="105">
        <v>39373</v>
      </c>
      <c r="B385" t="s">
        <v>121</v>
      </c>
      <c r="C385" s="108">
        <v>6.0199999999999997E-2</v>
      </c>
      <c r="D385" s="108">
        <v>6.0999999999999999E-2</v>
      </c>
      <c r="E385" s="108">
        <v>6.3500000000000001E-2</v>
      </c>
      <c r="F385" s="108">
        <v>6.1600000000000002E-2</v>
      </c>
      <c r="G385" s="187"/>
      <c r="H385" s="108"/>
      <c r="I385" s="108"/>
      <c r="J385" s="108"/>
      <c r="K385" s="108">
        <v>6.1100000000000002E-2</v>
      </c>
      <c r="L385" s="108"/>
      <c r="M385" s="108"/>
      <c r="N385" s="108"/>
      <c r="O385" s="189">
        <f t="shared" si="10"/>
        <v>39356</v>
      </c>
      <c r="Q385" s="185">
        <f t="shared" si="11"/>
        <v>1.0000000000000286E-4</v>
      </c>
    </row>
    <row r="386" spans="1:17" x14ac:dyDescent="0.25">
      <c r="A386" s="105">
        <v>39374</v>
      </c>
      <c r="B386" t="s">
        <v>121</v>
      </c>
      <c r="C386" s="108">
        <v>5.9499999999999997E-2</v>
      </c>
      <c r="D386" s="108">
        <v>6.0100000000000001E-2</v>
      </c>
      <c r="E386" s="108">
        <v>6.2600000000000003E-2</v>
      </c>
      <c r="F386" s="108">
        <v>6.0699999999999997E-2</v>
      </c>
      <c r="G386" s="187"/>
      <c r="H386" s="108"/>
      <c r="I386" s="108"/>
      <c r="J386" s="108"/>
      <c r="K386" s="108">
        <v>6.0299999999999999E-2</v>
      </c>
      <c r="L386" s="108"/>
      <c r="M386" s="108"/>
      <c r="N386" s="108"/>
      <c r="O386" s="189">
        <f t="shared" si="10"/>
        <v>39356</v>
      </c>
      <c r="Q386" s="185">
        <f t="shared" si="11"/>
        <v>1.9999999999999879E-4</v>
      </c>
    </row>
    <row r="387" spans="1:17" x14ac:dyDescent="0.25">
      <c r="A387" s="105">
        <v>39378</v>
      </c>
      <c r="B387" t="s">
        <v>121</v>
      </c>
      <c r="C387" s="108">
        <v>5.96E-2</v>
      </c>
      <c r="D387" s="108">
        <v>6.0199999999999997E-2</v>
      </c>
      <c r="E387" s="108">
        <v>6.2600000000000003E-2</v>
      </c>
      <c r="F387" s="108">
        <v>6.08E-2</v>
      </c>
      <c r="G387" s="187"/>
      <c r="H387" s="108"/>
      <c r="I387" s="108"/>
      <c r="J387" s="108"/>
      <c r="K387" s="108">
        <v>6.0400000000000002E-2</v>
      </c>
      <c r="L387" s="108"/>
      <c r="M387" s="108"/>
      <c r="N387" s="108"/>
      <c r="O387" s="189">
        <f t="shared" si="10"/>
        <v>39356</v>
      </c>
      <c r="Q387" s="185">
        <f t="shared" si="11"/>
        <v>2.0000000000000573E-4</v>
      </c>
    </row>
    <row r="388" spans="1:17" x14ac:dyDescent="0.25">
      <c r="A388" s="105">
        <v>39380</v>
      </c>
      <c r="B388" t="s">
        <v>121</v>
      </c>
      <c r="C388" s="108">
        <v>5.9200000000000003E-2</v>
      </c>
      <c r="D388" s="108">
        <v>5.9799999999999999E-2</v>
      </c>
      <c r="E388" s="108">
        <v>6.2399999999999997E-2</v>
      </c>
      <c r="F388" s="108">
        <v>6.0499999999999998E-2</v>
      </c>
      <c r="G388" s="187"/>
      <c r="H388" s="108"/>
      <c r="I388" s="108"/>
      <c r="J388" s="108"/>
      <c r="K388" s="108">
        <v>5.9900000000000002E-2</v>
      </c>
      <c r="L388" s="108"/>
      <c r="M388" s="108"/>
      <c r="N388" s="108"/>
      <c r="O388" s="189">
        <f t="shared" si="10"/>
        <v>39356</v>
      </c>
      <c r="Q388" s="185">
        <f t="shared" si="11"/>
        <v>1.0000000000000286E-4</v>
      </c>
    </row>
    <row r="389" spans="1:17" x14ac:dyDescent="0.25">
      <c r="A389" s="105">
        <v>39381</v>
      </c>
      <c r="B389" t="s">
        <v>121</v>
      </c>
      <c r="C389" s="108">
        <v>5.9499999999999997E-2</v>
      </c>
      <c r="D389" s="108">
        <v>6.0100000000000001E-2</v>
      </c>
      <c r="E389" s="108">
        <v>6.2799999999999995E-2</v>
      </c>
      <c r="F389" s="108">
        <v>6.08E-2</v>
      </c>
      <c r="G389" s="187"/>
      <c r="H389" s="108"/>
      <c r="I389" s="108"/>
      <c r="J389" s="108"/>
      <c r="K389" s="108">
        <v>6.0100000000000001E-2</v>
      </c>
      <c r="L389" s="108"/>
      <c r="M389" s="108"/>
      <c r="N389" s="108"/>
      <c r="O389" s="189">
        <f t="shared" ref="O389:O452" si="12">DATE(YEAR(A389),MONTH(A389),1)</f>
        <v>39356</v>
      </c>
      <c r="Q389" s="185">
        <f t="shared" ref="Q389:Q452" si="13">K389-D389</f>
        <v>0</v>
      </c>
    </row>
    <row r="390" spans="1:17" x14ac:dyDescent="0.25">
      <c r="A390" s="105">
        <v>39384</v>
      </c>
      <c r="B390" t="s">
        <v>121</v>
      </c>
      <c r="C390" s="108">
        <v>5.9299999999999999E-2</v>
      </c>
      <c r="D390" s="108">
        <v>5.9799999999999999E-2</v>
      </c>
      <c r="E390" s="108">
        <v>6.2600000000000003E-2</v>
      </c>
      <c r="F390" s="108">
        <v>6.0600000000000001E-2</v>
      </c>
      <c r="G390" s="187"/>
      <c r="H390" s="108"/>
      <c r="I390" s="108"/>
      <c r="J390" s="108"/>
      <c r="K390" s="108">
        <v>5.9900000000000002E-2</v>
      </c>
      <c r="L390" s="108"/>
      <c r="M390" s="108"/>
      <c r="N390" s="108"/>
      <c r="O390" s="189">
        <f t="shared" si="12"/>
        <v>39356</v>
      </c>
      <c r="Q390" s="185">
        <f t="shared" si="13"/>
        <v>1.0000000000000286E-4</v>
      </c>
    </row>
    <row r="391" spans="1:17" x14ac:dyDescent="0.25">
      <c r="A391" s="105">
        <v>39385</v>
      </c>
      <c r="B391" t="s">
        <v>121</v>
      </c>
      <c r="C391" s="108">
        <v>5.9299999999999999E-2</v>
      </c>
      <c r="D391" s="108">
        <v>5.9900000000000002E-2</v>
      </c>
      <c r="E391" s="108">
        <v>6.2799999999999995E-2</v>
      </c>
      <c r="F391" s="108">
        <v>6.0699999999999997E-2</v>
      </c>
      <c r="G391" s="187"/>
      <c r="H391" s="108"/>
      <c r="I391" s="108"/>
      <c r="J391" s="108"/>
      <c r="K391" s="108">
        <v>0.06</v>
      </c>
      <c r="L391" s="108"/>
      <c r="M391" s="108"/>
      <c r="N391" s="108"/>
      <c r="O391" s="189">
        <f t="shared" si="12"/>
        <v>39356</v>
      </c>
      <c r="Q391" s="185">
        <f t="shared" si="13"/>
        <v>9.9999999999995925E-5</v>
      </c>
    </row>
    <row r="392" spans="1:17" x14ac:dyDescent="0.25">
      <c r="A392" s="105">
        <v>39386</v>
      </c>
      <c r="B392" t="s">
        <v>121</v>
      </c>
      <c r="C392" s="108">
        <v>6.0100000000000001E-2</v>
      </c>
      <c r="D392" s="108">
        <v>6.0699999999999997E-2</v>
      </c>
      <c r="E392" s="108">
        <v>6.3600000000000004E-2</v>
      </c>
      <c r="F392" s="108">
        <v>6.1499999999999999E-2</v>
      </c>
      <c r="G392" s="187"/>
      <c r="H392" s="108"/>
      <c r="I392" s="108"/>
      <c r="J392" s="108"/>
      <c r="K392" s="108">
        <v>6.0700000000000004E-2</v>
      </c>
      <c r="L392" s="108"/>
      <c r="M392" s="108"/>
      <c r="N392" s="108"/>
      <c r="O392" s="189">
        <f t="shared" si="12"/>
        <v>39356</v>
      </c>
      <c r="Q392" s="185">
        <f t="shared" si="13"/>
        <v>0</v>
      </c>
    </row>
    <row r="393" spans="1:17" x14ac:dyDescent="0.25">
      <c r="A393" s="105">
        <v>39387</v>
      </c>
      <c r="B393" t="s">
        <v>121</v>
      </c>
      <c r="C393" s="108">
        <v>5.9200000000000003E-2</v>
      </c>
      <c r="D393" s="108">
        <v>5.9700000000000003E-2</v>
      </c>
      <c r="E393" s="108">
        <v>6.2700000000000006E-2</v>
      </c>
      <c r="F393" s="108">
        <v>6.0499999999999998E-2</v>
      </c>
      <c r="G393" s="187"/>
      <c r="H393" s="108"/>
      <c r="I393" s="108"/>
      <c r="J393" s="108"/>
      <c r="K393" s="108">
        <v>5.9800000000000006E-2</v>
      </c>
      <c r="L393" s="108"/>
      <c r="M393" s="108"/>
      <c r="N393" s="108"/>
      <c r="O393" s="189">
        <f t="shared" si="12"/>
        <v>39387</v>
      </c>
      <c r="Q393" s="185">
        <f t="shared" si="13"/>
        <v>1.0000000000000286E-4</v>
      </c>
    </row>
    <row r="394" spans="1:17" x14ac:dyDescent="0.25">
      <c r="A394" s="105">
        <v>39388</v>
      </c>
      <c r="B394" t="s">
        <v>121</v>
      </c>
      <c r="C394" s="108">
        <v>5.8999999999999997E-2</v>
      </c>
      <c r="D394" s="108">
        <v>5.9299999999999999E-2</v>
      </c>
      <c r="E394" s="108">
        <v>6.2300000000000001E-2</v>
      </c>
      <c r="F394" s="108">
        <v>6.0199999999999997E-2</v>
      </c>
      <c r="G394" s="187"/>
      <c r="H394" s="108"/>
      <c r="I394" s="108"/>
      <c r="J394" s="108"/>
      <c r="K394" s="108">
        <v>5.9399999999999994E-2</v>
      </c>
      <c r="L394" s="108"/>
      <c r="M394" s="108"/>
      <c r="N394" s="108"/>
      <c r="O394" s="189">
        <f t="shared" si="12"/>
        <v>39387</v>
      </c>
      <c r="Q394" s="185">
        <f t="shared" si="13"/>
        <v>9.9999999999995925E-5</v>
      </c>
    </row>
    <row r="395" spans="1:17" x14ac:dyDescent="0.25">
      <c r="A395" s="105">
        <v>39391</v>
      </c>
      <c r="B395" t="s">
        <v>121</v>
      </c>
      <c r="C395" s="108">
        <v>5.91E-2</v>
      </c>
      <c r="D395" s="108">
        <v>5.96E-2</v>
      </c>
      <c r="E395" s="108">
        <v>6.25E-2</v>
      </c>
      <c r="F395" s="108">
        <v>6.0400000000000002E-2</v>
      </c>
      <c r="G395" s="187"/>
      <c r="H395" s="108"/>
      <c r="I395" s="108"/>
      <c r="J395" s="108"/>
      <c r="K395" s="108">
        <v>5.9800000000000006E-2</v>
      </c>
      <c r="L395" s="108"/>
      <c r="M395" s="108"/>
      <c r="N395" s="108"/>
      <c r="O395" s="189">
        <f t="shared" si="12"/>
        <v>39387</v>
      </c>
      <c r="Q395" s="185">
        <f t="shared" si="13"/>
        <v>2.0000000000000573E-4</v>
      </c>
    </row>
    <row r="396" spans="1:17" x14ac:dyDescent="0.25">
      <c r="A396" s="105">
        <v>39392</v>
      </c>
      <c r="B396" t="s">
        <v>121</v>
      </c>
      <c r="C396" s="108">
        <v>5.9299999999999999E-2</v>
      </c>
      <c r="D396" s="108">
        <v>0.06</v>
      </c>
      <c r="E396" s="108">
        <v>6.2899999999999998E-2</v>
      </c>
      <c r="F396" s="108">
        <v>6.0699999999999997E-2</v>
      </c>
      <c r="G396" s="187"/>
      <c r="H396" s="108"/>
      <c r="I396" s="108"/>
      <c r="J396" s="108"/>
      <c r="K396" s="108">
        <v>6.0199999999999997E-2</v>
      </c>
      <c r="L396" s="108"/>
      <c r="M396" s="108"/>
      <c r="N396" s="108"/>
      <c r="O396" s="189">
        <f t="shared" si="12"/>
        <v>39387</v>
      </c>
      <c r="Q396" s="185">
        <f t="shared" si="13"/>
        <v>1.9999999999999879E-4</v>
      </c>
    </row>
    <row r="397" spans="1:17" x14ac:dyDescent="0.25">
      <c r="A397" s="105">
        <v>39394</v>
      </c>
      <c r="B397" t="s">
        <v>121</v>
      </c>
      <c r="C397" s="108">
        <v>5.9499999999999997E-2</v>
      </c>
      <c r="D397" s="108">
        <v>6.0199999999999997E-2</v>
      </c>
      <c r="E397" s="108">
        <v>6.3100000000000003E-2</v>
      </c>
      <c r="F397" s="108">
        <v>6.0900000000000003E-2</v>
      </c>
      <c r="G397" s="187"/>
      <c r="H397" s="108"/>
      <c r="I397" s="108"/>
      <c r="J397" s="108"/>
      <c r="K397" s="108">
        <v>6.0400000000000002E-2</v>
      </c>
      <c r="L397" s="108"/>
      <c r="M397" s="108"/>
      <c r="N397" s="108"/>
      <c r="O397" s="189">
        <f t="shared" si="12"/>
        <v>39387</v>
      </c>
      <c r="Q397" s="185">
        <f t="shared" si="13"/>
        <v>2.0000000000000573E-4</v>
      </c>
    </row>
    <row r="398" spans="1:17" x14ac:dyDescent="0.25">
      <c r="A398" s="105">
        <v>39395</v>
      </c>
      <c r="B398" t="s">
        <v>121</v>
      </c>
      <c r="C398" s="108">
        <v>5.8999999999999997E-2</v>
      </c>
      <c r="D398" s="108">
        <v>5.9900000000000002E-2</v>
      </c>
      <c r="E398" s="108">
        <v>6.2799999999999995E-2</v>
      </c>
      <c r="F398" s="108">
        <v>6.0600000000000001E-2</v>
      </c>
      <c r="G398" s="187"/>
      <c r="H398" s="108"/>
      <c r="I398" s="108"/>
      <c r="J398" s="108"/>
      <c r="K398" s="108">
        <v>6.0100000000000001E-2</v>
      </c>
      <c r="L398" s="108"/>
      <c r="M398" s="108"/>
      <c r="N398" s="108"/>
      <c r="O398" s="189">
        <f t="shared" si="12"/>
        <v>39387</v>
      </c>
      <c r="Q398" s="185">
        <f t="shared" si="13"/>
        <v>1.9999999999999879E-4</v>
      </c>
    </row>
    <row r="399" spans="1:17" x14ac:dyDescent="0.25">
      <c r="A399" s="105">
        <v>39399</v>
      </c>
      <c r="B399" t="s">
        <v>121</v>
      </c>
      <c r="C399" s="108">
        <v>5.9299999999999999E-2</v>
      </c>
      <c r="D399" s="108">
        <v>6.0100000000000001E-2</v>
      </c>
      <c r="E399" s="108">
        <v>6.3100000000000003E-2</v>
      </c>
      <c r="F399" s="108">
        <v>6.08E-2</v>
      </c>
      <c r="G399" s="187"/>
      <c r="H399" s="108"/>
      <c r="I399" s="108"/>
      <c r="J399" s="108"/>
      <c r="K399" s="108">
        <v>6.0299999999999999E-2</v>
      </c>
      <c r="L399" s="108"/>
      <c r="M399" s="108"/>
      <c r="N399" s="108"/>
      <c r="O399" s="189">
        <f t="shared" si="12"/>
        <v>39387</v>
      </c>
      <c r="Q399" s="185">
        <f t="shared" si="13"/>
        <v>1.9999999999999879E-4</v>
      </c>
    </row>
    <row r="400" spans="1:17" x14ac:dyDescent="0.25">
      <c r="A400" s="105">
        <v>39402</v>
      </c>
      <c r="B400" t="s">
        <v>121</v>
      </c>
      <c r="C400" s="108">
        <v>5.8700000000000002E-2</v>
      </c>
      <c r="D400" s="108">
        <v>5.9799999999999999E-2</v>
      </c>
      <c r="E400" s="108">
        <v>6.2799999999999995E-2</v>
      </c>
      <c r="F400" s="108">
        <v>6.0400000000000002E-2</v>
      </c>
      <c r="G400" s="187"/>
      <c r="H400" s="108"/>
      <c r="I400" s="108"/>
      <c r="J400" s="108"/>
      <c r="K400" s="108">
        <v>5.9900000000000002E-2</v>
      </c>
      <c r="L400" s="108"/>
      <c r="M400" s="108"/>
      <c r="N400" s="108"/>
      <c r="O400" s="189">
        <f t="shared" si="12"/>
        <v>39387</v>
      </c>
      <c r="Q400" s="185">
        <f t="shared" si="13"/>
        <v>1.0000000000000286E-4</v>
      </c>
    </row>
    <row r="401" spans="1:17" x14ac:dyDescent="0.25">
      <c r="A401" s="105">
        <v>39405</v>
      </c>
      <c r="B401" t="s">
        <v>121</v>
      </c>
      <c r="C401" s="108">
        <v>5.8200000000000002E-2</v>
      </c>
      <c r="D401" s="108">
        <v>5.9499999999999997E-2</v>
      </c>
      <c r="E401" s="108">
        <v>6.2399999999999997E-2</v>
      </c>
      <c r="F401" s="108">
        <v>0.06</v>
      </c>
      <c r="G401" s="187"/>
      <c r="H401" s="108"/>
      <c r="I401" s="108"/>
      <c r="J401" s="108"/>
      <c r="K401" s="108">
        <v>5.9500000000000004E-2</v>
      </c>
      <c r="L401" s="108"/>
      <c r="M401" s="108"/>
      <c r="N401" s="108"/>
      <c r="O401" s="189">
        <f t="shared" si="12"/>
        <v>39387</v>
      </c>
      <c r="Q401" s="185">
        <f t="shared" si="13"/>
        <v>0</v>
      </c>
    </row>
    <row r="402" spans="1:17" x14ac:dyDescent="0.25">
      <c r="A402" s="105">
        <v>39409</v>
      </c>
      <c r="B402" t="s">
        <v>121</v>
      </c>
      <c r="C402" s="108">
        <v>5.8400000000000001E-2</v>
      </c>
      <c r="D402" s="108">
        <v>5.9400000000000001E-2</v>
      </c>
      <c r="E402" s="108">
        <v>6.25E-2</v>
      </c>
      <c r="F402" s="108">
        <v>6.0100000000000001E-2</v>
      </c>
      <c r="G402" s="187"/>
      <c r="H402" s="108"/>
      <c r="I402" s="108"/>
      <c r="J402" s="108"/>
      <c r="K402" s="108">
        <v>5.9399999999999994E-2</v>
      </c>
      <c r="L402" s="108"/>
      <c r="M402" s="108"/>
      <c r="N402" s="108"/>
      <c r="O402" s="189">
        <f t="shared" si="12"/>
        <v>39387</v>
      </c>
      <c r="Q402" s="185">
        <f t="shared" si="13"/>
        <v>0</v>
      </c>
    </row>
    <row r="403" spans="1:17" x14ac:dyDescent="0.25">
      <c r="A403" s="105">
        <v>39412</v>
      </c>
      <c r="B403" t="s">
        <v>121</v>
      </c>
      <c r="C403" s="108">
        <v>5.6800000000000003E-2</v>
      </c>
      <c r="D403" s="108">
        <v>5.7799999999999997E-2</v>
      </c>
      <c r="E403" s="108">
        <v>6.0999999999999999E-2</v>
      </c>
      <c r="F403" s="108">
        <v>5.8500000000000003E-2</v>
      </c>
      <c r="G403" s="187"/>
      <c r="H403" s="108"/>
      <c r="I403" s="108"/>
      <c r="J403" s="108"/>
      <c r="K403" s="108">
        <v>5.7800000000000004E-2</v>
      </c>
      <c r="L403" s="108"/>
      <c r="M403" s="108"/>
      <c r="N403" s="108"/>
      <c r="O403" s="189">
        <f t="shared" si="12"/>
        <v>39387</v>
      </c>
      <c r="Q403" s="185">
        <f t="shared" si="13"/>
        <v>0</v>
      </c>
    </row>
    <row r="404" spans="1:17" x14ac:dyDescent="0.25">
      <c r="A404" s="105">
        <v>39413</v>
      </c>
      <c r="B404" t="s">
        <v>121</v>
      </c>
      <c r="C404" s="108">
        <v>5.8000000000000003E-2</v>
      </c>
      <c r="D404" s="108">
        <v>5.91E-2</v>
      </c>
      <c r="E404" s="108">
        <v>6.2700000000000006E-2</v>
      </c>
      <c r="F404" s="108">
        <v>5.9900000000000002E-2</v>
      </c>
      <c r="G404" s="187"/>
      <c r="H404" s="108"/>
      <c r="I404" s="108"/>
      <c r="J404" s="108"/>
      <c r="K404" s="108">
        <v>5.8899999999999994E-2</v>
      </c>
      <c r="L404" s="108"/>
      <c r="M404" s="108"/>
      <c r="N404" s="108"/>
      <c r="O404" s="189">
        <f t="shared" si="12"/>
        <v>39387</v>
      </c>
      <c r="Q404" s="185">
        <f t="shared" si="13"/>
        <v>-2.0000000000000573E-4</v>
      </c>
    </row>
    <row r="405" spans="1:17" x14ac:dyDescent="0.25">
      <c r="A405" s="105">
        <v>39414</v>
      </c>
      <c r="B405" t="s">
        <v>121</v>
      </c>
      <c r="C405" s="108">
        <v>5.8599999999999999E-2</v>
      </c>
      <c r="D405" s="108">
        <v>5.9900000000000002E-2</v>
      </c>
      <c r="E405" s="108">
        <v>6.3299999999999995E-2</v>
      </c>
      <c r="F405" s="108">
        <v>6.0600000000000001E-2</v>
      </c>
      <c r="G405" s="187"/>
      <c r="H405" s="108"/>
      <c r="I405" s="108"/>
      <c r="J405" s="108"/>
      <c r="K405" s="108">
        <v>5.9699999999999996E-2</v>
      </c>
      <c r="L405" s="108"/>
      <c r="M405" s="108"/>
      <c r="N405" s="108"/>
      <c r="O405" s="189">
        <f t="shared" si="12"/>
        <v>39387</v>
      </c>
      <c r="Q405" s="185">
        <f t="shared" si="13"/>
        <v>-2.0000000000000573E-4</v>
      </c>
    </row>
    <row r="406" spans="1:17" x14ac:dyDescent="0.25">
      <c r="A406" s="105">
        <v>39416</v>
      </c>
      <c r="B406" t="s">
        <v>121</v>
      </c>
      <c r="C406" s="108">
        <v>5.8500000000000003E-2</v>
      </c>
      <c r="D406" s="108">
        <v>0.06</v>
      </c>
      <c r="E406" s="108">
        <v>6.3399999999999998E-2</v>
      </c>
      <c r="F406" s="108">
        <v>6.0600000000000001E-2</v>
      </c>
      <c r="G406" s="187"/>
      <c r="H406" s="108"/>
      <c r="I406" s="108"/>
      <c r="J406" s="108"/>
      <c r="K406" s="108">
        <v>5.9900000000000002E-2</v>
      </c>
      <c r="L406" s="108"/>
      <c r="M406" s="108"/>
      <c r="N406" s="108"/>
      <c r="O406" s="189">
        <f t="shared" si="12"/>
        <v>39387</v>
      </c>
      <c r="Q406" s="185">
        <f t="shared" si="13"/>
        <v>-9.9999999999995925E-5</v>
      </c>
    </row>
    <row r="407" spans="1:17" x14ac:dyDescent="0.25">
      <c r="A407" s="105">
        <v>39419</v>
      </c>
      <c r="B407" t="s">
        <v>121</v>
      </c>
      <c r="C407" s="108">
        <v>5.8400000000000001E-2</v>
      </c>
      <c r="D407" s="108">
        <v>5.9499999999999997E-2</v>
      </c>
      <c r="E407" s="108">
        <v>6.3200000000000006E-2</v>
      </c>
      <c r="F407" s="108">
        <v>6.0400000000000002E-2</v>
      </c>
      <c r="G407" s="187"/>
      <c r="H407" s="108"/>
      <c r="I407" s="108"/>
      <c r="J407" s="108"/>
      <c r="K407" s="108">
        <v>5.96E-2</v>
      </c>
      <c r="L407" s="108"/>
      <c r="M407" s="108"/>
      <c r="N407" s="108"/>
      <c r="O407" s="189">
        <f t="shared" si="12"/>
        <v>39417</v>
      </c>
      <c r="Q407" s="185">
        <f t="shared" si="13"/>
        <v>1.0000000000000286E-4</v>
      </c>
    </row>
    <row r="408" spans="1:17" x14ac:dyDescent="0.25">
      <c r="A408" s="105">
        <v>39421</v>
      </c>
      <c r="B408" t="s">
        <v>121</v>
      </c>
      <c r="C408" s="108">
        <v>5.8700000000000002E-2</v>
      </c>
      <c r="D408" s="108">
        <v>5.9900000000000002E-2</v>
      </c>
      <c r="E408" s="108">
        <v>6.3600000000000004E-2</v>
      </c>
      <c r="F408" s="108">
        <v>6.0699999999999997E-2</v>
      </c>
      <c r="G408" s="187"/>
      <c r="H408" s="108"/>
      <c r="I408" s="108"/>
      <c r="J408" s="108"/>
      <c r="K408" s="108">
        <v>6.0199999999999997E-2</v>
      </c>
      <c r="L408" s="108"/>
      <c r="M408" s="108"/>
      <c r="N408" s="108"/>
      <c r="O408" s="189">
        <f t="shared" si="12"/>
        <v>39417</v>
      </c>
      <c r="Q408" s="185">
        <f t="shared" si="13"/>
        <v>2.9999999999999472E-4</v>
      </c>
    </row>
    <row r="409" spans="1:17" x14ac:dyDescent="0.25">
      <c r="A409" s="105">
        <v>39423</v>
      </c>
      <c r="B409" t="s">
        <v>121</v>
      </c>
      <c r="C409" s="108">
        <v>6.0999999999999999E-2</v>
      </c>
      <c r="D409" s="108">
        <v>6.2300000000000001E-2</v>
      </c>
      <c r="E409" s="108">
        <v>6.59E-2</v>
      </c>
      <c r="F409" s="108">
        <v>6.3100000000000003E-2</v>
      </c>
      <c r="G409" s="187"/>
      <c r="H409" s="108"/>
      <c r="I409" s="108"/>
      <c r="J409" s="108"/>
      <c r="K409" s="108">
        <v>6.2699999999999992E-2</v>
      </c>
      <c r="L409" s="108"/>
      <c r="M409" s="108"/>
      <c r="N409" s="108"/>
      <c r="O409" s="189">
        <f t="shared" si="12"/>
        <v>39417</v>
      </c>
      <c r="Q409" s="185">
        <f t="shared" si="13"/>
        <v>3.9999999999999064E-4</v>
      </c>
    </row>
    <row r="410" spans="1:17" x14ac:dyDescent="0.25">
      <c r="A410" s="105">
        <v>39426</v>
      </c>
      <c r="B410" t="s">
        <v>121</v>
      </c>
      <c r="C410" s="108">
        <v>6.13E-2</v>
      </c>
      <c r="D410" s="108">
        <v>6.2600000000000003E-2</v>
      </c>
      <c r="E410" s="108">
        <v>6.6100000000000006E-2</v>
      </c>
      <c r="F410" s="108">
        <v>6.3299999999999995E-2</v>
      </c>
      <c r="G410" s="187"/>
      <c r="H410" s="108"/>
      <c r="I410" s="108"/>
      <c r="J410" s="108"/>
      <c r="K410" s="108">
        <v>6.3E-2</v>
      </c>
      <c r="L410" s="108"/>
      <c r="M410" s="108"/>
      <c r="N410" s="108"/>
      <c r="O410" s="189">
        <f t="shared" si="12"/>
        <v>39417</v>
      </c>
      <c r="Q410" s="185">
        <f t="shared" si="13"/>
        <v>3.9999999999999758E-4</v>
      </c>
    </row>
    <row r="411" spans="1:17" x14ac:dyDescent="0.25">
      <c r="A411" s="105">
        <v>39427</v>
      </c>
      <c r="B411" t="s">
        <v>121</v>
      </c>
      <c r="C411" s="108">
        <v>0.06</v>
      </c>
      <c r="D411" s="108">
        <v>6.13E-2</v>
      </c>
      <c r="E411" s="108">
        <v>6.4799999999999996E-2</v>
      </c>
      <c r="F411" s="108">
        <v>6.2E-2</v>
      </c>
      <c r="G411" s="187"/>
      <c r="H411" s="108"/>
      <c r="I411" s="108"/>
      <c r="J411" s="108"/>
      <c r="K411" s="108">
        <v>6.1699999999999998E-2</v>
      </c>
      <c r="L411" s="108"/>
      <c r="M411" s="108"/>
      <c r="N411" s="108"/>
      <c r="O411" s="189">
        <f t="shared" si="12"/>
        <v>39417</v>
      </c>
      <c r="Q411" s="185">
        <f t="shared" si="13"/>
        <v>3.9999999999999758E-4</v>
      </c>
    </row>
    <row r="412" spans="1:17" x14ac:dyDescent="0.25">
      <c r="A412" s="105">
        <v>39428</v>
      </c>
      <c r="B412" t="s">
        <v>121</v>
      </c>
      <c r="C412" s="108">
        <v>6.0400000000000002E-2</v>
      </c>
      <c r="D412" s="108">
        <v>6.1800000000000001E-2</v>
      </c>
      <c r="E412" s="108">
        <v>6.5299999999999997E-2</v>
      </c>
      <c r="F412" s="108">
        <v>6.25E-2</v>
      </c>
      <c r="G412" s="187"/>
      <c r="H412" s="108"/>
      <c r="I412" s="108"/>
      <c r="J412" s="108"/>
      <c r="K412" s="108">
        <v>6.2199999999999998E-2</v>
      </c>
      <c r="L412" s="108"/>
      <c r="M412" s="108"/>
      <c r="N412" s="108"/>
      <c r="O412" s="189">
        <f t="shared" si="12"/>
        <v>39417</v>
      </c>
      <c r="Q412" s="185">
        <f t="shared" si="13"/>
        <v>3.9999999999999758E-4</v>
      </c>
    </row>
    <row r="413" spans="1:17" x14ac:dyDescent="0.25">
      <c r="A413" s="105">
        <v>39429</v>
      </c>
      <c r="B413" t="s">
        <v>121</v>
      </c>
      <c r="C413" s="108">
        <v>6.13E-2</v>
      </c>
      <c r="D413" s="108">
        <v>6.2600000000000003E-2</v>
      </c>
      <c r="E413" s="108">
        <v>6.6100000000000006E-2</v>
      </c>
      <c r="F413" s="108">
        <v>6.3299999999999995E-2</v>
      </c>
      <c r="G413" s="187"/>
      <c r="H413" s="108"/>
      <c r="I413" s="108"/>
      <c r="J413" s="108"/>
      <c r="K413" s="108">
        <v>6.3E-2</v>
      </c>
      <c r="L413" s="108"/>
      <c r="M413" s="108"/>
      <c r="N413" s="108"/>
      <c r="O413" s="189">
        <f t="shared" si="12"/>
        <v>39417</v>
      </c>
      <c r="Q413" s="185">
        <f t="shared" si="13"/>
        <v>3.9999999999999758E-4</v>
      </c>
    </row>
    <row r="414" spans="1:17" x14ac:dyDescent="0.25">
      <c r="A414" s="105">
        <v>39430</v>
      </c>
      <c r="B414" t="s">
        <v>121</v>
      </c>
      <c r="C414" s="108">
        <v>6.1800000000000001E-2</v>
      </c>
      <c r="D414" s="108">
        <v>6.2899999999999998E-2</v>
      </c>
      <c r="E414" s="108">
        <v>6.6299999999999998E-2</v>
      </c>
      <c r="F414" s="108">
        <v>6.3700000000000007E-2</v>
      </c>
      <c r="G414" s="187"/>
      <c r="H414" s="108"/>
      <c r="I414" s="108"/>
      <c r="J414" s="108"/>
      <c r="K414" s="108">
        <v>6.3299999999999995E-2</v>
      </c>
      <c r="L414" s="108"/>
      <c r="M414" s="108"/>
      <c r="N414" s="108"/>
      <c r="O414" s="189">
        <f t="shared" si="12"/>
        <v>39417</v>
      </c>
      <c r="Q414" s="185">
        <f t="shared" si="13"/>
        <v>3.9999999999999758E-4</v>
      </c>
    </row>
    <row r="415" spans="1:17" x14ac:dyDescent="0.25">
      <c r="A415" s="105">
        <v>39433</v>
      </c>
      <c r="B415" t="s">
        <v>121</v>
      </c>
      <c r="C415" s="108">
        <v>6.1400000000000003E-2</v>
      </c>
      <c r="D415" s="108">
        <v>6.2600000000000003E-2</v>
      </c>
      <c r="E415" s="108">
        <v>6.6000000000000003E-2</v>
      </c>
      <c r="F415" s="108">
        <v>6.3299999999999995E-2</v>
      </c>
      <c r="G415" s="187"/>
      <c r="H415" s="108"/>
      <c r="I415" s="108"/>
      <c r="J415" s="108"/>
      <c r="K415" s="108">
        <v>6.2899999999999998E-2</v>
      </c>
      <c r="L415" s="108"/>
      <c r="M415" s="108"/>
      <c r="N415" s="108"/>
      <c r="O415" s="189">
        <f t="shared" si="12"/>
        <v>39417</v>
      </c>
      <c r="Q415" s="185">
        <f t="shared" si="13"/>
        <v>2.9999999999999472E-4</v>
      </c>
    </row>
    <row r="416" spans="1:17" x14ac:dyDescent="0.25">
      <c r="A416" s="105">
        <v>39434</v>
      </c>
      <c r="B416" t="s">
        <v>121</v>
      </c>
      <c r="C416" s="108">
        <v>6.0600000000000001E-2</v>
      </c>
      <c r="D416" s="108">
        <v>6.1800000000000001E-2</v>
      </c>
      <c r="E416" s="108">
        <v>6.5199999999999994E-2</v>
      </c>
      <c r="F416" s="108">
        <v>6.25E-2</v>
      </c>
      <c r="G416" s="187"/>
      <c r="H416" s="108"/>
      <c r="I416" s="108"/>
      <c r="J416" s="108"/>
      <c r="K416" s="108">
        <v>6.2100000000000002E-2</v>
      </c>
      <c r="L416" s="108"/>
      <c r="M416" s="108"/>
      <c r="N416" s="108"/>
      <c r="O416" s="189">
        <f t="shared" si="12"/>
        <v>39417</v>
      </c>
      <c r="Q416" s="185">
        <f t="shared" si="13"/>
        <v>3.0000000000000165E-4</v>
      </c>
    </row>
    <row r="417" spans="1:17" x14ac:dyDescent="0.25">
      <c r="A417" s="105">
        <v>39435</v>
      </c>
      <c r="B417" t="s">
        <v>121</v>
      </c>
      <c r="C417" s="108">
        <v>0.06</v>
      </c>
      <c r="D417" s="108">
        <v>6.1199999999999997E-2</v>
      </c>
      <c r="E417" s="108">
        <v>6.4600000000000005E-2</v>
      </c>
      <c r="F417" s="108">
        <v>6.1899999999999997E-2</v>
      </c>
      <c r="G417" s="187"/>
      <c r="H417" s="108"/>
      <c r="I417" s="108"/>
      <c r="J417" s="108"/>
      <c r="K417" s="108">
        <v>6.1500000000000006E-2</v>
      </c>
      <c r="L417" s="108"/>
      <c r="M417" s="108"/>
      <c r="N417" s="108"/>
      <c r="O417" s="189">
        <f t="shared" si="12"/>
        <v>39417</v>
      </c>
      <c r="Q417" s="185">
        <f t="shared" si="13"/>
        <v>3.0000000000000859E-4</v>
      </c>
    </row>
    <row r="418" spans="1:17" x14ac:dyDescent="0.25">
      <c r="A418" s="105">
        <v>39436</v>
      </c>
      <c r="B418" t="s">
        <v>121</v>
      </c>
      <c r="C418" s="108">
        <v>5.9400000000000001E-2</v>
      </c>
      <c r="D418" s="108">
        <v>6.0600000000000001E-2</v>
      </c>
      <c r="E418" s="108">
        <v>6.4100000000000004E-2</v>
      </c>
      <c r="F418" s="108">
        <v>6.1400000000000003E-2</v>
      </c>
      <c r="G418" s="187"/>
      <c r="H418" s="108"/>
      <c r="I418" s="108"/>
      <c r="J418" s="108"/>
      <c r="K418" s="108">
        <v>6.0999999999999999E-2</v>
      </c>
      <c r="L418" s="108"/>
      <c r="M418" s="108"/>
      <c r="N418" s="108"/>
      <c r="O418" s="189">
        <f t="shared" si="12"/>
        <v>39417</v>
      </c>
      <c r="Q418" s="185">
        <f t="shared" si="13"/>
        <v>3.9999999999999758E-4</v>
      </c>
    </row>
    <row r="419" spans="1:17" x14ac:dyDescent="0.25">
      <c r="A419" s="105">
        <v>39440</v>
      </c>
      <c r="B419" t="s">
        <v>121</v>
      </c>
      <c r="C419" s="108">
        <v>6.1100000000000002E-2</v>
      </c>
      <c r="D419" s="108">
        <v>6.2399999999999997E-2</v>
      </c>
      <c r="E419" s="108">
        <v>6.59E-2</v>
      </c>
      <c r="F419" s="108">
        <v>6.3100000000000003E-2</v>
      </c>
      <c r="G419" s="187"/>
      <c r="H419" s="108"/>
      <c r="I419" s="108"/>
      <c r="J419" s="108"/>
      <c r="K419" s="108">
        <v>6.2800000000000009E-2</v>
      </c>
      <c r="L419" s="108"/>
      <c r="M419" s="108"/>
      <c r="N419" s="108"/>
      <c r="O419" s="189">
        <f t="shared" si="12"/>
        <v>39417</v>
      </c>
      <c r="Q419" s="185">
        <f t="shared" si="13"/>
        <v>4.0000000000001146E-4</v>
      </c>
    </row>
    <row r="420" spans="1:17" x14ac:dyDescent="0.25">
      <c r="A420" s="105">
        <v>39443</v>
      </c>
      <c r="B420" t="s">
        <v>121</v>
      </c>
      <c r="C420" s="108">
        <v>6.1100000000000002E-2</v>
      </c>
      <c r="D420" s="108">
        <v>6.2300000000000001E-2</v>
      </c>
      <c r="E420" s="108">
        <v>6.6000000000000003E-2</v>
      </c>
      <c r="F420" s="108">
        <v>6.3100000000000003E-2</v>
      </c>
      <c r="G420" s="187"/>
      <c r="H420" s="108"/>
      <c r="I420" s="108"/>
      <c r="J420" s="108"/>
      <c r="K420" s="108">
        <v>6.2699999999999992E-2</v>
      </c>
      <c r="L420" s="108"/>
      <c r="M420" s="108"/>
      <c r="N420" s="108"/>
      <c r="O420" s="189">
        <f t="shared" si="12"/>
        <v>39417</v>
      </c>
      <c r="Q420" s="185">
        <f t="shared" si="13"/>
        <v>3.9999999999999064E-4</v>
      </c>
    </row>
    <row r="421" spans="1:17" x14ac:dyDescent="0.25">
      <c r="A421" s="105">
        <v>39447</v>
      </c>
      <c r="B421" t="s">
        <v>121</v>
      </c>
      <c r="C421" s="108">
        <v>5.9299999999999999E-2</v>
      </c>
      <c r="D421" s="108">
        <v>6.0699999999999997E-2</v>
      </c>
      <c r="E421" s="108">
        <v>6.4299999999999996E-2</v>
      </c>
      <c r="F421" s="108">
        <v>6.1400000000000003E-2</v>
      </c>
      <c r="G421" s="187"/>
      <c r="H421" s="108"/>
      <c r="I421" s="108"/>
      <c r="J421" s="108"/>
      <c r="K421" s="108">
        <v>6.1100000000000002E-2</v>
      </c>
      <c r="L421" s="108"/>
      <c r="M421" s="108"/>
      <c r="N421" s="108"/>
      <c r="O421" s="189">
        <f t="shared" si="12"/>
        <v>39417</v>
      </c>
      <c r="Q421" s="185">
        <f t="shared" si="13"/>
        <v>4.0000000000000452E-4</v>
      </c>
    </row>
    <row r="422" spans="1:17" x14ac:dyDescent="0.25">
      <c r="A422" s="105">
        <v>39449</v>
      </c>
      <c r="B422" t="s">
        <v>121</v>
      </c>
      <c r="C422" s="108">
        <v>5.8400000000000001E-2</v>
      </c>
      <c r="D422" s="108">
        <v>5.9700000000000003E-2</v>
      </c>
      <c r="E422" s="108">
        <v>6.3200000000000006E-2</v>
      </c>
      <c r="F422" s="108">
        <v>6.0400000000000002E-2</v>
      </c>
      <c r="G422" s="187"/>
      <c r="H422" s="108"/>
      <c r="I422" s="108"/>
      <c r="J422" s="108"/>
      <c r="K422" s="108">
        <v>0.06</v>
      </c>
      <c r="L422" s="108"/>
      <c r="M422" s="108"/>
      <c r="N422" s="108"/>
      <c r="O422" s="189">
        <f t="shared" si="12"/>
        <v>39448</v>
      </c>
      <c r="Q422" s="185">
        <f t="shared" si="13"/>
        <v>2.9999999999999472E-4</v>
      </c>
    </row>
    <row r="423" spans="1:17" x14ac:dyDescent="0.25">
      <c r="A423" s="105">
        <v>39451</v>
      </c>
      <c r="B423" t="s">
        <v>121</v>
      </c>
      <c r="C423" s="108">
        <v>5.8599999999999999E-2</v>
      </c>
      <c r="D423" s="108">
        <v>5.9900000000000002E-2</v>
      </c>
      <c r="E423" s="108">
        <v>6.3299999999999995E-2</v>
      </c>
      <c r="F423" s="108">
        <v>6.0600000000000001E-2</v>
      </c>
      <c r="G423" s="187"/>
      <c r="H423" s="108"/>
      <c r="I423" s="108"/>
      <c r="J423" s="108"/>
      <c r="K423" s="108">
        <v>6.0400000000000002E-2</v>
      </c>
      <c r="L423" s="108"/>
      <c r="M423" s="108"/>
      <c r="N423" s="108"/>
      <c r="O423" s="189">
        <f t="shared" si="12"/>
        <v>39448</v>
      </c>
      <c r="Q423" s="185">
        <f t="shared" si="13"/>
        <v>5.0000000000000044E-4</v>
      </c>
    </row>
    <row r="424" spans="1:17" x14ac:dyDescent="0.25">
      <c r="A424" s="105">
        <v>39454</v>
      </c>
      <c r="B424" t="s">
        <v>121</v>
      </c>
      <c r="C424" s="108">
        <v>5.8200000000000002E-2</v>
      </c>
      <c r="D424" s="108">
        <v>5.96E-2</v>
      </c>
      <c r="E424" s="108">
        <v>6.3100000000000003E-2</v>
      </c>
      <c r="F424" s="108">
        <v>6.0299999999999999E-2</v>
      </c>
      <c r="G424" s="187"/>
      <c r="H424" s="108"/>
      <c r="I424" s="108"/>
      <c r="J424" s="108"/>
      <c r="K424" s="108">
        <v>6.0100000000000001E-2</v>
      </c>
      <c r="L424" s="108"/>
      <c r="M424" s="108"/>
      <c r="N424" s="108"/>
      <c r="O424" s="189">
        <f t="shared" si="12"/>
        <v>39448</v>
      </c>
      <c r="Q424" s="185">
        <f t="shared" si="13"/>
        <v>5.0000000000000044E-4</v>
      </c>
    </row>
    <row r="425" spans="1:17" x14ac:dyDescent="0.25">
      <c r="A425" s="105">
        <v>39455</v>
      </c>
      <c r="B425" t="s">
        <v>121</v>
      </c>
      <c r="C425" s="108">
        <v>5.8400000000000001E-2</v>
      </c>
      <c r="D425" s="108">
        <v>0.06</v>
      </c>
      <c r="E425" s="108">
        <v>6.3200000000000006E-2</v>
      </c>
      <c r="F425" s="108">
        <v>6.0499999999999998E-2</v>
      </c>
      <c r="G425" s="187"/>
      <c r="H425" s="108"/>
      <c r="I425" s="108"/>
      <c r="J425" s="108"/>
      <c r="K425" s="108">
        <v>6.0400000000000002E-2</v>
      </c>
      <c r="L425" s="108"/>
      <c r="M425" s="108"/>
      <c r="N425" s="108"/>
      <c r="O425" s="189">
        <f t="shared" si="12"/>
        <v>39448</v>
      </c>
      <c r="Q425" s="185">
        <f t="shared" si="13"/>
        <v>4.0000000000000452E-4</v>
      </c>
    </row>
    <row r="426" spans="1:17" x14ac:dyDescent="0.25">
      <c r="A426" s="105">
        <v>39456</v>
      </c>
      <c r="B426" t="s">
        <v>121</v>
      </c>
      <c r="C426" s="108">
        <v>5.8200000000000002E-2</v>
      </c>
      <c r="D426" s="108">
        <v>5.9700000000000003E-2</v>
      </c>
      <c r="E426" s="108">
        <v>6.3E-2</v>
      </c>
      <c r="F426" s="108">
        <v>6.0299999999999999E-2</v>
      </c>
      <c r="G426" s="187"/>
      <c r="H426" s="108"/>
      <c r="I426" s="108"/>
      <c r="J426" s="108"/>
      <c r="K426" s="108">
        <v>6.0199999999999997E-2</v>
      </c>
      <c r="L426" s="108"/>
      <c r="M426" s="108"/>
      <c r="N426" s="108"/>
      <c r="O426" s="189">
        <f t="shared" si="12"/>
        <v>39448</v>
      </c>
      <c r="Q426" s="185">
        <f t="shared" si="13"/>
        <v>4.9999999999999351E-4</v>
      </c>
    </row>
    <row r="427" spans="1:17" x14ac:dyDescent="0.25">
      <c r="A427" s="105">
        <v>39457</v>
      </c>
      <c r="B427" t="s">
        <v>121</v>
      </c>
      <c r="C427" s="108">
        <v>5.9799999999999999E-2</v>
      </c>
      <c r="D427" s="108">
        <v>6.1199999999999997E-2</v>
      </c>
      <c r="E427" s="108">
        <v>6.4399999999999999E-2</v>
      </c>
      <c r="F427" s="108">
        <v>6.1800000000000001E-2</v>
      </c>
      <c r="G427" s="187"/>
      <c r="H427" s="108"/>
      <c r="I427" s="108"/>
      <c r="J427" s="108"/>
      <c r="K427" s="108">
        <v>6.1600000000000002E-2</v>
      </c>
      <c r="L427" s="108"/>
      <c r="M427" s="108"/>
      <c r="N427" s="108"/>
      <c r="O427" s="189">
        <f t="shared" si="12"/>
        <v>39448</v>
      </c>
      <c r="Q427" s="185">
        <f t="shared" si="13"/>
        <v>4.0000000000000452E-4</v>
      </c>
    </row>
    <row r="428" spans="1:17" x14ac:dyDescent="0.25">
      <c r="A428" s="105">
        <v>39461</v>
      </c>
      <c r="B428" t="s">
        <v>121</v>
      </c>
      <c r="C428" s="108">
        <v>5.9200000000000003E-2</v>
      </c>
      <c r="D428" s="108">
        <v>6.0600000000000001E-2</v>
      </c>
      <c r="E428" s="108">
        <v>6.3700000000000007E-2</v>
      </c>
      <c r="F428" s="108">
        <v>6.1199999999999997E-2</v>
      </c>
      <c r="G428" s="187"/>
      <c r="H428" s="108"/>
      <c r="I428" s="108"/>
      <c r="J428" s="108"/>
      <c r="K428" s="108">
        <v>6.0999999999999999E-2</v>
      </c>
      <c r="L428" s="108"/>
      <c r="M428" s="108"/>
      <c r="N428" s="108"/>
      <c r="O428" s="189">
        <f t="shared" si="12"/>
        <v>39448</v>
      </c>
      <c r="Q428" s="185">
        <f t="shared" si="13"/>
        <v>3.9999999999999758E-4</v>
      </c>
    </row>
    <row r="429" spans="1:17" x14ac:dyDescent="0.25">
      <c r="A429" s="105">
        <v>39462</v>
      </c>
      <c r="B429" t="s">
        <v>121</v>
      </c>
      <c r="C429" s="108">
        <v>5.8400000000000001E-2</v>
      </c>
      <c r="D429" s="108">
        <v>5.9799999999999999E-2</v>
      </c>
      <c r="E429" s="108">
        <v>6.3E-2</v>
      </c>
      <c r="F429" s="108">
        <v>6.0400000000000002E-2</v>
      </c>
      <c r="G429" s="187"/>
      <c r="H429" s="108"/>
      <c r="I429" s="108"/>
      <c r="J429" s="108"/>
      <c r="K429" s="108">
        <v>6.0199999999999997E-2</v>
      </c>
      <c r="L429" s="108"/>
      <c r="M429" s="108"/>
      <c r="N429" s="108"/>
      <c r="O429" s="189">
        <f t="shared" si="12"/>
        <v>39448</v>
      </c>
      <c r="Q429" s="185">
        <f t="shared" si="13"/>
        <v>3.9999999999999758E-4</v>
      </c>
    </row>
    <row r="430" spans="1:17" x14ac:dyDescent="0.25">
      <c r="A430" s="105">
        <v>39463</v>
      </c>
      <c r="B430" t="s">
        <v>121</v>
      </c>
      <c r="C430" s="108">
        <v>5.8700000000000002E-2</v>
      </c>
      <c r="D430" s="108">
        <v>5.9900000000000002E-2</v>
      </c>
      <c r="E430" s="108">
        <v>6.3100000000000003E-2</v>
      </c>
      <c r="F430" s="108">
        <v>6.0600000000000001E-2</v>
      </c>
      <c r="G430" s="187"/>
      <c r="H430" s="108"/>
      <c r="I430" s="108"/>
      <c r="J430" s="108"/>
      <c r="K430" s="108">
        <v>6.0299999999999999E-2</v>
      </c>
      <c r="L430" s="108"/>
      <c r="M430" s="108"/>
      <c r="N430" s="108"/>
      <c r="O430" s="189">
        <f t="shared" si="12"/>
        <v>39448</v>
      </c>
      <c r="Q430" s="185">
        <f t="shared" si="13"/>
        <v>3.9999999999999758E-4</v>
      </c>
    </row>
    <row r="431" spans="1:17" x14ac:dyDescent="0.25">
      <c r="A431" s="105">
        <v>39464</v>
      </c>
      <c r="B431" t="s">
        <v>121</v>
      </c>
      <c r="C431" s="108">
        <v>5.8200000000000002E-2</v>
      </c>
      <c r="D431" s="108">
        <v>5.9400000000000001E-2</v>
      </c>
      <c r="E431" s="108">
        <v>6.2600000000000003E-2</v>
      </c>
      <c r="F431" s="108">
        <v>6.0100000000000001E-2</v>
      </c>
      <c r="G431" s="187"/>
      <c r="H431" s="108"/>
      <c r="I431" s="108"/>
      <c r="J431" s="108"/>
      <c r="K431" s="108">
        <v>5.9900000000000002E-2</v>
      </c>
      <c r="L431" s="108"/>
      <c r="M431" s="108"/>
      <c r="N431" s="108"/>
      <c r="O431" s="189">
        <f t="shared" si="12"/>
        <v>39448</v>
      </c>
      <c r="Q431" s="185">
        <f t="shared" si="13"/>
        <v>5.0000000000000044E-4</v>
      </c>
    </row>
    <row r="432" spans="1:17" x14ac:dyDescent="0.25">
      <c r="A432" s="105">
        <v>39465</v>
      </c>
      <c r="B432" t="s">
        <v>121</v>
      </c>
      <c r="C432" s="108">
        <v>5.8599999999999999E-2</v>
      </c>
      <c r="D432" s="108">
        <v>5.9900000000000002E-2</v>
      </c>
      <c r="E432" s="108">
        <v>6.3100000000000003E-2</v>
      </c>
      <c r="F432" s="108">
        <v>6.0499999999999998E-2</v>
      </c>
      <c r="G432" s="187"/>
      <c r="H432" s="108"/>
      <c r="I432" s="108"/>
      <c r="J432" s="108"/>
      <c r="K432" s="108">
        <v>6.0400000000000002E-2</v>
      </c>
      <c r="L432" s="108"/>
      <c r="M432" s="108"/>
      <c r="N432" s="108"/>
      <c r="O432" s="189">
        <f t="shared" si="12"/>
        <v>39448</v>
      </c>
      <c r="Q432" s="185">
        <f t="shared" si="13"/>
        <v>5.0000000000000044E-4</v>
      </c>
    </row>
    <row r="433" spans="1:17" x14ac:dyDescent="0.25">
      <c r="A433" s="105">
        <v>39469</v>
      </c>
      <c r="B433" t="s">
        <v>121</v>
      </c>
      <c r="C433" s="108">
        <v>5.8400000000000001E-2</v>
      </c>
      <c r="D433" s="108">
        <v>5.96E-2</v>
      </c>
      <c r="E433" s="108">
        <v>6.2899999999999998E-2</v>
      </c>
      <c r="F433" s="108">
        <v>6.0299999999999999E-2</v>
      </c>
      <c r="G433" s="187"/>
      <c r="H433" s="108"/>
      <c r="I433" s="108"/>
      <c r="J433" s="108"/>
      <c r="K433" s="108">
        <v>6.0100000000000001E-2</v>
      </c>
      <c r="L433" s="108"/>
      <c r="M433" s="108"/>
      <c r="N433" s="108"/>
      <c r="O433" s="189">
        <f t="shared" si="12"/>
        <v>39448</v>
      </c>
      <c r="Q433" s="185">
        <f t="shared" si="13"/>
        <v>5.0000000000000044E-4</v>
      </c>
    </row>
    <row r="434" spans="1:17" x14ac:dyDescent="0.25">
      <c r="A434" s="105">
        <v>39471</v>
      </c>
      <c r="B434" t="s">
        <v>121</v>
      </c>
      <c r="C434" s="108">
        <v>5.9700000000000003E-2</v>
      </c>
      <c r="D434" s="108">
        <v>6.0900000000000003E-2</v>
      </c>
      <c r="E434" s="108">
        <v>6.4199999999999993E-2</v>
      </c>
      <c r="F434" s="108">
        <v>6.1600000000000002E-2</v>
      </c>
      <c r="G434" s="187"/>
      <c r="H434" s="108"/>
      <c r="I434" s="108"/>
      <c r="J434" s="108"/>
      <c r="K434" s="108">
        <v>6.1399999999999996E-2</v>
      </c>
      <c r="L434" s="108"/>
      <c r="M434" s="108"/>
      <c r="N434" s="108"/>
      <c r="O434" s="189">
        <f t="shared" si="12"/>
        <v>39448</v>
      </c>
      <c r="Q434" s="185">
        <f t="shared" si="13"/>
        <v>4.9999999999999351E-4</v>
      </c>
    </row>
    <row r="435" spans="1:17" x14ac:dyDescent="0.25">
      <c r="A435" s="105">
        <v>39472</v>
      </c>
      <c r="B435" t="s">
        <v>121</v>
      </c>
      <c r="C435" s="108">
        <v>5.8599999999999999E-2</v>
      </c>
      <c r="D435" s="108">
        <v>6.0100000000000001E-2</v>
      </c>
      <c r="E435" s="108">
        <v>6.3500000000000001E-2</v>
      </c>
      <c r="F435" s="108">
        <v>6.0699999999999997E-2</v>
      </c>
      <c r="G435" s="187"/>
      <c r="H435" s="108"/>
      <c r="I435" s="108"/>
      <c r="J435" s="108"/>
      <c r="K435" s="108">
        <v>6.0599999999999994E-2</v>
      </c>
      <c r="L435" s="108"/>
      <c r="M435" s="108"/>
      <c r="N435" s="108"/>
      <c r="O435" s="189">
        <f t="shared" si="12"/>
        <v>39448</v>
      </c>
      <c r="Q435" s="185">
        <f t="shared" si="13"/>
        <v>4.9999999999999351E-4</v>
      </c>
    </row>
    <row r="436" spans="1:17" x14ac:dyDescent="0.25">
      <c r="A436" s="105">
        <v>39476</v>
      </c>
      <c r="B436" t="s">
        <v>121</v>
      </c>
      <c r="C436" s="108">
        <v>5.8900000000000001E-2</v>
      </c>
      <c r="D436" s="108">
        <v>6.0699999999999997E-2</v>
      </c>
      <c r="E436" s="108">
        <v>6.4000000000000001E-2</v>
      </c>
      <c r="F436" s="108">
        <v>6.1199999999999997E-2</v>
      </c>
      <c r="G436" s="187"/>
      <c r="H436" s="108"/>
      <c r="I436" s="108"/>
      <c r="J436" s="108"/>
      <c r="K436" s="108">
        <v>6.1200000000000004E-2</v>
      </c>
      <c r="L436" s="108"/>
      <c r="M436" s="108"/>
      <c r="N436" s="108"/>
      <c r="O436" s="189">
        <f t="shared" si="12"/>
        <v>39448</v>
      </c>
      <c r="Q436" s="185">
        <f t="shared" si="13"/>
        <v>5.0000000000000738E-4</v>
      </c>
    </row>
    <row r="437" spans="1:17" x14ac:dyDescent="0.25">
      <c r="A437" s="105">
        <v>39477</v>
      </c>
      <c r="B437" t="s">
        <v>121</v>
      </c>
      <c r="C437" s="108">
        <v>5.9900000000000002E-2</v>
      </c>
      <c r="D437" s="108">
        <v>6.1600000000000002E-2</v>
      </c>
      <c r="E437" s="108">
        <v>6.4899999999999999E-2</v>
      </c>
      <c r="F437" s="108">
        <v>6.2100000000000002E-2</v>
      </c>
      <c r="G437" s="187"/>
      <c r="H437" s="108"/>
      <c r="I437" s="108"/>
      <c r="J437" s="108"/>
      <c r="K437" s="108">
        <v>6.2100000000000002E-2</v>
      </c>
      <c r="L437" s="108"/>
      <c r="M437" s="108"/>
      <c r="N437" s="108"/>
      <c r="O437" s="189">
        <f t="shared" si="12"/>
        <v>39448</v>
      </c>
      <c r="Q437" s="185">
        <f t="shared" si="13"/>
        <v>5.0000000000000044E-4</v>
      </c>
    </row>
    <row r="438" spans="1:17" x14ac:dyDescent="0.25">
      <c r="A438" s="105">
        <v>39479</v>
      </c>
      <c r="B438" t="s">
        <v>121</v>
      </c>
      <c r="C438" s="108">
        <v>5.8700000000000002E-2</v>
      </c>
      <c r="D438" s="108">
        <v>6.0400000000000002E-2</v>
      </c>
      <c r="E438" s="108">
        <v>6.3700000000000007E-2</v>
      </c>
      <c r="F438" s="108">
        <v>6.0900000000000003E-2</v>
      </c>
      <c r="G438" s="187"/>
      <c r="H438" s="108"/>
      <c r="I438" s="108"/>
      <c r="J438" s="108"/>
      <c r="K438" s="108">
        <v>6.08E-2</v>
      </c>
      <c r="L438" s="108"/>
      <c r="M438" s="108"/>
      <c r="N438" s="108"/>
      <c r="O438" s="189">
        <f t="shared" si="12"/>
        <v>39479</v>
      </c>
      <c r="Q438" s="185">
        <f t="shared" si="13"/>
        <v>3.9999999999999758E-4</v>
      </c>
    </row>
    <row r="439" spans="1:17" x14ac:dyDescent="0.25">
      <c r="A439" s="105">
        <v>39482</v>
      </c>
      <c r="B439" t="s">
        <v>121</v>
      </c>
      <c r="C439" s="108">
        <v>5.9299999999999999E-2</v>
      </c>
      <c r="D439" s="108">
        <v>6.0999999999999999E-2</v>
      </c>
      <c r="E439" s="108">
        <v>6.4299999999999996E-2</v>
      </c>
      <c r="F439" s="108">
        <v>6.1499999999999999E-2</v>
      </c>
      <c r="G439" s="187"/>
      <c r="H439" s="108"/>
      <c r="I439" s="108"/>
      <c r="J439" s="108"/>
      <c r="K439" s="108">
        <v>6.13E-2</v>
      </c>
      <c r="L439" s="108"/>
      <c r="M439" s="108"/>
      <c r="N439" s="108"/>
      <c r="O439" s="189">
        <f t="shared" si="12"/>
        <v>39479</v>
      </c>
      <c r="Q439" s="185">
        <f t="shared" si="13"/>
        <v>3.0000000000000165E-4</v>
      </c>
    </row>
    <row r="440" spans="1:17" x14ac:dyDescent="0.25">
      <c r="A440" s="105">
        <v>39483</v>
      </c>
      <c r="B440" t="s">
        <v>121</v>
      </c>
      <c r="C440" s="108">
        <v>5.8900000000000001E-2</v>
      </c>
      <c r="D440" s="108">
        <v>6.0499999999999998E-2</v>
      </c>
      <c r="E440" s="108">
        <v>6.3899999999999998E-2</v>
      </c>
      <c r="F440" s="108">
        <v>6.1100000000000002E-2</v>
      </c>
      <c r="G440" s="187"/>
      <c r="H440" s="108"/>
      <c r="I440" s="108"/>
      <c r="J440" s="108"/>
      <c r="K440" s="108">
        <v>6.0899999999999996E-2</v>
      </c>
      <c r="L440" s="108"/>
      <c r="M440" s="108"/>
      <c r="N440" s="108"/>
      <c r="O440" s="189">
        <f t="shared" si="12"/>
        <v>39479</v>
      </c>
      <c r="Q440" s="185">
        <f t="shared" si="13"/>
        <v>3.9999999999999758E-4</v>
      </c>
    </row>
    <row r="441" spans="1:17" x14ac:dyDescent="0.25">
      <c r="A441" s="105">
        <v>39484</v>
      </c>
      <c r="B441" t="s">
        <v>121</v>
      </c>
      <c r="C441" s="108">
        <v>5.9200000000000003E-2</v>
      </c>
      <c r="D441" s="108">
        <v>6.08E-2</v>
      </c>
      <c r="E441" s="108">
        <v>6.4399999999999999E-2</v>
      </c>
      <c r="F441" s="108">
        <v>6.1499999999999999E-2</v>
      </c>
      <c r="G441" s="187"/>
      <c r="H441" s="108"/>
      <c r="I441" s="108"/>
      <c r="J441" s="108"/>
      <c r="K441" s="108">
        <v>6.1200000000000004E-2</v>
      </c>
      <c r="L441" s="108"/>
      <c r="M441" s="108"/>
      <c r="N441" s="108"/>
      <c r="O441" s="189">
        <f t="shared" si="12"/>
        <v>39479</v>
      </c>
      <c r="Q441" s="185">
        <f t="shared" si="13"/>
        <v>4.0000000000000452E-4</v>
      </c>
    </row>
    <row r="442" spans="1:17" x14ac:dyDescent="0.25">
      <c r="A442" s="105">
        <v>39485</v>
      </c>
      <c r="B442" t="s">
        <v>121</v>
      </c>
      <c r="C442" s="108">
        <v>6.0299999999999999E-2</v>
      </c>
      <c r="D442" s="108">
        <v>6.2100000000000002E-2</v>
      </c>
      <c r="E442" s="108">
        <v>6.5799999999999997E-2</v>
      </c>
      <c r="F442" s="108">
        <v>6.2700000000000006E-2</v>
      </c>
      <c r="G442" s="187"/>
      <c r="H442" s="108"/>
      <c r="I442" s="108"/>
      <c r="J442" s="108"/>
      <c r="K442" s="108">
        <v>6.25E-2</v>
      </c>
      <c r="L442" s="108"/>
      <c r="M442" s="108"/>
      <c r="N442" s="108"/>
      <c r="O442" s="189">
        <f t="shared" si="12"/>
        <v>39479</v>
      </c>
      <c r="Q442" s="185">
        <f t="shared" si="13"/>
        <v>3.9999999999999758E-4</v>
      </c>
    </row>
    <row r="443" spans="1:17" x14ac:dyDescent="0.25">
      <c r="A443" s="105">
        <v>39486</v>
      </c>
      <c r="B443" t="s">
        <v>121</v>
      </c>
      <c r="C443" s="108">
        <v>5.9700000000000003E-2</v>
      </c>
      <c r="D443" s="108">
        <v>6.1499999999999999E-2</v>
      </c>
      <c r="E443" s="108">
        <v>6.5100000000000005E-2</v>
      </c>
      <c r="F443" s="108">
        <v>6.2100000000000002E-2</v>
      </c>
      <c r="G443" s="187"/>
      <c r="H443" s="108"/>
      <c r="I443" s="108"/>
      <c r="J443" s="108"/>
      <c r="K443" s="108">
        <v>6.1900000000000004E-2</v>
      </c>
      <c r="L443" s="108"/>
      <c r="M443" s="108"/>
      <c r="N443" s="108"/>
      <c r="O443" s="189">
        <f t="shared" si="12"/>
        <v>39479</v>
      </c>
      <c r="Q443" s="185">
        <f t="shared" si="13"/>
        <v>4.0000000000000452E-4</v>
      </c>
    </row>
    <row r="444" spans="1:17" x14ac:dyDescent="0.25">
      <c r="A444" s="105">
        <v>39489</v>
      </c>
      <c r="B444" t="s">
        <v>121</v>
      </c>
      <c r="C444" s="108">
        <v>5.9400000000000001E-2</v>
      </c>
      <c r="D444" s="108">
        <v>6.1100000000000002E-2</v>
      </c>
      <c r="E444" s="108">
        <v>6.4899999999999999E-2</v>
      </c>
      <c r="F444" s="108">
        <v>6.1800000000000001E-2</v>
      </c>
      <c r="G444" s="187"/>
      <c r="H444" s="108"/>
      <c r="I444" s="108"/>
      <c r="J444" s="108"/>
      <c r="K444" s="108">
        <v>6.1500000000000006E-2</v>
      </c>
      <c r="L444" s="108"/>
      <c r="M444" s="108"/>
      <c r="N444" s="108"/>
      <c r="O444" s="189">
        <f t="shared" si="12"/>
        <v>39479</v>
      </c>
      <c r="Q444" s="185">
        <f t="shared" si="13"/>
        <v>4.0000000000000452E-4</v>
      </c>
    </row>
    <row r="445" spans="1:17" x14ac:dyDescent="0.25">
      <c r="A445" s="105">
        <v>39490</v>
      </c>
      <c r="B445" t="s">
        <v>121</v>
      </c>
      <c r="C445" s="108">
        <v>0.06</v>
      </c>
      <c r="D445" s="108">
        <v>6.1699999999999998E-2</v>
      </c>
      <c r="E445" s="108">
        <v>6.5500000000000003E-2</v>
      </c>
      <c r="F445" s="108">
        <v>6.2399999999999997E-2</v>
      </c>
      <c r="G445" s="187"/>
      <c r="H445" s="108"/>
      <c r="I445" s="108"/>
      <c r="J445" s="108"/>
      <c r="K445" s="108">
        <v>6.2100000000000002E-2</v>
      </c>
      <c r="L445" s="108"/>
      <c r="M445" s="108"/>
      <c r="N445" s="108"/>
      <c r="O445" s="189">
        <f t="shared" si="12"/>
        <v>39479</v>
      </c>
      <c r="Q445" s="185">
        <f t="shared" si="13"/>
        <v>4.0000000000000452E-4</v>
      </c>
    </row>
    <row r="446" spans="1:17" x14ac:dyDescent="0.25">
      <c r="A446" s="105">
        <v>39492</v>
      </c>
      <c r="B446" t="s">
        <v>121</v>
      </c>
      <c r="C446" s="108">
        <v>6.1499999999999999E-2</v>
      </c>
      <c r="D446" s="108">
        <v>6.3500000000000001E-2</v>
      </c>
      <c r="E446" s="108">
        <v>6.7299999999999999E-2</v>
      </c>
      <c r="F446" s="108">
        <v>6.4100000000000004E-2</v>
      </c>
      <c r="G446" s="187"/>
      <c r="H446" s="108"/>
      <c r="I446" s="108"/>
      <c r="J446" s="108"/>
      <c r="K446" s="108">
        <v>6.4000000000000001E-2</v>
      </c>
      <c r="L446" s="108"/>
      <c r="M446" s="108"/>
      <c r="N446" s="108"/>
      <c r="O446" s="189">
        <f t="shared" si="12"/>
        <v>39479</v>
      </c>
      <c r="Q446" s="185">
        <f t="shared" si="13"/>
        <v>5.0000000000000044E-4</v>
      </c>
    </row>
    <row r="447" spans="1:17" x14ac:dyDescent="0.25">
      <c r="A447" s="105">
        <v>39493</v>
      </c>
      <c r="B447" t="s">
        <v>121</v>
      </c>
      <c r="C447" s="108">
        <v>6.0999999999999999E-2</v>
      </c>
      <c r="D447" s="108">
        <v>6.2899999999999998E-2</v>
      </c>
      <c r="E447" s="108">
        <v>6.6799999999999998E-2</v>
      </c>
      <c r="F447" s="108">
        <v>6.3600000000000004E-2</v>
      </c>
      <c r="G447" s="187"/>
      <c r="H447" s="108"/>
      <c r="I447" s="108"/>
      <c r="J447" s="108"/>
      <c r="K447" s="108">
        <v>6.3399999999999998E-2</v>
      </c>
      <c r="L447" s="108"/>
      <c r="M447" s="108"/>
      <c r="N447" s="108"/>
      <c r="O447" s="189">
        <f t="shared" si="12"/>
        <v>39479</v>
      </c>
      <c r="Q447" s="185">
        <f t="shared" si="13"/>
        <v>5.0000000000000044E-4</v>
      </c>
    </row>
    <row r="448" spans="1:17" x14ac:dyDescent="0.25">
      <c r="A448" s="105">
        <v>39498</v>
      </c>
      <c r="B448" t="s">
        <v>121</v>
      </c>
      <c r="C448" s="108">
        <v>6.1499999999999999E-2</v>
      </c>
      <c r="D448" s="108">
        <v>6.3399999999999998E-2</v>
      </c>
      <c r="E448" s="108">
        <v>6.7299999999999999E-2</v>
      </c>
      <c r="F448" s="108">
        <v>6.4100000000000004E-2</v>
      </c>
      <c r="G448" s="187"/>
      <c r="H448" s="108"/>
      <c r="I448" s="108"/>
      <c r="J448" s="108"/>
      <c r="K448" s="108">
        <v>6.3799999999999996E-2</v>
      </c>
      <c r="L448" s="108"/>
      <c r="M448" s="108"/>
      <c r="N448" s="108"/>
      <c r="O448" s="189">
        <f t="shared" si="12"/>
        <v>39479</v>
      </c>
      <c r="Q448" s="185">
        <f t="shared" si="13"/>
        <v>3.9999999999999758E-4</v>
      </c>
    </row>
    <row r="449" spans="1:17" x14ac:dyDescent="0.25">
      <c r="A449" s="105">
        <v>39499</v>
      </c>
      <c r="B449" t="s">
        <v>121</v>
      </c>
      <c r="C449" s="108">
        <v>6.0499999999999998E-2</v>
      </c>
      <c r="D449" s="108">
        <v>6.2399999999999997E-2</v>
      </c>
      <c r="E449" s="108">
        <v>6.6400000000000001E-2</v>
      </c>
      <c r="F449" s="108">
        <v>6.3100000000000003E-2</v>
      </c>
      <c r="G449" s="187"/>
      <c r="H449" s="108"/>
      <c r="I449" s="108"/>
      <c r="J449" s="108"/>
      <c r="K449" s="108">
        <v>6.2800000000000009E-2</v>
      </c>
      <c r="L449" s="108"/>
      <c r="M449" s="108"/>
      <c r="N449" s="108"/>
      <c r="O449" s="189">
        <f t="shared" si="12"/>
        <v>39479</v>
      </c>
      <c r="Q449" s="185">
        <f t="shared" si="13"/>
        <v>4.0000000000001146E-4</v>
      </c>
    </row>
    <row r="450" spans="1:17" x14ac:dyDescent="0.25">
      <c r="A450" s="105">
        <v>39500</v>
      </c>
      <c r="B450" t="s">
        <v>121</v>
      </c>
      <c r="C450" s="108">
        <v>6.08E-2</v>
      </c>
      <c r="D450" s="108">
        <v>6.2700000000000006E-2</v>
      </c>
      <c r="E450" s="108">
        <v>6.6699999999999995E-2</v>
      </c>
      <c r="F450" s="108">
        <v>6.3399999999999998E-2</v>
      </c>
      <c r="G450" s="187"/>
      <c r="H450" s="108"/>
      <c r="I450" s="108"/>
      <c r="J450" s="108"/>
      <c r="K450" s="108">
        <v>6.3200000000000006E-2</v>
      </c>
      <c r="L450" s="108"/>
      <c r="M450" s="108"/>
      <c r="N450" s="108"/>
      <c r="O450" s="189">
        <f t="shared" si="12"/>
        <v>39479</v>
      </c>
      <c r="Q450" s="185">
        <f t="shared" si="13"/>
        <v>5.0000000000000044E-4</v>
      </c>
    </row>
    <row r="451" spans="1:17" x14ac:dyDescent="0.25">
      <c r="A451" s="105">
        <v>39503</v>
      </c>
      <c r="B451" t="s">
        <v>121</v>
      </c>
      <c r="C451" s="108">
        <v>6.1699999999999998E-2</v>
      </c>
      <c r="D451" s="108">
        <v>6.3500000000000001E-2</v>
      </c>
      <c r="E451" s="108">
        <v>6.7599999999999993E-2</v>
      </c>
      <c r="F451" s="108">
        <v>6.4299999999999996E-2</v>
      </c>
      <c r="G451" s="187"/>
      <c r="H451" s="108"/>
      <c r="I451" s="108"/>
      <c r="J451" s="108"/>
      <c r="K451" s="108">
        <v>6.4000000000000001E-2</v>
      </c>
      <c r="L451" s="108"/>
      <c r="M451" s="108"/>
      <c r="N451" s="108"/>
      <c r="O451" s="189">
        <f t="shared" si="12"/>
        <v>39479</v>
      </c>
      <c r="Q451" s="185">
        <f t="shared" si="13"/>
        <v>5.0000000000000044E-4</v>
      </c>
    </row>
    <row r="452" spans="1:17" x14ac:dyDescent="0.25">
      <c r="A452" s="105">
        <v>39504</v>
      </c>
      <c r="B452" t="s">
        <v>121</v>
      </c>
      <c r="C452" s="108">
        <v>6.1600000000000002E-2</v>
      </c>
      <c r="D452" s="108">
        <v>6.3399999999999998E-2</v>
      </c>
      <c r="E452" s="108">
        <v>6.7599999999999993E-2</v>
      </c>
      <c r="F452" s="108">
        <v>6.4199999999999993E-2</v>
      </c>
      <c r="G452" s="187"/>
      <c r="H452" s="108"/>
      <c r="I452" s="108"/>
      <c r="J452" s="108"/>
      <c r="K452" s="108">
        <v>6.4000000000000001E-2</v>
      </c>
      <c r="L452" s="108"/>
      <c r="M452" s="108"/>
      <c r="N452" s="108"/>
      <c r="O452" s="189">
        <f t="shared" si="12"/>
        <v>39479</v>
      </c>
      <c r="Q452" s="185">
        <f t="shared" si="13"/>
        <v>6.0000000000000331E-4</v>
      </c>
    </row>
    <row r="453" spans="1:17" x14ac:dyDescent="0.25">
      <c r="A453" s="105">
        <v>39505</v>
      </c>
      <c r="B453" t="s">
        <v>121</v>
      </c>
      <c r="C453" s="108">
        <v>6.1499999999999999E-2</v>
      </c>
      <c r="D453" s="108">
        <v>6.3200000000000006E-2</v>
      </c>
      <c r="E453" s="108">
        <v>6.7400000000000002E-2</v>
      </c>
      <c r="F453" s="108">
        <v>6.4000000000000001E-2</v>
      </c>
      <c r="G453" s="187"/>
      <c r="H453" s="108"/>
      <c r="I453" s="108"/>
      <c r="J453" s="108"/>
      <c r="K453" s="108">
        <v>6.3700000000000007E-2</v>
      </c>
      <c r="L453" s="108"/>
      <c r="M453" s="108"/>
      <c r="N453" s="108"/>
      <c r="O453" s="189">
        <f t="shared" ref="O453:O516" si="14">DATE(YEAR(A453),MONTH(A453),1)</f>
        <v>39479</v>
      </c>
      <c r="Q453" s="185">
        <f t="shared" ref="Q453:Q516" si="15">K453-D453</f>
        <v>5.0000000000000044E-4</v>
      </c>
    </row>
    <row r="454" spans="1:17" x14ac:dyDescent="0.25">
      <c r="A454" s="105">
        <v>39506</v>
      </c>
      <c r="B454" t="s">
        <v>121</v>
      </c>
      <c r="C454" s="108">
        <v>6.0400000000000002E-2</v>
      </c>
      <c r="D454" s="108">
        <v>6.2199999999999998E-2</v>
      </c>
      <c r="E454" s="108">
        <v>6.6299999999999998E-2</v>
      </c>
      <c r="F454" s="108">
        <v>6.3E-2</v>
      </c>
      <c r="G454" s="187"/>
      <c r="H454" s="108"/>
      <c r="I454" s="108"/>
      <c r="J454" s="108"/>
      <c r="K454" s="108">
        <v>6.2800000000000009E-2</v>
      </c>
      <c r="L454" s="108"/>
      <c r="M454" s="108"/>
      <c r="N454" s="108"/>
      <c r="O454" s="189">
        <f t="shared" si="14"/>
        <v>39479</v>
      </c>
      <c r="Q454" s="185">
        <f t="shared" si="15"/>
        <v>6.0000000000001025E-4</v>
      </c>
    </row>
    <row r="455" spans="1:17" x14ac:dyDescent="0.25">
      <c r="A455" s="105">
        <v>39507</v>
      </c>
      <c r="B455" t="s">
        <v>121</v>
      </c>
      <c r="C455" s="108">
        <v>5.9299999999999999E-2</v>
      </c>
      <c r="D455" s="108">
        <v>6.0900000000000003E-2</v>
      </c>
      <c r="E455" s="108">
        <v>6.5100000000000005E-2</v>
      </c>
      <c r="F455" s="108">
        <v>6.1800000000000001E-2</v>
      </c>
      <c r="G455" s="187"/>
      <c r="H455" s="108"/>
      <c r="I455" s="108"/>
      <c r="J455" s="108"/>
      <c r="K455" s="108">
        <v>6.1500000000000006E-2</v>
      </c>
      <c r="L455" s="108"/>
      <c r="M455" s="108"/>
      <c r="N455" s="108"/>
      <c r="O455" s="189">
        <f t="shared" si="14"/>
        <v>39479</v>
      </c>
      <c r="Q455" s="185">
        <f t="shared" si="15"/>
        <v>6.0000000000000331E-4</v>
      </c>
    </row>
    <row r="456" spans="1:17" x14ac:dyDescent="0.25">
      <c r="A456" s="105">
        <v>39510</v>
      </c>
      <c r="B456" t="s">
        <v>121</v>
      </c>
      <c r="C456" s="108">
        <v>5.9299999999999999E-2</v>
      </c>
      <c r="D456" s="108">
        <v>6.0999999999999999E-2</v>
      </c>
      <c r="E456" s="108">
        <v>6.5100000000000005E-2</v>
      </c>
      <c r="F456" s="108">
        <v>6.1800000000000001E-2</v>
      </c>
      <c r="G456" s="187"/>
      <c r="H456" s="108"/>
      <c r="I456" s="108"/>
      <c r="J456" s="108"/>
      <c r="K456" s="108">
        <v>6.1600000000000002E-2</v>
      </c>
      <c r="L456" s="108"/>
      <c r="M456" s="108"/>
      <c r="N456" s="108"/>
      <c r="O456" s="189">
        <f t="shared" si="14"/>
        <v>39508</v>
      </c>
      <c r="Q456" s="185">
        <f t="shared" si="15"/>
        <v>6.0000000000000331E-4</v>
      </c>
    </row>
    <row r="457" spans="1:17" x14ac:dyDescent="0.25">
      <c r="A457" s="105">
        <v>39511</v>
      </c>
      <c r="B457" t="s">
        <v>121</v>
      </c>
      <c r="C457" s="108">
        <v>5.9900000000000002E-2</v>
      </c>
      <c r="D457" s="108">
        <v>6.1600000000000002E-2</v>
      </c>
      <c r="E457" s="108">
        <v>6.5699999999999995E-2</v>
      </c>
      <c r="F457" s="108">
        <v>6.2399999999999997E-2</v>
      </c>
      <c r="G457" s="187"/>
      <c r="H457" s="108"/>
      <c r="I457" s="108"/>
      <c r="J457" s="108"/>
      <c r="K457" s="108">
        <v>6.2199999999999998E-2</v>
      </c>
      <c r="L457" s="108"/>
      <c r="M457" s="108"/>
      <c r="N457" s="108"/>
      <c r="O457" s="189">
        <f t="shared" si="14"/>
        <v>39508</v>
      </c>
      <c r="Q457" s="185">
        <f t="shared" si="15"/>
        <v>5.9999999999999637E-4</v>
      </c>
    </row>
    <row r="458" spans="1:17" x14ac:dyDescent="0.25">
      <c r="A458" s="105">
        <v>39512</v>
      </c>
      <c r="B458" t="s">
        <v>121</v>
      </c>
      <c r="C458" s="108">
        <v>6.1100000000000002E-2</v>
      </c>
      <c r="D458" s="108">
        <v>6.2899999999999998E-2</v>
      </c>
      <c r="E458" s="108">
        <v>6.7100000000000007E-2</v>
      </c>
      <c r="F458" s="108">
        <v>6.3700000000000007E-2</v>
      </c>
      <c r="G458" s="187"/>
      <c r="H458" s="108"/>
      <c r="I458" s="108"/>
      <c r="J458" s="108"/>
      <c r="K458" s="108">
        <v>6.3500000000000001E-2</v>
      </c>
      <c r="L458" s="108"/>
      <c r="M458" s="108"/>
      <c r="N458" s="108"/>
      <c r="O458" s="189">
        <f t="shared" si="14"/>
        <v>39508</v>
      </c>
      <c r="Q458" s="185">
        <f t="shared" si="15"/>
        <v>6.0000000000000331E-4</v>
      </c>
    </row>
    <row r="459" spans="1:17" x14ac:dyDescent="0.25">
      <c r="A459" s="105">
        <v>39513</v>
      </c>
      <c r="B459" t="s">
        <v>121</v>
      </c>
      <c r="C459" s="108">
        <v>6.1400000000000003E-2</v>
      </c>
      <c r="D459" s="108">
        <v>6.3E-2</v>
      </c>
      <c r="E459" s="108">
        <v>6.7199999999999996E-2</v>
      </c>
      <c r="F459" s="108">
        <v>6.3899999999999998E-2</v>
      </c>
      <c r="G459" s="187"/>
      <c r="H459" s="108"/>
      <c r="I459" s="108"/>
      <c r="J459" s="108"/>
      <c r="K459" s="108">
        <v>6.3600000000000004E-2</v>
      </c>
      <c r="L459" s="108"/>
      <c r="M459" s="108"/>
      <c r="N459" s="108"/>
      <c r="O459" s="189">
        <f t="shared" si="14"/>
        <v>39508</v>
      </c>
      <c r="Q459" s="185">
        <f t="shared" si="15"/>
        <v>6.0000000000000331E-4</v>
      </c>
    </row>
    <row r="460" spans="1:17" x14ac:dyDescent="0.25">
      <c r="A460" s="105">
        <v>39514</v>
      </c>
      <c r="B460" t="s">
        <v>121</v>
      </c>
      <c r="C460" s="108">
        <v>6.0900000000000003E-2</v>
      </c>
      <c r="D460" s="108">
        <v>6.2799999999999995E-2</v>
      </c>
      <c r="E460" s="108">
        <v>6.7100000000000007E-2</v>
      </c>
      <c r="F460" s="108">
        <v>6.3600000000000004E-2</v>
      </c>
      <c r="G460" s="187"/>
      <c r="H460" s="108"/>
      <c r="I460" s="108"/>
      <c r="J460" s="108"/>
      <c r="K460" s="108">
        <v>6.3299999999999995E-2</v>
      </c>
      <c r="L460" s="108"/>
      <c r="M460" s="108"/>
      <c r="N460" s="108"/>
      <c r="O460" s="189">
        <f t="shared" si="14"/>
        <v>39508</v>
      </c>
      <c r="Q460" s="185">
        <f t="shared" si="15"/>
        <v>5.0000000000000044E-4</v>
      </c>
    </row>
    <row r="461" spans="1:17" x14ac:dyDescent="0.25">
      <c r="A461" s="105">
        <v>39517</v>
      </c>
      <c r="B461" t="s">
        <v>121</v>
      </c>
      <c r="C461" s="108">
        <v>6.0400000000000002E-2</v>
      </c>
      <c r="D461" s="108">
        <v>6.2199999999999998E-2</v>
      </c>
      <c r="E461" s="108">
        <v>6.6600000000000006E-2</v>
      </c>
      <c r="F461" s="108">
        <v>6.3100000000000003E-2</v>
      </c>
      <c r="G461" s="187"/>
      <c r="H461" s="108"/>
      <c r="I461" s="108"/>
      <c r="J461" s="108"/>
      <c r="K461" s="108">
        <v>6.2600000000000003E-2</v>
      </c>
      <c r="L461" s="108"/>
      <c r="M461" s="108"/>
      <c r="N461" s="108"/>
      <c r="O461" s="189">
        <f t="shared" si="14"/>
        <v>39508</v>
      </c>
      <c r="Q461" s="185">
        <f t="shared" si="15"/>
        <v>4.0000000000000452E-4</v>
      </c>
    </row>
    <row r="462" spans="1:17" x14ac:dyDescent="0.25">
      <c r="A462" s="105">
        <v>39518</v>
      </c>
      <c r="B462" t="s">
        <v>121</v>
      </c>
      <c r="C462" s="108">
        <v>6.1400000000000003E-2</v>
      </c>
      <c r="D462" s="108">
        <v>6.3200000000000006E-2</v>
      </c>
      <c r="E462" s="108">
        <v>6.7799999999999999E-2</v>
      </c>
      <c r="F462" s="108">
        <v>6.4100000000000004E-2</v>
      </c>
      <c r="G462" s="187"/>
      <c r="H462" s="108"/>
      <c r="I462" s="108"/>
      <c r="J462" s="108"/>
      <c r="K462" s="108">
        <v>6.3500000000000001E-2</v>
      </c>
      <c r="L462" s="108"/>
      <c r="M462" s="108"/>
      <c r="N462" s="108"/>
      <c r="O462" s="189">
        <f t="shared" si="14"/>
        <v>39508</v>
      </c>
      <c r="Q462" s="185">
        <f t="shared" si="15"/>
        <v>2.9999999999999472E-4</v>
      </c>
    </row>
    <row r="463" spans="1:17" x14ac:dyDescent="0.25">
      <c r="A463" s="105">
        <v>39519</v>
      </c>
      <c r="B463" t="s">
        <v>121</v>
      </c>
      <c r="C463" s="108">
        <v>5.9900000000000002E-2</v>
      </c>
      <c r="D463" s="108">
        <v>6.1899999999999997E-2</v>
      </c>
      <c r="E463" s="108">
        <v>6.6600000000000006E-2</v>
      </c>
      <c r="F463" s="108">
        <v>6.2799999999999995E-2</v>
      </c>
      <c r="G463" s="187"/>
      <c r="H463" s="108"/>
      <c r="I463" s="108"/>
      <c r="J463" s="108"/>
      <c r="K463" s="108">
        <v>6.2199999999999998E-2</v>
      </c>
      <c r="L463" s="108"/>
      <c r="M463" s="108"/>
      <c r="N463" s="108"/>
      <c r="O463" s="189">
        <f t="shared" si="14"/>
        <v>39508</v>
      </c>
      <c r="Q463" s="185">
        <f t="shared" si="15"/>
        <v>3.0000000000000165E-4</v>
      </c>
    </row>
    <row r="464" spans="1:17" x14ac:dyDescent="0.25">
      <c r="A464" s="105">
        <v>39520</v>
      </c>
      <c r="B464" t="s">
        <v>121</v>
      </c>
      <c r="C464" s="108">
        <v>6.0499999999999998E-2</v>
      </c>
      <c r="D464" s="108">
        <v>6.2399999999999997E-2</v>
      </c>
      <c r="E464" s="108">
        <v>6.7199999999999996E-2</v>
      </c>
      <c r="F464" s="108">
        <v>6.3399999999999998E-2</v>
      </c>
      <c r="G464" s="187"/>
      <c r="H464" s="108"/>
      <c r="I464" s="108"/>
      <c r="J464" s="108"/>
      <c r="K464" s="108">
        <v>6.2800000000000009E-2</v>
      </c>
      <c r="L464" s="108"/>
      <c r="M464" s="108"/>
      <c r="N464" s="108"/>
      <c r="O464" s="189">
        <f t="shared" si="14"/>
        <v>39508</v>
      </c>
      <c r="Q464" s="185">
        <f t="shared" si="15"/>
        <v>4.0000000000001146E-4</v>
      </c>
    </row>
    <row r="465" spans="1:17" x14ac:dyDescent="0.25">
      <c r="A465" s="105">
        <v>39521</v>
      </c>
      <c r="B465" t="s">
        <v>121</v>
      </c>
      <c r="C465" s="108">
        <v>5.9400000000000001E-2</v>
      </c>
      <c r="D465" s="108">
        <v>6.1699999999999998E-2</v>
      </c>
      <c r="E465" s="108">
        <v>6.6400000000000001E-2</v>
      </c>
      <c r="F465" s="108">
        <v>6.25E-2</v>
      </c>
      <c r="G465" s="187"/>
      <c r="H465" s="108"/>
      <c r="I465" s="108"/>
      <c r="J465" s="108"/>
      <c r="K465" s="108">
        <v>6.2E-2</v>
      </c>
      <c r="L465" s="108"/>
      <c r="M465" s="108"/>
      <c r="N465" s="108"/>
      <c r="O465" s="189">
        <f t="shared" si="14"/>
        <v>39508</v>
      </c>
      <c r="Q465" s="185">
        <f t="shared" si="15"/>
        <v>3.0000000000000165E-4</v>
      </c>
    </row>
    <row r="466" spans="1:17" x14ac:dyDescent="0.25">
      <c r="A466" s="105">
        <v>39524</v>
      </c>
      <c r="B466" t="s">
        <v>121</v>
      </c>
      <c r="C466" s="108">
        <v>5.91E-2</v>
      </c>
      <c r="D466" s="108">
        <v>6.1499999999999999E-2</v>
      </c>
      <c r="E466" s="108">
        <v>6.6199999999999995E-2</v>
      </c>
      <c r="F466" s="108">
        <v>6.2300000000000001E-2</v>
      </c>
      <c r="G466" s="187"/>
      <c r="H466" s="108"/>
      <c r="I466" s="108"/>
      <c r="J466" s="108"/>
      <c r="K466" s="108">
        <v>6.1799999999999994E-2</v>
      </c>
      <c r="L466" s="108"/>
      <c r="M466" s="108"/>
      <c r="N466" s="108"/>
      <c r="O466" s="189">
        <f t="shared" si="14"/>
        <v>39508</v>
      </c>
      <c r="Q466" s="185">
        <f t="shared" si="15"/>
        <v>2.9999999999999472E-4</v>
      </c>
    </row>
    <row r="467" spans="1:17" x14ac:dyDescent="0.25">
      <c r="A467" s="105">
        <v>39525</v>
      </c>
      <c r="B467" t="s">
        <v>121</v>
      </c>
      <c r="C467" s="108">
        <v>5.9400000000000001E-2</v>
      </c>
      <c r="D467" s="108">
        <v>6.1800000000000001E-2</v>
      </c>
      <c r="E467" s="108">
        <v>6.6500000000000004E-2</v>
      </c>
      <c r="F467" s="108">
        <v>6.2600000000000003E-2</v>
      </c>
      <c r="G467" s="187"/>
      <c r="H467" s="108"/>
      <c r="I467" s="108"/>
      <c r="J467" s="108"/>
      <c r="K467" s="108">
        <v>6.2100000000000002E-2</v>
      </c>
      <c r="L467" s="108"/>
      <c r="M467" s="108"/>
      <c r="N467" s="108"/>
      <c r="O467" s="189">
        <f t="shared" si="14"/>
        <v>39508</v>
      </c>
      <c r="Q467" s="185">
        <f t="shared" si="15"/>
        <v>3.0000000000000165E-4</v>
      </c>
    </row>
    <row r="468" spans="1:17" x14ac:dyDescent="0.25">
      <c r="A468" s="105">
        <v>39526</v>
      </c>
      <c r="B468" t="s">
        <v>121</v>
      </c>
      <c r="C468" s="108">
        <v>5.8799999999999998E-2</v>
      </c>
      <c r="D468" s="108">
        <v>6.1100000000000002E-2</v>
      </c>
      <c r="E468" s="108">
        <v>6.6199999999999995E-2</v>
      </c>
      <c r="F468" s="108">
        <v>6.2E-2</v>
      </c>
      <c r="G468" s="187"/>
      <c r="H468" s="108"/>
      <c r="I468" s="108"/>
      <c r="J468" s="108"/>
      <c r="K468" s="108">
        <v>6.13E-2</v>
      </c>
      <c r="L468" s="108"/>
      <c r="M468" s="108"/>
      <c r="N468" s="108"/>
      <c r="O468" s="189">
        <f t="shared" si="14"/>
        <v>39508</v>
      </c>
      <c r="Q468" s="185">
        <f t="shared" si="15"/>
        <v>1.9999999999999879E-4</v>
      </c>
    </row>
    <row r="469" spans="1:17" x14ac:dyDescent="0.25">
      <c r="A469" s="105">
        <v>39527</v>
      </c>
      <c r="B469" t="s">
        <v>121</v>
      </c>
      <c r="C469" s="108">
        <v>5.8099999999999999E-2</v>
      </c>
      <c r="D469" s="108">
        <v>6.0699999999999997E-2</v>
      </c>
      <c r="E469" s="108">
        <v>6.5600000000000006E-2</v>
      </c>
      <c r="F469" s="108">
        <v>6.1499999999999999E-2</v>
      </c>
      <c r="G469" s="187"/>
      <c r="H469" s="108"/>
      <c r="I469" s="108"/>
      <c r="J469" s="108"/>
      <c r="K469" s="108">
        <v>6.08E-2</v>
      </c>
      <c r="L469" s="108"/>
      <c r="M469" s="108"/>
      <c r="N469" s="108"/>
      <c r="O469" s="189">
        <f t="shared" si="14"/>
        <v>39508</v>
      </c>
      <c r="Q469" s="185">
        <f t="shared" si="15"/>
        <v>1.0000000000000286E-4</v>
      </c>
    </row>
    <row r="470" spans="1:17" x14ac:dyDescent="0.25">
      <c r="A470" s="105">
        <v>39531</v>
      </c>
      <c r="B470" t="s">
        <v>121</v>
      </c>
      <c r="C470" s="108">
        <v>5.9499999999999997E-2</v>
      </c>
      <c r="D470" s="108">
        <v>6.2E-2</v>
      </c>
      <c r="E470" s="108">
        <v>6.7000000000000004E-2</v>
      </c>
      <c r="F470" s="108">
        <v>6.2799999999999995E-2</v>
      </c>
      <c r="G470" s="187"/>
      <c r="H470" s="108"/>
      <c r="I470" s="108"/>
      <c r="J470" s="108"/>
      <c r="K470" s="108">
        <v>6.2199999999999998E-2</v>
      </c>
      <c r="L470" s="108"/>
      <c r="M470" s="108"/>
      <c r="N470" s="108"/>
      <c r="O470" s="189">
        <f t="shared" si="14"/>
        <v>39508</v>
      </c>
      <c r="Q470" s="185">
        <f t="shared" si="15"/>
        <v>1.9999999999999879E-4</v>
      </c>
    </row>
    <row r="471" spans="1:17" x14ac:dyDescent="0.25">
      <c r="A471" s="105">
        <v>39532</v>
      </c>
      <c r="B471" t="s">
        <v>121</v>
      </c>
      <c r="C471" s="108">
        <v>5.9499999999999997E-2</v>
      </c>
      <c r="D471" s="108">
        <v>6.2100000000000002E-2</v>
      </c>
      <c r="E471" s="108">
        <v>6.7299999999999999E-2</v>
      </c>
      <c r="F471" s="108">
        <v>6.3E-2</v>
      </c>
      <c r="G471" s="187"/>
      <c r="H471" s="108"/>
      <c r="I471" s="108"/>
      <c r="J471" s="108"/>
      <c r="K471" s="108">
        <v>6.2199999999999998E-2</v>
      </c>
      <c r="L471" s="108"/>
      <c r="M471" s="108"/>
      <c r="N471" s="108"/>
      <c r="O471" s="189">
        <f t="shared" si="14"/>
        <v>39508</v>
      </c>
      <c r="Q471" s="185">
        <f t="shared" si="15"/>
        <v>9.9999999999995925E-5</v>
      </c>
    </row>
    <row r="472" spans="1:17" x14ac:dyDescent="0.25">
      <c r="A472" s="105">
        <v>39533</v>
      </c>
      <c r="B472" t="s">
        <v>121</v>
      </c>
      <c r="C472" s="108">
        <v>5.9700000000000003E-2</v>
      </c>
      <c r="D472" s="108">
        <v>6.25E-2</v>
      </c>
      <c r="E472" s="108">
        <v>6.7599999999999993E-2</v>
      </c>
      <c r="F472" s="108">
        <v>6.3299999999999995E-2</v>
      </c>
      <c r="G472" s="187"/>
      <c r="H472" s="108"/>
      <c r="I472" s="108"/>
      <c r="J472" s="108"/>
      <c r="K472" s="108">
        <v>6.2600000000000003E-2</v>
      </c>
      <c r="L472" s="108"/>
      <c r="M472" s="108"/>
      <c r="N472" s="108"/>
      <c r="O472" s="189">
        <f t="shared" si="14"/>
        <v>39508</v>
      </c>
      <c r="Q472" s="185">
        <f t="shared" si="15"/>
        <v>1.0000000000000286E-4</v>
      </c>
    </row>
    <row r="473" spans="1:17" x14ac:dyDescent="0.25">
      <c r="A473" s="105">
        <v>39534</v>
      </c>
      <c r="B473" t="s">
        <v>121</v>
      </c>
      <c r="C473" s="108">
        <v>6.0199999999999997E-2</v>
      </c>
      <c r="D473" s="108">
        <v>6.2899999999999998E-2</v>
      </c>
      <c r="E473" s="108">
        <v>6.8099999999999994E-2</v>
      </c>
      <c r="F473" s="108">
        <v>6.3700000000000007E-2</v>
      </c>
      <c r="G473" s="187"/>
      <c r="H473" s="108"/>
      <c r="I473" s="108"/>
      <c r="J473" s="108"/>
      <c r="K473" s="108">
        <v>6.3E-2</v>
      </c>
      <c r="L473" s="108"/>
      <c r="M473" s="108"/>
      <c r="N473" s="108"/>
      <c r="O473" s="189">
        <f t="shared" si="14"/>
        <v>39508</v>
      </c>
      <c r="Q473" s="185">
        <f t="shared" si="15"/>
        <v>1.0000000000000286E-4</v>
      </c>
    </row>
    <row r="474" spans="1:17" x14ac:dyDescent="0.25">
      <c r="A474" s="105">
        <v>39535</v>
      </c>
      <c r="B474" t="s">
        <v>121</v>
      </c>
      <c r="C474" s="108">
        <v>5.9799999999999999E-2</v>
      </c>
      <c r="D474" s="108">
        <v>6.25E-2</v>
      </c>
      <c r="E474" s="108">
        <v>6.7699999999999996E-2</v>
      </c>
      <c r="F474" s="108">
        <v>6.3299999999999995E-2</v>
      </c>
      <c r="G474" s="187"/>
      <c r="H474" s="108"/>
      <c r="I474" s="108"/>
      <c r="J474" s="108"/>
      <c r="K474" s="108">
        <v>6.2600000000000003E-2</v>
      </c>
      <c r="L474" s="108"/>
      <c r="M474" s="108"/>
      <c r="N474" s="108"/>
      <c r="O474" s="189">
        <f t="shared" si="14"/>
        <v>39508</v>
      </c>
      <c r="Q474" s="185">
        <f t="shared" si="15"/>
        <v>1.0000000000000286E-4</v>
      </c>
    </row>
    <row r="475" spans="1:17" x14ac:dyDescent="0.25">
      <c r="A475" s="105">
        <v>39538</v>
      </c>
      <c r="B475" t="s">
        <v>121</v>
      </c>
      <c r="C475" s="108">
        <v>5.9400000000000001E-2</v>
      </c>
      <c r="D475" s="108">
        <v>6.2E-2</v>
      </c>
      <c r="E475" s="108">
        <v>6.7400000000000002E-2</v>
      </c>
      <c r="F475" s="108">
        <v>6.2899999999999998E-2</v>
      </c>
      <c r="G475" s="187"/>
      <c r="H475" s="108"/>
      <c r="I475" s="108"/>
      <c r="J475" s="108"/>
      <c r="K475" s="108">
        <v>6.2199999999999998E-2</v>
      </c>
      <c r="L475" s="108"/>
      <c r="M475" s="108"/>
      <c r="N475" s="108"/>
      <c r="O475" s="189">
        <f t="shared" si="14"/>
        <v>39508</v>
      </c>
      <c r="Q475" s="185">
        <f t="shared" si="15"/>
        <v>1.9999999999999879E-4</v>
      </c>
    </row>
    <row r="476" spans="1:17" x14ac:dyDescent="0.25">
      <c r="A476" s="105">
        <v>39539</v>
      </c>
      <c r="B476" t="s">
        <v>121</v>
      </c>
      <c r="C476" s="108">
        <v>6.0199999999999997E-2</v>
      </c>
      <c r="D476" s="108">
        <v>6.2899999999999998E-2</v>
      </c>
      <c r="E476" s="108">
        <v>6.8199999999999997E-2</v>
      </c>
      <c r="F476" s="108">
        <v>6.3799999999999996E-2</v>
      </c>
      <c r="G476" s="187"/>
      <c r="H476" s="108"/>
      <c r="I476" s="108"/>
      <c r="J476" s="108"/>
      <c r="K476" s="108">
        <v>6.3099999999999989E-2</v>
      </c>
      <c r="L476" s="108"/>
      <c r="M476" s="108"/>
      <c r="N476" s="108"/>
      <c r="O476" s="189">
        <f t="shared" si="14"/>
        <v>39539</v>
      </c>
      <c r="Q476" s="185">
        <f t="shared" si="15"/>
        <v>1.9999999999999185E-4</v>
      </c>
    </row>
    <row r="477" spans="1:17" x14ac:dyDescent="0.25">
      <c r="A477" s="105">
        <v>39540</v>
      </c>
      <c r="B477" t="s">
        <v>121</v>
      </c>
      <c r="C477" s="108">
        <v>6.0199999999999997E-2</v>
      </c>
      <c r="D477" s="108">
        <v>6.3100000000000003E-2</v>
      </c>
      <c r="E477" s="108">
        <v>6.8199999999999997E-2</v>
      </c>
      <c r="F477" s="108">
        <v>6.3799999999999996E-2</v>
      </c>
      <c r="G477" s="187"/>
      <c r="H477" s="108"/>
      <c r="I477" s="108"/>
      <c r="J477" s="108"/>
      <c r="K477" s="108">
        <v>6.3200000000000006E-2</v>
      </c>
      <c r="L477" s="108"/>
      <c r="M477" s="108"/>
      <c r="N477" s="108"/>
      <c r="O477" s="189">
        <f t="shared" si="14"/>
        <v>39539</v>
      </c>
      <c r="Q477" s="185">
        <f t="shared" si="15"/>
        <v>1.0000000000000286E-4</v>
      </c>
    </row>
    <row r="478" spans="1:17" x14ac:dyDescent="0.25">
      <c r="A478" s="105">
        <v>39541</v>
      </c>
      <c r="B478" t="s">
        <v>121</v>
      </c>
      <c r="C478" s="108">
        <v>6.0199999999999997E-2</v>
      </c>
      <c r="D478" s="108">
        <v>6.3100000000000003E-2</v>
      </c>
      <c r="E478" s="108">
        <v>6.8199999999999997E-2</v>
      </c>
      <c r="F478" s="108">
        <v>6.3799999999999996E-2</v>
      </c>
      <c r="G478" s="187"/>
      <c r="H478" s="108"/>
      <c r="I478" s="108"/>
      <c r="J478" s="108"/>
      <c r="K478" s="108">
        <v>6.3099999999999989E-2</v>
      </c>
      <c r="L478" s="108"/>
      <c r="M478" s="108"/>
      <c r="N478" s="108"/>
      <c r="O478" s="189">
        <f t="shared" si="14"/>
        <v>39539</v>
      </c>
      <c r="Q478" s="185">
        <f t="shared" si="15"/>
        <v>0</v>
      </c>
    </row>
    <row r="479" spans="1:17" x14ac:dyDescent="0.25">
      <c r="A479" s="105">
        <v>39542</v>
      </c>
      <c r="B479" t="s">
        <v>121</v>
      </c>
      <c r="C479" s="108">
        <v>5.9499999999999997E-2</v>
      </c>
      <c r="D479" s="108">
        <v>6.2300000000000001E-2</v>
      </c>
      <c r="E479" s="108">
        <v>6.7400000000000002E-2</v>
      </c>
      <c r="F479" s="108">
        <v>6.3100000000000003E-2</v>
      </c>
      <c r="G479" s="187"/>
      <c r="H479" s="108"/>
      <c r="I479" s="108"/>
      <c r="J479" s="108"/>
      <c r="K479" s="108">
        <v>6.2300000000000001E-2</v>
      </c>
      <c r="L479" s="108"/>
      <c r="M479" s="108"/>
      <c r="N479" s="108"/>
      <c r="O479" s="189">
        <f t="shared" si="14"/>
        <v>39539</v>
      </c>
      <c r="Q479" s="185">
        <f t="shared" si="15"/>
        <v>0</v>
      </c>
    </row>
    <row r="480" spans="1:17" x14ac:dyDescent="0.25">
      <c r="A480" s="105">
        <v>39545</v>
      </c>
      <c r="B480" t="s">
        <v>121</v>
      </c>
      <c r="C480" s="108">
        <v>0.06</v>
      </c>
      <c r="D480" s="108">
        <v>6.2799999999999995E-2</v>
      </c>
      <c r="E480" s="108">
        <v>6.8000000000000005E-2</v>
      </c>
      <c r="F480" s="108">
        <v>6.3600000000000004E-2</v>
      </c>
      <c r="G480" s="187"/>
      <c r="H480" s="108"/>
      <c r="I480" s="108"/>
      <c r="J480" s="108"/>
      <c r="K480" s="108">
        <v>6.2699999999999992E-2</v>
      </c>
      <c r="L480" s="108"/>
      <c r="M480" s="108"/>
      <c r="N480" s="108"/>
      <c r="O480" s="189">
        <f t="shared" si="14"/>
        <v>39539</v>
      </c>
      <c r="Q480" s="185">
        <f t="shared" si="15"/>
        <v>-1.0000000000000286E-4</v>
      </c>
    </row>
    <row r="481" spans="1:17" x14ac:dyDescent="0.25">
      <c r="A481" s="105">
        <v>39546</v>
      </c>
      <c r="B481" t="s">
        <v>121</v>
      </c>
      <c r="C481" s="108">
        <v>0.06</v>
      </c>
      <c r="D481" s="108">
        <v>6.2899999999999998E-2</v>
      </c>
      <c r="E481" s="108">
        <v>6.8099999999999994E-2</v>
      </c>
      <c r="F481" s="108">
        <v>6.3700000000000007E-2</v>
      </c>
      <c r="G481" s="187"/>
      <c r="H481" s="108"/>
      <c r="I481" s="108"/>
      <c r="J481" s="108"/>
      <c r="K481" s="108">
        <v>6.2899999999999998E-2</v>
      </c>
      <c r="L481" s="108"/>
      <c r="M481" s="108"/>
      <c r="N481" s="108"/>
      <c r="O481" s="189">
        <f t="shared" si="14"/>
        <v>39539</v>
      </c>
      <c r="Q481" s="185">
        <f t="shared" si="15"/>
        <v>0</v>
      </c>
    </row>
    <row r="482" spans="1:17" x14ac:dyDescent="0.25">
      <c r="A482" s="105">
        <v>39547</v>
      </c>
      <c r="B482" t="s">
        <v>121</v>
      </c>
      <c r="C482" s="108">
        <v>5.9200000000000003E-2</v>
      </c>
      <c r="D482" s="108">
        <v>6.2199999999999998E-2</v>
      </c>
      <c r="E482" s="108">
        <v>6.7299999999999999E-2</v>
      </c>
      <c r="F482" s="108">
        <v>6.2899999999999998E-2</v>
      </c>
      <c r="G482" s="187"/>
      <c r="H482" s="108"/>
      <c r="I482" s="108"/>
      <c r="J482" s="108"/>
      <c r="K482" s="108">
        <v>6.2199999999999998E-2</v>
      </c>
      <c r="L482" s="108"/>
      <c r="M482" s="108"/>
      <c r="N482" s="108"/>
      <c r="O482" s="189">
        <f t="shared" si="14"/>
        <v>39539</v>
      </c>
      <c r="Q482" s="185">
        <f t="shared" si="15"/>
        <v>0</v>
      </c>
    </row>
    <row r="483" spans="1:17" x14ac:dyDescent="0.25">
      <c r="A483" s="105">
        <v>39548</v>
      </c>
      <c r="B483" t="s">
        <v>121</v>
      </c>
      <c r="C483" s="108">
        <v>5.9400000000000001E-2</v>
      </c>
      <c r="D483" s="108">
        <v>6.2399999999999997E-2</v>
      </c>
      <c r="E483" s="108">
        <v>6.7599999999999993E-2</v>
      </c>
      <c r="F483" s="108">
        <v>6.3100000000000003E-2</v>
      </c>
      <c r="G483" s="187"/>
      <c r="H483" s="108"/>
      <c r="I483" s="108"/>
      <c r="J483" s="108"/>
      <c r="K483" s="108">
        <v>6.2400000000000004E-2</v>
      </c>
      <c r="L483" s="108"/>
      <c r="M483" s="108"/>
      <c r="N483" s="108"/>
      <c r="O483" s="189">
        <f t="shared" si="14"/>
        <v>39539</v>
      </c>
      <c r="Q483" s="185">
        <f t="shared" si="15"/>
        <v>0</v>
      </c>
    </row>
    <row r="484" spans="1:17" x14ac:dyDescent="0.25">
      <c r="A484" s="105">
        <v>39549</v>
      </c>
      <c r="B484" t="s">
        <v>121</v>
      </c>
      <c r="C484" s="108">
        <v>5.8999999999999997E-2</v>
      </c>
      <c r="D484" s="108">
        <v>6.2E-2</v>
      </c>
      <c r="E484" s="108">
        <v>6.7199999999999996E-2</v>
      </c>
      <c r="F484" s="108">
        <v>6.2700000000000006E-2</v>
      </c>
      <c r="G484" s="187"/>
      <c r="H484" s="108"/>
      <c r="I484" s="108"/>
      <c r="J484" s="108"/>
      <c r="K484" s="108">
        <v>6.2E-2</v>
      </c>
      <c r="L484" s="108"/>
      <c r="M484" s="108"/>
      <c r="N484" s="108"/>
      <c r="O484" s="189">
        <f t="shared" si="14"/>
        <v>39539</v>
      </c>
      <c r="Q484" s="185">
        <f t="shared" si="15"/>
        <v>0</v>
      </c>
    </row>
    <row r="485" spans="1:17" x14ac:dyDescent="0.25">
      <c r="A485" s="105">
        <v>39553</v>
      </c>
      <c r="B485" t="s">
        <v>121</v>
      </c>
      <c r="C485" s="108">
        <v>5.96E-2</v>
      </c>
      <c r="D485" s="108">
        <v>6.3E-2</v>
      </c>
      <c r="E485" s="108">
        <v>6.83E-2</v>
      </c>
      <c r="F485" s="108">
        <v>6.3600000000000004E-2</v>
      </c>
      <c r="G485" s="187"/>
      <c r="H485" s="108"/>
      <c r="I485" s="108"/>
      <c r="J485" s="108"/>
      <c r="K485" s="108">
        <v>6.3E-2</v>
      </c>
      <c r="L485" s="108"/>
      <c r="M485" s="108"/>
      <c r="N485" s="108"/>
      <c r="O485" s="189">
        <f t="shared" si="14"/>
        <v>39539</v>
      </c>
      <c r="Q485" s="185">
        <f t="shared" si="15"/>
        <v>0</v>
      </c>
    </row>
    <row r="486" spans="1:17" x14ac:dyDescent="0.25">
      <c r="A486" s="105">
        <v>39554</v>
      </c>
      <c r="B486" t="s">
        <v>121</v>
      </c>
      <c r="C486" s="108">
        <v>6.0900000000000003E-2</v>
      </c>
      <c r="D486" s="108">
        <v>6.4100000000000004E-2</v>
      </c>
      <c r="E486" s="108">
        <v>6.9400000000000003E-2</v>
      </c>
      <c r="F486" s="108">
        <v>6.4799999999999996E-2</v>
      </c>
      <c r="G486" s="187"/>
      <c r="H486" s="108"/>
      <c r="I486" s="108"/>
      <c r="J486" s="108"/>
      <c r="K486" s="108">
        <v>6.4199999999999993E-2</v>
      </c>
      <c r="L486" s="108"/>
      <c r="M486" s="108"/>
      <c r="N486" s="108"/>
      <c r="O486" s="189">
        <f t="shared" si="14"/>
        <v>39539</v>
      </c>
      <c r="Q486" s="185">
        <f t="shared" si="15"/>
        <v>9.9999999999988987E-5</v>
      </c>
    </row>
    <row r="487" spans="1:17" x14ac:dyDescent="0.25">
      <c r="A487" s="105">
        <v>39555</v>
      </c>
      <c r="B487" t="s">
        <v>121</v>
      </c>
      <c r="C487" s="108">
        <v>6.08E-2</v>
      </c>
      <c r="D487" s="108">
        <v>6.4000000000000001E-2</v>
      </c>
      <c r="E487" s="108">
        <v>6.9199999999999998E-2</v>
      </c>
      <c r="F487" s="108">
        <v>6.4699999999999994E-2</v>
      </c>
      <c r="G487" s="187"/>
      <c r="H487" s="108"/>
      <c r="I487" s="108"/>
      <c r="J487" s="108"/>
      <c r="K487" s="108">
        <v>6.4100000000000004E-2</v>
      </c>
      <c r="L487" s="108"/>
      <c r="M487" s="108"/>
      <c r="N487" s="108"/>
      <c r="O487" s="189">
        <f t="shared" si="14"/>
        <v>39539</v>
      </c>
      <c r="Q487" s="185">
        <f t="shared" si="15"/>
        <v>1.0000000000000286E-4</v>
      </c>
    </row>
    <row r="488" spans="1:17" x14ac:dyDescent="0.25">
      <c r="A488" s="105">
        <v>39556</v>
      </c>
      <c r="B488" t="s">
        <v>121</v>
      </c>
      <c r="C488" s="108">
        <v>0.06</v>
      </c>
      <c r="D488" s="108">
        <v>6.3200000000000006E-2</v>
      </c>
      <c r="E488" s="108">
        <v>6.8500000000000005E-2</v>
      </c>
      <c r="F488" s="108">
        <v>6.3899999999999998E-2</v>
      </c>
      <c r="G488" s="187"/>
      <c r="H488" s="108"/>
      <c r="I488" s="108"/>
      <c r="J488" s="108"/>
      <c r="K488" s="108">
        <v>6.3500000000000001E-2</v>
      </c>
      <c r="L488" s="108"/>
      <c r="M488" s="108"/>
      <c r="N488" s="108"/>
      <c r="O488" s="189">
        <f t="shared" si="14"/>
        <v>39539</v>
      </c>
      <c r="Q488" s="185">
        <f t="shared" si="15"/>
        <v>2.9999999999999472E-4</v>
      </c>
    </row>
    <row r="489" spans="1:17" x14ac:dyDescent="0.25">
      <c r="A489" s="105">
        <v>39559</v>
      </c>
      <c r="B489" t="s">
        <v>121</v>
      </c>
      <c r="C489" s="108">
        <v>5.96E-2</v>
      </c>
      <c r="D489" s="108">
        <v>6.2700000000000006E-2</v>
      </c>
      <c r="E489" s="108">
        <v>6.8000000000000005E-2</v>
      </c>
      <c r="F489" s="108">
        <v>6.3399999999999998E-2</v>
      </c>
      <c r="G489" s="187"/>
      <c r="H489" s="108"/>
      <c r="I489" s="108"/>
      <c r="J489" s="108"/>
      <c r="K489" s="108">
        <v>6.3E-2</v>
      </c>
      <c r="L489" s="108"/>
      <c r="M489" s="108"/>
      <c r="N489" s="108"/>
      <c r="O489" s="189">
        <f t="shared" si="14"/>
        <v>39539</v>
      </c>
      <c r="Q489" s="185">
        <f t="shared" si="15"/>
        <v>2.9999999999999472E-4</v>
      </c>
    </row>
    <row r="490" spans="1:17" x14ac:dyDescent="0.25">
      <c r="A490" s="105">
        <v>39560</v>
      </c>
      <c r="B490" t="s">
        <v>121</v>
      </c>
      <c r="C490" s="108">
        <v>5.96E-2</v>
      </c>
      <c r="D490" s="108">
        <v>6.2700000000000006E-2</v>
      </c>
      <c r="E490" s="108">
        <v>6.8000000000000005E-2</v>
      </c>
      <c r="F490" s="108">
        <v>6.3399999999999998E-2</v>
      </c>
      <c r="G490" s="187"/>
      <c r="H490" s="108"/>
      <c r="I490" s="108"/>
      <c r="J490" s="108"/>
      <c r="K490" s="108">
        <v>6.2899999999999998E-2</v>
      </c>
      <c r="L490" s="108"/>
      <c r="M490" s="108"/>
      <c r="N490" s="108"/>
      <c r="O490" s="189">
        <f t="shared" si="14"/>
        <v>39539</v>
      </c>
      <c r="Q490" s="185">
        <f t="shared" si="15"/>
        <v>1.9999999999999185E-4</v>
      </c>
    </row>
    <row r="491" spans="1:17" x14ac:dyDescent="0.25">
      <c r="A491" s="105">
        <v>39561</v>
      </c>
      <c r="B491" t="s">
        <v>121</v>
      </c>
      <c r="C491" s="108">
        <v>5.9700000000000003E-2</v>
      </c>
      <c r="D491" s="108">
        <v>6.2799999999999995E-2</v>
      </c>
      <c r="E491" s="108">
        <v>6.8099999999999994E-2</v>
      </c>
      <c r="F491" s="108">
        <v>6.3500000000000001E-2</v>
      </c>
      <c r="G491" s="187"/>
      <c r="H491" s="108"/>
      <c r="I491" s="108"/>
      <c r="J491" s="108"/>
      <c r="K491" s="108">
        <v>6.2899999999999998E-2</v>
      </c>
      <c r="L491" s="108"/>
      <c r="M491" s="108"/>
      <c r="N491" s="108"/>
      <c r="O491" s="189">
        <f t="shared" si="14"/>
        <v>39539</v>
      </c>
      <c r="Q491" s="185">
        <f t="shared" si="15"/>
        <v>1.0000000000000286E-4</v>
      </c>
    </row>
    <row r="492" spans="1:17" x14ac:dyDescent="0.25">
      <c r="A492" s="105">
        <v>39562</v>
      </c>
      <c r="B492" t="s">
        <v>121</v>
      </c>
      <c r="C492" s="108">
        <v>6.0299999999999999E-2</v>
      </c>
      <c r="D492" s="108">
        <v>6.3399999999999998E-2</v>
      </c>
      <c r="E492" s="108">
        <v>6.8599999999999994E-2</v>
      </c>
      <c r="F492" s="108">
        <v>6.4100000000000004E-2</v>
      </c>
      <c r="G492" s="187"/>
      <c r="H492" s="108"/>
      <c r="I492" s="108"/>
      <c r="J492" s="108"/>
      <c r="K492" s="108">
        <v>6.3500000000000001E-2</v>
      </c>
      <c r="L492" s="108"/>
      <c r="M492" s="108"/>
      <c r="N492" s="108"/>
      <c r="O492" s="189">
        <f t="shared" si="14"/>
        <v>39539</v>
      </c>
      <c r="Q492" s="185">
        <f t="shared" si="15"/>
        <v>1.0000000000000286E-4</v>
      </c>
    </row>
    <row r="493" spans="1:17" x14ac:dyDescent="0.25">
      <c r="A493" s="105">
        <v>39563</v>
      </c>
      <c r="B493" t="s">
        <v>121</v>
      </c>
      <c r="C493" s="108">
        <v>6.08E-2</v>
      </c>
      <c r="D493" s="108">
        <v>6.3799999999999996E-2</v>
      </c>
      <c r="E493" s="108">
        <v>6.9099999999999995E-2</v>
      </c>
      <c r="F493" s="108">
        <v>6.4600000000000005E-2</v>
      </c>
      <c r="G493" s="187"/>
      <c r="H493" s="108"/>
      <c r="I493" s="108"/>
      <c r="J493" s="108"/>
      <c r="K493" s="108">
        <v>6.3899999999999998E-2</v>
      </c>
      <c r="L493" s="108"/>
      <c r="M493" s="108"/>
      <c r="N493" s="108"/>
      <c r="O493" s="189">
        <f t="shared" si="14"/>
        <v>39539</v>
      </c>
      <c r="Q493" s="185">
        <f t="shared" si="15"/>
        <v>1.0000000000000286E-4</v>
      </c>
    </row>
    <row r="494" spans="1:17" x14ac:dyDescent="0.25">
      <c r="A494" s="105">
        <v>39566</v>
      </c>
      <c r="B494" t="s">
        <v>121</v>
      </c>
      <c r="C494" s="108">
        <v>6.0400000000000002E-2</v>
      </c>
      <c r="D494" s="108">
        <v>6.3E-2</v>
      </c>
      <c r="E494" s="108">
        <v>6.8199999999999997E-2</v>
      </c>
      <c r="F494" s="108">
        <v>6.3899999999999998E-2</v>
      </c>
      <c r="G494" s="187"/>
      <c r="H494" s="108"/>
      <c r="I494" s="108"/>
      <c r="J494" s="108"/>
      <c r="K494" s="108">
        <v>6.3399999999999998E-2</v>
      </c>
      <c r="L494" s="108"/>
      <c r="M494" s="108"/>
      <c r="N494" s="108"/>
      <c r="O494" s="189">
        <f t="shared" si="14"/>
        <v>39539</v>
      </c>
      <c r="Q494" s="185">
        <f t="shared" si="15"/>
        <v>3.9999999999999758E-4</v>
      </c>
    </row>
    <row r="495" spans="1:17" x14ac:dyDescent="0.25">
      <c r="A495" s="105">
        <v>39567</v>
      </c>
      <c r="B495" t="s">
        <v>121</v>
      </c>
      <c r="C495" s="108">
        <v>6.0199999999999997E-2</v>
      </c>
      <c r="D495" s="108">
        <v>6.2899999999999998E-2</v>
      </c>
      <c r="E495" s="108">
        <v>6.8099999999999994E-2</v>
      </c>
      <c r="F495" s="108">
        <v>6.3700000000000007E-2</v>
      </c>
      <c r="G495" s="187"/>
      <c r="H495" s="108"/>
      <c r="I495" s="108"/>
      <c r="J495" s="108"/>
      <c r="K495" s="108">
        <v>6.3200000000000006E-2</v>
      </c>
      <c r="L495" s="108"/>
      <c r="M495" s="108"/>
      <c r="N495" s="108"/>
      <c r="O495" s="189">
        <f t="shared" si="14"/>
        <v>39539</v>
      </c>
      <c r="Q495" s="185">
        <f t="shared" si="15"/>
        <v>3.0000000000000859E-4</v>
      </c>
    </row>
    <row r="496" spans="1:17" x14ac:dyDescent="0.25">
      <c r="A496" s="105">
        <v>39568</v>
      </c>
      <c r="B496" t="s">
        <v>121</v>
      </c>
      <c r="C496" s="108">
        <v>5.9200000000000003E-2</v>
      </c>
      <c r="D496" s="108">
        <v>6.2199999999999998E-2</v>
      </c>
      <c r="E496" s="108">
        <v>6.7400000000000002E-2</v>
      </c>
      <c r="F496" s="108">
        <v>6.2899999999999998E-2</v>
      </c>
      <c r="G496" s="187"/>
      <c r="H496" s="108"/>
      <c r="I496" s="108"/>
      <c r="J496" s="108"/>
      <c r="K496" s="108">
        <v>6.25E-2</v>
      </c>
      <c r="L496" s="108"/>
      <c r="M496" s="108"/>
      <c r="N496" s="108"/>
      <c r="O496" s="189">
        <f t="shared" si="14"/>
        <v>39539</v>
      </c>
      <c r="Q496" s="185">
        <f t="shared" si="15"/>
        <v>3.0000000000000165E-4</v>
      </c>
    </row>
    <row r="497" spans="1:17" x14ac:dyDescent="0.25">
      <c r="A497" s="105">
        <v>39569</v>
      </c>
      <c r="B497" t="s">
        <v>121</v>
      </c>
      <c r="C497" s="108">
        <v>5.8999999999999997E-2</v>
      </c>
      <c r="D497" s="108">
        <v>6.1899999999999997E-2</v>
      </c>
      <c r="E497" s="108">
        <v>6.6799999999999998E-2</v>
      </c>
      <c r="F497" s="108">
        <v>6.2600000000000003E-2</v>
      </c>
      <c r="G497" s="187"/>
      <c r="H497" s="108"/>
      <c r="I497" s="108"/>
      <c r="J497" s="108"/>
      <c r="K497" s="108">
        <v>6.2199999999999998E-2</v>
      </c>
      <c r="L497" s="108"/>
      <c r="M497" s="108"/>
      <c r="N497" s="108"/>
      <c r="O497" s="189">
        <f t="shared" si="14"/>
        <v>39569</v>
      </c>
      <c r="Q497" s="185">
        <f t="shared" si="15"/>
        <v>3.0000000000000165E-4</v>
      </c>
    </row>
    <row r="498" spans="1:17" x14ac:dyDescent="0.25">
      <c r="A498" s="105">
        <v>39570</v>
      </c>
      <c r="B498" t="s">
        <v>121</v>
      </c>
      <c r="C498" s="108">
        <v>5.9400000000000001E-2</v>
      </c>
      <c r="D498" s="108">
        <v>6.2399999999999997E-2</v>
      </c>
      <c r="E498" s="108">
        <v>6.7299999999999999E-2</v>
      </c>
      <c r="F498" s="108">
        <v>6.3E-2</v>
      </c>
      <c r="G498" s="187"/>
      <c r="H498" s="108"/>
      <c r="I498" s="108"/>
      <c r="J498" s="108"/>
      <c r="K498" s="108">
        <v>6.2699999999999992E-2</v>
      </c>
      <c r="L498" s="108"/>
      <c r="M498" s="108"/>
      <c r="N498" s="108"/>
      <c r="O498" s="189">
        <f t="shared" si="14"/>
        <v>39569</v>
      </c>
      <c r="Q498" s="185">
        <f t="shared" si="15"/>
        <v>2.9999999999999472E-4</v>
      </c>
    </row>
    <row r="499" spans="1:17" x14ac:dyDescent="0.25">
      <c r="A499" s="105">
        <v>39573</v>
      </c>
      <c r="B499" t="s">
        <v>121</v>
      </c>
      <c r="C499" s="108">
        <v>5.9799999999999999E-2</v>
      </c>
      <c r="D499" s="108">
        <v>6.2600000000000003E-2</v>
      </c>
      <c r="E499" s="108">
        <v>6.7599999999999993E-2</v>
      </c>
      <c r="F499" s="108">
        <v>6.3299999999999995E-2</v>
      </c>
      <c r="G499" s="187"/>
      <c r="H499" s="108"/>
      <c r="I499" s="108"/>
      <c r="J499" s="108"/>
      <c r="K499" s="108">
        <v>6.2800000000000009E-2</v>
      </c>
      <c r="L499" s="108"/>
      <c r="M499" s="108"/>
      <c r="N499" s="108"/>
      <c r="O499" s="189">
        <f t="shared" si="14"/>
        <v>39569</v>
      </c>
      <c r="Q499" s="185">
        <f t="shared" si="15"/>
        <v>2.0000000000000573E-4</v>
      </c>
    </row>
    <row r="500" spans="1:17" x14ac:dyDescent="0.25">
      <c r="A500" s="105">
        <v>39574</v>
      </c>
      <c r="B500" t="s">
        <v>121</v>
      </c>
      <c r="C500" s="108">
        <v>6.0699999999999997E-2</v>
      </c>
      <c r="D500" s="108">
        <v>6.3200000000000006E-2</v>
      </c>
      <c r="E500" s="108">
        <v>6.8099999999999994E-2</v>
      </c>
      <c r="F500" s="108">
        <v>6.4000000000000001E-2</v>
      </c>
      <c r="G500" s="187"/>
      <c r="H500" s="108"/>
      <c r="I500" s="108"/>
      <c r="J500" s="108"/>
      <c r="K500" s="108">
        <v>6.3399999999999998E-2</v>
      </c>
      <c r="L500" s="108"/>
      <c r="M500" s="108"/>
      <c r="N500" s="108"/>
      <c r="O500" s="189">
        <f t="shared" si="14"/>
        <v>39569</v>
      </c>
      <c r="Q500" s="185">
        <f t="shared" si="15"/>
        <v>1.9999999999999185E-4</v>
      </c>
    </row>
    <row r="501" spans="1:17" x14ac:dyDescent="0.25">
      <c r="A501" s="105">
        <v>39575</v>
      </c>
      <c r="B501" t="s">
        <v>121</v>
      </c>
      <c r="C501" s="108">
        <v>6.0499999999999998E-2</v>
      </c>
      <c r="D501" s="108">
        <v>6.3E-2</v>
      </c>
      <c r="E501" s="108">
        <v>6.7799999999999999E-2</v>
      </c>
      <c r="F501" s="108">
        <v>6.3799999999999996E-2</v>
      </c>
      <c r="G501" s="187"/>
      <c r="H501" s="108"/>
      <c r="I501" s="108"/>
      <c r="J501" s="108"/>
      <c r="K501" s="108">
        <v>6.3200000000000006E-2</v>
      </c>
      <c r="L501" s="108"/>
      <c r="M501" s="108"/>
      <c r="N501" s="108"/>
      <c r="O501" s="189">
        <f t="shared" si="14"/>
        <v>39569</v>
      </c>
      <c r="Q501" s="185">
        <f t="shared" si="15"/>
        <v>2.0000000000000573E-4</v>
      </c>
    </row>
    <row r="502" spans="1:17" x14ac:dyDescent="0.25">
      <c r="A502" s="105">
        <v>39576</v>
      </c>
      <c r="B502" t="s">
        <v>121</v>
      </c>
      <c r="C502" s="108">
        <v>6.0100000000000001E-2</v>
      </c>
      <c r="D502" s="108">
        <v>6.2399999999999997E-2</v>
      </c>
      <c r="E502" s="108">
        <v>6.7299999999999999E-2</v>
      </c>
      <c r="F502" s="108">
        <v>6.3299999999999995E-2</v>
      </c>
      <c r="G502" s="187"/>
      <c r="H502" s="108"/>
      <c r="I502" s="108"/>
      <c r="J502" s="108"/>
      <c r="K502" s="108">
        <v>6.2699999999999992E-2</v>
      </c>
      <c r="L502" s="108"/>
      <c r="M502" s="108"/>
      <c r="N502" s="108"/>
      <c r="O502" s="189">
        <f t="shared" si="14"/>
        <v>39569</v>
      </c>
      <c r="Q502" s="185">
        <f t="shared" si="15"/>
        <v>2.9999999999999472E-4</v>
      </c>
    </row>
    <row r="503" spans="1:17" x14ac:dyDescent="0.25">
      <c r="A503" s="105">
        <v>39577</v>
      </c>
      <c r="B503" t="s">
        <v>121</v>
      </c>
      <c r="C503" s="108">
        <v>5.9799999999999999E-2</v>
      </c>
      <c r="D503" s="108">
        <v>6.2E-2</v>
      </c>
      <c r="E503" s="108">
        <v>6.6900000000000001E-2</v>
      </c>
      <c r="F503" s="108">
        <v>6.2899999999999998E-2</v>
      </c>
      <c r="G503" s="187"/>
      <c r="H503" s="108"/>
      <c r="I503" s="108"/>
      <c r="J503" s="108"/>
      <c r="K503" s="108">
        <v>6.2300000000000001E-2</v>
      </c>
      <c r="L503" s="108"/>
      <c r="M503" s="108"/>
      <c r="N503" s="108"/>
      <c r="O503" s="189">
        <f t="shared" si="14"/>
        <v>39569</v>
      </c>
      <c r="Q503" s="185">
        <f t="shared" si="15"/>
        <v>3.0000000000000165E-4</v>
      </c>
    </row>
    <row r="504" spans="1:17" x14ac:dyDescent="0.25">
      <c r="A504" s="105">
        <v>39580</v>
      </c>
      <c r="B504" t="s">
        <v>121</v>
      </c>
      <c r="C504" s="108">
        <v>0.06</v>
      </c>
      <c r="D504" s="108">
        <v>6.2E-2</v>
      </c>
      <c r="E504" s="108">
        <v>6.6799999999999998E-2</v>
      </c>
      <c r="F504" s="108">
        <v>6.2899999999999998E-2</v>
      </c>
      <c r="G504" s="187"/>
      <c r="H504" s="108"/>
      <c r="I504" s="108"/>
      <c r="J504" s="108"/>
      <c r="K504" s="108">
        <v>6.2300000000000001E-2</v>
      </c>
      <c r="L504" s="108"/>
      <c r="M504" s="108"/>
      <c r="N504" s="108"/>
      <c r="O504" s="189">
        <f t="shared" si="14"/>
        <v>39569</v>
      </c>
      <c r="Q504" s="185">
        <f t="shared" si="15"/>
        <v>3.0000000000000165E-4</v>
      </c>
    </row>
    <row r="505" spans="1:17" x14ac:dyDescent="0.25">
      <c r="A505" s="105">
        <v>39581</v>
      </c>
      <c r="B505" t="s">
        <v>121</v>
      </c>
      <c r="C505" s="108">
        <v>6.1100000000000002E-2</v>
      </c>
      <c r="D505" s="108">
        <v>6.3E-2</v>
      </c>
      <c r="E505" s="108">
        <v>6.7799999999999999E-2</v>
      </c>
      <c r="F505" s="108">
        <v>6.4000000000000001E-2</v>
      </c>
      <c r="G505" s="187"/>
      <c r="H505" s="108"/>
      <c r="I505" s="108"/>
      <c r="J505" s="108"/>
      <c r="K505" s="108">
        <v>6.3299999999999995E-2</v>
      </c>
      <c r="L505" s="108"/>
      <c r="M505" s="108"/>
      <c r="N505" s="108"/>
      <c r="O505" s="189">
        <f t="shared" si="14"/>
        <v>39569</v>
      </c>
      <c r="Q505" s="185">
        <f t="shared" si="15"/>
        <v>2.9999999999999472E-4</v>
      </c>
    </row>
    <row r="506" spans="1:17" x14ac:dyDescent="0.25">
      <c r="A506" s="105">
        <v>39583</v>
      </c>
      <c r="B506" t="s">
        <v>121</v>
      </c>
      <c r="C506" s="108">
        <v>6.08E-2</v>
      </c>
      <c r="D506" s="108">
        <v>6.2600000000000003E-2</v>
      </c>
      <c r="E506" s="108">
        <v>6.7699999999999996E-2</v>
      </c>
      <c r="F506" s="108">
        <v>6.3700000000000007E-2</v>
      </c>
      <c r="G506" s="187"/>
      <c r="H506" s="108"/>
      <c r="I506" s="108"/>
      <c r="J506" s="108"/>
      <c r="K506" s="108">
        <v>6.2899999999999998E-2</v>
      </c>
      <c r="L506" s="108"/>
      <c r="M506" s="108"/>
      <c r="N506" s="108"/>
      <c r="O506" s="189">
        <f t="shared" si="14"/>
        <v>39569</v>
      </c>
      <c r="Q506" s="185">
        <f t="shared" si="15"/>
        <v>2.9999999999999472E-4</v>
      </c>
    </row>
    <row r="507" spans="1:17" x14ac:dyDescent="0.25">
      <c r="A507" s="105">
        <v>39584</v>
      </c>
      <c r="B507" t="s">
        <v>121</v>
      </c>
      <c r="C507" s="108">
        <v>6.0900000000000003E-2</v>
      </c>
      <c r="D507" s="108">
        <v>6.2700000000000006E-2</v>
      </c>
      <c r="E507" s="108">
        <v>6.7799999999999999E-2</v>
      </c>
      <c r="F507" s="108">
        <v>6.3799999999999996E-2</v>
      </c>
      <c r="G507" s="187"/>
      <c r="H507" s="108"/>
      <c r="I507" s="108"/>
      <c r="J507" s="108"/>
      <c r="K507" s="108">
        <v>6.2899999999999998E-2</v>
      </c>
      <c r="L507" s="108"/>
      <c r="M507" s="108"/>
      <c r="N507" s="108"/>
      <c r="O507" s="189">
        <f t="shared" si="14"/>
        <v>39569</v>
      </c>
      <c r="Q507" s="185">
        <f t="shared" si="15"/>
        <v>1.9999999999999185E-4</v>
      </c>
    </row>
    <row r="508" spans="1:17" x14ac:dyDescent="0.25">
      <c r="A508" s="105">
        <v>39587</v>
      </c>
      <c r="B508" t="s">
        <v>121</v>
      </c>
      <c r="C508" s="108">
        <v>6.0900000000000003E-2</v>
      </c>
      <c r="D508" s="108">
        <v>6.25E-2</v>
      </c>
      <c r="E508" s="108">
        <v>6.7799999999999999E-2</v>
      </c>
      <c r="F508" s="108">
        <v>6.3700000000000007E-2</v>
      </c>
      <c r="G508" s="187"/>
      <c r="H508" s="108"/>
      <c r="I508" s="108"/>
      <c r="J508" s="108"/>
      <c r="K508" s="108">
        <v>6.2800000000000009E-2</v>
      </c>
      <c r="L508" s="108"/>
      <c r="M508" s="108"/>
      <c r="N508" s="108"/>
      <c r="O508" s="189">
        <f t="shared" si="14"/>
        <v>39569</v>
      </c>
      <c r="Q508" s="185">
        <f t="shared" si="15"/>
        <v>3.0000000000000859E-4</v>
      </c>
    </row>
    <row r="509" spans="1:17" x14ac:dyDescent="0.25">
      <c r="A509" s="105">
        <v>39588</v>
      </c>
      <c r="B509" t="s">
        <v>121</v>
      </c>
      <c r="C509" s="108">
        <v>6.0299999999999999E-2</v>
      </c>
      <c r="D509" s="108">
        <v>6.2199999999999998E-2</v>
      </c>
      <c r="E509" s="108">
        <v>6.7400000000000002E-2</v>
      </c>
      <c r="F509" s="108">
        <v>6.3299999999999995E-2</v>
      </c>
      <c r="G509" s="187"/>
      <c r="H509" s="108"/>
      <c r="I509" s="108"/>
      <c r="J509" s="108"/>
      <c r="K509" s="108">
        <v>6.25E-2</v>
      </c>
      <c r="L509" s="108"/>
      <c r="M509" s="108"/>
      <c r="N509" s="108"/>
      <c r="O509" s="189">
        <f t="shared" si="14"/>
        <v>39569</v>
      </c>
      <c r="Q509" s="185">
        <f t="shared" si="15"/>
        <v>3.0000000000000165E-4</v>
      </c>
    </row>
    <row r="510" spans="1:17" x14ac:dyDescent="0.25">
      <c r="A510" s="105">
        <v>39589</v>
      </c>
      <c r="B510" t="s">
        <v>121</v>
      </c>
      <c r="C510" s="108">
        <v>6.0499999999999998E-2</v>
      </c>
      <c r="D510" s="108">
        <v>6.2399999999999997E-2</v>
      </c>
      <c r="E510" s="108">
        <v>6.7599999999999993E-2</v>
      </c>
      <c r="F510" s="108">
        <v>6.3500000000000001E-2</v>
      </c>
      <c r="G510" s="187"/>
      <c r="H510" s="108"/>
      <c r="I510" s="108"/>
      <c r="J510" s="108"/>
      <c r="K510" s="108">
        <v>6.2699999999999992E-2</v>
      </c>
      <c r="L510" s="108"/>
      <c r="M510" s="108"/>
      <c r="N510" s="108"/>
      <c r="O510" s="189">
        <f t="shared" si="14"/>
        <v>39569</v>
      </c>
      <c r="Q510" s="185">
        <f t="shared" si="15"/>
        <v>2.9999999999999472E-4</v>
      </c>
    </row>
    <row r="511" spans="1:17" x14ac:dyDescent="0.25">
      <c r="A511" s="105">
        <v>39590</v>
      </c>
      <c r="B511" t="s">
        <v>121</v>
      </c>
      <c r="C511" s="108">
        <v>6.1199999999999997E-2</v>
      </c>
      <c r="D511" s="108">
        <v>6.2899999999999998E-2</v>
      </c>
      <c r="E511" s="108">
        <v>6.8500000000000005E-2</v>
      </c>
      <c r="F511" s="108">
        <v>6.4199999999999993E-2</v>
      </c>
      <c r="G511" s="187"/>
      <c r="H511" s="108"/>
      <c r="I511" s="108"/>
      <c r="J511" s="108"/>
      <c r="K511" s="108">
        <v>6.3299999999999995E-2</v>
      </c>
      <c r="L511" s="108"/>
      <c r="M511" s="108"/>
      <c r="N511" s="108"/>
      <c r="O511" s="189">
        <f t="shared" si="14"/>
        <v>39569</v>
      </c>
      <c r="Q511" s="185">
        <f t="shared" si="15"/>
        <v>3.9999999999999758E-4</v>
      </c>
    </row>
    <row r="512" spans="1:17" x14ac:dyDescent="0.25">
      <c r="A512" s="105">
        <v>39591</v>
      </c>
      <c r="B512" t="s">
        <v>121</v>
      </c>
      <c r="C512" s="108">
        <v>6.0499999999999998E-2</v>
      </c>
      <c r="D512" s="108">
        <v>6.2199999999999998E-2</v>
      </c>
      <c r="E512" s="108">
        <v>6.7799999999999999E-2</v>
      </c>
      <c r="F512" s="108">
        <v>6.3500000000000001E-2</v>
      </c>
      <c r="G512" s="187"/>
      <c r="H512" s="108"/>
      <c r="I512" s="108"/>
      <c r="J512" s="108"/>
      <c r="K512" s="108">
        <v>6.2600000000000003E-2</v>
      </c>
      <c r="L512" s="108"/>
      <c r="M512" s="108"/>
      <c r="N512" s="108"/>
      <c r="O512" s="189">
        <f t="shared" si="14"/>
        <v>39569</v>
      </c>
      <c r="Q512" s="185">
        <f t="shared" si="15"/>
        <v>4.0000000000000452E-4</v>
      </c>
    </row>
    <row r="513" spans="1:17" x14ac:dyDescent="0.25">
      <c r="A513" s="105">
        <v>39595</v>
      </c>
      <c r="B513" t="s">
        <v>121</v>
      </c>
      <c r="C513" s="108">
        <v>6.1499999999999999E-2</v>
      </c>
      <c r="D513" s="108">
        <v>6.3200000000000006E-2</v>
      </c>
      <c r="E513" s="108">
        <v>6.88E-2</v>
      </c>
      <c r="F513" s="108">
        <v>6.4500000000000002E-2</v>
      </c>
      <c r="G513" s="187"/>
      <c r="H513" s="108"/>
      <c r="I513" s="108"/>
      <c r="J513" s="108"/>
      <c r="K513" s="108">
        <v>6.3600000000000004E-2</v>
      </c>
      <c r="L513" s="108"/>
      <c r="M513" s="108"/>
      <c r="N513" s="108"/>
      <c r="O513" s="189">
        <f t="shared" si="14"/>
        <v>39569</v>
      </c>
      <c r="Q513" s="185">
        <f t="shared" si="15"/>
        <v>3.9999999999999758E-4</v>
      </c>
    </row>
    <row r="514" spans="1:17" x14ac:dyDescent="0.25">
      <c r="A514" s="105">
        <v>39596</v>
      </c>
      <c r="B514" t="s">
        <v>121</v>
      </c>
      <c r="C514" s="108">
        <v>6.2E-2</v>
      </c>
      <c r="D514" s="108">
        <v>6.3700000000000007E-2</v>
      </c>
      <c r="E514" s="108">
        <v>6.93E-2</v>
      </c>
      <c r="F514" s="108">
        <v>6.5000000000000002E-2</v>
      </c>
      <c r="G514" s="187"/>
      <c r="H514" s="108"/>
      <c r="I514" s="108"/>
      <c r="J514" s="108"/>
      <c r="K514" s="108">
        <v>6.4100000000000004E-2</v>
      </c>
      <c r="L514" s="108"/>
      <c r="M514" s="108"/>
      <c r="N514" s="108"/>
      <c r="O514" s="189">
        <f t="shared" si="14"/>
        <v>39569</v>
      </c>
      <c r="Q514" s="185">
        <f t="shared" si="15"/>
        <v>3.9999999999999758E-4</v>
      </c>
    </row>
    <row r="515" spans="1:17" x14ac:dyDescent="0.25">
      <c r="A515" s="105">
        <v>39597</v>
      </c>
      <c r="B515" t="s">
        <v>121</v>
      </c>
      <c r="C515" s="108">
        <v>6.2600000000000003E-2</v>
      </c>
      <c r="D515" s="108">
        <v>6.4199999999999993E-2</v>
      </c>
      <c r="E515" s="108">
        <v>6.9900000000000004E-2</v>
      </c>
      <c r="F515" s="108">
        <v>6.5600000000000006E-2</v>
      </c>
      <c r="G515" s="187"/>
      <c r="H515" s="108"/>
      <c r="I515" s="108"/>
      <c r="J515" s="108"/>
      <c r="K515" s="108">
        <v>6.4699999999999994E-2</v>
      </c>
      <c r="L515" s="108"/>
      <c r="M515" s="108"/>
      <c r="N515" s="108"/>
      <c r="O515" s="189">
        <f t="shared" si="14"/>
        <v>39569</v>
      </c>
      <c r="Q515" s="185">
        <f t="shared" si="15"/>
        <v>5.0000000000000044E-4</v>
      </c>
    </row>
    <row r="516" spans="1:17" x14ac:dyDescent="0.25">
      <c r="A516" s="105">
        <v>39598</v>
      </c>
      <c r="B516" t="s">
        <v>121</v>
      </c>
      <c r="C516" s="108">
        <v>6.1800000000000001E-2</v>
      </c>
      <c r="D516" s="108">
        <v>6.3600000000000004E-2</v>
      </c>
      <c r="E516" s="108">
        <v>6.93E-2</v>
      </c>
      <c r="F516" s="108">
        <v>6.4899999999999999E-2</v>
      </c>
      <c r="G516" s="187"/>
      <c r="H516" s="108"/>
      <c r="I516" s="108"/>
      <c r="J516" s="108"/>
      <c r="K516" s="108">
        <v>6.4100000000000004E-2</v>
      </c>
      <c r="L516" s="108"/>
      <c r="M516" s="108"/>
      <c r="N516" s="108"/>
      <c r="O516" s="189">
        <f t="shared" si="14"/>
        <v>39569</v>
      </c>
      <c r="Q516" s="185">
        <f t="shared" si="15"/>
        <v>5.0000000000000044E-4</v>
      </c>
    </row>
    <row r="517" spans="1:17" x14ac:dyDescent="0.25">
      <c r="A517" s="105">
        <v>39601</v>
      </c>
      <c r="B517" t="s">
        <v>121</v>
      </c>
      <c r="C517" s="108">
        <v>6.1499999999999999E-2</v>
      </c>
      <c r="D517" s="108">
        <v>6.3399999999999998E-2</v>
      </c>
      <c r="E517" s="108">
        <v>6.9000000000000006E-2</v>
      </c>
      <c r="F517" s="108">
        <v>6.4600000000000005E-2</v>
      </c>
      <c r="G517" s="187"/>
      <c r="H517" s="108"/>
      <c r="I517" s="108"/>
      <c r="J517" s="108"/>
      <c r="K517" s="108">
        <v>6.3899999999999998E-2</v>
      </c>
      <c r="L517" s="108"/>
      <c r="M517" s="108"/>
      <c r="N517" s="108"/>
      <c r="O517" s="189">
        <f t="shared" ref="O517:O580" si="16">DATE(YEAR(A517),MONTH(A517),1)</f>
        <v>39600</v>
      </c>
      <c r="Q517" s="185">
        <f t="shared" ref="Q517:Q580" si="17">K517-D517</f>
        <v>5.0000000000000044E-4</v>
      </c>
    </row>
    <row r="518" spans="1:17" x14ac:dyDescent="0.25">
      <c r="A518" s="105">
        <v>39602</v>
      </c>
      <c r="B518" t="s">
        <v>121</v>
      </c>
      <c r="C518" s="108">
        <v>6.0900000000000003E-2</v>
      </c>
      <c r="D518" s="108">
        <v>6.2700000000000006E-2</v>
      </c>
      <c r="E518" s="108">
        <v>6.8199999999999997E-2</v>
      </c>
      <c r="F518" s="108">
        <v>6.3899999999999998E-2</v>
      </c>
      <c r="G518" s="187"/>
      <c r="H518" s="108"/>
      <c r="I518" s="108"/>
      <c r="J518" s="108"/>
      <c r="K518" s="108">
        <v>6.3200000000000006E-2</v>
      </c>
      <c r="L518" s="108"/>
      <c r="M518" s="108"/>
      <c r="N518" s="108"/>
      <c r="O518" s="189">
        <f t="shared" si="16"/>
        <v>39600</v>
      </c>
      <c r="Q518" s="185">
        <f t="shared" si="17"/>
        <v>5.0000000000000044E-4</v>
      </c>
    </row>
    <row r="519" spans="1:17" x14ac:dyDescent="0.25">
      <c r="A519" s="105">
        <v>39603</v>
      </c>
      <c r="B519" t="s">
        <v>121</v>
      </c>
      <c r="C519" s="108">
        <v>6.1499999999999999E-2</v>
      </c>
      <c r="D519" s="108">
        <v>6.3399999999999998E-2</v>
      </c>
      <c r="E519" s="108">
        <v>6.8900000000000003E-2</v>
      </c>
      <c r="F519" s="108">
        <v>6.4600000000000005E-2</v>
      </c>
      <c r="G519" s="187"/>
      <c r="H519" s="108"/>
      <c r="I519" s="108"/>
      <c r="J519" s="108"/>
      <c r="K519" s="108">
        <v>6.3899999999999998E-2</v>
      </c>
      <c r="L519" s="108"/>
      <c r="M519" s="108"/>
      <c r="N519" s="108"/>
      <c r="O519" s="189">
        <f t="shared" si="16"/>
        <v>39600</v>
      </c>
      <c r="Q519" s="185">
        <f t="shared" si="17"/>
        <v>5.0000000000000044E-4</v>
      </c>
    </row>
    <row r="520" spans="1:17" x14ac:dyDescent="0.25">
      <c r="A520" s="105">
        <v>39604</v>
      </c>
      <c r="B520" t="s">
        <v>121</v>
      </c>
      <c r="C520" s="108">
        <v>6.2E-2</v>
      </c>
      <c r="D520" s="108">
        <v>6.3799999999999996E-2</v>
      </c>
      <c r="E520" s="108">
        <v>6.9400000000000003E-2</v>
      </c>
      <c r="F520" s="108">
        <v>6.5100000000000005E-2</v>
      </c>
      <c r="G520" s="187"/>
      <c r="H520" s="108"/>
      <c r="I520" s="108"/>
      <c r="J520" s="108"/>
      <c r="K520" s="108">
        <v>6.4399999999999999E-2</v>
      </c>
      <c r="L520" s="108"/>
      <c r="M520" s="108"/>
      <c r="N520" s="108"/>
      <c r="O520" s="189">
        <f t="shared" si="16"/>
        <v>39600</v>
      </c>
      <c r="Q520" s="185">
        <f t="shared" si="17"/>
        <v>6.0000000000000331E-4</v>
      </c>
    </row>
    <row r="521" spans="1:17" x14ac:dyDescent="0.25">
      <c r="A521" s="105">
        <v>39605</v>
      </c>
      <c r="B521" t="s">
        <v>121</v>
      </c>
      <c r="C521" s="108">
        <v>6.1199999999999997E-2</v>
      </c>
      <c r="D521" s="108">
        <v>6.2899999999999998E-2</v>
      </c>
      <c r="E521" s="108">
        <v>6.8500000000000005E-2</v>
      </c>
      <c r="F521" s="108">
        <v>6.4199999999999993E-2</v>
      </c>
      <c r="G521" s="187"/>
      <c r="H521" s="108"/>
      <c r="I521" s="108"/>
      <c r="J521" s="108"/>
      <c r="K521" s="108">
        <v>6.3500000000000001E-2</v>
      </c>
      <c r="L521" s="108"/>
      <c r="M521" s="108"/>
      <c r="N521" s="108"/>
      <c r="O521" s="189">
        <f t="shared" si="16"/>
        <v>39600</v>
      </c>
      <c r="Q521" s="185">
        <f t="shared" si="17"/>
        <v>6.0000000000000331E-4</v>
      </c>
    </row>
    <row r="522" spans="1:17" x14ac:dyDescent="0.25">
      <c r="A522" s="105">
        <v>39608</v>
      </c>
      <c r="B522" t="s">
        <v>121</v>
      </c>
      <c r="C522" s="108">
        <v>6.0999999999999999E-2</v>
      </c>
      <c r="D522" s="108">
        <v>6.2600000000000003E-2</v>
      </c>
      <c r="E522" s="108">
        <v>6.8199999999999997E-2</v>
      </c>
      <c r="F522" s="108">
        <v>6.3899999999999998E-2</v>
      </c>
      <c r="G522" s="187"/>
      <c r="H522" s="108"/>
      <c r="I522" s="108"/>
      <c r="J522" s="108"/>
      <c r="K522" s="108">
        <v>6.3200000000000006E-2</v>
      </c>
      <c r="L522" s="108"/>
      <c r="M522" s="108"/>
      <c r="N522" s="108"/>
      <c r="O522" s="189">
        <f t="shared" si="16"/>
        <v>39600</v>
      </c>
      <c r="Q522" s="185">
        <f t="shared" si="17"/>
        <v>6.0000000000000331E-4</v>
      </c>
    </row>
    <row r="523" spans="1:17" x14ac:dyDescent="0.25">
      <c r="A523" s="105">
        <v>39609</v>
      </c>
      <c r="B523" t="s">
        <v>121</v>
      </c>
      <c r="C523" s="108">
        <v>6.1899999999999997E-2</v>
      </c>
      <c r="D523" s="108">
        <v>6.3500000000000001E-2</v>
      </c>
      <c r="E523" s="108">
        <v>6.9000000000000006E-2</v>
      </c>
      <c r="F523" s="108">
        <v>6.4799999999999996E-2</v>
      </c>
      <c r="G523" s="187"/>
      <c r="H523" s="108"/>
      <c r="I523" s="108"/>
      <c r="J523" s="108"/>
      <c r="K523" s="108">
        <v>6.4100000000000004E-2</v>
      </c>
      <c r="L523" s="108"/>
      <c r="M523" s="108"/>
      <c r="N523" s="108"/>
      <c r="O523" s="189">
        <f t="shared" si="16"/>
        <v>39600</v>
      </c>
      <c r="Q523" s="185">
        <f t="shared" si="17"/>
        <v>6.0000000000000331E-4</v>
      </c>
    </row>
    <row r="524" spans="1:17" x14ac:dyDescent="0.25">
      <c r="A524" s="105">
        <v>39610</v>
      </c>
      <c r="B524" t="s">
        <v>121</v>
      </c>
      <c r="C524" s="108">
        <v>6.2199999999999998E-2</v>
      </c>
      <c r="D524" s="108">
        <v>6.3700000000000007E-2</v>
      </c>
      <c r="E524" s="108">
        <v>6.9199999999999998E-2</v>
      </c>
      <c r="F524" s="108">
        <v>6.5000000000000002E-2</v>
      </c>
      <c r="G524" s="187"/>
      <c r="H524" s="108"/>
      <c r="I524" s="108"/>
      <c r="J524" s="108"/>
      <c r="K524" s="108">
        <v>6.4299999999999996E-2</v>
      </c>
      <c r="L524" s="108"/>
      <c r="M524" s="108"/>
      <c r="N524" s="108"/>
      <c r="O524" s="189">
        <f t="shared" si="16"/>
        <v>39600</v>
      </c>
      <c r="Q524" s="185">
        <f t="shared" si="17"/>
        <v>5.9999999999998943E-4</v>
      </c>
    </row>
    <row r="525" spans="1:17" x14ac:dyDescent="0.25">
      <c r="A525" s="105">
        <v>39612</v>
      </c>
      <c r="B525" t="s">
        <v>121</v>
      </c>
      <c r="C525" s="108">
        <v>6.3E-2</v>
      </c>
      <c r="D525" s="108">
        <v>6.4799999999999996E-2</v>
      </c>
      <c r="E525" s="108">
        <v>7.0300000000000001E-2</v>
      </c>
      <c r="F525" s="108">
        <v>6.6000000000000003E-2</v>
      </c>
      <c r="G525" s="187"/>
      <c r="H525" s="108"/>
      <c r="I525" s="108"/>
      <c r="J525" s="108"/>
      <c r="K525" s="108">
        <v>6.54E-2</v>
      </c>
      <c r="L525" s="108"/>
      <c r="M525" s="108"/>
      <c r="N525" s="108"/>
      <c r="O525" s="189">
        <f t="shared" si="16"/>
        <v>39600</v>
      </c>
      <c r="Q525" s="185">
        <f t="shared" si="17"/>
        <v>6.0000000000000331E-4</v>
      </c>
    </row>
    <row r="526" spans="1:17" x14ac:dyDescent="0.25">
      <c r="A526" s="105">
        <v>39615</v>
      </c>
      <c r="B526" t="s">
        <v>121</v>
      </c>
      <c r="C526" s="108">
        <v>6.2899999999999998E-2</v>
      </c>
      <c r="D526" s="108">
        <v>6.4699999999999994E-2</v>
      </c>
      <c r="E526" s="108">
        <v>7.0199999999999999E-2</v>
      </c>
      <c r="F526" s="108">
        <v>6.59E-2</v>
      </c>
      <c r="G526" s="187"/>
      <c r="H526" s="108"/>
      <c r="I526" s="108"/>
      <c r="J526" s="108"/>
      <c r="K526" s="108">
        <v>6.5299999999999997E-2</v>
      </c>
      <c r="L526" s="108"/>
      <c r="M526" s="108"/>
      <c r="N526" s="108"/>
      <c r="O526" s="189">
        <f t="shared" si="16"/>
        <v>39600</v>
      </c>
      <c r="Q526" s="185">
        <f t="shared" si="17"/>
        <v>6.0000000000000331E-4</v>
      </c>
    </row>
    <row r="527" spans="1:17" x14ac:dyDescent="0.25">
      <c r="A527" s="105">
        <v>39616</v>
      </c>
      <c r="B527" t="s">
        <v>121</v>
      </c>
      <c r="C527" s="108">
        <v>6.2899999999999998E-2</v>
      </c>
      <c r="D527" s="108">
        <v>6.4799999999999996E-2</v>
      </c>
      <c r="E527" s="108">
        <v>7.0199999999999999E-2</v>
      </c>
      <c r="F527" s="108">
        <v>6.6000000000000003E-2</v>
      </c>
      <c r="G527" s="187"/>
      <c r="H527" s="108"/>
      <c r="I527" s="108"/>
      <c r="J527" s="108"/>
      <c r="K527" s="108">
        <v>6.54E-2</v>
      </c>
      <c r="L527" s="108"/>
      <c r="M527" s="108"/>
      <c r="N527" s="108"/>
      <c r="O527" s="189">
        <f t="shared" si="16"/>
        <v>39600</v>
      </c>
      <c r="Q527" s="185">
        <f t="shared" si="17"/>
        <v>6.0000000000000331E-4</v>
      </c>
    </row>
    <row r="528" spans="1:17" x14ac:dyDescent="0.25">
      <c r="A528" s="105">
        <v>39617</v>
      </c>
      <c r="B528" t="s">
        <v>121</v>
      </c>
      <c r="C528" s="108">
        <v>6.2300000000000001E-2</v>
      </c>
      <c r="D528" s="108">
        <v>6.4199999999999993E-2</v>
      </c>
      <c r="E528" s="108">
        <v>6.9599999999999995E-2</v>
      </c>
      <c r="F528" s="108">
        <v>6.54E-2</v>
      </c>
      <c r="G528" s="187"/>
      <c r="H528" s="108"/>
      <c r="I528" s="108"/>
      <c r="J528" s="108"/>
      <c r="K528" s="108">
        <v>6.480000000000001E-2</v>
      </c>
      <c r="L528" s="108"/>
      <c r="M528" s="108"/>
      <c r="N528" s="108"/>
      <c r="O528" s="189">
        <f t="shared" si="16"/>
        <v>39600</v>
      </c>
      <c r="Q528" s="185">
        <f t="shared" si="17"/>
        <v>6.0000000000001719E-4</v>
      </c>
    </row>
    <row r="529" spans="1:17" x14ac:dyDescent="0.25">
      <c r="A529" s="105">
        <v>39618</v>
      </c>
      <c r="B529" t="s">
        <v>121</v>
      </c>
      <c r="C529" s="108">
        <v>6.25E-2</v>
      </c>
      <c r="D529" s="108">
        <v>6.4399999999999999E-2</v>
      </c>
      <c r="E529" s="108">
        <v>6.9900000000000004E-2</v>
      </c>
      <c r="F529" s="108">
        <v>6.5600000000000006E-2</v>
      </c>
      <c r="G529" s="187"/>
      <c r="H529" s="108"/>
      <c r="I529" s="108"/>
      <c r="J529" s="108"/>
      <c r="K529" s="108">
        <v>6.5000000000000002E-2</v>
      </c>
      <c r="L529" s="108"/>
      <c r="M529" s="108"/>
      <c r="N529" s="108"/>
      <c r="O529" s="189">
        <f t="shared" si="16"/>
        <v>39600</v>
      </c>
      <c r="Q529" s="185">
        <f t="shared" si="17"/>
        <v>6.0000000000000331E-4</v>
      </c>
    </row>
    <row r="530" spans="1:17" x14ac:dyDescent="0.25">
      <c r="A530" s="105">
        <v>39619</v>
      </c>
      <c r="B530" t="s">
        <v>121</v>
      </c>
      <c r="C530" s="108">
        <v>6.2100000000000002E-2</v>
      </c>
      <c r="D530" s="108">
        <v>6.4000000000000001E-2</v>
      </c>
      <c r="E530" s="108">
        <v>6.9500000000000006E-2</v>
      </c>
      <c r="F530" s="108">
        <v>6.5199999999999994E-2</v>
      </c>
      <c r="G530" s="187"/>
      <c r="H530" s="108"/>
      <c r="I530" s="108"/>
      <c r="J530" s="108"/>
      <c r="K530" s="108">
        <v>6.4600000000000005E-2</v>
      </c>
      <c r="L530" s="108"/>
      <c r="M530" s="108"/>
      <c r="N530" s="108"/>
      <c r="O530" s="189">
        <f t="shared" si="16"/>
        <v>39600</v>
      </c>
      <c r="Q530" s="185">
        <f t="shared" si="17"/>
        <v>6.0000000000000331E-4</v>
      </c>
    </row>
    <row r="531" spans="1:17" x14ac:dyDescent="0.25">
      <c r="A531" s="105">
        <v>39622</v>
      </c>
      <c r="B531" t="s">
        <v>121</v>
      </c>
      <c r="C531" s="108">
        <v>6.2199999999999998E-2</v>
      </c>
      <c r="D531" s="108">
        <v>6.4100000000000004E-2</v>
      </c>
      <c r="E531" s="108">
        <v>6.9599999999999995E-2</v>
      </c>
      <c r="F531" s="108">
        <v>6.5299999999999997E-2</v>
      </c>
      <c r="G531" s="187"/>
      <c r="H531" s="108"/>
      <c r="I531" s="108"/>
      <c r="J531" s="108"/>
      <c r="K531" s="108">
        <v>6.4699999999999994E-2</v>
      </c>
      <c r="L531" s="108"/>
      <c r="M531" s="108"/>
      <c r="N531" s="108"/>
      <c r="O531" s="189">
        <f t="shared" si="16"/>
        <v>39600</v>
      </c>
      <c r="Q531" s="185">
        <f t="shared" si="17"/>
        <v>5.9999999999998943E-4</v>
      </c>
    </row>
    <row r="532" spans="1:17" x14ac:dyDescent="0.25">
      <c r="A532" s="105">
        <v>39623</v>
      </c>
      <c r="B532" t="s">
        <v>121</v>
      </c>
      <c r="C532" s="108">
        <v>6.1699999999999998E-2</v>
      </c>
      <c r="D532" s="108">
        <v>6.3799999999999996E-2</v>
      </c>
      <c r="E532" s="108">
        <v>6.9199999999999998E-2</v>
      </c>
      <c r="F532" s="108">
        <v>6.4899999999999999E-2</v>
      </c>
      <c r="G532" s="187"/>
      <c r="H532" s="108"/>
      <c r="I532" s="108"/>
      <c r="J532" s="108"/>
      <c r="K532" s="108">
        <v>6.4399999999999999E-2</v>
      </c>
      <c r="L532" s="108"/>
      <c r="M532" s="108"/>
      <c r="N532" s="108"/>
      <c r="O532" s="189">
        <f t="shared" si="16"/>
        <v>39600</v>
      </c>
      <c r="Q532" s="185">
        <f t="shared" si="17"/>
        <v>6.0000000000000331E-4</v>
      </c>
    </row>
    <row r="533" spans="1:17" x14ac:dyDescent="0.25">
      <c r="A533" s="105">
        <v>39624</v>
      </c>
      <c r="B533" t="s">
        <v>121</v>
      </c>
      <c r="C533" s="108">
        <v>6.1600000000000002E-2</v>
      </c>
      <c r="D533" s="108">
        <v>6.3899999999999998E-2</v>
      </c>
      <c r="E533" s="108">
        <v>6.9199999999999998E-2</v>
      </c>
      <c r="F533" s="108">
        <v>6.4899999999999999E-2</v>
      </c>
      <c r="G533" s="187"/>
      <c r="H533" s="108"/>
      <c r="I533" s="108"/>
      <c r="J533" s="108"/>
      <c r="K533" s="108">
        <v>6.4399999999999999E-2</v>
      </c>
      <c r="L533" s="108"/>
      <c r="M533" s="108"/>
      <c r="N533" s="108"/>
      <c r="O533" s="189">
        <f t="shared" si="16"/>
        <v>39600</v>
      </c>
      <c r="Q533" s="185">
        <f t="shared" si="17"/>
        <v>5.0000000000000044E-4</v>
      </c>
    </row>
    <row r="534" spans="1:17" x14ac:dyDescent="0.25">
      <c r="A534" s="105">
        <v>39625</v>
      </c>
      <c r="B534" t="s">
        <v>121</v>
      </c>
      <c r="C534" s="108">
        <v>6.1600000000000002E-2</v>
      </c>
      <c r="D534" s="108">
        <v>6.3700000000000007E-2</v>
      </c>
      <c r="E534" s="108">
        <v>6.9199999999999998E-2</v>
      </c>
      <c r="F534" s="108">
        <v>6.4799999999999996E-2</v>
      </c>
      <c r="G534" s="187"/>
      <c r="H534" s="108"/>
      <c r="I534" s="108"/>
      <c r="J534" s="108"/>
      <c r="K534" s="108">
        <v>6.4100000000000004E-2</v>
      </c>
      <c r="L534" s="108"/>
      <c r="M534" s="108"/>
      <c r="N534" s="108"/>
      <c r="O534" s="189">
        <f t="shared" si="16"/>
        <v>39600</v>
      </c>
      <c r="Q534" s="185">
        <f t="shared" si="17"/>
        <v>3.9999999999999758E-4</v>
      </c>
    </row>
    <row r="535" spans="1:17" x14ac:dyDescent="0.25">
      <c r="A535" s="105">
        <v>39626</v>
      </c>
      <c r="B535" t="s">
        <v>121</v>
      </c>
      <c r="C535" s="108">
        <v>6.0999999999999999E-2</v>
      </c>
      <c r="D535" s="108">
        <v>6.3100000000000003E-2</v>
      </c>
      <c r="E535" s="108">
        <v>6.8599999999999994E-2</v>
      </c>
      <c r="F535" s="108">
        <v>6.4199999999999993E-2</v>
      </c>
      <c r="G535" s="187"/>
      <c r="H535" s="108"/>
      <c r="I535" s="108"/>
      <c r="J535" s="108"/>
      <c r="K535" s="108">
        <v>6.3600000000000004E-2</v>
      </c>
      <c r="L535" s="108"/>
      <c r="M535" s="108"/>
      <c r="N535" s="108"/>
      <c r="O535" s="189">
        <f t="shared" si="16"/>
        <v>39600</v>
      </c>
      <c r="Q535" s="185">
        <f t="shared" si="17"/>
        <v>5.0000000000000044E-4</v>
      </c>
    </row>
    <row r="536" spans="1:17" x14ac:dyDescent="0.25">
      <c r="A536" s="105">
        <v>39629</v>
      </c>
      <c r="B536" t="s">
        <v>121</v>
      </c>
      <c r="C536" s="108">
        <v>6.0999999999999999E-2</v>
      </c>
      <c r="D536" s="108">
        <v>6.3200000000000006E-2</v>
      </c>
      <c r="E536" s="108">
        <v>6.8699999999999997E-2</v>
      </c>
      <c r="F536" s="108">
        <v>6.4299999999999996E-2</v>
      </c>
      <c r="G536" s="187"/>
      <c r="H536" s="108"/>
      <c r="I536" s="108"/>
      <c r="J536" s="108"/>
      <c r="K536" s="108">
        <v>6.3700000000000007E-2</v>
      </c>
      <c r="L536" s="108"/>
      <c r="M536" s="108"/>
      <c r="N536" s="108"/>
      <c r="O536" s="189">
        <f t="shared" si="16"/>
        <v>39600</v>
      </c>
      <c r="Q536" s="185">
        <f t="shared" si="17"/>
        <v>5.0000000000000044E-4</v>
      </c>
    </row>
    <row r="537" spans="1:17" x14ac:dyDescent="0.25">
      <c r="A537" s="105">
        <v>39630</v>
      </c>
      <c r="B537" t="s">
        <v>121</v>
      </c>
      <c r="C537" s="108">
        <v>6.1100000000000002E-2</v>
      </c>
      <c r="D537" s="108">
        <v>6.3399999999999998E-2</v>
      </c>
      <c r="E537" s="108">
        <v>6.88E-2</v>
      </c>
      <c r="F537" s="108">
        <v>6.4399999999999999E-2</v>
      </c>
      <c r="G537" s="187"/>
      <c r="H537" s="108"/>
      <c r="I537" s="108"/>
      <c r="J537" s="108"/>
      <c r="K537" s="108">
        <v>6.3899999999999998E-2</v>
      </c>
      <c r="L537" s="108"/>
      <c r="M537" s="108"/>
      <c r="N537" s="108"/>
      <c r="O537" s="189">
        <f t="shared" si="16"/>
        <v>39630</v>
      </c>
      <c r="Q537" s="185">
        <f t="shared" si="17"/>
        <v>5.0000000000000044E-4</v>
      </c>
    </row>
    <row r="538" spans="1:17" x14ac:dyDescent="0.25">
      <c r="A538" s="105">
        <v>39631</v>
      </c>
      <c r="B538" t="s">
        <v>121</v>
      </c>
      <c r="C538" s="108">
        <v>6.0499999999999998E-2</v>
      </c>
      <c r="D538" s="108">
        <v>6.3E-2</v>
      </c>
      <c r="E538" s="108">
        <v>6.8599999999999994E-2</v>
      </c>
      <c r="F538" s="108">
        <v>6.4000000000000001E-2</v>
      </c>
      <c r="G538" s="187"/>
      <c r="H538" s="108"/>
      <c r="I538" s="108"/>
      <c r="J538" s="108"/>
      <c r="K538" s="108">
        <v>6.3500000000000001E-2</v>
      </c>
      <c r="L538" s="108"/>
      <c r="M538" s="108"/>
      <c r="N538" s="108"/>
      <c r="O538" s="189">
        <f t="shared" si="16"/>
        <v>39630</v>
      </c>
      <c r="Q538" s="185">
        <f t="shared" si="17"/>
        <v>5.0000000000000044E-4</v>
      </c>
    </row>
    <row r="539" spans="1:17" x14ac:dyDescent="0.25">
      <c r="A539" s="105">
        <v>39632</v>
      </c>
      <c r="B539" t="s">
        <v>121</v>
      </c>
      <c r="C539" s="108">
        <v>6.08E-2</v>
      </c>
      <c r="D539" s="108">
        <v>6.3299999999999995E-2</v>
      </c>
      <c r="E539" s="108">
        <v>6.8900000000000003E-2</v>
      </c>
      <c r="F539" s="108">
        <v>6.4299999999999996E-2</v>
      </c>
      <c r="G539" s="187"/>
      <c r="H539" s="108"/>
      <c r="I539" s="108"/>
      <c r="J539" s="108"/>
      <c r="K539" s="108">
        <v>6.3899999999999998E-2</v>
      </c>
      <c r="L539" s="108"/>
      <c r="M539" s="108"/>
      <c r="N539" s="108"/>
      <c r="O539" s="189">
        <f t="shared" si="16"/>
        <v>39630</v>
      </c>
      <c r="Q539" s="185">
        <f t="shared" si="17"/>
        <v>6.0000000000000331E-4</v>
      </c>
    </row>
    <row r="540" spans="1:17" x14ac:dyDescent="0.25">
      <c r="A540" s="105">
        <v>39636</v>
      </c>
      <c r="B540" t="s">
        <v>121</v>
      </c>
      <c r="C540" s="108">
        <v>6.0499999999999998E-2</v>
      </c>
      <c r="D540" s="108">
        <v>6.3E-2</v>
      </c>
      <c r="E540" s="108">
        <v>6.8599999999999994E-2</v>
      </c>
      <c r="F540" s="108">
        <v>6.4000000000000001E-2</v>
      </c>
      <c r="G540" s="187"/>
      <c r="H540" s="108"/>
      <c r="I540" s="108"/>
      <c r="J540" s="108"/>
      <c r="K540" s="108">
        <v>6.3600000000000004E-2</v>
      </c>
      <c r="L540" s="108"/>
      <c r="M540" s="108"/>
      <c r="N540" s="108"/>
      <c r="O540" s="189">
        <f t="shared" si="16"/>
        <v>39630</v>
      </c>
      <c r="Q540" s="185">
        <f t="shared" si="17"/>
        <v>6.0000000000000331E-4</v>
      </c>
    </row>
    <row r="541" spans="1:17" x14ac:dyDescent="0.25">
      <c r="A541" s="105">
        <v>39637</v>
      </c>
      <c r="B541" t="s">
        <v>121</v>
      </c>
      <c r="C541" s="108">
        <v>0.06</v>
      </c>
      <c r="D541" s="108">
        <v>6.2600000000000003E-2</v>
      </c>
      <c r="E541" s="108">
        <v>6.83E-2</v>
      </c>
      <c r="F541" s="108">
        <v>6.3600000000000004E-2</v>
      </c>
      <c r="G541" s="187"/>
      <c r="H541" s="108"/>
      <c r="I541" s="108"/>
      <c r="J541" s="108"/>
      <c r="K541" s="108">
        <v>6.3299999999999995E-2</v>
      </c>
      <c r="L541" s="108"/>
      <c r="M541" s="108"/>
      <c r="N541" s="108"/>
      <c r="O541" s="189">
        <f t="shared" si="16"/>
        <v>39630</v>
      </c>
      <c r="Q541" s="185">
        <f t="shared" si="17"/>
        <v>6.999999999999923E-4</v>
      </c>
    </row>
    <row r="542" spans="1:17" x14ac:dyDescent="0.25">
      <c r="A542" s="105">
        <v>39638</v>
      </c>
      <c r="B542" t="s">
        <v>121</v>
      </c>
      <c r="C542" s="108">
        <v>5.9799999999999999E-2</v>
      </c>
      <c r="D542" s="108">
        <v>6.2300000000000001E-2</v>
      </c>
      <c r="E542" s="108">
        <v>6.8000000000000005E-2</v>
      </c>
      <c r="F542" s="108">
        <v>6.3399999999999998E-2</v>
      </c>
      <c r="G542" s="187"/>
      <c r="H542" s="108"/>
      <c r="I542" s="108"/>
      <c r="J542" s="108"/>
      <c r="K542" s="108">
        <v>6.3E-2</v>
      </c>
      <c r="L542" s="108"/>
      <c r="M542" s="108"/>
      <c r="N542" s="108"/>
      <c r="O542" s="189">
        <f t="shared" si="16"/>
        <v>39630</v>
      </c>
      <c r="Q542" s="185">
        <f t="shared" si="17"/>
        <v>6.9999999999999923E-4</v>
      </c>
    </row>
    <row r="543" spans="1:17" x14ac:dyDescent="0.25">
      <c r="A543" s="105">
        <v>39639</v>
      </c>
      <c r="B543" t="s">
        <v>121</v>
      </c>
      <c r="C543" s="108">
        <v>5.9700000000000003E-2</v>
      </c>
      <c r="D543" s="108">
        <v>6.2199999999999998E-2</v>
      </c>
      <c r="E543" s="108">
        <v>6.7900000000000002E-2</v>
      </c>
      <c r="F543" s="108">
        <v>6.3299999999999995E-2</v>
      </c>
      <c r="G543" s="187"/>
      <c r="H543" s="108"/>
      <c r="I543" s="108"/>
      <c r="J543" s="108"/>
      <c r="K543" s="108">
        <v>6.3E-2</v>
      </c>
      <c r="L543" s="108"/>
      <c r="M543" s="108"/>
      <c r="N543" s="108"/>
      <c r="O543" s="189">
        <f t="shared" si="16"/>
        <v>39630</v>
      </c>
      <c r="Q543" s="185">
        <f t="shared" si="17"/>
        <v>8.000000000000021E-4</v>
      </c>
    </row>
    <row r="544" spans="1:17" x14ac:dyDescent="0.25">
      <c r="A544" s="105">
        <v>39640</v>
      </c>
      <c r="B544" t="s">
        <v>121</v>
      </c>
      <c r="C544" s="108">
        <v>6.0699999999999997E-2</v>
      </c>
      <c r="D544" s="108">
        <v>6.3299999999999995E-2</v>
      </c>
      <c r="E544" s="108">
        <v>6.9000000000000006E-2</v>
      </c>
      <c r="F544" s="108">
        <v>6.4299999999999996E-2</v>
      </c>
      <c r="G544" s="187"/>
      <c r="H544" s="108"/>
      <c r="I544" s="108"/>
      <c r="J544" s="108"/>
      <c r="K544" s="108">
        <v>6.4000000000000001E-2</v>
      </c>
      <c r="L544" s="108"/>
      <c r="M544" s="108"/>
      <c r="N544" s="108"/>
      <c r="O544" s="189">
        <f t="shared" si="16"/>
        <v>39630</v>
      </c>
      <c r="Q544" s="185">
        <f t="shared" si="17"/>
        <v>7.0000000000000617E-4</v>
      </c>
    </row>
    <row r="545" spans="1:17" x14ac:dyDescent="0.25">
      <c r="A545" s="105">
        <v>39643</v>
      </c>
      <c r="B545" t="s">
        <v>121</v>
      </c>
      <c r="C545" s="108">
        <v>6.0199999999999997E-2</v>
      </c>
      <c r="D545" s="108">
        <v>6.2899999999999998E-2</v>
      </c>
      <c r="E545" s="108">
        <v>6.8400000000000002E-2</v>
      </c>
      <c r="F545" s="108">
        <v>6.3799999999999996E-2</v>
      </c>
      <c r="G545" s="187"/>
      <c r="H545" s="108"/>
      <c r="I545" s="108"/>
      <c r="J545" s="108"/>
      <c r="K545" s="108">
        <v>6.3600000000000004E-2</v>
      </c>
      <c r="L545" s="108"/>
      <c r="M545" s="108"/>
      <c r="N545" s="108"/>
      <c r="O545" s="189">
        <f t="shared" si="16"/>
        <v>39630</v>
      </c>
      <c r="Q545" s="185">
        <f t="shared" si="17"/>
        <v>7.0000000000000617E-4</v>
      </c>
    </row>
    <row r="546" spans="1:17" x14ac:dyDescent="0.25">
      <c r="A546" s="105">
        <v>39644</v>
      </c>
      <c r="B546" t="s">
        <v>121</v>
      </c>
      <c r="C546" s="108">
        <v>6.0499999999999998E-2</v>
      </c>
      <c r="D546" s="108">
        <v>6.3200000000000006E-2</v>
      </c>
      <c r="E546" s="108">
        <v>6.8699999999999997E-2</v>
      </c>
      <c r="F546" s="108">
        <v>6.4100000000000004E-2</v>
      </c>
      <c r="G546" s="187"/>
      <c r="H546" s="108"/>
      <c r="I546" s="108"/>
      <c r="J546" s="108"/>
      <c r="K546" s="108">
        <v>6.3899999999999998E-2</v>
      </c>
      <c r="L546" s="108"/>
      <c r="M546" s="108"/>
      <c r="N546" s="108"/>
      <c r="O546" s="189">
        <f t="shared" si="16"/>
        <v>39630</v>
      </c>
      <c r="Q546" s="185">
        <f t="shared" si="17"/>
        <v>6.999999999999923E-4</v>
      </c>
    </row>
    <row r="547" spans="1:17" x14ac:dyDescent="0.25">
      <c r="A547" s="105">
        <v>39645</v>
      </c>
      <c r="B547" t="s">
        <v>121</v>
      </c>
      <c r="C547" s="108">
        <v>6.1600000000000002E-2</v>
      </c>
      <c r="D547" s="108">
        <v>6.4399999999999999E-2</v>
      </c>
      <c r="E547" s="108">
        <v>7.0000000000000007E-2</v>
      </c>
      <c r="F547" s="108">
        <v>6.5299999999999997E-2</v>
      </c>
      <c r="G547" s="187"/>
      <c r="H547" s="108"/>
      <c r="I547" s="108"/>
      <c r="J547" s="108"/>
      <c r="K547" s="108">
        <v>6.5099999999999991E-2</v>
      </c>
      <c r="L547" s="108"/>
      <c r="M547" s="108"/>
      <c r="N547" s="108"/>
      <c r="O547" s="189">
        <f t="shared" si="16"/>
        <v>39630</v>
      </c>
      <c r="Q547" s="185">
        <f t="shared" si="17"/>
        <v>6.999999999999923E-4</v>
      </c>
    </row>
    <row r="548" spans="1:17" x14ac:dyDescent="0.25">
      <c r="A548" s="105">
        <v>39646</v>
      </c>
      <c r="B548" t="s">
        <v>121</v>
      </c>
      <c r="C548" s="108">
        <v>6.2199999999999998E-2</v>
      </c>
      <c r="D548" s="108">
        <v>6.4899999999999999E-2</v>
      </c>
      <c r="E548" s="108">
        <v>7.0599999999999996E-2</v>
      </c>
      <c r="F548" s="108">
        <v>6.59E-2</v>
      </c>
      <c r="G548" s="187"/>
      <c r="H548" s="108"/>
      <c r="I548" s="108"/>
      <c r="J548" s="108"/>
      <c r="K548" s="108">
        <v>6.5600000000000006E-2</v>
      </c>
      <c r="L548" s="108"/>
      <c r="M548" s="108"/>
      <c r="N548" s="108"/>
      <c r="O548" s="189">
        <f t="shared" si="16"/>
        <v>39630</v>
      </c>
      <c r="Q548" s="185">
        <f t="shared" si="17"/>
        <v>7.0000000000000617E-4</v>
      </c>
    </row>
    <row r="549" spans="1:17" x14ac:dyDescent="0.25">
      <c r="A549" s="105">
        <v>39647</v>
      </c>
      <c r="B549" t="s">
        <v>121</v>
      </c>
      <c r="C549" s="108">
        <v>6.2399999999999997E-2</v>
      </c>
      <c r="D549" s="108">
        <v>6.5100000000000005E-2</v>
      </c>
      <c r="E549" s="108">
        <v>7.0699999999999999E-2</v>
      </c>
      <c r="F549" s="108">
        <v>6.6100000000000006E-2</v>
      </c>
      <c r="G549" s="187"/>
      <c r="H549" s="108"/>
      <c r="I549" s="108"/>
      <c r="J549" s="108"/>
      <c r="K549" s="108">
        <v>6.5799999999999997E-2</v>
      </c>
      <c r="L549" s="108"/>
      <c r="M549" s="108"/>
      <c r="N549" s="108"/>
      <c r="O549" s="189">
        <f t="shared" si="16"/>
        <v>39630</v>
      </c>
      <c r="Q549" s="185">
        <f t="shared" si="17"/>
        <v>6.999999999999923E-4</v>
      </c>
    </row>
    <row r="550" spans="1:17" x14ac:dyDescent="0.25">
      <c r="A550" s="105">
        <v>39650</v>
      </c>
      <c r="B550" t="s">
        <v>121</v>
      </c>
      <c r="C550" s="108">
        <v>6.2199999999999998E-2</v>
      </c>
      <c r="D550" s="108">
        <v>6.4899999999999999E-2</v>
      </c>
      <c r="E550" s="108">
        <v>7.0599999999999996E-2</v>
      </c>
      <c r="F550" s="108">
        <v>6.59E-2</v>
      </c>
      <c r="G550" s="187"/>
      <c r="H550" s="108"/>
      <c r="I550" s="108"/>
      <c r="J550" s="108"/>
      <c r="K550" s="108">
        <v>6.5600000000000006E-2</v>
      </c>
      <c r="L550" s="108"/>
      <c r="M550" s="108"/>
      <c r="N550" s="108"/>
      <c r="O550" s="189">
        <f t="shared" si="16"/>
        <v>39630</v>
      </c>
      <c r="Q550" s="185">
        <f t="shared" si="17"/>
        <v>7.0000000000000617E-4</v>
      </c>
    </row>
    <row r="551" spans="1:17" x14ac:dyDescent="0.25">
      <c r="A551" s="105">
        <v>39651</v>
      </c>
      <c r="B551" t="s">
        <v>121</v>
      </c>
      <c r="C551" s="108">
        <v>6.25E-2</v>
      </c>
      <c r="D551" s="108">
        <v>6.5100000000000005E-2</v>
      </c>
      <c r="E551" s="108">
        <v>7.0900000000000005E-2</v>
      </c>
      <c r="F551" s="108">
        <v>6.6199999999999995E-2</v>
      </c>
      <c r="G551" s="187"/>
      <c r="H551" s="108"/>
      <c r="I551" s="108"/>
      <c r="J551" s="108"/>
      <c r="K551" s="108">
        <v>6.59E-2</v>
      </c>
      <c r="L551" s="108"/>
      <c r="M551" s="108"/>
      <c r="N551" s="108"/>
      <c r="O551" s="189">
        <f t="shared" si="16"/>
        <v>39630</v>
      </c>
      <c r="Q551" s="185">
        <f t="shared" si="17"/>
        <v>7.9999999999999516E-4</v>
      </c>
    </row>
    <row r="552" spans="1:17" x14ac:dyDescent="0.25">
      <c r="A552" s="105">
        <v>39652</v>
      </c>
      <c r="B552" t="s">
        <v>121</v>
      </c>
      <c r="C552" s="108">
        <v>6.2799999999999995E-2</v>
      </c>
      <c r="D552" s="108">
        <v>6.54E-2</v>
      </c>
      <c r="E552" s="108">
        <v>7.1199999999999999E-2</v>
      </c>
      <c r="F552" s="108">
        <v>6.6500000000000004E-2</v>
      </c>
      <c r="G552" s="187"/>
      <c r="H552" s="108"/>
      <c r="I552" s="108"/>
      <c r="J552" s="108"/>
      <c r="K552" s="108">
        <v>6.6199999999999995E-2</v>
      </c>
      <c r="L552" s="108"/>
      <c r="M552" s="108"/>
      <c r="N552" s="108"/>
      <c r="O552" s="189">
        <f t="shared" si="16"/>
        <v>39630</v>
      </c>
      <c r="Q552" s="185">
        <f t="shared" si="17"/>
        <v>7.9999999999999516E-4</v>
      </c>
    </row>
    <row r="553" spans="1:17" x14ac:dyDescent="0.25">
      <c r="A553" s="105">
        <v>39653</v>
      </c>
      <c r="B553" t="s">
        <v>121</v>
      </c>
      <c r="C553" s="108">
        <v>6.1899999999999997E-2</v>
      </c>
      <c r="D553" s="108">
        <v>6.4500000000000002E-2</v>
      </c>
      <c r="E553" s="108">
        <v>7.0300000000000001E-2</v>
      </c>
      <c r="F553" s="108">
        <v>6.5600000000000006E-2</v>
      </c>
      <c r="G553" s="187"/>
      <c r="H553" s="108"/>
      <c r="I553" s="108"/>
      <c r="J553" s="108"/>
      <c r="K553" s="108">
        <v>6.5299999999999997E-2</v>
      </c>
      <c r="L553" s="108"/>
      <c r="M553" s="108"/>
      <c r="N553" s="108"/>
      <c r="O553" s="189">
        <f t="shared" si="16"/>
        <v>39630</v>
      </c>
      <c r="Q553" s="185">
        <f t="shared" si="17"/>
        <v>7.9999999999999516E-4</v>
      </c>
    </row>
    <row r="554" spans="1:17" x14ac:dyDescent="0.25">
      <c r="A554" s="105">
        <v>39654</v>
      </c>
      <c r="B554" t="s">
        <v>121</v>
      </c>
      <c r="C554" s="108">
        <v>6.2799999999999995E-2</v>
      </c>
      <c r="D554" s="108">
        <v>6.54E-2</v>
      </c>
      <c r="E554" s="108">
        <v>7.1099999999999997E-2</v>
      </c>
      <c r="F554" s="108">
        <v>6.6400000000000001E-2</v>
      </c>
      <c r="G554" s="187"/>
      <c r="H554" s="108"/>
      <c r="I554" s="108"/>
      <c r="J554" s="108"/>
      <c r="K554" s="108">
        <v>6.6199999999999995E-2</v>
      </c>
      <c r="L554" s="108"/>
      <c r="M554" s="108"/>
      <c r="N554" s="108"/>
      <c r="O554" s="189">
        <f t="shared" si="16"/>
        <v>39630</v>
      </c>
      <c r="Q554" s="185">
        <f t="shared" si="17"/>
        <v>7.9999999999999516E-4</v>
      </c>
    </row>
    <row r="555" spans="1:17" x14ac:dyDescent="0.25">
      <c r="A555" s="105">
        <v>39657</v>
      </c>
      <c r="B555" t="s">
        <v>121</v>
      </c>
      <c r="C555" s="108">
        <v>6.1899999999999997E-2</v>
      </c>
      <c r="D555" s="108">
        <v>6.4600000000000005E-2</v>
      </c>
      <c r="E555" s="108">
        <v>7.0400000000000004E-2</v>
      </c>
      <c r="F555" s="108">
        <v>6.5600000000000006E-2</v>
      </c>
      <c r="G555" s="187"/>
      <c r="H555" s="108"/>
      <c r="I555" s="108"/>
      <c r="J555" s="108"/>
      <c r="K555" s="108">
        <v>6.54E-2</v>
      </c>
      <c r="L555" s="108"/>
      <c r="M555" s="108"/>
      <c r="N555" s="108"/>
      <c r="O555" s="189">
        <f t="shared" si="16"/>
        <v>39630</v>
      </c>
      <c r="Q555" s="185">
        <f t="shared" si="17"/>
        <v>7.9999999999999516E-4</v>
      </c>
    </row>
    <row r="556" spans="1:17" x14ac:dyDescent="0.25">
      <c r="A556" s="105">
        <v>39658</v>
      </c>
      <c r="B556" t="s">
        <v>121</v>
      </c>
      <c r="C556" s="108">
        <v>6.1800000000000001E-2</v>
      </c>
      <c r="D556" s="108">
        <v>6.4600000000000005E-2</v>
      </c>
      <c r="E556" s="108">
        <v>7.0400000000000004E-2</v>
      </c>
      <c r="F556" s="108">
        <v>6.5600000000000006E-2</v>
      </c>
      <c r="G556" s="187"/>
      <c r="H556" s="108"/>
      <c r="I556" s="108"/>
      <c r="J556" s="108"/>
      <c r="K556" s="108">
        <v>6.5500000000000003E-2</v>
      </c>
      <c r="L556" s="108"/>
      <c r="M556" s="108"/>
      <c r="N556" s="108"/>
      <c r="O556" s="189">
        <f t="shared" si="16"/>
        <v>39630</v>
      </c>
      <c r="Q556" s="185">
        <f t="shared" si="17"/>
        <v>8.9999999999999802E-4</v>
      </c>
    </row>
    <row r="557" spans="1:17" x14ac:dyDescent="0.25">
      <c r="A557" s="105">
        <v>39659</v>
      </c>
      <c r="B557" t="s">
        <v>121</v>
      </c>
      <c r="C557" s="108">
        <v>6.1899999999999997E-2</v>
      </c>
      <c r="D557" s="108">
        <v>6.4799999999999996E-2</v>
      </c>
      <c r="E557" s="108">
        <v>7.0599999999999996E-2</v>
      </c>
      <c r="F557" s="108">
        <v>6.5799999999999997E-2</v>
      </c>
      <c r="G557" s="187"/>
      <c r="H557" s="108"/>
      <c r="I557" s="108"/>
      <c r="J557" s="108"/>
      <c r="K557" s="108">
        <v>6.5700000000000008E-2</v>
      </c>
      <c r="L557" s="108"/>
      <c r="M557" s="108"/>
      <c r="N557" s="108"/>
      <c r="O557" s="189">
        <f t="shared" si="16"/>
        <v>39630</v>
      </c>
      <c r="Q557" s="185">
        <f t="shared" si="17"/>
        <v>9.000000000000119E-4</v>
      </c>
    </row>
    <row r="558" spans="1:17" x14ac:dyDescent="0.25">
      <c r="A558" s="105">
        <v>39660</v>
      </c>
      <c r="B558" t="s">
        <v>121</v>
      </c>
      <c r="C558" s="108">
        <v>6.1600000000000002E-2</v>
      </c>
      <c r="D558" s="108">
        <v>6.4399999999999999E-2</v>
      </c>
      <c r="E558" s="108">
        <v>7.0300000000000001E-2</v>
      </c>
      <c r="F558" s="108">
        <v>6.54E-2</v>
      </c>
      <c r="G558" s="187"/>
      <c r="H558" s="108"/>
      <c r="I558" s="108"/>
      <c r="J558" s="108"/>
      <c r="K558" s="108">
        <v>6.5299999999999997E-2</v>
      </c>
      <c r="L558" s="108"/>
      <c r="M558" s="108"/>
      <c r="N558" s="108"/>
      <c r="O558" s="189">
        <f t="shared" si="16"/>
        <v>39630</v>
      </c>
      <c r="Q558" s="185">
        <f t="shared" si="17"/>
        <v>8.9999999999999802E-4</v>
      </c>
    </row>
    <row r="559" spans="1:17" x14ac:dyDescent="0.25">
      <c r="A559" s="105">
        <v>39661</v>
      </c>
      <c r="B559" t="s">
        <v>121</v>
      </c>
      <c r="C559" s="108">
        <v>6.1499999999999999E-2</v>
      </c>
      <c r="D559" s="108">
        <v>6.4199999999999993E-2</v>
      </c>
      <c r="E559" s="108">
        <v>7.0099999999999996E-2</v>
      </c>
      <c r="F559" s="108">
        <v>6.5299999999999997E-2</v>
      </c>
      <c r="G559" s="187"/>
      <c r="H559" s="108"/>
      <c r="I559" s="108"/>
      <c r="J559" s="108"/>
      <c r="K559" s="108">
        <v>6.5000000000000002E-2</v>
      </c>
      <c r="L559" s="108"/>
      <c r="M559" s="108"/>
      <c r="N559" s="108"/>
      <c r="O559" s="189">
        <f t="shared" si="16"/>
        <v>39661</v>
      </c>
      <c r="Q559" s="185">
        <f t="shared" si="17"/>
        <v>8.0000000000000904E-4</v>
      </c>
    </row>
    <row r="560" spans="1:17" x14ac:dyDescent="0.25">
      <c r="A560" s="105">
        <v>39664</v>
      </c>
      <c r="B560" t="s">
        <v>121</v>
      </c>
      <c r="C560" s="108">
        <v>6.1600000000000002E-2</v>
      </c>
      <c r="D560" s="108">
        <v>6.4299999999999996E-2</v>
      </c>
      <c r="E560" s="108">
        <v>7.0199999999999999E-2</v>
      </c>
      <c r="F560" s="108">
        <v>6.54E-2</v>
      </c>
      <c r="G560" s="187"/>
      <c r="H560" s="108"/>
      <c r="I560" s="108"/>
      <c r="J560" s="108"/>
      <c r="K560" s="108">
        <v>6.5199999999999994E-2</v>
      </c>
      <c r="L560" s="108"/>
      <c r="M560" s="108"/>
      <c r="N560" s="108"/>
      <c r="O560" s="189">
        <f t="shared" si="16"/>
        <v>39661</v>
      </c>
      <c r="Q560" s="185">
        <f t="shared" si="17"/>
        <v>8.9999999999999802E-4</v>
      </c>
    </row>
    <row r="561" spans="1:17" x14ac:dyDescent="0.25">
      <c r="A561" s="105">
        <v>39665</v>
      </c>
      <c r="B561" t="s">
        <v>121</v>
      </c>
      <c r="C561" s="108">
        <v>6.2E-2</v>
      </c>
      <c r="D561" s="108">
        <v>6.4699999999999994E-2</v>
      </c>
      <c r="E561" s="108">
        <v>7.0599999999999996E-2</v>
      </c>
      <c r="F561" s="108">
        <v>6.5799999999999997E-2</v>
      </c>
      <c r="G561" s="187"/>
      <c r="H561" s="108"/>
      <c r="I561" s="108"/>
      <c r="J561" s="108"/>
      <c r="K561" s="108">
        <v>6.5600000000000006E-2</v>
      </c>
      <c r="L561" s="108"/>
      <c r="M561" s="108"/>
      <c r="N561" s="108"/>
      <c r="O561" s="189">
        <f t="shared" si="16"/>
        <v>39661</v>
      </c>
      <c r="Q561" s="185">
        <f t="shared" si="17"/>
        <v>9.000000000000119E-4</v>
      </c>
    </row>
    <row r="562" spans="1:17" x14ac:dyDescent="0.25">
      <c r="A562" s="105">
        <v>39666</v>
      </c>
      <c r="B562" t="s">
        <v>121</v>
      </c>
      <c r="C562" s="108">
        <v>6.2600000000000003E-2</v>
      </c>
      <c r="D562" s="108">
        <v>6.5299999999999997E-2</v>
      </c>
      <c r="E562" s="108">
        <v>7.1199999999999999E-2</v>
      </c>
      <c r="F562" s="108">
        <v>6.6400000000000001E-2</v>
      </c>
      <c r="G562" s="187"/>
      <c r="H562" s="108"/>
      <c r="I562" s="108"/>
      <c r="J562" s="108"/>
      <c r="K562" s="108">
        <v>6.6199999999999995E-2</v>
      </c>
      <c r="L562" s="108"/>
      <c r="M562" s="108"/>
      <c r="N562" s="108"/>
      <c r="O562" s="189">
        <f t="shared" si="16"/>
        <v>39661</v>
      </c>
      <c r="Q562" s="185">
        <f t="shared" si="17"/>
        <v>8.9999999999999802E-4</v>
      </c>
    </row>
    <row r="563" spans="1:17" x14ac:dyDescent="0.25">
      <c r="A563" s="105">
        <v>39667</v>
      </c>
      <c r="B563" t="s">
        <v>121</v>
      </c>
      <c r="C563" s="108">
        <v>6.1400000000000003E-2</v>
      </c>
      <c r="D563" s="108">
        <v>6.4199999999999993E-2</v>
      </c>
      <c r="E563" s="108">
        <v>6.9900000000000004E-2</v>
      </c>
      <c r="F563" s="108">
        <v>6.5199999999999994E-2</v>
      </c>
      <c r="G563" s="187"/>
      <c r="H563" s="108"/>
      <c r="I563" s="108"/>
      <c r="J563" s="108"/>
      <c r="K563" s="108">
        <v>6.5099999999999991E-2</v>
      </c>
      <c r="L563" s="108"/>
      <c r="M563" s="108"/>
      <c r="N563" s="108"/>
      <c r="O563" s="189">
        <f t="shared" si="16"/>
        <v>39661</v>
      </c>
      <c r="Q563" s="185">
        <f t="shared" si="17"/>
        <v>8.9999999999999802E-4</v>
      </c>
    </row>
    <row r="564" spans="1:17" x14ac:dyDescent="0.25">
      <c r="A564" s="105">
        <v>39671</v>
      </c>
      <c r="B564" t="s">
        <v>121</v>
      </c>
      <c r="C564" s="108">
        <v>6.1899999999999997E-2</v>
      </c>
      <c r="D564" s="108">
        <v>6.4600000000000005E-2</v>
      </c>
      <c r="E564" s="108">
        <v>7.0499999999999993E-2</v>
      </c>
      <c r="F564" s="108">
        <v>6.5699999999999995E-2</v>
      </c>
      <c r="G564" s="187"/>
      <c r="H564" s="108"/>
      <c r="I564" s="108"/>
      <c r="J564" s="108"/>
      <c r="K564" s="108">
        <v>6.5500000000000003E-2</v>
      </c>
      <c r="L564" s="108"/>
      <c r="M564" s="108"/>
      <c r="N564" s="108"/>
      <c r="O564" s="189">
        <f t="shared" si="16"/>
        <v>39661</v>
      </c>
      <c r="Q564" s="185">
        <f t="shared" si="17"/>
        <v>8.9999999999999802E-4</v>
      </c>
    </row>
    <row r="565" spans="1:17" x14ac:dyDescent="0.25">
      <c r="A565" s="105">
        <v>39672</v>
      </c>
      <c r="B565" t="s">
        <v>121</v>
      </c>
      <c r="C565" s="108">
        <v>6.13E-2</v>
      </c>
      <c r="D565" s="108">
        <v>6.4000000000000001E-2</v>
      </c>
      <c r="E565" s="108">
        <v>6.9900000000000004E-2</v>
      </c>
      <c r="F565" s="108">
        <v>6.5100000000000005E-2</v>
      </c>
      <c r="G565" s="187"/>
      <c r="H565" s="108"/>
      <c r="I565" s="108"/>
      <c r="J565" s="108"/>
      <c r="K565" s="108">
        <v>6.5000000000000002E-2</v>
      </c>
      <c r="L565" s="108"/>
      <c r="M565" s="108"/>
      <c r="N565" s="108"/>
      <c r="O565" s="189">
        <f t="shared" si="16"/>
        <v>39661</v>
      </c>
      <c r="Q565" s="185">
        <f t="shared" si="17"/>
        <v>1.0000000000000009E-3</v>
      </c>
    </row>
    <row r="566" spans="1:17" x14ac:dyDescent="0.25">
      <c r="A566" s="105">
        <v>39673</v>
      </c>
      <c r="B566" t="s">
        <v>121</v>
      </c>
      <c r="C566" s="108">
        <v>6.1400000000000003E-2</v>
      </c>
      <c r="D566" s="108">
        <v>6.4100000000000004E-2</v>
      </c>
      <c r="E566" s="108">
        <v>7.0199999999999999E-2</v>
      </c>
      <c r="F566" s="108">
        <v>6.5199999999999994E-2</v>
      </c>
      <c r="G566" s="187"/>
      <c r="H566" s="108"/>
      <c r="I566" s="108"/>
      <c r="J566" s="108"/>
      <c r="K566" s="108">
        <v>6.5099999999999991E-2</v>
      </c>
      <c r="L566" s="108"/>
      <c r="M566" s="108"/>
      <c r="N566" s="108"/>
      <c r="O566" s="189">
        <f t="shared" si="16"/>
        <v>39661</v>
      </c>
      <c r="Q566" s="185">
        <f t="shared" si="17"/>
        <v>9.9999999999998701E-4</v>
      </c>
    </row>
    <row r="567" spans="1:17" x14ac:dyDescent="0.25">
      <c r="A567" s="105">
        <v>39674</v>
      </c>
      <c r="B567" t="s">
        <v>121</v>
      </c>
      <c r="C567" s="108">
        <v>6.0999999999999999E-2</v>
      </c>
      <c r="D567" s="108">
        <v>6.3700000000000007E-2</v>
      </c>
      <c r="E567" s="108">
        <v>6.9900000000000004E-2</v>
      </c>
      <c r="F567" s="108">
        <v>6.4899999999999999E-2</v>
      </c>
      <c r="G567" s="187"/>
      <c r="H567" s="108"/>
      <c r="I567" s="108"/>
      <c r="J567" s="108"/>
      <c r="K567" s="108">
        <v>6.4699999999999994E-2</v>
      </c>
      <c r="L567" s="108"/>
      <c r="M567" s="108"/>
      <c r="N567" s="108"/>
      <c r="O567" s="189">
        <f t="shared" si="16"/>
        <v>39661</v>
      </c>
      <c r="Q567" s="185">
        <f t="shared" si="17"/>
        <v>9.9999999999998701E-4</v>
      </c>
    </row>
    <row r="568" spans="1:17" x14ac:dyDescent="0.25">
      <c r="A568" s="105">
        <v>39675</v>
      </c>
      <c r="B568" t="s">
        <v>121</v>
      </c>
      <c r="C568" s="108">
        <v>6.0600000000000001E-2</v>
      </c>
      <c r="D568" s="108">
        <v>6.3299999999999995E-2</v>
      </c>
      <c r="E568" s="108">
        <v>6.9500000000000006E-2</v>
      </c>
      <c r="F568" s="108">
        <v>6.4500000000000002E-2</v>
      </c>
      <c r="G568" s="187"/>
      <c r="H568" s="108"/>
      <c r="I568" s="108"/>
      <c r="J568" s="108"/>
      <c r="K568" s="108">
        <v>6.4299999999999996E-2</v>
      </c>
      <c r="L568" s="108"/>
      <c r="M568" s="108"/>
      <c r="N568" s="108"/>
      <c r="O568" s="189">
        <f t="shared" si="16"/>
        <v>39661</v>
      </c>
      <c r="Q568" s="185">
        <f t="shared" si="17"/>
        <v>1.0000000000000009E-3</v>
      </c>
    </row>
    <row r="569" spans="1:17" x14ac:dyDescent="0.25">
      <c r="A569" s="105">
        <v>39678</v>
      </c>
      <c r="B569" t="s">
        <v>121</v>
      </c>
      <c r="C569" s="108">
        <v>6.0199999999999997E-2</v>
      </c>
      <c r="D569" s="108">
        <v>6.3E-2</v>
      </c>
      <c r="E569" s="108">
        <v>6.9199999999999998E-2</v>
      </c>
      <c r="F569" s="108">
        <v>6.4100000000000004E-2</v>
      </c>
      <c r="G569" s="187"/>
      <c r="H569" s="108"/>
      <c r="I569" s="108"/>
      <c r="J569" s="108"/>
      <c r="K569" s="108">
        <v>6.4000000000000001E-2</v>
      </c>
      <c r="L569" s="108"/>
      <c r="M569" s="108"/>
      <c r="N569" s="108"/>
      <c r="O569" s="189">
        <f t="shared" si="16"/>
        <v>39661</v>
      </c>
      <c r="Q569" s="185">
        <f t="shared" si="17"/>
        <v>1.0000000000000009E-3</v>
      </c>
    </row>
    <row r="570" spans="1:17" x14ac:dyDescent="0.25">
      <c r="A570" s="105">
        <v>39679</v>
      </c>
      <c r="B570" t="s">
        <v>121</v>
      </c>
      <c r="C570" s="108">
        <v>6.0499999999999998E-2</v>
      </c>
      <c r="D570" s="108">
        <v>6.3299999999999995E-2</v>
      </c>
      <c r="E570" s="108">
        <v>6.9500000000000006E-2</v>
      </c>
      <c r="F570" s="108">
        <v>6.4399999999999999E-2</v>
      </c>
      <c r="G570" s="187"/>
      <c r="H570" s="108"/>
      <c r="I570" s="108"/>
      <c r="J570" s="108"/>
      <c r="K570" s="108">
        <v>6.4299999999999996E-2</v>
      </c>
      <c r="L570" s="108"/>
      <c r="M570" s="108"/>
      <c r="N570" s="108"/>
      <c r="O570" s="189">
        <f t="shared" si="16"/>
        <v>39661</v>
      </c>
      <c r="Q570" s="185">
        <f t="shared" si="17"/>
        <v>1.0000000000000009E-3</v>
      </c>
    </row>
    <row r="571" spans="1:17" x14ac:dyDescent="0.25">
      <c r="A571" s="105">
        <v>39680</v>
      </c>
      <c r="B571" t="s">
        <v>121</v>
      </c>
      <c r="C571" s="108">
        <v>6.0199999999999997E-2</v>
      </c>
      <c r="D571" s="108">
        <v>6.3100000000000003E-2</v>
      </c>
      <c r="E571" s="108">
        <v>6.9400000000000003E-2</v>
      </c>
      <c r="F571" s="108">
        <v>6.4199999999999993E-2</v>
      </c>
      <c r="G571" s="187"/>
      <c r="H571" s="108"/>
      <c r="I571" s="108"/>
      <c r="J571" s="108"/>
      <c r="K571" s="108">
        <v>6.4100000000000004E-2</v>
      </c>
      <c r="L571" s="108"/>
      <c r="M571" s="108"/>
      <c r="N571" s="108"/>
      <c r="O571" s="189">
        <f t="shared" si="16"/>
        <v>39661</v>
      </c>
      <c r="Q571" s="185">
        <f t="shared" si="17"/>
        <v>1.0000000000000009E-3</v>
      </c>
    </row>
    <row r="572" spans="1:17" x14ac:dyDescent="0.25">
      <c r="A572" s="105">
        <v>39681</v>
      </c>
      <c r="B572" t="s">
        <v>121</v>
      </c>
      <c r="C572" s="108">
        <v>6.0600000000000001E-2</v>
      </c>
      <c r="D572" s="108">
        <v>6.3500000000000001E-2</v>
      </c>
      <c r="E572" s="108">
        <v>6.9699999999999998E-2</v>
      </c>
      <c r="F572" s="108">
        <v>6.4600000000000005E-2</v>
      </c>
      <c r="G572" s="187"/>
      <c r="H572" s="108"/>
      <c r="I572" s="108"/>
      <c r="J572" s="108"/>
      <c r="K572" s="108">
        <v>6.4399999999999999E-2</v>
      </c>
      <c r="L572" s="108"/>
      <c r="M572" s="108"/>
      <c r="N572" s="108"/>
      <c r="O572" s="189">
        <f t="shared" si="16"/>
        <v>39661</v>
      </c>
      <c r="Q572" s="185">
        <f t="shared" si="17"/>
        <v>8.9999999999999802E-4</v>
      </c>
    </row>
    <row r="573" spans="1:17" x14ac:dyDescent="0.25">
      <c r="A573" s="105">
        <v>39682</v>
      </c>
      <c r="B573" t="s">
        <v>121</v>
      </c>
      <c r="C573" s="108">
        <v>6.0699999999999997E-2</v>
      </c>
      <c r="D573" s="108">
        <v>6.3600000000000004E-2</v>
      </c>
      <c r="E573" s="108">
        <v>6.9900000000000004E-2</v>
      </c>
      <c r="F573" s="108">
        <v>6.4699999999999994E-2</v>
      </c>
      <c r="G573" s="187"/>
      <c r="H573" s="108"/>
      <c r="I573" s="108"/>
      <c r="J573" s="108"/>
      <c r="K573" s="108">
        <v>6.4500000000000002E-2</v>
      </c>
      <c r="L573" s="108"/>
      <c r="M573" s="108"/>
      <c r="N573" s="108"/>
      <c r="O573" s="189">
        <f t="shared" si="16"/>
        <v>39661</v>
      </c>
      <c r="Q573" s="185">
        <f t="shared" si="17"/>
        <v>8.9999999999999802E-4</v>
      </c>
    </row>
    <row r="574" spans="1:17" x14ac:dyDescent="0.25">
      <c r="A574" s="105">
        <v>39685</v>
      </c>
      <c r="B574" t="s">
        <v>121</v>
      </c>
      <c r="C574" s="108">
        <v>6.0199999999999997E-2</v>
      </c>
      <c r="D574" s="108">
        <v>6.3E-2</v>
      </c>
      <c r="E574" s="108">
        <v>6.93E-2</v>
      </c>
      <c r="F574" s="108">
        <v>6.4199999999999993E-2</v>
      </c>
      <c r="G574" s="187"/>
      <c r="H574" s="108"/>
      <c r="I574" s="108"/>
      <c r="J574" s="108"/>
      <c r="K574" s="108">
        <v>6.3899999999999998E-2</v>
      </c>
      <c r="L574" s="108"/>
      <c r="M574" s="108"/>
      <c r="N574" s="108"/>
      <c r="O574" s="189">
        <f t="shared" si="16"/>
        <v>39661</v>
      </c>
      <c r="Q574" s="185">
        <f t="shared" si="17"/>
        <v>8.9999999999999802E-4</v>
      </c>
    </row>
    <row r="575" spans="1:17" x14ac:dyDescent="0.25">
      <c r="A575" s="105">
        <v>39686</v>
      </c>
      <c r="B575" t="s">
        <v>121</v>
      </c>
      <c r="C575" s="108">
        <v>6.0199999999999997E-2</v>
      </c>
      <c r="D575" s="108">
        <v>6.3E-2</v>
      </c>
      <c r="E575" s="108">
        <v>6.93E-2</v>
      </c>
      <c r="F575" s="108">
        <v>6.4199999999999993E-2</v>
      </c>
      <c r="G575" s="187"/>
      <c r="H575" s="108"/>
      <c r="I575" s="108"/>
      <c r="J575" s="108"/>
      <c r="K575" s="108">
        <v>6.3899999999999998E-2</v>
      </c>
      <c r="L575" s="108"/>
      <c r="M575" s="108"/>
      <c r="N575" s="108"/>
      <c r="O575" s="189">
        <f t="shared" si="16"/>
        <v>39661</v>
      </c>
      <c r="Q575" s="185">
        <f t="shared" si="17"/>
        <v>8.9999999999999802E-4</v>
      </c>
    </row>
    <row r="576" spans="1:17" x14ac:dyDescent="0.25">
      <c r="A576" s="105">
        <v>39687</v>
      </c>
      <c r="B576" t="s">
        <v>121</v>
      </c>
      <c r="C576" s="108">
        <v>0.06</v>
      </c>
      <c r="D576" s="108">
        <v>6.2799999999999995E-2</v>
      </c>
      <c r="E576" s="108">
        <v>6.9000000000000006E-2</v>
      </c>
      <c r="F576" s="108">
        <v>6.3899999999999998E-2</v>
      </c>
      <c r="G576" s="187"/>
      <c r="H576" s="108"/>
      <c r="I576" s="108"/>
      <c r="J576" s="108"/>
      <c r="K576" s="108">
        <v>6.3700000000000007E-2</v>
      </c>
      <c r="L576" s="108"/>
      <c r="M576" s="108"/>
      <c r="N576" s="108"/>
      <c r="O576" s="189">
        <f t="shared" si="16"/>
        <v>39661</v>
      </c>
      <c r="Q576" s="185">
        <f t="shared" si="17"/>
        <v>9.000000000000119E-4</v>
      </c>
    </row>
    <row r="577" spans="1:17" x14ac:dyDescent="0.25">
      <c r="A577" s="105">
        <v>39688</v>
      </c>
      <c r="B577" t="s">
        <v>121</v>
      </c>
      <c r="C577" s="108">
        <v>0.06</v>
      </c>
      <c r="D577" s="108">
        <v>6.2899999999999998E-2</v>
      </c>
      <c r="E577" s="108">
        <v>6.9000000000000006E-2</v>
      </c>
      <c r="F577" s="108">
        <v>6.4000000000000001E-2</v>
      </c>
      <c r="G577" s="187"/>
      <c r="H577" s="108"/>
      <c r="I577" s="108"/>
      <c r="J577" s="108"/>
      <c r="K577" s="108">
        <v>6.3799999999999996E-2</v>
      </c>
      <c r="L577" s="108"/>
      <c r="M577" s="108"/>
      <c r="N577" s="108"/>
      <c r="O577" s="189">
        <f t="shared" si="16"/>
        <v>39661</v>
      </c>
      <c r="Q577" s="185">
        <f t="shared" si="17"/>
        <v>8.9999999999999802E-4</v>
      </c>
    </row>
    <row r="578" spans="1:17" x14ac:dyDescent="0.25">
      <c r="A578" s="105">
        <v>39689</v>
      </c>
      <c r="B578" t="s">
        <v>121</v>
      </c>
      <c r="C578" s="108">
        <v>6.0299999999999999E-2</v>
      </c>
      <c r="D578" s="108">
        <v>6.3200000000000006E-2</v>
      </c>
      <c r="E578" s="108">
        <v>6.9400000000000003E-2</v>
      </c>
      <c r="F578" s="108">
        <v>6.4299999999999996E-2</v>
      </c>
      <c r="G578" s="187"/>
      <c r="H578" s="108"/>
      <c r="I578" s="108"/>
      <c r="J578" s="108"/>
      <c r="K578" s="108">
        <v>6.4199999999999993E-2</v>
      </c>
      <c r="L578" s="108"/>
      <c r="M578" s="108"/>
      <c r="N578" s="108"/>
      <c r="O578" s="189">
        <f t="shared" si="16"/>
        <v>39661</v>
      </c>
      <c r="Q578" s="185">
        <f t="shared" si="17"/>
        <v>9.9999999999998701E-4</v>
      </c>
    </row>
    <row r="579" spans="1:17" x14ac:dyDescent="0.25">
      <c r="A579" s="105">
        <v>39693</v>
      </c>
      <c r="B579" t="s">
        <v>121</v>
      </c>
      <c r="C579" s="108">
        <v>5.9799999999999999E-2</v>
      </c>
      <c r="D579" s="108">
        <v>6.2600000000000003E-2</v>
      </c>
      <c r="E579" s="108">
        <v>6.8900000000000003E-2</v>
      </c>
      <c r="F579" s="108">
        <v>6.3799999999999996E-2</v>
      </c>
      <c r="G579" s="187"/>
      <c r="H579" s="108"/>
      <c r="I579" s="108"/>
      <c r="J579" s="108"/>
      <c r="K579" s="108">
        <v>6.3600000000000004E-2</v>
      </c>
      <c r="L579" s="108"/>
      <c r="M579" s="108"/>
      <c r="N579" s="108"/>
      <c r="O579" s="189">
        <f t="shared" si="16"/>
        <v>39692</v>
      </c>
      <c r="Q579" s="185">
        <f t="shared" si="17"/>
        <v>1.0000000000000009E-3</v>
      </c>
    </row>
    <row r="580" spans="1:17" x14ac:dyDescent="0.25">
      <c r="A580" s="105">
        <v>39694</v>
      </c>
      <c r="B580" t="s">
        <v>121</v>
      </c>
      <c r="C580" s="108">
        <v>5.9400000000000001E-2</v>
      </c>
      <c r="D580" s="108">
        <v>6.2300000000000001E-2</v>
      </c>
      <c r="E580" s="108">
        <v>6.8500000000000005E-2</v>
      </c>
      <c r="F580" s="108">
        <v>6.3399999999999998E-2</v>
      </c>
      <c r="G580" s="187"/>
      <c r="H580" s="108"/>
      <c r="I580" s="108"/>
      <c r="J580" s="108"/>
      <c r="K580" s="108">
        <v>6.3299999999999995E-2</v>
      </c>
      <c r="L580" s="108"/>
      <c r="M580" s="108"/>
      <c r="N580" s="108"/>
      <c r="O580" s="189">
        <f t="shared" si="16"/>
        <v>39692</v>
      </c>
      <c r="Q580" s="185">
        <f t="shared" si="17"/>
        <v>9.9999999999999395E-4</v>
      </c>
    </row>
    <row r="581" spans="1:17" x14ac:dyDescent="0.25">
      <c r="A581" s="105">
        <v>39695</v>
      </c>
      <c r="B581" t="s">
        <v>121</v>
      </c>
      <c r="C581" s="108">
        <v>5.8999999999999997E-2</v>
      </c>
      <c r="D581" s="108">
        <v>6.2100000000000002E-2</v>
      </c>
      <c r="E581" s="108">
        <v>6.8199999999999997E-2</v>
      </c>
      <c r="F581" s="108">
        <v>6.3100000000000003E-2</v>
      </c>
      <c r="G581" s="187"/>
      <c r="H581" s="108"/>
      <c r="I581" s="108"/>
      <c r="J581" s="108"/>
      <c r="K581" s="108">
        <v>6.3E-2</v>
      </c>
      <c r="L581" s="108"/>
      <c r="M581" s="108"/>
      <c r="N581" s="108"/>
      <c r="O581" s="189">
        <f t="shared" ref="O581:O644" si="18">DATE(YEAR(A581),MONTH(A581),1)</f>
        <v>39692</v>
      </c>
      <c r="Q581" s="185">
        <f t="shared" ref="Q581:Q644" si="19">K581-D581</f>
        <v>8.9999999999999802E-4</v>
      </c>
    </row>
    <row r="582" spans="1:17" x14ac:dyDescent="0.25">
      <c r="A582" s="105">
        <v>39696</v>
      </c>
      <c r="B582" t="s">
        <v>121</v>
      </c>
      <c r="C582" s="108">
        <v>5.8999999999999997E-2</v>
      </c>
      <c r="D582" s="108">
        <v>6.2100000000000002E-2</v>
      </c>
      <c r="E582" s="108">
        <v>6.83E-2</v>
      </c>
      <c r="F582" s="108">
        <v>6.3100000000000003E-2</v>
      </c>
      <c r="G582" s="187"/>
      <c r="H582" s="108"/>
      <c r="I582" s="108"/>
      <c r="J582" s="108"/>
      <c r="K582" s="108">
        <v>6.3E-2</v>
      </c>
      <c r="L582" s="108"/>
      <c r="M582" s="108"/>
      <c r="N582" s="108"/>
      <c r="O582" s="189">
        <f t="shared" si="18"/>
        <v>39692</v>
      </c>
      <c r="Q582" s="185">
        <f t="shared" si="19"/>
        <v>8.9999999999999802E-4</v>
      </c>
    </row>
    <row r="583" spans="1:17" x14ac:dyDescent="0.25">
      <c r="A583" s="105">
        <v>39699</v>
      </c>
      <c r="B583" t="s">
        <v>121</v>
      </c>
      <c r="C583" s="108">
        <v>5.8999999999999997E-2</v>
      </c>
      <c r="D583" s="108">
        <v>6.2E-2</v>
      </c>
      <c r="E583" s="108">
        <v>6.8400000000000002E-2</v>
      </c>
      <c r="F583" s="108">
        <v>6.3100000000000003E-2</v>
      </c>
      <c r="G583" s="187"/>
      <c r="H583" s="108"/>
      <c r="I583" s="108"/>
      <c r="J583" s="108"/>
      <c r="K583" s="108">
        <v>6.3E-2</v>
      </c>
      <c r="L583" s="108"/>
      <c r="M583" s="108"/>
      <c r="N583" s="108"/>
      <c r="O583" s="189">
        <f t="shared" si="18"/>
        <v>39692</v>
      </c>
      <c r="Q583" s="185">
        <f t="shared" si="19"/>
        <v>1.0000000000000009E-3</v>
      </c>
    </row>
    <row r="584" spans="1:17" x14ac:dyDescent="0.25">
      <c r="A584" s="105">
        <v>39700</v>
      </c>
      <c r="B584" t="s">
        <v>121</v>
      </c>
      <c r="C584" s="108">
        <v>5.8400000000000001E-2</v>
      </c>
      <c r="D584" s="108">
        <v>6.1400000000000003E-2</v>
      </c>
      <c r="E584" s="108">
        <v>6.7799999999999999E-2</v>
      </c>
      <c r="F584" s="108">
        <v>6.25E-2</v>
      </c>
      <c r="G584" s="187"/>
      <c r="H584" s="108"/>
      <c r="I584" s="108"/>
      <c r="J584" s="108"/>
      <c r="K584" s="108">
        <v>6.2300000000000001E-2</v>
      </c>
      <c r="L584" s="108"/>
      <c r="M584" s="108"/>
      <c r="N584" s="108"/>
      <c r="O584" s="189">
        <f t="shared" si="18"/>
        <v>39692</v>
      </c>
      <c r="Q584" s="185">
        <f t="shared" si="19"/>
        <v>8.9999999999999802E-4</v>
      </c>
    </row>
    <row r="585" spans="1:17" x14ac:dyDescent="0.25">
      <c r="A585" s="105">
        <v>39701</v>
      </c>
      <c r="B585" t="s">
        <v>121</v>
      </c>
      <c r="C585" s="108">
        <v>5.8799999999999998E-2</v>
      </c>
      <c r="D585" s="108">
        <v>6.1899999999999997E-2</v>
      </c>
      <c r="E585" s="108">
        <v>6.8199999999999997E-2</v>
      </c>
      <c r="F585" s="108">
        <v>6.3E-2</v>
      </c>
      <c r="G585" s="187"/>
      <c r="H585" s="108"/>
      <c r="I585" s="108"/>
      <c r="J585" s="108"/>
      <c r="K585" s="108">
        <v>6.2899999999999998E-2</v>
      </c>
      <c r="L585" s="108"/>
      <c r="M585" s="108"/>
      <c r="N585" s="108"/>
      <c r="O585" s="189">
        <f t="shared" si="18"/>
        <v>39692</v>
      </c>
      <c r="Q585" s="185">
        <f t="shared" si="19"/>
        <v>1.0000000000000009E-3</v>
      </c>
    </row>
    <row r="586" spans="1:17" x14ac:dyDescent="0.25">
      <c r="A586" s="105">
        <v>39702</v>
      </c>
      <c r="B586" t="s">
        <v>121</v>
      </c>
      <c r="C586" s="108">
        <v>5.8999999999999997E-2</v>
      </c>
      <c r="D586" s="108">
        <v>6.2199999999999998E-2</v>
      </c>
      <c r="E586" s="108">
        <v>6.8699999999999997E-2</v>
      </c>
      <c r="F586" s="108">
        <v>6.3299999999999995E-2</v>
      </c>
      <c r="G586" s="187"/>
      <c r="H586" s="108"/>
      <c r="I586" s="108"/>
      <c r="J586" s="108"/>
      <c r="K586" s="108">
        <v>6.3099999999999989E-2</v>
      </c>
      <c r="L586" s="108"/>
      <c r="M586" s="108"/>
      <c r="N586" s="108"/>
      <c r="O586" s="189">
        <f t="shared" si="18"/>
        <v>39692</v>
      </c>
      <c r="Q586" s="185">
        <f t="shared" si="19"/>
        <v>8.9999999999999108E-4</v>
      </c>
    </row>
    <row r="587" spans="1:17" x14ac:dyDescent="0.25">
      <c r="A587" s="105">
        <v>39703</v>
      </c>
      <c r="B587" t="s">
        <v>121</v>
      </c>
      <c r="C587" s="108">
        <v>6.0299999999999999E-2</v>
      </c>
      <c r="D587" s="108">
        <v>6.3399999999999998E-2</v>
      </c>
      <c r="E587" s="108">
        <v>6.9800000000000001E-2</v>
      </c>
      <c r="F587" s="108">
        <v>6.4500000000000002E-2</v>
      </c>
      <c r="G587" s="187"/>
      <c r="H587" s="108"/>
      <c r="I587" s="108"/>
      <c r="J587" s="108"/>
      <c r="K587" s="108">
        <v>6.4399999999999999E-2</v>
      </c>
      <c r="L587" s="108"/>
      <c r="M587" s="108"/>
      <c r="N587" s="108"/>
      <c r="O587" s="189">
        <f t="shared" si="18"/>
        <v>39692</v>
      </c>
      <c r="Q587" s="185">
        <f t="shared" si="19"/>
        <v>1.0000000000000009E-3</v>
      </c>
    </row>
    <row r="588" spans="1:17" x14ac:dyDescent="0.25">
      <c r="A588" s="105">
        <v>39706</v>
      </c>
      <c r="B588" t="s">
        <v>121</v>
      </c>
      <c r="C588" s="108">
        <v>0.06</v>
      </c>
      <c r="D588" s="108">
        <v>6.3100000000000003E-2</v>
      </c>
      <c r="E588" s="108">
        <v>6.9500000000000006E-2</v>
      </c>
      <c r="F588" s="108">
        <v>6.4199999999999993E-2</v>
      </c>
      <c r="G588" s="187"/>
      <c r="H588" s="108"/>
      <c r="I588" s="108"/>
      <c r="J588" s="108"/>
      <c r="K588" s="108">
        <v>6.3899999999999998E-2</v>
      </c>
      <c r="L588" s="108"/>
      <c r="M588" s="108"/>
      <c r="N588" s="108"/>
      <c r="O588" s="189">
        <f t="shared" si="18"/>
        <v>39692</v>
      </c>
      <c r="Q588" s="185">
        <f t="shared" si="19"/>
        <v>7.9999999999999516E-4</v>
      </c>
    </row>
    <row r="589" spans="1:17" x14ac:dyDescent="0.25">
      <c r="A589" s="105">
        <v>39708</v>
      </c>
      <c r="B589" t="s">
        <v>121</v>
      </c>
      <c r="C589" s="108">
        <v>6.08E-2</v>
      </c>
      <c r="D589" s="108">
        <v>6.4299999999999996E-2</v>
      </c>
      <c r="E589" s="108">
        <v>7.1099999999999997E-2</v>
      </c>
      <c r="F589" s="108">
        <v>6.54E-2</v>
      </c>
      <c r="G589" s="187"/>
      <c r="H589" s="108"/>
      <c r="I589" s="108"/>
      <c r="J589" s="108"/>
      <c r="K589" s="108">
        <v>6.4699999999999994E-2</v>
      </c>
      <c r="L589" s="108"/>
      <c r="M589" s="108"/>
      <c r="N589" s="108"/>
      <c r="O589" s="189">
        <f t="shared" si="18"/>
        <v>39692</v>
      </c>
      <c r="Q589" s="185">
        <f t="shared" si="19"/>
        <v>3.9999999999999758E-4</v>
      </c>
    </row>
    <row r="590" spans="1:17" x14ac:dyDescent="0.25">
      <c r="A590" s="105">
        <v>39709</v>
      </c>
      <c r="B590" t="s">
        <v>121</v>
      </c>
      <c r="C590" s="108">
        <v>6.1600000000000002E-2</v>
      </c>
      <c r="D590" s="108">
        <v>6.4899999999999999E-2</v>
      </c>
      <c r="E590" s="108">
        <v>7.1800000000000003E-2</v>
      </c>
      <c r="F590" s="108">
        <v>6.6100000000000006E-2</v>
      </c>
      <c r="G590" s="187"/>
      <c r="H590" s="108"/>
      <c r="I590" s="108"/>
      <c r="J590" s="108"/>
      <c r="K590" s="108">
        <v>6.5299999999999997E-2</v>
      </c>
      <c r="L590" s="108"/>
      <c r="M590" s="108"/>
      <c r="N590" s="108"/>
      <c r="O590" s="189">
        <f t="shared" si="18"/>
        <v>39692</v>
      </c>
      <c r="Q590" s="185">
        <f t="shared" si="19"/>
        <v>3.9999999999999758E-4</v>
      </c>
    </row>
    <row r="591" spans="1:17" x14ac:dyDescent="0.25">
      <c r="A591" s="105">
        <v>39710</v>
      </c>
      <c r="B591" t="s">
        <v>121</v>
      </c>
      <c r="C591" s="108">
        <v>6.3899999999999998E-2</v>
      </c>
      <c r="D591" s="108">
        <v>6.7799999999999999E-2</v>
      </c>
      <c r="E591" s="108">
        <v>7.4200000000000002E-2</v>
      </c>
      <c r="F591" s="108">
        <v>6.8599999999999994E-2</v>
      </c>
      <c r="G591" s="187"/>
      <c r="H591" s="108"/>
      <c r="I591" s="108"/>
      <c r="J591" s="108"/>
      <c r="K591" s="108">
        <v>6.7799999999999999E-2</v>
      </c>
      <c r="L591" s="108"/>
      <c r="M591" s="108"/>
      <c r="N591" s="108"/>
      <c r="O591" s="189">
        <f t="shared" si="18"/>
        <v>39692</v>
      </c>
      <c r="Q591" s="185">
        <f t="shared" si="19"/>
        <v>0</v>
      </c>
    </row>
    <row r="592" spans="1:17" x14ac:dyDescent="0.25">
      <c r="A592" s="105">
        <v>39713</v>
      </c>
      <c r="B592" t="s">
        <v>121</v>
      </c>
      <c r="C592" s="108">
        <v>6.3799999999999996E-2</v>
      </c>
      <c r="D592" s="108">
        <v>6.7900000000000002E-2</v>
      </c>
      <c r="E592" s="108">
        <v>7.4899999999999994E-2</v>
      </c>
      <c r="F592" s="108">
        <v>6.8900000000000003E-2</v>
      </c>
      <c r="G592" s="187"/>
      <c r="H592" s="108"/>
      <c r="I592" s="108"/>
      <c r="J592" s="108"/>
      <c r="K592" s="108">
        <v>6.7900000000000002E-2</v>
      </c>
      <c r="L592" s="108"/>
      <c r="M592" s="108"/>
      <c r="N592" s="108"/>
      <c r="O592" s="189">
        <f t="shared" si="18"/>
        <v>39692</v>
      </c>
      <c r="Q592" s="185">
        <f t="shared" si="19"/>
        <v>0</v>
      </c>
    </row>
    <row r="593" spans="1:17" x14ac:dyDescent="0.25">
      <c r="A593" s="105">
        <v>39714</v>
      </c>
      <c r="B593" t="s">
        <v>121</v>
      </c>
      <c r="C593" s="108">
        <v>6.4000000000000001E-2</v>
      </c>
      <c r="D593" s="108">
        <v>6.8099999999999994E-2</v>
      </c>
      <c r="E593" s="108">
        <v>7.4999999999999997E-2</v>
      </c>
      <c r="F593" s="108">
        <v>6.9000000000000006E-2</v>
      </c>
      <c r="G593" s="187"/>
      <c r="H593" s="108"/>
      <c r="I593" s="108"/>
      <c r="J593" s="108"/>
      <c r="K593" s="108">
        <v>6.8199999999999997E-2</v>
      </c>
      <c r="L593" s="108"/>
      <c r="M593" s="108"/>
      <c r="N593" s="108"/>
      <c r="O593" s="189">
        <f t="shared" si="18"/>
        <v>39692</v>
      </c>
      <c r="Q593" s="185">
        <f t="shared" si="19"/>
        <v>1.0000000000000286E-4</v>
      </c>
    </row>
    <row r="594" spans="1:17" x14ac:dyDescent="0.25">
      <c r="A594" s="105">
        <v>39716</v>
      </c>
      <c r="B594" t="s">
        <v>121</v>
      </c>
      <c r="C594" s="108">
        <v>6.4899999999999999E-2</v>
      </c>
      <c r="D594" s="108">
        <v>6.93E-2</v>
      </c>
      <c r="E594" s="108">
        <v>7.6200000000000004E-2</v>
      </c>
      <c r="F594" s="108">
        <v>7.0099999999999996E-2</v>
      </c>
      <c r="G594" s="187"/>
      <c r="H594" s="108"/>
      <c r="I594" s="108"/>
      <c r="J594" s="108"/>
      <c r="K594" s="108">
        <v>6.93E-2</v>
      </c>
      <c r="L594" s="108"/>
      <c r="M594" s="108"/>
      <c r="N594" s="108"/>
      <c r="O594" s="189">
        <f t="shared" si="18"/>
        <v>39692</v>
      </c>
      <c r="Q594" s="185">
        <f t="shared" si="19"/>
        <v>0</v>
      </c>
    </row>
    <row r="595" spans="1:17" x14ac:dyDescent="0.25">
      <c r="A595" s="105">
        <v>39720</v>
      </c>
      <c r="B595" t="s">
        <v>121</v>
      </c>
      <c r="C595" s="108">
        <v>6.3399999999999998E-2</v>
      </c>
      <c r="D595" s="108">
        <v>6.8199999999999997E-2</v>
      </c>
      <c r="E595" s="108">
        <v>7.4999999999999997E-2</v>
      </c>
      <c r="F595" s="108">
        <v>6.8900000000000003E-2</v>
      </c>
      <c r="G595" s="187"/>
      <c r="H595" s="108"/>
      <c r="I595" s="108"/>
      <c r="J595" s="108"/>
      <c r="K595" s="108">
        <v>6.8199999999999997E-2</v>
      </c>
      <c r="L595" s="108"/>
      <c r="M595" s="108"/>
      <c r="N595" s="108"/>
      <c r="O595" s="189">
        <f t="shared" si="18"/>
        <v>39692</v>
      </c>
      <c r="Q595" s="185">
        <f t="shared" si="19"/>
        <v>0</v>
      </c>
    </row>
    <row r="596" spans="1:17" x14ac:dyDescent="0.25">
      <c r="A596" s="105">
        <v>39721</v>
      </c>
      <c r="B596" t="s">
        <v>121</v>
      </c>
      <c r="C596" s="108">
        <v>6.5100000000000005E-2</v>
      </c>
      <c r="D596" s="108">
        <v>6.9800000000000001E-2</v>
      </c>
      <c r="E596" s="108">
        <v>7.6899999999999996E-2</v>
      </c>
      <c r="F596" s="108">
        <v>7.0599999999999996E-2</v>
      </c>
      <c r="G596" s="187"/>
      <c r="H596" s="108"/>
      <c r="I596" s="108"/>
      <c r="J596" s="108"/>
      <c r="K596" s="108">
        <v>7.0000000000000007E-2</v>
      </c>
      <c r="L596" s="108"/>
      <c r="M596" s="108"/>
      <c r="N596" s="108"/>
      <c r="O596" s="189">
        <f t="shared" si="18"/>
        <v>39692</v>
      </c>
      <c r="Q596" s="185">
        <f t="shared" si="19"/>
        <v>2.0000000000000573E-4</v>
      </c>
    </row>
    <row r="597" spans="1:17" x14ac:dyDescent="0.25">
      <c r="A597" s="105">
        <v>39722</v>
      </c>
      <c r="B597" t="s">
        <v>121</v>
      </c>
      <c r="C597" s="108">
        <v>6.4500000000000002E-2</v>
      </c>
      <c r="D597" s="108">
        <v>6.93E-2</v>
      </c>
      <c r="E597" s="108">
        <v>7.6499999999999999E-2</v>
      </c>
      <c r="F597" s="108">
        <v>7.0099999999999996E-2</v>
      </c>
      <c r="G597" s="187"/>
      <c r="H597" s="108"/>
      <c r="I597" s="108"/>
      <c r="J597" s="108"/>
      <c r="K597" s="108">
        <v>6.9500000000000006E-2</v>
      </c>
      <c r="L597" s="108"/>
      <c r="M597" s="108"/>
      <c r="N597" s="108"/>
      <c r="O597" s="189">
        <f t="shared" si="18"/>
        <v>39722</v>
      </c>
      <c r="Q597" s="185">
        <f t="shared" si="19"/>
        <v>2.0000000000000573E-4</v>
      </c>
    </row>
    <row r="598" spans="1:17" x14ac:dyDescent="0.25">
      <c r="A598" s="105">
        <v>39724</v>
      </c>
      <c r="B598" t="s">
        <v>121</v>
      </c>
      <c r="C598" s="108">
        <v>6.4699999999999994E-2</v>
      </c>
      <c r="D598" s="108">
        <v>6.9400000000000003E-2</v>
      </c>
      <c r="E598" s="108">
        <v>7.7200000000000005E-2</v>
      </c>
      <c r="F598" s="108">
        <v>7.0400000000000004E-2</v>
      </c>
      <c r="G598" s="187"/>
      <c r="H598" s="108"/>
      <c r="I598" s="108"/>
      <c r="J598" s="108"/>
      <c r="K598" s="108">
        <v>6.9800000000000001E-2</v>
      </c>
      <c r="L598" s="108"/>
      <c r="M598" s="108"/>
      <c r="N598" s="108"/>
      <c r="O598" s="189">
        <f t="shared" si="18"/>
        <v>39722</v>
      </c>
      <c r="Q598" s="185">
        <f t="shared" si="19"/>
        <v>3.9999999999999758E-4</v>
      </c>
    </row>
    <row r="599" spans="1:17" x14ac:dyDescent="0.25">
      <c r="A599" s="105">
        <v>39727</v>
      </c>
      <c r="B599" t="s">
        <v>121</v>
      </c>
      <c r="C599" s="108">
        <v>6.3600000000000004E-2</v>
      </c>
      <c r="D599" s="108">
        <v>6.8599999999999994E-2</v>
      </c>
      <c r="E599" s="108">
        <v>7.6499999999999999E-2</v>
      </c>
      <c r="F599" s="108">
        <v>6.9599999999999995E-2</v>
      </c>
      <c r="G599" s="187"/>
      <c r="H599" s="108"/>
      <c r="I599" s="108"/>
      <c r="J599" s="108"/>
      <c r="K599" s="108">
        <v>6.88E-2</v>
      </c>
      <c r="L599" s="108"/>
      <c r="M599" s="108"/>
      <c r="N599" s="108"/>
      <c r="O599" s="189">
        <f t="shared" si="18"/>
        <v>39722</v>
      </c>
      <c r="Q599" s="185">
        <f t="shared" si="19"/>
        <v>2.0000000000000573E-4</v>
      </c>
    </row>
    <row r="600" spans="1:17" x14ac:dyDescent="0.25">
      <c r="A600" s="105">
        <v>39728</v>
      </c>
      <c r="B600" t="s">
        <v>121</v>
      </c>
      <c r="C600" s="108">
        <v>6.4399999999999999E-2</v>
      </c>
      <c r="D600" s="108">
        <v>6.9500000000000006E-2</v>
      </c>
      <c r="E600" s="108">
        <v>7.7899999999999997E-2</v>
      </c>
      <c r="F600" s="108">
        <v>7.0599999999999996E-2</v>
      </c>
      <c r="G600" s="187"/>
      <c r="H600" s="108"/>
      <c r="I600" s="108"/>
      <c r="J600" s="108"/>
      <c r="K600" s="108">
        <v>6.9699999999999998E-2</v>
      </c>
      <c r="L600" s="108"/>
      <c r="M600" s="108"/>
      <c r="N600" s="108"/>
      <c r="O600" s="189">
        <f t="shared" si="18"/>
        <v>39722</v>
      </c>
      <c r="Q600" s="185">
        <f t="shared" si="19"/>
        <v>1.9999999999999185E-4</v>
      </c>
    </row>
    <row r="601" spans="1:17" x14ac:dyDescent="0.25">
      <c r="A601" s="105">
        <v>39729</v>
      </c>
      <c r="B601" t="s">
        <v>121</v>
      </c>
      <c r="C601" s="108">
        <v>6.6299999999999998E-2</v>
      </c>
      <c r="D601" s="108">
        <v>7.0999999999999994E-2</v>
      </c>
      <c r="E601" s="108">
        <v>7.9500000000000001E-2</v>
      </c>
      <c r="F601" s="108">
        <v>7.2300000000000003E-2</v>
      </c>
      <c r="G601" s="187"/>
      <c r="H601" s="108"/>
      <c r="I601" s="108"/>
      <c r="J601" s="108"/>
      <c r="K601" s="108">
        <v>7.1099999999999997E-2</v>
      </c>
      <c r="L601" s="108"/>
      <c r="M601" s="108"/>
      <c r="N601" s="108"/>
      <c r="O601" s="189">
        <f t="shared" si="18"/>
        <v>39722</v>
      </c>
      <c r="Q601" s="185">
        <f t="shared" si="19"/>
        <v>1.0000000000000286E-4</v>
      </c>
    </row>
    <row r="602" spans="1:17" x14ac:dyDescent="0.25">
      <c r="A602" s="105">
        <v>39730</v>
      </c>
      <c r="B602" t="s">
        <v>121</v>
      </c>
      <c r="C602" s="108">
        <v>6.7599999999999993E-2</v>
      </c>
      <c r="D602" s="108">
        <v>7.1999999999999995E-2</v>
      </c>
      <c r="E602" s="108">
        <v>8.0600000000000005E-2</v>
      </c>
      <c r="F602" s="108">
        <v>7.3400000000000007E-2</v>
      </c>
      <c r="G602" s="187"/>
      <c r="H602" s="108"/>
      <c r="I602" s="108"/>
      <c r="J602" s="108"/>
      <c r="K602" s="108">
        <v>7.22E-2</v>
      </c>
      <c r="L602" s="108"/>
      <c r="M602" s="108"/>
      <c r="N602" s="108"/>
      <c r="O602" s="189">
        <f t="shared" si="18"/>
        <v>39722</v>
      </c>
      <c r="Q602" s="185">
        <f t="shared" si="19"/>
        <v>2.0000000000000573E-4</v>
      </c>
    </row>
    <row r="603" spans="1:17" x14ac:dyDescent="0.25">
      <c r="A603" s="105">
        <v>39731</v>
      </c>
      <c r="B603" t="s">
        <v>121</v>
      </c>
      <c r="C603" s="108">
        <v>6.9900000000000004E-2</v>
      </c>
      <c r="D603" s="108">
        <v>7.4399999999999994E-2</v>
      </c>
      <c r="E603" s="108">
        <v>8.43E-2</v>
      </c>
      <c r="F603" s="108">
        <v>7.6200000000000004E-2</v>
      </c>
      <c r="G603" s="187"/>
      <c r="H603" s="108"/>
      <c r="I603" s="108"/>
      <c r="J603" s="108"/>
      <c r="K603" s="108">
        <v>7.4800000000000005E-2</v>
      </c>
      <c r="L603" s="108"/>
      <c r="M603" s="108"/>
      <c r="N603" s="108"/>
      <c r="O603" s="189">
        <f t="shared" si="18"/>
        <v>39722</v>
      </c>
      <c r="Q603" s="185">
        <f t="shared" si="19"/>
        <v>4.0000000000001146E-4</v>
      </c>
    </row>
    <row r="604" spans="1:17" x14ac:dyDescent="0.25">
      <c r="A604" s="105">
        <v>39735</v>
      </c>
      <c r="B604" t="s">
        <v>121</v>
      </c>
      <c r="C604" s="108">
        <v>7.0800000000000002E-2</v>
      </c>
      <c r="D604" s="108">
        <v>7.5600000000000001E-2</v>
      </c>
      <c r="E604" s="108">
        <v>8.4900000000000003E-2</v>
      </c>
      <c r="F604" s="108">
        <v>7.7100000000000002E-2</v>
      </c>
      <c r="G604" s="187"/>
      <c r="H604" s="108"/>
      <c r="I604" s="108"/>
      <c r="J604" s="108"/>
      <c r="K604" s="108">
        <v>7.5800000000000006E-2</v>
      </c>
      <c r="L604" s="108"/>
      <c r="M604" s="108"/>
      <c r="N604" s="108"/>
      <c r="O604" s="189">
        <f t="shared" si="18"/>
        <v>39722</v>
      </c>
      <c r="Q604" s="185">
        <f t="shared" si="19"/>
        <v>2.0000000000000573E-4</v>
      </c>
    </row>
    <row r="605" spans="1:17" x14ac:dyDescent="0.25">
      <c r="A605" s="105">
        <v>39736</v>
      </c>
      <c r="B605" t="s">
        <v>121</v>
      </c>
      <c r="C605" s="108">
        <v>7.1300000000000002E-2</v>
      </c>
      <c r="D605" s="108">
        <v>7.6300000000000007E-2</v>
      </c>
      <c r="E605" s="108">
        <v>8.6099999999999996E-2</v>
      </c>
      <c r="F605" s="108">
        <v>7.7899999999999997E-2</v>
      </c>
      <c r="G605" s="187"/>
      <c r="H605" s="108"/>
      <c r="I605" s="108"/>
      <c r="J605" s="108"/>
      <c r="K605" s="108">
        <v>7.6299999999999993E-2</v>
      </c>
      <c r="L605" s="108"/>
      <c r="M605" s="108"/>
      <c r="N605" s="108"/>
      <c r="O605" s="189">
        <f t="shared" si="18"/>
        <v>39722</v>
      </c>
      <c r="Q605" s="185">
        <f t="shared" si="19"/>
        <v>0</v>
      </c>
    </row>
    <row r="606" spans="1:17" x14ac:dyDescent="0.25">
      <c r="A606" s="105">
        <v>39737</v>
      </c>
      <c r="B606" t="s">
        <v>121</v>
      </c>
      <c r="C606" s="108">
        <v>7.1300000000000002E-2</v>
      </c>
      <c r="D606" s="108">
        <v>7.7399999999999997E-2</v>
      </c>
      <c r="E606" s="108">
        <v>8.6999999999999994E-2</v>
      </c>
      <c r="F606" s="108">
        <v>7.8600000000000003E-2</v>
      </c>
      <c r="G606" s="187"/>
      <c r="H606" s="108"/>
      <c r="I606" s="108"/>
      <c r="J606" s="108"/>
      <c r="K606" s="108">
        <v>7.7600000000000002E-2</v>
      </c>
      <c r="L606" s="108"/>
      <c r="M606" s="108"/>
      <c r="N606" s="108"/>
      <c r="O606" s="189">
        <f t="shared" si="18"/>
        <v>39722</v>
      </c>
      <c r="Q606" s="185">
        <f t="shared" si="19"/>
        <v>2.0000000000000573E-4</v>
      </c>
    </row>
    <row r="607" spans="1:17" x14ac:dyDescent="0.25">
      <c r="A607" s="105">
        <v>39738</v>
      </c>
      <c r="B607" t="s">
        <v>121</v>
      </c>
      <c r="C607" s="108">
        <v>7.3300000000000004E-2</v>
      </c>
      <c r="D607" s="108">
        <v>8.0199999999999994E-2</v>
      </c>
      <c r="E607" s="108">
        <v>9.0899999999999995E-2</v>
      </c>
      <c r="F607" s="108">
        <v>8.1500000000000003E-2</v>
      </c>
      <c r="G607" s="187"/>
      <c r="H607" s="108"/>
      <c r="I607" s="108"/>
      <c r="J607" s="108"/>
      <c r="K607" s="108">
        <v>8.0199999999999994E-2</v>
      </c>
      <c r="L607" s="108"/>
      <c r="M607" s="108"/>
      <c r="N607" s="108"/>
      <c r="O607" s="189">
        <f t="shared" si="18"/>
        <v>39722</v>
      </c>
      <c r="Q607" s="185">
        <f t="shared" si="19"/>
        <v>0</v>
      </c>
    </row>
    <row r="608" spans="1:17" x14ac:dyDescent="0.25">
      <c r="A608" s="105">
        <v>39741</v>
      </c>
      <c r="B608" t="s">
        <v>121</v>
      </c>
      <c r="C608" s="108">
        <v>7.3099999999999998E-2</v>
      </c>
      <c r="D608" s="108">
        <v>0.08</v>
      </c>
      <c r="E608" s="108">
        <v>9.0999999999999998E-2</v>
      </c>
      <c r="F608" s="108">
        <v>8.14E-2</v>
      </c>
      <c r="G608" s="187"/>
      <c r="H608" s="108"/>
      <c r="I608" s="108"/>
      <c r="J608" s="108"/>
      <c r="K608" s="108">
        <v>7.9899999999999999E-2</v>
      </c>
      <c r="L608" s="108"/>
      <c r="M608" s="108"/>
      <c r="N608" s="108"/>
      <c r="O608" s="189">
        <f t="shared" si="18"/>
        <v>39722</v>
      </c>
      <c r="Q608" s="185">
        <f t="shared" si="19"/>
        <v>-1.0000000000000286E-4</v>
      </c>
    </row>
    <row r="609" spans="1:17" x14ac:dyDescent="0.25">
      <c r="A609" s="105">
        <v>39742</v>
      </c>
      <c r="B609" t="s">
        <v>121</v>
      </c>
      <c r="C609" s="108">
        <v>7.2300000000000003E-2</v>
      </c>
      <c r="D609" s="108">
        <v>7.9299999999999995E-2</v>
      </c>
      <c r="E609" s="108">
        <v>9.0399999999999994E-2</v>
      </c>
      <c r="F609" s="108">
        <v>8.0699999999999994E-2</v>
      </c>
      <c r="G609" s="187"/>
      <c r="H609" s="108"/>
      <c r="I609" s="108"/>
      <c r="J609" s="108"/>
      <c r="K609" s="108">
        <v>7.9500000000000001E-2</v>
      </c>
      <c r="L609" s="108"/>
      <c r="M609" s="108"/>
      <c r="N609" s="108"/>
      <c r="O609" s="189">
        <f t="shared" si="18"/>
        <v>39722</v>
      </c>
      <c r="Q609" s="185">
        <f t="shared" si="19"/>
        <v>2.0000000000000573E-4</v>
      </c>
    </row>
    <row r="610" spans="1:17" x14ac:dyDescent="0.25">
      <c r="A610" s="105">
        <v>39743</v>
      </c>
      <c r="B610" t="s">
        <v>121</v>
      </c>
      <c r="C610" s="108">
        <v>7.0900000000000005E-2</v>
      </c>
      <c r="D610" s="108">
        <v>7.8E-2</v>
      </c>
      <c r="E610" s="108">
        <v>8.9300000000000004E-2</v>
      </c>
      <c r="F610" s="108">
        <v>7.9399999999999998E-2</v>
      </c>
      <c r="G610" s="187"/>
      <c r="H610" s="108"/>
      <c r="I610" s="108"/>
      <c r="J610" s="108"/>
      <c r="K610" s="108">
        <v>7.8E-2</v>
      </c>
      <c r="L610" s="108"/>
      <c r="M610" s="108"/>
      <c r="N610" s="108"/>
      <c r="O610" s="189">
        <f t="shared" si="18"/>
        <v>39722</v>
      </c>
      <c r="Q610" s="185">
        <f t="shared" si="19"/>
        <v>0</v>
      </c>
    </row>
    <row r="611" spans="1:17" x14ac:dyDescent="0.25">
      <c r="A611" s="105">
        <v>39744</v>
      </c>
      <c r="B611" t="s">
        <v>121</v>
      </c>
      <c r="C611" s="108">
        <v>6.9599999999999995E-2</v>
      </c>
      <c r="D611" s="108">
        <v>7.6899999999999996E-2</v>
      </c>
      <c r="E611" s="108">
        <v>8.8200000000000001E-2</v>
      </c>
      <c r="F611" s="108">
        <v>7.8200000000000006E-2</v>
      </c>
      <c r="G611" s="187"/>
      <c r="H611" s="108"/>
      <c r="I611" s="108"/>
      <c r="J611" s="108"/>
      <c r="K611" s="108">
        <v>7.6799999999999993E-2</v>
      </c>
      <c r="L611" s="108"/>
      <c r="M611" s="108"/>
      <c r="N611" s="108"/>
      <c r="O611" s="189">
        <f t="shared" si="18"/>
        <v>39722</v>
      </c>
      <c r="Q611" s="185">
        <f t="shared" si="19"/>
        <v>-1.0000000000000286E-4</v>
      </c>
    </row>
    <row r="612" spans="1:17" x14ac:dyDescent="0.25">
      <c r="A612" s="105">
        <v>39745</v>
      </c>
      <c r="B612" t="s">
        <v>121</v>
      </c>
      <c r="C612" s="108">
        <v>7.0900000000000005E-2</v>
      </c>
      <c r="D612" s="108">
        <v>7.8200000000000006E-2</v>
      </c>
      <c r="E612" s="108">
        <v>8.9700000000000002E-2</v>
      </c>
      <c r="F612" s="108">
        <v>7.9600000000000004E-2</v>
      </c>
      <c r="G612" s="187"/>
      <c r="H612" s="108"/>
      <c r="I612" s="108"/>
      <c r="J612" s="108"/>
      <c r="K612" s="108">
        <v>7.8100000000000003E-2</v>
      </c>
      <c r="L612" s="108"/>
      <c r="M612" s="108"/>
      <c r="N612" s="108"/>
      <c r="O612" s="189">
        <f t="shared" si="18"/>
        <v>39722</v>
      </c>
      <c r="Q612" s="185">
        <f t="shared" si="19"/>
        <v>-1.0000000000000286E-4</v>
      </c>
    </row>
    <row r="613" spans="1:17" x14ac:dyDescent="0.25">
      <c r="A613" s="105">
        <v>39748</v>
      </c>
      <c r="B613" t="s">
        <v>121</v>
      </c>
      <c r="C613" s="108">
        <v>7.1900000000000006E-2</v>
      </c>
      <c r="D613" s="108">
        <v>7.8700000000000006E-2</v>
      </c>
      <c r="E613" s="108">
        <v>9.0499999999999997E-2</v>
      </c>
      <c r="F613" s="108">
        <v>8.0399999999999999E-2</v>
      </c>
      <c r="G613" s="187"/>
      <c r="H613" s="108"/>
      <c r="I613" s="108"/>
      <c r="J613" s="108"/>
      <c r="K613" s="108">
        <v>7.8600000000000003E-2</v>
      </c>
      <c r="L613" s="108"/>
      <c r="M613" s="108"/>
      <c r="N613" s="108"/>
      <c r="O613" s="189">
        <f t="shared" si="18"/>
        <v>39722</v>
      </c>
      <c r="Q613" s="185">
        <f t="shared" si="19"/>
        <v>-1.0000000000000286E-4</v>
      </c>
    </row>
    <row r="614" spans="1:17" x14ac:dyDescent="0.25">
      <c r="A614" s="105">
        <v>39749</v>
      </c>
      <c r="B614" t="s">
        <v>121</v>
      </c>
      <c r="C614" s="108">
        <v>7.1900000000000006E-2</v>
      </c>
      <c r="D614" s="108">
        <v>7.9399999999999998E-2</v>
      </c>
      <c r="E614" s="108">
        <v>9.1800000000000007E-2</v>
      </c>
      <c r="F614" s="108">
        <v>8.1000000000000003E-2</v>
      </c>
      <c r="G614" s="187"/>
      <c r="H614" s="108"/>
      <c r="I614" s="108"/>
      <c r="J614" s="108"/>
      <c r="K614" s="108">
        <v>0.08</v>
      </c>
      <c r="L614" s="108"/>
      <c r="M614" s="108"/>
      <c r="N614" s="108"/>
      <c r="O614" s="189">
        <f t="shared" si="18"/>
        <v>39722</v>
      </c>
      <c r="Q614" s="185">
        <f t="shared" si="19"/>
        <v>6.0000000000000331E-4</v>
      </c>
    </row>
    <row r="615" spans="1:17" x14ac:dyDescent="0.25">
      <c r="A615" s="105">
        <v>39750</v>
      </c>
      <c r="B615" t="s">
        <v>121</v>
      </c>
      <c r="C615" s="108">
        <v>7.1599999999999997E-2</v>
      </c>
      <c r="D615" s="108">
        <v>0.08</v>
      </c>
      <c r="E615" s="108">
        <v>9.2499999999999999E-2</v>
      </c>
      <c r="F615" s="108">
        <v>8.14E-2</v>
      </c>
      <c r="G615" s="187"/>
      <c r="H615" s="108"/>
      <c r="I615" s="108"/>
      <c r="J615" s="108"/>
      <c r="K615" s="108">
        <v>8.0399999999999985E-2</v>
      </c>
      <c r="L615" s="108"/>
      <c r="M615" s="108"/>
      <c r="N615" s="108"/>
      <c r="O615" s="189">
        <f t="shared" si="18"/>
        <v>39722</v>
      </c>
      <c r="Q615" s="185">
        <f t="shared" si="19"/>
        <v>3.999999999999837E-4</v>
      </c>
    </row>
    <row r="616" spans="1:17" x14ac:dyDescent="0.25">
      <c r="A616" s="105">
        <v>39751</v>
      </c>
      <c r="B616" t="s">
        <v>121</v>
      </c>
      <c r="C616" s="108">
        <v>7.1599999999999997E-2</v>
      </c>
      <c r="D616" s="108">
        <v>0.08</v>
      </c>
      <c r="E616" s="108">
        <v>9.2700000000000005E-2</v>
      </c>
      <c r="F616" s="108">
        <v>8.14E-2</v>
      </c>
      <c r="G616" s="187"/>
      <c r="H616" s="108"/>
      <c r="I616" s="108"/>
      <c r="J616" s="108"/>
      <c r="K616" s="108">
        <v>8.0500000000000002E-2</v>
      </c>
      <c r="L616" s="108"/>
      <c r="M616" s="108"/>
      <c r="N616" s="108"/>
      <c r="O616" s="189">
        <f t="shared" si="18"/>
        <v>39722</v>
      </c>
      <c r="Q616" s="185">
        <f t="shared" si="19"/>
        <v>5.0000000000000044E-4</v>
      </c>
    </row>
    <row r="617" spans="1:17" x14ac:dyDescent="0.25">
      <c r="A617" s="105">
        <v>39752</v>
      </c>
      <c r="B617" t="s">
        <v>121</v>
      </c>
      <c r="C617" s="108">
        <v>7.22E-2</v>
      </c>
      <c r="D617" s="108">
        <v>8.0100000000000005E-2</v>
      </c>
      <c r="E617" s="108">
        <v>9.2799999999999994E-2</v>
      </c>
      <c r="F617" s="108">
        <v>8.1699999999999995E-2</v>
      </c>
      <c r="G617" s="187"/>
      <c r="H617" s="108"/>
      <c r="I617" s="108"/>
      <c r="J617" s="108"/>
      <c r="K617" s="108">
        <v>8.0700000000000008E-2</v>
      </c>
      <c r="L617" s="108"/>
      <c r="M617" s="108"/>
      <c r="N617" s="108"/>
      <c r="O617" s="189">
        <f t="shared" si="18"/>
        <v>39722</v>
      </c>
      <c r="Q617" s="185">
        <f t="shared" si="19"/>
        <v>6.0000000000000331E-4</v>
      </c>
    </row>
    <row r="618" spans="1:17" x14ac:dyDescent="0.25">
      <c r="A618" s="105">
        <v>39755</v>
      </c>
      <c r="B618" t="s">
        <v>121</v>
      </c>
      <c r="C618" s="108">
        <v>7.1800000000000003E-2</v>
      </c>
      <c r="D618" s="108">
        <v>7.9399999999999998E-2</v>
      </c>
      <c r="E618" s="108">
        <v>9.2299999999999993E-2</v>
      </c>
      <c r="F618" s="108">
        <v>8.1199999999999994E-2</v>
      </c>
      <c r="G618" s="187"/>
      <c r="H618" s="108"/>
      <c r="I618" s="108"/>
      <c r="J618" s="108"/>
      <c r="K618" s="108">
        <v>7.9699999999999993E-2</v>
      </c>
      <c r="L618" s="108"/>
      <c r="M618" s="108"/>
      <c r="N618" s="108"/>
      <c r="O618" s="189">
        <f t="shared" si="18"/>
        <v>39753</v>
      </c>
      <c r="Q618" s="185">
        <f t="shared" si="19"/>
        <v>2.9999999999999472E-4</v>
      </c>
    </row>
    <row r="619" spans="1:17" x14ac:dyDescent="0.25">
      <c r="A619" s="105">
        <v>39756</v>
      </c>
      <c r="B619" t="s">
        <v>121</v>
      </c>
      <c r="C619" s="108">
        <v>7.0900000000000005E-2</v>
      </c>
      <c r="D619" s="108">
        <v>7.85E-2</v>
      </c>
      <c r="E619" s="108">
        <v>9.1200000000000003E-2</v>
      </c>
      <c r="F619" s="108">
        <v>8.0199999999999994E-2</v>
      </c>
      <c r="G619" s="187"/>
      <c r="H619" s="108"/>
      <c r="I619" s="108"/>
      <c r="J619" s="108"/>
      <c r="K619" s="108">
        <v>7.8899999999999998E-2</v>
      </c>
      <c r="L619" s="108"/>
      <c r="M619" s="108"/>
      <c r="N619" s="108"/>
      <c r="O619" s="189">
        <f t="shared" si="18"/>
        <v>39753</v>
      </c>
      <c r="Q619" s="185">
        <f t="shared" si="19"/>
        <v>3.9999999999999758E-4</v>
      </c>
    </row>
    <row r="620" spans="1:17" x14ac:dyDescent="0.25">
      <c r="A620" s="105">
        <v>39757</v>
      </c>
      <c r="B620" t="s">
        <v>121</v>
      </c>
      <c r="C620" s="108">
        <v>7.0400000000000004E-2</v>
      </c>
      <c r="D620" s="108">
        <v>7.7799999999999994E-2</v>
      </c>
      <c r="E620" s="108">
        <v>9.0300000000000005E-2</v>
      </c>
      <c r="F620" s="108">
        <v>7.9500000000000001E-2</v>
      </c>
      <c r="G620" s="187"/>
      <c r="H620" s="108"/>
      <c r="I620" s="108"/>
      <c r="J620" s="108"/>
      <c r="K620" s="108">
        <v>7.8100000000000003E-2</v>
      </c>
      <c r="L620" s="108"/>
      <c r="M620" s="108"/>
      <c r="N620" s="108"/>
      <c r="O620" s="189">
        <f t="shared" si="18"/>
        <v>39753</v>
      </c>
      <c r="Q620" s="185">
        <f t="shared" si="19"/>
        <v>3.0000000000000859E-4</v>
      </c>
    </row>
    <row r="621" spans="1:17" x14ac:dyDescent="0.25">
      <c r="A621" s="105">
        <v>39758</v>
      </c>
      <c r="B621" t="s">
        <v>121</v>
      </c>
      <c r="C621" s="108">
        <v>7.0099999999999996E-2</v>
      </c>
      <c r="D621" s="108">
        <v>7.7499999999999999E-2</v>
      </c>
      <c r="E621" s="108">
        <v>0.09</v>
      </c>
      <c r="F621" s="108">
        <v>7.9200000000000007E-2</v>
      </c>
      <c r="G621" s="187"/>
      <c r="H621" s="108"/>
      <c r="I621" s="108"/>
      <c r="J621" s="108"/>
      <c r="K621" s="108">
        <v>7.8100000000000003E-2</v>
      </c>
      <c r="L621" s="108"/>
      <c r="M621" s="108"/>
      <c r="N621" s="108"/>
      <c r="O621" s="189">
        <f t="shared" si="18"/>
        <v>39753</v>
      </c>
      <c r="Q621" s="185">
        <f t="shared" si="19"/>
        <v>6.0000000000000331E-4</v>
      </c>
    </row>
    <row r="622" spans="1:17" x14ac:dyDescent="0.25">
      <c r="A622" s="105">
        <v>39759</v>
      </c>
      <c r="B622" t="s">
        <v>121</v>
      </c>
      <c r="C622" s="108">
        <v>7.0699999999999999E-2</v>
      </c>
      <c r="D622" s="108">
        <v>7.7799999999999994E-2</v>
      </c>
      <c r="E622" s="108">
        <v>9.0499999999999997E-2</v>
      </c>
      <c r="F622" s="108">
        <v>7.9699999999999993E-2</v>
      </c>
      <c r="G622" s="187"/>
      <c r="H622" s="108"/>
      <c r="I622" s="108"/>
      <c r="J622" s="108"/>
      <c r="K622" s="108">
        <v>7.85E-2</v>
      </c>
      <c r="L622" s="108"/>
      <c r="M622" s="108"/>
      <c r="N622" s="108"/>
      <c r="O622" s="189">
        <f t="shared" si="18"/>
        <v>39753</v>
      </c>
      <c r="Q622" s="185">
        <f t="shared" si="19"/>
        <v>7.0000000000000617E-4</v>
      </c>
    </row>
    <row r="623" spans="1:17" x14ac:dyDescent="0.25">
      <c r="A623" s="105">
        <v>39762</v>
      </c>
      <c r="B623" t="s">
        <v>121</v>
      </c>
      <c r="C623" s="108">
        <v>7.0199999999999999E-2</v>
      </c>
      <c r="D623" s="108">
        <v>7.7299999999999994E-2</v>
      </c>
      <c r="E623" s="108">
        <v>8.9800000000000005E-2</v>
      </c>
      <c r="F623" s="108">
        <v>7.9100000000000004E-2</v>
      </c>
      <c r="G623" s="187"/>
      <c r="H623" s="108"/>
      <c r="I623" s="108"/>
      <c r="J623" s="108"/>
      <c r="K623" s="108">
        <v>7.8E-2</v>
      </c>
      <c r="L623" s="108"/>
      <c r="M623" s="108"/>
      <c r="N623" s="108"/>
      <c r="O623" s="189">
        <f t="shared" si="18"/>
        <v>39753</v>
      </c>
      <c r="Q623" s="185">
        <f t="shared" si="19"/>
        <v>7.0000000000000617E-4</v>
      </c>
    </row>
    <row r="624" spans="1:17" x14ac:dyDescent="0.25">
      <c r="A624" s="105">
        <v>39764</v>
      </c>
      <c r="B624" t="s">
        <v>121</v>
      </c>
      <c r="C624" s="108">
        <v>6.9800000000000001E-2</v>
      </c>
      <c r="D624" s="108">
        <v>7.6799999999999993E-2</v>
      </c>
      <c r="E624" s="108">
        <v>8.9200000000000002E-2</v>
      </c>
      <c r="F624" s="108">
        <v>7.8600000000000003E-2</v>
      </c>
      <c r="G624" s="187"/>
      <c r="H624" s="108"/>
      <c r="I624" s="108"/>
      <c r="J624" s="108"/>
      <c r="K624" s="108">
        <v>7.7399999999999997E-2</v>
      </c>
      <c r="L624" s="108"/>
      <c r="M624" s="108"/>
      <c r="N624" s="108"/>
      <c r="O624" s="189">
        <f t="shared" si="18"/>
        <v>39753</v>
      </c>
      <c r="Q624" s="185">
        <f t="shared" si="19"/>
        <v>6.0000000000000331E-4</v>
      </c>
    </row>
    <row r="625" spans="1:17" x14ac:dyDescent="0.25">
      <c r="A625" s="105">
        <v>39765</v>
      </c>
      <c r="B625" t="s">
        <v>121</v>
      </c>
      <c r="C625" s="108">
        <v>7.1499999999999994E-2</v>
      </c>
      <c r="D625" s="108">
        <v>7.8399999999999997E-2</v>
      </c>
      <c r="E625" s="108">
        <v>9.1600000000000001E-2</v>
      </c>
      <c r="F625" s="108">
        <v>8.0500000000000002E-2</v>
      </c>
      <c r="G625" s="187"/>
      <c r="H625" s="108"/>
      <c r="I625" s="108"/>
      <c r="J625" s="108"/>
      <c r="K625" s="108">
        <v>7.9100000000000004E-2</v>
      </c>
      <c r="L625" s="108"/>
      <c r="M625" s="108"/>
      <c r="N625" s="108"/>
      <c r="O625" s="189">
        <f t="shared" si="18"/>
        <v>39753</v>
      </c>
      <c r="Q625" s="185">
        <f t="shared" si="19"/>
        <v>7.0000000000000617E-4</v>
      </c>
    </row>
    <row r="626" spans="1:17" x14ac:dyDescent="0.25">
      <c r="A626" s="105">
        <v>39766</v>
      </c>
      <c r="B626" t="s">
        <v>121</v>
      </c>
      <c r="C626" s="108">
        <v>7.0300000000000001E-2</v>
      </c>
      <c r="D626" s="108">
        <v>7.7100000000000002E-2</v>
      </c>
      <c r="E626" s="108">
        <v>9.0999999999999998E-2</v>
      </c>
      <c r="F626" s="108">
        <v>7.9500000000000001E-2</v>
      </c>
      <c r="G626" s="187"/>
      <c r="H626" s="108"/>
      <c r="I626" s="108"/>
      <c r="J626" s="108"/>
      <c r="K626" s="108">
        <v>7.7800000000000008E-2</v>
      </c>
      <c r="L626" s="108"/>
      <c r="M626" s="108"/>
      <c r="N626" s="108"/>
      <c r="O626" s="189">
        <f t="shared" si="18"/>
        <v>39753</v>
      </c>
      <c r="Q626" s="185">
        <f t="shared" si="19"/>
        <v>7.0000000000000617E-4</v>
      </c>
    </row>
    <row r="627" spans="1:17" x14ac:dyDescent="0.25">
      <c r="A627" s="105">
        <v>39769</v>
      </c>
      <c r="B627" t="s">
        <v>121</v>
      </c>
      <c r="C627" s="108">
        <v>7.0099999999999996E-2</v>
      </c>
      <c r="D627" s="108">
        <v>7.6999999999999999E-2</v>
      </c>
      <c r="E627" s="108">
        <v>9.0800000000000006E-2</v>
      </c>
      <c r="F627" s="108">
        <v>7.9299999999999995E-2</v>
      </c>
      <c r="G627" s="187"/>
      <c r="H627" s="108"/>
      <c r="I627" s="108"/>
      <c r="J627" s="108"/>
      <c r="K627" s="108">
        <v>7.7699999999999991E-2</v>
      </c>
      <c r="L627" s="108"/>
      <c r="M627" s="108"/>
      <c r="N627" s="108"/>
      <c r="O627" s="189">
        <f t="shared" si="18"/>
        <v>39753</v>
      </c>
      <c r="Q627" s="185">
        <f t="shared" si="19"/>
        <v>6.999999999999923E-4</v>
      </c>
    </row>
    <row r="628" spans="1:17" x14ac:dyDescent="0.25">
      <c r="A628" s="105">
        <v>39770</v>
      </c>
      <c r="B628" t="s">
        <v>121</v>
      </c>
      <c r="C628" s="108">
        <v>6.8099999999999994E-2</v>
      </c>
      <c r="D628" s="108">
        <v>7.6499999999999999E-2</v>
      </c>
      <c r="E628" s="108">
        <v>9.06E-2</v>
      </c>
      <c r="F628" s="108">
        <v>7.8399999999999997E-2</v>
      </c>
      <c r="G628" s="187"/>
      <c r="H628" s="108"/>
      <c r="I628" s="108"/>
      <c r="J628" s="108"/>
      <c r="K628" s="108">
        <v>7.7399999999999997E-2</v>
      </c>
      <c r="L628" s="108"/>
      <c r="M628" s="108"/>
      <c r="N628" s="108"/>
      <c r="O628" s="189">
        <f t="shared" si="18"/>
        <v>39753</v>
      </c>
      <c r="Q628" s="185">
        <f t="shared" si="19"/>
        <v>8.9999999999999802E-4</v>
      </c>
    </row>
    <row r="629" spans="1:17" x14ac:dyDescent="0.25">
      <c r="A629" s="105">
        <v>39771</v>
      </c>
      <c r="B629" t="s">
        <v>121</v>
      </c>
      <c r="C629" s="108">
        <v>6.6400000000000001E-2</v>
      </c>
      <c r="D629" s="108">
        <v>7.4800000000000005E-2</v>
      </c>
      <c r="E629" s="108">
        <v>8.8900000000000007E-2</v>
      </c>
      <c r="F629" s="108">
        <v>7.6700000000000004E-2</v>
      </c>
      <c r="G629" s="187"/>
      <c r="H629" s="108"/>
      <c r="I629" s="108"/>
      <c r="J629" s="108"/>
      <c r="K629" s="108">
        <v>7.5899999999999995E-2</v>
      </c>
      <c r="L629" s="108"/>
      <c r="M629" s="108"/>
      <c r="N629" s="108"/>
      <c r="O629" s="189">
        <f t="shared" si="18"/>
        <v>39753</v>
      </c>
      <c r="Q629" s="185">
        <f t="shared" si="19"/>
        <v>1.0999999999999899E-3</v>
      </c>
    </row>
    <row r="630" spans="1:17" x14ac:dyDescent="0.25">
      <c r="A630" s="105">
        <v>39772</v>
      </c>
      <c r="B630" t="s">
        <v>121</v>
      </c>
      <c r="C630" s="108">
        <v>6.5100000000000005E-2</v>
      </c>
      <c r="D630" s="108">
        <v>7.3400000000000007E-2</v>
      </c>
      <c r="E630" s="108">
        <v>8.8300000000000003E-2</v>
      </c>
      <c r="F630" s="108">
        <v>7.5600000000000001E-2</v>
      </c>
      <c r="G630" s="187"/>
      <c r="H630" s="108"/>
      <c r="I630" s="108"/>
      <c r="J630" s="108"/>
      <c r="K630" s="108">
        <v>7.4299999999999991E-2</v>
      </c>
      <c r="L630" s="108"/>
      <c r="M630" s="108"/>
      <c r="N630" s="108"/>
      <c r="O630" s="189">
        <f t="shared" si="18"/>
        <v>39753</v>
      </c>
      <c r="Q630" s="185">
        <f t="shared" si="19"/>
        <v>8.9999999999998415E-4</v>
      </c>
    </row>
    <row r="631" spans="1:17" x14ac:dyDescent="0.25">
      <c r="A631" s="105">
        <v>39773</v>
      </c>
      <c r="B631" t="s">
        <v>121</v>
      </c>
      <c r="C631" s="108">
        <v>6.5199999999999994E-2</v>
      </c>
      <c r="D631" s="108">
        <v>7.3599999999999999E-2</v>
      </c>
      <c r="E631" s="108">
        <v>8.8800000000000004E-2</v>
      </c>
      <c r="F631" s="108">
        <v>7.5899999999999995E-2</v>
      </c>
      <c r="G631" s="187"/>
      <c r="H631" s="108"/>
      <c r="I631" s="108"/>
      <c r="J631" s="108"/>
      <c r="K631" s="108">
        <v>7.4700000000000003E-2</v>
      </c>
      <c r="L631" s="108"/>
      <c r="M631" s="108"/>
      <c r="N631" s="108"/>
      <c r="O631" s="189">
        <f t="shared" si="18"/>
        <v>39753</v>
      </c>
      <c r="Q631" s="185">
        <f t="shared" si="19"/>
        <v>1.1000000000000038E-3</v>
      </c>
    </row>
    <row r="632" spans="1:17" x14ac:dyDescent="0.25">
      <c r="A632" s="105">
        <v>39776</v>
      </c>
      <c r="B632" t="s">
        <v>121</v>
      </c>
      <c r="C632" s="108">
        <v>6.6199999999999995E-2</v>
      </c>
      <c r="D632" s="108">
        <v>7.4700000000000003E-2</v>
      </c>
      <c r="E632" s="108">
        <v>8.9599999999999999E-2</v>
      </c>
      <c r="F632" s="108">
        <v>7.6799999999999993E-2</v>
      </c>
      <c r="G632" s="187"/>
      <c r="H632" s="108"/>
      <c r="I632" s="108"/>
      <c r="J632" s="108"/>
      <c r="K632" s="108">
        <v>7.5800000000000006E-2</v>
      </c>
      <c r="L632" s="108"/>
      <c r="M632" s="108"/>
      <c r="N632" s="108"/>
      <c r="O632" s="189">
        <f t="shared" si="18"/>
        <v>39753</v>
      </c>
      <c r="Q632" s="185">
        <f t="shared" si="19"/>
        <v>1.1000000000000038E-3</v>
      </c>
    </row>
    <row r="633" spans="1:17" x14ac:dyDescent="0.25">
      <c r="A633" s="105">
        <v>39777</v>
      </c>
      <c r="B633" t="s">
        <v>121</v>
      </c>
      <c r="C633" s="108">
        <v>6.4899999999999999E-2</v>
      </c>
      <c r="D633" s="108">
        <v>7.3300000000000004E-2</v>
      </c>
      <c r="E633" s="108">
        <v>8.8599999999999998E-2</v>
      </c>
      <c r="F633" s="108">
        <v>7.5600000000000001E-2</v>
      </c>
      <c r="G633" s="187"/>
      <c r="H633" s="108"/>
      <c r="I633" s="108"/>
      <c r="J633" s="108"/>
      <c r="K633" s="108">
        <v>7.4400000000000008E-2</v>
      </c>
      <c r="L633" s="108"/>
      <c r="M633" s="108"/>
      <c r="N633" s="108"/>
      <c r="O633" s="189">
        <f t="shared" si="18"/>
        <v>39753</v>
      </c>
      <c r="Q633" s="185">
        <f t="shared" si="19"/>
        <v>1.1000000000000038E-3</v>
      </c>
    </row>
    <row r="634" spans="1:17" x14ac:dyDescent="0.25">
      <c r="A634" s="105">
        <v>39780</v>
      </c>
      <c r="B634" t="s">
        <v>121</v>
      </c>
      <c r="C634" s="108">
        <v>6.3500000000000001E-2</v>
      </c>
      <c r="D634" s="108">
        <v>7.1800000000000003E-2</v>
      </c>
      <c r="E634" s="108">
        <v>8.72E-2</v>
      </c>
      <c r="F634" s="108">
        <v>7.4200000000000002E-2</v>
      </c>
      <c r="G634" s="187"/>
      <c r="H634" s="108"/>
      <c r="I634" s="108"/>
      <c r="J634" s="108"/>
      <c r="K634" s="108">
        <v>7.3099999999999998E-2</v>
      </c>
      <c r="L634" s="108"/>
      <c r="M634" s="108"/>
      <c r="N634" s="108"/>
      <c r="O634" s="189">
        <f t="shared" si="18"/>
        <v>39753</v>
      </c>
      <c r="Q634" s="185">
        <f t="shared" si="19"/>
        <v>1.2999999999999956E-3</v>
      </c>
    </row>
    <row r="635" spans="1:17" x14ac:dyDescent="0.25">
      <c r="A635" s="105">
        <v>39783</v>
      </c>
      <c r="B635" t="s">
        <v>121</v>
      </c>
      <c r="C635" s="108">
        <v>6.0999999999999999E-2</v>
      </c>
      <c r="D635" s="108">
        <v>6.93E-2</v>
      </c>
      <c r="E635" s="108">
        <v>8.4699999999999998E-2</v>
      </c>
      <c r="F635" s="108">
        <v>7.17E-2</v>
      </c>
      <c r="G635" s="187"/>
      <c r="H635" s="108"/>
      <c r="I635" s="108"/>
      <c r="J635" s="108"/>
      <c r="K635" s="108">
        <v>7.0599999999999996E-2</v>
      </c>
      <c r="L635" s="108"/>
      <c r="M635" s="108"/>
      <c r="N635" s="108"/>
      <c r="O635" s="189">
        <f t="shared" si="18"/>
        <v>39783</v>
      </c>
      <c r="Q635" s="185">
        <f t="shared" si="19"/>
        <v>1.2999999999999956E-3</v>
      </c>
    </row>
    <row r="636" spans="1:17" x14ac:dyDescent="0.25">
      <c r="A636" s="105">
        <v>39784</v>
      </c>
      <c r="B636" t="s">
        <v>121</v>
      </c>
      <c r="C636" s="108">
        <v>6.1199999999999997E-2</v>
      </c>
      <c r="D636" s="108">
        <v>6.9099999999999995E-2</v>
      </c>
      <c r="E636" s="108">
        <v>8.4599999999999995E-2</v>
      </c>
      <c r="F636" s="108">
        <v>7.1599999999999997E-2</v>
      </c>
      <c r="G636" s="187"/>
      <c r="H636" s="108"/>
      <c r="I636" s="108"/>
      <c r="J636" s="108"/>
      <c r="K636" s="108">
        <v>7.0400000000000004E-2</v>
      </c>
      <c r="L636" s="108"/>
      <c r="M636" s="108"/>
      <c r="N636" s="108"/>
      <c r="O636" s="189">
        <f t="shared" si="18"/>
        <v>39783</v>
      </c>
      <c r="Q636" s="185">
        <f t="shared" si="19"/>
        <v>1.3000000000000095E-3</v>
      </c>
    </row>
    <row r="637" spans="1:17" x14ac:dyDescent="0.25">
      <c r="A637" s="105">
        <v>39785</v>
      </c>
      <c r="B637" t="s">
        <v>121</v>
      </c>
      <c r="C637" s="108">
        <v>6.0900000000000003E-2</v>
      </c>
      <c r="D637" s="108">
        <v>6.88E-2</v>
      </c>
      <c r="E637" s="108">
        <v>8.43E-2</v>
      </c>
      <c r="F637" s="108">
        <v>7.1300000000000002E-2</v>
      </c>
      <c r="G637" s="187"/>
      <c r="H637" s="108"/>
      <c r="I637" s="108"/>
      <c r="J637" s="108"/>
      <c r="K637" s="108">
        <v>7.0400000000000004E-2</v>
      </c>
      <c r="L637" s="108"/>
      <c r="M637" s="108"/>
      <c r="N637" s="108"/>
      <c r="O637" s="189">
        <f t="shared" si="18"/>
        <v>39783</v>
      </c>
      <c r="Q637" s="185">
        <f t="shared" si="19"/>
        <v>1.6000000000000042E-3</v>
      </c>
    </row>
    <row r="638" spans="1:17" x14ac:dyDescent="0.25">
      <c r="A638" s="105">
        <v>39786</v>
      </c>
      <c r="B638" t="s">
        <v>121</v>
      </c>
      <c r="C638" s="108">
        <v>6.08E-2</v>
      </c>
      <c r="D638" s="108">
        <v>6.7799999999999999E-2</v>
      </c>
      <c r="E638" s="108">
        <v>8.3500000000000005E-2</v>
      </c>
      <c r="F638" s="108">
        <v>7.0699999999999999E-2</v>
      </c>
      <c r="G638" s="187"/>
      <c r="H638" s="108"/>
      <c r="I638" s="108"/>
      <c r="J638" s="108"/>
      <c r="K638" s="108">
        <v>6.9699999999999998E-2</v>
      </c>
      <c r="L638" s="108"/>
      <c r="M638" s="108"/>
      <c r="N638" s="108"/>
      <c r="O638" s="189">
        <f t="shared" si="18"/>
        <v>39783</v>
      </c>
      <c r="Q638" s="185">
        <f t="shared" si="19"/>
        <v>1.8999999999999989E-3</v>
      </c>
    </row>
    <row r="639" spans="1:17" x14ac:dyDescent="0.25">
      <c r="A639" s="105">
        <v>39787</v>
      </c>
      <c r="B639" t="s">
        <v>121</v>
      </c>
      <c r="C639" s="108">
        <v>6.1600000000000002E-2</v>
      </c>
      <c r="D639" s="108">
        <v>6.8099999999999994E-2</v>
      </c>
      <c r="E639" s="108">
        <v>8.3799999999999999E-2</v>
      </c>
      <c r="F639" s="108">
        <v>7.1199999999999999E-2</v>
      </c>
      <c r="G639" s="187"/>
      <c r="H639" s="108"/>
      <c r="I639" s="108"/>
      <c r="J639" s="108"/>
      <c r="K639" s="108">
        <v>7.0000000000000007E-2</v>
      </c>
      <c r="L639" s="108"/>
      <c r="M639" s="108"/>
      <c r="N639" s="108"/>
      <c r="O639" s="189">
        <f t="shared" si="18"/>
        <v>39783</v>
      </c>
      <c r="Q639" s="185">
        <f t="shared" si="19"/>
        <v>1.9000000000000128E-3</v>
      </c>
    </row>
    <row r="640" spans="1:17" x14ac:dyDescent="0.25">
      <c r="A640" s="105">
        <v>39790</v>
      </c>
      <c r="B640" t="s">
        <v>121</v>
      </c>
      <c r="C640" s="108">
        <v>6.2E-2</v>
      </c>
      <c r="D640" s="108">
        <v>6.8400000000000002E-2</v>
      </c>
      <c r="E640" s="108">
        <v>8.4199999999999997E-2</v>
      </c>
      <c r="F640" s="108">
        <v>7.1499999999999994E-2</v>
      </c>
      <c r="G640" s="187"/>
      <c r="H640" s="108"/>
      <c r="I640" s="108"/>
      <c r="J640" s="108"/>
      <c r="K640" s="108">
        <v>7.0300000000000001E-2</v>
      </c>
      <c r="L640" s="108"/>
      <c r="M640" s="108"/>
      <c r="N640" s="108"/>
      <c r="O640" s="189">
        <f t="shared" si="18"/>
        <v>39783</v>
      </c>
      <c r="Q640" s="185">
        <f t="shared" si="19"/>
        <v>1.8999999999999989E-3</v>
      </c>
    </row>
    <row r="641" spans="1:17" x14ac:dyDescent="0.25">
      <c r="A641" s="105">
        <v>39791</v>
      </c>
      <c r="B641" t="s">
        <v>121</v>
      </c>
      <c r="C641" s="108">
        <v>6.1800000000000001E-2</v>
      </c>
      <c r="D641" s="108">
        <v>6.7799999999999999E-2</v>
      </c>
      <c r="E641" s="108">
        <v>8.3699999999999997E-2</v>
      </c>
      <c r="F641" s="108">
        <v>7.1099999999999997E-2</v>
      </c>
      <c r="G641" s="187"/>
      <c r="H641" s="108"/>
      <c r="I641" s="108"/>
      <c r="J641" s="108"/>
      <c r="K641" s="108">
        <v>6.9699999999999998E-2</v>
      </c>
      <c r="L641" s="108"/>
      <c r="M641" s="108"/>
      <c r="N641" s="108"/>
      <c r="O641" s="189">
        <f t="shared" si="18"/>
        <v>39783</v>
      </c>
      <c r="Q641" s="185">
        <f t="shared" si="19"/>
        <v>1.8999999999999989E-3</v>
      </c>
    </row>
    <row r="642" spans="1:17" x14ac:dyDescent="0.25">
      <c r="A642" s="105">
        <v>39792</v>
      </c>
      <c r="B642" t="s">
        <v>121</v>
      </c>
      <c r="C642" s="108">
        <v>6.2E-2</v>
      </c>
      <c r="D642" s="108">
        <v>6.8099999999999994E-2</v>
      </c>
      <c r="E642" s="108">
        <v>8.3900000000000002E-2</v>
      </c>
      <c r="F642" s="108">
        <v>7.1300000000000002E-2</v>
      </c>
      <c r="G642" s="187"/>
      <c r="H642" s="108"/>
      <c r="I642" s="108"/>
      <c r="J642" s="108"/>
      <c r="K642" s="108">
        <v>7.0000000000000007E-2</v>
      </c>
      <c r="L642" s="108"/>
      <c r="M642" s="108"/>
      <c r="N642" s="108"/>
      <c r="O642" s="189">
        <f t="shared" si="18"/>
        <v>39783</v>
      </c>
      <c r="Q642" s="185">
        <f t="shared" si="19"/>
        <v>1.9000000000000128E-3</v>
      </c>
    </row>
    <row r="643" spans="1:17" x14ac:dyDescent="0.25">
      <c r="A643" s="105">
        <v>39793</v>
      </c>
      <c r="B643" t="s">
        <v>121</v>
      </c>
      <c r="C643" s="108">
        <v>6.2199999999999998E-2</v>
      </c>
      <c r="D643" s="108">
        <v>6.7900000000000002E-2</v>
      </c>
      <c r="E643" s="108">
        <v>8.4000000000000005E-2</v>
      </c>
      <c r="F643" s="108">
        <v>7.1400000000000005E-2</v>
      </c>
      <c r="G643" s="187"/>
      <c r="H643" s="108"/>
      <c r="I643" s="108"/>
      <c r="J643" s="108"/>
      <c r="K643" s="108">
        <v>6.9699999999999998E-2</v>
      </c>
      <c r="L643" s="108"/>
      <c r="M643" s="108"/>
      <c r="N643" s="108"/>
      <c r="O643" s="189">
        <f t="shared" si="18"/>
        <v>39783</v>
      </c>
      <c r="Q643" s="185">
        <f t="shared" si="19"/>
        <v>1.799999999999996E-3</v>
      </c>
    </row>
    <row r="644" spans="1:17" x14ac:dyDescent="0.25">
      <c r="A644" s="105">
        <v>39794</v>
      </c>
      <c r="B644" t="s">
        <v>121</v>
      </c>
      <c r="C644" s="108">
        <v>6.2E-2</v>
      </c>
      <c r="D644" s="108">
        <v>6.7599999999999993E-2</v>
      </c>
      <c r="E644" s="108">
        <v>8.3799999999999999E-2</v>
      </c>
      <c r="F644" s="108">
        <v>7.1099999999999997E-2</v>
      </c>
      <c r="G644" s="187"/>
      <c r="H644" s="108"/>
      <c r="I644" s="108"/>
      <c r="J644" s="108"/>
      <c r="K644" s="108">
        <v>6.9399999999999989E-2</v>
      </c>
      <c r="L644" s="108"/>
      <c r="M644" s="108"/>
      <c r="N644" s="108"/>
      <c r="O644" s="189">
        <f t="shared" si="18"/>
        <v>39783</v>
      </c>
      <c r="Q644" s="185">
        <f t="shared" si="19"/>
        <v>1.799999999999996E-3</v>
      </c>
    </row>
    <row r="645" spans="1:17" x14ac:dyDescent="0.25">
      <c r="A645" s="105">
        <v>39797</v>
      </c>
      <c r="B645" t="s">
        <v>121</v>
      </c>
      <c r="C645" s="108">
        <v>6.1400000000000003E-2</v>
      </c>
      <c r="D645" s="108">
        <v>6.6900000000000001E-2</v>
      </c>
      <c r="E645" s="108">
        <v>8.3199999999999996E-2</v>
      </c>
      <c r="F645" s="108">
        <v>7.0499999999999993E-2</v>
      </c>
      <c r="G645" s="187"/>
      <c r="H645" s="108"/>
      <c r="I645" s="108"/>
      <c r="J645" s="108"/>
      <c r="K645" s="108">
        <v>6.8600000000000008E-2</v>
      </c>
      <c r="L645" s="108"/>
      <c r="M645" s="108"/>
      <c r="N645" s="108"/>
      <c r="O645" s="189">
        <f t="shared" ref="O645:O708" si="20">DATE(YEAR(A645),MONTH(A645),1)</f>
        <v>39783</v>
      </c>
      <c r="Q645" s="185">
        <f t="shared" ref="Q645:Q708" si="21">K645-D645</f>
        <v>1.7000000000000071E-3</v>
      </c>
    </row>
    <row r="646" spans="1:17" x14ac:dyDescent="0.25">
      <c r="A646" s="105">
        <v>39798</v>
      </c>
      <c r="B646" t="s">
        <v>121</v>
      </c>
      <c r="C646" s="108">
        <v>0.06</v>
      </c>
      <c r="D646" s="108">
        <v>6.54E-2</v>
      </c>
      <c r="E646" s="108">
        <v>8.1699999999999995E-2</v>
      </c>
      <c r="F646" s="108">
        <v>6.9000000000000006E-2</v>
      </c>
      <c r="G646" s="187"/>
      <c r="H646" s="108"/>
      <c r="I646" s="108"/>
      <c r="J646" s="108"/>
      <c r="K646" s="108">
        <v>6.7000000000000004E-2</v>
      </c>
      <c r="L646" s="108"/>
      <c r="M646" s="108"/>
      <c r="N646" s="108"/>
      <c r="O646" s="189">
        <f t="shared" si="20"/>
        <v>39783</v>
      </c>
      <c r="Q646" s="185">
        <f t="shared" si="21"/>
        <v>1.6000000000000042E-3</v>
      </c>
    </row>
    <row r="647" spans="1:17" x14ac:dyDescent="0.25">
      <c r="A647" s="105">
        <v>39799</v>
      </c>
      <c r="B647" t="s">
        <v>121</v>
      </c>
      <c r="C647" s="108">
        <v>5.79E-2</v>
      </c>
      <c r="D647" s="108">
        <v>6.3200000000000006E-2</v>
      </c>
      <c r="E647" s="108">
        <v>7.9500000000000001E-2</v>
      </c>
      <c r="F647" s="108">
        <v>6.6900000000000001E-2</v>
      </c>
      <c r="G647" s="187"/>
      <c r="H647" s="108"/>
      <c r="I647" s="108"/>
      <c r="J647" s="108"/>
      <c r="K647" s="108">
        <v>6.480000000000001E-2</v>
      </c>
      <c r="L647" s="108"/>
      <c r="M647" s="108"/>
      <c r="N647" s="108"/>
      <c r="O647" s="189">
        <f t="shared" si="20"/>
        <v>39783</v>
      </c>
      <c r="Q647" s="185">
        <f t="shared" si="21"/>
        <v>1.6000000000000042E-3</v>
      </c>
    </row>
    <row r="648" spans="1:17" x14ac:dyDescent="0.25">
      <c r="A648" s="105">
        <v>39800</v>
      </c>
      <c r="B648" t="s">
        <v>121</v>
      </c>
      <c r="C648" s="108">
        <v>5.6599999999999998E-2</v>
      </c>
      <c r="D648" s="108">
        <v>6.1899999999999997E-2</v>
      </c>
      <c r="E648" s="108">
        <v>7.8100000000000003E-2</v>
      </c>
      <c r="F648" s="108">
        <v>6.5500000000000003E-2</v>
      </c>
      <c r="G648" s="187"/>
      <c r="H648" s="108"/>
      <c r="I648" s="108"/>
      <c r="J648" s="108"/>
      <c r="K648" s="108">
        <v>6.3500000000000001E-2</v>
      </c>
      <c r="L648" s="108"/>
      <c r="M648" s="108"/>
      <c r="N648" s="108"/>
      <c r="O648" s="189">
        <f t="shared" si="20"/>
        <v>39783</v>
      </c>
      <c r="Q648" s="185">
        <f t="shared" si="21"/>
        <v>1.6000000000000042E-3</v>
      </c>
    </row>
    <row r="649" spans="1:17" x14ac:dyDescent="0.25">
      <c r="A649" s="105">
        <v>39801</v>
      </c>
      <c r="B649" t="s">
        <v>121</v>
      </c>
      <c r="C649" s="108">
        <v>5.6800000000000003E-2</v>
      </c>
      <c r="D649" s="108">
        <v>6.1600000000000002E-2</v>
      </c>
      <c r="E649" s="108">
        <v>7.7899999999999997E-2</v>
      </c>
      <c r="F649" s="108">
        <v>6.54E-2</v>
      </c>
      <c r="G649" s="187"/>
      <c r="H649" s="108"/>
      <c r="I649" s="108"/>
      <c r="J649" s="108"/>
      <c r="K649" s="108">
        <v>6.3200000000000006E-2</v>
      </c>
      <c r="L649" s="108"/>
      <c r="M649" s="108"/>
      <c r="N649" s="108"/>
      <c r="O649" s="189">
        <f t="shared" si="20"/>
        <v>39783</v>
      </c>
      <c r="Q649" s="185">
        <f t="shared" si="21"/>
        <v>1.6000000000000042E-3</v>
      </c>
    </row>
    <row r="650" spans="1:17" x14ac:dyDescent="0.25">
      <c r="A650" s="105">
        <v>39805</v>
      </c>
      <c r="B650" t="s">
        <v>121</v>
      </c>
      <c r="C650" s="108">
        <v>5.74E-2</v>
      </c>
      <c r="D650" s="108">
        <v>6.2300000000000001E-2</v>
      </c>
      <c r="E650" s="108">
        <v>7.8399999999999997E-2</v>
      </c>
      <c r="F650" s="108">
        <v>6.6000000000000003E-2</v>
      </c>
      <c r="G650" s="187"/>
      <c r="H650" s="108"/>
      <c r="I650" s="108"/>
      <c r="J650" s="108"/>
      <c r="K650" s="108">
        <v>6.3799999999999996E-2</v>
      </c>
      <c r="L650" s="108"/>
      <c r="M650" s="108"/>
      <c r="N650" s="108"/>
      <c r="O650" s="189">
        <f t="shared" si="20"/>
        <v>39783</v>
      </c>
      <c r="Q650" s="185">
        <f t="shared" si="21"/>
        <v>1.4999999999999944E-3</v>
      </c>
    </row>
    <row r="651" spans="1:17" x14ac:dyDescent="0.25">
      <c r="A651" s="105">
        <v>39812</v>
      </c>
      <c r="B651" t="s">
        <v>121</v>
      </c>
      <c r="C651" s="108">
        <v>5.5399999999999998E-2</v>
      </c>
      <c r="D651" s="108">
        <v>6.13E-2</v>
      </c>
      <c r="E651" s="108">
        <v>7.6600000000000001E-2</v>
      </c>
      <c r="F651" s="108">
        <v>6.4399999999999999E-2</v>
      </c>
      <c r="G651" s="187"/>
      <c r="H651" s="108"/>
      <c r="I651" s="108"/>
      <c r="J651" s="108"/>
      <c r="K651" s="108">
        <v>6.2300000000000001E-2</v>
      </c>
      <c r="L651" s="108"/>
      <c r="M651" s="108"/>
      <c r="N651" s="108"/>
      <c r="O651" s="189">
        <f t="shared" si="20"/>
        <v>39783</v>
      </c>
      <c r="Q651" s="185">
        <f t="shared" si="21"/>
        <v>1.0000000000000009E-3</v>
      </c>
    </row>
    <row r="652" spans="1:17" x14ac:dyDescent="0.25">
      <c r="A652" s="105">
        <v>39815</v>
      </c>
      <c r="B652" t="s">
        <v>121</v>
      </c>
      <c r="C652" s="108">
        <v>5.7799999999999997E-2</v>
      </c>
      <c r="D652" s="108">
        <v>6.3E-2</v>
      </c>
      <c r="E652" s="108">
        <v>7.8700000000000006E-2</v>
      </c>
      <c r="F652" s="108">
        <v>6.6500000000000004E-2</v>
      </c>
      <c r="G652" s="187"/>
      <c r="H652" s="108"/>
      <c r="I652" s="108"/>
      <c r="J652" s="108"/>
      <c r="K652" s="108">
        <v>6.4000000000000001E-2</v>
      </c>
      <c r="L652" s="108"/>
      <c r="M652" s="108"/>
      <c r="N652" s="108"/>
      <c r="O652" s="189">
        <f t="shared" si="20"/>
        <v>39814</v>
      </c>
      <c r="Q652" s="185">
        <f t="shared" si="21"/>
        <v>1.0000000000000009E-3</v>
      </c>
    </row>
    <row r="653" spans="1:17" x14ac:dyDescent="0.25">
      <c r="A653" s="105">
        <v>39818</v>
      </c>
      <c r="B653" t="s">
        <v>121</v>
      </c>
      <c r="C653" s="108">
        <v>5.9700000000000003E-2</v>
      </c>
      <c r="D653" s="108">
        <v>6.4899999999999999E-2</v>
      </c>
      <c r="E653" s="108">
        <v>8.0600000000000005E-2</v>
      </c>
      <c r="F653" s="108">
        <v>6.8400000000000002E-2</v>
      </c>
      <c r="G653" s="187"/>
      <c r="H653" s="108"/>
      <c r="I653" s="108"/>
      <c r="J653" s="108"/>
      <c r="K653" s="108">
        <v>6.59E-2</v>
      </c>
      <c r="L653" s="108"/>
      <c r="M653" s="108"/>
      <c r="N653" s="108"/>
      <c r="O653" s="189">
        <f t="shared" si="20"/>
        <v>39814</v>
      </c>
      <c r="Q653" s="185">
        <f t="shared" si="21"/>
        <v>1.0000000000000009E-3</v>
      </c>
    </row>
    <row r="654" spans="1:17" x14ac:dyDescent="0.25">
      <c r="A654" s="105">
        <v>39819</v>
      </c>
      <c r="B654" t="s">
        <v>121</v>
      </c>
      <c r="C654" s="108">
        <v>6.0199999999999997E-2</v>
      </c>
      <c r="D654" s="108">
        <v>6.4899999999999999E-2</v>
      </c>
      <c r="E654" s="108">
        <v>8.0600000000000005E-2</v>
      </c>
      <c r="F654" s="108">
        <v>6.8599999999999994E-2</v>
      </c>
      <c r="G654" s="187"/>
      <c r="H654" s="108"/>
      <c r="I654" s="108"/>
      <c r="J654" s="108"/>
      <c r="K654" s="108">
        <v>6.5799999999999997E-2</v>
      </c>
      <c r="L654" s="108"/>
      <c r="M654" s="108"/>
      <c r="N654" s="108"/>
      <c r="O654" s="189">
        <f t="shared" si="20"/>
        <v>39814</v>
      </c>
      <c r="Q654" s="185">
        <f t="shared" si="21"/>
        <v>8.9999999999999802E-4</v>
      </c>
    </row>
    <row r="655" spans="1:17" x14ac:dyDescent="0.25">
      <c r="A655" s="105">
        <v>39820</v>
      </c>
      <c r="B655" t="s">
        <v>121</v>
      </c>
      <c r="C655" s="108">
        <v>6.0199999999999997E-2</v>
      </c>
      <c r="D655" s="108">
        <v>6.4799999999999996E-2</v>
      </c>
      <c r="E655" s="108">
        <v>8.0100000000000005E-2</v>
      </c>
      <c r="F655" s="108">
        <v>6.8400000000000002E-2</v>
      </c>
      <c r="G655" s="187"/>
      <c r="H655" s="108"/>
      <c r="I655" s="108"/>
      <c r="J655" s="108"/>
      <c r="K655" s="108">
        <v>6.5700000000000008E-2</v>
      </c>
      <c r="L655" s="108"/>
      <c r="M655" s="108"/>
      <c r="N655" s="108"/>
      <c r="O655" s="189">
        <f t="shared" si="20"/>
        <v>39814</v>
      </c>
      <c r="Q655" s="185">
        <f t="shared" si="21"/>
        <v>9.000000000000119E-4</v>
      </c>
    </row>
    <row r="656" spans="1:17" x14ac:dyDescent="0.25">
      <c r="A656" s="105">
        <v>39821</v>
      </c>
      <c r="B656" t="s">
        <v>121</v>
      </c>
      <c r="C656" s="108">
        <v>5.9900000000000002E-2</v>
      </c>
      <c r="D656" s="108">
        <v>6.4100000000000004E-2</v>
      </c>
      <c r="E656" s="108">
        <v>7.9699999999999993E-2</v>
      </c>
      <c r="F656" s="108">
        <v>6.7900000000000002E-2</v>
      </c>
      <c r="G656" s="187"/>
      <c r="H656" s="108"/>
      <c r="I656" s="108"/>
      <c r="J656" s="108"/>
      <c r="K656" s="108">
        <v>6.5099999999999991E-2</v>
      </c>
      <c r="L656" s="108"/>
      <c r="M656" s="108"/>
      <c r="N656" s="108"/>
      <c r="O656" s="189">
        <f t="shared" si="20"/>
        <v>39814</v>
      </c>
      <c r="Q656" s="185">
        <f t="shared" si="21"/>
        <v>9.9999999999998701E-4</v>
      </c>
    </row>
    <row r="657" spans="1:17" x14ac:dyDescent="0.25">
      <c r="A657" s="105">
        <v>39822</v>
      </c>
      <c r="B657" t="s">
        <v>121</v>
      </c>
      <c r="C657" s="108">
        <v>5.9900000000000002E-2</v>
      </c>
      <c r="D657" s="108">
        <v>6.3799999999999996E-2</v>
      </c>
      <c r="E657" s="108">
        <v>7.9299999999999995E-2</v>
      </c>
      <c r="F657" s="108">
        <v>6.7699999999999996E-2</v>
      </c>
      <c r="G657" s="187"/>
      <c r="H657" s="108"/>
      <c r="I657" s="108"/>
      <c r="J657" s="108"/>
      <c r="K657" s="108">
        <v>6.4399999999999999E-2</v>
      </c>
      <c r="L657" s="108"/>
      <c r="M657" s="108"/>
      <c r="N657" s="108"/>
      <c r="O657" s="189">
        <f t="shared" si="20"/>
        <v>39814</v>
      </c>
      <c r="Q657" s="185">
        <f t="shared" si="21"/>
        <v>6.0000000000000331E-4</v>
      </c>
    </row>
    <row r="658" spans="1:17" x14ac:dyDescent="0.25">
      <c r="A658" s="105">
        <v>39825</v>
      </c>
      <c r="B658" t="s">
        <v>121</v>
      </c>
      <c r="C658" s="108">
        <v>5.9299999999999999E-2</v>
      </c>
      <c r="D658" s="108">
        <v>6.3100000000000003E-2</v>
      </c>
      <c r="E658" s="108">
        <v>7.8200000000000006E-2</v>
      </c>
      <c r="F658" s="108">
        <v>6.6900000000000001E-2</v>
      </c>
      <c r="G658" s="187"/>
      <c r="H658" s="108"/>
      <c r="I658" s="108"/>
      <c r="J658" s="108"/>
      <c r="K658" s="108">
        <v>6.3700000000000007E-2</v>
      </c>
      <c r="L658" s="108"/>
      <c r="M658" s="108"/>
      <c r="N658" s="108"/>
      <c r="O658" s="189">
        <f t="shared" si="20"/>
        <v>39814</v>
      </c>
      <c r="Q658" s="185">
        <f t="shared" si="21"/>
        <v>6.0000000000000331E-4</v>
      </c>
    </row>
    <row r="659" spans="1:17" x14ac:dyDescent="0.25">
      <c r="A659" s="105">
        <v>39826</v>
      </c>
      <c r="B659" t="s">
        <v>121</v>
      </c>
      <c r="C659" s="108">
        <v>5.96E-2</v>
      </c>
      <c r="D659" s="108">
        <v>6.3299999999999995E-2</v>
      </c>
      <c r="E659" s="108">
        <v>7.8299999999999995E-2</v>
      </c>
      <c r="F659" s="108">
        <v>6.7100000000000007E-2</v>
      </c>
      <c r="G659" s="187"/>
      <c r="H659" s="108"/>
      <c r="I659" s="108"/>
      <c r="J659" s="108"/>
      <c r="K659" s="108">
        <v>6.3799999999999996E-2</v>
      </c>
      <c r="L659" s="108"/>
      <c r="M659" s="108"/>
      <c r="N659" s="108"/>
      <c r="O659" s="189">
        <f t="shared" si="20"/>
        <v>39814</v>
      </c>
      <c r="Q659" s="185">
        <f t="shared" si="21"/>
        <v>5.0000000000000044E-4</v>
      </c>
    </row>
    <row r="660" spans="1:17" x14ac:dyDescent="0.25">
      <c r="A660" s="105">
        <v>39827</v>
      </c>
      <c r="B660" t="s">
        <v>121</v>
      </c>
      <c r="C660" s="108">
        <v>5.8400000000000001E-2</v>
      </c>
      <c r="D660" s="108">
        <v>6.2100000000000002E-2</v>
      </c>
      <c r="E660" s="108">
        <v>7.6799999999999993E-2</v>
      </c>
      <c r="F660" s="108">
        <v>6.5799999999999997E-2</v>
      </c>
      <c r="G660" s="187"/>
      <c r="H660" s="108"/>
      <c r="I660" s="108"/>
      <c r="J660" s="108"/>
      <c r="K660" s="108">
        <v>6.2699999999999992E-2</v>
      </c>
      <c r="L660" s="108"/>
      <c r="M660" s="108"/>
      <c r="N660" s="108"/>
      <c r="O660" s="189">
        <f t="shared" si="20"/>
        <v>39814</v>
      </c>
      <c r="Q660" s="185">
        <f t="shared" si="21"/>
        <v>5.9999999999998943E-4</v>
      </c>
    </row>
    <row r="661" spans="1:17" x14ac:dyDescent="0.25">
      <c r="A661" s="105">
        <v>39828</v>
      </c>
      <c r="B661" t="s">
        <v>121</v>
      </c>
      <c r="C661" s="108">
        <v>5.8099999999999999E-2</v>
      </c>
      <c r="D661" s="108">
        <v>6.1800000000000001E-2</v>
      </c>
      <c r="E661" s="108">
        <v>7.6499999999999999E-2</v>
      </c>
      <c r="F661" s="108">
        <v>6.5500000000000003E-2</v>
      </c>
      <c r="G661" s="187"/>
      <c r="H661" s="108"/>
      <c r="I661" s="108"/>
      <c r="J661" s="108"/>
      <c r="K661" s="108">
        <v>6.2400000000000004E-2</v>
      </c>
      <c r="L661" s="108"/>
      <c r="M661" s="108"/>
      <c r="N661" s="108"/>
      <c r="O661" s="189">
        <f t="shared" si="20"/>
        <v>39814</v>
      </c>
      <c r="Q661" s="185">
        <f t="shared" si="21"/>
        <v>6.0000000000000331E-4</v>
      </c>
    </row>
    <row r="662" spans="1:17" x14ac:dyDescent="0.25">
      <c r="A662" s="105">
        <v>39829</v>
      </c>
      <c r="B662" t="s">
        <v>121</v>
      </c>
      <c r="C662" s="108">
        <v>5.8000000000000003E-2</v>
      </c>
      <c r="D662" s="108">
        <v>6.1499999999999999E-2</v>
      </c>
      <c r="E662" s="108">
        <v>7.6799999999999993E-2</v>
      </c>
      <c r="F662" s="108">
        <v>6.54E-2</v>
      </c>
      <c r="G662" s="187"/>
      <c r="H662" s="108"/>
      <c r="I662" s="108"/>
      <c r="J662" s="108"/>
      <c r="K662" s="108">
        <v>6.2300000000000001E-2</v>
      </c>
      <c r="L662" s="108"/>
      <c r="M662" s="108"/>
      <c r="N662" s="108"/>
      <c r="O662" s="189">
        <f t="shared" si="20"/>
        <v>39814</v>
      </c>
      <c r="Q662" s="185">
        <f t="shared" si="21"/>
        <v>8.000000000000021E-4</v>
      </c>
    </row>
    <row r="663" spans="1:17" x14ac:dyDescent="0.25">
      <c r="A663" s="105">
        <v>39836</v>
      </c>
      <c r="B663" t="s">
        <v>121</v>
      </c>
      <c r="C663" s="108">
        <v>6.1600000000000002E-2</v>
      </c>
      <c r="D663" s="108">
        <v>6.5199999999999994E-2</v>
      </c>
      <c r="E663" s="108">
        <v>8.0500000000000002E-2</v>
      </c>
      <c r="F663" s="108">
        <v>6.9099999999999995E-2</v>
      </c>
      <c r="G663" s="187"/>
      <c r="H663" s="108"/>
      <c r="I663" s="108"/>
      <c r="J663" s="108"/>
      <c r="K663" s="108">
        <v>6.5600000000000006E-2</v>
      </c>
      <c r="L663" s="108"/>
      <c r="M663" s="108"/>
      <c r="N663" s="108"/>
      <c r="O663" s="189">
        <f t="shared" si="20"/>
        <v>39814</v>
      </c>
      <c r="Q663" s="185">
        <f t="shared" si="21"/>
        <v>4.0000000000001146E-4</v>
      </c>
    </row>
    <row r="664" spans="1:17" x14ac:dyDescent="0.25">
      <c r="A664" s="105">
        <v>39839</v>
      </c>
      <c r="B664" t="s">
        <v>121</v>
      </c>
      <c r="C664" s="108">
        <v>6.2100000000000002E-2</v>
      </c>
      <c r="D664" s="108">
        <v>6.5699999999999995E-2</v>
      </c>
      <c r="E664" s="108">
        <v>8.0600000000000005E-2</v>
      </c>
      <c r="F664" s="108">
        <v>6.9500000000000006E-2</v>
      </c>
      <c r="G664" s="187"/>
      <c r="H664" s="108"/>
      <c r="I664" s="108"/>
      <c r="J664" s="108"/>
      <c r="K664" s="108">
        <v>6.6000000000000003E-2</v>
      </c>
      <c r="L664" s="108"/>
      <c r="M664" s="108"/>
      <c r="N664" s="108"/>
      <c r="O664" s="189">
        <f t="shared" si="20"/>
        <v>39814</v>
      </c>
      <c r="Q664" s="185">
        <f t="shared" si="21"/>
        <v>3.0000000000000859E-4</v>
      </c>
    </row>
    <row r="665" spans="1:17" x14ac:dyDescent="0.25">
      <c r="A665" s="105">
        <v>39841</v>
      </c>
      <c r="B665" t="s">
        <v>121</v>
      </c>
      <c r="C665" s="108">
        <v>6.2199999999999998E-2</v>
      </c>
      <c r="D665" s="108">
        <v>6.4600000000000005E-2</v>
      </c>
      <c r="E665" s="108">
        <v>7.9100000000000004E-2</v>
      </c>
      <c r="F665" s="108">
        <v>6.8599999999999994E-2</v>
      </c>
      <c r="G665" s="187"/>
      <c r="H665" s="108"/>
      <c r="I665" s="108"/>
      <c r="J665" s="108"/>
      <c r="K665" s="108">
        <v>6.5199999999999994E-2</v>
      </c>
      <c r="L665" s="108"/>
      <c r="M665" s="108"/>
      <c r="N665" s="108"/>
      <c r="O665" s="189">
        <f t="shared" si="20"/>
        <v>39814</v>
      </c>
      <c r="Q665" s="185">
        <f t="shared" si="21"/>
        <v>5.9999999999998943E-4</v>
      </c>
    </row>
    <row r="666" spans="1:17" x14ac:dyDescent="0.25">
      <c r="A666" s="105">
        <v>39842</v>
      </c>
      <c r="B666" t="s">
        <v>121</v>
      </c>
      <c r="C666" s="108">
        <v>6.3200000000000006E-2</v>
      </c>
      <c r="D666" s="108">
        <v>6.5600000000000006E-2</v>
      </c>
      <c r="E666" s="108">
        <v>8.0100000000000005E-2</v>
      </c>
      <c r="F666" s="108">
        <v>6.9599999999999995E-2</v>
      </c>
      <c r="G666" s="187"/>
      <c r="H666" s="108"/>
      <c r="I666" s="108"/>
      <c r="J666" s="108"/>
      <c r="K666" s="108">
        <v>6.6199999999999995E-2</v>
      </c>
      <c r="L666" s="108"/>
      <c r="M666" s="108"/>
      <c r="N666" s="108"/>
      <c r="O666" s="189">
        <f t="shared" si="20"/>
        <v>39814</v>
      </c>
      <c r="Q666" s="185">
        <f t="shared" si="21"/>
        <v>5.9999999999998943E-4</v>
      </c>
    </row>
    <row r="667" spans="1:17" x14ac:dyDescent="0.25">
      <c r="A667" s="105">
        <v>39843</v>
      </c>
      <c r="B667" t="s">
        <v>121</v>
      </c>
      <c r="C667" s="108">
        <v>6.2600000000000003E-2</v>
      </c>
      <c r="D667" s="108">
        <v>6.5199999999999994E-2</v>
      </c>
      <c r="E667" s="108">
        <v>7.9699999999999993E-2</v>
      </c>
      <c r="F667" s="108">
        <v>6.9199999999999998E-2</v>
      </c>
      <c r="G667" s="187"/>
      <c r="H667" s="108"/>
      <c r="I667" s="108"/>
      <c r="J667" s="108"/>
      <c r="K667" s="108">
        <v>6.6100000000000006E-2</v>
      </c>
      <c r="L667" s="108"/>
      <c r="M667" s="108"/>
      <c r="N667" s="108"/>
      <c r="O667" s="189">
        <f t="shared" si="20"/>
        <v>39814</v>
      </c>
      <c r="Q667" s="185">
        <f t="shared" si="21"/>
        <v>9.000000000000119E-4</v>
      </c>
    </row>
    <row r="668" spans="1:17" x14ac:dyDescent="0.25">
      <c r="A668" s="105">
        <v>39846</v>
      </c>
      <c r="B668" t="s">
        <v>121</v>
      </c>
      <c r="C668" s="108">
        <v>6.13E-2</v>
      </c>
      <c r="D668" s="108">
        <v>6.3700000000000007E-2</v>
      </c>
      <c r="E668" s="108">
        <v>7.8200000000000006E-2</v>
      </c>
      <c r="F668" s="108">
        <v>6.7699999999999996E-2</v>
      </c>
      <c r="G668" s="187"/>
      <c r="H668" s="108"/>
      <c r="I668" s="108"/>
      <c r="J668" s="108"/>
      <c r="K668" s="108">
        <v>6.480000000000001E-2</v>
      </c>
      <c r="L668" s="108"/>
      <c r="M668" s="108"/>
      <c r="N668" s="108"/>
      <c r="O668" s="189">
        <f t="shared" si="20"/>
        <v>39845</v>
      </c>
      <c r="Q668" s="185">
        <f t="shared" si="21"/>
        <v>1.1000000000000038E-3</v>
      </c>
    </row>
    <row r="669" spans="1:17" x14ac:dyDescent="0.25">
      <c r="A669" s="105">
        <v>39847</v>
      </c>
      <c r="B669" t="s">
        <v>121</v>
      </c>
      <c r="C669" s="108">
        <v>6.2799999999999995E-2</v>
      </c>
      <c r="D669" s="108">
        <v>6.5000000000000002E-2</v>
      </c>
      <c r="E669" s="108">
        <v>7.9200000000000007E-2</v>
      </c>
      <c r="F669" s="108">
        <v>6.9000000000000006E-2</v>
      </c>
      <c r="G669" s="187"/>
      <c r="H669" s="108"/>
      <c r="I669" s="108"/>
      <c r="J669" s="108"/>
      <c r="K669" s="108">
        <v>6.6100000000000006E-2</v>
      </c>
      <c r="L669" s="108"/>
      <c r="M669" s="108"/>
      <c r="N669" s="108"/>
      <c r="O669" s="189">
        <f t="shared" si="20"/>
        <v>39845</v>
      </c>
      <c r="Q669" s="185">
        <f t="shared" si="21"/>
        <v>1.1000000000000038E-3</v>
      </c>
    </row>
    <row r="670" spans="1:17" x14ac:dyDescent="0.25">
      <c r="A670" s="105">
        <v>39848</v>
      </c>
      <c r="B670" t="s">
        <v>121</v>
      </c>
      <c r="C670" s="108">
        <v>6.3299999999999995E-2</v>
      </c>
      <c r="D670" s="108">
        <v>6.5199999999999994E-2</v>
      </c>
      <c r="E670" s="108">
        <v>7.9600000000000004E-2</v>
      </c>
      <c r="F670" s="108">
        <v>6.9400000000000003E-2</v>
      </c>
      <c r="G670" s="187"/>
      <c r="H670" s="108"/>
      <c r="I670" s="108"/>
      <c r="J670" s="108"/>
      <c r="K670" s="108">
        <v>6.6400000000000001E-2</v>
      </c>
      <c r="L670" s="108"/>
      <c r="M670" s="108"/>
      <c r="N670" s="108"/>
      <c r="O670" s="189">
        <f t="shared" si="20"/>
        <v>39845</v>
      </c>
      <c r="Q670" s="185">
        <f t="shared" si="21"/>
        <v>1.2000000000000066E-3</v>
      </c>
    </row>
    <row r="671" spans="1:17" x14ac:dyDescent="0.25">
      <c r="A671" s="105">
        <v>39849</v>
      </c>
      <c r="B671" t="s">
        <v>121</v>
      </c>
      <c r="C671" s="108">
        <v>6.3E-2</v>
      </c>
      <c r="D671" s="108">
        <v>6.4600000000000005E-2</v>
      </c>
      <c r="E671" s="108">
        <v>7.9200000000000007E-2</v>
      </c>
      <c r="F671" s="108">
        <v>6.8900000000000003E-2</v>
      </c>
      <c r="G671" s="187"/>
      <c r="H671" s="108"/>
      <c r="I671" s="108"/>
      <c r="J671" s="108"/>
      <c r="K671" s="108">
        <v>6.5600000000000006E-2</v>
      </c>
      <c r="L671" s="108"/>
      <c r="M671" s="108"/>
      <c r="N671" s="108"/>
      <c r="O671" s="189">
        <f t="shared" si="20"/>
        <v>39845</v>
      </c>
      <c r="Q671" s="185">
        <f t="shared" si="21"/>
        <v>1.0000000000000009E-3</v>
      </c>
    </row>
    <row r="672" spans="1:17" x14ac:dyDescent="0.25">
      <c r="A672" s="105">
        <v>39850</v>
      </c>
      <c r="B672" t="s">
        <v>121</v>
      </c>
      <c r="C672" s="108">
        <v>6.3100000000000003E-2</v>
      </c>
      <c r="D672" s="108">
        <v>6.4799999999999996E-2</v>
      </c>
      <c r="E672" s="108">
        <v>7.8899999999999998E-2</v>
      </c>
      <c r="F672" s="108">
        <v>6.8900000000000003E-2</v>
      </c>
      <c r="G672" s="187"/>
      <c r="H672" s="108"/>
      <c r="I672" s="108"/>
      <c r="J672" s="108"/>
      <c r="K672" s="108">
        <v>6.5799999999999997E-2</v>
      </c>
      <c r="L672" s="108"/>
      <c r="M672" s="108"/>
      <c r="N672" s="108"/>
      <c r="O672" s="189">
        <f t="shared" si="20"/>
        <v>39845</v>
      </c>
      <c r="Q672" s="185">
        <f t="shared" si="21"/>
        <v>1.0000000000000009E-3</v>
      </c>
    </row>
    <row r="673" spans="1:17" x14ac:dyDescent="0.25">
      <c r="A673" s="105">
        <v>39853</v>
      </c>
      <c r="B673" t="s">
        <v>121</v>
      </c>
      <c r="C673" s="108">
        <v>6.3399999999999998E-2</v>
      </c>
      <c r="D673" s="108">
        <v>6.3799999999999996E-2</v>
      </c>
      <c r="E673" s="108">
        <v>7.8600000000000003E-2</v>
      </c>
      <c r="F673" s="108">
        <v>6.8599999999999994E-2</v>
      </c>
      <c r="G673" s="187"/>
      <c r="H673" s="108"/>
      <c r="I673" s="108"/>
      <c r="J673" s="108"/>
      <c r="K673" s="108">
        <v>6.54E-2</v>
      </c>
      <c r="L673" s="108"/>
      <c r="M673" s="108"/>
      <c r="N673" s="108"/>
      <c r="O673" s="189">
        <f t="shared" si="20"/>
        <v>39845</v>
      </c>
      <c r="Q673" s="185">
        <f t="shared" si="21"/>
        <v>1.6000000000000042E-3</v>
      </c>
    </row>
    <row r="674" spans="1:17" x14ac:dyDescent="0.25">
      <c r="A674" s="105">
        <v>39854</v>
      </c>
      <c r="B674" t="s">
        <v>121</v>
      </c>
      <c r="C674" s="108">
        <v>6.1600000000000002E-2</v>
      </c>
      <c r="D674" s="108">
        <v>6.1899999999999997E-2</v>
      </c>
      <c r="E674" s="108">
        <v>7.6700000000000004E-2</v>
      </c>
      <c r="F674" s="108">
        <v>6.6699999999999995E-2</v>
      </c>
      <c r="G674" s="187"/>
      <c r="H674" s="108"/>
      <c r="I674" s="108"/>
      <c r="J674" s="108"/>
      <c r="K674" s="108">
        <v>6.3600000000000004E-2</v>
      </c>
      <c r="L674" s="108"/>
      <c r="M674" s="108"/>
      <c r="N674" s="108"/>
      <c r="O674" s="189">
        <f t="shared" si="20"/>
        <v>39845</v>
      </c>
      <c r="Q674" s="185">
        <f t="shared" si="21"/>
        <v>1.7000000000000071E-3</v>
      </c>
    </row>
    <row r="675" spans="1:17" x14ac:dyDescent="0.25">
      <c r="A675" s="105">
        <v>39855</v>
      </c>
      <c r="B675" t="s">
        <v>121</v>
      </c>
      <c r="C675" s="108">
        <v>6.08E-2</v>
      </c>
      <c r="D675" s="108">
        <v>6.0999999999999999E-2</v>
      </c>
      <c r="E675" s="108">
        <v>7.5899999999999995E-2</v>
      </c>
      <c r="F675" s="108">
        <v>6.59E-2</v>
      </c>
      <c r="G675" s="187"/>
      <c r="H675" s="108"/>
      <c r="I675" s="108"/>
      <c r="J675" s="108"/>
      <c r="K675" s="108">
        <v>6.2699999999999992E-2</v>
      </c>
      <c r="L675" s="108"/>
      <c r="M675" s="108"/>
      <c r="N675" s="108"/>
      <c r="O675" s="189">
        <f t="shared" si="20"/>
        <v>39845</v>
      </c>
      <c r="Q675" s="185">
        <f t="shared" si="21"/>
        <v>1.6999999999999932E-3</v>
      </c>
    </row>
    <row r="676" spans="1:17" x14ac:dyDescent="0.25">
      <c r="A676" s="105">
        <v>39856</v>
      </c>
      <c r="B676" t="s">
        <v>121</v>
      </c>
      <c r="C676" s="108">
        <v>6.0900000000000003E-2</v>
      </c>
      <c r="D676" s="108">
        <v>6.1100000000000002E-2</v>
      </c>
      <c r="E676" s="108">
        <v>7.5899999999999995E-2</v>
      </c>
      <c r="F676" s="108">
        <v>6.6000000000000003E-2</v>
      </c>
      <c r="G676" s="187"/>
      <c r="H676" s="108"/>
      <c r="I676" s="108"/>
      <c r="J676" s="108"/>
      <c r="K676" s="108">
        <v>6.3E-2</v>
      </c>
      <c r="L676" s="108"/>
      <c r="M676" s="108"/>
      <c r="N676" s="108"/>
      <c r="O676" s="189">
        <f t="shared" si="20"/>
        <v>39845</v>
      </c>
      <c r="Q676" s="185">
        <f t="shared" si="21"/>
        <v>1.8999999999999989E-3</v>
      </c>
    </row>
    <row r="677" spans="1:17" x14ac:dyDescent="0.25">
      <c r="A677" s="105">
        <v>39857</v>
      </c>
      <c r="B677" t="s">
        <v>121</v>
      </c>
      <c r="C677" s="108">
        <v>6.3200000000000006E-2</v>
      </c>
      <c r="D677" s="108">
        <v>6.3299999999999995E-2</v>
      </c>
      <c r="E677" s="108">
        <v>7.7799999999999994E-2</v>
      </c>
      <c r="F677" s="108">
        <v>6.8099999999999994E-2</v>
      </c>
      <c r="G677" s="187"/>
      <c r="H677" s="108"/>
      <c r="I677" s="108"/>
      <c r="J677" s="108"/>
      <c r="K677" s="108">
        <v>6.5199999999999994E-2</v>
      </c>
      <c r="L677" s="108"/>
      <c r="M677" s="108"/>
      <c r="N677" s="108"/>
      <c r="O677" s="189">
        <f t="shared" si="20"/>
        <v>39845</v>
      </c>
      <c r="Q677" s="185">
        <f t="shared" si="21"/>
        <v>1.8999999999999989E-3</v>
      </c>
    </row>
    <row r="678" spans="1:17" x14ac:dyDescent="0.25">
      <c r="A678" s="105">
        <v>39861</v>
      </c>
      <c r="B678" t="s">
        <v>121</v>
      </c>
      <c r="C678" s="108">
        <v>5.8599999999999999E-2</v>
      </c>
      <c r="D678" s="108">
        <v>6.1400000000000003E-2</v>
      </c>
      <c r="E678" s="108">
        <v>7.5899999999999995E-2</v>
      </c>
      <c r="F678" s="108">
        <v>6.5299999999999997E-2</v>
      </c>
      <c r="G678" s="187"/>
      <c r="H678" s="108"/>
      <c r="I678" s="108"/>
      <c r="J678" s="108"/>
      <c r="K678" s="108">
        <v>6.3200000000000006E-2</v>
      </c>
      <c r="L678" s="108"/>
      <c r="M678" s="108"/>
      <c r="N678" s="108"/>
      <c r="O678" s="189">
        <f t="shared" si="20"/>
        <v>39845</v>
      </c>
      <c r="Q678" s="185">
        <f t="shared" si="21"/>
        <v>1.800000000000003E-3</v>
      </c>
    </row>
    <row r="679" spans="1:17" x14ac:dyDescent="0.25">
      <c r="A679" s="105">
        <v>39862</v>
      </c>
      <c r="B679" t="s">
        <v>121</v>
      </c>
      <c r="C679" s="108">
        <v>5.8700000000000002E-2</v>
      </c>
      <c r="D679" s="108">
        <v>6.1699999999999998E-2</v>
      </c>
      <c r="E679" s="108">
        <v>7.5600000000000001E-2</v>
      </c>
      <c r="F679" s="108">
        <v>6.5299999999999997E-2</v>
      </c>
      <c r="G679" s="187"/>
      <c r="H679" s="108"/>
      <c r="I679" s="108"/>
      <c r="J679" s="108"/>
      <c r="K679" s="108">
        <v>6.3600000000000004E-2</v>
      </c>
      <c r="L679" s="108"/>
      <c r="M679" s="108"/>
      <c r="N679" s="108"/>
      <c r="O679" s="189">
        <f t="shared" si="20"/>
        <v>39845</v>
      </c>
      <c r="Q679" s="185">
        <f t="shared" si="21"/>
        <v>1.9000000000000059E-3</v>
      </c>
    </row>
    <row r="680" spans="1:17" x14ac:dyDescent="0.25">
      <c r="A680" s="105">
        <v>39863</v>
      </c>
      <c r="B680" t="s">
        <v>121</v>
      </c>
      <c r="C680" s="108">
        <v>6.0600000000000001E-2</v>
      </c>
      <c r="D680" s="108">
        <v>6.3399999999999998E-2</v>
      </c>
      <c r="E680" s="108">
        <v>7.7200000000000005E-2</v>
      </c>
      <c r="F680" s="108">
        <v>6.7100000000000007E-2</v>
      </c>
      <c r="G680" s="187"/>
      <c r="H680" s="108"/>
      <c r="I680" s="108"/>
      <c r="J680" s="108"/>
      <c r="K680" s="108">
        <v>6.5199999999999994E-2</v>
      </c>
      <c r="L680" s="108"/>
      <c r="M680" s="108"/>
      <c r="N680" s="108"/>
      <c r="O680" s="189">
        <f t="shared" si="20"/>
        <v>39845</v>
      </c>
      <c r="Q680" s="185">
        <f t="shared" si="21"/>
        <v>1.799999999999996E-3</v>
      </c>
    </row>
    <row r="681" spans="1:17" x14ac:dyDescent="0.25">
      <c r="A681" s="105">
        <v>39864</v>
      </c>
      <c r="B681" t="s">
        <v>121</v>
      </c>
      <c r="C681" s="108">
        <v>5.9400000000000001E-2</v>
      </c>
      <c r="D681" s="108">
        <v>6.2199999999999998E-2</v>
      </c>
      <c r="E681" s="108">
        <v>7.6300000000000007E-2</v>
      </c>
      <c r="F681" s="108">
        <v>6.6000000000000003E-2</v>
      </c>
      <c r="G681" s="187"/>
      <c r="H681" s="108"/>
      <c r="I681" s="108"/>
      <c r="J681" s="108"/>
      <c r="K681" s="108">
        <v>6.4100000000000004E-2</v>
      </c>
      <c r="L681" s="108"/>
      <c r="M681" s="108"/>
      <c r="N681" s="108"/>
      <c r="O681" s="189">
        <f t="shared" si="20"/>
        <v>39845</v>
      </c>
      <c r="Q681" s="185">
        <f t="shared" si="21"/>
        <v>1.9000000000000059E-3</v>
      </c>
    </row>
    <row r="682" spans="1:17" x14ac:dyDescent="0.25">
      <c r="A682" s="105">
        <v>39867</v>
      </c>
      <c r="B682" t="s">
        <v>121</v>
      </c>
      <c r="C682" s="108">
        <v>5.8999999999999997E-2</v>
      </c>
      <c r="D682" s="108">
        <v>6.2100000000000002E-2</v>
      </c>
      <c r="E682" s="108">
        <v>7.6300000000000007E-2</v>
      </c>
      <c r="F682" s="108">
        <v>6.5799999999999997E-2</v>
      </c>
      <c r="G682" s="187"/>
      <c r="H682" s="108"/>
      <c r="I682" s="108"/>
      <c r="J682" s="108"/>
      <c r="K682" s="108">
        <v>6.3899999999999998E-2</v>
      </c>
      <c r="L682" s="108"/>
      <c r="M682" s="108"/>
      <c r="N682" s="108"/>
      <c r="O682" s="189">
        <f t="shared" si="20"/>
        <v>39845</v>
      </c>
      <c r="Q682" s="185">
        <f t="shared" si="21"/>
        <v>1.799999999999996E-3</v>
      </c>
    </row>
    <row r="683" spans="1:17" x14ac:dyDescent="0.25">
      <c r="A683" s="105">
        <v>39868</v>
      </c>
      <c r="B683" t="s">
        <v>121</v>
      </c>
      <c r="C683" s="108">
        <v>5.8900000000000001E-2</v>
      </c>
      <c r="D683" s="108">
        <v>6.2199999999999998E-2</v>
      </c>
      <c r="E683" s="108">
        <v>7.6399999999999996E-2</v>
      </c>
      <c r="F683" s="108">
        <v>6.5799999999999997E-2</v>
      </c>
      <c r="G683" s="187"/>
      <c r="H683" s="108"/>
      <c r="I683" s="108"/>
      <c r="J683" s="108"/>
      <c r="K683" s="108">
        <v>6.3899999999999998E-2</v>
      </c>
      <c r="L683" s="108"/>
      <c r="M683" s="108"/>
      <c r="N683" s="108"/>
      <c r="O683" s="189">
        <f t="shared" si="20"/>
        <v>39845</v>
      </c>
      <c r="Q683" s="185">
        <f t="shared" si="21"/>
        <v>1.7000000000000001E-3</v>
      </c>
    </row>
    <row r="684" spans="1:17" x14ac:dyDescent="0.25">
      <c r="A684" s="105">
        <v>39869</v>
      </c>
      <c r="B684" t="s">
        <v>121</v>
      </c>
      <c r="C684" s="108">
        <v>0.06</v>
      </c>
      <c r="D684" s="108">
        <v>6.3299999999999995E-2</v>
      </c>
      <c r="E684" s="108">
        <v>7.7399999999999997E-2</v>
      </c>
      <c r="F684" s="108">
        <v>6.6900000000000001E-2</v>
      </c>
      <c r="G684" s="187"/>
      <c r="H684" s="108"/>
      <c r="I684" s="108"/>
      <c r="J684" s="108"/>
      <c r="K684" s="108">
        <v>6.5000000000000002E-2</v>
      </c>
      <c r="L684" s="108"/>
      <c r="M684" s="108"/>
      <c r="N684" s="108"/>
      <c r="O684" s="189">
        <f t="shared" si="20"/>
        <v>39845</v>
      </c>
      <c r="Q684" s="185">
        <f t="shared" si="21"/>
        <v>1.7000000000000071E-3</v>
      </c>
    </row>
    <row r="685" spans="1:17" x14ac:dyDescent="0.25">
      <c r="A685" s="105">
        <v>39870</v>
      </c>
      <c r="B685" t="s">
        <v>121</v>
      </c>
      <c r="C685" s="108">
        <v>6.0499999999999998E-2</v>
      </c>
      <c r="D685" s="108">
        <v>6.3299999999999995E-2</v>
      </c>
      <c r="E685" s="108">
        <v>7.7799999999999994E-2</v>
      </c>
      <c r="F685" s="108">
        <v>6.7199999999999996E-2</v>
      </c>
      <c r="G685" s="187"/>
      <c r="H685" s="108"/>
      <c r="I685" s="108"/>
      <c r="J685" s="108"/>
      <c r="K685" s="108">
        <v>6.5199999999999994E-2</v>
      </c>
      <c r="L685" s="108"/>
      <c r="M685" s="108"/>
      <c r="N685" s="108"/>
      <c r="O685" s="189">
        <f t="shared" si="20"/>
        <v>39845</v>
      </c>
      <c r="Q685" s="185">
        <f t="shared" si="21"/>
        <v>1.8999999999999989E-3</v>
      </c>
    </row>
    <row r="686" spans="1:17" x14ac:dyDescent="0.25">
      <c r="A686" s="105">
        <v>39871</v>
      </c>
      <c r="B686" t="s">
        <v>121</v>
      </c>
      <c r="C686" s="108">
        <v>6.1199999999999997E-2</v>
      </c>
      <c r="D686" s="108">
        <v>6.3799999999999996E-2</v>
      </c>
      <c r="E686" s="108">
        <v>7.85E-2</v>
      </c>
      <c r="F686" s="108">
        <v>6.7799999999999999E-2</v>
      </c>
      <c r="G686" s="187"/>
      <c r="H686" s="108"/>
      <c r="I686" s="108"/>
      <c r="J686" s="108"/>
      <c r="K686" s="108">
        <v>6.59E-2</v>
      </c>
      <c r="L686" s="108"/>
      <c r="M686" s="108"/>
      <c r="N686" s="108"/>
      <c r="O686" s="189">
        <f t="shared" si="20"/>
        <v>39845</v>
      </c>
      <c r="Q686" s="185">
        <f t="shared" si="21"/>
        <v>2.1000000000000046E-3</v>
      </c>
    </row>
    <row r="687" spans="1:17" x14ac:dyDescent="0.25">
      <c r="A687" s="105">
        <v>39874</v>
      </c>
      <c r="B687" t="s">
        <v>121</v>
      </c>
      <c r="C687" s="108">
        <v>6.0499999999999998E-2</v>
      </c>
      <c r="D687" s="108">
        <v>6.3299999999999995E-2</v>
      </c>
      <c r="E687" s="108">
        <v>7.8E-2</v>
      </c>
      <c r="F687" s="108">
        <v>6.7299999999999999E-2</v>
      </c>
      <c r="G687" s="187"/>
      <c r="H687" s="108"/>
      <c r="I687" s="108"/>
      <c r="J687" s="108"/>
      <c r="K687" s="108">
        <v>6.54E-2</v>
      </c>
      <c r="L687" s="108"/>
      <c r="M687" s="108"/>
      <c r="N687" s="108"/>
      <c r="O687" s="189">
        <f t="shared" si="20"/>
        <v>39873</v>
      </c>
      <c r="Q687" s="185">
        <f t="shared" si="21"/>
        <v>2.1000000000000046E-3</v>
      </c>
    </row>
    <row r="688" spans="1:17" x14ac:dyDescent="0.25">
      <c r="A688" s="105">
        <v>39875</v>
      </c>
      <c r="B688" t="s">
        <v>121</v>
      </c>
      <c r="C688" s="108">
        <v>6.1100000000000002E-2</v>
      </c>
      <c r="D688" s="108">
        <v>6.4199999999999993E-2</v>
      </c>
      <c r="E688" s="108">
        <v>7.8700000000000006E-2</v>
      </c>
      <c r="F688" s="108">
        <v>6.8000000000000005E-2</v>
      </c>
      <c r="G688" s="187"/>
      <c r="H688" s="108"/>
      <c r="I688" s="108"/>
      <c r="J688" s="108"/>
      <c r="K688" s="108">
        <v>6.6100000000000006E-2</v>
      </c>
      <c r="L688" s="108"/>
      <c r="M688" s="108"/>
      <c r="N688" s="108"/>
      <c r="O688" s="189">
        <f t="shared" si="20"/>
        <v>39873</v>
      </c>
      <c r="Q688" s="185">
        <f t="shared" si="21"/>
        <v>1.9000000000000128E-3</v>
      </c>
    </row>
    <row r="689" spans="1:17" x14ac:dyDescent="0.25">
      <c r="A689" s="105">
        <v>39876</v>
      </c>
      <c r="B689" t="s">
        <v>121</v>
      </c>
      <c r="C689" s="108">
        <v>6.1400000000000003E-2</v>
      </c>
      <c r="D689" s="108">
        <v>6.4500000000000002E-2</v>
      </c>
      <c r="E689" s="108">
        <v>7.8899999999999998E-2</v>
      </c>
      <c r="F689" s="108">
        <v>6.83E-2</v>
      </c>
      <c r="G689" s="187"/>
      <c r="H689" s="108"/>
      <c r="I689" s="108"/>
      <c r="J689" s="108"/>
      <c r="K689" s="108">
        <v>6.6400000000000001E-2</v>
      </c>
      <c r="L689" s="108"/>
      <c r="M689" s="108"/>
      <c r="N689" s="108"/>
      <c r="O689" s="189">
        <f t="shared" si="20"/>
        <v>39873</v>
      </c>
      <c r="Q689" s="185">
        <f t="shared" si="21"/>
        <v>1.8999999999999989E-3</v>
      </c>
    </row>
    <row r="690" spans="1:17" x14ac:dyDescent="0.25">
      <c r="A690" s="105">
        <v>39877</v>
      </c>
      <c r="B690" t="s">
        <v>121</v>
      </c>
      <c r="C690" s="108">
        <v>5.9499999999999997E-2</v>
      </c>
      <c r="D690" s="108">
        <v>6.2300000000000001E-2</v>
      </c>
      <c r="E690" s="108">
        <v>7.7399999999999997E-2</v>
      </c>
      <c r="F690" s="108">
        <v>6.6400000000000001E-2</v>
      </c>
      <c r="G690" s="187"/>
      <c r="H690" s="108"/>
      <c r="I690" s="108"/>
      <c r="J690" s="108"/>
      <c r="K690" s="108">
        <v>6.4399999999999999E-2</v>
      </c>
      <c r="L690" s="108"/>
      <c r="M690" s="108"/>
      <c r="N690" s="108"/>
      <c r="O690" s="189">
        <f t="shared" si="20"/>
        <v>39873</v>
      </c>
      <c r="Q690" s="185">
        <f t="shared" si="21"/>
        <v>2.0999999999999977E-3</v>
      </c>
    </row>
    <row r="691" spans="1:17" x14ac:dyDescent="0.25">
      <c r="A691" s="105">
        <v>39878</v>
      </c>
      <c r="B691" t="s">
        <v>121</v>
      </c>
      <c r="C691" s="108">
        <v>5.9499999999999997E-2</v>
      </c>
      <c r="D691" s="108">
        <v>6.2300000000000001E-2</v>
      </c>
      <c r="E691" s="108">
        <v>7.7499999999999999E-2</v>
      </c>
      <c r="F691" s="108">
        <v>6.6400000000000001E-2</v>
      </c>
      <c r="G691" s="187"/>
      <c r="H691" s="108"/>
      <c r="I691" s="108"/>
      <c r="J691" s="108"/>
      <c r="K691" s="108">
        <v>6.4699999999999994E-2</v>
      </c>
      <c r="L691" s="108"/>
      <c r="M691" s="108"/>
      <c r="N691" s="108"/>
      <c r="O691" s="189">
        <f t="shared" si="20"/>
        <v>39873</v>
      </c>
      <c r="Q691" s="185">
        <f t="shared" si="21"/>
        <v>2.3999999999999924E-3</v>
      </c>
    </row>
    <row r="692" spans="1:17" x14ac:dyDescent="0.25">
      <c r="A692" s="105">
        <v>39881</v>
      </c>
      <c r="B692" t="s">
        <v>121</v>
      </c>
      <c r="C692" s="108">
        <v>6.0400000000000002E-2</v>
      </c>
      <c r="D692" s="108">
        <v>6.3200000000000006E-2</v>
      </c>
      <c r="E692" s="108">
        <v>7.8600000000000003E-2</v>
      </c>
      <c r="F692" s="108">
        <v>6.7400000000000002E-2</v>
      </c>
      <c r="G692" s="187"/>
      <c r="H692" s="108"/>
      <c r="I692" s="108"/>
      <c r="J692" s="108"/>
      <c r="K692" s="108">
        <v>6.5700000000000008E-2</v>
      </c>
      <c r="L692" s="108"/>
      <c r="M692" s="108"/>
      <c r="N692" s="108"/>
      <c r="O692" s="189">
        <f t="shared" si="20"/>
        <v>39873</v>
      </c>
      <c r="Q692" s="185">
        <f t="shared" si="21"/>
        <v>2.5000000000000022E-3</v>
      </c>
    </row>
    <row r="693" spans="1:17" x14ac:dyDescent="0.25">
      <c r="A693" s="105">
        <v>39882</v>
      </c>
      <c r="B693" t="s">
        <v>121</v>
      </c>
      <c r="C693" s="108">
        <v>6.1600000000000002E-2</v>
      </c>
      <c r="D693" s="108">
        <v>6.4600000000000005E-2</v>
      </c>
      <c r="E693" s="108">
        <v>0.08</v>
      </c>
      <c r="F693" s="108">
        <v>6.8699999999999997E-2</v>
      </c>
      <c r="G693" s="187"/>
      <c r="H693" s="108"/>
      <c r="I693" s="108"/>
      <c r="J693" s="108"/>
      <c r="K693" s="108">
        <v>6.7000000000000004E-2</v>
      </c>
      <c r="L693" s="108"/>
      <c r="M693" s="108"/>
      <c r="N693" s="108"/>
      <c r="O693" s="189">
        <f t="shared" si="20"/>
        <v>39873</v>
      </c>
      <c r="Q693" s="185">
        <f t="shared" si="21"/>
        <v>2.3999999999999994E-3</v>
      </c>
    </row>
    <row r="694" spans="1:17" x14ac:dyDescent="0.25">
      <c r="A694" s="105">
        <v>39883</v>
      </c>
      <c r="B694" t="s">
        <v>121</v>
      </c>
      <c r="C694" s="108">
        <v>6.0999999999999999E-2</v>
      </c>
      <c r="D694" s="108">
        <v>6.4000000000000001E-2</v>
      </c>
      <c r="E694" s="108">
        <v>7.9699999999999993E-2</v>
      </c>
      <c r="F694" s="108">
        <v>6.8199999999999997E-2</v>
      </c>
      <c r="G694" s="187"/>
      <c r="H694" s="108"/>
      <c r="I694" s="108"/>
      <c r="J694" s="108"/>
      <c r="K694" s="108">
        <v>6.6500000000000004E-2</v>
      </c>
      <c r="L694" s="108"/>
      <c r="M694" s="108"/>
      <c r="N694" s="108"/>
      <c r="O694" s="189">
        <f t="shared" si="20"/>
        <v>39873</v>
      </c>
      <c r="Q694" s="185">
        <f t="shared" si="21"/>
        <v>2.5000000000000022E-3</v>
      </c>
    </row>
    <row r="695" spans="1:17" x14ac:dyDescent="0.25">
      <c r="A695" s="105">
        <v>39884</v>
      </c>
      <c r="B695" t="s">
        <v>121</v>
      </c>
      <c r="C695" s="108">
        <v>6.1199999999999997E-2</v>
      </c>
      <c r="D695" s="108">
        <v>6.3899999999999998E-2</v>
      </c>
      <c r="E695" s="108">
        <v>7.9500000000000001E-2</v>
      </c>
      <c r="F695" s="108">
        <v>6.8199999999999997E-2</v>
      </c>
      <c r="G695" s="187"/>
      <c r="H695" s="108"/>
      <c r="I695" s="108"/>
      <c r="J695" s="108"/>
      <c r="K695" s="108">
        <v>6.6400000000000001E-2</v>
      </c>
      <c r="L695" s="108"/>
      <c r="M695" s="108"/>
      <c r="N695" s="108"/>
      <c r="O695" s="189">
        <f t="shared" si="20"/>
        <v>39873</v>
      </c>
      <c r="Q695" s="185">
        <f t="shared" si="21"/>
        <v>2.5000000000000022E-3</v>
      </c>
    </row>
    <row r="696" spans="1:17" x14ac:dyDescent="0.25">
      <c r="A696" s="105">
        <v>39885</v>
      </c>
      <c r="B696" t="s">
        <v>121</v>
      </c>
      <c r="C696" s="108">
        <v>6.1400000000000003E-2</v>
      </c>
      <c r="D696" s="108">
        <v>6.4299999999999996E-2</v>
      </c>
      <c r="E696" s="108">
        <v>0.08</v>
      </c>
      <c r="F696" s="108">
        <v>6.8599999999999994E-2</v>
      </c>
      <c r="G696" s="187"/>
      <c r="H696" s="108"/>
      <c r="I696" s="108"/>
      <c r="J696" s="108"/>
      <c r="K696" s="108">
        <v>6.6799999999999998E-2</v>
      </c>
      <c r="L696" s="108"/>
      <c r="M696" s="108"/>
      <c r="N696" s="108"/>
      <c r="O696" s="189">
        <f t="shared" si="20"/>
        <v>39873</v>
      </c>
      <c r="Q696" s="185">
        <f t="shared" si="21"/>
        <v>2.5000000000000022E-3</v>
      </c>
    </row>
    <row r="697" spans="1:17" x14ac:dyDescent="0.25">
      <c r="A697" s="105">
        <v>39888</v>
      </c>
      <c r="B697" t="s">
        <v>121</v>
      </c>
      <c r="C697" s="108">
        <v>6.2300000000000001E-2</v>
      </c>
      <c r="D697" s="108">
        <v>6.5199999999999994E-2</v>
      </c>
      <c r="E697" s="108">
        <v>8.09E-2</v>
      </c>
      <c r="F697" s="108">
        <v>6.9500000000000006E-2</v>
      </c>
      <c r="G697" s="187"/>
      <c r="H697" s="108"/>
      <c r="I697" s="108"/>
      <c r="J697" s="108"/>
      <c r="K697" s="108">
        <v>6.7900000000000002E-2</v>
      </c>
      <c r="L697" s="108"/>
      <c r="M697" s="108"/>
      <c r="N697" s="108"/>
      <c r="O697" s="189">
        <f t="shared" si="20"/>
        <v>39873</v>
      </c>
      <c r="Q697" s="185">
        <f t="shared" si="21"/>
        <v>2.7000000000000079E-3</v>
      </c>
    </row>
    <row r="698" spans="1:17" x14ac:dyDescent="0.25">
      <c r="A698" s="105">
        <v>39889</v>
      </c>
      <c r="B698" t="s">
        <v>121</v>
      </c>
      <c r="C698" s="108">
        <v>6.2700000000000006E-2</v>
      </c>
      <c r="D698" s="108">
        <v>6.5600000000000006E-2</v>
      </c>
      <c r="E698" s="108">
        <v>8.2000000000000003E-2</v>
      </c>
      <c r="F698" s="108">
        <v>7.0099999999999996E-2</v>
      </c>
      <c r="G698" s="187"/>
      <c r="H698" s="108"/>
      <c r="I698" s="108"/>
      <c r="J698" s="108"/>
      <c r="K698" s="108">
        <v>6.8400000000000002E-2</v>
      </c>
      <c r="L698" s="108"/>
      <c r="M698" s="108"/>
      <c r="N698" s="108"/>
      <c r="O698" s="189">
        <f t="shared" si="20"/>
        <v>39873</v>
      </c>
      <c r="Q698" s="185">
        <f t="shared" si="21"/>
        <v>2.7999999999999969E-3</v>
      </c>
    </row>
    <row r="699" spans="1:17" x14ac:dyDescent="0.25">
      <c r="A699" s="105">
        <v>39890</v>
      </c>
      <c r="B699" t="s">
        <v>121</v>
      </c>
      <c r="C699" s="108">
        <v>6.0699999999999997E-2</v>
      </c>
      <c r="D699" s="108">
        <v>6.3399999999999998E-2</v>
      </c>
      <c r="E699" s="108">
        <v>7.9699999999999993E-2</v>
      </c>
      <c r="F699" s="108">
        <v>6.7900000000000002E-2</v>
      </c>
      <c r="G699" s="187"/>
      <c r="H699" s="108"/>
      <c r="I699" s="108"/>
      <c r="J699" s="108"/>
      <c r="K699" s="108">
        <v>6.6100000000000006E-2</v>
      </c>
      <c r="L699" s="108"/>
      <c r="M699" s="108"/>
      <c r="N699" s="108"/>
      <c r="O699" s="189">
        <f t="shared" si="20"/>
        <v>39873</v>
      </c>
      <c r="Q699" s="185">
        <f t="shared" si="21"/>
        <v>2.7000000000000079E-3</v>
      </c>
    </row>
    <row r="700" spans="1:17" x14ac:dyDescent="0.25">
      <c r="A700" s="105">
        <v>39891</v>
      </c>
      <c r="B700" t="s">
        <v>121</v>
      </c>
      <c r="C700" s="108">
        <v>6.1600000000000002E-2</v>
      </c>
      <c r="D700" s="108">
        <v>6.4100000000000004E-2</v>
      </c>
      <c r="E700" s="108">
        <v>8.0299999999999996E-2</v>
      </c>
      <c r="F700" s="108">
        <v>6.8699999999999997E-2</v>
      </c>
      <c r="G700" s="187"/>
      <c r="H700" s="108"/>
      <c r="I700" s="108"/>
      <c r="J700" s="108"/>
      <c r="K700" s="108">
        <v>6.6699999999999995E-2</v>
      </c>
      <c r="L700" s="108"/>
      <c r="M700" s="108"/>
      <c r="N700" s="108"/>
      <c r="O700" s="189">
        <f t="shared" si="20"/>
        <v>39873</v>
      </c>
      <c r="Q700" s="185">
        <f t="shared" si="21"/>
        <v>2.5999999999999912E-3</v>
      </c>
    </row>
    <row r="701" spans="1:17" x14ac:dyDescent="0.25">
      <c r="A701" s="105">
        <v>39892</v>
      </c>
      <c r="B701" t="s">
        <v>121</v>
      </c>
      <c r="C701" s="108">
        <v>6.1899999999999997E-2</v>
      </c>
      <c r="D701" s="108">
        <v>6.4600000000000005E-2</v>
      </c>
      <c r="E701" s="108">
        <v>8.1000000000000003E-2</v>
      </c>
      <c r="F701" s="108">
        <v>6.9199999999999998E-2</v>
      </c>
      <c r="G701" s="187"/>
      <c r="H701" s="108"/>
      <c r="I701" s="108"/>
      <c r="J701" s="108"/>
      <c r="K701" s="108">
        <v>6.7199999999999996E-2</v>
      </c>
      <c r="L701" s="108"/>
      <c r="M701" s="108"/>
      <c r="N701" s="108"/>
      <c r="O701" s="189">
        <f t="shared" si="20"/>
        <v>39873</v>
      </c>
      <c r="Q701" s="185">
        <f t="shared" si="21"/>
        <v>2.5999999999999912E-3</v>
      </c>
    </row>
    <row r="702" spans="1:17" x14ac:dyDescent="0.25">
      <c r="A702" s="105">
        <v>39895</v>
      </c>
      <c r="B702" t="s">
        <v>121</v>
      </c>
      <c r="C702" s="108">
        <v>6.2300000000000001E-2</v>
      </c>
      <c r="D702" s="108">
        <v>6.5299999999999997E-2</v>
      </c>
      <c r="E702" s="108">
        <v>8.14E-2</v>
      </c>
      <c r="F702" s="108">
        <v>6.9699999999999998E-2</v>
      </c>
      <c r="G702" s="187"/>
      <c r="H702" s="108"/>
      <c r="I702" s="108"/>
      <c r="J702" s="108"/>
      <c r="K702" s="108">
        <v>6.7699999999999996E-2</v>
      </c>
      <c r="L702" s="108"/>
      <c r="M702" s="108"/>
      <c r="N702" s="108"/>
      <c r="O702" s="189">
        <f t="shared" si="20"/>
        <v>39873</v>
      </c>
      <c r="Q702" s="185">
        <f t="shared" si="21"/>
        <v>2.3999999999999994E-3</v>
      </c>
    </row>
    <row r="703" spans="1:17" x14ac:dyDescent="0.25">
      <c r="A703" s="105">
        <v>39896</v>
      </c>
      <c r="B703" t="s">
        <v>121</v>
      </c>
      <c r="C703" s="108">
        <v>6.1400000000000003E-2</v>
      </c>
      <c r="D703" s="108">
        <v>6.4399999999999999E-2</v>
      </c>
      <c r="E703" s="108">
        <v>8.0600000000000005E-2</v>
      </c>
      <c r="F703" s="108">
        <v>6.88E-2</v>
      </c>
      <c r="G703" s="187"/>
      <c r="H703" s="108"/>
      <c r="I703" s="108"/>
      <c r="J703" s="108"/>
      <c r="K703" s="108">
        <v>6.6900000000000001E-2</v>
      </c>
      <c r="L703" s="108"/>
      <c r="M703" s="108"/>
      <c r="N703" s="108"/>
      <c r="O703" s="189">
        <f t="shared" si="20"/>
        <v>39873</v>
      </c>
      <c r="Q703" s="185">
        <f t="shared" si="21"/>
        <v>2.5000000000000022E-3</v>
      </c>
    </row>
    <row r="704" spans="1:17" x14ac:dyDescent="0.25">
      <c r="A704" s="105">
        <v>39897</v>
      </c>
      <c r="B704" t="s">
        <v>121</v>
      </c>
      <c r="C704" s="108">
        <v>6.3E-2</v>
      </c>
      <c r="D704" s="108">
        <v>6.5600000000000006E-2</v>
      </c>
      <c r="E704" s="108">
        <v>8.1799999999999998E-2</v>
      </c>
      <c r="F704" s="108">
        <v>7.0099999999999996E-2</v>
      </c>
      <c r="G704" s="187"/>
      <c r="H704" s="108"/>
      <c r="I704" s="108"/>
      <c r="J704" s="108"/>
      <c r="K704" s="108">
        <v>6.8100000000000008E-2</v>
      </c>
      <c r="L704" s="108"/>
      <c r="M704" s="108"/>
      <c r="N704" s="108"/>
      <c r="O704" s="189">
        <f t="shared" si="20"/>
        <v>39873</v>
      </c>
      <c r="Q704" s="185">
        <f t="shared" si="21"/>
        <v>2.5000000000000022E-3</v>
      </c>
    </row>
    <row r="705" spans="1:17" x14ac:dyDescent="0.25">
      <c r="A705" s="105">
        <v>39902</v>
      </c>
      <c r="B705" t="s">
        <v>121</v>
      </c>
      <c r="C705" s="108">
        <v>6.1899999999999997E-2</v>
      </c>
      <c r="D705" s="108">
        <v>6.4500000000000002E-2</v>
      </c>
      <c r="E705" s="108">
        <v>8.0699999999999994E-2</v>
      </c>
      <c r="F705" s="108">
        <v>6.9000000000000006E-2</v>
      </c>
      <c r="G705" s="187"/>
      <c r="H705" s="108"/>
      <c r="I705" s="108"/>
      <c r="J705" s="108"/>
      <c r="K705" s="108">
        <v>6.6900000000000001E-2</v>
      </c>
      <c r="L705" s="108"/>
      <c r="M705" s="108"/>
      <c r="N705" s="108"/>
      <c r="O705" s="189">
        <f t="shared" si="20"/>
        <v>39873</v>
      </c>
      <c r="Q705" s="185">
        <f t="shared" si="21"/>
        <v>2.3999999999999994E-3</v>
      </c>
    </row>
    <row r="706" spans="1:17" x14ac:dyDescent="0.25">
      <c r="A706" s="105">
        <v>39903</v>
      </c>
      <c r="B706" t="s">
        <v>121</v>
      </c>
      <c r="C706" s="108">
        <v>6.1400000000000003E-2</v>
      </c>
      <c r="D706" s="108">
        <v>6.4100000000000004E-2</v>
      </c>
      <c r="E706" s="108">
        <v>8.0399999999999999E-2</v>
      </c>
      <c r="F706" s="108">
        <v>6.8599999999999994E-2</v>
      </c>
      <c r="G706" s="187"/>
      <c r="H706" s="108"/>
      <c r="I706" s="108"/>
      <c r="J706" s="108"/>
      <c r="K706" s="108">
        <v>6.6400000000000001E-2</v>
      </c>
      <c r="L706" s="108"/>
      <c r="M706" s="108"/>
      <c r="N706" s="108"/>
      <c r="O706" s="189">
        <f t="shared" si="20"/>
        <v>39873</v>
      </c>
      <c r="Q706" s="185">
        <f t="shared" si="21"/>
        <v>2.2999999999999965E-3</v>
      </c>
    </row>
    <row r="707" spans="1:17" x14ac:dyDescent="0.25">
      <c r="A707" s="105">
        <v>39904</v>
      </c>
      <c r="B707" t="s">
        <v>121</v>
      </c>
      <c r="C707" s="108">
        <v>6.08E-2</v>
      </c>
      <c r="D707" s="108">
        <v>6.3399999999999998E-2</v>
      </c>
      <c r="E707" s="108">
        <v>7.9799999999999996E-2</v>
      </c>
      <c r="F707" s="108">
        <v>6.8000000000000005E-2</v>
      </c>
      <c r="G707" s="187"/>
      <c r="H707" s="108"/>
      <c r="I707" s="108"/>
      <c r="J707" s="108"/>
      <c r="K707" s="108">
        <v>6.5700000000000008E-2</v>
      </c>
      <c r="L707" s="108"/>
      <c r="M707" s="108"/>
      <c r="N707" s="108"/>
      <c r="O707" s="189">
        <f t="shared" si="20"/>
        <v>39904</v>
      </c>
      <c r="Q707" s="185">
        <f t="shared" si="21"/>
        <v>2.3000000000000104E-3</v>
      </c>
    </row>
    <row r="708" spans="1:17" x14ac:dyDescent="0.25">
      <c r="A708" s="105">
        <v>39905</v>
      </c>
      <c r="B708" t="s">
        <v>121</v>
      </c>
      <c r="C708" s="108">
        <v>6.13E-2</v>
      </c>
      <c r="D708" s="108">
        <v>6.4100000000000004E-2</v>
      </c>
      <c r="E708" s="108">
        <v>8.0699999999999994E-2</v>
      </c>
      <c r="F708" s="108">
        <v>6.8699999999999997E-2</v>
      </c>
      <c r="G708" s="187"/>
      <c r="H708" s="108"/>
      <c r="I708" s="108"/>
      <c r="J708" s="108"/>
      <c r="K708" s="108">
        <v>6.6299999999999998E-2</v>
      </c>
      <c r="L708" s="108"/>
      <c r="M708" s="108"/>
      <c r="N708" s="108"/>
      <c r="O708" s="189">
        <f t="shared" si="20"/>
        <v>39904</v>
      </c>
      <c r="Q708" s="185">
        <f t="shared" si="21"/>
        <v>2.1999999999999936E-3</v>
      </c>
    </row>
    <row r="709" spans="1:17" x14ac:dyDescent="0.25">
      <c r="A709" s="105">
        <v>39906</v>
      </c>
      <c r="B709" t="s">
        <v>121</v>
      </c>
      <c r="C709" s="108">
        <v>6.2199999999999998E-2</v>
      </c>
      <c r="D709" s="108">
        <v>6.54E-2</v>
      </c>
      <c r="E709" s="108">
        <v>8.2100000000000006E-2</v>
      </c>
      <c r="F709" s="108">
        <v>6.9900000000000004E-2</v>
      </c>
      <c r="G709" s="187"/>
      <c r="H709" s="108"/>
      <c r="I709" s="108"/>
      <c r="J709" s="108"/>
      <c r="K709" s="108">
        <v>6.7799999999999999E-2</v>
      </c>
      <c r="L709" s="108"/>
      <c r="M709" s="108"/>
      <c r="N709" s="108"/>
      <c r="O709" s="189">
        <f t="shared" ref="O709:O772" si="22">DATE(YEAR(A709),MONTH(A709),1)</f>
        <v>39904</v>
      </c>
      <c r="Q709" s="185">
        <f t="shared" ref="Q709:Q772" si="23">K709-D709</f>
        <v>2.3999999999999994E-3</v>
      </c>
    </row>
    <row r="710" spans="1:17" x14ac:dyDescent="0.25">
      <c r="A710" s="105">
        <v>39909</v>
      </c>
      <c r="B710" t="s">
        <v>121</v>
      </c>
      <c r="C710" s="108">
        <v>6.2600000000000003E-2</v>
      </c>
      <c r="D710" s="108">
        <v>6.5699999999999995E-2</v>
      </c>
      <c r="E710" s="108">
        <v>8.2500000000000004E-2</v>
      </c>
      <c r="F710" s="108">
        <v>7.0300000000000001E-2</v>
      </c>
      <c r="G710" s="187"/>
      <c r="H710" s="108"/>
      <c r="I710" s="108"/>
      <c r="J710" s="108"/>
      <c r="K710" s="108">
        <v>6.8000000000000005E-2</v>
      </c>
      <c r="L710" s="108"/>
      <c r="M710" s="108"/>
      <c r="N710" s="108"/>
      <c r="O710" s="189">
        <f t="shared" si="22"/>
        <v>39904</v>
      </c>
      <c r="Q710" s="185">
        <f t="shared" si="23"/>
        <v>2.3000000000000104E-3</v>
      </c>
    </row>
    <row r="711" spans="1:17" x14ac:dyDescent="0.25">
      <c r="A711" s="105">
        <v>39910</v>
      </c>
      <c r="B711" t="s">
        <v>121</v>
      </c>
      <c r="C711" s="108">
        <v>6.2300000000000001E-2</v>
      </c>
      <c r="D711" s="108">
        <v>6.5100000000000005E-2</v>
      </c>
      <c r="E711" s="108">
        <v>8.2100000000000006E-2</v>
      </c>
      <c r="F711" s="108">
        <v>6.9800000000000001E-2</v>
      </c>
      <c r="G711" s="187"/>
      <c r="H711" s="108"/>
      <c r="I711" s="108"/>
      <c r="J711" s="108"/>
      <c r="K711" s="108">
        <v>6.7500000000000004E-2</v>
      </c>
      <c r="L711" s="108"/>
      <c r="M711" s="108"/>
      <c r="N711" s="108"/>
      <c r="O711" s="189">
        <f t="shared" si="22"/>
        <v>39904</v>
      </c>
      <c r="Q711" s="185">
        <f t="shared" si="23"/>
        <v>2.3999999999999994E-3</v>
      </c>
    </row>
    <row r="712" spans="1:17" x14ac:dyDescent="0.25">
      <c r="A712" s="105">
        <v>39911</v>
      </c>
      <c r="B712" t="s">
        <v>121</v>
      </c>
      <c r="C712" s="108">
        <v>6.1400000000000003E-2</v>
      </c>
      <c r="D712" s="108">
        <v>6.4299999999999996E-2</v>
      </c>
      <c r="E712" s="108">
        <v>8.1100000000000005E-2</v>
      </c>
      <c r="F712" s="108">
        <v>6.8900000000000003E-2</v>
      </c>
      <c r="G712" s="187"/>
      <c r="H712" s="108"/>
      <c r="I712" s="108"/>
      <c r="J712" s="108"/>
      <c r="K712" s="108">
        <v>6.6699999999999995E-2</v>
      </c>
      <c r="L712" s="108"/>
      <c r="M712" s="108"/>
      <c r="N712" s="108"/>
      <c r="O712" s="189">
        <f t="shared" si="22"/>
        <v>39904</v>
      </c>
      <c r="Q712" s="185">
        <f t="shared" si="23"/>
        <v>2.3999999999999994E-3</v>
      </c>
    </row>
    <row r="713" spans="1:17" x14ac:dyDescent="0.25">
      <c r="A713" s="105">
        <v>39912</v>
      </c>
      <c r="B713" t="s">
        <v>121</v>
      </c>
      <c r="C713" s="108">
        <v>6.2399999999999997E-2</v>
      </c>
      <c r="D713" s="108">
        <v>6.5299999999999997E-2</v>
      </c>
      <c r="E713" s="108">
        <v>8.1600000000000006E-2</v>
      </c>
      <c r="F713" s="108">
        <v>6.9800000000000001E-2</v>
      </c>
      <c r="G713" s="187"/>
      <c r="H713" s="108"/>
      <c r="I713" s="108"/>
      <c r="J713" s="108"/>
      <c r="K713" s="108">
        <v>6.7699999999999996E-2</v>
      </c>
      <c r="L713" s="108"/>
      <c r="M713" s="108"/>
      <c r="N713" s="108"/>
      <c r="O713" s="189">
        <f t="shared" si="22"/>
        <v>39904</v>
      </c>
      <c r="Q713" s="185">
        <f t="shared" si="23"/>
        <v>2.3999999999999994E-3</v>
      </c>
    </row>
    <row r="714" spans="1:17" x14ac:dyDescent="0.25">
      <c r="A714" s="105">
        <v>39916</v>
      </c>
      <c r="B714" t="s">
        <v>121</v>
      </c>
      <c r="C714" s="108">
        <v>6.1699999999999998E-2</v>
      </c>
      <c r="D714" s="108">
        <v>6.4600000000000005E-2</v>
      </c>
      <c r="E714" s="108">
        <v>8.09E-2</v>
      </c>
      <c r="F714" s="108">
        <v>6.9099999999999995E-2</v>
      </c>
      <c r="G714" s="187"/>
      <c r="H714" s="108"/>
      <c r="I714" s="108"/>
      <c r="J714" s="108"/>
      <c r="K714" s="108">
        <v>6.6900000000000001E-2</v>
      </c>
      <c r="L714" s="108"/>
      <c r="M714" s="108"/>
      <c r="N714" s="108"/>
      <c r="O714" s="189">
        <f t="shared" si="22"/>
        <v>39904</v>
      </c>
      <c r="Q714" s="185">
        <f t="shared" si="23"/>
        <v>2.2999999999999965E-3</v>
      </c>
    </row>
    <row r="715" spans="1:17" x14ac:dyDescent="0.25">
      <c r="A715" s="105">
        <v>39917</v>
      </c>
      <c r="B715" t="s">
        <v>121</v>
      </c>
      <c r="C715" s="108">
        <v>6.1400000000000003E-2</v>
      </c>
      <c r="D715" s="108">
        <v>6.4199999999999993E-2</v>
      </c>
      <c r="E715" s="108">
        <v>7.9899999999999999E-2</v>
      </c>
      <c r="F715" s="108">
        <v>6.8500000000000005E-2</v>
      </c>
      <c r="G715" s="187"/>
      <c r="H715" s="108"/>
      <c r="I715" s="108"/>
      <c r="J715" s="108"/>
      <c r="K715" s="108">
        <v>6.6400000000000001E-2</v>
      </c>
      <c r="L715" s="108"/>
      <c r="M715" s="108"/>
      <c r="N715" s="108"/>
      <c r="O715" s="189">
        <f t="shared" si="22"/>
        <v>39904</v>
      </c>
      <c r="Q715" s="185">
        <f t="shared" si="23"/>
        <v>2.2000000000000075E-3</v>
      </c>
    </row>
    <row r="716" spans="1:17" x14ac:dyDescent="0.25">
      <c r="A716" s="105">
        <v>39918</v>
      </c>
      <c r="B716" t="s">
        <v>121</v>
      </c>
      <c r="C716" s="108">
        <v>6.13E-2</v>
      </c>
      <c r="D716" s="108">
        <v>6.4199999999999993E-2</v>
      </c>
      <c r="E716" s="108">
        <v>7.9600000000000004E-2</v>
      </c>
      <c r="F716" s="108">
        <v>6.8400000000000002E-2</v>
      </c>
      <c r="G716" s="187"/>
      <c r="H716" s="108"/>
      <c r="I716" s="108"/>
      <c r="J716" s="108"/>
      <c r="K716" s="108">
        <v>6.6199999999999995E-2</v>
      </c>
      <c r="L716" s="108"/>
      <c r="M716" s="108"/>
      <c r="N716" s="108"/>
      <c r="O716" s="189">
        <f t="shared" si="22"/>
        <v>39904</v>
      </c>
      <c r="Q716" s="185">
        <f t="shared" si="23"/>
        <v>2.0000000000000018E-3</v>
      </c>
    </row>
    <row r="717" spans="1:17" x14ac:dyDescent="0.25">
      <c r="A717" s="105">
        <v>39919</v>
      </c>
      <c r="B717" t="s">
        <v>121</v>
      </c>
      <c r="C717" s="108">
        <v>6.1899999999999997E-2</v>
      </c>
      <c r="D717" s="108">
        <v>6.4899999999999999E-2</v>
      </c>
      <c r="E717" s="108">
        <v>8.0199999999999994E-2</v>
      </c>
      <c r="F717" s="108">
        <v>6.9000000000000006E-2</v>
      </c>
      <c r="G717" s="187"/>
      <c r="H717" s="108"/>
      <c r="I717" s="108"/>
      <c r="J717" s="108"/>
      <c r="K717" s="108">
        <v>6.6699999999999995E-2</v>
      </c>
      <c r="L717" s="108"/>
      <c r="M717" s="108"/>
      <c r="N717" s="108"/>
      <c r="O717" s="189">
        <f t="shared" si="22"/>
        <v>39904</v>
      </c>
      <c r="Q717" s="185">
        <f t="shared" si="23"/>
        <v>1.799999999999996E-3</v>
      </c>
    </row>
    <row r="718" spans="1:17" x14ac:dyDescent="0.25">
      <c r="A718" s="105">
        <v>39920</v>
      </c>
      <c r="B718" t="s">
        <v>121</v>
      </c>
      <c r="C718" s="108">
        <v>6.2700000000000006E-2</v>
      </c>
      <c r="D718" s="108">
        <v>6.5600000000000006E-2</v>
      </c>
      <c r="E718" s="108">
        <v>8.09E-2</v>
      </c>
      <c r="F718" s="108">
        <v>6.9699999999999998E-2</v>
      </c>
      <c r="G718" s="187"/>
      <c r="H718" s="108"/>
      <c r="I718" s="108"/>
      <c r="J718" s="108"/>
      <c r="K718" s="108">
        <v>6.7199999999999996E-2</v>
      </c>
      <c r="L718" s="108"/>
      <c r="M718" s="108"/>
      <c r="N718" s="108"/>
      <c r="O718" s="189">
        <f t="shared" si="22"/>
        <v>39904</v>
      </c>
      <c r="Q718" s="185">
        <f t="shared" si="23"/>
        <v>1.5999999999999903E-3</v>
      </c>
    </row>
    <row r="719" spans="1:17" x14ac:dyDescent="0.25">
      <c r="A719" s="105">
        <v>39923</v>
      </c>
      <c r="B719" t="s">
        <v>121</v>
      </c>
      <c r="C719" s="108">
        <v>6.1699999999999998E-2</v>
      </c>
      <c r="D719" s="108">
        <v>6.4100000000000004E-2</v>
      </c>
      <c r="E719" s="108">
        <v>7.9200000000000007E-2</v>
      </c>
      <c r="F719" s="108">
        <v>6.83E-2</v>
      </c>
      <c r="G719" s="187"/>
      <c r="H719" s="108"/>
      <c r="I719" s="108"/>
      <c r="J719" s="108"/>
      <c r="K719" s="108">
        <v>6.6000000000000003E-2</v>
      </c>
      <c r="L719" s="108"/>
      <c r="M719" s="108"/>
      <c r="N719" s="108"/>
      <c r="O719" s="189">
        <f t="shared" si="22"/>
        <v>39904</v>
      </c>
      <c r="Q719" s="185">
        <f t="shared" si="23"/>
        <v>1.8999999999999989E-3</v>
      </c>
    </row>
    <row r="720" spans="1:17" x14ac:dyDescent="0.25">
      <c r="A720" s="105">
        <v>39924</v>
      </c>
      <c r="B720" t="s">
        <v>121</v>
      </c>
      <c r="C720" s="108">
        <v>6.13E-2</v>
      </c>
      <c r="D720" s="108">
        <v>6.4600000000000005E-2</v>
      </c>
      <c r="E720" s="108">
        <v>7.9100000000000004E-2</v>
      </c>
      <c r="F720" s="108">
        <v>6.83E-2</v>
      </c>
      <c r="G720" s="187"/>
      <c r="H720" s="108"/>
      <c r="I720" s="108"/>
      <c r="J720" s="108"/>
      <c r="K720" s="108">
        <v>6.6500000000000004E-2</v>
      </c>
      <c r="L720" s="108"/>
      <c r="M720" s="108"/>
      <c r="N720" s="108"/>
      <c r="O720" s="189">
        <f t="shared" si="22"/>
        <v>39904</v>
      </c>
      <c r="Q720" s="185">
        <f t="shared" si="23"/>
        <v>1.8999999999999989E-3</v>
      </c>
    </row>
    <row r="721" spans="1:17" x14ac:dyDescent="0.25">
      <c r="A721" s="105">
        <v>39925</v>
      </c>
      <c r="B721" t="s">
        <v>121</v>
      </c>
      <c r="C721" s="108">
        <v>6.2199999999999998E-2</v>
      </c>
      <c r="D721" s="108">
        <v>6.54E-2</v>
      </c>
      <c r="E721" s="108">
        <v>7.9899999999999999E-2</v>
      </c>
      <c r="F721" s="108">
        <v>6.9199999999999998E-2</v>
      </c>
      <c r="G721" s="187"/>
      <c r="H721" s="108"/>
      <c r="I721" s="108"/>
      <c r="J721" s="108"/>
      <c r="K721" s="108">
        <v>6.7299999999999999E-2</v>
      </c>
      <c r="L721" s="108"/>
      <c r="M721" s="108"/>
      <c r="N721" s="108"/>
      <c r="O721" s="189">
        <f t="shared" si="22"/>
        <v>39904</v>
      </c>
      <c r="Q721" s="185">
        <f t="shared" si="23"/>
        <v>1.8999999999999989E-3</v>
      </c>
    </row>
    <row r="722" spans="1:17" x14ac:dyDescent="0.25">
      <c r="A722" s="105">
        <v>39926</v>
      </c>
      <c r="B722" t="s">
        <v>121</v>
      </c>
      <c r="C722" s="108">
        <v>6.1899999999999997E-2</v>
      </c>
      <c r="D722" s="108">
        <v>6.4899999999999999E-2</v>
      </c>
      <c r="E722" s="108">
        <v>7.9399999999999998E-2</v>
      </c>
      <c r="F722" s="108">
        <v>6.8699999999999997E-2</v>
      </c>
      <c r="G722" s="187"/>
      <c r="H722" s="108"/>
      <c r="I722" s="108"/>
      <c r="J722" s="108"/>
      <c r="K722" s="108">
        <v>6.6799999999999998E-2</v>
      </c>
      <c r="L722" s="108"/>
      <c r="M722" s="108"/>
      <c r="N722" s="108"/>
      <c r="O722" s="189">
        <f t="shared" si="22"/>
        <v>39904</v>
      </c>
      <c r="Q722" s="185">
        <f t="shared" si="23"/>
        <v>1.8999999999999989E-3</v>
      </c>
    </row>
    <row r="723" spans="1:17" x14ac:dyDescent="0.25">
      <c r="A723" s="105">
        <v>39927</v>
      </c>
      <c r="B723" t="s">
        <v>121</v>
      </c>
      <c r="C723" s="108">
        <v>6.2E-2</v>
      </c>
      <c r="D723" s="108">
        <v>6.5000000000000002E-2</v>
      </c>
      <c r="E723" s="108">
        <v>7.9399999999999998E-2</v>
      </c>
      <c r="F723" s="108">
        <v>6.88E-2</v>
      </c>
      <c r="G723" s="187"/>
      <c r="H723" s="108"/>
      <c r="I723" s="108"/>
      <c r="J723" s="108"/>
      <c r="K723" s="108">
        <v>6.7199999999999996E-2</v>
      </c>
      <c r="L723" s="108"/>
      <c r="M723" s="108"/>
      <c r="N723" s="108"/>
      <c r="O723" s="189">
        <f t="shared" si="22"/>
        <v>39904</v>
      </c>
      <c r="Q723" s="185">
        <f t="shared" si="23"/>
        <v>2.1999999999999936E-3</v>
      </c>
    </row>
    <row r="724" spans="1:17" x14ac:dyDescent="0.25">
      <c r="A724" s="105">
        <v>39930</v>
      </c>
      <c r="B724" t="s">
        <v>121</v>
      </c>
      <c r="C724" s="108">
        <v>6.1600000000000002E-2</v>
      </c>
      <c r="D724" s="108">
        <v>6.4600000000000005E-2</v>
      </c>
      <c r="E724" s="108">
        <v>7.9000000000000001E-2</v>
      </c>
      <c r="F724" s="108">
        <v>6.8400000000000002E-2</v>
      </c>
      <c r="G724" s="187"/>
      <c r="H724" s="108"/>
      <c r="I724" s="108"/>
      <c r="J724" s="108"/>
      <c r="K724" s="108">
        <v>6.6799999999999998E-2</v>
      </c>
      <c r="L724" s="108"/>
      <c r="M724" s="108"/>
      <c r="N724" s="108"/>
      <c r="O724" s="189">
        <f t="shared" si="22"/>
        <v>39904</v>
      </c>
      <c r="Q724" s="185">
        <f t="shared" si="23"/>
        <v>2.1999999999999936E-3</v>
      </c>
    </row>
    <row r="725" spans="1:17" x14ac:dyDescent="0.25">
      <c r="A725" s="105">
        <v>39931</v>
      </c>
      <c r="B725" t="s">
        <v>121</v>
      </c>
      <c r="C725" s="108">
        <v>6.2700000000000006E-2</v>
      </c>
      <c r="D725" s="108">
        <v>6.5299999999999997E-2</v>
      </c>
      <c r="E725" s="108">
        <v>7.9600000000000004E-2</v>
      </c>
      <c r="F725" s="108">
        <v>6.9199999999999998E-2</v>
      </c>
      <c r="G725" s="187"/>
      <c r="H725" s="108"/>
      <c r="I725" s="108"/>
      <c r="J725" s="108"/>
      <c r="K725" s="108">
        <v>6.7599999999999993E-2</v>
      </c>
      <c r="L725" s="108"/>
      <c r="M725" s="108"/>
      <c r="N725" s="108"/>
      <c r="O725" s="189">
        <f t="shared" si="22"/>
        <v>39904</v>
      </c>
      <c r="Q725" s="185">
        <f t="shared" si="23"/>
        <v>2.2999999999999965E-3</v>
      </c>
    </row>
    <row r="726" spans="1:17" x14ac:dyDescent="0.25">
      <c r="A726" s="105">
        <v>39932</v>
      </c>
      <c r="B726" t="s">
        <v>121</v>
      </c>
      <c r="C726" s="108">
        <v>6.3399999999999998E-2</v>
      </c>
      <c r="D726" s="108">
        <v>6.5600000000000006E-2</v>
      </c>
      <c r="E726" s="108">
        <v>7.9899999999999999E-2</v>
      </c>
      <c r="F726" s="108">
        <v>6.9599999999999995E-2</v>
      </c>
      <c r="G726" s="187"/>
      <c r="H726" s="108"/>
      <c r="I726" s="108"/>
      <c r="J726" s="108"/>
      <c r="K726" s="108">
        <v>6.7799999999999999E-2</v>
      </c>
      <c r="L726" s="108"/>
      <c r="M726" s="108"/>
      <c r="N726" s="108"/>
      <c r="O726" s="189">
        <f t="shared" si="22"/>
        <v>39904</v>
      </c>
      <c r="Q726" s="185">
        <f t="shared" si="23"/>
        <v>2.1999999999999936E-3</v>
      </c>
    </row>
    <row r="727" spans="1:17" x14ac:dyDescent="0.25">
      <c r="A727" s="105">
        <v>39933</v>
      </c>
      <c r="B727" t="s">
        <v>121</v>
      </c>
      <c r="C727" s="108">
        <v>6.3399999999999998E-2</v>
      </c>
      <c r="D727" s="108">
        <v>6.5500000000000003E-2</v>
      </c>
      <c r="E727" s="108">
        <v>7.9100000000000004E-2</v>
      </c>
      <c r="F727" s="108">
        <v>6.93E-2</v>
      </c>
      <c r="G727" s="187"/>
      <c r="H727" s="108"/>
      <c r="I727" s="108"/>
      <c r="J727" s="108"/>
      <c r="K727" s="108">
        <v>6.7599999999999993E-2</v>
      </c>
      <c r="L727" s="108"/>
      <c r="M727" s="108"/>
      <c r="N727" s="108"/>
      <c r="O727" s="189">
        <f t="shared" si="22"/>
        <v>39904</v>
      </c>
      <c r="Q727" s="185">
        <f t="shared" si="23"/>
        <v>2.0999999999999908E-3</v>
      </c>
    </row>
    <row r="728" spans="1:17" x14ac:dyDescent="0.25">
      <c r="A728" s="105">
        <v>39934</v>
      </c>
      <c r="B728" t="s">
        <v>121</v>
      </c>
      <c r="C728" s="108">
        <v>6.3799999999999996E-2</v>
      </c>
      <c r="D728" s="108">
        <v>6.59E-2</v>
      </c>
      <c r="E728" s="108">
        <v>7.9000000000000001E-2</v>
      </c>
      <c r="F728" s="108">
        <v>6.9599999999999995E-2</v>
      </c>
      <c r="G728" s="187"/>
      <c r="H728" s="108"/>
      <c r="I728" s="108"/>
      <c r="J728" s="108"/>
      <c r="K728" s="108">
        <v>6.7500000000000004E-2</v>
      </c>
      <c r="L728" s="108"/>
      <c r="M728" s="108"/>
      <c r="N728" s="108"/>
      <c r="O728" s="189">
        <f t="shared" si="22"/>
        <v>39934</v>
      </c>
      <c r="Q728" s="185">
        <f t="shared" si="23"/>
        <v>1.6000000000000042E-3</v>
      </c>
    </row>
    <row r="729" spans="1:17" x14ac:dyDescent="0.25">
      <c r="A729" s="105">
        <v>39937</v>
      </c>
      <c r="B729" t="s">
        <v>121</v>
      </c>
      <c r="C729" s="108">
        <v>6.2899999999999998E-2</v>
      </c>
      <c r="D729" s="108">
        <v>6.5299999999999997E-2</v>
      </c>
      <c r="E729" s="108">
        <v>7.8600000000000003E-2</v>
      </c>
      <c r="F729" s="108">
        <v>6.8900000000000003E-2</v>
      </c>
      <c r="G729" s="187"/>
      <c r="H729" s="108"/>
      <c r="I729" s="108"/>
      <c r="J729" s="108"/>
      <c r="K729" s="108">
        <v>6.7000000000000004E-2</v>
      </c>
      <c r="L729" s="108"/>
      <c r="M729" s="108"/>
      <c r="N729" s="108"/>
      <c r="O729" s="189">
        <f t="shared" si="22"/>
        <v>39934</v>
      </c>
      <c r="Q729" s="185">
        <f t="shared" si="23"/>
        <v>1.7000000000000071E-3</v>
      </c>
    </row>
    <row r="730" spans="1:17" x14ac:dyDescent="0.25">
      <c r="A730" s="105">
        <v>39938</v>
      </c>
      <c r="B730" t="s">
        <v>121</v>
      </c>
      <c r="C730" s="108">
        <v>6.2799999999999995E-2</v>
      </c>
      <c r="D730" s="108">
        <v>6.5199999999999994E-2</v>
      </c>
      <c r="E730" s="108">
        <v>7.8200000000000006E-2</v>
      </c>
      <c r="F730" s="108">
        <v>6.8699999999999997E-2</v>
      </c>
      <c r="G730" s="187"/>
      <c r="H730" s="108"/>
      <c r="I730" s="108"/>
      <c r="J730" s="108"/>
      <c r="K730" s="108">
        <v>6.6699999999999995E-2</v>
      </c>
      <c r="L730" s="108"/>
      <c r="M730" s="108"/>
      <c r="N730" s="108"/>
      <c r="O730" s="189">
        <f t="shared" si="22"/>
        <v>39934</v>
      </c>
      <c r="Q730" s="185">
        <f t="shared" si="23"/>
        <v>1.5000000000000013E-3</v>
      </c>
    </row>
    <row r="731" spans="1:17" x14ac:dyDescent="0.25">
      <c r="A731" s="105">
        <v>39939</v>
      </c>
      <c r="B731" t="s">
        <v>121</v>
      </c>
      <c r="C731" s="108">
        <v>6.2700000000000006E-2</v>
      </c>
      <c r="D731" s="108">
        <v>6.4799999999999996E-2</v>
      </c>
      <c r="E731" s="108">
        <v>7.7299999999999994E-2</v>
      </c>
      <c r="F731" s="108">
        <v>6.83E-2</v>
      </c>
      <c r="G731" s="187"/>
      <c r="H731" s="108"/>
      <c r="I731" s="108"/>
      <c r="J731" s="108"/>
      <c r="K731" s="108">
        <v>6.6600000000000006E-2</v>
      </c>
      <c r="L731" s="108"/>
      <c r="M731" s="108"/>
      <c r="N731" s="108"/>
      <c r="O731" s="189">
        <f t="shared" si="22"/>
        <v>39934</v>
      </c>
      <c r="Q731" s="185">
        <f t="shared" si="23"/>
        <v>1.8000000000000099E-3</v>
      </c>
    </row>
    <row r="732" spans="1:17" x14ac:dyDescent="0.25">
      <c r="A732" s="105">
        <v>39940</v>
      </c>
      <c r="B732" t="s">
        <v>121</v>
      </c>
      <c r="C732" s="108">
        <v>6.2899999999999998E-2</v>
      </c>
      <c r="D732" s="108">
        <v>6.6199999999999995E-2</v>
      </c>
      <c r="E732" s="108">
        <v>7.8600000000000003E-2</v>
      </c>
      <c r="F732" s="108">
        <v>6.9199999999999998E-2</v>
      </c>
      <c r="G732" s="187"/>
      <c r="H732" s="108"/>
      <c r="I732" s="108"/>
      <c r="J732" s="108"/>
      <c r="K732" s="108">
        <v>6.7799999999999999E-2</v>
      </c>
      <c r="L732" s="108"/>
      <c r="M732" s="108"/>
      <c r="N732" s="108"/>
      <c r="O732" s="189">
        <f t="shared" si="22"/>
        <v>39934</v>
      </c>
      <c r="Q732" s="185">
        <f t="shared" si="23"/>
        <v>1.6000000000000042E-3</v>
      </c>
    </row>
    <row r="733" spans="1:17" x14ac:dyDescent="0.25">
      <c r="A733" s="105">
        <v>39941</v>
      </c>
      <c r="B733" t="s">
        <v>121</v>
      </c>
      <c r="C733" s="108">
        <v>6.25E-2</v>
      </c>
      <c r="D733" s="108">
        <v>6.6000000000000003E-2</v>
      </c>
      <c r="E733" s="108">
        <v>7.8299999999999995E-2</v>
      </c>
      <c r="F733" s="108">
        <v>6.8900000000000003E-2</v>
      </c>
      <c r="G733" s="187"/>
      <c r="H733" s="108"/>
      <c r="I733" s="108"/>
      <c r="J733" s="108"/>
      <c r="K733" s="108">
        <v>6.7400000000000002E-2</v>
      </c>
      <c r="L733" s="108"/>
      <c r="M733" s="108"/>
      <c r="N733" s="108"/>
      <c r="O733" s="189">
        <f t="shared" si="22"/>
        <v>39934</v>
      </c>
      <c r="Q733" s="185">
        <f t="shared" si="23"/>
        <v>1.3999999999999985E-3</v>
      </c>
    </row>
    <row r="734" spans="1:17" x14ac:dyDescent="0.25">
      <c r="A734" s="105">
        <v>39944</v>
      </c>
      <c r="B734" t="s">
        <v>121</v>
      </c>
      <c r="C734" s="108">
        <v>6.1600000000000002E-2</v>
      </c>
      <c r="D734" s="108">
        <v>6.5100000000000005E-2</v>
      </c>
      <c r="E734" s="108">
        <v>7.7299999999999994E-2</v>
      </c>
      <c r="F734" s="108">
        <v>6.8000000000000005E-2</v>
      </c>
      <c r="G734" s="187"/>
      <c r="H734" s="108"/>
      <c r="I734" s="108"/>
      <c r="J734" s="108"/>
      <c r="K734" s="108">
        <v>6.6500000000000004E-2</v>
      </c>
      <c r="L734" s="108"/>
      <c r="M734" s="108"/>
      <c r="N734" s="108"/>
      <c r="O734" s="189">
        <f t="shared" si="22"/>
        <v>39934</v>
      </c>
      <c r="Q734" s="185">
        <f t="shared" si="23"/>
        <v>1.3999999999999985E-3</v>
      </c>
    </row>
    <row r="735" spans="1:17" x14ac:dyDescent="0.25">
      <c r="A735" s="105">
        <v>39945</v>
      </c>
      <c r="B735" t="s">
        <v>121</v>
      </c>
      <c r="C735" s="108">
        <v>6.1400000000000003E-2</v>
      </c>
      <c r="D735" s="108">
        <v>6.4500000000000002E-2</v>
      </c>
      <c r="E735" s="108">
        <v>7.6999999999999999E-2</v>
      </c>
      <c r="F735" s="108">
        <v>6.7599999999999993E-2</v>
      </c>
      <c r="G735" s="187"/>
      <c r="H735" s="108"/>
      <c r="I735" s="108"/>
      <c r="J735" s="108"/>
      <c r="K735" s="108">
        <v>6.6100000000000006E-2</v>
      </c>
      <c r="L735" s="108"/>
      <c r="M735" s="108"/>
      <c r="N735" s="108"/>
      <c r="O735" s="189">
        <f t="shared" si="22"/>
        <v>39934</v>
      </c>
      <c r="Q735" s="185">
        <f t="shared" si="23"/>
        <v>1.6000000000000042E-3</v>
      </c>
    </row>
    <row r="736" spans="1:17" x14ac:dyDescent="0.25">
      <c r="A736" s="105">
        <v>39946</v>
      </c>
      <c r="B736" t="s">
        <v>121</v>
      </c>
      <c r="C736" s="108">
        <v>6.0600000000000001E-2</v>
      </c>
      <c r="D736" s="108">
        <v>6.3500000000000001E-2</v>
      </c>
      <c r="E736" s="108">
        <v>7.6300000000000007E-2</v>
      </c>
      <c r="F736" s="108">
        <v>6.6799999999999998E-2</v>
      </c>
      <c r="G736" s="187"/>
      <c r="H736" s="108"/>
      <c r="I736" s="108"/>
      <c r="J736" s="108"/>
      <c r="K736" s="108">
        <v>6.54E-2</v>
      </c>
      <c r="L736" s="108"/>
      <c r="M736" s="108"/>
      <c r="N736" s="108"/>
      <c r="O736" s="189">
        <f t="shared" si="22"/>
        <v>39934</v>
      </c>
      <c r="Q736" s="185">
        <f t="shared" si="23"/>
        <v>1.8999999999999989E-3</v>
      </c>
    </row>
    <row r="737" spans="1:17" x14ac:dyDescent="0.25">
      <c r="A737" s="105">
        <v>39947</v>
      </c>
      <c r="B737" t="s">
        <v>121</v>
      </c>
      <c r="C737" s="108">
        <v>6.0400000000000002E-2</v>
      </c>
      <c r="D737" s="108">
        <v>6.3200000000000006E-2</v>
      </c>
      <c r="E737" s="108">
        <v>7.6100000000000001E-2</v>
      </c>
      <c r="F737" s="108">
        <v>6.6600000000000006E-2</v>
      </c>
      <c r="G737" s="187"/>
      <c r="H737" s="108"/>
      <c r="I737" s="108"/>
      <c r="J737" s="108"/>
      <c r="K737" s="108">
        <v>6.5199999999999994E-2</v>
      </c>
      <c r="L737" s="108"/>
      <c r="M737" s="108"/>
      <c r="N737" s="108"/>
      <c r="O737" s="189">
        <f t="shared" si="22"/>
        <v>39934</v>
      </c>
      <c r="Q737" s="185">
        <f t="shared" si="23"/>
        <v>1.9999999999999879E-3</v>
      </c>
    </row>
    <row r="738" spans="1:17" x14ac:dyDescent="0.25">
      <c r="A738" s="105">
        <v>39948</v>
      </c>
      <c r="B738" t="s">
        <v>121</v>
      </c>
      <c r="C738" s="108">
        <v>6.0600000000000001E-2</v>
      </c>
      <c r="D738" s="108">
        <v>6.3399999999999998E-2</v>
      </c>
      <c r="E738" s="108">
        <v>7.6300000000000007E-2</v>
      </c>
      <c r="F738" s="108">
        <v>6.6799999999999998E-2</v>
      </c>
      <c r="G738" s="187"/>
      <c r="H738" s="108"/>
      <c r="I738" s="108"/>
      <c r="J738" s="108"/>
      <c r="K738" s="108">
        <v>6.54E-2</v>
      </c>
      <c r="L738" s="108"/>
      <c r="M738" s="108"/>
      <c r="N738" s="108"/>
      <c r="O738" s="189">
        <f t="shared" si="22"/>
        <v>39934</v>
      </c>
      <c r="Q738" s="185">
        <f t="shared" si="23"/>
        <v>2.0000000000000018E-3</v>
      </c>
    </row>
    <row r="739" spans="1:17" x14ac:dyDescent="0.25">
      <c r="A739" s="105">
        <v>39951</v>
      </c>
      <c r="B739" t="s">
        <v>121</v>
      </c>
      <c r="C739" s="108">
        <v>6.1499999999999999E-2</v>
      </c>
      <c r="D739" s="108">
        <v>6.4100000000000004E-2</v>
      </c>
      <c r="E739" s="108">
        <v>7.7100000000000002E-2</v>
      </c>
      <c r="F739" s="108">
        <v>6.7599999999999993E-2</v>
      </c>
      <c r="G739" s="187"/>
      <c r="H739" s="108"/>
      <c r="I739" s="108"/>
      <c r="J739" s="108"/>
      <c r="K739" s="108">
        <v>6.6100000000000006E-2</v>
      </c>
      <c r="L739" s="108"/>
      <c r="M739" s="108"/>
      <c r="N739" s="108"/>
      <c r="O739" s="189">
        <f t="shared" si="22"/>
        <v>39934</v>
      </c>
      <c r="Q739" s="185">
        <f t="shared" si="23"/>
        <v>2.0000000000000018E-3</v>
      </c>
    </row>
    <row r="740" spans="1:17" x14ac:dyDescent="0.25">
      <c r="A740" s="105">
        <v>39952</v>
      </c>
      <c r="B740" t="s">
        <v>121</v>
      </c>
      <c r="C740" s="108">
        <v>6.1800000000000001E-2</v>
      </c>
      <c r="D740" s="108">
        <v>6.4299999999999996E-2</v>
      </c>
      <c r="E740" s="108">
        <v>7.7299999999999994E-2</v>
      </c>
      <c r="F740" s="108">
        <v>6.7799999999999999E-2</v>
      </c>
      <c r="G740" s="187"/>
      <c r="H740" s="108"/>
      <c r="I740" s="108"/>
      <c r="J740" s="108"/>
      <c r="K740" s="108">
        <v>6.6199999999999995E-2</v>
      </c>
      <c r="L740" s="108"/>
      <c r="M740" s="108"/>
      <c r="N740" s="108"/>
      <c r="O740" s="189">
        <f t="shared" si="22"/>
        <v>39934</v>
      </c>
      <c r="Q740" s="185">
        <f t="shared" si="23"/>
        <v>1.8999999999999989E-3</v>
      </c>
    </row>
    <row r="741" spans="1:17" x14ac:dyDescent="0.25">
      <c r="A741" s="105">
        <v>39953</v>
      </c>
      <c r="B741" t="s">
        <v>121</v>
      </c>
      <c r="C741" s="108">
        <v>6.0999999999999999E-2</v>
      </c>
      <c r="D741" s="108">
        <v>6.3600000000000004E-2</v>
      </c>
      <c r="E741" s="108">
        <v>7.6200000000000004E-2</v>
      </c>
      <c r="F741" s="108">
        <v>6.6900000000000001E-2</v>
      </c>
      <c r="G741" s="187"/>
      <c r="H741" s="108"/>
      <c r="I741" s="108"/>
      <c r="J741" s="108"/>
      <c r="K741" s="108">
        <v>6.5500000000000003E-2</v>
      </c>
      <c r="L741" s="108"/>
      <c r="M741" s="108"/>
      <c r="N741" s="108"/>
      <c r="O741" s="189">
        <f t="shared" si="22"/>
        <v>39934</v>
      </c>
      <c r="Q741" s="185">
        <f t="shared" si="23"/>
        <v>1.8999999999999989E-3</v>
      </c>
    </row>
    <row r="742" spans="1:17" x14ac:dyDescent="0.25">
      <c r="A742" s="105">
        <v>39954</v>
      </c>
      <c r="B742" t="s">
        <v>121</v>
      </c>
      <c r="C742" s="108">
        <v>6.25E-2</v>
      </c>
      <c r="D742" s="108">
        <v>6.5000000000000002E-2</v>
      </c>
      <c r="E742" s="108">
        <v>7.7600000000000002E-2</v>
      </c>
      <c r="F742" s="108">
        <v>6.8400000000000002E-2</v>
      </c>
      <c r="G742" s="187"/>
      <c r="H742" s="108"/>
      <c r="I742" s="108"/>
      <c r="J742" s="108"/>
      <c r="K742" s="108">
        <v>6.7000000000000004E-2</v>
      </c>
      <c r="L742" s="108"/>
      <c r="M742" s="108"/>
      <c r="N742" s="108"/>
      <c r="O742" s="189">
        <f t="shared" si="22"/>
        <v>39934</v>
      </c>
      <c r="Q742" s="185">
        <f t="shared" si="23"/>
        <v>2.0000000000000018E-3</v>
      </c>
    </row>
    <row r="743" spans="1:17" x14ac:dyDescent="0.25">
      <c r="A743" s="105">
        <v>39955</v>
      </c>
      <c r="B743" t="s">
        <v>121</v>
      </c>
      <c r="C743" s="108">
        <v>6.3399999999999998E-2</v>
      </c>
      <c r="D743" s="108">
        <v>6.5799999999999997E-2</v>
      </c>
      <c r="E743" s="108">
        <v>7.85E-2</v>
      </c>
      <c r="F743" s="108">
        <v>6.9199999999999998E-2</v>
      </c>
      <c r="G743" s="187"/>
      <c r="H743" s="108"/>
      <c r="I743" s="108"/>
      <c r="J743" s="108"/>
      <c r="K743" s="108">
        <v>6.7799999999999999E-2</v>
      </c>
      <c r="L743" s="108"/>
      <c r="M743" s="108"/>
      <c r="N743" s="108"/>
      <c r="O743" s="189">
        <f t="shared" si="22"/>
        <v>39934</v>
      </c>
      <c r="Q743" s="185">
        <f t="shared" si="23"/>
        <v>2.0000000000000018E-3</v>
      </c>
    </row>
    <row r="744" spans="1:17" x14ac:dyDescent="0.25">
      <c r="A744" s="105">
        <v>39959</v>
      </c>
      <c r="B744" t="s">
        <v>121</v>
      </c>
      <c r="C744" s="108">
        <v>6.3200000000000006E-2</v>
      </c>
      <c r="D744" s="108">
        <v>6.59E-2</v>
      </c>
      <c r="E744" s="108">
        <v>7.8700000000000006E-2</v>
      </c>
      <c r="F744" s="108">
        <v>6.93E-2</v>
      </c>
      <c r="G744" s="187"/>
      <c r="H744" s="108"/>
      <c r="I744" s="108"/>
      <c r="J744" s="108"/>
      <c r="K744" s="108">
        <v>6.7799999999999999E-2</v>
      </c>
      <c r="L744" s="108"/>
      <c r="M744" s="108"/>
      <c r="N744" s="108"/>
      <c r="O744" s="189">
        <f t="shared" si="22"/>
        <v>39934</v>
      </c>
      <c r="Q744" s="185">
        <f t="shared" si="23"/>
        <v>1.8999999999999989E-3</v>
      </c>
    </row>
    <row r="745" spans="1:17" x14ac:dyDescent="0.25">
      <c r="A745" s="105">
        <v>39960</v>
      </c>
      <c r="B745" t="s">
        <v>121</v>
      </c>
      <c r="C745" s="108">
        <v>6.4799999999999996E-2</v>
      </c>
      <c r="D745" s="108">
        <v>6.7100000000000007E-2</v>
      </c>
      <c r="E745" s="108">
        <v>7.9600000000000004E-2</v>
      </c>
      <c r="F745" s="108">
        <v>7.0499999999999993E-2</v>
      </c>
      <c r="G745" s="187"/>
      <c r="H745" s="108"/>
      <c r="I745" s="108"/>
      <c r="J745" s="108"/>
      <c r="K745" s="108">
        <v>6.8900000000000003E-2</v>
      </c>
      <c r="L745" s="108"/>
      <c r="M745" s="108"/>
      <c r="N745" s="108"/>
      <c r="O745" s="189">
        <f t="shared" si="22"/>
        <v>39934</v>
      </c>
      <c r="Q745" s="185">
        <f t="shared" si="23"/>
        <v>1.799999999999996E-3</v>
      </c>
    </row>
    <row r="746" spans="1:17" x14ac:dyDescent="0.25">
      <c r="A746" s="105">
        <v>39961</v>
      </c>
      <c r="B746" t="s">
        <v>121</v>
      </c>
      <c r="C746" s="108">
        <v>6.4100000000000004E-2</v>
      </c>
      <c r="D746" s="108">
        <v>6.6000000000000003E-2</v>
      </c>
      <c r="E746" s="108">
        <v>7.8299999999999995E-2</v>
      </c>
      <c r="F746" s="108">
        <v>6.9500000000000006E-2</v>
      </c>
      <c r="G746" s="187"/>
      <c r="H746" s="108"/>
      <c r="I746" s="108"/>
      <c r="J746" s="108"/>
      <c r="K746" s="108">
        <v>6.7699999999999996E-2</v>
      </c>
      <c r="L746" s="108"/>
      <c r="M746" s="108"/>
      <c r="N746" s="108"/>
      <c r="O746" s="189">
        <f t="shared" si="22"/>
        <v>39934</v>
      </c>
      <c r="Q746" s="185">
        <f t="shared" si="23"/>
        <v>1.6999999999999932E-3</v>
      </c>
    </row>
    <row r="747" spans="1:17" x14ac:dyDescent="0.25">
      <c r="A747" s="105">
        <v>39962</v>
      </c>
      <c r="B747" t="s">
        <v>121</v>
      </c>
      <c r="C747" s="108">
        <v>6.2199999999999998E-2</v>
      </c>
      <c r="D747" s="108">
        <v>6.3200000000000006E-2</v>
      </c>
      <c r="E747" s="108">
        <v>7.5600000000000001E-2</v>
      </c>
      <c r="F747" s="108">
        <v>6.7000000000000004E-2</v>
      </c>
      <c r="G747" s="187"/>
      <c r="H747" s="108"/>
      <c r="I747" s="108"/>
      <c r="J747" s="108"/>
      <c r="K747" s="108">
        <v>6.5199999999999994E-2</v>
      </c>
      <c r="L747" s="108"/>
      <c r="M747" s="108"/>
      <c r="N747" s="108"/>
      <c r="O747" s="189">
        <f t="shared" si="22"/>
        <v>39934</v>
      </c>
      <c r="Q747" s="185">
        <f t="shared" si="23"/>
        <v>1.9999999999999879E-3</v>
      </c>
    </row>
    <row r="748" spans="1:17" x14ac:dyDescent="0.25">
      <c r="A748" s="105">
        <v>39965</v>
      </c>
      <c r="B748" t="s">
        <v>121</v>
      </c>
      <c r="C748" s="108">
        <v>6.3899999999999998E-2</v>
      </c>
      <c r="D748" s="108">
        <v>6.5299999999999997E-2</v>
      </c>
      <c r="E748" s="108">
        <v>7.7700000000000005E-2</v>
      </c>
      <c r="F748" s="108">
        <v>6.9000000000000006E-2</v>
      </c>
      <c r="G748" s="187"/>
      <c r="H748" s="108"/>
      <c r="I748" s="108"/>
      <c r="J748" s="108"/>
      <c r="K748" s="108">
        <v>6.7199999999999996E-2</v>
      </c>
      <c r="L748" s="108"/>
      <c r="M748" s="108"/>
      <c r="N748" s="108"/>
      <c r="O748" s="189">
        <f t="shared" si="22"/>
        <v>39965</v>
      </c>
      <c r="Q748" s="185">
        <f t="shared" si="23"/>
        <v>1.8999999999999989E-3</v>
      </c>
    </row>
    <row r="749" spans="1:17" x14ac:dyDescent="0.25">
      <c r="A749" s="105">
        <v>39966</v>
      </c>
      <c r="B749" t="s">
        <v>121</v>
      </c>
      <c r="C749" s="108">
        <v>6.3E-2</v>
      </c>
      <c r="D749" s="108">
        <v>6.3299999999999995E-2</v>
      </c>
      <c r="E749" s="108">
        <v>7.6200000000000004E-2</v>
      </c>
      <c r="F749" s="108">
        <v>6.7500000000000004E-2</v>
      </c>
      <c r="G749" s="187"/>
      <c r="H749" s="108"/>
      <c r="I749" s="108"/>
      <c r="J749" s="108"/>
      <c r="K749" s="108">
        <v>6.54E-2</v>
      </c>
      <c r="L749" s="108"/>
      <c r="M749" s="108"/>
      <c r="N749" s="108"/>
      <c r="O749" s="189">
        <f t="shared" si="22"/>
        <v>39965</v>
      </c>
      <c r="Q749" s="185">
        <f t="shared" si="23"/>
        <v>2.1000000000000046E-3</v>
      </c>
    </row>
    <row r="750" spans="1:17" x14ac:dyDescent="0.25">
      <c r="A750" s="105">
        <v>39967</v>
      </c>
      <c r="B750" t="s">
        <v>121</v>
      </c>
      <c r="C750" s="108">
        <v>6.2600000000000003E-2</v>
      </c>
      <c r="D750" s="108">
        <v>6.2300000000000001E-2</v>
      </c>
      <c r="E750" s="108">
        <v>7.4800000000000005E-2</v>
      </c>
      <c r="F750" s="108">
        <v>6.6600000000000006E-2</v>
      </c>
      <c r="G750" s="187"/>
      <c r="H750" s="108"/>
      <c r="I750" s="108"/>
      <c r="J750" s="108"/>
      <c r="K750" s="108">
        <v>6.4399999999999999E-2</v>
      </c>
      <c r="L750" s="108"/>
      <c r="M750" s="108"/>
      <c r="N750" s="108"/>
      <c r="O750" s="189">
        <f t="shared" si="22"/>
        <v>39965</v>
      </c>
      <c r="Q750" s="185">
        <f t="shared" si="23"/>
        <v>2.0999999999999977E-3</v>
      </c>
    </row>
    <row r="751" spans="1:17" x14ac:dyDescent="0.25">
      <c r="A751" s="105">
        <v>39968</v>
      </c>
      <c r="B751" t="s">
        <v>121</v>
      </c>
      <c r="C751" s="108">
        <v>6.3399999999999998E-2</v>
      </c>
      <c r="D751" s="108">
        <v>6.3700000000000007E-2</v>
      </c>
      <c r="E751" s="108">
        <v>7.5899999999999995E-2</v>
      </c>
      <c r="F751" s="108">
        <v>6.7699999999999996E-2</v>
      </c>
      <c r="G751" s="187"/>
      <c r="H751" s="108"/>
      <c r="I751" s="108"/>
      <c r="J751" s="108"/>
      <c r="K751" s="108">
        <v>6.5799999999999997E-2</v>
      </c>
      <c r="L751" s="108"/>
      <c r="M751" s="108"/>
      <c r="N751" s="108"/>
      <c r="O751" s="189">
        <f t="shared" si="22"/>
        <v>39965</v>
      </c>
      <c r="Q751" s="185">
        <f t="shared" si="23"/>
        <v>2.0999999999999908E-3</v>
      </c>
    </row>
    <row r="752" spans="1:17" x14ac:dyDescent="0.25">
      <c r="A752" s="105">
        <v>39969</v>
      </c>
      <c r="B752" t="s">
        <v>121</v>
      </c>
      <c r="C752" s="108">
        <v>6.3399999999999998E-2</v>
      </c>
      <c r="D752" s="108">
        <v>6.4100000000000004E-2</v>
      </c>
      <c r="E752" s="108">
        <v>7.5800000000000006E-2</v>
      </c>
      <c r="F752" s="108">
        <v>6.7799999999999999E-2</v>
      </c>
      <c r="G752" s="187"/>
      <c r="H752" s="108"/>
      <c r="I752" s="108"/>
      <c r="J752" s="108"/>
      <c r="K752" s="108">
        <v>6.6199999999999995E-2</v>
      </c>
      <c r="L752" s="108"/>
      <c r="M752" s="108"/>
      <c r="N752" s="108"/>
      <c r="O752" s="189">
        <f t="shared" si="22"/>
        <v>39965</v>
      </c>
      <c r="Q752" s="185">
        <f t="shared" si="23"/>
        <v>2.0999999999999908E-3</v>
      </c>
    </row>
    <row r="753" spans="1:17" x14ac:dyDescent="0.25">
      <c r="A753" s="105">
        <v>39973</v>
      </c>
      <c r="B753" t="s">
        <v>121</v>
      </c>
      <c r="C753" s="108">
        <v>6.3E-2</v>
      </c>
      <c r="D753" s="108">
        <v>6.3799999999999996E-2</v>
      </c>
      <c r="E753" s="108">
        <v>7.4899999999999994E-2</v>
      </c>
      <c r="F753" s="108">
        <v>6.7199999999999996E-2</v>
      </c>
      <c r="G753" s="187"/>
      <c r="H753" s="108"/>
      <c r="I753" s="108"/>
      <c r="J753" s="108"/>
      <c r="K753" s="108">
        <v>6.5799999999999997E-2</v>
      </c>
      <c r="L753" s="108"/>
      <c r="M753" s="108"/>
      <c r="N753" s="108"/>
      <c r="O753" s="189">
        <f t="shared" si="22"/>
        <v>39965</v>
      </c>
      <c r="Q753" s="185">
        <f t="shared" si="23"/>
        <v>2.0000000000000018E-3</v>
      </c>
    </row>
    <row r="754" spans="1:17" x14ac:dyDescent="0.25">
      <c r="A754" s="105">
        <v>39974</v>
      </c>
      <c r="B754" t="s">
        <v>121</v>
      </c>
      <c r="C754" s="108">
        <v>6.3899999999999998E-2</v>
      </c>
      <c r="D754" s="108">
        <v>6.4399999999999999E-2</v>
      </c>
      <c r="E754" s="108">
        <v>7.4999999999999997E-2</v>
      </c>
      <c r="F754" s="108">
        <v>6.7799999999999999E-2</v>
      </c>
      <c r="G754" s="187"/>
      <c r="H754" s="108"/>
      <c r="I754" s="108"/>
      <c r="J754" s="108"/>
      <c r="K754" s="108">
        <v>6.6400000000000001E-2</v>
      </c>
      <c r="L754" s="108"/>
      <c r="M754" s="108"/>
      <c r="N754" s="108"/>
      <c r="O754" s="189">
        <f t="shared" si="22"/>
        <v>39965</v>
      </c>
      <c r="Q754" s="185">
        <f t="shared" si="23"/>
        <v>2.0000000000000018E-3</v>
      </c>
    </row>
    <row r="755" spans="1:17" x14ac:dyDescent="0.25">
      <c r="A755" s="105">
        <v>39975</v>
      </c>
      <c r="B755" t="s">
        <v>121</v>
      </c>
      <c r="C755" s="108">
        <v>6.3299999999999995E-2</v>
      </c>
      <c r="D755" s="108">
        <v>6.3600000000000004E-2</v>
      </c>
      <c r="E755" s="108">
        <v>7.4300000000000005E-2</v>
      </c>
      <c r="F755" s="108">
        <v>6.7100000000000007E-2</v>
      </c>
      <c r="G755" s="187"/>
      <c r="H755" s="108"/>
      <c r="I755" s="108"/>
      <c r="J755" s="108"/>
      <c r="K755" s="108">
        <v>6.5700000000000008E-2</v>
      </c>
      <c r="L755" s="108"/>
      <c r="M755" s="108"/>
      <c r="N755" s="108"/>
      <c r="O755" s="189">
        <f t="shared" si="22"/>
        <v>39965</v>
      </c>
      <c r="Q755" s="185">
        <f t="shared" si="23"/>
        <v>2.1000000000000046E-3</v>
      </c>
    </row>
    <row r="756" spans="1:17" x14ac:dyDescent="0.25">
      <c r="A756" s="105">
        <v>39976</v>
      </c>
      <c r="B756" t="s">
        <v>121</v>
      </c>
      <c r="C756" s="108">
        <v>6.2300000000000001E-2</v>
      </c>
      <c r="D756" s="108">
        <v>6.3E-2</v>
      </c>
      <c r="E756" s="108">
        <v>7.3599999999999999E-2</v>
      </c>
      <c r="F756" s="108">
        <v>6.6299999999999998E-2</v>
      </c>
      <c r="G756" s="187"/>
      <c r="H756" s="108"/>
      <c r="I756" s="108"/>
      <c r="J756" s="108"/>
      <c r="K756" s="108">
        <v>6.5000000000000002E-2</v>
      </c>
      <c r="L756" s="108"/>
      <c r="M756" s="108"/>
      <c r="N756" s="108"/>
      <c r="O756" s="189">
        <f t="shared" si="22"/>
        <v>39965</v>
      </c>
      <c r="Q756" s="185">
        <f t="shared" si="23"/>
        <v>2.0000000000000018E-3</v>
      </c>
    </row>
    <row r="757" spans="1:17" x14ac:dyDescent="0.25">
      <c r="A757" s="105">
        <v>39979</v>
      </c>
      <c r="B757" t="s">
        <v>121</v>
      </c>
      <c r="C757" s="108">
        <v>6.1499999999999999E-2</v>
      </c>
      <c r="D757" s="108">
        <v>6.2E-2</v>
      </c>
      <c r="E757" s="108">
        <v>7.2700000000000001E-2</v>
      </c>
      <c r="F757" s="108">
        <v>6.54E-2</v>
      </c>
      <c r="G757" s="187"/>
      <c r="H757" s="108"/>
      <c r="I757" s="108"/>
      <c r="J757" s="108"/>
      <c r="K757" s="108">
        <v>6.4000000000000001E-2</v>
      </c>
      <c r="L757" s="108"/>
      <c r="M757" s="108"/>
      <c r="N757" s="108"/>
      <c r="O757" s="189">
        <f t="shared" si="22"/>
        <v>39965</v>
      </c>
      <c r="Q757" s="185">
        <f t="shared" si="23"/>
        <v>2.0000000000000018E-3</v>
      </c>
    </row>
    <row r="758" spans="1:17" x14ac:dyDescent="0.25">
      <c r="A758" s="105">
        <v>39980</v>
      </c>
      <c r="B758" t="s">
        <v>121</v>
      </c>
      <c r="C758" s="108">
        <v>6.0999999999999999E-2</v>
      </c>
      <c r="D758" s="108">
        <v>6.0999999999999999E-2</v>
      </c>
      <c r="E758" s="108">
        <v>7.2099999999999997E-2</v>
      </c>
      <c r="F758" s="108">
        <v>6.4699999999999994E-2</v>
      </c>
      <c r="G758" s="187"/>
      <c r="H758" s="108"/>
      <c r="I758" s="108"/>
      <c r="J758" s="108"/>
      <c r="K758" s="108">
        <v>6.3299999999999995E-2</v>
      </c>
      <c r="L758" s="108"/>
      <c r="M758" s="108"/>
      <c r="N758" s="108"/>
      <c r="O758" s="189">
        <f t="shared" si="22"/>
        <v>39965</v>
      </c>
      <c r="Q758" s="185">
        <f t="shared" si="23"/>
        <v>2.2999999999999965E-3</v>
      </c>
    </row>
    <row r="759" spans="1:17" x14ac:dyDescent="0.25">
      <c r="A759" s="105">
        <v>39981</v>
      </c>
      <c r="B759" t="s">
        <v>121</v>
      </c>
      <c r="C759" s="108">
        <v>6.0600000000000001E-2</v>
      </c>
      <c r="D759" s="108">
        <v>6.0699999999999997E-2</v>
      </c>
      <c r="E759" s="108">
        <v>7.1800000000000003E-2</v>
      </c>
      <c r="F759" s="108">
        <v>6.4399999999999999E-2</v>
      </c>
      <c r="G759" s="187"/>
      <c r="H759" s="108"/>
      <c r="I759" s="108"/>
      <c r="J759" s="108"/>
      <c r="K759" s="108">
        <v>6.3E-2</v>
      </c>
      <c r="L759" s="108"/>
      <c r="M759" s="108"/>
      <c r="N759" s="108"/>
      <c r="O759" s="189">
        <f t="shared" si="22"/>
        <v>39965</v>
      </c>
      <c r="Q759" s="185">
        <f t="shared" si="23"/>
        <v>2.3000000000000034E-3</v>
      </c>
    </row>
    <row r="760" spans="1:17" x14ac:dyDescent="0.25">
      <c r="A760" s="105">
        <v>39982</v>
      </c>
      <c r="B760" t="s">
        <v>121</v>
      </c>
      <c r="C760" s="108">
        <v>6.2799999999999995E-2</v>
      </c>
      <c r="D760" s="108">
        <v>6.2300000000000001E-2</v>
      </c>
      <c r="E760" s="108">
        <v>7.2700000000000001E-2</v>
      </c>
      <c r="F760" s="108">
        <v>6.59E-2</v>
      </c>
      <c r="G760" s="187"/>
      <c r="H760" s="108"/>
      <c r="I760" s="108"/>
      <c r="J760" s="108"/>
      <c r="K760" s="108">
        <v>6.4399999999999999E-2</v>
      </c>
      <c r="L760" s="108"/>
      <c r="M760" s="108"/>
      <c r="N760" s="108"/>
      <c r="O760" s="189">
        <f t="shared" si="22"/>
        <v>39965</v>
      </c>
      <c r="Q760" s="185">
        <f t="shared" si="23"/>
        <v>2.0999999999999977E-3</v>
      </c>
    </row>
    <row r="761" spans="1:17" x14ac:dyDescent="0.25">
      <c r="A761" s="105">
        <v>39983</v>
      </c>
      <c r="B761" t="s">
        <v>121</v>
      </c>
      <c r="C761" s="108">
        <v>6.1400000000000003E-2</v>
      </c>
      <c r="D761" s="108">
        <v>6.1400000000000003E-2</v>
      </c>
      <c r="E761" s="108">
        <v>7.17E-2</v>
      </c>
      <c r="F761" s="108">
        <v>6.4799999999999996E-2</v>
      </c>
      <c r="G761" s="187"/>
      <c r="H761" s="108"/>
      <c r="I761" s="108"/>
      <c r="J761" s="108"/>
      <c r="K761" s="108">
        <v>6.3399999999999998E-2</v>
      </c>
      <c r="L761" s="108"/>
      <c r="M761" s="108"/>
      <c r="N761" s="108"/>
      <c r="O761" s="189">
        <f t="shared" si="22"/>
        <v>39965</v>
      </c>
      <c r="Q761" s="185">
        <f t="shared" si="23"/>
        <v>1.9999999999999948E-3</v>
      </c>
    </row>
    <row r="762" spans="1:17" x14ac:dyDescent="0.25">
      <c r="A762" s="105">
        <v>39986</v>
      </c>
      <c r="B762" t="s">
        <v>121</v>
      </c>
      <c r="C762" s="108">
        <v>0.06</v>
      </c>
      <c r="D762" s="108">
        <v>6.0199999999999997E-2</v>
      </c>
      <c r="E762" s="108">
        <v>7.0599999999999996E-2</v>
      </c>
      <c r="F762" s="108">
        <v>6.3600000000000004E-2</v>
      </c>
      <c r="G762" s="187"/>
      <c r="H762" s="108"/>
      <c r="I762" s="108"/>
      <c r="J762" s="108"/>
      <c r="K762" s="108">
        <v>6.2E-2</v>
      </c>
      <c r="L762" s="108"/>
      <c r="M762" s="108"/>
      <c r="N762" s="108"/>
      <c r="O762" s="189">
        <f t="shared" si="22"/>
        <v>39965</v>
      </c>
      <c r="Q762" s="185">
        <f t="shared" si="23"/>
        <v>1.800000000000003E-3</v>
      </c>
    </row>
    <row r="763" spans="1:17" x14ac:dyDescent="0.25">
      <c r="A763" s="105">
        <v>39987</v>
      </c>
      <c r="B763" t="s">
        <v>121</v>
      </c>
      <c r="C763" s="108">
        <v>5.9499999999999997E-2</v>
      </c>
      <c r="D763" s="108">
        <v>5.9299999999999999E-2</v>
      </c>
      <c r="E763" s="108">
        <v>7.0099999999999996E-2</v>
      </c>
      <c r="F763" s="108">
        <v>6.3E-2</v>
      </c>
      <c r="G763" s="187"/>
      <c r="H763" s="108"/>
      <c r="I763" s="108"/>
      <c r="J763" s="108"/>
      <c r="K763" s="108">
        <v>6.13E-2</v>
      </c>
      <c r="L763" s="108"/>
      <c r="M763" s="108"/>
      <c r="N763" s="108"/>
      <c r="O763" s="189">
        <f t="shared" si="22"/>
        <v>39965</v>
      </c>
      <c r="Q763" s="185">
        <f t="shared" si="23"/>
        <v>2.0000000000000018E-3</v>
      </c>
    </row>
    <row r="764" spans="1:17" x14ac:dyDescent="0.25">
      <c r="A764" s="105">
        <v>39988</v>
      </c>
      <c r="B764" t="s">
        <v>121</v>
      </c>
      <c r="C764" s="108">
        <v>6.0100000000000001E-2</v>
      </c>
      <c r="D764" s="108">
        <v>6.0499999999999998E-2</v>
      </c>
      <c r="E764" s="108">
        <v>7.0599999999999996E-2</v>
      </c>
      <c r="F764" s="108">
        <v>6.3700000000000007E-2</v>
      </c>
      <c r="G764" s="187"/>
      <c r="H764" s="108"/>
      <c r="I764" s="108"/>
      <c r="J764" s="108"/>
      <c r="K764" s="108">
        <v>6.2199999999999998E-2</v>
      </c>
      <c r="L764" s="108"/>
      <c r="M764" s="108"/>
      <c r="N764" s="108"/>
      <c r="O764" s="189">
        <f t="shared" si="22"/>
        <v>39965</v>
      </c>
      <c r="Q764" s="185">
        <f t="shared" si="23"/>
        <v>1.7000000000000001E-3</v>
      </c>
    </row>
    <row r="765" spans="1:17" x14ac:dyDescent="0.25">
      <c r="A765" s="105">
        <v>39989</v>
      </c>
      <c r="B765" t="s">
        <v>121</v>
      </c>
      <c r="C765" s="108">
        <v>5.7599999999999998E-2</v>
      </c>
      <c r="D765" s="108">
        <v>5.96E-2</v>
      </c>
      <c r="E765" s="108">
        <v>7.0099999999999996E-2</v>
      </c>
      <c r="F765" s="108">
        <v>6.2399999999999997E-2</v>
      </c>
      <c r="G765" s="187"/>
      <c r="H765" s="108"/>
      <c r="I765" s="108"/>
      <c r="J765" s="108"/>
      <c r="K765" s="108">
        <v>6.1200000000000004E-2</v>
      </c>
      <c r="L765" s="108"/>
      <c r="M765" s="108"/>
      <c r="N765" s="108"/>
      <c r="O765" s="189">
        <f t="shared" si="22"/>
        <v>39965</v>
      </c>
      <c r="Q765" s="185">
        <f t="shared" si="23"/>
        <v>1.6000000000000042E-3</v>
      </c>
    </row>
    <row r="766" spans="1:17" x14ac:dyDescent="0.25">
      <c r="A766" s="105">
        <v>39990</v>
      </c>
      <c r="B766" t="s">
        <v>121</v>
      </c>
      <c r="C766" s="108">
        <v>5.7299999999999997E-2</v>
      </c>
      <c r="D766" s="108">
        <v>5.9400000000000001E-2</v>
      </c>
      <c r="E766" s="108">
        <v>6.9800000000000001E-2</v>
      </c>
      <c r="F766" s="108">
        <v>6.2199999999999998E-2</v>
      </c>
      <c r="G766" s="187"/>
      <c r="H766" s="108"/>
      <c r="I766" s="108"/>
      <c r="J766" s="108"/>
      <c r="K766" s="108">
        <v>6.0999999999999999E-2</v>
      </c>
      <c r="L766" s="108"/>
      <c r="M766" s="108"/>
      <c r="N766" s="108"/>
      <c r="O766" s="189">
        <f t="shared" si="22"/>
        <v>39965</v>
      </c>
      <c r="Q766" s="185">
        <f t="shared" si="23"/>
        <v>1.5999999999999973E-3</v>
      </c>
    </row>
    <row r="767" spans="1:17" x14ac:dyDescent="0.25">
      <c r="A767" s="105">
        <v>39993</v>
      </c>
      <c r="B767" t="s">
        <v>121</v>
      </c>
      <c r="C767" s="108">
        <v>5.74E-2</v>
      </c>
      <c r="D767" s="108">
        <v>5.9499999999999997E-2</v>
      </c>
      <c r="E767" s="108">
        <v>7.0099999999999996E-2</v>
      </c>
      <c r="F767" s="108">
        <v>6.2300000000000001E-2</v>
      </c>
      <c r="G767" s="187"/>
      <c r="H767" s="108"/>
      <c r="I767" s="108"/>
      <c r="J767" s="108"/>
      <c r="K767" s="108">
        <v>6.0999999999999999E-2</v>
      </c>
      <c r="L767" s="108"/>
      <c r="M767" s="108"/>
      <c r="N767" s="108"/>
      <c r="O767" s="189">
        <f t="shared" si="22"/>
        <v>39965</v>
      </c>
      <c r="Q767" s="185">
        <f t="shared" si="23"/>
        <v>1.5000000000000013E-3</v>
      </c>
    </row>
    <row r="768" spans="1:17" x14ac:dyDescent="0.25">
      <c r="A768" s="105">
        <v>39994</v>
      </c>
      <c r="B768" t="s">
        <v>121</v>
      </c>
      <c r="C768" s="108">
        <v>5.7500000000000002E-2</v>
      </c>
      <c r="D768" s="108">
        <v>5.96E-2</v>
      </c>
      <c r="E768" s="108">
        <v>6.9599999999999995E-2</v>
      </c>
      <c r="F768" s="108">
        <v>6.2199999999999998E-2</v>
      </c>
      <c r="G768" s="187"/>
      <c r="H768" s="108"/>
      <c r="I768" s="108"/>
      <c r="J768" s="108"/>
      <c r="K768" s="108">
        <v>6.1100000000000002E-2</v>
      </c>
      <c r="L768" s="108"/>
      <c r="M768" s="108"/>
      <c r="N768" s="108"/>
      <c r="O768" s="189">
        <f t="shared" si="22"/>
        <v>39965</v>
      </c>
      <c r="Q768" s="185">
        <f t="shared" si="23"/>
        <v>1.5000000000000013E-3</v>
      </c>
    </row>
    <row r="769" spans="1:17" x14ac:dyDescent="0.25">
      <c r="A769" s="105">
        <v>39995</v>
      </c>
      <c r="B769" t="s">
        <v>121</v>
      </c>
      <c r="C769" s="108">
        <v>5.7799999999999997E-2</v>
      </c>
      <c r="D769" s="108">
        <v>6.0100000000000001E-2</v>
      </c>
      <c r="E769" s="108">
        <v>7.0000000000000007E-2</v>
      </c>
      <c r="F769" s="108">
        <v>6.2600000000000003E-2</v>
      </c>
      <c r="G769" s="187"/>
      <c r="H769" s="108"/>
      <c r="I769" s="108"/>
      <c r="J769" s="108"/>
      <c r="K769" s="108">
        <v>6.1500000000000006E-2</v>
      </c>
      <c r="L769" s="108"/>
      <c r="M769" s="108"/>
      <c r="N769" s="108"/>
      <c r="O769" s="189">
        <f t="shared" si="22"/>
        <v>39995</v>
      </c>
      <c r="Q769" s="185">
        <f t="shared" si="23"/>
        <v>1.4000000000000054E-3</v>
      </c>
    </row>
    <row r="770" spans="1:17" x14ac:dyDescent="0.25">
      <c r="A770" s="105">
        <v>39996</v>
      </c>
      <c r="B770" t="s">
        <v>121</v>
      </c>
      <c r="C770" s="108">
        <v>5.7500000000000002E-2</v>
      </c>
      <c r="D770" s="108">
        <v>5.9700000000000003E-2</v>
      </c>
      <c r="E770" s="108">
        <v>6.9099999999999995E-2</v>
      </c>
      <c r="F770" s="108">
        <v>6.2100000000000002E-2</v>
      </c>
      <c r="G770" s="187"/>
      <c r="H770" s="108"/>
      <c r="I770" s="108"/>
      <c r="J770" s="108"/>
      <c r="K770" s="108">
        <v>6.1200000000000004E-2</v>
      </c>
      <c r="L770" s="108"/>
      <c r="M770" s="108"/>
      <c r="N770" s="108"/>
      <c r="O770" s="189">
        <f t="shared" si="22"/>
        <v>39995</v>
      </c>
      <c r="Q770" s="185">
        <f t="shared" si="23"/>
        <v>1.5000000000000013E-3</v>
      </c>
    </row>
    <row r="771" spans="1:17" x14ac:dyDescent="0.25">
      <c r="A771" s="105">
        <v>40000</v>
      </c>
      <c r="B771" t="s">
        <v>121</v>
      </c>
      <c r="C771" s="108">
        <v>5.7500000000000002E-2</v>
      </c>
      <c r="D771" s="108">
        <v>0.06</v>
      </c>
      <c r="E771" s="108">
        <v>6.9500000000000006E-2</v>
      </c>
      <c r="F771" s="108">
        <v>6.2300000000000001E-2</v>
      </c>
      <c r="G771" s="187"/>
      <c r="H771" s="108"/>
      <c r="I771" s="108"/>
      <c r="J771" s="108"/>
      <c r="K771" s="108">
        <v>6.1399999999999996E-2</v>
      </c>
      <c r="L771" s="108"/>
      <c r="M771" s="108"/>
      <c r="N771" s="108"/>
      <c r="O771" s="189">
        <f t="shared" si="22"/>
        <v>39995</v>
      </c>
      <c r="Q771" s="185">
        <f t="shared" si="23"/>
        <v>1.3999999999999985E-3</v>
      </c>
    </row>
    <row r="772" spans="1:17" x14ac:dyDescent="0.25">
      <c r="A772" s="105">
        <v>40001</v>
      </c>
      <c r="B772" t="s">
        <v>121</v>
      </c>
      <c r="C772" s="108">
        <v>5.6899999999999999E-2</v>
      </c>
      <c r="D772" s="108">
        <v>5.96E-2</v>
      </c>
      <c r="E772" s="108">
        <v>6.9099999999999995E-2</v>
      </c>
      <c r="F772" s="108">
        <v>6.1899999999999997E-2</v>
      </c>
      <c r="G772" s="187"/>
      <c r="H772" s="108"/>
      <c r="I772" s="108"/>
      <c r="J772" s="108"/>
      <c r="K772" s="108">
        <v>6.0899999999999996E-2</v>
      </c>
      <c r="L772" s="108"/>
      <c r="M772" s="108"/>
      <c r="N772" s="108"/>
      <c r="O772" s="189">
        <f t="shared" si="22"/>
        <v>39995</v>
      </c>
      <c r="Q772" s="185">
        <f t="shared" si="23"/>
        <v>1.2999999999999956E-3</v>
      </c>
    </row>
    <row r="773" spans="1:17" x14ac:dyDescent="0.25">
      <c r="A773" s="105">
        <v>40002</v>
      </c>
      <c r="B773" t="s">
        <v>121</v>
      </c>
      <c r="C773" s="108">
        <v>5.5399999999999998E-2</v>
      </c>
      <c r="D773" s="108">
        <v>5.8200000000000002E-2</v>
      </c>
      <c r="E773" s="108">
        <v>6.7599999999999993E-2</v>
      </c>
      <c r="F773" s="108">
        <v>6.0400000000000002E-2</v>
      </c>
      <c r="G773" s="187"/>
      <c r="H773" s="108"/>
      <c r="I773" s="108"/>
      <c r="J773" s="108"/>
      <c r="K773" s="108">
        <v>5.9500000000000004E-2</v>
      </c>
      <c r="L773" s="108"/>
      <c r="M773" s="108"/>
      <c r="N773" s="108"/>
      <c r="O773" s="189">
        <f t="shared" ref="O773:O836" si="24">DATE(YEAR(A773),MONTH(A773),1)</f>
        <v>39995</v>
      </c>
      <c r="Q773" s="185">
        <f t="shared" ref="Q773:Q836" si="25">K773-D773</f>
        <v>1.3000000000000025E-3</v>
      </c>
    </row>
    <row r="774" spans="1:17" x14ac:dyDescent="0.25">
      <c r="A774" s="105">
        <v>40003</v>
      </c>
      <c r="B774" t="s">
        <v>121</v>
      </c>
      <c r="C774" s="108">
        <v>5.6899999999999999E-2</v>
      </c>
      <c r="D774" s="108">
        <v>5.9799999999999999E-2</v>
      </c>
      <c r="E774" s="108">
        <v>6.9199999999999998E-2</v>
      </c>
      <c r="F774" s="108">
        <v>6.2E-2</v>
      </c>
      <c r="G774" s="187"/>
      <c r="H774" s="108"/>
      <c r="I774" s="108"/>
      <c r="J774" s="108"/>
      <c r="K774" s="108">
        <v>6.0999999999999999E-2</v>
      </c>
      <c r="L774" s="108"/>
      <c r="M774" s="108"/>
      <c r="N774" s="108"/>
      <c r="O774" s="189">
        <f t="shared" si="24"/>
        <v>39995</v>
      </c>
      <c r="Q774" s="185">
        <f t="shared" si="25"/>
        <v>1.1999999999999997E-3</v>
      </c>
    </row>
    <row r="775" spans="1:17" x14ac:dyDescent="0.25">
      <c r="A775" s="105">
        <v>40004</v>
      </c>
      <c r="B775" t="s">
        <v>121</v>
      </c>
      <c r="C775" s="108">
        <v>5.5800000000000002E-2</v>
      </c>
      <c r="D775" s="108">
        <v>5.8799999999999998E-2</v>
      </c>
      <c r="E775" s="108">
        <v>6.8000000000000005E-2</v>
      </c>
      <c r="F775" s="108">
        <v>6.0900000000000003E-2</v>
      </c>
      <c r="G775" s="187"/>
      <c r="H775" s="108"/>
      <c r="I775" s="108"/>
      <c r="J775" s="108"/>
      <c r="K775" s="108">
        <v>0.06</v>
      </c>
      <c r="L775" s="108"/>
      <c r="M775" s="108"/>
      <c r="N775" s="108"/>
      <c r="O775" s="189">
        <f t="shared" si="24"/>
        <v>39995</v>
      </c>
      <c r="Q775" s="185">
        <f t="shared" si="25"/>
        <v>1.1999999999999997E-3</v>
      </c>
    </row>
    <row r="776" spans="1:17" x14ac:dyDescent="0.25">
      <c r="A776" s="105">
        <v>40007</v>
      </c>
      <c r="B776" t="s">
        <v>121</v>
      </c>
      <c r="C776" s="108">
        <v>5.5599999999999997E-2</v>
      </c>
      <c r="D776" s="108">
        <v>5.8700000000000002E-2</v>
      </c>
      <c r="E776" s="108">
        <v>6.83E-2</v>
      </c>
      <c r="F776" s="108">
        <v>6.0900000000000003E-2</v>
      </c>
      <c r="G776" s="187"/>
      <c r="H776" s="108"/>
      <c r="I776" s="108"/>
      <c r="J776" s="108"/>
      <c r="K776" s="108">
        <v>0.06</v>
      </c>
      <c r="L776" s="108"/>
      <c r="M776" s="108"/>
      <c r="N776" s="108"/>
      <c r="O776" s="189">
        <f t="shared" si="24"/>
        <v>39995</v>
      </c>
      <c r="Q776" s="185">
        <f t="shared" si="25"/>
        <v>1.2999999999999956E-3</v>
      </c>
    </row>
    <row r="777" spans="1:17" x14ac:dyDescent="0.25">
      <c r="A777" s="105">
        <v>40008</v>
      </c>
      <c r="B777" t="s">
        <v>121</v>
      </c>
      <c r="C777" s="108">
        <v>5.6599999999999998E-2</v>
      </c>
      <c r="D777" s="108">
        <v>5.9799999999999999E-2</v>
      </c>
      <c r="E777" s="108">
        <v>6.9199999999999998E-2</v>
      </c>
      <c r="F777" s="108">
        <v>6.1899999999999997E-2</v>
      </c>
      <c r="G777" s="187"/>
      <c r="H777" s="108"/>
      <c r="I777" s="108"/>
      <c r="J777" s="108"/>
      <c r="K777" s="108">
        <v>6.0999999999999999E-2</v>
      </c>
      <c r="L777" s="108"/>
      <c r="M777" s="108"/>
      <c r="N777" s="108"/>
      <c r="O777" s="189">
        <f t="shared" si="24"/>
        <v>39995</v>
      </c>
      <c r="Q777" s="185">
        <f t="shared" si="25"/>
        <v>1.1999999999999997E-3</v>
      </c>
    </row>
    <row r="778" spans="1:17" x14ac:dyDescent="0.25">
      <c r="A778" s="105">
        <v>40010</v>
      </c>
      <c r="B778" t="s">
        <v>121</v>
      </c>
      <c r="C778" s="108">
        <v>5.7000000000000002E-2</v>
      </c>
      <c r="D778" s="108">
        <v>6.0699999999999997E-2</v>
      </c>
      <c r="E778" s="108">
        <v>6.9800000000000001E-2</v>
      </c>
      <c r="F778" s="108">
        <v>6.25E-2</v>
      </c>
      <c r="G778" s="187"/>
      <c r="H778" s="108"/>
      <c r="I778" s="108"/>
      <c r="J778" s="108"/>
      <c r="K778" s="108">
        <v>6.1699999999999998E-2</v>
      </c>
      <c r="L778" s="108"/>
      <c r="M778" s="108"/>
      <c r="N778" s="108"/>
      <c r="O778" s="189">
        <f t="shared" si="24"/>
        <v>39995</v>
      </c>
      <c r="Q778" s="185">
        <f t="shared" si="25"/>
        <v>1.0000000000000009E-3</v>
      </c>
    </row>
    <row r="779" spans="1:17" x14ac:dyDescent="0.25">
      <c r="A779" s="105">
        <v>40011</v>
      </c>
      <c r="B779" t="s">
        <v>121</v>
      </c>
      <c r="C779" s="108">
        <v>5.7500000000000002E-2</v>
      </c>
      <c r="D779" s="108">
        <v>6.08E-2</v>
      </c>
      <c r="E779" s="108">
        <v>7.0000000000000007E-2</v>
      </c>
      <c r="F779" s="108">
        <v>6.2799999999999995E-2</v>
      </c>
      <c r="G779" s="187"/>
      <c r="H779" s="108"/>
      <c r="I779" s="108"/>
      <c r="J779" s="108"/>
      <c r="K779" s="108">
        <v>6.2100000000000002E-2</v>
      </c>
      <c r="L779" s="108"/>
      <c r="M779" s="108"/>
      <c r="N779" s="108"/>
      <c r="O779" s="189">
        <f t="shared" si="24"/>
        <v>39995</v>
      </c>
      <c r="Q779" s="185">
        <f t="shared" si="25"/>
        <v>1.3000000000000025E-3</v>
      </c>
    </row>
    <row r="780" spans="1:17" x14ac:dyDescent="0.25">
      <c r="A780" s="105">
        <v>40014</v>
      </c>
      <c r="B780" t="s">
        <v>121</v>
      </c>
      <c r="C780" s="108">
        <v>5.6300000000000003E-2</v>
      </c>
      <c r="D780" s="108">
        <v>0.06</v>
      </c>
      <c r="E780" s="108">
        <v>6.93E-2</v>
      </c>
      <c r="F780" s="108">
        <v>6.1899999999999997E-2</v>
      </c>
      <c r="G780" s="187"/>
      <c r="H780" s="108"/>
      <c r="I780" s="108"/>
      <c r="J780" s="108"/>
      <c r="K780" s="108">
        <v>6.13E-2</v>
      </c>
      <c r="L780" s="108"/>
      <c r="M780" s="108"/>
      <c r="N780" s="108"/>
      <c r="O780" s="189">
        <f t="shared" si="24"/>
        <v>39995</v>
      </c>
      <c r="Q780" s="185">
        <f t="shared" si="25"/>
        <v>1.3000000000000025E-3</v>
      </c>
    </row>
    <row r="781" spans="1:17" x14ac:dyDescent="0.25">
      <c r="A781" s="105">
        <v>40015</v>
      </c>
      <c r="B781" t="s">
        <v>121</v>
      </c>
      <c r="C781" s="108">
        <v>5.5300000000000002E-2</v>
      </c>
      <c r="D781" s="108">
        <v>5.8999999999999997E-2</v>
      </c>
      <c r="E781" s="108">
        <v>6.8199999999999997E-2</v>
      </c>
      <c r="F781" s="108">
        <v>6.08E-2</v>
      </c>
      <c r="G781" s="187"/>
      <c r="H781" s="108"/>
      <c r="I781" s="108"/>
      <c r="J781" s="108"/>
      <c r="K781" s="108">
        <v>6.0100000000000001E-2</v>
      </c>
      <c r="L781" s="108"/>
      <c r="M781" s="108"/>
      <c r="N781" s="108"/>
      <c r="O781" s="189">
        <f t="shared" si="24"/>
        <v>39995</v>
      </c>
      <c r="Q781" s="185">
        <f t="shared" si="25"/>
        <v>1.1000000000000038E-3</v>
      </c>
    </row>
    <row r="782" spans="1:17" x14ac:dyDescent="0.25">
      <c r="A782" s="105">
        <v>40016</v>
      </c>
      <c r="B782" t="s">
        <v>121</v>
      </c>
      <c r="C782" s="108">
        <v>5.62E-2</v>
      </c>
      <c r="D782" s="108">
        <v>5.9700000000000003E-2</v>
      </c>
      <c r="E782" s="108">
        <v>6.8900000000000003E-2</v>
      </c>
      <c r="F782" s="108">
        <v>6.1600000000000002E-2</v>
      </c>
      <c r="G782" s="187"/>
      <c r="H782" s="108"/>
      <c r="I782" s="108"/>
      <c r="J782" s="108"/>
      <c r="K782" s="108">
        <v>6.0899999999999996E-2</v>
      </c>
      <c r="L782" s="108"/>
      <c r="M782" s="108"/>
      <c r="N782" s="108"/>
      <c r="O782" s="189">
        <f t="shared" si="24"/>
        <v>39995</v>
      </c>
      <c r="Q782" s="185">
        <f t="shared" si="25"/>
        <v>1.1999999999999927E-3</v>
      </c>
    </row>
    <row r="783" spans="1:17" x14ac:dyDescent="0.25">
      <c r="A783" s="105">
        <v>40017</v>
      </c>
      <c r="B783" t="s">
        <v>121</v>
      </c>
      <c r="C783" s="108">
        <v>5.7000000000000002E-2</v>
      </c>
      <c r="D783" s="108">
        <v>6.0900000000000003E-2</v>
      </c>
      <c r="E783" s="108">
        <v>6.9900000000000004E-2</v>
      </c>
      <c r="F783" s="108">
        <v>6.2600000000000003E-2</v>
      </c>
      <c r="G783" s="187"/>
      <c r="H783" s="108"/>
      <c r="I783" s="108"/>
      <c r="J783" s="108"/>
      <c r="K783" s="108">
        <v>6.2100000000000002E-2</v>
      </c>
      <c r="L783" s="108"/>
      <c r="M783" s="108"/>
      <c r="N783" s="108"/>
      <c r="O783" s="189">
        <f t="shared" si="24"/>
        <v>39995</v>
      </c>
      <c r="Q783" s="185">
        <f t="shared" si="25"/>
        <v>1.1999999999999997E-3</v>
      </c>
    </row>
    <row r="784" spans="1:17" x14ac:dyDescent="0.25">
      <c r="A784" s="105">
        <v>40018</v>
      </c>
      <c r="B784" t="s">
        <v>121</v>
      </c>
      <c r="C784" s="108">
        <v>5.6399999999999999E-2</v>
      </c>
      <c r="D784" s="108">
        <v>6.0199999999999997E-2</v>
      </c>
      <c r="E784" s="108">
        <v>6.8900000000000003E-2</v>
      </c>
      <c r="F784" s="108">
        <v>6.1800000000000001E-2</v>
      </c>
      <c r="G784" s="187"/>
      <c r="H784" s="108"/>
      <c r="I784" s="108"/>
      <c r="J784" s="108"/>
      <c r="K784" s="108">
        <v>6.1500000000000006E-2</v>
      </c>
      <c r="L784" s="108"/>
      <c r="M784" s="108"/>
      <c r="N784" s="108"/>
      <c r="O784" s="189">
        <f t="shared" si="24"/>
        <v>39995</v>
      </c>
      <c r="Q784" s="185">
        <f t="shared" si="25"/>
        <v>1.3000000000000095E-3</v>
      </c>
    </row>
    <row r="785" spans="1:17" x14ac:dyDescent="0.25">
      <c r="A785" s="105">
        <v>40021</v>
      </c>
      <c r="B785" t="s">
        <v>121</v>
      </c>
      <c r="C785" s="108">
        <v>5.7000000000000002E-2</v>
      </c>
      <c r="D785" s="108">
        <v>6.0900000000000003E-2</v>
      </c>
      <c r="E785" s="108">
        <v>6.9400000000000003E-2</v>
      </c>
      <c r="F785" s="108">
        <v>6.2399999999999997E-2</v>
      </c>
      <c r="G785" s="187"/>
      <c r="H785" s="108"/>
      <c r="I785" s="108"/>
      <c r="J785" s="108"/>
      <c r="K785" s="108">
        <v>6.2100000000000002E-2</v>
      </c>
      <c r="L785" s="108"/>
      <c r="M785" s="108"/>
      <c r="N785" s="108"/>
      <c r="O785" s="189">
        <f t="shared" si="24"/>
        <v>39995</v>
      </c>
      <c r="Q785" s="185">
        <f t="shared" si="25"/>
        <v>1.1999999999999997E-3</v>
      </c>
    </row>
    <row r="786" spans="1:17" x14ac:dyDescent="0.25">
      <c r="A786" s="105">
        <v>40022</v>
      </c>
      <c r="B786" t="s">
        <v>121</v>
      </c>
      <c r="C786" s="108">
        <v>5.6399999999999999E-2</v>
      </c>
      <c r="D786" s="108">
        <v>6.0100000000000001E-2</v>
      </c>
      <c r="E786" s="108">
        <v>6.8400000000000002E-2</v>
      </c>
      <c r="F786" s="108">
        <v>6.1600000000000002E-2</v>
      </c>
      <c r="G786" s="187"/>
      <c r="H786" s="108"/>
      <c r="I786" s="108"/>
      <c r="J786" s="108"/>
      <c r="K786" s="108">
        <v>6.13E-2</v>
      </c>
      <c r="L786" s="108"/>
      <c r="M786" s="108"/>
      <c r="N786" s="108"/>
      <c r="O786" s="189">
        <f t="shared" si="24"/>
        <v>39995</v>
      </c>
      <c r="Q786" s="185">
        <f t="shared" si="25"/>
        <v>1.1999999999999997E-3</v>
      </c>
    </row>
    <row r="787" spans="1:17" x14ac:dyDescent="0.25">
      <c r="A787" s="105">
        <v>40023</v>
      </c>
      <c r="B787" t="s">
        <v>121</v>
      </c>
      <c r="C787" s="108">
        <v>5.4800000000000001E-2</v>
      </c>
      <c r="D787" s="108">
        <v>5.9299999999999999E-2</v>
      </c>
      <c r="E787" s="108">
        <v>6.7100000000000007E-2</v>
      </c>
      <c r="F787" s="108">
        <v>6.0400000000000002E-2</v>
      </c>
      <c r="G787" s="187"/>
      <c r="H787" s="108"/>
      <c r="I787" s="108"/>
      <c r="J787" s="108"/>
      <c r="K787" s="108">
        <v>6.0400000000000002E-2</v>
      </c>
      <c r="L787" s="108"/>
      <c r="M787" s="108"/>
      <c r="N787" s="108"/>
      <c r="O787" s="189">
        <f t="shared" si="24"/>
        <v>39995</v>
      </c>
      <c r="Q787" s="185">
        <f t="shared" si="25"/>
        <v>1.1000000000000038E-3</v>
      </c>
    </row>
    <row r="788" spans="1:17" x14ac:dyDescent="0.25">
      <c r="A788" s="105">
        <v>40024</v>
      </c>
      <c r="B788" t="s">
        <v>121</v>
      </c>
      <c r="C788" s="108">
        <v>5.4199999999999998E-2</v>
      </c>
      <c r="D788" s="108">
        <v>5.8299999999999998E-2</v>
      </c>
      <c r="E788" s="108">
        <v>6.6100000000000006E-2</v>
      </c>
      <c r="F788" s="108">
        <v>5.9499999999999997E-2</v>
      </c>
      <c r="G788" s="187"/>
      <c r="H788" s="108"/>
      <c r="I788" s="108"/>
      <c r="J788" s="108"/>
      <c r="K788" s="108">
        <v>5.9399999999999994E-2</v>
      </c>
      <c r="L788" s="108"/>
      <c r="M788" s="108"/>
      <c r="N788" s="108"/>
      <c r="O788" s="189">
        <f t="shared" si="24"/>
        <v>39995</v>
      </c>
      <c r="Q788" s="185">
        <f t="shared" si="25"/>
        <v>1.0999999999999968E-3</v>
      </c>
    </row>
    <row r="789" spans="1:17" x14ac:dyDescent="0.25">
      <c r="A789" s="105">
        <v>40025</v>
      </c>
      <c r="B789" t="s">
        <v>121</v>
      </c>
      <c r="C789" s="108">
        <v>5.28E-2</v>
      </c>
      <c r="D789" s="108">
        <v>5.6800000000000003E-2</v>
      </c>
      <c r="E789" s="108">
        <v>6.4500000000000002E-2</v>
      </c>
      <c r="F789" s="108">
        <v>5.8000000000000003E-2</v>
      </c>
      <c r="G789" s="187"/>
      <c r="H789" s="108"/>
      <c r="I789" s="108"/>
      <c r="J789" s="108"/>
      <c r="K789" s="108">
        <v>5.7699999999999994E-2</v>
      </c>
      <c r="L789" s="108"/>
      <c r="M789" s="108"/>
      <c r="N789" s="108"/>
      <c r="O789" s="189">
        <f t="shared" si="24"/>
        <v>39995</v>
      </c>
      <c r="Q789" s="185">
        <f t="shared" si="25"/>
        <v>8.9999999999999108E-4</v>
      </c>
    </row>
    <row r="790" spans="1:17" x14ac:dyDescent="0.25">
      <c r="A790" s="105">
        <v>40028</v>
      </c>
      <c r="B790" t="s">
        <v>121</v>
      </c>
      <c r="C790" s="108">
        <v>5.3800000000000001E-2</v>
      </c>
      <c r="D790" s="108">
        <v>5.7700000000000001E-2</v>
      </c>
      <c r="E790" s="108">
        <v>6.5100000000000005E-2</v>
      </c>
      <c r="F790" s="108">
        <v>5.8900000000000001E-2</v>
      </c>
      <c r="G790" s="187"/>
      <c r="H790" s="108"/>
      <c r="I790" s="108"/>
      <c r="J790" s="108"/>
      <c r="K790" s="108">
        <v>5.8499999999999996E-2</v>
      </c>
      <c r="L790" s="108"/>
      <c r="M790" s="108"/>
      <c r="N790" s="108"/>
      <c r="O790" s="189">
        <f t="shared" si="24"/>
        <v>40026</v>
      </c>
      <c r="Q790" s="185">
        <f t="shared" si="25"/>
        <v>7.9999999999999516E-4</v>
      </c>
    </row>
    <row r="791" spans="1:17" x14ac:dyDescent="0.25">
      <c r="A791" s="105">
        <v>40029</v>
      </c>
      <c r="B791" t="s">
        <v>121</v>
      </c>
      <c r="C791" s="108">
        <v>5.4199999999999998E-2</v>
      </c>
      <c r="D791" s="108">
        <v>5.8099999999999999E-2</v>
      </c>
      <c r="E791" s="108">
        <v>6.4799999999999996E-2</v>
      </c>
      <c r="F791" s="108">
        <v>5.8999999999999997E-2</v>
      </c>
      <c r="G791" s="187"/>
      <c r="H791" s="108"/>
      <c r="I791" s="108"/>
      <c r="J791" s="108"/>
      <c r="K791" s="108">
        <v>5.8799999999999998E-2</v>
      </c>
      <c r="L791" s="108"/>
      <c r="M791" s="108"/>
      <c r="N791" s="108"/>
      <c r="O791" s="189">
        <f t="shared" si="24"/>
        <v>40026</v>
      </c>
      <c r="Q791" s="185">
        <f t="shared" si="25"/>
        <v>6.9999999999999923E-4</v>
      </c>
    </row>
    <row r="792" spans="1:17" x14ac:dyDescent="0.25">
      <c r="A792" s="105">
        <v>40030</v>
      </c>
      <c r="B792" t="s">
        <v>121</v>
      </c>
      <c r="C792" s="108">
        <v>5.4899999999999997E-2</v>
      </c>
      <c r="D792" s="108">
        <v>5.8999999999999997E-2</v>
      </c>
      <c r="E792" s="108">
        <v>6.5500000000000003E-2</v>
      </c>
      <c r="F792" s="108">
        <v>5.9799999999999999E-2</v>
      </c>
      <c r="G792" s="187"/>
      <c r="H792" s="108"/>
      <c r="I792" s="108"/>
      <c r="J792" s="108"/>
      <c r="K792" s="108">
        <v>5.96E-2</v>
      </c>
      <c r="L792" s="108"/>
      <c r="M792" s="108"/>
      <c r="N792" s="108"/>
      <c r="O792" s="189">
        <f t="shared" si="24"/>
        <v>40026</v>
      </c>
      <c r="Q792" s="185">
        <f t="shared" si="25"/>
        <v>6.0000000000000331E-4</v>
      </c>
    </row>
    <row r="793" spans="1:17" x14ac:dyDescent="0.25">
      <c r="A793" s="105">
        <v>40031</v>
      </c>
      <c r="B793" t="s">
        <v>121</v>
      </c>
      <c r="C793" s="108">
        <v>5.4199999999999998E-2</v>
      </c>
      <c r="D793" s="108">
        <v>5.8400000000000001E-2</v>
      </c>
      <c r="E793" s="108">
        <v>6.4799999999999996E-2</v>
      </c>
      <c r="F793" s="108">
        <v>5.91E-2</v>
      </c>
      <c r="G793" s="187"/>
      <c r="H793" s="108"/>
      <c r="I793" s="108"/>
      <c r="J793" s="108"/>
      <c r="K793" s="108">
        <v>5.9000000000000004E-2</v>
      </c>
      <c r="L793" s="108"/>
      <c r="M793" s="108"/>
      <c r="N793" s="108"/>
      <c r="O793" s="189">
        <f t="shared" si="24"/>
        <v>40026</v>
      </c>
      <c r="Q793" s="185">
        <f t="shared" si="25"/>
        <v>6.0000000000000331E-4</v>
      </c>
    </row>
    <row r="794" spans="1:17" x14ac:dyDescent="0.25">
      <c r="A794" s="105">
        <v>40032</v>
      </c>
      <c r="B794" t="s">
        <v>121</v>
      </c>
      <c r="C794" s="108">
        <v>5.5100000000000003E-2</v>
      </c>
      <c r="D794" s="108">
        <v>5.8900000000000001E-2</v>
      </c>
      <c r="E794" s="108">
        <v>6.5199999999999994E-2</v>
      </c>
      <c r="F794" s="108">
        <v>5.9700000000000003E-2</v>
      </c>
      <c r="G794" s="187"/>
      <c r="H794" s="108"/>
      <c r="I794" s="108"/>
      <c r="J794" s="108"/>
      <c r="K794" s="108">
        <v>5.9699999999999996E-2</v>
      </c>
      <c r="L794" s="108"/>
      <c r="M794" s="108"/>
      <c r="N794" s="108"/>
      <c r="O794" s="189">
        <f t="shared" si="24"/>
        <v>40026</v>
      </c>
      <c r="Q794" s="185">
        <f t="shared" si="25"/>
        <v>7.9999999999999516E-4</v>
      </c>
    </row>
    <row r="795" spans="1:17" x14ac:dyDescent="0.25">
      <c r="A795" s="105">
        <v>40035</v>
      </c>
      <c r="B795" t="s">
        <v>121</v>
      </c>
      <c r="C795" s="108">
        <v>5.4199999999999998E-2</v>
      </c>
      <c r="D795" s="108">
        <v>5.8099999999999999E-2</v>
      </c>
      <c r="E795" s="108">
        <v>6.4399999999999999E-2</v>
      </c>
      <c r="F795" s="108">
        <v>5.8900000000000001E-2</v>
      </c>
      <c r="G795" s="187"/>
      <c r="H795" s="108"/>
      <c r="I795" s="108"/>
      <c r="J795" s="108"/>
      <c r="K795" s="108">
        <v>5.8799999999999998E-2</v>
      </c>
      <c r="L795" s="108"/>
      <c r="M795" s="108"/>
      <c r="N795" s="108"/>
      <c r="O795" s="189">
        <f t="shared" si="24"/>
        <v>40026</v>
      </c>
      <c r="Q795" s="185">
        <f t="shared" si="25"/>
        <v>6.9999999999999923E-4</v>
      </c>
    </row>
    <row r="796" spans="1:17" x14ac:dyDescent="0.25">
      <c r="A796" s="105">
        <v>40036</v>
      </c>
      <c r="B796" t="s">
        <v>121</v>
      </c>
      <c r="C796" s="108">
        <v>5.3600000000000002E-2</v>
      </c>
      <c r="D796" s="108">
        <v>5.7500000000000002E-2</v>
      </c>
      <c r="E796" s="108">
        <v>6.3799999999999996E-2</v>
      </c>
      <c r="F796" s="108">
        <v>5.8299999999999998E-2</v>
      </c>
      <c r="G796" s="187"/>
      <c r="H796" s="108"/>
      <c r="I796" s="108"/>
      <c r="J796" s="108"/>
      <c r="K796" s="108">
        <v>5.8299999999999998E-2</v>
      </c>
      <c r="L796" s="108"/>
      <c r="M796" s="108"/>
      <c r="N796" s="108"/>
      <c r="O796" s="189">
        <f t="shared" si="24"/>
        <v>40026</v>
      </c>
      <c r="Q796" s="185">
        <f t="shared" si="25"/>
        <v>7.9999999999999516E-4</v>
      </c>
    </row>
    <row r="797" spans="1:17" x14ac:dyDescent="0.25">
      <c r="A797" s="105">
        <v>40037</v>
      </c>
      <c r="B797" t="s">
        <v>121</v>
      </c>
      <c r="C797" s="108">
        <v>5.4800000000000001E-2</v>
      </c>
      <c r="D797" s="108">
        <v>5.8400000000000001E-2</v>
      </c>
      <c r="E797" s="108">
        <v>6.4799999999999996E-2</v>
      </c>
      <c r="F797" s="108">
        <v>5.9299999999999999E-2</v>
      </c>
      <c r="G797" s="187"/>
      <c r="H797" s="108"/>
      <c r="I797" s="108"/>
      <c r="J797" s="108"/>
      <c r="K797" s="108">
        <v>5.91E-2</v>
      </c>
      <c r="L797" s="108"/>
      <c r="M797" s="108"/>
      <c r="N797" s="108"/>
      <c r="O797" s="189">
        <f t="shared" si="24"/>
        <v>40026</v>
      </c>
      <c r="Q797" s="185">
        <f t="shared" si="25"/>
        <v>6.9999999999999923E-4</v>
      </c>
    </row>
    <row r="798" spans="1:17" x14ac:dyDescent="0.25">
      <c r="A798" s="105">
        <v>40038</v>
      </c>
      <c r="B798" t="s">
        <v>121</v>
      </c>
      <c r="C798" s="108">
        <v>5.3499999999999999E-2</v>
      </c>
      <c r="D798" s="108">
        <v>5.74E-2</v>
      </c>
      <c r="E798" s="108">
        <v>6.3700000000000007E-2</v>
      </c>
      <c r="F798" s="108">
        <v>5.8200000000000002E-2</v>
      </c>
      <c r="G798" s="187"/>
      <c r="H798" s="108"/>
      <c r="I798" s="108"/>
      <c r="J798" s="108"/>
      <c r="K798" s="108">
        <v>5.8100000000000006E-2</v>
      </c>
      <c r="L798" s="108"/>
      <c r="M798" s="108"/>
      <c r="N798" s="108"/>
      <c r="O798" s="189">
        <f t="shared" si="24"/>
        <v>40026</v>
      </c>
      <c r="Q798" s="185">
        <f t="shared" si="25"/>
        <v>7.0000000000000617E-4</v>
      </c>
    </row>
    <row r="799" spans="1:17" x14ac:dyDescent="0.25">
      <c r="A799" s="105">
        <v>40039</v>
      </c>
      <c r="B799" t="s">
        <v>121</v>
      </c>
      <c r="C799" s="108">
        <v>5.33E-2</v>
      </c>
      <c r="D799" s="108">
        <v>5.7200000000000001E-2</v>
      </c>
      <c r="E799" s="108">
        <v>6.3600000000000004E-2</v>
      </c>
      <c r="F799" s="108">
        <v>5.8000000000000003E-2</v>
      </c>
      <c r="G799" s="187"/>
      <c r="H799" s="108"/>
      <c r="I799" s="108"/>
      <c r="J799" s="108"/>
      <c r="K799" s="108">
        <v>5.79E-2</v>
      </c>
      <c r="L799" s="108"/>
      <c r="M799" s="108"/>
      <c r="N799" s="108"/>
      <c r="O799" s="189">
        <f t="shared" si="24"/>
        <v>40026</v>
      </c>
      <c r="Q799" s="185">
        <f t="shared" si="25"/>
        <v>6.9999999999999923E-4</v>
      </c>
    </row>
    <row r="800" spans="1:17" x14ac:dyDescent="0.25">
      <c r="A800" s="105">
        <v>40042</v>
      </c>
      <c r="B800" t="s">
        <v>121</v>
      </c>
      <c r="C800" s="108">
        <v>5.3199999999999997E-2</v>
      </c>
      <c r="D800" s="108">
        <v>5.6800000000000003E-2</v>
      </c>
      <c r="E800" s="108">
        <v>6.3399999999999998E-2</v>
      </c>
      <c r="F800" s="108">
        <v>5.7799999999999997E-2</v>
      </c>
      <c r="G800" s="187"/>
      <c r="H800" s="108"/>
      <c r="I800" s="108"/>
      <c r="J800" s="108"/>
      <c r="K800" s="108">
        <v>5.7599999999999998E-2</v>
      </c>
      <c r="L800" s="108"/>
      <c r="M800" s="108"/>
      <c r="N800" s="108"/>
      <c r="O800" s="189">
        <f t="shared" si="24"/>
        <v>40026</v>
      </c>
      <c r="Q800" s="185">
        <f t="shared" si="25"/>
        <v>7.9999999999999516E-4</v>
      </c>
    </row>
    <row r="801" spans="1:17" x14ac:dyDescent="0.25">
      <c r="A801" s="105">
        <v>40043</v>
      </c>
      <c r="B801" t="s">
        <v>121</v>
      </c>
      <c r="C801" s="108">
        <v>5.3400000000000003E-2</v>
      </c>
      <c r="D801" s="108">
        <v>5.7099999999999998E-2</v>
      </c>
      <c r="E801" s="108">
        <v>6.3500000000000001E-2</v>
      </c>
      <c r="F801" s="108">
        <v>5.8000000000000003E-2</v>
      </c>
      <c r="G801" s="187"/>
      <c r="H801" s="108"/>
      <c r="I801" s="108"/>
      <c r="J801" s="108"/>
      <c r="K801" s="108">
        <v>5.7800000000000004E-2</v>
      </c>
      <c r="L801" s="108"/>
      <c r="M801" s="108"/>
      <c r="N801" s="108"/>
      <c r="O801" s="189">
        <f t="shared" si="24"/>
        <v>40026</v>
      </c>
      <c r="Q801" s="185">
        <f t="shared" si="25"/>
        <v>7.0000000000000617E-4</v>
      </c>
    </row>
    <row r="802" spans="1:17" x14ac:dyDescent="0.25">
      <c r="A802" s="105">
        <v>40044</v>
      </c>
      <c r="B802" t="s">
        <v>121</v>
      </c>
      <c r="C802" s="108">
        <v>5.2699999999999997E-2</v>
      </c>
      <c r="D802" s="108">
        <v>5.6599999999999998E-2</v>
      </c>
      <c r="E802" s="108">
        <v>6.3100000000000003E-2</v>
      </c>
      <c r="F802" s="108">
        <v>5.7500000000000002E-2</v>
      </c>
      <c r="G802" s="187"/>
      <c r="H802" s="108"/>
      <c r="I802" s="108"/>
      <c r="J802" s="108"/>
      <c r="K802" s="108">
        <v>5.7300000000000004E-2</v>
      </c>
      <c r="L802" s="108"/>
      <c r="M802" s="108"/>
      <c r="N802" s="108"/>
      <c r="O802" s="189">
        <f t="shared" si="24"/>
        <v>40026</v>
      </c>
      <c r="Q802" s="185">
        <f t="shared" si="25"/>
        <v>7.0000000000000617E-4</v>
      </c>
    </row>
    <row r="803" spans="1:17" x14ac:dyDescent="0.25">
      <c r="A803" s="105">
        <v>40045</v>
      </c>
      <c r="B803" t="s">
        <v>121</v>
      </c>
      <c r="C803" s="108">
        <v>5.2200000000000003E-2</v>
      </c>
      <c r="D803" s="108">
        <v>5.6099999999999997E-2</v>
      </c>
      <c r="E803" s="108">
        <v>6.2600000000000003E-2</v>
      </c>
      <c r="F803" s="108">
        <v>5.7000000000000002E-2</v>
      </c>
      <c r="G803" s="187"/>
      <c r="H803" s="108"/>
      <c r="I803" s="108"/>
      <c r="J803" s="108"/>
      <c r="K803" s="108">
        <v>5.6799999999999996E-2</v>
      </c>
      <c r="L803" s="108"/>
      <c r="M803" s="108"/>
      <c r="N803" s="108"/>
      <c r="O803" s="189">
        <f t="shared" si="24"/>
        <v>40026</v>
      </c>
      <c r="Q803" s="185">
        <f t="shared" si="25"/>
        <v>6.9999999999999923E-4</v>
      </c>
    </row>
    <row r="804" spans="1:17" x14ac:dyDescent="0.25">
      <c r="A804" s="105">
        <v>40046</v>
      </c>
      <c r="B804" t="s">
        <v>121</v>
      </c>
      <c r="C804" s="108">
        <v>5.3400000000000003E-2</v>
      </c>
      <c r="D804" s="108">
        <v>5.7299999999999997E-2</v>
      </c>
      <c r="E804" s="108">
        <v>6.3799999999999996E-2</v>
      </c>
      <c r="F804" s="108">
        <v>5.8200000000000002E-2</v>
      </c>
      <c r="G804" s="187"/>
      <c r="H804" s="108"/>
      <c r="I804" s="108"/>
      <c r="J804" s="108"/>
      <c r="K804" s="108">
        <v>5.7999999999999996E-2</v>
      </c>
      <c r="L804" s="108"/>
      <c r="M804" s="108"/>
      <c r="N804" s="108"/>
      <c r="O804" s="189">
        <f t="shared" si="24"/>
        <v>40026</v>
      </c>
      <c r="Q804" s="185">
        <f t="shared" si="25"/>
        <v>6.9999999999999923E-4</v>
      </c>
    </row>
    <row r="805" spans="1:17" x14ac:dyDescent="0.25">
      <c r="A805" s="105">
        <v>40049</v>
      </c>
      <c r="B805" t="s">
        <v>121</v>
      </c>
      <c r="C805" s="108">
        <v>5.2699999999999997E-2</v>
      </c>
      <c r="D805" s="108">
        <v>5.6500000000000002E-2</v>
      </c>
      <c r="E805" s="108">
        <v>6.3E-2</v>
      </c>
      <c r="F805" s="108">
        <v>5.74E-2</v>
      </c>
      <c r="G805" s="187"/>
      <c r="H805" s="108"/>
      <c r="I805" s="108"/>
      <c r="J805" s="108"/>
      <c r="K805" s="108">
        <v>5.7099999999999998E-2</v>
      </c>
      <c r="L805" s="108"/>
      <c r="M805" s="108"/>
      <c r="N805" s="108"/>
      <c r="O805" s="189">
        <f t="shared" si="24"/>
        <v>40026</v>
      </c>
      <c r="Q805" s="185">
        <f t="shared" si="25"/>
        <v>5.9999999999999637E-4</v>
      </c>
    </row>
    <row r="806" spans="1:17" x14ac:dyDescent="0.25">
      <c r="A806" s="105">
        <v>40050</v>
      </c>
      <c r="B806" t="s">
        <v>121</v>
      </c>
      <c r="C806" s="108">
        <v>5.2299999999999999E-2</v>
      </c>
      <c r="D806" s="108">
        <v>5.57E-2</v>
      </c>
      <c r="E806" s="108">
        <v>6.2399999999999997E-2</v>
      </c>
      <c r="F806" s="108">
        <v>5.6800000000000003E-2</v>
      </c>
      <c r="G806" s="187"/>
      <c r="H806" s="108"/>
      <c r="I806" s="108"/>
      <c r="J806" s="108"/>
      <c r="K806" s="108">
        <v>5.6399999999999999E-2</v>
      </c>
      <c r="L806" s="108"/>
      <c r="M806" s="108"/>
      <c r="N806" s="108"/>
      <c r="O806" s="189">
        <f t="shared" si="24"/>
        <v>40026</v>
      </c>
      <c r="Q806" s="185">
        <f t="shared" si="25"/>
        <v>6.9999999999999923E-4</v>
      </c>
    </row>
    <row r="807" spans="1:17" x14ac:dyDescent="0.25">
      <c r="A807" s="105">
        <v>40051</v>
      </c>
      <c r="B807" t="s">
        <v>121</v>
      </c>
      <c r="C807" s="108">
        <v>5.1999999999999998E-2</v>
      </c>
      <c r="D807" s="108">
        <v>5.5300000000000002E-2</v>
      </c>
      <c r="E807" s="108">
        <v>6.2E-2</v>
      </c>
      <c r="F807" s="108">
        <v>5.6399999999999999E-2</v>
      </c>
      <c r="G807" s="187"/>
      <c r="H807" s="108"/>
      <c r="I807" s="108"/>
      <c r="J807" s="108"/>
      <c r="K807" s="108">
        <v>5.5899999999999998E-2</v>
      </c>
      <c r="L807" s="108"/>
      <c r="M807" s="108"/>
      <c r="N807" s="108"/>
      <c r="O807" s="189">
        <f t="shared" si="24"/>
        <v>40026</v>
      </c>
      <c r="Q807" s="185">
        <f t="shared" si="25"/>
        <v>5.9999999999999637E-4</v>
      </c>
    </row>
    <row r="808" spans="1:17" x14ac:dyDescent="0.25">
      <c r="A808" s="105">
        <v>40052</v>
      </c>
      <c r="B808" t="s">
        <v>121</v>
      </c>
      <c r="C808" s="108">
        <v>5.2299999999999999E-2</v>
      </c>
      <c r="D808" s="108">
        <v>5.57E-2</v>
      </c>
      <c r="E808" s="108">
        <v>6.2100000000000002E-2</v>
      </c>
      <c r="F808" s="108">
        <v>5.67E-2</v>
      </c>
      <c r="G808" s="187"/>
      <c r="H808" s="108"/>
      <c r="I808" s="108"/>
      <c r="J808" s="108"/>
      <c r="K808" s="108">
        <v>5.6299999999999996E-2</v>
      </c>
      <c r="L808" s="108"/>
      <c r="M808" s="108"/>
      <c r="N808" s="108"/>
      <c r="O808" s="189">
        <f t="shared" si="24"/>
        <v>40026</v>
      </c>
      <c r="Q808" s="185">
        <f t="shared" si="25"/>
        <v>5.9999999999999637E-4</v>
      </c>
    </row>
    <row r="809" spans="1:17" x14ac:dyDescent="0.25">
      <c r="A809" s="105">
        <v>40053</v>
      </c>
      <c r="B809" t="s">
        <v>121</v>
      </c>
      <c r="C809" s="108">
        <v>5.1799999999999999E-2</v>
      </c>
      <c r="D809" s="108">
        <v>5.5599999999999997E-2</v>
      </c>
      <c r="E809" s="108">
        <v>6.1899999999999997E-2</v>
      </c>
      <c r="F809" s="108">
        <v>5.6399999999999999E-2</v>
      </c>
      <c r="G809" s="187"/>
      <c r="H809" s="108"/>
      <c r="I809" s="108"/>
      <c r="J809" s="108"/>
      <c r="K809" s="108">
        <v>5.6100000000000004E-2</v>
      </c>
      <c r="L809" s="108"/>
      <c r="M809" s="108"/>
      <c r="N809" s="108"/>
      <c r="O809" s="189">
        <f t="shared" si="24"/>
        <v>40026</v>
      </c>
      <c r="Q809" s="185">
        <f t="shared" si="25"/>
        <v>5.0000000000000738E-4</v>
      </c>
    </row>
    <row r="810" spans="1:17" x14ac:dyDescent="0.25">
      <c r="A810" s="105">
        <v>40056</v>
      </c>
      <c r="B810" t="s">
        <v>121</v>
      </c>
      <c r="C810" s="108">
        <v>5.16E-2</v>
      </c>
      <c r="D810" s="108">
        <v>5.5399999999999998E-2</v>
      </c>
      <c r="E810" s="108">
        <v>6.1699999999999998E-2</v>
      </c>
      <c r="F810" s="108">
        <v>5.62E-2</v>
      </c>
      <c r="G810" s="187"/>
      <c r="H810" s="108"/>
      <c r="I810" s="108"/>
      <c r="J810" s="108"/>
      <c r="K810" s="108">
        <v>5.5800000000000002E-2</v>
      </c>
      <c r="L810" s="108"/>
      <c r="M810" s="108"/>
      <c r="N810" s="108"/>
      <c r="O810" s="189">
        <f t="shared" si="24"/>
        <v>40026</v>
      </c>
      <c r="Q810" s="185">
        <f t="shared" si="25"/>
        <v>4.0000000000000452E-4</v>
      </c>
    </row>
    <row r="811" spans="1:17" x14ac:dyDescent="0.25">
      <c r="A811" s="105">
        <v>40057</v>
      </c>
      <c r="B811" t="s">
        <v>121</v>
      </c>
      <c r="C811" s="108">
        <v>5.1700000000000003E-2</v>
      </c>
      <c r="D811" s="108">
        <v>5.5500000000000001E-2</v>
      </c>
      <c r="E811" s="108">
        <v>6.1800000000000001E-2</v>
      </c>
      <c r="F811" s="108">
        <v>5.6300000000000003E-2</v>
      </c>
      <c r="G811" s="187"/>
      <c r="H811" s="108"/>
      <c r="I811" s="108"/>
      <c r="J811" s="108"/>
      <c r="K811" s="108">
        <v>5.5999999999999994E-2</v>
      </c>
      <c r="L811" s="108"/>
      <c r="M811" s="108"/>
      <c r="N811" s="108"/>
      <c r="O811" s="189">
        <f t="shared" si="24"/>
        <v>40057</v>
      </c>
      <c r="Q811" s="185">
        <f t="shared" si="25"/>
        <v>4.9999999999999351E-4</v>
      </c>
    </row>
    <row r="812" spans="1:17" x14ac:dyDescent="0.25">
      <c r="A812" s="105">
        <v>40058</v>
      </c>
      <c r="B812" t="s">
        <v>121</v>
      </c>
      <c r="C812" s="108">
        <v>5.0500000000000003E-2</v>
      </c>
      <c r="D812" s="108">
        <v>5.4399999999999997E-2</v>
      </c>
      <c r="E812" s="108">
        <v>6.0699999999999997E-2</v>
      </c>
      <c r="F812" s="108">
        <v>5.5199999999999999E-2</v>
      </c>
      <c r="G812" s="187"/>
      <c r="H812" s="108"/>
      <c r="I812" s="108"/>
      <c r="J812" s="108"/>
      <c r="K812" s="108">
        <v>5.4900000000000004E-2</v>
      </c>
      <c r="L812" s="108"/>
      <c r="M812" s="108"/>
      <c r="N812" s="108"/>
      <c r="O812" s="189">
        <f t="shared" si="24"/>
        <v>40057</v>
      </c>
      <c r="Q812" s="185">
        <f t="shared" si="25"/>
        <v>5.0000000000000738E-4</v>
      </c>
    </row>
    <row r="813" spans="1:17" x14ac:dyDescent="0.25">
      <c r="A813" s="105">
        <v>40059</v>
      </c>
      <c r="B813" t="s">
        <v>121</v>
      </c>
      <c r="C813" s="108">
        <v>5.0999999999999997E-2</v>
      </c>
      <c r="D813" s="108">
        <v>5.5E-2</v>
      </c>
      <c r="E813" s="108">
        <v>6.1199999999999997E-2</v>
      </c>
      <c r="F813" s="108">
        <v>5.57E-2</v>
      </c>
      <c r="G813" s="187"/>
      <c r="H813" s="108"/>
      <c r="I813" s="108"/>
      <c r="J813" s="108"/>
      <c r="K813" s="108">
        <v>5.5399999999999998E-2</v>
      </c>
      <c r="L813" s="108"/>
      <c r="M813" s="108"/>
      <c r="N813" s="108"/>
      <c r="O813" s="189">
        <f t="shared" si="24"/>
        <v>40057</v>
      </c>
      <c r="Q813" s="185">
        <f t="shared" si="25"/>
        <v>3.9999999999999758E-4</v>
      </c>
    </row>
    <row r="814" spans="1:17" x14ac:dyDescent="0.25">
      <c r="A814" s="105">
        <v>40060</v>
      </c>
      <c r="B814" t="s">
        <v>121</v>
      </c>
      <c r="C814" s="108">
        <v>5.2200000000000003E-2</v>
      </c>
      <c r="D814" s="108">
        <v>5.62E-2</v>
      </c>
      <c r="E814" s="108">
        <v>6.2399999999999997E-2</v>
      </c>
      <c r="F814" s="108">
        <v>5.6899999999999999E-2</v>
      </c>
      <c r="G814" s="187"/>
      <c r="H814" s="108"/>
      <c r="I814" s="108"/>
      <c r="J814" s="108"/>
      <c r="K814" s="108">
        <v>5.6600000000000004E-2</v>
      </c>
      <c r="L814" s="108"/>
      <c r="M814" s="108"/>
      <c r="N814" s="108"/>
      <c r="O814" s="189">
        <f t="shared" si="24"/>
        <v>40057</v>
      </c>
      <c r="Q814" s="185">
        <f t="shared" si="25"/>
        <v>4.0000000000000452E-4</v>
      </c>
    </row>
    <row r="815" spans="1:17" x14ac:dyDescent="0.25">
      <c r="A815" s="105">
        <v>40064</v>
      </c>
      <c r="B815" t="s">
        <v>121</v>
      </c>
      <c r="C815" s="108">
        <v>5.2900000000000003E-2</v>
      </c>
      <c r="D815" s="108">
        <v>5.6599999999999998E-2</v>
      </c>
      <c r="E815" s="108">
        <v>6.2399999999999997E-2</v>
      </c>
      <c r="F815" s="108">
        <v>5.7299999999999997E-2</v>
      </c>
      <c r="G815" s="187"/>
      <c r="H815" s="108"/>
      <c r="I815" s="108"/>
      <c r="J815" s="108"/>
      <c r="K815" s="108">
        <v>5.7000000000000002E-2</v>
      </c>
      <c r="L815" s="108"/>
      <c r="M815" s="108"/>
      <c r="N815" s="108"/>
      <c r="O815" s="189">
        <f t="shared" si="24"/>
        <v>40057</v>
      </c>
      <c r="Q815" s="185">
        <f t="shared" si="25"/>
        <v>4.0000000000000452E-4</v>
      </c>
    </row>
    <row r="816" spans="1:17" x14ac:dyDescent="0.25">
      <c r="A816" s="105">
        <v>40065</v>
      </c>
      <c r="B816" t="s">
        <v>121</v>
      </c>
      <c r="C816" s="108">
        <v>5.3100000000000001E-2</v>
      </c>
      <c r="D816" s="108">
        <v>5.6800000000000003E-2</v>
      </c>
      <c r="E816" s="108">
        <v>6.2799999999999995E-2</v>
      </c>
      <c r="F816" s="108">
        <v>5.7599999999999998E-2</v>
      </c>
      <c r="G816" s="187"/>
      <c r="H816" s="108"/>
      <c r="I816" s="108"/>
      <c r="J816" s="108"/>
      <c r="K816" s="108">
        <v>5.7099999999999998E-2</v>
      </c>
      <c r="L816" s="108"/>
      <c r="M816" s="108"/>
      <c r="N816" s="108"/>
      <c r="O816" s="189">
        <f t="shared" si="24"/>
        <v>40057</v>
      </c>
      <c r="Q816" s="185">
        <f t="shared" si="25"/>
        <v>2.9999999999999472E-4</v>
      </c>
    </row>
    <row r="817" spans="1:17" x14ac:dyDescent="0.25">
      <c r="A817" s="105">
        <v>40066</v>
      </c>
      <c r="B817" t="s">
        <v>121</v>
      </c>
      <c r="C817" s="108">
        <v>5.1499999999999997E-2</v>
      </c>
      <c r="D817" s="108">
        <v>5.5199999999999999E-2</v>
      </c>
      <c r="E817" s="108">
        <v>6.1100000000000002E-2</v>
      </c>
      <c r="F817" s="108">
        <v>5.5899999999999998E-2</v>
      </c>
      <c r="G817" s="187"/>
      <c r="H817" s="108"/>
      <c r="I817" s="108"/>
      <c r="J817" s="108"/>
      <c r="K817" s="108">
        <v>5.5600000000000004E-2</v>
      </c>
      <c r="L817" s="108"/>
      <c r="M817" s="108"/>
      <c r="N817" s="108"/>
      <c r="O817" s="189">
        <f t="shared" si="24"/>
        <v>40057</v>
      </c>
      <c r="Q817" s="185">
        <f t="shared" si="25"/>
        <v>4.0000000000000452E-4</v>
      </c>
    </row>
    <row r="818" spans="1:17" x14ac:dyDescent="0.25">
      <c r="A818" s="105">
        <v>40067</v>
      </c>
      <c r="B818" t="s">
        <v>121</v>
      </c>
      <c r="C818" s="108">
        <v>5.1200000000000002E-2</v>
      </c>
      <c r="D818" s="108">
        <v>5.5199999999999999E-2</v>
      </c>
      <c r="E818" s="108">
        <v>6.1100000000000002E-2</v>
      </c>
      <c r="F818" s="108">
        <v>5.5800000000000002E-2</v>
      </c>
      <c r="G818" s="187"/>
      <c r="H818" s="108"/>
      <c r="I818" s="108"/>
      <c r="J818" s="108"/>
      <c r="K818" s="108">
        <v>5.5500000000000001E-2</v>
      </c>
      <c r="L818" s="108"/>
      <c r="M818" s="108"/>
      <c r="N818" s="108"/>
      <c r="O818" s="189">
        <f t="shared" si="24"/>
        <v>40057</v>
      </c>
      <c r="Q818" s="185">
        <f t="shared" si="25"/>
        <v>3.0000000000000165E-4</v>
      </c>
    </row>
    <row r="819" spans="1:17" x14ac:dyDescent="0.25">
      <c r="A819" s="105">
        <v>40070</v>
      </c>
      <c r="B819" t="s">
        <v>121</v>
      </c>
      <c r="C819" s="108">
        <v>5.1700000000000003E-2</v>
      </c>
      <c r="D819" s="108">
        <v>5.57E-2</v>
      </c>
      <c r="E819" s="108">
        <v>6.1499999999999999E-2</v>
      </c>
      <c r="F819" s="108">
        <v>5.6300000000000003E-2</v>
      </c>
      <c r="G819" s="187"/>
      <c r="H819" s="108"/>
      <c r="I819" s="108"/>
      <c r="J819" s="108"/>
      <c r="K819" s="108">
        <v>5.5999999999999994E-2</v>
      </c>
      <c r="L819" s="108"/>
      <c r="M819" s="108"/>
      <c r="N819" s="108"/>
      <c r="O819" s="189">
        <f t="shared" si="24"/>
        <v>40057</v>
      </c>
      <c r="Q819" s="185">
        <f t="shared" si="25"/>
        <v>2.9999999999999472E-4</v>
      </c>
    </row>
    <row r="820" spans="1:17" x14ac:dyDescent="0.25">
      <c r="A820" s="105">
        <v>40071</v>
      </c>
      <c r="B820" t="s">
        <v>121</v>
      </c>
      <c r="C820" s="108">
        <v>5.21E-2</v>
      </c>
      <c r="D820" s="108">
        <v>5.6099999999999997E-2</v>
      </c>
      <c r="E820" s="108">
        <v>6.1899999999999997E-2</v>
      </c>
      <c r="F820" s="108">
        <v>5.67E-2</v>
      </c>
      <c r="G820" s="187"/>
      <c r="H820" s="108"/>
      <c r="I820" s="108"/>
      <c r="J820" s="108"/>
      <c r="K820" s="108">
        <v>5.6399999999999999E-2</v>
      </c>
      <c r="L820" s="108"/>
      <c r="M820" s="108"/>
      <c r="N820" s="108"/>
      <c r="O820" s="189">
        <f t="shared" si="24"/>
        <v>40057</v>
      </c>
      <c r="Q820" s="185">
        <f t="shared" si="25"/>
        <v>3.0000000000000165E-4</v>
      </c>
    </row>
    <row r="821" spans="1:17" x14ac:dyDescent="0.25">
      <c r="A821" s="105">
        <v>40072</v>
      </c>
      <c r="B821" t="s">
        <v>121</v>
      </c>
      <c r="C821" s="108">
        <v>5.2200000000000003E-2</v>
      </c>
      <c r="D821" s="108">
        <v>5.6099999999999997E-2</v>
      </c>
      <c r="E821" s="108">
        <v>6.1899999999999997E-2</v>
      </c>
      <c r="F821" s="108">
        <v>5.67E-2</v>
      </c>
      <c r="G821" s="187"/>
      <c r="H821" s="108"/>
      <c r="I821" s="108"/>
      <c r="J821" s="108"/>
      <c r="K821" s="108">
        <v>5.62E-2</v>
      </c>
      <c r="L821" s="108"/>
      <c r="M821" s="108"/>
      <c r="N821" s="108"/>
      <c r="O821" s="189">
        <f t="shared" si="24"/>
        <v>40057</v>
      </c>
      <c r="Q821" s="185">
        <f t="shared" si="25"/>
        <v>1.0000000000000286E-4</v>
      </c>
    </row>
    <row r="822" spans="1:17" x14ac:dyDescent="0.25">
      <c r="A822" s="105">
        <v>40073</v>
      </c>
      <c r="B822" t="s">
        <v>121</v>
      </c>
      <c r="C822" s="108">
        <v>5.1299999999999998E-2</v>
      </c>
      <c r="D822" s="108">
        <v>5.5199999999999999E-2</v>
      </c>
      <c r="E822" s="108">
        <v>6.0900000000000003E-2</v>
      </c>
      <c r="F822" s="108">
        <v>5.5800000000000002E-2</v>
      </c>
      <c r="G822" s="187"/>
      <c r="H822" s="108"/>
      <c r="I822" s="108"/>
      <c r="J822" s="108"/>
      <c r="K822" s="108">
        <v>5.5399999999999998E-2</v>
      </c>
      <c r="L822" s="108"/>
      <c r="M822" s="108"/>
      <c r="N822" s="108"/>
      <c r="O822" s="189">
        <f t="shared" si="24"/>
        <v>40057</v>
      </c>
      <c r="Q822" s="185">
        <f t="shared" si="25"/>
        <v>1.9999999999999879E-4</v>
      </c>
    </row>
    <row r="823" spans="1:17" x14ac:dyDescent="0.25">
      <c r="A823" s="105">
        <v>40074</v>
      </c>
      <c r="B823" t="s">
        <v>121</v>
      </c>
      <c r="C823" s="108">
        <v>5.1799999999999999E-2</v>
      </c>
      <c r="D823" s="108">
        <v>5.5800000000000002E-2</v>
      </c>
      <c r="E823" s="108">
        <v>6.1499999999999999E-2</v>
      </c>
      <c r="F823" s="108">
        <v>5.6399999999999999E-2</v>
      </c>
      <c r="G823" s="187"/>
      <c r="H823" s="108"/>
      <c r="I823" s="108"/>
      <c r="J823" s="108"/>
      <c r="K823" s="108">
        <v>5.5999999999999994E-2</v>
      </c>
      <c r="L823" s="108"/>
      <c r="M823" s="108"/>
      <c r="N823" s="108"/>
      <c r="O823" s="189">
        <f t="shared" si="24"/>
        <v>40057</v>
      </c>
      <c r="Q823" s="185">
        <f t="shared" si="25"/>
        <v>1.9999999999999185E-4</v>
      </c>
    </row>
    <row r="824" spans="1:17" x14ac:dyDescent="0.25">
      <c r="A824" s="105">
        <v>40077</v>
      </c>
      <c r="B824" t="s">
        <v>121</v>
      </c>
      <c r="C824" s="108">
        <v>5.1799999999999999E-2</v>
      </c>
      <c r="D824" s="108">
        <v>5.5800000000000002E-2</v>
      </c>
      <c r="E824" s="108">
        <v>6.1600000000000002E-2</v>
      </c>
      <c r="F824" s="108">
        <v>5.6399999999999999E-2</v>
      </c>
      <c r="G824" s="187"/>
      <c r="H824" s="108"/>
      <c r="I824" s="108"/>
      <c r="J824" s="108"/>
      <c r="K824" s="108">
        <v>5.5999999999999994E-2</v>
      </c>
      <c r="L824" s="108"/>
      <c r="M824" s="108"/>
      <c r="N824" s="108"/>
      <c r="O824" s="189">
        <f t="shared" si="24"/>
        <v>40057</v>
      </c>
      <c r="Q824" s="185">
        <f t="shared" si="25"/>
        <v>1.9999999999999185E-4</v>
      </c>
    </row>
    <row r="825" spans="1:17" x14ac:dyDescent="0.25">
      <c r="A825" s="105">
        <v>40078</v>
      </c>
      <c r="B825" t="s">
        <v>121</v>
      </c>
      <c r="C825" s="108">
        <v>5.1400000000000001E-2</v>
      </c>
      <c r="D825" s="108">
        <v>5.5399999999999998E-2</v>
      </c>
      <c r="E825" s="108">
        <v>6.1100000000000002E-2</v>
      </c>
      <c r="F825" s="108">
        <v>5.6000000000000001E-2</v>
      </c>
      <c r="G825" s="187"/>
      <c r="H825" s="108"/>
      <c r="I825" s="108"/>
      <c r="J825" s="108"/>
      <c r="K825" s="108">
        <v>5.5600000000000004E-2</v>
      </c>
      <c r="L825" s="108"/>
      <c r="M825" s="108"/>
      <c r="N825" s="108"/>
      <c r="O825" s="189">
        <f t="shared" si="24"/>
        <v>40057</v>
      </c>
      <c r="Q825" s="185">
        <f t="shared" si="25"/>
        <v>2.0000000000000573E-4</v>
      </c>
    </row>
    <row r="826" spans="1:17" x14ac:dyDescent="0.25">
      <c r="A826" s="105">
        <v>40079</v>
      </c>
      <c r="B826" t="s">
        <v>121</v>
      </c>
      <c r="C826" s="108">
        <v>5.1299999999999998E-2</v>
      </c>
      <c r="D826" s="108">
        <v>5.5300000000000002E-2</v>
      </c>
      <c r="E826" s="108">
        <v>6.0999999999999999E-2</v>
      </c>
      <c r="F826" s="108">
        <v>5.5899999999999998E-2</v>
      </c>
      <c r="G826" s="187"/>
      <c r="H826" s="108"/>
      <c r="I826" s="108"/>
      <c r="J826" s="108"/>
      <c r="K826" s="108">
        <v>5.5399999999999998E-2</v>
      </c>
      <c r="L826" s="108"/>
      <c r="M826" s="108"/>
      <c r="N826" s="108"/>
      <c r="O826" s="189">
        <f t="shared" si="24"/>
        <v>40057</v>
      </c>
      <c r="Q826" s="185">
        <f t="shared" si="25"/>
        <v>9.9999999999995925E-5</v>
      </c>
    </row>
    <row r="827" spans="1:17" x14ac:dyDescent="0.25">
      <c r="A827" s="105">
        <v>40080</v>
      </c>
      <c r="B827" t="s">
        <v>121</v>
      </c>
      <c r="C827" s="108">
        <v>5.1200000000000002E-2</v>
      </c>
      <c r="D827" s="108">
        <v>5.5100000000000003E-2</v>
      </c>
      <c r="E827" s="108">
        <v>6.08E-2</v>
      </c>
      <c r="F827" s="108">
        <v>5.57E-2</v>
      </c>
      <c r="G827" s="187"/>
      <c r="H827" s="108"/>
      <c r="I827" s="108"/>
      <c r="J827" s="108"/>
      <c r="K827" s="108">
        <v>5.5199999999999999E-2</v>
      </c>
      <c r="L827" s="108"/>
      <c r="M827" s="108"/>
      <c r="N827" s="108"/>
      <c r="O827" s="189">
        <f t="shared" si="24"/>
        <v>40057</v>
      </c>
      <c r="Q827" s="185">
        <f t="shared" si="25"/>
        <v>9.9999999999995925E-5</v>
      </c>
    </row>
    <row r="828" spans="1:17" x14ac:dyDescent="0.25">
      <c r="A828" s="105">
        <v>40081</v>
      </c>
      <c r="B828" t="s">
        <v>121</v>
      </c>
      <c r="C828" s="108">
        <v>5.0900000000000001E-2</v>
      </c>
      <c r="D828" s="108">
        <v>5.4300000000000001E-2</v>
      </c>
      <c r="E828" s="108">
        <v>6.0100000000000001E-2</v>
      </c>
      <c r="F828" s="108">
        <v>5.5100000000000003E-2</v>
      </c>
      <c r="G828" s="187"/>
      <c r="H828" s="108"/>
      <c r="I828" s="108"/>
      <c r="J828" s="108"/>
      <c r="K828" s="108">
        <v>5.45E-2</v>
      </c>
      <c r="L828" s="108"/>
      <c r="M828" s="108"/>
      <c r="N828" s="108"/>
      <c r="O828" s="189">
        <f t="shared" si="24"/>
        <v>40057</v>
      </c>
      <c r="Q828" s="185">
        <f t="shared" si="25"/>
        <v>1.9999999999999879E-4</v>
      </c>
    </row>
    <row r="829" spans="1:17" x14ac:dyDescent="0.25">
      <c r="A829" s="105">
        <v>40084</v>
      </c>
      <c r="B829" t="s">
        <v>121</v>
      </c>
      <c r="C829" s="108">
        <v>5.0500000000000003E-2</v>
      </c>
      <c r="D829" s="108">
        <v>5.3900000000000003E-2</v>
      </c>
      <c r="E829" s="108">
        <v>5.96E-2</v>
      </c>
      <c r="F829" s="108">
        <v>5.4699999999999999E-2</v>
      </c>
      <c r="G829" s="187"/>
      <c r="H829" s="108"/>
      <c r="I829" s="108"/>
      <c r="J829" s="108"/>
      <c r="K829" s="108">
        <v>5.4100000000000002E-2</v>
      </c>
      <c r="L829" s="108"/>
      <c r="M829" s="108"/>
      <c r="N829" s="108"/>
      <c r="O829" s="189">
        <f t="shared" si="24"/>
        <v>40057</v>
      </c>
      <c r="Q829" s="185">
        <f t="shared" si="25"/>
        <v>1.9999999999999879E-4</v>
      </c>
    </row>
    <row r="830" spans="1:17" x14ac:dyDescent="0.25">
      <c r="A830" s="105">
        <v>40085</v>
      </c>
      <c r="B830" t="s">
        <v>121</v>
      </c>
      <c r="C830" s="108">
        <v>5.0299999999999997E-2</v>
      </c>
      <c r="D830" s="108">
        <v>5.3699999999999998E-2</v>
      </c>
      <c r="E830" s="108">
        <v>5.9499999999999997E-2</v>
      </c>
      <c r="F830" s="108">
        <v>5.45E-2</v>
      </c>
      <c r="G830" s="187"/>
      <c r="H830" s="108"/>
      <c r="I830" s="108"/>
      <c r="J830" s="108"/>
      <c r="K830" s="108">
        <v>5.4100000000000002E-2</v>
      </c>
      <c r="L830" s="108"/>
      <c r="M830" s="108"/>
      <c r="N830" s="108"/>
      <c r="O830" s="189">
        <f t="shared" si="24"/>
        <v>40057</v>
      </c>
      <c r="Q830" s="185">
        <f t="shared" si="25"/>
        <v>4.0000000000000452E-4</v>
      </c>
    </row>
    <row r="831" spans="1:17" x14ac:dyDescent="0.25">
      <c r="A831" s="105">
        <v>40086</v>
      </c>
      <c r="B831" t="s">
        <v>121</v>
      </c>
      <c r="C831" s="108">
        <v>5.0500000000000003E-2</v>
      </c>
      <c r="D831" s="108">
        <v>5.4100000000000002E-2</v>
      </c>
      <c r="E831" s="108">
        <v>0.06</v>
      </c>
      <c r="F831" s="108">
        <v>5.4899999999999997E-2</v>
      </c>
      <c r="G831" s="187"/>
      <c r="H831" s="108"/>
      <c r="I831" s="108"/>
      <c r="J831" s="108"/>
      <c r="K831" s="108">
        <v>5.4400000000000004E-2</v>
      </c>
      <c r="L831" s="108"/>
      <c r="M831" s="108"/>
      <c r="N831" s="108"/>
      <c r="O831" s="189">
        <f t="shared" si="24"/>
        <v>40057</v>
      </c>
      <c r="Q831" s="185">
        <f t="shared" si="25"/>
        <v>3.0000000000000165E-4</v>
      </c>
    </row>
    <row r="832" spans="1:17" x14ac:dyDescent="0.25">
      <c r="A832" s="105">
        <v>40087</v>
      </c>
      <c r="B832" t="s">
        <v>121</v>
      </c>
      <c r="C832" s="108">
        <v>4.99E-2</v>
      </c>
      <c r="D832" s="108">
        <v>5.33E-2</v>
      </c>
      <c r="E832" s="108">
        <v>5.9299999999999999E-2</v>
      </c>
      <c r="F832" s="108">
        <v>5.4199999999999998E-2</v>
      </c>
      <c r="G832" s="187"/>
      <c r="H832" s="108"/>
      <c r="I832" s="108"/>
      <c r="J832" s="108"/>
      <c r="K832" s="108">
        <v>5.3699999999999998E-2</v>
      </c>
      <c r="L832" s="108"/>
      <c r="M832" s="108"/>
      <c r="N832" s="108"/>
      <c r="O832" s="189">
        <f t="shared" si="24"/>
        <v>40087</v>
      </c>
      <c r="Q832" s="185">
        <f t="shared" si="25"/>
        <v>3.9999999999999758E-4</v>
      </c>
    </row>
    <row r="833" spans="1:17" x14ac:dyDescent="0.25">
      <c r="A833" s="105">
        <v>40088</v>
      </c>
      <c r="B833" t="s">
        <v>121</v>
      </c>
      <c r="C833" s="108">
        <v>5.0700000000000002E-2</v>
      </c>
      <c r="D833" s="108">
        <v>5.3900000000000003E-2</v>
      </c>
      <c r="E833" s="108">
        <v>0.06</v>
      </c>
      <c r="F833" s="108">
        <v>5.4899999999999997E-2</v>
      </c>
      <c r="G833" s="187"/>
      <c r="H833" s="108"/>
      <c r="I833" s="108"/>
      <c r="J833" s="108"/>
      <c r="K833" s="108">
        <v>5.4299999999999994E-2</v>
      </c>
      <c r="L833" s="108"/>
      <c r="M833" s="108"/>
      <c r="N833" s="108"/>
      <c r="O833" s="189">
        <f t="shared" si="24"/>
        <v>40087</v>
      </c>
      <c r="Q833" s="185">
        <f t="shared" si="25"/>
        <v>3.9999999999999064E-4</v>
      </c>
    </row>
    <row r="834" spans="1:17" x14ac:dyDescent="0.25">
      <c r="A834" s="105">
        <v>40091</v>
      </c>
      <c r="B834" t="s">
        <v>121</v>
      </c>
      <c r="C834" s="108">
        <v>5.0999999999999997E-2</v>
      </c>
      <c r="D834" s="108">
        <v>5.3999999999999999E-2</v>
      </c>
      <c r="E834" s="108">
        <v>6.0199999999999997E-2</v>
      </c>
      <c r="F834" s="108">
        <v>5.5100000000000003E-2</v>
      </c>
      <c r="G834" s="187"/>
      <c r="H834" s="108"/>
      <c r="I834" s="108"/>
      <c r="J834" s="108"/>
      <c r="K834" s="108">
        <v>5.4400000000000004E-2</v>
      </c>
      <c r="L834" s="108"/>
      <c r="M834" s="108"/>
      <c r="N834" s="108"/>
      <c r="O834" s="189">
        <f t="shared" si="24"/>
        <v>40087</v>
      </c>
      <c r="Q834" s="185">
        <f t="shared" si="25"/>
        <v>4.0000000000000452E-4</v>
      </c>
    </row>
    <row r="835" spans="1:17" x14ac:dyDescent="0.25">
      <c r="A835" s="105">
        <v>40092</v>
      </c>
      <c r="B835" t="s">
        <v>121</v>
      </c>
      <c r="C835" s="108">
        <v>5.1299999999999998E-2</v>
      </c>
      <c r="D835" s="108">
        <v>5.4399999999999997E-2</v>
      </c>
      <c r="E835" s="108">
        <v>6.0299999999999999E-2</v>
      </c>
      <c r="F835" s="108">
        <v>5.5300000000000002E-2</v>
      </c>
      <c r="G835" s="187"/>
      <c r="H835" s="108"/>
      <c r="I835" s="108"/>
      <c r="J835" s="108"/>
      <c r="K835" s="108">
        <v>5.4699999999999999E-2</v>
      </c>
      <c r="L835" s="108"/>
      <c r="M835" s="108"/>
      <c r="N835" s="108"/>
      <c r="O835" s="189">
        <f t="shared" si="24"/>
        <v>40087</v>
      </c>
      <c r="Q835" s="185">
        <f t="shared" si="25"/>
        <v>3.0000000000000165E-4</v>
      </c>
    </row>
    <row r="836" spans="1:17" x14ac:dyDescent="0.25">
      <c r="A836" s="105">
        <v>40093</v>
      </c>
      <c r="B836" t="s">
        <v>121</v>
      </c>
      <c r="C836" s="108">
        <v>5.0900000000000001E-2</v>
      </c>
      <c r="D836" s="108">
        <v>5.3600000000000002E-2</v>
      </c>
      <c r="E836" s="108">
        <v>5.9499999999999997E-2</v>
      </c>
      <c r="F836" s="108">
        <v>5.4699999999999999E-2</v>
      </c>
      <c r="G836" s="187"/>
      <c r="H836" s="108"/>
      <c r="I836" s="108"/>
      <c r="J836" s="108"/>
      <c r="K836" s="108">
        <v>5.3899999999999997E-2</v>
      </c>
      <c r="L836" s="108"/>
      <c r="M836" s="108"/>
      <c r="N836" s="108"/>
      <c r="O836" s="189">
        <f t="shared" si="24"/>
        <v>40087</v>
      </c>
      <c r="Q836" s="185">
        <f t="shared" si="25"/>
        <v>2.9999999999999472E-4</v>
      </c>
    </row>
    <row r="837" spans="1:17" x14ac:dyDescent="0.25">
      <c r="A837" s="105">
        <v>40094</v>
      </c>
      <c r="B837" t="s">
        <v>121</v>
      </c>
      <c r="C837" s="108">
        <v>5.1900000000000002E-2</v>
      </c>
      <c r="D837" s="108">
        <v>5.4699999999999999E-2</v>
      </c>
      <c r="E837" s="108">
        <v>6.0600000000000001E-2</v>
      </c>
      <c r="F837" s="108">
        <v>5.57E-2</v>
      </c>
      <c r="G837" s="187"/>
      <c r="H837" s="108"/>
      <c r="I837" s="108"/>
      <c r="J837" s="108"/>
      <c r="K837" s="108">
        <v>5.4900000000000004E-2</v>
      </c>
      <c r="L837" s="108"/>
      <c r="M837" s="108"/>
      <c r="N837" s="108"/>
      <c r="O837" s="189">
        <f t="shared" ref="O837:O900" si="26">DATE(YEAR(A837),MONTH(A837),1)</f>
        <v>40087</v>
      </c>
      <c r="Q837" s="185">
        <f t="shared" ref="Q837:Q900" si="27">K837-D837</f>
        <v>2.0000000000000573E-4</v>
      </c>
    </row>
    <row r="838" spans="1:17" x14ac:dyDescent="0.25">
      <c r="A838" s="105">
        <v>40095</v>
      </c>
      <c r="B838" t="s">
        <v>121</v>
      </c>
      <c r="C838" s="108">
        <v>5.2699999999999997E-2</v>
      </c>
      <c r="D838" s="108">
        <v>5.6000000000000001E-2</v>
      </c>
      <c r="E838" s="108">
        <v>6.2E-2</v>
      </c>
      <c r="F838" s="108">
        <v>5.6899999999999999E-2</v>
      </c>
      <c r="G838" s="187"/>
      <c r="H838" s="108"/>
      <c r="I838" s="108"/>
      <c r="J838" s="108"/>
      <c r="K838" s="108">
        <v>5.6299999999999996E-2</v>
      </c>
      <c r="L838" s="108"/>
      <c r="M838" s="108"/>
      <c r="N838" s="108"/>
      <c r="O838" s="189">
        <f t="shared" si="26"/>
        <v>40087</v>
      </c>
      <c r="Q838" s="185">
        <f t="shared" si="27"/>
        <v>2.9999999999999472E-4</v>
      </c>
    </row>
    <row r="839" spans="1:17" x14ac:dyDescent="0.25">
      <c r="A839" s="105">
        <v>40099</v>
      </c>
      <c r="B839" t="s">
        <v>121</v>
      </c>
      <c r="C839" s="108">
        <v>5.2200000000000003E-2</v>
      </c>
      <c r="D839" s="108">
        <v>5.5300000000000002E-2</v>
      </c>
      <c r="E839" s="108">
        <v>6.13E-2</v>
      </c>
      <c r="F839" s="108">
        <v>5.6300000000000003E-2</v>
      </c>
      <c r="G839" s="187"/>
      <c r="H839" s="108"/>
      <c r="I839" s="108"/>
      <c r="J839" s="108"/>
      <c r="K839" s="108">
        <v>5.5600000000000004E-2</v>
      </c>
      <c r="L839" s="108"/>
      <c r="M839" s="108"/>
      <c r="N839" s="108"/>
      <c r="O839" s="189">
        <f t="shared" si="26"/>
        <v>40087</v>
      </c>
      <c r="Q839" s="185">
        <f t="shared" si="27"/>
        <v>3.0000000000000165E-4</v>
      </c>
    </row>
    <row r="840" spans="1:17" x14ac:dyDescent="0.25">
      <c r="A840" s="105">
        <v>40100</v>
      </c>
      <c r="B840" t="s">
        <v>121</v>
      </c>
      <c r="C840" s="108">
        <v>5.3199999999999997E-2</v>
      </c>
      <c r="D840" s="108">
        <v>5.6399999999999999E-2</v>
      </c>
      <c r="E840" s="108">
        <v>6.2600000000000003E-2</v>
      </c>
      <c r="F840" s="108">
        <v>5.74E-2</v>
      </c>
      <c r="G840" s="187"/>
      <c r="H840" s="108"/>
      <c r="I840" s="108"/>
      <c r="J840" s="108"/>
      <c r="K840" s="108">
        <v>5.67E-2</v>
      </c>
      <c r="L840" s="108"/>
      <c r="M840" s="108"/>
      <c r="N840" s="108"/>
      <c r="O840" s="189">
        <f t="shared" si="26"/>
        <v>40087</v>
      </c>
      <c r="Q840" s="185">
        <f t="shared" si="27"/>
        <v>3.0000000000000165E-4</v>
      </c>
    </row>
    <row r="841" spans="1:17" x14ac:dyDescent="0.25">
      <c r="A841" s="105">
        <v>40101</v>
      </c>
      <c r="B841" t="s">
        <v>121</v>
      </c>
      <c r="C841" s="108">
        <v>5.3600000000000002E-2</v>
      </c>
      <c r="D841" s="108">
        <v>5.6800000000000003E-2</v>
      </c>
      <c r="E841" s="108">
        <v>6.3E-2</v>
      </c>
      <c r="F841" s="108">
        <v>5.7799999999999997E-2</v>
      </c>
      <c r="G841" s="187"/>
      <c r="H841" s="108"/>
      <c r="I841" s="108"/>
      <c r="J841" s="108"/>
      <c r="K841" s="108">
        <v>5.7000000000000002E-2</v>
      </c>
      <c r="L841" s="108"/>
      <c r="M841" s="108"/>
      <c r="N841" s="108"/>
      <c r="O841" s="189">
        <f t="shared" si="26"/>
        <v>40087</v>
      </c>
      <c r="Q841" s="185">
        <f t="shared" si="27"/>
        <v>1.9999999999999879E-4</v>
      </c>
    </row>
    <row r="842" spans="1:17" x14ac:dyDescent="0.25">
      <c r="A842" s="105">
        <v>40102</v>
      </c>
      <c r="B842" t="s">
        <v>121</v>
      </c>
      <c r="C842" s="108">
        <v>5.2900000000000003E-2</v>
      </c>
      <c r="D842" s="108">
        <v>5.6099999999999997E-2</v>
      </c>
      <c r="E842" s="108">
        <v>6.2100000000000002E-2</v>
      </c>
      <c r="F842" s="108">
        <v>5.7000000000000002E-2</v>
      </c>
      <c r="G842" s="187"/>
      <c r="H842" s="108"/>
      <c r="I842" s="108"/>
      <c r="J842" s="108"/>
      <c r="K842" s="108">
        <v>5.6299999999999996E-2</v>
      </c>
      <c r="L842" s="108"/>
      <c r="M842" s="108"/>
      <c r="N842" s="108"/>
      <c r="O842" s="189">
        <f t="shared" si="26"/>
        <v>40087</v>
      </c>
      <c r="Q842" s="185">
        <f t="shared" si="27"/>
        <v>1.9999999999999879E-4</v>
      </c>
    </row>
    <row r="843" spans="1:17" x14ac:dyDescent="0.25">
      <c r="A843" s="105">
        <v>40105</v>
      </c>
      <c r="B843" t="s">
        <v>121</v>
      </c>
      <c r="C843" s="108">
        <v>5.2600000000000001E-2</v>
      </c>
      <c r="D843" s="108">
        <v>5.5800000000000002E-2</v>
      </c>
      <c r="E843" s="108">
        <v>6.1800000000000001E-2</v>
      </c>
      <c r="F843" s="108">
        <v>5.67E-2</v>
      </c>
      <c r="G843" s="187"/>
      <c r="H843" s="108"/>
      <c r="I843" s="108"/>
      <c r="J843" s="108"/>
      <c r="K843" s="108">
        <v>5.5999999999999994E-2</v>
      </c>
      <c r="L843" s="108"/>
      <c r="M843" s="108"/>
      <c r="N843" s="108"/>
      <c r="O843" s="189">
        <f t="shared" si="26"/>
        <v>40087</v>
      </c>
      <c r="Q843" s="185">
        <f t="shared" si="27"/>
        <v>1.9999999999999185E-4</v>
      </c>
    </row>
    <row r="844" spans="1:17" x14ac:dyDescent="0.25">
      <c r="A844" s="105">
        <v>40106</v>
      </c>
      <c r="B844" t="s">
        <v>121</v>
      </c>
      <c r="C844" s="108">
        <v>5.21E-2</v>
      </c>
      <c r="D844" s="108">
        <v>5.5100000000000003E-2</v>
      </c>
      <c r="E844" s="108">
        <v>6.13E-2</v>
      </c>
      <c r="F844" s="108">
        <v>5.62E-2</v>
      </c>
      <c r="G844" s="187"/>
      <c r="H844" s="108"/>
      <c r="I844" s="108"/>
      <c r="J844" s="108"/>
      <c r="K844" s="108">
        <v>5.5300000000000002E-2</v>
      </c>
      <c r="L844" s="108"/>
      <c r="M844" s="108"/>
      <c r="N844" s="108"/>
      <c r="O844" s="189">
        <f t="shared" si="26"/>
        <v>40087</v>
      </c>
      <c r="Q844" s="185">
        <f t="shared" si="27"/>
        <v>1.9999999999999879E-4</v>
      </c>
    </row>
    <row r="845" spans="1:17" x14ac:dyDescent="0.25">
      <c r="A845" s="105">
        <v>40107</v>
      </c>
      <c r="B845" t="s">
        <v>121</v>
      </c>
      <c r="C845" s="108">
        <v>5.2499999999999998E-2</v>
      </c>
      <c r="D845" s="108">
        <v>5.5800000000000002E-2</v>
      </c>
      <c r="E845" s="108">
        <v>6.1800000000000001E-2</v>
      </c>
      <c r="F845" s="108">
        <v>5.67E-2</v>
      </c>
      <c r="G845" s="187"/>
      <c r="H845" s="108"/>
      <c r="I845" s="108"/>
      <c r="J845" s="108"/>
      <c r="K845" s="108">
        <v>5.5999999999999994E-2</v>
      </c>
      <c r="L845" s="108"/>
      <c r="M845" s="108"/>
      <c r="N845" s="108"/>
      <c r="O845" s="189">
        <f t="shared" si="26"/>
        <v>40087</v>
      </c>
      <c r="Q845" s="185">
        <f t="shared" si="27"/>
        <v>1.9999999999999185E-4</v>
      </c>
    </row>
    <row r="846" spans="1:17" x14ac:dyDescent="0.25">
      <c r="A846" s="105">
        <v>40108</v>
      </c>
      <c r="B846" t="s">
        <v>121</v>
      </c>
      <c r="C846" s="108">
        <v>5.2699999999999997E-2</v>
      </c>
      <c r="D846" s="108">
        <v>5.6000000000000001E-2</v>
      </c>
      <c r="E846" s="108">
        <v>6.1800000000000001E-2</v>
      </c>
      <c r="F846" s="108">
        <v>5.6800000000000003E-2</v>
      </c>
      <c r="G846" s="187"/>
      <c r="H846" s="108"/>
      <c r="I846" s="108"/>
      <c r="J846" s="108"/>
      <c r="K846" s="108">
        <v>5.6100000000000004E-2</v>
      </c>
      <c r="L846" s="108"/>
      <c r="M846" s="108"/>
      <c r="N846" s="108"/>
      <c r="O846" s="189">
        <f t="shared" si="26"/>
        <v>40087</v>
      </c>
      <c r="Q846" s="185">
        <f t="shared" si="27"/>
        <v>1.0000000000000286E-4</v>
      </c>
    </row>
    <row r="847" spans="1:17" x14ac:dyDescent="0.25">
      <c r="A847" s="105">
        <v>40109</v>
      </c>
      <c r="B847" t="s">
        <v>121</v>
      </c>
      <c r="C847" s="108">
        <v>5.3100000000000001E-2</v>
      </c>
      <c r="D847" s="108">
        <v>5.6300000000000003E-2</v>
      </c>
      <c r="E847" s="108">
        <v>6.2100000000000002E-2</v>
      </c>
      <c r="F847" s="108">
        <v>5.7200000000000001E-2</v>
      </c>
      <c r="G847" s="187"/>
      <c r="H847" s="108"/>
      <c r="I847" s="108"/>
      <c r="J847" s="108"/>
      <c r="K847" s="108">
        <v>5.6399999999999999E-2</v>
      </c>
      <c r="L847" s="108"/>
      <c r="M847" s="108"/>
      <c r="N847" s="108"/>
      <c r="O847" s="189">
        <f t="shared" si="26"/>
        <v>40087</v>
      </c>
      <c r="Q847" s="185">
        <f t="shared" si="27"/>
        <v>9.9999999999995925E-5</v>
      </c>
    </row>
    <row r="848" spans="1:17" x14ac:dyDescent="0.25">
      <c r="A848" s="105">
        <v>40115</v>
      </c>
      <c r="B848" t="s">
        <v>121</v>
      </c>
      <c r="C848" s="108">
        <v>5.3499999999999999E-2</v>
      </c>
      <c r="D848" s="108">
        <v>5.6599999999999998E-2</v>
      </c>
      <c r="E848" s="108">
        <v>6.2399999999999997E-2</v>
      </c>
      <c r="F848" s="108">
        <v>5.7500000000000002E-2</v>
      </c>
      <c r="G848" s="187"/>
      <c r="H848" s="108"/>
      <c r="I848" s="108"/>
      <c r="J848" s="108"/>
      <c r="K848" s="108">
        <v>5.6899999999999992E-2</v>
      </c>
      <c r="L848" s="108"/>
      <c r="M848" s="108"/>
      <c r="N848" s="108"/>
      <c r="O848" s="189">
        <f t="shared" si="26"/>
        <v>40087</v>
      </c>
      <c r="Q848" s="185">
        <f t="shared" si="27"/>
        <v>2.9999999999999472E-4</v>
      </c>
    </row>
    <row r="849" spans="1:17" x14ac:dyDescent="0.25">
      <c r="A849" s="105">
        <v>40116</v>
      </c>
      <c r="B849" t="s">
        <v>121</v>
      </c>
      <c r="C849" s="108">
        <v>5.2400000000000002E-2</v>
      </c>
      <c r="D849" s="108">
        <v>5.5500000000000001E-2</v>
      </c>
      <c r="E849" s="108">
        <v>6.1199999999999997E-2</v>
      </c>
      <c r="F849" s="108">
        <v>5.6399999999999999E-2</v>
      </c>
      <c r="G849" s="187"/>
      <c r="H849" s="108"/>
      <c r="I849" s="108"/>
      <c r="J849" s="108"/>
      <c r="K849" s="108">
        <v>5.57E-2</v>
      </c>
      <c r="L849" s="108"/>
      <c r="M849" s="108"/>
      <c r="N849" s="108"/>
      <c r="O849" s="189">
        <f t="shared" si="26"/>
        <v>40087</v>
      </c>
      <c r="Q849" s="185">
        <f t="shared" si="27"/>
        <v>1.9999999999999879E-4</v>
      </c>
    </row>
    <row r="850" spans="1:17" x14ac:dyDescent="0.25">
      <c r="A850" s="105">
        <v>40119</v>
      </c>
      <c r="B850" t="s">
        <v>121</v>
      </c>
      <c r="C850" s="108">
        <v>5.2900000000000003E-2</v>
      </c>
      <c r="D850" s="108">
        <v>5.5899999999999998E-2</v>
      </c>
      <c r="E850" s="108">
        <v>6.1499999999999999E-2</v>
      </c>
      <c r="F850" s="108">
        <v>5.6800000000000003E-2</v>
      </c>
      <c r="G850" s="187"/>
      <c r="H850" s="108"/>
      <c r="I850" s="108"/>
      <c r="J850" s="108"/>
      <c r="K850" s="108">
        <v>5.6100000000000004E-2</v>
      </c>
      <c r="L850" s="108"/>
      <c r="M850" s="108"/>
      <c r="N850" s="108"/>
      <c r="O850" s="189">
        <f t="shared" si="26"/>
        <v>40118</v>
      </c>
      <c r="Q850" s="185">
        <f t="shared" si="27"/>
        <v>2.0000000000000573E-4</v>
      </c>
    </row>
    <row r="851" spans="1:17" x14ac:dyDescent="0.25">
      <c r="A851" s="105">
        <v>40120</v>
      </c>
      <c r="B851" t="s">
        <v>121</v>
      </c>
      <c r="C851" s="108">
        <v>5.33E-2</v>
      </c>
      <c r="D851" s="108">
        <v>5.6599999999999998E-2</v>
      </c>
      <c r="E851" s="108">
        <v>6.2300000000000001E-2</v>
      </c>
      <c r="F851" s="108">
        <v>5.74E-2</v>
      </c>
      <c r="G851" s="187"/>
      <c r="H851" s="108"/>
      <c r="I851" s="108"/>
      <c r="J851" s="108"/>
      <c r="K851" s="108">
        <v>5.6799999999999996E-2</v>
      </c>
      <c r="L851" s="108"/>
      <c r="M851" s="108"/>
      <c r="N851" s="108"/>
      <c r="O851" s="189">
        <f t="shared" si="26"/>
        <v>40118</v>
      </c>
      <c r="Q851" s="185">
        <f t="shared" si="27"/>
        <v>1.9999999999999879E-4</v>
      </c>
    </row>
    <row r="852" spans="1:17" x14ac:dyDescent="0.25">
      <c r="A852" s="105">
        <v>40121</v>
      </c>
      <c r="B852" t="s">
        <v>121</v>
      </c>
      <c r="C852" s="108">
        <v>5.4300000000000001E-2</v>
      </c>
      <c r="D852" s="108">
        <v>5.7599999999999998E-2</v>
      </c>
      <c r="E852" s="108">
        <v>6.3200000000000006E-2</v>
      </c>
      <c r="F852" s="108">
        <v>5.8400000000000001E-2</v>
      </c>
      <c r="G852" s="187"/>
      <c r="H852" s="108"/>
      <c r="I852" s="108"/>
      <c r="J852" s="108"/>
      <c r="K852" s="108">
        <v>5.7800000000000004E-2</v>
      </c>
      <c r="L852" s="108"/>
      <c r="M852" s="108"/>
      <c r="N852" s="108"/>
      <c r="O852" s="189">
        <f t="shared" si="26"/>
        <v>40118</v>
      </c>
      <c r="Q852" s="185">
        <f t="shared" si="27"/>
        <v>2.0000000000000573E-4</v>
      </c>
    </row>
    <row r="853" spans="1:17" x14ac:dyDescent="0.25">
      <c r="A853" s="105">
        <v>40122</v>
      </c>
      <c r="B853" t="s">
        <v>121</v>
      </c>
      <c r="C853" s="108">
        <v>5.4100000000000002E-2</v>
      </c>
      <c r="D853" s="108">
        <v>5.7299999999999997E-2</v>
      </c>
      <c r="E853" s="108">
        <v>6.2899999999999998E-2</v>
      </c>
      <c r="F853" s="108">
        <v>5.8099999999999999E-2</v>
      </c>
      <c r="G853" s="187"/>
      <c r="H853" s="108"/>
      <c r="I853" s="108"/>
      <c r="J853" s="108"/>
      <c r="K853" s="108">
        <v>5.74E-2</v>
      </c>
      <c r="L853" s="108"/>
      <c r="M853" s="108"/>
      <c r="N853" s="108"/>
      <c r="O853" s="189">
        <f t="shared" si="26"/>
        <v>40118</v>
      </c>
      <c r="Q853" s="185">
        <f t="shared" si="27"/>
        <v>1.0000000000000286E-4</v>
      </c>
    </row>
    <row r="854" spans="1:17" x14ac:dyDescent="0.25">
      <c r="A854" s="105">
        <v>40123</v>
      </c>
      <c r="B854" t="s">
        <v>121</v>
      </c>
      <c r="C854" s="108">
        <v>5.3800000000000001E-2</v>
      </c>
      <c r="D854" s="108">
        <v>5.7000000000000002E-2</v>
      </c>
      <c r="E854" s="108">
        <v>6.2600000000000003E-2</v>
      </c>
      <c r="F854" s="108">
        <v>5.7799999999999997E-2</v>
      </c>
      <c r="G854" s="187"/>
      <c r="H854" s="108"/>
      <c r="I854" s="108"/>
      <c r="J854" s="108"/>
      <c r="K854" s="108">
        <v>5.7099999999999998E-2</v>
      </c>
      <c r="L854" s="108"/>
      <c r="M854" s="108"/>
      <c r="N854" s="108"/>
      <c r="O854" s="189">
        <f t="shared" si="26"/>
        <v>40118</v>
      </c>
      <c r="Q854" s="185">
        <f t="shared" si="27"/>
        <v>9.9999999999995925E-5</v>
      </c>
    </row>
    <row r="855" spans="1:17" x14ac:dyDescent="0.25">
      <c r="A855" s="105">
        <v>40126</v>
      </c>
      <c r="B855" t="s">
        <v>121</v>
      </c>
      <c r="C855" s="108">
        <v>5.3900000000000003E-2</v>
      </c>
      <c r="D855" s="108">
        <v>5.7099999999999998E-2</v>
      </c>
      <c r="E855" s="108">
        <v>6.2899999999999998E-2</v>
      </c>
      <c r="F855" s="108">
        <v>5.8000000000000003E-2</v>
      </c>
      <c r="G855" s="187"/>
      <c r="H855" s="108"/>
      <c r="I855" s="108"/>
      <c r="J855" s="108"/>
      <c r="K855" s="108">
        <v>5.7200000000000001E-2</v>
      </c>
      <c r="L855" s="108"/>
      <c r="M855" s="108"/>
      <c r="N855" s="108"/>
      <c r="O855" s="189">
        <f t="shared" si="26"/>
        <v>40118</v>
      </c>
      <c r="Q855" s="185">
        <f t="shared" si="27"/>
        <v>1.0000000000000286E-4</v>
      </c>
    </row>
    <row r="856" spans="1:17" x14ac:dyDescent="0.25">
      <c r="A856" s="105">
        <v>40127</v>
      </c>
      <c r="B856" t="s">
        <v>121</v>
      </c>
      <c r="C856" s="108">
        <v>5.4100000000000002E-2</v>
      </c>
      <c r="D856" s="108">
        <v>5.7200000000000001E-2</v>
      </c>
      <c r="E856" s="108">
        <v>6.2700000000000006E-2</v>
      </c>
      <c r="F856" s="108">
        <v>5.8000000000000003E-2</v>
      </c>
      <c r="G856" s="187"/>
      <c r="H856" s="108"/>
      <c r="I856" s="108"/>
      <c r="J856" s="108"/>
      <c r="K856" s="108">
        <v>5.7300000000000004E-2</v>
      </c>
      <c r="L856" s="108"/>
      <c r="M856" s="108"/>
      <c r="N856" s="108"/>
      <c r="O856" s="189">
        <f t="shared" si="26"/>
        <v>40118</v>
      </c>
      <c r="Q856" s="185">
        <f t="shared" si="27"/>
        <v>1.0000000000000286E-4</v>
      </c>
    </row>
    <row r="857" spans="1:17" x14ac:dyDescent="0.25">
      <c r="A857" s="105">
        <v>40129</v>
      </c>
      <c r="B857" t="s">
        <v>121</v>
      </c>
      <c r="C857" s="108">
        <v>5.3800000000000001E-2</v>
      </c>
      <c r="D857" s="108">
        <v>5.6800000000000003E-2</v>
      </c>
      <c r="E857" s="108">
        <v>6.2399999999999997E-2</v>
      </c>
      <c r="F857" s="108">
        <v>5.7700000000000001E-2</v>
      </c>
      <c r="G857" s="187"/>
      <c r="H857" s="108"/>
      <c r="I857" s="108"/>
      <c r="J857" s="108"/>
      <c r="K857" s="108">
        <v>5.7000000000000002E-2</v>
      </c>
      <c r="L857" s="108"/>
      <c r="M857" s="108"/>
      <c r="N857" s="108"/>
      <c r="O857" s="189">
        <f t="shared" si="26"/>
        <v>40118</v>
      </c>
      <c r="Q857" s="185">
        <f t="shared" si="27"/>
        <v>1.9999999999999879E-4</v>
      </c>
    </row>
    <row r="858" spans="1:17" x14ac:dyDescent="0.25">
      <c r="A858" s="105">
        <v>40130</v>
      </c>
      <c r="B858" t="s">
        <v>121</v>
      </c>
      <c r="C858" s="108">
        <v>5.3400000000000003E-2</v>
      </c>
      <c r="D858" s="108">
        <v>5.6399999999999999E-2</v>
      </c>
      <c r="E858" s="108">
        <v>6.2100000000000002E-2</v>
      </c>
      <c r="F858" s="108">
        <v>5.7299999999999997E-2</v>
      </c>
      <c r="G858" s="187"/>
      <c r="H858" s="108"/>
      <c r="I858" s="108"/>
      <c r="J858" s="108"/>
      <c r="K858" s="108">
        <v>5.6600000000000004E-2</v>
      </c>
      <c r="L858" s="108"/>
      <c r="M858" s="108"/>
      <c r="N858" s="108"/>
      <c r="O858" s="189">
        <f t="shared" si="26"/>
        <v>40118</v>
      </c>
      <c r="Q858" s="185">
        <f t="shared" si="27"/>
        <v>2.0000000000000573E-4</v>
      </c>
    </row>
    <row r="859" spans="1:17" x14ac:dyDescent="0.25">
      <c r="A859" s="105">
        <v>40133</v>
      </c>
      <c r="B859" t="s">
        <v>121</v>
      </c>
      <c r="C859" s="108">
        <v>5.2400000000000002E-2</v>
      </c>
      <c r="D859" s="108">
        <v>5.5500000000000001E-2</v>
      </c>
      <c r="E859" s="108">
        <v>6.1100000000000002E-2</v>
      </c>
      <c r="F859" s="108">
        <v>5.6300000000000003E-2</v>
      </c>
      <c r="G859" s="187"/>
      <c r="H859" s="108"/>
      <c r="I859" s="108"/>
      <c r="J859" s="108"/>
      <c r="K859" s="108">
        <v>5.5600000000000004E-2</v>
      </c>
      <c r="L859" s="108"/>
      <c r="M859" s="108"/>
      <c r="N859" s="108"/>
      <c r="O859" s="189">
        <f t="shared" si="26"/>
        <v>40118</v>
      </c>
      <c r="Q859" s="185">
        <f t="shared" si="27"/>
        <v>1.0000000000000286E-4</v>
      </c>
    </row>
    <row r="860" spans="1:17" x14ac:dyDescent="0.25">
      <c r="A860" s="105">
        <v>40134</v>
      </c>
      <c r="B860" t="s">
        <v>121</v>
      </c>
      <c r="C860" s="108">
        <v>5.2400000000000002E-2</v>
      </c>
      <c r="D860" s="108">
        <v>5.5399999999999998E-2</v>
      </c>
      <c r="E860" s="108">
        <v>6.1100000000000002E-2</v>
      </c>
      <c r="F860" s="108">
        <v>5.6300000000000003E-2</v>
      </c>
      <c r="G860" s="187"/>
      <c r="H860" s="108"/>
      <c r="I860" s="108"/>
      <c r="J860" s="108"/>
      <c r="K860" s="108">
        <v>5.5500000000000001E-2</v>
      </c>
      <c r="L860" s="108"/>
      <c r="M860" s="108"/>
      <c r="N860" s="108"/>
      <c r="O860" s="189">
        <f t="shared" si="26"/>
        <v>40118</v>
      </c>
      <c r="Q860" s="185">
        <f t="shared" si="27"/>
        <v>1.0000000000000286E-4</v>
      </c>
    </row>
    <row r="861" spans="1:17" x14ac:dyDescent="0.25">
      <c r="A861" s="105">
        <v>40135</v>
      </c>
      <c r="B861" t="s">
        <v>121</v>
      </c>
      <c r="C861" s="108">
        <v>5.2900000000000003E-2</v>
      </c>
      <c r="D861" s="108">
        <v>5.6000000000000001E-2</v>
      </c>
      <c r="E861" s="108">
        <v>6.1600000000000002E-2</v>
      </c>
      <c r="F861" s="108">
        <v>5.6800000000000003E-2</v>
      </c>
      <c r="G861" s="187"/>
      <c r="H861" s="108"/>
      <c r="I861" s="108"/>
      <c r="J861" s="108"/>
      <c r="K861" s="108">
        <v>5.5999999999999994E-2</v>
      </c>
      <c r="L861" s="108"/>
      <c r="M861" s="108"/>
      <c r="N861" s="108"/>
      <c r="O861" s="189">
        <f t="shared" si="26"/>
        <v>40118</v>
      </c>
      <c r="Q861" s="185">
        <f t="shared" si="27"/>
        <v>0</v>
      </c>
    </row>
    <row r="862" spans="1:17" x14ac:dyDescent="0.25">
      <c r="A862" s="105">
        <v>40136</v>
      </c>
      <c r="B862" t="s">
        <v>121</v>
      </c>
      <c r="C862" s="108">
        <v>5.28E-2</v>
      </c>
      <c r="D862" s="108">
        <v>5.6099999999999997E-2</v>
      </c>
      <c r="E862" s="108">
        <v>6.1199999999999997E-2</v>
      </c>
      <c r="F862" s="108">
        <v>5.67E-2</v>
      </c>
      <c r="G862" s="187"/>
      <c r="H862" s="108"/>
      <c r="I862" s="108"/>
      <c r="J862" s="108"/>
      <c r="K862" s="108">
        <v>5.5999999999999994E-2</v>
      </c>
      <c r="L862" s="108"/>
      <c r="M862" s="108"/>
      <c r="N862" s="108"/>
      <c r="O862" s="189">
        <f t="shared" si="26"/>
        <v>40118</v>
      </c>
      <c r="Q862" s="185">
        <f t="shared" si="27"/>
        <v>-1.0000000000000286E-4</v>
      </c>
    </row>
    <row r="863" spans="1:17" x14ac:dyDescent="0.25">
      <c r="A863" s="105">
        <v>40137</v>
      </c>
      <c r="B863" t="s">
        <v>121</v>
      </c>
      <c r="C863" s="108">
        <v>5.3100000000000001E-2</v>
      </c>
      <c r="D863" s="108">
        <v>5.6300000000000003E-2</v>
      </c>
      <c r="E863" s="108">
        <v>6.1400000000000003E-2</v>
      </c>
      <c r="F863" s="108">
        <v>5.6899999999999999E-2</v>
      </c>
      <c r="G863" s="187"/>
      <c r="H863" s="108"/>
      <c r="I863" s="108"/>
      <c r="J863" s="108"/>
      <c r="K863" s="108">
        <v>5.62E-2</v>
      </c>
      <c r="L863" s="108"/>
      <c r="M863" s="108"/>
      <c r="N863" s="108"/>
      <c r="O863" s="189">
        <f t="shared" si="26"/>
        <v>40118</v>
      </c>
      <c r="Q863" s="185">
        <f t="shared" si="27"/>
        <v>-1.0000000000000286E-4</v>
      </c>
    </row>
    <row r="864" spans="1:17" x14ac:dyDescent="0.25">
      <c r="A864" s="105">
        <v>40144</v>
      </c>
      <c r="B864" t="s">
        <v>121</v>
      </c>
      <c r="C864" s="108">
        <v>5.2699999999999997E-2</v>
      </c>
      <c r="D864" s="108">
        <v>5.5500000000000001E-2</v>
      </c>
      <c r="E864" s="108">
        <v>6.0499999999999998E-2</v>
      </c>
      <c r="F864" s="108">
        <v>5.62E-2</v>
      </c>
      <c r="G864" s="187"/>
      <c r="H864" s="108"/>
      <c r="I864" s="108"/>
      <c r="J864" s="108"/>
      <c r="K864" s="108">
        <v>5.5300000000000002E-2</v>
      </c>
      <c r="L864" s="108"/>
      <c r="M864" s="108"/>
      <c r="N864" s="108"/>
      <c r="O864" s="189">
        <f t="shared" si="26"/>
        <v>40118</v>
      </c>
      <c r="Q864" s="185">
        <f t="shared" si="27"/>
        <v>-1.9999999999999879E-4</v>
      </c>
    </row>
    <row r="865" spans="1:17" x14ac:dyDescent="0.25">
      <c r="A865" s="105">
        <v>40147</v>
      </c>
      <c r="B865" t="s">
        <v>121</v>
      </c>
      <c r="C865" s="108">
        <v>5.2499999999999998E-2</v>
      </c>
      <c r="D865" s="108">
        <v>5.5399999999999998E-2</v>
      </c>
      <c r="E865" s="108">
        <v>6.0400000000000002E-2</v>
      </c>
      <c r="F865" s="108">
        <v>5.6099999999999997E-2</v>
      </c>
      <c r="G865" s="187"/>
      <c r="H865" s="108"/>
      <c r="I865" s="108"/>
      <c r="J865" s="108"/>
      <c r="K865" s="108">
        <v>5.5300000000000002E-2</v>
      </c>
      <c r="L865" s="108"/>
      <c r="M865" s="108"/>
      <c r="N865" s="108"/>
      <c r="O865" s="189">
        <f t="shared" si="26"/>
        <v>40118</v>
      </c>
      <c r="Q865" s="185">
        <f t="shared" si="27"/>
        <v>-9.9999999999995925E-5</v>
      </c>
    </row>
    <row r="866" spans="1:17" x14ac:dyDescent="0.25">
      <c r="A866" s="105">
        <v>40148</v>
      </c>
      <c r="B866" t="s">
        <v>121</v>
      </c>
      <c r="C866" s="108">
        <v>5.3400000000000003E-2</v>
      </c>
      <c r="D866" s="108">
        <v>5.62E-2</v>
      </c>
      <c r="E866" s="108">
        <v>6.1199999999999997E-2</v>
      </c>
      <c r="F866" s="108">
        <v>5.6899999999999999E-2</v>
      </c>
      <c r="G866" s="187"/>
      <c r="H866" s="108"/>
      <c r="I866" s="108"/>
      <c r="J866" s="108"/>
      <c r="K866" s="108">
        <v>5.6100000000000004E-2</v>
      </c>
      <c r="L866" s="108"/>
      <c r="M866" s="108"/>
      <c r="N866" s="108"/>
      <c r="O866" s="189">
        <f t="shared" si="26"/>
        <v>40148</v>
      </c>
      <c r="Q866" s="185">
        <f t="shared" si="27"/>
        <v>-9.9999999999995925E-5</v>
      </c>
    </row>
    <row r="867" spans="1:17" x14ac:dyDescent="0.25">
      <c r="A867" s="105">
        <v>40149</v>
      </c>
      <c r="B867" t="s">
        <v>121</v>
      </c>
      <c r="C867" s="108">
        <v>5.3400000000000003E-2</v>
      </c>
      <c r="D867" s="108">
        <v>5.6099999999999997E-2</v>
      </c>
      <c r="E867" s="108">
        <v>6.1199999999999997E-2</v>
      </c>
      <c r="F867" s="108">
        <v>5.6899999999999999E-2</v>
      </c>
      <c r="G867" s="187"/>
      <c r="H867" s="108"/>
      <c r="I867" s="108"/>
      <c r="J867" s="108"/>
      <c r="K867" s="108">
        <v>5.6100000000000004E-2</v>
      </c>
      <c r="L867" s="108"/>
      <c r="M867" s="108"/>
      <c r="N867" s="108"/>
      <c r="O867" s="189">
        <f t="shared" si="26"/>
        <v>40148</v>
      </c>
      <c r="Q867" s="185">
        <f t="shared" si="27"/>
        <v>0</v>
      </c>
    </row>
    <row r="868" spans="1:17" x14ac:dyDescent="0.25">
      <c r="A868" s="105">
        <v>40150</v>
      </c>
      <c r="B868" t="s">
        <v>121</v>
      </c>
      <c r="C868" s="108">
        <v>5.3999999999999999E-2</v>
      </c>
      <c r="D868" s="108">
        <v>5.67E-2</v>
      </c>
      <c r="E868" s="108">
        <v>6.1699999999999998E-2</v>
      </c>
      <c r="F868" s="108">
        <v>5.7500000000000002E-2</v>
      </c>
      <c r="G868" s="187"/>
      <c r="H868" s="108"/>
      <c r="I868" s="108"/>
      <c r="J868" s="108"/>
      <c r="K868" s="108">
        <v>5.6500000000000002E-2</v>
      </c>
      <c r="L868" s="108"/>
      <c r="M868" s="108"/>
      <c r="N868" s="108"/>
      <c r="O868" s="189">
        <f t="shared" si="26"/>
        <v>40148</v>
      </c>
      <c r="Q868" s="185">
        <f t="shared" si="27"/>
        <v>-1.9999999999999879E-4</v>
      </c>
    </row>
    <row r="869" spans="1:17" x14ac:dyDescent="0.25">
      <c r="A869" s="105">
        <v>40155</v>
      </c>
      <c r="B869" t="s">
        <v>121</v>
      </c>
      <c r="C869" s="108">
        <v>5.45E-2</v>
      </c>
      <c r="D869" s="108">
        <v>5.7099999999999998E-2</v>
      </c>
      <c r="E869" s="108">
        <v>6.2E-2</v>
      </c>
      <c r="F869" s="108">
        <v>5.79E-2</v>
      </c>
      <c r="G869" s="187"/>
      <c r="H869" s="108"/>
      <c r="I869" s="108"/>
      <c r="J869" s="108"/>
      <c r="K869" s="108">
        <v>5.6799999999999996E-2</v>
      </c>
      <c r="L869" s="108"/>
      <c r="M869" s="108"/>
      <c r="N869" s="108"/>
      <c r="O869" s="189">
        <f t="shared" si="26"/>
        <v>40148</v>
      </c>
      <c r="Q869" s="185">
        <f t="shared" si="27"/>
        <v>-3.0000000000000165E-4</v>
      </c>
    </row>
    <row r="870" spans="1:17" x14ac:dyDescent="0.25">
      <c r="A870" s="105">
        <v>40156</v>
      </c>
      <c r="B870" t="s">
        <v>121</v>
      </c>
      <c r="C870" s="108">
        <v>5.4600000000000003E-2</v>
      </c>
      <c r="D870" s="108">
        <v>5.7200000000000001E-2</v>
      </c>
      <c r="E870" s="108">
        <v>6.2300000000000001E-2</v>
      </c>
      <c r="F870" s="108">
        <v>5.8000000000000003E-2</v>
      </c>
      <c r="G870" s="187"/>
      <c r="H870" s="108"/>
      <c r="I870" s="108"/>
      <c r="J870" s="108"/>
      <c r="K870" s="108">
        <v>5.7000000000000002E-2</v>
      </c>
      <c r="L870" s="108"/>
      <c r="M870" s="108"/>
      <c r="N870" s="108"/>
      <c r="O870" s="189">
        <f t="shared" si="26"/>
        <v>40148</v>
      </c>
      <c r="Q870" s="185">
        <f t="shared" si="27"/>
        <v>-1.9999999999999879E-4</v>
      </c>
    </row>
    <row r="871" spans="1:17" x14ac:dyDescent="0.25">
      <c r="A871" s="105">
        <v>40157</v>
      </c>
      <c r="B871" t="s">
        <v>121</v>
      </c>
      <c r="C871" s="108">
        <v>5.5199999999999999E-2</v>
      </c>
      <c r="D871" s="108">
        <v>5.8000000000000003E-2</v>
      </c>
      <c r="E871" s="108">
        <v>6.3100000000000003E-2</v>
      </c>
      <c r="F871" s="108">
        <v>5.8799999999999998E-2</v>
      </c>
      <c r="G871" s="187"/>
      <c r="H871" s="108"/>
      <c r="I871" s="108"/>
      <c r="J871" s="108"/>
      <c r="K871" s="108">
        <v>5.7800000000000004E-2</v>
      </c>
      <c r="L871" s="108"/>
      <c r="M871" s="108"/>
      <c r="N871" s="108"/>
      <c r="O871" s="189">
        <f t="shared" si="26"/>
        <v>40148</v>
      </c>
      <c r="Q871" s="185">
        <f t="shared" si="27"/>
        <v>-1.9999999999999879E-4</v>
      </c>
    </row>
    <row r="872" spans="1:17" x14ac:dyDescent="0.25">
      <c r="A872" s="105">
        <v>40158</v>
      </c>
      <c r="B872" t="s">
        <v>121</v>
      </c>
      <c r="C872" s="108">
        <v>5.5300000000000002E-2</v>
      </c>
      <c r="D872" s="108">
        <v>5.79E-2</v>
      </c>
      <c r="E872" s="108">
        <v>6.3100000000000003E-2</v>
      </c>
      <c r="F872" s="108">
        <v>5.8799999999999998E-2</v>
      </c>
      <c r="G872" s="187"/>
      <c r="H872" s="108"/>
      <c r="I872" s="108"/>
      <c r="J872" s="108"/>
      <c r="K872" s="108">
        <v>5.7800000000000004E-2</v>
      </c>
      <c r="L872" s="108"/>
      <c r="M872" s="108"/>
      <c r="N872" s="108"/>
      <c r="O872" s="189">
        <f t="shared" si="26"/>
        <v>40148</v>
      </c>
      <c r="Q872" s="185">
        <f t="shared" si="27"/>
        <v>-9.9999999999995925E-5</v>
      </c>
    </row>
    <row r="873" spans="1:17" x14ac:dyDescent="0.25">
      <c r="A873" s="105">
        <v>40161</v>
      </c>
      <c r="B873" t="s">
        <v>121</v>
      </c>
      <c r="C873" s="108">
        <v>5.5100000000000003E-2</v>
      </c>
      <c r="D873" s="108">
        <v>5.7700000000000001E-2</v>
      </c>
      <c r="E873" s="108">
        <v>6.25E-2</v>
      </c>
      <c r="F873" s="108">
        <v>5.8400000000000001E-2</v>
      </c>
      <c r="G873" s="187"/>
      <c r="H873" s="108"/>
      <c r="I873" s="108"/>
      <c r="J873" s="108"/>
      <c r="K873" s="108">
        <v>5.7500000000000002E-2</v>
      </c>
      <c r="L873" s="108"/>
      <c r="M873" s="108"/>
      <c r="N873" s="108"/>
      <c r="O873" s="189">
        <f t="shared" si="26"/>
        <v>40148</v>
      </c>
      <c r="Q873" s="185">
        <f t="shared" si="27"/>
        <v>-1.9999999999999879E-4</v>
      </c>
    </row>
    <row r="874" spans="1:17" x14ac:dyDescent="0.25">
      <c r="A874" s="105">
        <v>40162</v>
      </c>
      <c r="B874" t="s">
        <v>121</v>
      </c>
      <c r="C874" s="108">
        <v>5.57E-2</v>
      </c>
      <c r="D874" s="108">
        <v>5.8400000000000001E-2</v>
      </c>
      <c r="E874" s="108">
        <v>6.3100000000000003E-2</v>
      </c>
      <c r="F874" s="108">
        <v>5.91E-2</v>
      </c>
      <c r="G874" s="187"/>
      <c r="H874" s="108"/>
      <c r="I874" s="108"/>
      <c r="J874" s="108"/>
      <c r="K874" s="108">
        <v>5.8200000000000002E-2</v>
      </c>
      <c r="L874" s="108"/>
      <c r="M874" s="108"/>
      <c r="N874" s="108"/>
      <c r="O874" s="189">
        <f t="shared" si="26"/>
        <v>40148</v>
      </c>
      <c r="Q874" s="185">
        <f t="shared" si="27"/>
        <v>-1.9999999999999879E-4</v>
      </c>
    </row>
    <row r="875" spans="1:17" x14ac:dyDescent="0.25">
      <c r="A875" s="105">
        <v>40163</v>
      </c>
      <c r="B875" t="s">
        <v>121</v>
      </c>
      <c r="C875" s="108">
        <v>5.57E-2</v>
      </c>
      <c r="D875" s="108">
        <v>5.8299999999999998E-2</v>
      </c>
      <c r="E875" s="108">
        <v>6.2899999999999998E-2</v>
      </c>
      <c r="F875" s="108">
        <v>5.8999999999999997E-2</v>
      </c>
      <c r="G875" s="187"/>
      <c r="H875" s="108"/>
      <c r="I875" s="108"/>
      <c r="J875" s="108"/>
      <c r="K875" s="108">
        <v>5.8100000000000006E-2</v>
      </c>
      <c r="L875" s="108"/>
      <c r="M875" s="108"/>
      <c r="N875" s="108"/>
      <c r="O875" s="189">
        <f t="shared" si="26"/>
        <v>40148</v>
      </c>
      <c r="Q875" s="185">
        <f t="shared" si="27"/>
        <v>-1.9999999999999185E-4</v>
      </c>
    </row>
    <row r="876" spans="1:17" x14ac:dyDescent="0.25">
      <c r="A876" s="105">
        <v>40164</v>
      </c>
      <c r="B876" t="s">
        <v>121</v>
      </c>
      <c r="C876" s="108">
        <v>5.45E-2</v>
      </c>
      <c r="D876" s="108">
        <v>5.7099999999999998E-2</v>
      </c>
      <c r="E876" s="108">
        <v>6.1600000000000002E-2</v>
      </c>
      <c r="F876" s="108">
        <v>5.7700000000000001E-2</v>
      </c>
      <c r="G876" s="187"/>
      <c r="H876" s="108"/>
      <c r="I876" s="108"/>
      <c r="J876" s="108"/>
      <c r="K876" s="108">
        <v>5.6799999999999996E-2</v>
      </c>
      <c r="L876" s="108"/>
      <c r="M876" s="108"/>
      <c r="N876" s="108"/>
      <c r="O876" s="189">
        <f t="shared" si="26"/>
        <v>40148</v>
      </c>
      <c r="Q876" s="185">
        <f t="shared" si="27"/>
        <v>-3.0000000000000165E-4</v>
      </c>
    </row>
    <row r="877" spans="1:17" x14ac:dyDescent="0.25">
      <c r="A877" s="105">
        <v>40165</v>
      </c>
      <c r="B877" t="s">
        <v>121</v>
      </c>
      <c r="C877" s="108">
        <v>5.4899999999999997E-2</v>
      </c>
      <c r="D877" s="108">
        <v>5.74E-2</v>
      </c>
      <c r="E877" s="108">
        <v>6.1800000000000001E-2</v>
      </c>
      <c r="F877" s="108">
        <v>5.8000000000000003E-2</v>
      </c>
      <c r="G877" s="187"/>
      <c r="H877" s="108"/>
      <c r="I877" s="108"/>
      <c r="J877" s="108"/>
      <c r="K877" s="108">
        <v>5.7099999999999998E-2</v>
      </c>
      <c r="L877" s="108"/>
      <c r="M877" s="108"/>
      <c r="N877" s="108"/>
      <c r="O877" s="189">
        <f t="shared" si="26"/>
        <v>40148</v>
      </c>
      <c r="Q877" s="185">
        <f t="shared" si="27"/>
        <v>-3.0000000000000165E-4</v>
      </c>
    </row>
    <row r="878" spans="1:17" x14ac:dyDescent="0.25">
      <c r="A878" s="105">
        <v>40168</v>
      </c>
      <c r="B878" t="s">
        <v>121</v>
      </c>
      <c r="C878" s="108">
        <v>5.5899999999999998E-2</v>
      </c>
      <c r="D878" s="108">
        <v>5.8400000000000001E-2</v>
      </c>
      <c r="E878" s="108">
        <v>6.2899999999999998E-2</v>
      </c>
      <c r="F878" s="108">
        <v>5.91E-2</v>
      </c>
      <c r="G878" s="187"/>
      <c r="H878" s="108"/>
      <c r="I878" s="108"/>
      <c r="J878" s="108"/>
      <c r="K878" s="108">
        <v>5.8100000000000006E-2</v>
      </c>
      <c r="L878" s="108"/>
      <c r="M878" s="108"/>
      <c r="N878" s="108"/>
      <c r="O878" s="189">
        <f t="shared" si="26"/>
        <v>40148</v>
      </c>
      <c r="Q878" s="185">
        <f t="shared" si="27"/>
        <v>-2.9999999999999472E-4</v>
      </c>
    </row>
    <row r="879" spans="1:17" x14ac:dyDescent="0.25">
      <c r="A879" s="105">
        <v>40169</v>
      </c>
      <c r="B879" t="s">
        <v>121</v>
      </c>
      <c r="C879" s="108">
        <v>5.5800000000000002E-2</v>
      </c>
      <c r="D879" s="108">
        <v>5.8700000000000002E-2</v>
      </c>
      <c r="E879" s="108">
        <v>6.3200000000000006E-2</v>
      </c>
      <c r="F879" s="108">
        <v>5.9200000000000003E-2</v>
      </c>
      <c r="G879" s="187"/>
      <c r="H879" s="108"/>
      <c r="I879" s="108"/>
      <c r="J879" s="108"/>
      <c r="K879" s="108">
        <v>5.8400000000000001E-2</v>
      </c>
      <c r="L879" s="108"/>
      <c r="M879" s="108"/>
      <c r="N879" s="108"/>
      <c r="O879" s="189">
        <f t="shared" si="26"/>
        <v>40148</v>
      </c>
      <c r="Q879" s="185">
        <f t="shared" si="27"/>
        <v>-3.0000000000000165E-4</v>
      </c>
    </row>
    <row r="880" spans="1:17" x14ac:dyDescent="0.25">
      <c r="A880" s="105">
        <v>40171</v>
      </c>
      <c r="B880" t="s">
        <v>121</v>
      </c>
      <c r="C880" s="108">
        <v>5.6599999999999998E-2</v>
      </c>
      <c r="D880" s="108">
        <v>5.9400000000000001E-2</v>
      </c>
      <c r="E880" s="108">
        <v>6.3899999999999998E-2</v>
      </c>
      <c r="F880" s="108">
        <v>0.06</v>
      </c>
      <c r="G880" s="187"/>
      <c r="H880" s="108"/>
      <c r="I880" s="108"/>
      <c r="J880" s="108"/>
      <c r="K880" s="108">
        <v>5.91E-2</v>
      </c>
      <c r="L880" s="108"/>
      <c r="M880" s="108"/>
      <c r="N880" s="108"/>
      <c r="O880" s="189">
        <f t="shared" si="26"/>
        <v>40148</v>
      </c>
      <c r="Q880" s="185">
        <f t="shared" si="27"/>
        <v>-3.0000000000000165E-4</v>
      </c>
    </row>
    <row r="881" spans="1:17" x14ac:dyDescent="0.25">
      <c r="A881" s="105">
        <v>40175</v>
      </c>
      <c r="B881" t="s">
        <v>121</v>
      </c>
      <c r="C881" s="108">
        <v>5.67E-2</v>
      </c>
      <c r="D881" s="108">
        <v>5.9499999999999997E-2</v>
      </c>
      <c r="E881" s="108">
        <v>6.4100000000000004E-2</v>
      </c>
      <c r="F881" s="108">
        <v>6.0100000000000001E-2</v>
      </c>
      <c r="G881" s="187"/>
      <c r="H881" s="108"/>
      <c r="I881" s="108"/>
      <c r="J881" s="108"/>
      <c r="K881" s="108">
        <v>5.9200000000000003E-2</v>
      </c>
      <c r="L881" s="108"/>
      <c r="M881" s="108"/>
      <c r="N881" s="108"/>
      <c r="O881" s="189">
        <f t="shared" si="26"/>
        <v>40148</v>
      </c>
      <c r="Q881" s="185">
        <f t="shared" si="27"/>
        <v>-2.9999999999999472E-4</v>
      </c>
    </row>
    <row r="882" spans="1:17" x14ac:dyDescent="0.25">
      <c r="A882" s="105">
        <v>40176</v>
      </c>
      <c r="B882" t="s">
        <v>121</v>
      </c>
      <c r="C882" s="108">
        <v>5.62E-2</v>
      </c>
      <c r="D882" s="108">
        <v>5.8900000000000001E-2</v>
      </c>
      <c r="E882" s="108">
        <v>6.3399999999999998E-2</v>
      </c>
      <c r="F882" s="108">
        <v>5.9499999999999997E-2</v>
      </c>
      <c r="G882" s="187"/>
      <c r="H882" s="108"/>
      <c r="I882" s="108"/>
      <c r="J882" s="108"/>
      <c r="K882" s="108">
        <v>5.8600000000000006E-2</v>
      </c>
      <c r="L882" s="108"/>
      <c r="M882" s="108"/>
      <c r="N882" s="108"/>
      <c r="O882" s="189">
        <f t="shared" si="26"/>
        <v>40148</v>
      </c>
      <c r="Q882" s="185">
        <f t="shared" si="27"/>
        <v>-2.9999999999999472E-4</v>
      </c>
    </row>
    <row r="883" spans="1:17" x14ac:dyDescent="0.25">
      <c r="A883" s="105">
        <v>40177</v>
      </c>
      <c r="B883" t="s">
        <v>121</v>
      </c>
      <c r="C883" s="108">
        <v>5.5100000000000003E-2</v>
      </c>
      <c r="D883" s="108">
        <v>5.8200000000000002E-2</v>
      </c>
      <c r="E883" s="108">
        <v>6.2799999999999995E-2</v>
      </c>
      <c r="F883" s="108">
        <v>5.8700000000000002E-2</v>
      </c>
      <c r="G883" s="187"/>
      <c r="H883" s="108"/>
      <c r="I883" s="108"/>
      <c r="J883" s="108"/>
      <c r="K883" s="108">
        <v>5.8100000000000006E-2</v>
      </c>
      <c r="L883" s="108"/>
      <c r="M883" s="108"/>
      <c r="N883" s="108"/>
      <c r="O883" s="189">
        <f t="shared" si="26"/>
        <v>40148</v>
      </c>
      <c r="Q883" s="185">
        <f t="shared" si="27"/>
        <v>-9.9999999999995925E-5</v>
      </c>
    </row>
    <row r="884" spans="1:17" x14ac:dyDescent="0.25">
      <c r="A884" s="105">
        <v>40178</v>
      </c>
      <c r="B884" t="s">
        <v>121</v>
      </c>
      <c r="C884" s="108">
        <v>5.5399999999999998E-2</v>
      </c>
      <c r="D884" s="108">
        <v>5.8599999999999999E-2</v>
      </c>
      <c r="E884" s="108">
        <v>6.3100000000000003E-2</v>
      </c>
      <c r="F884" s="108">
        <v>5.8999999999999997E-2</v>
      </c>
      <c r="G884" s="187"/>
      <c r="H884" s="108"/>
      <c r="I884" s="108"/>
      <c r="J884" s="108"/>
      <c r="K884" s="108">
        <v>5.8400000000000001E-2</v>
      </c>
      <c r="L884" s="108"/>
      <c r="M884" s="108"/>
      <c r="N884" s="108"/>
      <c r="O884" s="189">
        <f t="shared" si="26"/>
        <v>40148</v>
      </c>
      <c r="Q884" s="185">
        <f t="shared" si="27"/>
        <v>-1.9999999999999879E-4</v>
      </c>
    </row>
    <row r="885" spans="1:17" x14ac:dyDescent="0.25">
      <c r="A885" s="105">
        <v>40182</v>
      </c>
      <c r="B885" t="s">
        <v>121</v>
      </c>
      <c r="C885" s="108">
        <v>5.5899999999999998E-2</v>
      </c>
      <c r="D885" s="108">
        <v>5.8599999999999999E-2</v>
      </c>
      <c r="E885" s="108">
        <v>6.3100000000000003E-2</v>
      </c>
      <c r="F885" s="108">
        <v>5.9200000000000003E-2</v>
      </c>
      <c r="G885" s="187">
        <v>0</v>
      </c>
      <c r="H885" s="108"/>
      <c r="I885" s="108">
        <v>5.3499999999999999E-2</v>
      </c>
      <c r="J885" s="108"/>
      <c r="K885" s="108">
        <v>5.8400000000000001E-2</v>
      </c>
      <c r="L885" s="108">
        <v>6.3899999999999998E-2</v>
      </c>
      <c r="M885" s="108"/>
      <c r="N885" s="108"/>
      <c r="O885" s="189">
        <f t="shared" si="26"/>
        <v>40179</v>
      </c>
      <c r="Q885" s="185">
        <f t="shared" si="27"/>
        <v>-1.9999999999999879E-4</v>
      </c>
    </row>
    <row r="886" spans="1:17" x14ac:dyDescent="0.25">
      <c r="A886" s="105">
        <v>40183</v>
      </c>
      <c r="B886" t="s">
        <v>121</v>
      </c>
      <c r="C886" s="108">
        <v>5.5199999999999999E-2</v>
      </c>
      <c r="D886" s="108">
        <v>5.79E-2</v>
      </c>
      <c r="E886" s="108">
        <v>6.2300000000000001E-2</v>
      </c>
      <c r="F886" s="108">
        <v>5.8500000000000003E-2</v>
      </c>
      <c r="G886" s="187">
        <v>0</v>
      </c>
      <c r="H886" s="108"/>
      <c r="I886" s="108">
        <v>5.2400000000000002E-2</v>
      </c>
      <c r="J886" s="108"/>
      <c r="K886" s="108">
        <v>5.7699999999999994E-2</v>
      </c>
      <c r="L886" s="108">
        <v>6.3E-2</v>
      </c>
      <c r="M886" s="108"/>
      <c r="N886" s="108"/>
      <c r="O886" s="189">
        <f t="shared" si="26"/>
        <v>40179</v>
      </c>
      <c r="Q886" s="185">
        <f t="shared" si="27"/>
        <v>-2.0000000000000573E-4</v>
      </c>
    </row>
    <row r="887" spans="1:17" x14ac:dyDescent="0.25">
      <c r="A887" s="105">
        <v>40184</v>
      </c>
      <c r="B887" t="s">
        <v>121</v>
      </c>
      <c r="C887" s="108">
        <v>5.6000000000000001E-2</v>
      </c>
      <c r="D887" s="108">
        <v>5.8599999999999999E-2</v>
      </c>
      <c r="E887" s="108">
        <v>6.2799999999999995E-2</v>
      </c>
      <c r="F887" s="108">
        <v>5.91E-2</v>
      </c>
      <c r="G887" s="187">
        <v>0</v>
      </c>
      <c r="H887" s="108"/>
      <c r="I887" s="108">
        <v>5.2999999999999999E-2</v>
      </c>
      <c r="J887" s="108"/>
      <c r="K887" s="108">
        <v>5.8400000000000001E-2</v>
      </c>
      <c r="L887" s="108">
        <v>6.3399999999999998E-2</v>
      </c>
      <c r="M887" s="108"/>
      <c r="N887" s="108"/>
      <c r="O887" s="189">
        <f t="shared" si="26"/>
        <v>40179</v>
      </c>
      <c r="Q887" s="185">
        <f t="shared" si="27"/>
        <v>-1.9999999999999879E-4</v>
      </c>
    </row>
    <row r="888" spans="1:17" x14ac:dyDescent="0.25">
      <c r="A888" s="105">
        <v>40185</v>
      </c>
      <c r="B888" t="s">
        <v>121</v>
      </c>
      <c r="C888" s="108">
        <v>5.5899999999999998E-2</v>
      </c>
      <c r="D888" s="108">
        <v>5.8299999999999998E-2</v>
      </c>
      <c r="E888" s="108">
        <v>6.2700000000000006E-2</v>
      </c>
      <c r="F888" s="108">
        <v>5.8999999999999997E-2</v>
      </c>
      <c r="G888" s="187">
        <v>0</v>
      </c>
      <c r="H888" s="108"/>
      <c r="I888" s="108">
        <v>5.3099999999999994E-2</v>
      </c>
      <c r="J888" s="108"/>
      <c r="K888" s="108">
        <v>5.8200000000000002E-2</v>
      </c>
      <c r="L888" s="108">
        <v>6.3299999999999995E-2</v>
      </c>
      <c r="M888" s="108"/>
      <c r="N888" s="108"/>
      <c r="O888" s="189">
        <f t="shared" si="26"/>
        <v>40179</v>
      </c>
      <c r="Q888" s="185">
        <f t="shared" si="27"/>
        <v>-9.9999999999995925E-5</v>
      </c>
    </row>
    <row r="889" spans="1:17" x14ac:dyDescent="0.25">
      <c r="A889" s="105">
        <v>40186</v>
      </c>
      <c r="B889" t="s">
        <v>121</v>
      </c>
      <c r="C889" s="108">
        <v>5.6000000000000001E-2</v>
      </c>
      <c r="D889" s="108">
        <v>5.8299999999999998E-2</v>
      </c>
      <c r="E889" s="108">
        <v>6.2600000000000003E-2</v>
      </c>
      <c r="F889" s="108">
        <v>5.8999999999999997E-2</v>
      </c>
      <c r="G889" s="187">
        <v>0</v>
      </c>
      <c r="H889" s="108"/>
      <c r="I889" s="108">
        <v>5.3200000000000004E-2</v>
      </c>
      <c r="J889" s="108"/>
      <c r="K889" s="108">
        <v>5.8200000000000002E-2</v>
      </c>
      <c r="L889" s="108">
        <v>6.3200000000000006E-2</v>
      </c>
      <c r="M889" s="108"/>
      <c r="N889" s="108"/>
      <c r="O889" s="189">
        <f t="shared" si="26"/>
        <v>40179</v>
      </c>
      <c r="Q889" s="185">
        <f t="shared" si="27"/>
        <v>-9.9999999999995925E-5</v>
      </c>
    </row>
    <row r="890" spans="1:17" x14ac:dyDescent="0.25">
      <c r="A890" s="105">
        <v>40189</v>
      </c>
      <c r="B890" t="s">
        <v>121</v>
      </c>
      <c r="C890" s="108">
        <v>5.6599999999999998E-2</v>
      </c>
      <c r="D890" s="108">
        <v>5.8599999999999999E-2</v>
      </c>
      <c r="E890" s="108">
        <v>6.25E-2</v>
      </c>
      <c r="F890" s="108">
        <v>5.9200000000000003E-2</v>
      </c>
      <c r="G890" s="187">
        <v>0</v>
      </c>
      <c r="H890" s="108"/>
      <c r="I890" s="108">
        <v>5.3499999999999999E-2</v>
      </c>
      <c r="J890" s="108"/>
      <c r="K890" s="108">
        <v>5.8400000000000001E-2</v>
      </c>
      <c r="L890" s="108">
        <v>6.3200000000000006E-2</v>
      </c>
      <c r="M890" s="108"/>
      <c r="N890" s="108"/>
      <c r="O890" s="189">
        <f t="shared" si="26"/>
        <v>40179</v>
      </c>
      <c r="Q890" s="185">
        <f t="shared" si="27"/>
        <v>-1.9999999999999879E-4</v>
      </c>
    </row>
    <row r="891" spans="1:17" x14ac:dyDescent="0.25">
      <c r="A891" s="105">
        <v>40190</v>
      </c>
      <c r="B891" t="s">
        <v>121</v>
      </c>
      <c r="C891" s="108">
        <v>5.5399999999999998E-2</v>
      </c>
      <c r="D891" s="108">
        <v>5.7500000000000002E-2</v>
      </c>
      <c r="E891" s="108">
        <v>6.1400000000000003E-2</v>
      </c>
      <c r="F891" s="108">
        <v>5.8099999999999999E-2</v>
      </c>
      <c r="G891" s="187">
        <v>0</v>
      </c>
      <c r="H891" s="108"/>
      <c r="I891" s="108">
        <v>5.2499999999999998E-2</v>
      </c>
      <c r="J891" s="108"/>
      <c r="K891" s="108">
        <v>5.74E-2</v>
      </c>
      <c r="L891" s="108">
        <v>6.2199999999999998E-2</v>
      </c>
      <c r="M891" s="108"/>
      <c r="N891" s="108"/>
      <c r="O891" s="189">
        <f t="shared" si="26"/>
        <v>40179</v>
      </c>
      <c r="Q891" s="185">
        <f t="shared" si="27"/>
        <v>-1.0000000000000286E-4</v>
      </c>
    </row>
    <row r="892" spans="1:17" x14ac:dyDescent="0.25">
      <c r="A892" s="105">
        <v>40191</v>
      </c>
      <c r="B892" t="s">
        <v>121</v>
      </c>
      <c r="C892" s="108">
        <v>5.6099999999999997E-2</v>
      </c>
      <c r="D892" s="108">
        <v>5.8400000000000001E-2</v>
      </c>
      <c r="E892" s="108">
        <v>6.2100000000000002E-2</v>
      </c>
      <c r="F892" s="108">
        <v>5.8900000000000001E-2</v>
      </c>
      <c r="G892" s="187">
        <v>0</v>
      </c>
      <c r="H892" s="108"/>
      <c r="I892" s="108">
        <v>5.3200000000000004E-2</v>
      </c>
      <c r="J892" s="108"/>
      <c r="K892" s="108">
        <v>5.8200000000000002E-2</v>
      </c>
      <c r="L892" s="108">
        <v>6.3E-2</v>
      </c>
      <c r="M892" s="108"/>
      <c r="N892" s="108"/>
      <c r="O892" s="189">
        <f t="shared" si="26"/>
        <v>40179</v>
      </c>
      <c r="Q892" s="185">
        <f t="shared" si="27"/>
        <v>-1.9999999999999879E-4</v>
      </c>
    </row>
    <row r="893" spans="1:17" x14ac:dyDescent="0.25">
      <c r="A893" s="105">
        <v>40192</v>
      </c>
      <c r="B893" t="s">
        <v>121</v>
      </c>
      <c r="C893" s="108">
        <v>5.5399999999999998E-2</v>
      </c>
      <c r="D893" s="108">
        <v>5.7700000000000001E-2</v>
      </c>
      <c r="E893" s="108">
        <v>6.1400000000000003E-2</v>
      </c>
      <c r="F893" s="108">
        <v>5.8200000000000002E-2</v>
      </c>
      <c r="G893" s="187">
        <v>0</v>
      </c>
      <c r="H893" s="108"/>
      <c r="I893" s="108">
        <v>5.1699999999999996E-2</v>
      </c>
      <c r="J893" s="108"/>
      <c r="K893" s="108">
        <v>5.7500000000000002E-2</v>
      </c>
      <c r="L893" s="108">
        <v>6.2199999999999998E-2</v>
      </c>
      <c r="M893" s="108"/>
      <c r="N893" s="108"/>
      <c r="O893" s="189">
        <f t="shared" si="26"/>
        <v>40179</v>
      </c>
      <c r="Q893" s="185">
        <f t="shared" si="27"/>
        <v>-1.9999999999999879E-4</v>
      </c>
    </row>
    <row r="894" spans="1:17" x14ac:dyDescent="0.25">
      <c r="A894" s="105">
        <v>40193</v>
      </c>
      <c r="B894" t="s">
        <v>121</v>
      </c>
      <c r="C894" s="108">
        <v>5.5E-2</v>
      </c>
      <c r="D894" s="108">
        <v>5.7099999999999998E-2</v>
      </c>
      <c r="E894" s="108">
        <v>6.0900000000000003E-2</v>
      </c>
      <c r="F894" s="108">
        <v>5.7700000000000001E-2</v>
      </c>
      <c r="G894" s="187">
        <v>0</v>
      </c>
      <c r="H894" s="108"/>
      <c r="I894" s="108">
        <v>5.1200000000000002E-2</v>
      </c>
      <c r="J894" s="108"/>
      <c r="K894" s="108">
        <v>5.7000000000000002E-2</v>
      </c>
      <c r="L894" s="108">
        <v>6.1799999999999994E-2</v>
      </c>
      <c r="M894" s="108"/>
      <c r="N894" s="108"/>
      <c r="O894" s="189">
        <f t="shared" si="26"/>
        <v>40179</v>
      </c>
      <c r="Q894" s="185">
        <f t="shared" si="27"/>
        <v>-9.9999999999995925E-5</v>
      </c>
    </row>
    <row r="895" spans="1:17" x14ac:dyDescent="0.25">
      <c r="A895" s="105">
        <v>40197</v>
      </c>
      <c r="B895" t="s">
        <v>121</v>
      </c>
      <c r="C895" s="108">
        <v>5.5300000000000002E-2</v>
      </c>
      <c r="D895" s="108">
        <v>5.74E-2</v>
      </c>
      <c r="E895" s="108">
        <v>6.1100000000000002E-2</v>
      </c>
      <c r="F895" s="108">
        <v>5.79E-2</v>
      </c>
      <c r="G895" s="187">
        <v>0</v>
      </c>
      <c r="H895" s="108"/>
      <c r="I895" s="108">
        <v>5.2199999999999996E-2</v>
      </c>
      <c r="J895" s="108"/>
      <c r="K895" s="108">
        <v>5.7200000000000001E-2</v>
      </c>
      <c r="L895" s="108">
        <v>6.2100000000000002E-2</v>
      </c>
      <c r="M895" s="108"/>
      <c r="N895" s="108"/>
      <c r="O895" s="189">
        <f t="shared" si="26"/>
        <v>40179</v>
      </c>
      <c r="Q895" s="185">
        <f t="shared" si="27"/>
        <v>-1.9999999999999879E-4</v>
      </c>
    </row>
    <row r="896" spans="1:17" x14ac:dyDescent="0.25">
      <c r="A896" s="105">
        <v>40198</v>
      </c>
      <c r="B896" t="s">
        <v>121</v>
      </c>
      <c r="C896" s="108">
        <v>5.4800000000000001E-2</v>
      </c>
      <c r="D896" s="108">
        <v>5.6899999999999999E-2</v>
      </c>
      <c r="E896" s="108">
        <v>6.0600000000000001E-2</v>
      </c>
      <c r="F896" s="108">
        <v>5.74E-2</v>
      </c>
      <c r="G896" s="187">
        <v>0</v>
      </c>
      <c r="H896" s="108"/>
      <c r="I896" s="108">
        <v>5.2400000000000002E-2</v>
      </c>
      <c r="J896" s="108"/>
      <c r="K896" s="108">
        <v>5.6799999999999996E-2</v>
      </c>
      <c r="L896" s="108">
        <v>6.1600000000000002E-2</v>
      </c>
      <c r="M896" s="108"/>
      <c r="N896" s="108"/>
      <c r="O896" s="189">
        <f t="shared" si="26"/>
        <v>40179</v>
      </c>
      <c r="Q896" s="185">
        <f t="shared" si="27"/>
        <v>-1.0000000000000286E-4</v>
      </c>
    </row>
    <row r="897" spans="1:17" x14ac:dyDescent="0.25">
      <c r="A897" s="105">
        <v>40199</v>
      </c>
      <c r="B897" t="s">
        <v>121</v>
      </c>
      <c r="C897" s="108">
        <v>5.45E-2</v>
      </c>
      <c r="D897" s="108">
        <v>5.6599999999999998E-2</v>
      </c>
      <c r="E897" s="108">
        <v>6.0299999999999999E-2</v>
      </c>
      <c r="F897" s="108">
        <v>5.7099999999999998E-2</v>
      </c>
      <c r="G897" s="187">
        <v>0</v>
      </c>
      <c r="H897" s="108"/>
      <c r="I897" s="108">
        <v>5.21E-2</v>
      </c>
      <c r="J897" s="108"/>
      <c r="K897" s="108">
        <v>5.6500000000000002E-2</v>
      </c>
      <c r="L897" s="108">
        <v>6.13E-2</v>
      </c>
      <c r="M897" s="108"/>
      <c r="N897" s="108"/>
      <c r="O897" s="189">
        <f t="shared" si="26"/>
        <v>40179</v>
      </c>
      <c r="Q897" s="185">
        <f t="shared" si="27"/>
        <v>-9.9999999999995925E-5</v>
      </c>
    </row>
    <row r="898" spans="1:17" x14ac:dyDescent="0.25">
      <c r="A898" s="105">
        <v>40200</v>
      </c>
      <c r="B898" t="s">
        <v>121</v>
      </c>
      <c r="C898" s="108">
        <v>5.4600000000000003E-2</v>
      </c>
      <c r="D898" s="108">
        <v>5.6800000000000003E-2</v>
      </c>
      <c r="E898" s="108">
        <v>6.0400000000000002E-2</v>
      </c>
      <c r="F898" s="108">
        <v>5.7299999999999997E-2</v>
      </c>
      <c r="G898" s="187">
        <v>0</v>
      </c>
      <c r="H898" s="108"/>
      <c r="I898" s="108">
        <v>5.21E-2</v>
      </c>
      <c r="J898" s="108"/>
      <c r="K898" s="108">
        <v>5.6600000000000004E-2</v>
      </c>
      <c r="L898" s="108">
        <v>6.1500000000000006E-2</v>
      </c>
      <c r="M898" s="108"/>
      <c r="N898" s="108"/>
      <c r="O898" s="189">
        <f t="shared" si="26"/>
        <v>40179</v>
      </c>
      <c r="Q898" s="185">
        <f t="shared" si="27"/>
        <v>-1.9999999999999879E-4</v>
      </c>
    </row>
    <row r="899" spans="1:17" x14ac:dyDescent="0.25">
      <c r="A899" s="105">
        <v>40203</v>
      </c>
      <c r="B899" t="s">
        <v>121</v>
      </c>
      <c r="C899" s="108">
        <v>5.5399999999999998E-2</v>
      </c>
      <c r="D899" s="108">
        <v>5.7500000000000002E-2</v>
      </c>
      <c r="E899" s="108">
        <v>6.0900000000000003E-2</v>
      </c>
      <c r="F899" s="108">
        <v>5.79E-2</v>
      </c>
      <c r="G899" s="187">
        <v>0</v>
      </c>
      <c r="H899" s="108"/>
      <c r="I899" s="108">
        <v>5.2900000000000003E-2</v>
      </c>
      <c r="J899" s="108"/>
      <c r="K899" s="108">
        <v>5.7300000000000004E-2</v>
      </c>
      <c r="L899" s="108">
        <v>6.2199999999999998E-2</v>
      </c>
      <c r="M899" s="108"/>
      <c r="N899" s="108"/>
      <c r="O899" s="189">
        <f t="shared" si="26"/>
        <v>40179</v>
      </c>
      <c r="Q899" s="185">
        <f t="shared" si="27"/>
        <v>-1.9999999999999879E-4</v>
      </c>
    </row>
    <row r="900" spans="1:17" x14ac:dyDescent="0.25">
      <c r="A900" s="105">
        <v>40204</v>
      </c>
      <c r="B900" t="s">
        <v>121</v>
      </c>
      <c r="C900" s="108">
        <v>5.5599999999999997E-2</v>
      </c>
      <c r="D900" s="108">
        <v>5.7700000000000001E-2</v>
      </c>
      <c r="E900" s="108">
        <v>6.1199999999999997E-2</v>
      </c>
      <c r="F900" s="108">
        <v>5.8200000000000002E-2</v>
      </c>
      <c r="G900" s="187">
        <v>0</v>
      </c>
      <c r="H900" s="108"/>
      <c r="I900" s="108">
        <v>5.2999999999999999E-2</v>
      </c>
      <c r="J900" s="108"/>
      <c r="K900" s="108">
        <v>5.7500000000000002E-2</v>
      </c>
      <c r="L900" s="108">
        <v>6.2400000000000004E-2</v>
      </c>
      <c r="M900" s="108"/>
      <c r="N900" s="108"/>
      <c r="O900" s="189">
        <f t="shared" si="26"/>
        <v>40179</v>
      </c>
      <c r="Q900" s="185">
        <f t="shared" si="27"/>
        <v>-1.9999999999999879E-4</v>
      </c>
    </row>
    <row r="901" spans="1:17" x14ac:dyDescent="0.25">
      <c r="A901" s="105">
        <v>40205</v>
      </c>
      <c r="B901" t="s">
        <v>121</v>
      </c>
      <c r="C901" s="108">
        <v>5.5599999999999997E-2</v>
      </c>
      <c r="D901" s="108">
        <v>5.7700000000000001E-2</v>
      </c>
      <c r="E901" s="108">
        <v>6.1100000000000002E-2</v>
      </c>
      <c r="F901" s="108">
        <v>5.8099999999999999E-2</v>
      </c>
      <c r="G901" s="187">
        <v>0</v>
      </c>
      <c r="H901" s="108"/>
      <c r="I901" s="108">
        <v>5.28E-2</v>
      </c>
      <c r="J901" s="108"/>
      <c r="K901" s="108">
        <v>5.7500000000000002E-2</v>
      </c>
      <c r="L901" s="108">
        <v>6.2300000000000001E-2</v>
      </c>
      <c r="M901" s="108"/>
      <c r="N901" s="108"/>
      <c r="O901" s="189">
        <f t="shared" ref="O901:O964" si="28">DATE(YEAR(A901),MONTH(A901),1)</f>
        <v>40179</v>
      </c>
      <c r="Q901" s="185">
        <f t="shared" ref="Q901:Q964" si="29">K901-D901</f>
        <v>-1.9999999999999879E-4</v>
      </c>
    </row>
    <row r="902" spans="1:17" x14ac:dyDescent="0.25">
      <c r="A902" s="105">
        <v>40206</v>
      </c>
      <c r="B902" t="s">
        <v>121</v>
      </c>
      <c r="C902" s="108">
        <v>5.5899999999999998E-2</v>
      </c>
      <c r="D902" s="108">
        <v>5.79E-2</v>
      </c>
      <c r="E902" s="108">
        <v>6.13E-2</v>
      </c>
      <c r="F902" s="108">
        <v>5.8400000000000001E-2</v>
      </c>
      <c r="G902" s="187">
        <v>0</v>
      </c>
      <c r="H902" s="108"/>
      <c r="I902" s="108">
        <v>5.2999999999999999E-2</v>
      </c>
      <c r="J902" s="108"/>
      <c r="K902" s="108">
        <v>5.7699999999999994E-2</v>
      </c>
      <c r="L902" s="108">
        <v>6.25E-2</v>
      </c>
      <c r="M902" s="108"/>
      <c r="N902" s="108"/>
      <c r="O902" s="189">
        <f t="shared" si="28"/>
        <v>40179</v>
      </c>
      <c r="Q902" s="185">
        <f t="shared" si="29"/>
        <v>-2.0000000000000573E-4</v>
      </c>
    </row>
    <row r="903" spans="1:17" x14ac:dyDescent="0.25">
      <c r="A903" s="105">
        <v>40207</v>
      </c>
      <c r="B903" t="s">
        <v>121</v>
      </c>
      <c r="C903" s="108">
        <v>5.5500000000000001E-2</v>
      </c>
      <c r="D903" s="108">
        <v>5.7299999999999997E-2</v>
      </c>
      <c r="E903" s="108">
        <v>6.0900000000000003E-2</v>
      </c>
      <c r="F903" s="108">
        <v>5.79E-2</v>
      </c>
      <c r="G903" s="187">
        <v>0</v>
      </c>
      <c r="H903" s="108"/>
      <c r="I903" s="108">
        <v>5.2400000000000002E-2</v>
      </c>
      <c r="J903" s="108"/>
      <c r="K903" s="108">
        <v>5.7099999999999998E-2</v>
      </c>
      <c r="L903" s="108">
        <v>6.2E-2</v>
      </c>
      <c r="M903" s="108"/>
      <c r="N903" s="108"/>
      <c r="O903" s="189">
        <f t="shared" si="28"/>
        <v>40179</v>
      </c>
      <c r="Q903" s="185">
        <f t="shared" si="29"/>
        <v>-1.9999999999999879E-4</v>
      </c>
    </row>
    <row r="904" spans="1:17" x14ac:dyDescent="0.25">
      <c r="A904" s="105">
        <v>40210</v>
      </c>
      <c r="B904" t="s">
        <v>121</v>
      </c>
      <c r="C904" s="108">
        <v>5.6099999999999997E-2</v>
      </c>
      <c r="D904" s="108">
        <v>5.79E-2</v>
      </c>
      <c r="E904" s="108">
        <v>6.1400000000000003E-2</v>
      </c>
      <c r="F904" s="108">
        <v>5.8500000000000003E-2</v>
      </c>
      <c r="G904" s="187">
        <v>0</v>
      </c>
      <c r="H904" s="108"/>
      <c r="I904" s="108">
        <v>5.2999999999999999E-2</v>
      </c>
      <c r="J904" s="108"/>
      <c r="K904" s="108">
        <v>5.7699999999999994E-2</v>
      </c>
      <c r="L904" s="108">
        <v>6.25E-2</v>
      </c>
      <c r="M904" s="108"/>
      <c r="N904" s="108"/>
      <c r="O904" s="189">
        <f t="shared" si="28"/>
        <v>40210</v>
      </c>
      <c r="Q904" s="185">
        <f t="shared" si="29"/>
        <v>-2.0000000000000573E-4</v>
      </c>
    </row>
    <row r="905" spans="1:17" x14ac:dyDescent="0.25">
      <c r="A905" s="105">
        <v>40211</v>
      </c>
      <c r="B905" t="s">
        <v>121</v>
      </c>
      <c r="C905" s="108">
        <v>5.5899999999999998E-2</v>
      </c>
      <c r="D905" s="108">
        <v>5.7700000000000001E-2</v>
      </c>
      <c r="E905" s="108">
        <v>6.13E-2</v>
      </c>
      <c r="F905" s="108">
        <v>5.8299999999999998E-2</v>
      </c>
      <c r="G905" s="187">
        <v>0</v>
      </c>
      <c r="H905" s="108"/>
      <c r="I905" s="108">
        <v>5.28E-2</v>
      </c>
      <c r="J905" s="108"/>
      <c r="K905" s="108">
        <v>5.7500000000000002E-2</v>
      </c>
      <c r="L905" s="108">
        <v>6.2300000000000001E-2</v>
      </c>
      <c r="M905" s="108"/>
      <c r="N905" s="108"/>
      <c r="O905" s="189">
        <f t="shared" si="28"/>
        <v>40210</v>
      </c>
      <c r="Q905" s="185">
        <f t="shared" si="29"/>
        <v>-1.9999999999999879E-4</v>
      </c>
    </row>
    <row r="906" spans="1:17" x14ac:dyDescent="0.25">
      <c r="A906" s="105">
        <v>40212</v>
      </c>
      <c r="B906" t="s">
        <v>121</v>
      </c>
      <c r="C906" s="108">
        <v>5.6599999999999998E-2</v>
      </c>
      <c r="D906" s="108">
        <v>5.8599999999999999E-2</v>
      </c>
      <c r="E906" s="108">
        <v>6.2100000000000002E-2</v>
      </c>
      <c r="F906" s="108">
        <v>5.91E-2</v>
      </c>
      <c r="G906" s="187">
        <v>0</v>
      </c>
      <c r="H906" s="108"/>
      <c r="I906" s="108">
        <v>5.3600000000000002E-2</v>
      </c>
      <c r="J906" s="108"/>
      <c r="K906" s="108">
        <v>5.8400000000000001E-2</v>
      </c>
      <c r="L906" s="108">
        <v>6.3099999999999989E-2</v>
      </c>
      <c r="M906" s="108"/>
      <c r="N906" s="108"/>
      <c r="O906" s="189">
        <f t="shared" si="28"/>
        <v>40210</v>
      </c>
      <c r="Q906" s="185">
        <f t="shared" si="29"/>
        <v>-1.9999999999999879E-4</v>
      </c>
    </row>
    <row r="907" spans="1:17" x14ac:dyDescent="0.25">
      <c r="A907" s="105">
        <v>40213</v>
      </c>
      <c r="B907" t="s">
        <v>121</v>
      </c>
      <c r="C907" s="108">
        <v>5.5899999999999998E-2</v>
      </c>
      <c r="D907" s="108">
        <v>5.7799999999999997E-2</v>
      </c>
      <c r="E907" s="108">
        <v>6.13E-2</v>
      </c>
      <c r="F907" s="108">
        <v>5.8299999999999998E-2</v>
      </c>
      <c r="G907" s="187">
        <v>0</v>
      </c>
      <c r="H907" s="108"/>
      <c r="I907" s="108">
        <v>5.2699999999999997E-2</v>
      </c>
      <c r="J907" s="108"/>
      <c r="K907" s="108">
        <v>5.7599999999999998E-2</v>
      </c>
      <c r="L907" s="108">
        <v>6.2400000000000004E-2</v>
      </c>
      <c r="M907" s="108"/>
      <c r="N907" s="108"/>
      <c r="O907" s="189">
        <f t="shared" si="28"/>
        <v>40210</v>
      </c>
      <c r="Q907" s="185">
        <f t="shared" si="29"/>
        <v>-1.9999999999999879E-4</v>
      </c>
    </row>
    <row r="908" spans="1:17" x14ac:dyDescent="0.25">
      <c r="A908" s="105">
        <v>40214</v>
      </c>
      <c r="B908" t="s">
        <v>121</v>
      </c>
      <c r="C908" s="108">
        <v>5.5800000000000002E-2</v>
      </c>
      <c r="D908" s="108">
        <v>5.74E-2</v>
      </c>
      <c r="E908" s="108">
        <v>6.0999999999999999E-2</v>
      </c>
      <c r="F908" s="108">
        <v>5.8099999999999999E-2</v>
      </c>
      <c r="G908" s="187">
        <v>0</v>
      </c>
      <c r="H908" s="108"/>
      <c r="I908" s="108">
        <v>5.2400000000000002E-2</v>
      </c>
      <c r="J908" s="108"/>
      <c r="K908" s="108">
        <v>5.7200000000000001E-2</v>
      </c>
      <c r="L908" s="108">
        <v>6.2100000000000002E-2</v>
      </c>
      <c r="M908" s="108"/>
      <c r="N908" s="108"/>
      <c r="O908" s="189">
        <f t="shared" si="28"/>
        <v>40210</v>
      </c>
      <c r="Q908" s="185">
        <f t="shared" si="29"/>
        <v>-1.9999999999999879E-4</v>
      </c>
    </row>
    <row r="909" spans="1:17" x14ac:dyDescent="0.25">
      <c r="A909" s="105">
        <v>40217</v>
      </c>
      <c r="B909" t="s">
        <v>121</v>
      </c>
      <c r="C909" s="108">
        <v>5.6300000000000003E-2</v>
      </c>
      <c r="D909" s="108">
        <v>5.79E-2</v>
      </c>
      <c r="E909" s="108">
        <v>6.1400000000000003E-2</v>
      </c>
      <c r="F909" s="108">
        <v>5.8500000000000003E-2</v>
      </c>
      <c r="G909" s="187">
        <v>0</v>
      </c>
      <c r="H909" s="108"/>
      <c r="I909" s="108">
        <v>5.2699999999999997E-2</v>
      </c>
      <c r="J909" s="108"/>
      <c r="K909" s="108">
        <v>5.7599999999999998E-2</v>
      </c>
      <c r="L909" s="108">
        <v>6.2600000000000003E-2</v>
      </c>
      <c r="M909" s="108"/>
      <c r="N909" s="108"/>
      <c r="O909" s="189">
        <f t="shared" si="28"/>
        <v>40210</v>
      </c>
      <c r="Q909" s="185">
        <f t="shared" si="29"/>
        <v>-3.0000000000000165E-4</v>
      </c>
    </row>
    <row r="910" spans="1:17" x14ac:dyDescent="0.25">
      <c r="A910" s="105">
        <v>40218</v>
      </c>
      <c r="B910" t="s">
        <v>121</v>
      </c>
      <c r="C910" s="108">
        <v>5.67E-2</v>
      </c>
      <c r="D910" s="108">
        <v>5.8400000000000001E-2</v>
      </c>
      <c r="E910" s="108">
        <v>6.2E-2</v>
      </c>
      <c r="F910" s="108">
        <v>5.8999999999999997E-2</v>
      </c>
      <c r="G910" s="187">
        <v>0</v>
      </c>
      <c r="H910" s="108"/>
      <c r="I910" s="108">
        <v>5.3200000000000004E-2</v>
      </c>
      <c r="J910" s="108"/>
      <c r="K910" s="108">
        <v>5.8200000000000002E-2</v>
      </c>
      <c r="L910" s="108">
        <v>6.3200000000000006E-2</v>
      </c>
      <c r="M910" s="108"/>
      <c r="N910" s="108"/>
      <c r="O910" s="189">
        <f t="shared" si="28"/>
        <v>40210</v>
      </c>
      <c r="Q910" s="185">
        <f t="shared" si="29"/>
        <v>-1.9999999999999879E-4</v>
      </c>
    </row>
    <row r="911" spans="1:17" x14ac:dyDescent="0.25">
      <c r="A911" s="105">
        <v>40219</v>
      </c>
      <c r="B911" t="s">
        <v>121</v>
      </c>
      <c r="C911" s="108">
        <v>5.74E-2</v>
      </c>
      <c r="D911" s="108">
        <v>5.91E-2</v>
      </c>
      <c r="E911" s="108">
        <v>6.2700000000000006E-2</v>
      </c>
      <c r="F911" s="108">
        <v>5.9700000000000003E-2</v>
      </c>
      <c r="G911" s="187">
        <v>0</v>
      </c>
      <c r="H911" s="108"/>
      <c r="I911" s="108">
        <v>5.3899999999999997E-2</v>
      </c>
      <c r="J911" s="108"/>
      <c r="K911" s="108">
        <v>5.8799999999999998E-2</v>
      </c>
      <c r="L911" s="108">
        <v>6.3799999999999996E-2</v>
      </c>
      <c r="M911" s="108"/>
      <c r="N911" s="108"/>
      <c r="O911" s="189">
        <f t="shared" si="28"/>
        <v>40210</v>
      </c>
      <c r="Q911" s="185">
        <f t="shared" si="29"/>
        <v>-3.0000000000000165E-4</v>
      </c>
    </row>
    <row r="912" spans="1:17" x14ac:dyDescent="0.25">
      <c r="A912" s="105">
        <v>40220</v>
      </c>
      <c r="B912" t="s">
        <v>121</v>
      </c>
      <c r="C912" s="108">
        <v>5.7799999999999997E-2</v>
      </c>
      <c r="D912" s="108">
        <v>5.9499999999999997E-2</v>
      </c>
      <c r="E912" s="108">
        <v>6.3200000000000006E-2</v>
      </c>
      <c r="F912" s="108">
        <v>6.0199999999999997E-2</v>
      </c>
      <c r="G912" s="187">
        <v>0</v>
      </c>
      <c r="H912" s="108"/>
      <c r="I912" s="108">
        <v>5.4299999999999994E-2</v>
      </c>
      <c r="J912" s="108"/>
      <c r="K912" s="108">
        <v>5.9200000000000003E-2</v>
      </c>
      <c r="L912" s="108">
        <v>6.4299999999999996E-2</v>
      </c>
      <c r="M912" s="108"/>
      <c r="N912" s="108"/>
      <c r="O912" s="189">
        <f t="shared" si="28"/>
        <v>40210</v>
      </c>
      <c r="Q912" s="185">
        <f t="shared" si="29"/>
        <v>-2.9999999999999472E-4</v>
      </c>
    </row>
    <row r="913" spans="1:17" x14ac:dyDescent="0.25">
      <c r="A913" s="105">
        <v>40221</v>
      </c>
      <c r="B913" t="s">
        <v>121</v>
      </c>
      <c r="C913" s="108">
        <v>5.74E-2</v>
      </c>
      <c r="D913" s="108">
        <v>5.9299999999999999E-2</v>
      </c>
      <c r="E913" s="108">
        <v>6.3E-2</v>
      </c>
      <c r="F913" s="108">
        <v>5.9900000000000002E-2</v>
      </c>
      <c r="G913" s="187">
        <v>0</v>
      </c>
      <c r="H913" s="108"/>
      <c r="I913" s="108">
        <v>5.4100000000000002E-2</v>
      </c>
      <c r="J913" s="108"/>
      <c r="K913" s="108">
        <v>5.9000000000000004E-2</v>
      </c>
      <c r="L913" s="108">
        <v>6.4100000000000004E-2</v>
      </c>
      <c r="M913" s="108"/>
      <c r="N913" s="108"/>
      <c r="O913" s="189">
        <f t="shared" si="28"/>
        <v>40210</v>
      </c>
      <c r="Q913" s="185">
        <f t="shared" si="29"/>
        <v>-2.9999999999999472E-4</v>
      </c>
    </row>
    <row r="914" spans="1:17" x14ac:dyDescent="0.25">
      <c r="A914" s="105">
        <v>40225</v>
      </c>
      <c r="B914" t="s">
        <v>121</v>
      </c>
      <c r="C914" s="108">
        <v>5.7200000000000001E-2</v>
      </c>
      <c r="D914" s="108">
        <v>5.91E-2</v>
      </c>
      <c r="E914" s="108">
        <v>6.2799999999999995E-2</v>
      </c>
      <c r="F914" s="108">
        <v>5.9700000000000003E-2</v>
      </c>
      <c r="G914" s="187">
        <v>0</v>
      </c>
      <c r="H914" s="108"/>
      <c r="I914" s="108">
        <v>5.3899999999999997E-2</v>
      </c>
      <c r="J914" s="108"/>
      <c r="K914" s="108">
        <v>5.8799999999999998E-2</v>
      </c>
      <c r="L914" s="108">
        <v>6.3899999999999998E-2</v>
      </c>
      <c r="M914" s="108"/>
      <c r="N914" s="108"/>
      <c r="O914" s="189">
        <f t="shared" si="28"/>
        <v>40210</v>
      </c>
      <c r="Q914" s="185">
        <f t="shared" si="29"/>
        <v>-3.0000000000000165E-4</v>
      </c>
    </row>
    <row r="915" spans="1:17" x14ac:dyDescent="0.25">
      <c r="A915" s="105">
        <v>40226</v>
      </c>
      <c r="B915" t="s">
        <v>121</v>
      </c>
      <c r="C915" s="108">
        <v>5.8000000000000003E-2</v>
      </c>
      <c r="D915" s="108">
        <v>5.9900000000000002E-2</v>
      </c>
      <c r="E915" s="108">
        <v>6.3700000000000007E-2</v>
      </c>
      <c r="F915" s="108">
        <v>6.0499999999999998E-2</v>
      </c>
      <c r="G915" s="187">
        <v>0</v>
      </c>
      <c r="H915" s="108"/>
      <c r="I915" s="108">
        <v>5.4600000000000003E-2</v>
      </c>
      <c r="J915" s="108"/>
      <c r="K915" s="108">
        <v>5.9500000000000004E-2</v>
      </c>
      <c r="L915" s="108">
        <v>6.4699999999999994E-2</v>
      </c>
      <c r="M915" s="108"/>
      <c r="N915" s="108"/>
      <c r="O915" s="189">
        <f t="shared" si="28"/>
        <v>40210</v>
      </c>
      <c r="Q915" s="185">
        <f t="shared" si="29"/>
        <v>-3.9999999999999758E-4</v>
      </c>
    </row>
    <row r="916" spans="1:17" x14ac:dyDescent="0.25">
      <c r="A916" s="105">
        <v>40227</v>
      </c>
      <c r="B916" t="s">
        <v>121</v>
      </c>
      <c r="C916" s="108">
        <v>5.8200000000000002E-2</v>
      </c>
      <c r="D916" s="108">
        <v>6.0100000000000001E-2</v>
      </c>
      <c r="E916" s="108">
        <v>6.4299999999999996E-2</v>
      </c>
      <c r="F916" s="108">
        <v>6.0900000000000003E-2</v>
      </c>
      <c r="G916" s="187">
        <v>0</v>
      </c>
      <c r="H916" s="108"/>
      <c r="I916" s="108">
        <v>5.4900000000000004E-2</v>
      </c>
      <c r="J916" s="108"/>
      <c r="K916" s="108">
        <v>5.9699999999999996E-2</v>
      </c>
      <c r="L916" s="108">
        <v>6.5099999999999991E-2</v>
      </c>
      <c r="M916" s="108"/>
      <c r="N916" s="108"/>
      <c r="O916" s="189">
        <f t="shared" si="28"/>
        <v>40210</v>
      </c>
      <c r="Q916" s="185">
        <f t="shared" si="29"/>
        <v>-4.0000000000000452E-4</v>
      </c>
    </row>
    <row r="917" spans="1:17" x14ac:dyDescent="0.25">
      <c r="A917" s="105">
        <v>40228</v>
      </c>
      <c r="B917" t="s">
        <v>121</v>
      </c>
      <c r="C917" s="108">
        <v>5.7700000000000001E-2</v>
      </c>
      <c r="D917" s="108">
        <v>5.9499999999999997E-2</v>
      </c>
      <c r="E917" s="108">
        <v>6.3600000000000004E-2</v>
      </c>
      <c r="F917" s="108">
        <v>6.0299999999999999E-2</v>
      </c>
      <c r="G917" s="187">
        <v>0</v>
      </c>
      <c r="H917" s="108"/>
      <c r="I917" s="108">
        <v>5.4299999999999994E-2</v>
      </c>
      <c r="J917" s="108"/>
      <c r="K917" s="108">
        <v>5.91E-2</v>
      </c>
      <c r="L917" s="108">
        <v>6.4299999999999996E-2</v>
      </c>
      <c r="M917" s="108"/>
      <c r="N917" s="108"/>
      <c r="O917" s="189">
        <f t="shared" si="28"/>
        <v>40210</v>
      </c>
      <c r="Q917" s="185">
        <f t="shared" si="29"/>
        <v>-3.9999999999999758E-4</v>
      </c>
    </row>
    <row r="918" spans="1:17" x14ac:dyDescent="0.25">
      <c r="A918" s="105">
        <v>40231</v>
      </c>
      <c r="B918" t="s">
        <v>121</v>
      </c>
      <c r="C918" s="108">
        <v>5.7799999999999997E-2</v>
      </c>
      <c r="D918" s="108">
        <v>5.9799999999999999E-2</v>
      </c>
      <c r="E918" s="108">
        <v>6.3799999999999996E-2</v>
      </c>
      <c r="F918" s="108">
        <v>6.0499999999999998E-2</v>
      </c>
      <c r="G918" s="187">
        <v>0</v>
      </c>
      <c r="H918" s="108"/>
      <c r="I918" s="108">
        <v>5.45E-2</v>
      </c>
      <c r="J918" s="108"/>
      <c r="K918" s="108">
        <v>5.9399999999999994E-2</v>
      </c>
      <c r="L918" s="108">
        <v>6.4500000000000002E-2</v>
      </c>
      <c r="M918" s="108"/>
      <c r="N918" s="108"/>
      <c r="O918" s="189">
        <f t="shared" si="28"/>
        <v>40210</v>
      </c>
      <c r="Q918" s="185">
        <f t="shared" si="29"/>
        <v>-4.0000000000000452E-4</v>
      </c>
    </row>
    <row r="919" spans="1:17" x14ac:dyDescent="0.25">
      <c r="A919" s="105">
        <v>40232</v>
      </c>
      <c r="B919" t="s">
        <v>121</v>
      </c>
      <c r="C919" s="108">
        <v>5.6800000000000003E-2</v>
      </c>
      <c r="D919" s="108">
        <v>5.8700000000000002E-2</v>
      </c>
      <c r="E919" s="108">
        <v>6.2700000000000006E-2</v>
      </c>
      <c r="F919" s="108">
        <v>5.9400000000000001E-2</v>
      </c>
      <c r="G919" s="187">
        <v>0</v>
      </c>
      <c r="H919" s="108"/>
      <c r="I919" s="108">
        <v>5.33E-2</v>
      </c>
      <c r="J919" s="108"/>
      <c r="K919" s="108">
        <v>5.8299999999999998E-2</v>
      </c>
      <c r="L919" s="108">
        <v>6.3399999999999998E-2</v>
      </c>
      <c r="M919" s="108"/>
      <c r="N919" s="108"/>
      <c r="O919" s="189">
        <f t="shared" si="28"/>
        <v>40210</v>
      </c>
      <c r="Q919" s="185">
        <f t="shared" si="29"/>
        <v>-4.0000000000000452E-4</v>
      </c>
    </row>
    <row r="920" spans="1:17" x14ac:dyDescent="0.25">
      <c r="A920" s="105">
        <v>40233</v>
      </c>
      <c r="B920" t="s">
        <v>121</v>
      </c>
      <c r="C920" s="108">
        <v>5.6899999999999999E-2</v>
      </c>
      <c r="D920" s="108">
        <v>5.8799999999999998E-2</v>
      </c>
      <c r="E920" s="108">
        <v>6.2700000000000006E-2</v>
      </c>
      <c r="F920" s="108">
        <v>5.9499999999999997E-2</v>
      </c>
      <c r="G920" s="187">
        <v>0</v>
      </c>
      <c r="H920" s="108"/>
      <c r="I920" s="108">
        <v>5.3200000000000004E-2</v>
      </c>
      <c r="J920" s="108"/>
      <c r="K920" s="108">
        <v>5.8400000000000001E-2</v>
      </c>
      <c r="L920" s="108">
        <v>6.3500000000000001E-2</v>
      </c>
      <c r="M920" s="108"/>
      <c r="N920" s="108"/>
      <c r="O920" s="189">
        <f t="shared" si="28"/>
        <v>40210</v>
      </c>
      <c r="Q920" s="185">
        <f t="shared" si="29"/>
        <v>-3.9999999999999758E-4</v>
      </c>
    </row>
    <row r="921" spans="1:17" x14ac:dyDescent="0.25">
      <c r="A921" s="105">
        <v>40234</v>
      </c>
      <c r="B921" t="s">
        <v>121</v>
      </c>
      <c r="C921" s="108">
        <v>5.6300000000000003E-2</v>
      </c>
      <c r="D921" s="108">
        <v>5.8200000000000002E-2</v>
      </c>
      <c r="E921" s="108">
        <v>6.2100000000000002E-2</v>
      </c>
      <c r="F921" s="108">
        <v>5.8900000000000001E-2</v>
      </c>
      <c r="G921" s="187">
        <v>0</v>
      </c>
      <c r="H921" s="108"/>
      <c r="I921" s="108">
        <v>5.2600000000000001E-2</v>
      </c>
      <c r="J921" s="108"/>
      <c r="K921" s="108">
        <v>5.7800000000000004E-2</v>
      </c>
      <c r="L921" s="108">
        <v>6.2800000000000009E-2</v>
      </c>
      <c r="M921" s="108"/>
      <c r="N921" s="108"/>
      <c r="O921" s="189">
        <f t="shared" si="28"/>
        <v>40210</v>
      </c>
      <c r="Q921" s="185">
        <f t="shared" si="29"/>
        <v>-3.9999999999999758E-4</v>
      </c>
    </row>
    <row r="922" spans="1:17" x14ac:dyDescent="0.25">
      <c r="A922" s="105">
        <v>40235</v>
      </c>
      <c r="B922" t="s">
        <v>121</v>
      </c>
      <c r="C922" s="108">
        <v>5.5800000000000002E-2</v>
      </c>
      <c r="D922" s="108">
        <v>5.7700000000000001E-2</v>
      </c>
      <c r="E922" s="108">
        <v>6.1699999999999998E-2</v>
      </c>
      <c r="F922" s="108">
        <v>5.8400000000000001E-2</v>
      </c>
      <c r="G922" s="187">
        <v>0</v>
      </c>
      <c r="H922" s="108"/>
      <c r="I922" s="108">
        <v>5.21E-2</v>
      </c>
      <c r="J922" s="108"/>
      <c r="K922" s="108">
        <v>5.7300000000000004E-2</v>
      </c>
      <c r="L922" s="108">
        <v>6.2300000000000001E-2</v>
      </c>
      <c r="M922" s="108"/>
      <c r="N922" s="108"/>
      <c r="O922" s="189">
        <f t="shared" si="28"/>
        <v>40210</v>
      </c>
      <c r="Q922" s="185">
        <f t="shared" si="29"/>
        <v>-3.9999999999999758E-4</v>
      </c>
    </row>
    <row r="923" spans="1:17" x14ac:dyDescent="0.25">
      <c r="A923" s="105">
        <v>40238</v>
      </c>
      <c r="B923" t="s">
        <v>121</v>
      </c>
      <c r="C923" s="108">
        <v>5.6099999999999997E-2</v>
      </c>
      <c r="D923" s="108">
        <v>5.79E-2</v>
      </c>
      <c r="E923" s="108">
        <v>6.2E-2</v>
      </c>
      <c r="F923" s="108">
        <v>5.8700000000000002E-2</v>
      </c>
      <c r="G923" s="187">
        <v>0</v>
      </c>
      <c r="H923" s="108"/>
      <c r="I923" s="108">
        <v>5.2199999999999996E-2</v>
      </c>
      <c r="J923" s="108"/>
      <c r="K923" s="108">
        <v>5.7500000000000002E-2</v>
      </c>
      <c r="L923" s="108">
        <v>6.2600000000000003E-2</v>
      </c>
      <c r="M923" s="108"/>
      <c r="N923" s="108"/>
      <c r="O923" s="189">
        <f t="shared" si="28"/>
        <v>40238</v>
      </c>
      <c r="Q923" s="185">
        <f t="shared" si="29"/>
        <v>-3.9999999999999758E-4</v>
      </c>
    </row>
    <row r="924" spans="1:17" x14ac:dyDescent="0.25">
      <c r="A924" s="105">
        <v>40239</v>
      </c>
      <c r="B924" t="s">
        <v>121</v>
      </c>
      <c r="C924" s="108">
        <v>5.6000000000000001E-2</v>
      </c>
      <c r="D924" s="108">
        <v>5.79E-2</v>
      </c>
      <c r="E924" s="108">
        <v>6.2100000000000002E-2</v>
      </c>
      <c r="F924" s="108">
        <v>5.8700000000000002E-2</v>
      </c>
      <c r="G924" s="187">
        <v>0</v>
      </c>
      <c r="H924" s="108"/>
      <c r="I924" s="108">
        <v>5.2300000000000006E-2</v>
      </c>
      <c r="J924" s="108"/>
      <c r="K924" s="108">
        <v>5.7599999999999998E-2</v>
      </c>
      <c r="L924" s="108">
        <v>6.2600000000000003E-2</v>
      </c>
      <c r="M924" s="108"/>
      <c r="N924" s="108"/>
      <c r="O924" s="189">
        <f t="shared" si="28"/>
        <v>40238</v>
      </c>
      <c r="Q924" s="185">
        <f t="shared" si="29"/>
        <v>-3.0000000000000165E-4</v>
      </c>
    </row>
    <row r="925" spans="1:17" x14ac:dyDescent="0.25">
      <c r="A925" s="105">
        <v>40240</v>
      </c>
      <c r="B925" t="s">
        <v>121</v>
      </c>
      <c r="C925" s="108">
        <v>5.6099999999999997E-2</v>
      </c>
      <c r="D925" s="108">
        <v>5.8099999999999999E-2</v>
      </c>
      <c r="E925" s="108">
        <v>6.2100000000000002E-2</v>
      </c>
      <c r="F925" s="108">
        <v>5.8799999999999998E-2</v>
      </c>
      <c r="G925" s="187">
        <v>0</v>
      </c>
      <c r="H925" s="108"/>
      <c r="I925" s="108">
        <v>5.2499999999999998E-2</v>
      </c>
      <c r="J925" s="108"/>
      <c r="K925" s="108">
        <v>5.7699999999999994E-2</v>
      </c>
      <c r="L925" s="108">
        <v>6.2600000000000003E-2</v>
      </c>
      <c r="M925" s="108"/>
      <c r="N925" s="108"/>
      <c r="O925" s="189">
        <f t="shared" si="28"/>
        <v>40238</v>
      </c>
      <c r="Q925" s="185">
        <f t="shared" si="29"/>
        <v>-4.0000000000000452E-4</v>
      </c>
    </row>
    <row r="926" spans="1:17" x14ac:dyDescent="0.25">
      <c r="A926" s="105">
        <v>40241</v>
      </c>
      <c r="B926" t="s">
        <v>121</v>
      </c>
      <c r="C926" s="108">
        <v>5.5800000000000002E-2</v>
      </c>
      <c r="D926" s="108">
        <v>5.7799999999999997E-2</v>
      </c>
      <c r="E926" s="108">
        <v>6.1699999999999998E-2</v>
      </c>
      <c r="F926" s="108">
        <v>5.8400000000000001E-2</v>
      </c>
      <c r="G926" s="187">
        <v>0</v>
      </c>
      <c r="H926" s="108"/>
      <c r="I926" s="108">
        <v>5.2199999999999996E-2</v>
      </c>
      <c r="J926" s="108"/>
      <c r="K926" s="108">
        <v>5.74E-2</v>
      </c>
      <c r="L926" s="108">
        <v>6.2300000000000001E-2</v>
      </c>
      <c r="M926" s="108"/>
      <c r="N926" s="108"/>
      <c r="O926" s="189">
        <f t="shared" si="28"/>
        <v>40238</v>
      </c>
      <c r="Q926" s="185">
        <f t="shared" si="29"/>
        <v>-3.9999999999999758E-4</v>
      </c>
    </row>
    <row r="927" spans="1:17" x14ac:dyDescent="0.25">
      <c r="A927" s="105">
        <v>40242</v>
      </c>
      <c r="B927" t="s">
        <v>121</v>
      </c>
      <c r="C927" s="108">
        <v>5.6500000000000002E-2</v>
      </c>
      <c r="D927" s="108">
        <v>5.8599999999999999E-2</v>
      </c>
      <c r="E927" s="108">
        <v>6.25E-2</v>
      </c>
      <c r="F927" s="108">
        <v>5.9200000000000003E-2</v>
      </c>
      <c r="G927" s="187">
        <v>0</v>
      </c>
      <c r="H927" s="108"/>
      <c r="I927" s="108">
        <v>5.2900000000000003E-2</v>
      </c>
      <c r="J927" s="108"/>
      <c r="K927" s="108">
        <v>5.8200000000000002E-2</v>
      </c>
      <c r="L927" s="108">
        <v>6.3E-2</v>
      </c>
      <c r="M927" s="108"/>
      <c r="N927" s="108"/>
      <c r="O927" s="189">
        <f t="shared" si="28"/>
        <v>40238</v>
      </c>
      <c r="Q927" s="185">
        <f t="shared" si="29"/>
        <v>-3.9999999999999758E-4</v>
      </c>
    </row>
    <row r="928" spans="1:17" x14ac:dyDescent="0.25">
      <c r="A928" s="105">
        <v>40245</v>
      </c>
      <c r="B928" t="s">
        <v>121</v>
      </c>
      <c r="C928" s="108">
        <v>5.6500000000000002E-2</v>
      </c>
      <c r="D928" s="108">
        <v>5.8799999999999998E-2</v>
      </c>
      <c r="E928" s="108">
        <v>6.2600000000000003E-2</v>
      </c>
      <c r="F928" s="108">
        <v>5.9299999999999999E-2</v>
      </c>
      <c r="G928" s="187">
        <v>0</v>
      </c>
      <c r="H928" s="108"/>
      <c r="I928" s="108">
        <v>5.2900000000000003E-2</v>
      </c>
      <c r="J928" s="108"/>
      <c r="K928" s="108">
        <v>5.8400000000000001E-2</v>
      </c>
      <c r="L928" s="108">
        <v>6.3099999999999989E-2</v>
      </c>
      <c r="M928" s="108"/>
      <c r="N928" s="108"/>
      <c r="O928" s="189">
        <f t="shared" si="28"/>
        <v>40238</v>
      </c>
      <c r="Q928" s="185">
        <f t="shared" si="29"/>
        <v>-3.9999999999999758E-4</v>
      </c>
    </row>
    <row r="929" spans="1:17" x14ac:dyDescent="0.25">
      <c r="A929" s="105">
        <v>40246</v>
      </c>
      <c r="B929" t="s">
        <v>121</v>
      </c>
      <c r="C929" s="108">
        <v>5.6599999999999998E-2</v>
      </c>
      <c r="D929" s="108">
        <v>5.8799999999999998E-2</v>
      </c>
      <c r="E929" s="108">
        <v>6.2700000000000006E-2</v>
      </c>
      <c r="F929" s="108">
        <v>5.9400000000000001E-2</v>
      </c>
      <c r="G929" s="187">
        <v>0</v>
      </c>
      <c r="H929" s="108"/>
      <c r="I929" s="108">
        <v>5.2900000000000003E-2</v>
      </c>
      <c r="J929" s="108"/>
      <c r="K929" s="108">
        <v>5.8400000000000001E-2</v>
      </c>
      <c r="L929" s="108">
        <v>6.3200000000000006E-2</v>
      </c>
      <c r="M929" s="108"/>
      <c r="N929" s="108"/>
      <c r="O929" s="189">
        <f t="shared" si="28"/>
        <v>40238</v>
      </c>
      <c r="Q929" s="185">
        <f t="shared" si="29"/>
        <v>-3.9999999999999758E-4</v>
      </c>
    </row>
    <row r="930" spans="1:17" x14ac:dyDescent="0.25">
      <c r="A930" s="105">
        <v>40249</v>
      </c>
      <c r="B930" t="s">
        <v>121</v>
      </c>
      <c r="C930" s="108">
        <v>5.6300000000000003E-2</v>
      </c>
      <c r="D930" s="108">
        <v>5.8299999999999998E-2</v>
      </c>
      <c r="E930" s="108">
        <v>6.2100000000000002E-2</v>
      </c>
      <c r="F930" s="108">
        <v>5.8900000000000001E-2</v>
      </c>
      <c r="G930" s="187">
        <v>0</v>
      </c>
      <c r="H930" s="108"/>
      <c r="I930" s="108">
        <v>5.2400000000000002E-2</v>
      </c>
      <c r="J930" s="108"/>
      <c r="K930" s="108">
        <v>5.79E-2</v>
      </c>
      <c r="L930" s="108">
        <v>6.2600000000000003E-2</v>
      </c>
      <c r="M930" s="108"/>
      <c r="N930" s="108"/>
      <c r="O930" s="189">
        <f t="shared" si="28"/>
        <v>40238</v>
      </c>
      <c r="Q930" s="185">
        <f t="shared" si="29"/>
        <v>-3.9999999999999758E-4</v>
      </c>
    </row>
    <row r="931" spans="1:17" x14ac:dyDescent="0.25">
      <c r="A931" s="105">
        <v>40252</v>
      </c>
      <c r="B931" t="s">
        <v>121</v>
      </c>
      <c r="C931" s="108">
        <v>5.6300000000000003E-2</v>
      </c>
      <c r="D931" s="108">
        <v>5.8400000000000001E-2</v>
      </c>
      <c r="E931" s="108">
        <v>6.2199999999999998E-2</v>
      </c>
      <c r="F931" s="108">
        <v>5.8999999999999997E-2</v>
      </c>
      <c r="G931" s="187">
        <v>0</v>
      </c>
      <c r="H931" s="108"/>
      <c r="I931" s="108">
        <v>5.2499999999999998E-2</v>
      </c>
      <c r="J931" s="108"/>
      <c r="K931" s="108">
        <v>5.7999999999999996E-2</v>
      </c>
      <c r="L931" s="108">
        <v>6.2699999999999992E-2</v>
      </c>
      <c r="M931" s="108"/>
      <c r="N931" s="108"/>
      <c r="O931" s="189">
        <f t="shared" si="28"/>
        <v>40238</v>
      </c>
      <c r="Q931" s="185">
        <f t="shared" si="29"/>
        <v>-4.0000000000000452E-4</v>
      </c>
    </row>
    <row r="932" spans="1:17" x14ac:dyDescent="0.25">
      <c r="A932" s="105">
        <v>40253</v>
      </c>
      <c r="B932" t="s">
        <v>121</v>
      </c>
      <c r="C932" s="108">
        <v>5.5899999999999998E-2</v>
      </c>
      <c r="D932" s="108">
        <v>5.79E-2</v>
      </c>
      <c r="E932" s="108">
        <v>6.1699999999999998E-2</v>
      </c>
      <c r="F932" s="108">
        <v>5.8500000000000003E-2</v>
      </c>
      <c r="G932" s="187">
        <v>0</v>
      </c>
      <c r="H932" s="108"/>
      <c r="I932" s="108">
        <v>5.2000000000000005E-2</v>
      </c>
      <c r="J932" s="108"/>
      <c r="K932" s="108">
        <v>5.7500000000000002E-2</v>
      </c>
      <c r="L932" s="108">
        <v>6.2100000000000002E-2</v>
      </c>
      <c r="M932" s="108"/>
      <c r="N932" s="108"/>
      <c r="O932" s="189">
        <f t="shared" si="28"/>
        <v>40238</v>
      </c>
      <c r="Q932" s="185">
        <f t="shared" si="29"/>
        <v>-3.9999999999999758E-4</v>
      </c>
    </row>
    <row r="933" spans="1:17" x14ac:dyDescent="0.25">
      <c r="A933" s="105">
        <v>40254</v>
      </c>
      <c r="B933" t="s">
        <v>121</v>
      </c>
      <c r="C933" s="108">
        <v>5.5599999999999997E-2</v>
      </c>
      <c r="D933" s="108">
        <v>5.7599999999999998E-2</v>
      </c>
      <c r="E933" s="108">
        <v>6.1400000000000003E-2</v>
      </c>
      <c r="F933" s="108">
        <v>5.8200000000000002E-2</v>
      </c>
      <c r="G933" s="187">
        <v>0</v>
      </c>
      <c r="H933" s="108"/>
      <c r="I933" s="108">
        <v>5.1799999999999999E-2</v>
      </c>
      <c r="J933" s="108"/>
      <c r="K933" s="108">
        <v>5.7200000000000001E-2</v>
      </c>
      <c r="L933" s="108">
        <v>6.1799999999999994E-2</v>
      </c>
      <c r="M933" s="108"/>
      <c r="N933" s="108"/>
      <c r="O933" s="189">
        <f t="shared" si="28"/>
        <v>40238</v>
      </c>
      <c r="Q933" s="185">
        <f t="shared" si="29"/>
        <v>-3.9999999999999758E-4</v>
      </c>
    </row>
    <row r="934" spans="1:17" x14ac:dyDescent="0.25">
      <c r="A934" s="105">
        <v>40255</v>
      </c>
      <c r="B934" t="s">
        <v>121</v>
      </c>
      <c r="C934" s="108">
        <v>5.5800000000000002E-2</v>
      </c>
      <c r="D934" s="108">
        <v>5.7799999999999997E-2</v>
      </c>
      <c r="E934" s="108">
        <v>6.1600000000000002E-2</v>
      </c>
      <c r="F934" s="108">
        <v>5.8400000000000001E-2</v>
      </c>
      <c r="G934" s="187">
        <v>0</v>
      </c>
      <c r="H934" s="108"/>
      <c r="I934" s="108">
        <v>5.21E-2</v>
      </c>
      <c r="J934" s="108"/>
      <c r="K934" s="108">
        <v>5.74E-2</v>
      </c>
      <c r="L934" s="108">
        <v>6.2E-2</v>
      </c>
      <c r="M934" s="108"/>
      <c r="N934" s="108"/>
      <c r="O934" s="189">
        <f t="shared" si="28"/>
        <v>40238</v>
      </c>
      <c r="Q934" s="185">
        <f t="shared" si="29"/>
        <v>-3.9999999999999758E-4</v>
      </c>
    </row>
    <row r="935" spans="1:17" x14ac:dyDescent="0.25">
      <c r="A935" s="105">
        <v>40256</v>
      </c>
      <c r="B935" t="s">
        <v>121</v>
      </c>
      <c r="C935" s="108">
        <v>5.57E-2</v>
      </c>
      <c r="D935" s="108">
        <v>5.7700000000000001E-2</v>
      </c>
      <c r="E935" s="108">
        <v>6.1600000000000002E-2</v>
      </c>
      <c r="F935" s="108">
        <v>5.8299999999999998E-2</v>
      </c>
      <c r="G935" s="187">
        <v>0</v>
      </c>
      <c r="H935" s="108"/>
      <c r="I935" s="108">
        <v>5.2000000000000005E-2</v>
      </c>
      <c r="J935" s="108"/>
      <c r="K935" s="108">
        <v>5.7200000000000001E-2</v>
      </c>
      <c r="L935" s="108">
        <v>6.1900000000000004E-2</v>
      </c>
      <c r="M935" s="108"/>
      <c r="N935" s="108"/>
      <c r="O935" s="189">
        <f t="shared" si="28"/>
        <v>40238</v>
      </c>
      <c r="Q935" s="185">
        <f t="shared" si="29"/>
        <v>-5.0000000000000044E-4</v>
      </c>
    </row>
    <row r="936" spans="1:17" x14ac:dyDescent="0.25">
      <c r="A936" s="105">
        <v>40259</v>
      </c>
      <c r="B936" t="s">
        <v>121</v>
      </c>
      <c r="C936" s="108">
        <v>5.5599999999999997E-2</v>
      </c>
      <c r="D936" s="108">
        <v>5.7599999999999998E-2</v>
      </c>
      <c r="E936" s="108">
        <v>6.1199999999999997E-2</v>
      </c>
      <c r="F936" s="108">
        <v>5.8099999999999999E-2</v>
      </c>
      <c r="G936" s="187">
        <v>0</v>
      </c>
      <c r="H936" s="108"/>
      <c r="I936" s="108">
        <v>5.1900000000000002E-2</v>
      </c>
      <c r="J936" s="108"/>
      <c r="K936" s="108">
        <v>5.7099999999999998E-2</v>
      </c>
      <c r="L936" s="108">
        <v>6.1699999999999998E-2</v>
      </c>
      <c r="M936" s="108"/>
      <c r="N936" s="108"/>
      <c r="O936" s="189">
        <f t="shared" si="28"/>
        <v>40238</v>
      </c>
      <c r="Q936" s="185">
        <f t="shared" si="29"/>
        <v>-5.0000000000000044E-4</v>
      </c>
    </row>
    <row r="937" spans="1:17" x14ac:dyDescent="0.25">
      <c r="A937" s="105">
        <v>40260</v>
      </c>
      <c r="B937" t="s">
        <v>121</v>
      </c>
      <c r="C937" s="108">
        <v>5.5899999999999998E-2</v>
      </c>
      <c r="D937" s="108">
        <v>5.7799999999999997E-2</v>
      </c>
      <c r="E937" s="108">
        <v>6.1400000000000003E-2</v>
      </c>
      <c r="F937" s="108">
        <v>5.8400000000000001E-2</v>
      </c>
      <c r="G937" s="187">
        <v>0</v>
      </c>
      <c r="H937" s="108"/>
      <c r="I937" s="108">
        <v>5.2199999999999996E-2</v>
      </c>
      <c r="J937" s="108"/>
      <c r="K937" s="108">
        <v>5.74E-2</v>
      </c>
      <c r="L937" s="108">
        <v>6.2E-2</v>
      </c>
      <c r="M937" s="108"/>
      <c r="N937" s="108"/>
      <c r="O937" s="189">
        <f t="shared" si="28"/>
        <v>40238</v>
      </c>
      <c r="Q937" s="185">
        <f t="shared" si="29"/>
        <v>-3.9999999999999758E-4</v>
      </c>
    </row>
    <row r="938" spans="1:17" x14ac:dyDescent="0.25">
      <c r="A938" s="105">
        <v>40261</v>
      </c>
      <c r="B938" t="s">
        <v>121</v>
      </c>
      <c r="C938" s="108">
        <v>5.7099999999999998E-2</v>
      </c>
      <c r="D938" s="108">
        <v>5.8999999999999997E-2</v>
      </c>
      <c r="E938" s="108">
        <v>6.2600000000000003E-2</v>
      </c>
      <c r="F938" s="108">
        <v>5.96E-2</v>
      </c>
      <c r="G938" s="187">
        <v>0</v>
      </c>
      <c r="H938" s="108"/>
      <c r="I938" s="108">
        <v>5.3399999999999996E-2</v>
      </c>
      <c r="J938" s="108"/>
      <c r="K938" s="108">
        <v>5.8600000000000006E-2</v>
      </c>
      <c r="L938" s="108">
        <v>6.3200000000000006E-2</v>
      </c>
      <c r="M938" s="108"/>
      <c r="N938" s="108"/>
      <c r="O938" s="189">
        <f t="shared" si="28"/>
        <v>40238</v>
      </c>
      <c r="Q938" s="185">
        <f t="shared" si="29"/>
        <v>-3.9999999999999064E-4</v>
      </c>
    </row>
    <row r="939" spans="1:17" x14ac:dyDescent="0.25">
      <c r="A939" s="105">
        <v>40262</v>
      </c>
      <c r="B939" t="s">
        <v>121</v>
      </c>
      <c r="C939" s="108">
        <v>5.7700000000000001E-2</v>
      </c>
      <c r="D939" s="108">
        <v>5.96E-2</v>
      </c>
      <c r="E939" s="108">
        <v>6.3200000000000006E-2</v>
      </c>
      <c r="F939" s="108">
        <v>6.0199999999999997E-2</v>
      </c>
      <c r="G939" s="187">
        <v>0</v>
      </c>
      <c r="H939" s="108"/>
      <c r="I939" s="108">
        <v>5.4000000000000006E-2</v>
      </c>
      <c r="J939" s="108"/>
      <c r="K939" s="108">
        <v>5.91E-2</v>
      </c>
      <c r="L939" s="108">
        <v>6.3799999999999996E-2</v>
      </c>
      <c r="M939" s="108"/>
      <c r="N939" s="108"/>
      <c r="O939" s="189">
        <f t="shared" si="28"/>
        <v>40238</v>
      </c>
      <c r="Q939" s="185">
        <f t="shared" si="29"/>
        <v>-5.0000000000000044E-4</v>
      </c>
    </row>
    <row r="940" spans="1:17" x14ac:dyDescent="0.25">
      <c r="A940" s="105">
        <v>40263</v>
      </c>
      <c r="B940" t="s">
        <v>121</v>
      </c>
      <c r="C940" s="108">
        <v>5.74E-2</v>
      </c>
      <c r="D940" s="108">
        <v>5.9299999999999999E-2</v>
      </c>
      <c r="E940" s="108">
        <v>6.3E-2</v>
      </c>
      <c r="F940" s="108">
        <v>5.9900000000000002E-2</v>
      </c>
      <c r="G940" s="187">
        <v>0</v>
      </c>
      <c r="H940" s="108"/>
      <c r="I940" s="108">
        <v>5.3499999999999999E-2</v>
      </c>
      <c r="J940" s="108"/>
      <c r="K940" s="108">
        <v>5.8799999999999998E-2</v>
      </c>
      <c r="L940" s="108">
        <v>6.3500000000000001E-2</v>
      </c>
      <c r="M940" s="108"/>
      <c r="N940" s="108"/>
      <c r="O940" s="189">
        <f t="shared" si="28"/>
        <v>40238</v>
      </c>
      <c r="Q940" s="185">
        <f t="shared" si="29"/>
        <v>-5.0000000000000044E-4</v>
      </c>
    </row>
    <row r="941" spans="1:17" x14ac:dyDescent="0.25">
      <c r="A941" s="105">
        <v>40266</v>
      </c>
      <c r="B941" t="s">
        <v>121</v>
      </c>
      <c r="C941" s="108">
        <v>5.74E-2</v>
      </c>
      <c r="D941" s="108">
        <v>5.9400000000000001E-2</v>
      </c>
      <c r="E941" s="108">
        <v>6.3100000000000003E-2</v>
      </c>
      <c r="F941" s="108">
        <v>0.06</v>
      </c>
      <c r="G941" s="187">
        <v>0</v>
      </c>
      <c r="H941" s="108"/>
      <c r="I941" s="108">
        <v>5.3699999999999998E-2</v>
      </c>
      <c r="J941" s="108"/>
      <c r="K941" s="108">
        <v>5.8899999999999994E-2</v>
      </c>
      <c r="L941" s="108">
        <v>6.3700000000000007E-2</v>
      </c>
      <c r="M941" s="108"/>
      <c r="N941" s="108"/>
      <c r="O941" s="189">
        <f t="shared" si="28"/>
        <v>40238</v>
      </c>
      <c r="Q941" s="185">
        <f t="shared" si="29"/>
        <v>-5.0000000000000738E-4</v>
      </c>
    </row>
    <row r="942" spans="1:17" x14ac:dyDescent="0.25">
      <c r="A942" s="105">
        <v>40267</v>
      </c>
      <c r="B942" t="s">
        <v>121</v>
      </c>
      <c r="C942" s="108">
        <v>5.7200000000000001E-2</v>
      </c>
      <c r="D942" s="108">
        <v>5.9400000000000001E-2</v>
      </c>
      <c r="E942" s="108">
        <v>6.3E-2</v>
      </c>
      <c r="F942" s="108">
        <v>5.9900000000000002E-2</v>
      </c>
      <c r="G942" s="187">
        <v>0</v>
      </c>
      <c r="H942" s="108"/>
      <c r="I942" s="108">
        <v>5.3699999999999998E-2</v>
      </c>
      <c r="J942" s="108"/>
      <c r="K942" s="108">
        <v>5.8899999999999994E-2</v>
      </c>
      <c r="L942" s="108">
        <v>6.3600000000000004E-2</v>
      </c>
      <c r="M942" s="108"/>
      <c r="N942" s="108"/>
      <c r="O942" s="189">
        <f t="shared" si="28"/>
        <v>40238</v>
      </c>
      <c r="Q942" s="185">
        <f t="shared" si="29"/>
        <v>-5.0000000000000738E-4</v>
      </c>
    </row>
    <row r="943" spans="1:17" x14ac:dyDescent="0.25">
      <c r="A943" s="105">
        <v>40268</v>
      </c>
      <c r="B943" t="s">
        <v>121</v>
      </c>
      <c r="C943" s="108">
        <v>5.6800000000000003E-2</v>
      </c>
      <c r="D943" s="108">
        <v>5.8900000000000001E-2</v>
      </c>
      <c r="E943" s="108">
        <v>6.25E-2</v>
      </c>
      <c r="F943" s="108">
        <v>5.9400000000000001E-2</v>
      </c>
      <c r="G943" s="187">
        <v>0</v>
      </c>
      <c r="H943" s="108"/>
      <c r="I943" s="108">
        <v>5.3200000000000004E-2</v>
      </c>
      <c r="J943" s="108"/>
      <c r="K943" s="108">
        <v>5.8499999999999996E-2</v>
      </c>
      <c r="L943" s="108">
        <v>6.3099999999999989E-2</v>
      </c>
      <c r="M943" s="108"/>
      <c r="N943" s="108"/>
      <c r="O943" s="189">
        <f t="shared" si="28"/>
        <v>40238</v>
      </c>
      <c r="Q943" s="185">
        <f t="shared" si="29"/>
        <v>-4.0000000000000452E-4</v>
      </c>
    </row>
    <row r="944" spans="1:17" x14ac:dyDescent="0.25">
      <c r="A944" s="105">
        <v>40269</v>
      </c>
      <c r="B944" t="s">
        <v>121</v>
      </c>
      <c r="C944" s="108">
        <v>5.6899999999999999E-2</v>
      </c>
      <c r="D944" s="108">
        <v>5.91E-2</v>
      </c>
      <c r="E944" s="108">
        <v>6.2600000000000003E-2</v>
      </c>
      <c r="F944" s="108">
        <v>5.9499999999999997E-2</v>
      </c>
      <c r="G944" s="187">
        <v>0</v>
      </c>
      <c r="H944" s="108"/>
      <c r="I944" s="108">
        <v>5.33E-2</v>
      </c>
      <c r="J944" s="108"/>
      <c r="K944" s="108">
        <v>5.8600000000000006E-2</v>
      </c>
      <c r="L944" s="108">
        <v>6.3299999999999995E-2</v>
      </c>
      <c r="M944" s="108"/>
      <c r="N944" s="108"/>
      <c r="O944" s="189">
        <f t="shared" si="28"/>
        <v>40269</v>
      </c>
      <c r="Q944" s="185">
        <f t="shared" si="29"/>
        <v>-4.9999999999999351E-4</v>
      </c>
    </row>
    <row r="945" spans="1:17" x14ac:dyDescent="0.25">
      <c r="A945" s="105">
        <v>40270</v>
      </c>
      <c r="B945" t="s">
        <v>121</v>
      </c>
      <c r="C945" s="108">
        <v>5.7599999999999998E-2</v>
      </c>
      <c r="D945" s="108">
        <v>5.9799999999999999E-2</v>
      </c>
      <c r="E945" s="108">
        <v>6.3299999999999995E-2</v>
      </c>
      <c r="F945" s="108">
        <v>6.0199999999999997E-2</v>
      </c>
      <c r="G945" s="187">
        <v>0</v>
      </c>
      <c r="H945" s="108"/>
      <c r="I945" s="108">
        <v>5.4000000000000006E-2</v>
      </c>
      <c r="J945" s="108"/>
      <c r="K945" s="108">
        <v>5.9299999999999999E-2</v>
      </c>
      <c r="L945" s="108">
        <v>6.4000000000000001E-2</v>
      </c>
      <c r="M945" s="108"/>
      <c r="N945" s="108"/>
      <c r="O945" s="189">
        <f t="shared" si="28"/>
        <v>40269</v>
      </c>
      <c r="Q945" s="185">
        <f t="shared" si="29"/>
        <v>-5.0000000000000044E-4</v>
      </c>
    </row>
    <row r="946" spans="1:17" x14ac:dyDescent="0.25">
      <c r="A946" s="105">
        <v>40273</v>
      </c>
      <c r="B946" t="s">
        <v>121</v>
      </c>
      <c r="C946" s="108">
        <v>5.8000000000000003E-2</v>
      </c>
      <c r="D946" s="108">
        <v>6.0199999999999997E-2</v>
      </c>
      <c r="E946" s="108">
        <v>6.3700000000000007E-2</v>
      </c>
      <c r="F946" s="108">
        <v>6.0600000000000001E-2</v>
      </c>
      <c r="G946" s="187">
        <v>0</v>
      </c>
      <c r="H946" s="108"/>
      <c r="I946" s="108">
        <v>5.4400000000000004E-2</v>
      </c>
      <c r="J946" s="108"/>
      <c r="K946" s="108">
        <v>5.9699999999999996E-2</v>
      </c>
      <c r="L946" s="108">
        <v>6.4399999999999999E-2</v>
      </c>
      <c r="M946" s="108"/>
      <c r="N946" s="108"/>
      <c r="O946" s="189">
        <f t="shared" si="28"/>
        <v>40269</v>
      </c>
      <c r="Q946" s="185">
        <f t="shared" si="29"/>
        <v>-5.0000000000000044E-4</v>
      </c>
    </row>
    <row r="947" spans="1:17" x14ac:dyDescent="0.25">
      <c r="A947" s="105">
        <v>40274</v>
      </c>
      <c r="B947" t="s">
        <v>121</v>
      </c>
      <c r="C947" s="108">
        <v>5.7799999999999997E-2</v>
      </c>
      <c r="D947" s="108">
        <v>6.0100000000000001E-2</v>
      </c>
      <c r="E947" s="108">
        <v>6.3700000000000007E-2</v>
      </c>
      <c r="F947" s="108">
        <v>6.0499999999999998E-2</v>
      </c>
      <c r="G947" s="187">
        <v>0</v>
      </c>
      <c r="H947" s="108"/>
      <c r="I947" s="108">
        <v>5.45E-2</v>
      </c>
      <c r="J947" s="108"/>
      <c r="K947" s="108">
        <v>5.9699999999999996E-2</v>
      </c>
      <c r="L947" s="108">
        <v>6.4399999999999999E-2</v>
      </c>
      <c r="M947" s="108"/>
      <c r="N947" s="108"/>
      <c r="O947" s="189">
        <f t="shared" si="28"/>
        <v>40269</v>
      </c>
      <c r="Q947" s="185">
        <f t="shared" si="29"/>
        <v>-4.0000000000000452E-4</v>
      </c>
    </row>
    <row r="948" spans="1:17" x14ac:dyDescent="0.25">
      <c r="A948" s="105">
        <v>40275</v>
      </c>
      <c r="B948" t="s">
        <v>121</v>
      </c>
      <c r="C948" s="108">
        <v>5.6800000000000003E-2</v>
      </c>
      <c r="D948" s="108">
        <v>5.91E-2</v>
      </c>
      <c r="E948" s="108">
        <v>6.2600000000000003E-2</v>
      </c>
      <c r="F948" s="108">
        <v>5.9499999999999997E-2</v>
      </c>
      <c r="G948" s="187">
        <v>0</v>
      </c>
      <c r="H948" s="108"/>
      <c r="I948" s="108">
        <v>5.3399999999999996E-2</v>
      </c>
      <c r="J948" s="108"/>
      <c r="K948" s="108">
        <v>5.8700000000000002E-2</v>
      </c>
      <c r="L948" s="108">
        <v>6.3299999999999995E-2</v>
      </c>
      <c r="M948" s="108"/>
      <c r="N948" s="108"/>
      <c r="O948" s="189">
        <f t="shared" si="28"/>
        <v>40269</v>
      </c>
      <c r="Q948" s="185">
        <f t="shared" si="29"/>
        <v>-3.9999999999999758E-4</v>
      </c>
    </row>
    <row r="949" spans="1:17" x14ac:dyDescent="0.25">
      <c r="A949" s="105">
        <v>40276</v>
      </c>
      <c r="B949" t="s">
        <v>121</v>
      </c>
      <c r="C949" s="108">
        <v>5.7000000000000002E-2</v>
      </c>
      <c r="D949" s="108">
        <v>5.91E-2</v>
      </c>
      <c r="E949" s="108">
        <v>6.2799999999999995E-2</v>
      </c>
      <c r="F949" s="108">
        <v>5.96E-2</v>
      </c>
      <c r="G949" s="187">
        <v>0</v>
      </c>
      <c r="H949" s="108"/>
      <c r="I949" s="108">
        <v>5.3499999999999999E-2</v>
      </c>
      <c r="J949" s="108"/>
      <c r="K949" s="108">
        <v>5.8700000000000002E-2</v>
      </c>
      <c r="L949" s="108">
        <v>6.3399999999999998E-2</v>
      </c>
      <c r="M949" s="108"/>
      <c r="N949" s="108"/>
      <c r="O949" s="189">
        <f t="shared" si="28"/>
        <v>40269</v>
      </c>
      <c r="Q949" s="185">
        <f t="shared" si="29"/>
        <v>-3.9999999999999758E-4</v>
      </c>
    </row>
    <row r="950" spans="1:17" x14ac:dyDescent="0.25">
      <c r="A950" s="105">
        <v>40277</v>
      </c>
      <c r="B950" t="s">
        <v>121</v>
      </c>
      <c r="C950" s="108">
        <v>5.6800000000000003E-2</v>
      </c>
      <c r="D950" s="108">
        <v>5.8999999999999997E-2</v>
      </c>
      <c r="E950" s="108">
        <v>6.2600000000000003E-2</v>
      </c>
      <c r="F950" s="108">
        <v>5.9499999999999997E-2</v>
      </c>
      <c r="G950" s="187">
        <v>0</v>
      </c>
      <c r="H950" s="108"/>
      <c r="I950" s="108">
        <v>5.3399999999999996E-2</v>
      </c>
      <c r="J950" s="108"/>
      <c r="K950" s="108">
        <v>5.8600000000000006E-2</v>
      </c>
      <c r="L950" s="108">
        <v>6.3299999999999995E-2</v>
      </c>
      <c r="M950" s="108"/>
      <c r="N950" s="108"/>
      <c r="O950" s="189">
        <f t="shared" si="28"/>
        <v>40269</v>
      </c>
      <c r="Q950" s="185">
        <f t="shared" si="29"/>
        <v>-3.9999999999999064E-4</v>
      </c>
    </row>
    <row r="951" spans="1:17" x14ac:dyDescent="0.25">
      <c r="A951" s="105">
        <v>40280</v>
      </c>
      <c r="B951" t="s">
        <v>121</v>
      </c>
      <c r="C951" s="108">
        <v>5.6399999999999999E-2</v>
      </c>
      <c r="D951" s="108">
        <v>5.8400000000000001E-2</v>
      </c>
      <c r="E951" s="108">
        <v>6.2100000000000002E-2</v>
      </c>
      <c r="F951" s="108">
        <v>5.8999999999999997E-2</v>
      </c>
      <c r="G951" s="187">
        <v>0</v>
      </c>
      <c r="H951" s="108"/>
      <c r="I951" s="108">
        <v>5.2900000000000003E-2</v>
      </c>
      <c r="J951" s="108"/>
      <c r="K951" s="108">
        <v>5.7999999999999996E-2</v>
      </c>
      <c r="L951" s="108">
        <v>6.2699999999999992E-2</v>
      </c>
      <c r="M951" s="108"/>
      <c r="N951" s="108"/>
      <c r="O951" s="189">
        <f t="shared" si="28"/>
        <v>40269</v>
      </c>
      <c r="Q951" s="185">
        <f t="shared" si="29"/>
        <v>-4.0000000000000452E-4</v>
      </c>
    </row>
    <row r="952" spans="1:17" x14ac:dyDescent="0.25">
      <c r="A952" s="105">
        <v>40281</v>
      </c>
      <c r="B952" t="s">
        <v>121</v>
      </c>
      <c r="C952" s="108">
        <v>5.6099999999999997E-2</v>
      </c>
      <c r="D952" s="108">
        <v>5.8099999999999999E-2</v>
      </c>
      <c r="E952" s="108">
        <v>6.1699999999999998E-2</v>
      </c>
      <c r="F952" s="108">
        <v>5.8599999999999999E-2</v>
      </c>
      <c r="G952" s="187">
        <v>0</v>
      </c>
      <c r="H952" s="108"/>
      <c r="I952" s="108">
        <v>5.2600000000000001E-2</v>
      </c>
      <c r="J952" s="108"/>
      <c r="K952" s="108">
        <v>5.7699999999999994E-2</v>
      </c>
      <c r="L952" s="108">
        <v>6.2400000000000004E-2</v>
      </c>
      <c r="M952" s="108"/>
      <c r="N952" s="108"/>
      <c r="O952" s="189">
        <f t="shared" si="28"/>
        <v>40269</v>
      </c>
      <c r="Q952" s="185">
        <f t="shared" si="29"/>
        <v>-4.0000000000000452E-4</v>
      </c>
    </row>
    <row r="953" spans="1:17" x14ac:dyDescent="0.25">
      <c r="A953" s="105">
        <v>40282</v>
      </c>
      <c r="B953" t="s">
        <v>121</v>
      </c>
      <c r="C953" s="108">
        <v>5.6399999999999999E-2</v>
      </c>
      <c r="D953" s="108">
        <v>5.8599999999999999E-2</v>
      </c>
      <c r="E953" s="108">
        <v>6.2199999999999998E-2</v>
      </c>
      <c r="F953" s="108">
        <v>5.91E-2</v>
      </c>
      <c r="G953" s="187">
        <v>0</v>
      </c>
      <c r="H953" s="108"/>
      <c r="I953" s="108">
        <v>5.3099999999999994E-2</v>
      </c>
      <c r="J953" s="108"/>
      <c r="K953" s="108">
        <v>5.8200000000000002E-2</v>
      </c>
      <c r="L953" s="108">
        <v>6.2800000000000009E-2</v>
      </c>
      <c r="M953" s="108"/>
      <c r="N953" s="108"/>
      <c r="O953" s="189">
        <f t="shared" si="28"/>
        <v>40269</v>
      </c>
      <c r="Q953" s="185">
        <f t="shared" si="29"/>
        <v>-3.9999999999999758E-4</v>
      </c>
    </row>
    <row r="954" spans="1:17" x14ac:dyDescent="0.25">
      <c r="A954" s="105">
        <v>40283</v>
      </c>
      <c r="B954" t="s">
        <v>121</v>
      </c>
      <c r="C954" s="108">
        <v>5.6500000000000002E-2</v>
      </c>
      <c r="D954" s="108">
        <v>5.8400000000000001E-2</v>
      </c>
      <c r="E954" s="108">
        <v>6.2199999999999998E-2</v>
      </c>
      <c r="F954" s="108">
        <v>5.8999999999999997E-2</v>
      </c>
      <c r="G954" s="187">
        <v>0</v>
      </c>
      <c r="H954" s="108"/>
      <c r="I954" s="108">
        <v>5.3099999999999994E-2</v>
      </c>
      <c r="J954" s="108"/>
      <c r="K954" s="108">
        <v>5.8100000000000006E-2</v>
      </c>
      <c r="L954" s="108">
        <v>6.2800000000000009E-2</v>
      </c>
      <c r="M954" s="108"/>
      <c r="N954" s="108"/>
      <c r="O954" s="189">
        <f t="shared" si="28"/>
        <v>40269</v>
      </c>
      <c r="Q954" s="185">
        <f t="shared" si="29"/>
        <v>-2.9999999999999472E-4</v>
      </c>
    </row>
    <row r="955" spans="1:17" x14ac:dyDescent="0.25">
      <c r="A955" s="105">
        <v>40284</v>
      </c>
      <c r="B955" t="s">
        <v>121</v>
      </c>
      <c r="C955" s="108">
        <v>5.6000000000000001E-2</v>
      </c>
      <c r="D955" s="108">
        <v>5.7799999999999997E-2</v>
      </c>
      <c r="E955" s="108">
        <v>6.1699999999999998E-2</v>
      </c>
      <c r="F955" s="108">
        <v>5.8500000000000003E-2</v>
      </c>
      <c r="G955" s="187">
        <v>0</v>
      </c>
      <c r="H955" s="108"/>
      <c r="I955" s="108">
        <v>5.2499999999999998E-2</v>
      </c>
      <c r="J955" s="108"/>
      <c r="K955" s="108">
        <v>5.7500000000000002E-2</v>
      </c>
      <c r="L955" s="108">
        <v>6.2199999999999998E-2</v>
      </c>
      <c r="M955" s="108"/>
      <c r="N955" s="108"/>
      <c r="O955" s="189">
        <f t="shared" si="28"/>
        <v>40269</v>
      </c>
      <c r="Q955" s="185">
        <f t="shared" si="29"/>
        <v>-2.9999999999999472E-4</v>
      </c>
    </row>
    <row r="956" spans="1:17" x14ac:dyDescent="0.25">
      <c r="A956" s="105">
        <v>40287</v>
      </c>
      <c r="B956" t="s">
        <v>121</v>
      </c>
      <c r="C956" s="108">
        <v>5.62E-2</v>
      </c>
      <c r="D956" s="108">
        <v>5.8000000000000003E-2</v>
      </c>
      <c r="E956" s="108">
        <v>6.1899999999999997E-2</v>
      </c>
      <c r="F956" s="108">
        <v>5.8700000000000002E-2</v>
      </c>
      <c r="G956" s="187">
        <v>0</v>
      </c>
      <c r="H956" s="108"/>
      <c r="I956" s="108">
        <v>5.28E-2</v>
      </c>
      <c r="J956" s="108"/>
      <c r="K956" s="108">
        <v>5.7800000000000004E-2</v>
      </c>
      <c r="L956" s="108">
        <v>6.25E-2</v>
      </c>
      <c r="M956" s="108"/>
      <c r="N956" s="108"/>
      <c r="O956" s="189">
        <f t="shared" si="28"/>
        <v>40269</v>
      </c>
      <c r="Q956" s="185">
        <f t="shared" si="29"/>
        <v>-1.9999999999999879E-4</v>
      </c>
    </row>
    <row r="957" spans="1:17" x14ac:dyDescent="0.25">
      <c r="A957" s="105">
        <v>40289</v>
      </c>
      <c r="B957" t="s">
        <v>121</v>
      </c>
      <c r="C957" s="108">
        <v>5.5300000000000002E-2</v>
      </c>
      <c r="D957" s="108">
        <v>5.7000000000000002E-2</v>
      </c>
      <c r="E957" s="108">
        <v>6.0900000000000003E-2</v>
      </c>
      <c r="F957" s="108">
        <v>5.7700000000000001E-2</v>
      </c>
      <c r="G957" s="187">
        <v>0</v>
      </c>
      <c r="H957" s="108"/>
      <c r="I957" s="108">
        <v>5.2000000000000005E-2</v>
      </c>
      <c r="J957" s="108"/>
      <c r="K957" s="108">
        <v>5.67E-2</v>
      </c>
      <c r="L957" s="108">
        <v>6.1500000000000006E-2</v>
      </c>
      <c r="M957" s="108"/>
      <c r="N957" s="108"/>
      <c r="O957" s="189">
        <f t="shared" si="28"/>
        <v>40269</v>
      </c>
      <c r="Q957" s="185">
        <f t="shared" si="29"/>
        <v>-3.0000000000000165E-4</v>
      </c>
    </row>
    <row r="958" spans="1:17" x14ac:dyDescent="0.25">
      <c r="A958" s="105">
        <v>40290</v>
      </c>
      <c r="B958" t="s">
        <v>121</v>
      </c>
      <c r="C958" s="108">
        <v>5.5599999999999997E-2</v>
      </c>
      <c r="D958" s="108">
        <v>5.7200000000000001E-2</v>
      </c>
      <c r="E958" s="108">
        <v>6.1100000000000002E-2</v>
      </c>
      <c r="F958" s="108">
        <v>5.8000000000000003E-2</v>
      </c>
      <c r="G958" s="187">
        <v>0</v>
      </c>
      <c r="H958" s="108"/>
      <c r="I958" s="108">
        <v>5.2300000000000006E-2</v>
      </c>
      <c r="J958" s="108"/>
      <c r="K958" s="108">
        <v>5.7000000000000002E-2</v>
      </c>
      <c r="L958" s="108">
        <v>6.1799999999999994E-2</v>
      </c>
      <c r="M958" s="108"/>
      <c r="N958" s="108"/>
      <c r="O958" s="189">
        <f t="shared" si="28"/>
        <v>40269</v>
      </c>
      <c r="Q958" s="185">
        <f t="shared" si="29"/>
        <v>-1.9999999999999879E-4</v>
      </c>
    </row>
    <row r="959" spans="1:17" x14ac:dyDescent="0.25">
      <c r="A959" s="105">
        <v>40291</v>
      </c>
      <c r="B959" t="s">
        <v>121</v>
      </c>
      <c r="C959" s="108">
        <v>5.5899999999999998E-2</v>
      </c>
      <c r="D959" s="108">
        <v>5.7500000000000002E-2</v>
      </c>
      <c r="E959" s="108">
        <v>6.1400000000000003E-2</v>
      </c>
      <c r="F959" s="108">
        <v>5.8299999999999998E-2</v>
      </c>
      <c r="G959" s="187">
        <v>0</v>
      </c>
      <c r="H959" s="108"/>
      <c r="I959" s="108">
        <v>5.2600000000000001E-2</v>
      </c>
      <c r="J959" s="108"/>
      <c r="K959" s="108">
        <v>5.7200000000000001E-2</v>
      </c>
      <c r="L959" s="108">
        <v>6.2100000000000002E-2</v>
      </c>
      <c r="M959" s="108"/>
      <c r="N959" s="108"/>
      <c r="O959" s="189">
        <f t="shared" si="28"/>
        <v>40269</v>
      </c>
      <c r="Q959" s="185">
        <f t="shared" si="29"/>
        <v>-3.0000000000000165E-4</v>
      </c>
    </row>
    <row r="960" spans="1:17" x14ac:dyDescent="0.25">
      <c r="A960" s="105">
        <v>40294</v>
      </c>
      <c r="B960" t="s">
        <v>121</v>
      </c>
      <c r="C960" s="108">
        <v>5.6000000000000001E-2</v>
      </c>
      <c r="D960" s="108">
        <v>5.7599999999999998E-2</v>
      </c>
      <c r="E960" s="108">
        <v>6.1400000000000003E-2</v>
      </c>
      <c r="F960" s="108">
        <v>5.8299999999999998E-2</v>
      </c>
      <c r="G960" s="187">
        <v>0</v>
      </c>
      <c r="H960" s="108"/>
      <c r="I960" s="108">
        <v>5.2699999999999997E-2</v>
      </c>
      <c r="J960" s="108"/>
      <c r="K960" s="108">
        <v>5.7300000000000004E-2</v>
      </c>
      <c r="L960" s="108">
        <v>6.2100000000000002E-2</v>
      </c>
      <c r="M960" s="108"/>
      <c r="N960" s="108"/>
      <c r="O960" s="189">
        <f t="shared" si="28"/>
        <v>40269</v>
      </c>
      <c r="Q960" s="185">
        <f t="shared" si="29"/>
        <v>-2.9999999999999472E-4</v>
      </c>
    </row>
    <row r="961" spans="1:17" x14ac:dyDescent="0.25">
      <c r="A961" s="105">
        <v>40296</v>
      </c>
      <c r="B961" t="s">
        <v>121</v>
      </c>
      <c r="C961" s="108">
        <v>5.5500000000000001E-2</v>
      </c>
      <c r="D961" s="108">
        <v>5.7200000000000001E-2</v>
      </c>
      <c r="E961" s="108">
        <v>6.0999999999999999E-2</v>
      </c>
      <c r="F961" s="108">
        <v>5.79E-2</v>
      </c>
      <c r="G961" s="187">
        <v>0</v>
      </c>
      <c r="H961" s="108"/>
      <c r="I961" s="108">
        <v>5.2400000000000002E-2</v>
      </c>
      <c r="J961" s="108"/>
      <c r="K961" s="108">
        <v>5.7000000000000002E-2</v>
      </c>
      <c r="L961" s="108">
        <v>6.1799999999999994E-2</v>
      </c>
      <c r="M961" s="108"/>
      <c r="N961" s="108"/>
      <c r="O961" s="189">
        <f t="shared" si="28"/>
        <v>40269</v>
      </c>
      <c r="Q961" s="185">
        <f t="shared" si="29"/>
        <v>-1.9999999999999879E-4</v>
      </c>
    </row>
    <row r="962" spans="1:17" x14ac:dyDescent="0.25">
      <c r="A962" s="105">
        <v>40297</v>
      </c>
      <c r="B962" t="s">
        <v>121</v>
      </c>
      <c r="C962" s="108">
        <v>5.5100000000000003E-2</v>
      </c>
      <c r="D962" s="108">
        <v>5.67E-2</v>
      </c>
      <c r="E962" s="108">
        <v>6.0499999999999998E-2</v>
      </c>
      <c r="F962" s="108">
        <v>5.74E-2</v>
      </c>
      <c r="G962" s="187">
        <v>0</v>
      </c>
      <c r="H962" s="108"/>
      <c r="I962" s="108">
        <v>5.1900000000000002E-2</v>
      </c>
      <c r="J962" s="108"/>
      <c r="K962" s="108">
        <v>5.6500000000000002E-2</v>
      </c>
      <c r="L962" s="108">
        <v>6.13E-2</v>
      </c>
      <c r="M962" s="108"/>
      <c r="N962" s="108"/>
      <c r="O962" s="189">
        <f t="shared" si="28"/>
        <v>40269</v>
      </c>
      <c r="Q962" s="185">
        <f t="shared" si="29"/>
        <v>-1.9999999999999879E-4</v>
      </c>
    </row>
    <row r="963" spans="1:17" x14ac:dyDescent="0.25">
      <c r="A963" s="105">
        <v>40298</v>
      </c>
      <c r="B963" t="s">
        <v>121</v>
      </c>
      <c r="C963" s="108">
        <v>5.4399999999999997E-2</v>
      </c>
      <c r="D963" s="108">
        <v>5.6000000000000001E-2</v>
      </c>
      <c r="E963" s="108">
        <v>5.9799999999999999E-2</v>
      </c>
      <c r="F963" s="108">
        <v>5.67E-2</v>
      </c>
      <c r="G963" s="187">
        <v>0</v>
      </c>
      <c r="H963" s="108"/>
      <c r="I963" s="108">
        <v>5.1299999999999998E-2</v>
      </c>
      <c r="J963" s="108"/>
      <c r="K963" s="108">
        <v>5.5800000000000002E-2</v>
      </c>
      <c r="L963" s="108">
        <v>6.0700000000000004E-2</v>
      </c>
      <c r="M963" s="108"/>
      <c r="N963" s="108"/>
      <c r="O963" s="189">
        <f t="shared" si="28"/>
        <v>40269</v>
      </c>
      <c r="Q963" s="185">
        <f t="shared" si="29"/>
        <v>-1.9999999999999879E-4</v>
      </c>
    </row>
    <row r="964" spans="1:17" x14ac:dyDescent="0.25">
      <c r="A964" s="105">
        <v>40301</v>
      </c>
      <c r="B964" t="s">
        <v>121</v>
      </c>
      <c r="C964" s="108">
        <v>5.4600000000000003E-2</v>
      </c>
      <c r="D964" s="108">
        <v>5.62E-2</v>
      </c>
      <c r="E964" s="108">
        <v>6.0100000000000001E-2</v>
      </c>
      <c r="F964" s="108">
        <v>5.7000000000000002E-2</v>
      </c>
      <c r="G964" s="187">
        <v>0</v>
      </c>
      <c r="H964" s="108"/>
      <c r="I964" s="108">
        <v>5.1500000000000004E-2</v>
      </c>
      <c r="J964" s="108"/>
      <c r="K964" s="108">
        <v>5.6100000000000004E-2</v>
      </c>
      <c r="L964" s="108">
        <v>6.0899999999999996E-2</v>
      </c>
      <c r="M964" s="108"/>
      <c r="N964" s="108"/>
      <c r="O964" s="189">
        <f t="shared" si="28"/>
        <v>40299</v>
      </c>
      <c r="Q964" s="185">
        <f t="shared" si="29"/>
        <v>-9.9999999999995925E-5</v>
      </c>
    </row>
    <row r="965" spans="1:17" x14ac:dyDescent="0.25">
      <c r="A965" s="105">
        <v>40302</v>
      </c>
      <c r="B965" t="s">
        <v>121</v>
      </c>
      <c r="C965" s="108">
        <v>5.3699999999999998E-2</v>
      </c>
      <c r="D965" s="108">
        <v>5.5199999999999999E-2</v>
      </c>
      <c r="E965" s="108">
        <v>5.9200000000000003E-2</v>
      </c>
      <c r="F965" s="108">
        <v>5.6000000000000001E-2</v>
      </c>
      <c r="G965" s="187">
        <v>0</v>
      </c>
      <c r="H965" s="108"/>
      <c r="I965" s="108">
        <v>5.0599999999999999E-2</v>
      </c>
      <c r="J965" s="108"/>
      <c r="K965" s="108">
        <v>5.5099999999999996E-2</v>
      </c>
      <c r="L965" s="108">
        <v>6.0100000000000001E-2</v>
      </c>
      <c r="M965" s="108"/>
      <c r="N965" s="108"/>
      <c r="O965" s="189">
        <f t="shared" ref="O965:O1028" si="30">DATE(YEAR(A965),MONTH(A965),1)</f>
        <v>40299</v>
      </c>
      <c r="Q965" s="185">
        <f t="shared" ref="Q965:Q1028" si="31">K965-D965</f>
        <v>-1.0000000000000286E-4</v>
      </c>
    </row>
    <row r="966" spans="1:17" x14ac:dyDescent="0.25">
      <c r="A966" s="105">
        <v>40303</v>
      </c>
      <c r="B966" t="s">
        <v>121</v>
      </c>
      <c r="C966" s="108">
        <v>5.33E-2</v>
      </c>
      <c r="D966" s="108">
        <v>5.4899999999999997E-2</v>
      </c>
      <c r="E966" s="108">
        <v>5.8900000000000001E-2</v>
      </c>
      <c r="F966" s="108">
        <v>5.57E-2</v>
      </c>
      <c r="G966" s="187">
        <v>0</v>
      </c>
      <c r="H966" s="108"/>
      <c r="I966" s="108">
        <v>5.0300000000000004E-2</v>
      </c>
      <c r="J966" s="108"/>
      <c r="K966" s="108">
        <v>5.4800000000000001E-2</v>
      </c>
      <c r="L966" s="108">
        <v>5.9800000000000006E-2</v>
      </c>
      <c r="M966" s="108"/>
      <c r="N966" s="108"/>
      <c r="O966" s="189">
        <f t="shared" si="30"/>
        <v>40299</v>
      </c>
      <c r="Q966" s="185">
        <f t="shared" si="31"/>
        <v>-9.9999999999995925E-5</v>
      </c>
    </row>
    <row r="967" spans="1:17" x14ac:dyDescent="0.25">
      <c r="A967" s="105">
        <v>40304</v>
      </c>
      <c r="B967" t="s">
        <v>121</v>
      </c>
      <c r="C967" s="108">
        <v>5.1499999999999997E-2</v>
      </c>
      <c r="D967" s="108">
        <v>5.3199999999999997E-2</v>
      </c>
      <c r="E967" s="108">
        <v>5.7099999999999998E-2</v>
      </c>
      <c r="F967" s="108">
        <v>5.3900000000000003E-2</v>
      </c>
      <c r="G967" s="187">
        <v>0</v>
      </c>
      <c r="H967" s="108"/>
      <c r="I967" s="108">
        <v>4.8000000000000001E-2</v>
      </c>
      <c r="J967" s="108"/>
      <c r="K967" s="108">
        <v>5.3099999999999994E-2</v>
      </c>
      <c r="L967" s="108">
        <v>5.8200000000000002E-2</v>
      </c>
      <c r="M967" s="108"/>
      <c r="N967" s="108"/>
      <c r="O967" s="189">
        <f t="shared" si="30"/>
        <v>40299</v>
      </c>
      <c r="Q967" s="185">
        <f t="shared" si="31"/>
        <v>-1.0000000000000286E-4</v>
      </c>
    </row>
    <row r="968" spans="1:17" x14ac:dyDescent="0.25">
      <c r="A968" s="105">
        <v>40305</v>
      </c>
      <c r="B968" t="s">
        <v>121</v>
      </c>
      <c r="C968" s="108">
        <v>5.3199999999999997E-2</v>
      </c>
      <c r="D968" s="108">
        <v>5.4899999999999997E-2</v>
      </c>
      <c r="E968" s="108">
        <v>5.8799999999999998E-2</v>
      </c>
      <c r="F968" s="108">
        <v>5.5599999999999997E-2</v>
      </c>
      <c r="G968" s="187">
        <v>0</v>
      </c>
      <c r="H968" s="108"/>
      <c r="I968" s="108">
        <v>4.9500000000000002E-2</v>
      </c>
      <c r="J968" s="108"/>
      <c r="K968" s="108">
        <v>5.4800000000000001E-2</v>
      </c>
      <c r="L968" s="108">
        <v>0.06</v>
      </c>
      <c r="M968" s="108"/>
      <c r="N968" s="108"/>
      <c r="O968" s="189">
        <f t="shared" si="30"/>
        <v>40299</v>
      </c>
      <c r="Q968" s="185">
        <f t="shared" si="31"/>
        <v>-9.9999999999995925E-5</v>
      </c>
    </row>
    <row r="969" spans="1:17" x14ac:dyDescent="0.25">
      <c r="A969" s="105">
        <v>40308</v>
      </c>
      <c r="B969" t="s">
        <v>121</v>
      </c>
      <c r="C969" s="108">
        <v>5.3900000000000003E-2</v>
      </c>
      <c r="D969" s="108">
        <v>5.6099999999999997E-2</v>
      </c>
      <c r="E969" s="108">
        <v>6.0100000000000001E-2</v>
      </c>
      <c r="F969" s="108">
        <v>5.67E-2</v>
      </c>
      <c r="G969" s="187">
        <v>0</v>
      </c>
      <c r="H969" s="108"/>
      <c r="I969" s="108">
        <v>5.0700000000000002E-2</v>
      </c>
      <c r="J969" s="108"/>
      <c r="K969" s="108">
        <v>5.5899999999999998E-2</v>
      </c>
      <c r="L969" s="108">
        <v>6.0999999999999999E-2</v>
      </c>
      <c r="M969" s="108"/>
      <c r="N969" s="108"/>
      <c r="O969" s="189">
        <f t="shared" si="30"/>
        <v>40299</v>
      </c>
      <c r="Q969" s="185">
        <f t="shared" si="31"/>
        <v>-1.9999999999999879E-4</v>
      </c>
    </row>
    <row r="970" spans="1:17" x14ac:dyDescent="0.25">
      <c r="A970" s="105">
        <v>40309</v>
      </c>
      <c r="B970" t="s">
        <v>121</v>
      </c>
      <c r="C970" s="108">
        <v>5.4100000000000002E-2</v>
      </c>
      <c r="D970" s="108">
        <v>5.62E-2</v>
      </c>
      <c r="E970" s="108">
        <v>6.0499999999999998E-2</v>
      </c>
      <c r="F970" s="108">
        <v>5.6899999999999999E-2</v>
      </c>
      <c r="G970" s="187">
        <v>0</v>
      </c>
      <c r="H970" s="108"/>
      <c r="I970" s="108">
        <v>5.0900000000000001E-2</v>
      </c>
      <c r="J970" s="108"/>
      <c r="K970" s="108">
        <v>5.5999999999999994E-2</v>
      </c>
      <c r="L970" s="108">
        <v>6.1399999999999996E-2</v>
      </c>
      <c r="M970" s="108"/>
      <c r="N970" s="108"/>
      <c r="O970" s="189">
        <f t="shared" si="30"/>
        <v>40299</v>
      </c>
      <c r="Q970" s="185">
        <f t="shared" si="31"/>
        <v>-2.0000000000000573E-4</v>
      </c>
    </row>
    <row r="971" spans="1:17" x14ac:dyDescent="0.25">
      <c r="A971" s="105">
        <v>40310</v>
      </c>
      <c r="B971" t="s">
        <v>121</v>
      </c>
      <c r="C971" s="108">
        <v>5.4600000000000003E-2</v>
      </c>
      <c r="D971" s="108">
        <v>5.67E-2</v>
      </c>
      <c r="E971" s="108">
        <v>6.0999999999999999E-2</v>
      </c>
      <c r="F971" s="108">
        <v>5.74E-2</v>
      </c>
      <c r="G971" s="187">
        <v>0</v>
      </c>
      <c r="H971" s="108"/>
      <c r="I971" s="108">
        <v>5.1299999999999998E-2</v>
      </c>
      <c r="J971" s="108"/>
      <c r="K971" s="108">
        <v>5.6399999999999999E-2</v>
      </c>
      <c r="L971" s="108">
        <v>6.1699999999999998E-2</v>
      </c>
      <c r="M971" s="108"/>
      <c r="N971" s="108"/>
      <c r="O971" s="189">
        <f t="shared" si="30"/>
        <v>40299</v>
      </c>
      <c r="Q971" s="185">
        <f t="shared" si="31"/>
        <v>-3.0000000000000165E-4</v>
      </c>
    </row>
    <row r="972" spans="1:17" x14ac:dyDescent="0.25">
      <c r="A972" s="105">
        <v>40311</v>
      </c>
      <c r="B972" t="s">
        <v>121</v>
      </c>
      <c r="C972" s="108">
        <v>5.4399999999999997E-2</v>
      </c>
      <c r="D972" s="108">
        <v>5.6500000000000002E-2</v>
      </c>
      <c r="E972" s="108">
        <v>6.08E-2</v>
      </c>
      <c r="F972" s="108">
        <v>5.7200000000000001E-2</v>
      </c>
      <c r="G972" s="187">
        <v>0</v>
      </c>
      <c r="H972" s="108"/>
      <c r="I972" s="108">
        <v>5.1100000000000007E-2</v>
      </c>
      <c r="J972" s="108"/>
      <c r="K972" s="108">
        <v>5.62E-2</v>
      </c>
      <c r="L972" s="108">
        <v>6.1500000000000006E-2</v>
      </c>
      <c r="M972" s="108"/>
      <c r="N972" s="108"/>
      <c r="O972" s="189">
        <f t="shared" si="30"/>
        <v>40299</v>
      </c>
      <c r="Q972" s="185">
        <f t="shared" si="31"/>
        <v>-3.0000000000000165E-4</v>
      </c>
    </row>
    <row r="973" spans="1:17" x14ac:dyDescent="0.25">
      <c r="A973" s="105">
        <v>40312</v>
      </c>
      <c r="B973" t="s">
        <v>121</v>
      </c>
      <c r="C973" s="108">
        <v>5.2900000000000003E-2</v>
      </c>
      <c r="D973" s="108">
        <v>5.5E-2</v>
      </c>
      <c r="E973" s="108">
        <v>5.9499999999999997E-2</v>
      </c>
      <c r="F973" s="108">
        <v>5.5800000000000002E-2</v>
      </c>
      <c r="G973" s="187">
        <v>0</v>
      </c>
      <c r="H973" s="108"/>
      <c r="I973" s="108">
        <v>4.9699999999999994E-2</v>
      </c>
      <c r="J973" s="108"/>
      <c r="K973" s="108">
        <v>5.4900000000000004E-2</v>
      </c>
      <c r="L973" s="108">
        <v>6.0299999999999999E-2</v>
      </c>
      <c r="M973" s="108"/>
      <c r="N973" s="108"/>
      <c r="O973" s="189">
        <f t="shared" si="30"/>
        <v>40299</v>
      </c>
      <c r="Q973" s="185">
        <f t="shared" si="31"/>
        <v>-9.9999999999995925E-5</v>
      </c>
    </row>
    <row r="974" spans="1:17" x14ac:dyDescent="0.25">
      <c r="A974" s="105">
        <v>40315</v>
      </c>
      <c r="B974" t="s">
        <v>121</v>
      </c>
      <c r="C974" s="108">
        <v>5.3199999999999997E-2</v>
      </c>
      <c r="D974" s="108">
        <v>5.5300000000000002E-2</v>
      </c>
      <c r="E974" s="108">
        <v>5.9900000000000002E-2</v>
      </c>
      <c r="F974" s="108">
        <v>5.6099999999999997E-2</v>
      </c>
      <c r="G974" s="187">
        <v>0</v>
      </c>
      <c r="H974" s="108"/>
      <c r="I974" s="108">
        <v>4.99E-2</v>
      </c>
      <c r="J974" s="108"/>
      <c r="K974" s="108">
        <v>5.5099999999999996E-2</v>
      </c>
      <c r="L974" s="108">
        <v>6.0599999999999994E-2</v>
      </c>
      <c r="M974" s="108"/>
      <c r="N974" s="108"/>
      <c r="O974" s="189">
        <f t="shared" si="30"/>
        <v>40299</v>
      </c>
      <c r="Q974" s="185">
        <f t="shared" si="31"/>
        <v>-2.0000000000000573E-4</v>
      </c>
    </row>
    <row r="975" spans="1:17" x14ac:dyDescent="0.25">
      <c r="A975" s="105">
        <v>40316</v>
      </c>
      <c r="B975" t="s">
        <v>121</v>
      </c>
      <c r="C975" s="108">
        <v>5.2299999999999999E-2</v>
      </c>
      <c r="D975" s="108">
        <v>5.4300000000000001E-2</v>
      </c>
      <c r="E975" s="108">
        <v>5.9299999999999999E-2</v>
      </c>
      <c r="F975" s="108">
        <v>5.5300000000000002E-2</v>
      </c>
      <c r="G975" s="187">
        <v>0</v>
      </c>
      <c r="H975" s="108"/>
      <c r="I975" s="108">
        <v>4.8899999999999999E-2</v>
      </c>
      <c r="J975" s="108"/>
      <c r="K975" s="108">
        <v>5.4199999999999998E-2</v>
      </c>
      <c r="L975" s="108">
        <v>5.9900000000000002E-2</v>
      </c>
      <c r="M975" s="108"/>
      <c r="N975" s="108"/>
      <c r="O975" s="189">
        <f t="shared" si="30"/>
        <v>40299</v>
      </c>
      <c r="Q975" s="185">
        <f t="shared" si="31"/>
        <v>-1.0000000000000286E-4</v>
      </c>
    </row>
    <row r="976" spans="1:17" x14ac:dyDescent="0.25">
      <c r="A976" s="105">
        <v>40317</v>
      </c>
      <c r="B976" t="s">
        <v>121</v>
      </c>
      <c r="C976" s="108">
        <v>5.2200000000000003E-2</v>
      </c>
      <c r="D976" s="108">
        <v>5.4300000000000001E-2</v>
      </c>
      <c r="E976" s="108">
        <v>5.9299999999999999E-2</v>
      </c>
      <c r="F976" s="108">
        <v>5.5300000000000002E-2</v>
      </c>
      <c r="G976" s="187">
        <v>0</v>
      </c>
      <c r="H976" s="108"/>
      <c r="I976" s="108">
        <v>4.8799999999999996E-2</v>
      </c>
      <c r="J976" s="108"/>
      <c r="K976" s="108">
        <v>5.4299999999999994E-2</v>
      </c>
      <c r="L976" s="108">
        <v>6.0100000000000001E-2</v>
      </c>
      <c r="M976" s="108"/>
      <c r="N976" s="108"/>
      <c r="O976" s="189">
        <f t="shared" si="30"/>
        <v>40299</v>
      </c>
      <c r="Q976" s="185">
        <f t="shared" si="31"/>
        <v>0</v>
      </c>
    </row>
    <row r="977" spans="1:17" x14ac:dyDescent="0.25">
      <c r="A977" s="105">
        <v>40319</v>
      </c>
      <c r="B977" t="s">
        <v>121</v>
      </c>
      <c r="C977" s="108">
        <v>5.0900000000000001E-2</v>
      </c>
      <c r="D977" s="108">
        <v>5.3199999999999997E-2</v>
      </c>
      <c r="E977" s="108">
        <v>5.8700000000000002E-2</v>
      </c>
      <c r="F977" s="108">
        <v>5.4300000000000001E-2</v>
      </c>
      <c r="G977" s="187">
        <v>0</v>
      </c>
      <c r="H977" s="108"/>
      <c r="I977" s="108">
        <v>4.7800000000000002E-2</v>
      </c>
      <c r="J977" s="108"/>
      <c r="K977" s="108">
        <v>5.33E-2</v>
      </c>
      <c r="L977" s="108">
        <v>5.96E-2</v>
      </c>
      <c r="M977" s="108"/>
      <c r="N977" s="108"/>
      <c r="O977" s="189">
        <f t="shared" si="30"/>
        <v>40299</v>
      </c>
      <c r="Q977" s="185">
        <f t="shared" si="31"/>
        <v>1.0000000000000286E-4</v>
      </c>
    </row>
    <row r="978" spans="1:17" x14ac:dyDescent="0.25">
      <c r="A978" s="105">
        <v>40322</v>
      </c>
      <c r="B978" t="s">
        <v>121</v>
      </c>
      <c r="C978" s="108">
        <v>5.1400000000000001E-2</v>
      </c>
      <c r="D978" s="108">
        <v>5.3800000000000001E-2</v>
      </c>
      <c r="E978" s="108">
        <v>5.9299999999999999E-2</v>
      </c>
      <c r="F978" s="108">
        <v>5.4800000000000001E-2</v>
      </c>
      <c r="G978" s="187">
        <v>0</v>
      </c>
      <c r="H978" s="108"/>
      <c r="I978" s="108">
        <v>4.8300000000000003E-2</v>
      </c>
      <c r="J978" s="108"/>
      <c r="K978" s="108">
        <v>5.3800000000000001E-2</v>
      </c>
      <c r="L978" s="108">
        <v>6.0199999999999997E-2</v>
      </c>
      <c r="M978" s="108"/>
      <c r="N978" s="108"/>
      <c r="O978" s="189">
        <f t="shared" si="30"/>
        <v>40299</v>
      </c>
      <c r="Q978" s="185">
        <f t="shared" si="31"/>
        <v>0</v>
      </c>
    </row>
    <row r="979" spans="1:17" x14ac:dyDescent="0.25">
      <c r="A979" s="105">
        <v>40323</v>
      </c>
      <c r="B979" t="s">
        <v>121</v>
      </c>
      <c r="C979" s="108">
        <v>5.16E-2</v>
      </c>
      <c r="D979" s="108">
        <v>5.3600000000000002E-2</v>
      </c>
      <c r="E979" s="108">
        <v>5.91E-2</v>
      </c>
      <c r="F979" s="108">
        <v>5.4800000000000001E-2</v>
      </c>
      <c r="G979" s="187">
        <v>0</v>
      </c>
      <c r="H979" s="108"/>
      <c r="I979" s="108">
        <v>4.7699999999999992E-2</v>
      </c>
      <c r="J979" s="108"/>
      <c r="K979" s="108">
        <v>5.3600000000000002E-2</v>
      </c>
      <c r="L979" s="108">
        <v>5.9900000000000002E-2</v>
      </c>
      <c r="M979" s="108"/>
      <c r="N979" s="108"/>
      <c r="O979" s="189">
        <f t="shared" si="30"/>
        <v>40299</v>
      </c>
      <c r="Q979" s="185">
        <f t="shared" si="31"/>
        <v>0</v>
      </c>
    </row>
    <row r="980" spans="1:17" x14ac:dyDescent="0.25">
      <c r="A980" s="105">
        <v>40324</v>
      </c>
      <c r="B980" t="s">
        <v>121</v>
      </c>
      <c r="C980" s="108">
        <v>5.2200000000000003E-2</v>
      </c>
      <c r="D980" s="108">
        <v>5.4600000000000003E-2</v>
      </c>
      <c r="E980" s="108">
        <v>6.0100000000000001E-2</v>
      </c>
      <c r="F980" s="108">
        <v>5.5599999999999997E-2</v>
      </c>
      <c r="G980" s="187">
        <v>0</v>
      </c>
      <c r="H980" s="108"/>
      <c r="I980" s="108">
        <v>4.8899999999999999E-2</v>
      </c>
      <c r="J980" s="108"/>
      <c r="K980" s="108">
        <v>5.45E-2</v>
      </c>
      <c r="L980" s="108">
        <v>6.08E-2</v>
      </c>
      <c r="M980" s="108"/>
      <c r="N980" s="108"/>
      <c r="O980" s="189">
        <f t="shared" si="30"/>
        <v>40299</v>
      </c>
      <c r="Q980" s="185">
        <f t="shared" si="31"/>
        <v>-1.0000000000000286E-4</v>
      </c>
    </row>
    <row r="981" spans="1:17" x14ac:dyDescent="0.25">
      <c r="A981" s="105">
        <v>40325</v>
      </c>
      <c r="B981" t="s">
        <v>121</v>
      </c>
      <c r="C981" s="108">
        <v>5.3400000000000003E-2</v>
      </c>
      <c r="D981" s="108">
        <v>5.5899999999999998E-2</v>
      </c>
      <c r="E981" s="108">
        <v>6.1699999999999998E-2</v>
      </c>
      <c r="F981" s="108">
        <v>5.7000000000000002E-2</v>
      </c>
      <c r="G981" s="187">
        <v>0</v>
      </c>
      <c r="H981" s="108"/>
      <c r="I981" s="108">
        <v>5.04E-2</v>
      </c>
      <c r="J981" s="108"/>
      <c r="K981" s="108">
        <v>5.57E-2</v>
      </c>
      <c r="L981" s="108">
        <v>6.2300000000000001E-2</v>
      </c>
      <c r="M981" s="108"/>
      <c r="N981" s="108"/>
      <c r="O981" s="189">
        <f t="shared" si="30"/>
        <v>40299</v>
      </c>
      <c r="Q981" s="185">
        <f t="shared" si="31"/>
        <v>-1.9999999999999879E-4</v>
      </c>
    </row>
    <row r="982" spans="1:17" x14ac:dyDescent="0.25">
      <c r="A982" s="105">
        <v>40326</v>
      </c>
      <c r="B982" t="s">
        <v>121</v>
      </c>
      <c r="C982" s="108">
        <v>5.3199999999999997E-2</v>
      </c>
      <c r="D982" s="108">
        <v>5.57E-2</v>
      </c>
      <c r="E982" s="108">
        <v>6.1600000000000002E-2</v>
      </c>
      <c r="F982" s="108">
        <v>5.6800000000000003E-2</v>
      </c>
      <c r="G982" s="187">
        <v>0</v>
      </c>
      <c r="H982" s="108"/>
      <c r="I982" s="108">
        <v>5.0099999999999999E-2</v>
      </c>
      <c r="J982" s="108"/>
      <c r="K982" s="108">
        <v>5.5399999999999998E-2</v>
      </c>
      <c r="L982" s="108">
        <v>6.2E-2</v>
      </c>
      <c r="M982" s="108"/>
      <c r="N982" s="108"/>
      <c r="O982" s="189">
        <f t="shared" si="30"/>
        <v>40299</v>
      </c>
      <c r="Q982" s="185">
        <f t="shared" si="31"/>
        <v>-3.0000000000000165E-4</v>
      </c>
    </row>
    <row r="983" spans="1:17" x14ac:dyDescent="0.25">
      <c r="A983" s="105">
        <v>40330</v>
      </c>
      <c r="B983" t="s">
        <v>121</v>
      </c>
      <c r="C983" s="108">
        <v>5.2999999999999999E-2</v>
      </c>
      <c r="D983" s="108">
        <v>5.5500000000000001E-2</v>
      </c>
      <c r="E983" s="108">
        <v>6.1600000000000002E-2</v>
      </c>
      <c r="F983" s="108">
        <v>5.67E-2</v>
      </c>
      <c r="G983" s="187">
        <v>0</v>
      </c>
      <c r="H983" s="108"/>
      <c r="I983" s="108">
        <v>4.9500000000000002E-2</v>
      </c>
      <c r="J983" s="108"/>
      <c r="K983" s="108">
        <v>5.5300000000000002E-2</v>
      </c>
      <c r="L983" s="108">
        <v>6.2100000000000002E-2</v>
      </c>
      <c r="M983" s="108"/>
      <c r="N983" s="108"/>
      <c r="O983" s="189">
        <f t="shared" si="30"/>
        <v>40330</v>
      </c>
      <c r="Q983" s="185">
        <f t="shared" si="31"/>
        <v>-1.9999999999999879E-4</v>
      </c>
    </row>
    <row r="984" spans="1:17" x14ac:dyDescent="0.25">
      <c r="A984" s="105">
        <v>40331</v>
      </c>
      <c r="B984" t="s">
        <v>121</v>
      </c>
      <c r="C984" s="108">
        <v>5.3600000000000002E-2</v>
      </c>
      <c r="D984" s="108">
        <v>5.6000000000000001E-2</v>
      </c>
      <c r="E984" s="108">
        <v>6.1899999999999997E-2</v>
      </c>
      <c r="F984" s="108">
        <v>5.7200000000000001E-2</v>
      </c>
      <c r="G984" s="187">
        <v>0</v>
      </c>
      <c r="H984" s="108"/>
      <c r="I984" s="108">
        <v>5.0199999999999995E-2</v>
      </c>
      <c r="J984" s="108"/>
      <c r="K984" s="108">
        <v>5.5800000000000002E-2</v>
      </c>
      <c r="L984" s="108">
        <v>6.2600000000000003E-2</v>
      </c>
      <c r="M984" s="108"/>
      <c r="N984" s="108"/>
      <c r="O984" s="189">
        <f t="shared" si="30"/>
        <v>40330</v>
      </c>
      <c r="Q984" s="185">
        <f t="shared" si="31"/>
        <v>-1.9999999999999879E-4</v>
      </c>
    </row>
    <row r="985" spans="1:17" x14ac:dyDescent="0.25">
      <c r="A985" s="105">
        <v>40332</v>
      </c>
      <c r="B985" t="s">
        <v>121</v>
      </c>
      <c r="C985" s="108">
        <v>5.4100000000000002E-2</v>
      </c>
      <c r="D985" s="108">
        <v>5.6599999999999998E-2</v>
      </c>
      <c r="E985" s="108">
        <v>6.2600000000000003E-2</v>
      </c>
      <c r="F985" s="108">
        <v>5.7799999999999997E-2</v>
      </c>
      <c r="G985" s="187">
        <v>0</v>
      </c>
      <c r="H985" s="108"/>
      <c r="I985" s="108">
        <v>5.0499999999999996E-2</v>
      </c>
      <c r="J985" s="108"/>
      <c r="K985" s="108">
        <v>5.6299999999999996E-2</v>
      </c>
      <c r="L985" s="108">
        <v>6.3099999999999989E-2</v>
      </c>
      <c r="M985" s="108"/>
      <c r="N985" s="108"/>
      <c r="O985" s="189">
        <f t="shared" si="30"/>
        <v>40330</v>
      </c>
      <c r="Q985" s="185">
        <f t="shared" si="31"/>
        <v>-3.0000000000000165E-4</v>
      </c>
    </row>
    <row r="986" spans="1:17" x14ac:dyDescent="0.25">
      <c r="A986" s="105">
        <v>40333</v>
      </c>
      <c r="B986" t="s">
        <v>121</v>
      </c>
      <c r="C986" s="108">
        <v>5.2400000000000002E-2</v>
      </c>
      <c r="D986" s="108">
        <v>5.4800000000000001E-2</v>
      </c>
      <c r="E986" s="108">
        <v>6.1100000000000002E-2</v>
      </c>
      <c r="F986" s="108">
        <v>5.6099999999999997E-2</v>
      </c>
      <c r="G986" s="187">
        <v>0</v>
      </c>
      <c r="H986" s="108"/>
      <c r="I986" s="108">
        <v>4.8799999999999996E-2</v>
      </c>
      <c r="J986" s="108"/>
      <c r="K986" s="108">
        <v>5.45E-2</v>
      </c>
      <c r="L986" s="108">
        <v>6.1500000000000006E-2</v>
      </c>
      <c r="M986" s="108"/>
      <c r="N986" s="108"/>
      <c r="O986" s="189">
        <f t="shared" si="30"/>
        <v>40330</v>
      </c>
      <c r="Q986" s="185">
        <f t="shared" si="31"/>
        <v>-3.0000000000000165E-4</v>
      </c>
    </row>
    <row r="987" spans="1:17" x14ac:dyDescent="0.25">
      <c r="A987" s="105">
        <v>40336</v>
      </c>
      <c r="B987" t="s">
        <v>121</v>
      </c>
      <c r="C987" s="108">
        <v>5.2400000000000002E-2</v>
      </c>
      <c r="D987" s="108">
        <v>5.4899999999999997E-2</v>
      </c>
      <c r="E987" s="108">
        <v>6.13E-2</v>
      </c>
      <c r="F987" s="108">
        <v>5.62E-2</v>
      </c>
      <c r="G987" s="187">
        <v>0</v>
      </c>
      <c r="H987" s="108"/>
      <c r="I987" s="108">
        <v>4.8899999999999999E-2</v>
      </c>
      <c r="J987" s="108"/>
      <c r="K987" s="108">
        <v>5.4600000000000003E-2</v>
      </c>
      <c r="L987" s="108">
        <v>6.1699999999999998E-2</v>
      </c>
      <c r="M987" s="108"/>
      <c r="N987" s="108"/>
      <c r="O987" s="189">
        <f t="shared" si="30"/>
        <v>40330</v>
      </c>
      <c r="Q987" s="185">
        <f t="shared" si="31"/>
        <v>-2.9999999999999472E-4</v>
      </c>
    </row>
    <row r="988" spans="1:17" x14ac:dyDescent="0.25">
      <c r="A988" s="105">
        <v>40337</v>
      </c>
      <c r="B988" t="s">
        <v>121</v>
      </c>
      <c r="C988" s="108">
        <v>5.21E-2</v>
      </c>
      <c r="D988" s="108">
        <v>5.4600000000000003E-2</v>
      </c>
      <c r="E988" s="108">
        <v>6.1199999999999997E-2</v>
      </c>
      <c r="F988" s="108">
        <v>5.6000000000000001E-2</v>
      </c>
      <c r="G988" s="187">
        <v>0</v>
      </c>
      <c r="H988" s="108"/>
      <c r="I988" s="108">
        <v>4.8600000000000004E-2</v>
      </c>
      <c r="J988" s="108"/>
      <c r="K988" s="108">
        <v>5.4299999999999994E-2</v>
      </c>
      <c r="L988" s="108">
        <v>6.1699999999999998E-2</v>
      </c>
      <c r="M988" s="108"/>
      <c r="N988" s="108"/>
      <c r="O988" s="189">
        <f t="shared" si="30"/>
        <v>40330</v>
      </c>
      <c r="Q988" s="185">
        <f t="shared" si="31"/>
        <v>-3.0000000000000859E-4</v>
      </c>
    </row>
    <row r="989" spans="1:17" x14ac:dyDescent="0.25">
      <c r="A989" s="105">
        <v>40338</v>
      </c>
      <c r="B989" t="s">
        <v>121</v>
      </c>
      <c r="C989" s="108">
        <v>5.2400000000000002E-2</v>
      </c>
      <c r="D989" s="108">
        <v>5.4899999999999997E-2</v>
      </c>
      <c r="E989" s="108">
        <v>6.1600000000000002E-2</v>
      </c>
      <c r="F989" s="108">
        <v>5.6300000000000003E-2</v>
      </c>
      <c r="G989" s="187">
        <v>0</v>
      </c>
      <c r="H989" s="108"/>
      <c r="I989" s="108">
        <v>4.8799999999999996E-2</v>
      </c>
      <c r="J989" s="108"/>
      <c r="K989" s="108">
        <v>5.4600000000000003E-2</v>
      </c>
      <c r="L989" s="108">
        <v>6.2E-2</v>
      </c>
      <c r="M989" s="108"/>
      <c r="N989" s="108"/>
      <c r="O989" s="189">
        <f t="shared" si="30"/>
        <v>40330</v>
      </c>
      <c r="Q989" s="185">
        <f t="shared" si="31"/>
        <v>-2.9999999999999472E-4</v>
      </c>
    </row>
    <row r="990" spans="1:17" x14ac:dyDescent="0.25">
      <c r="A990" s="105">
        <v>40339</v>
      </c>
      <c r="B990" t="s">
        <v>121</v>
      </c>
      <c r="C990" s="108">
        <v>5.3600000000000002E-2</v>
      </c>
      <c r="D990" s="108">
        <v>5.6000000000000001E-2</v>
      </c>
      <c r="E990" s="108">
        <v>6.2799999999999995E-2</v>
      </c>
      <c r="F990" s="108">
        <v>5.7500000000000002E-2</v>
      </c>
      <c r="G990" s="187">
        <v>0</v>
      </c>
      <c r="H990" s="108"/>
      <c r="I990" s="108">
        <v>0.05</v>
      </c>
      <c r="J990" s="108"/>
      <c r="K990" s="108">
        <v>5.5800000000000002E-2</v>
      </c>
      <c r="L990" s="108">
        <v>6.3399999999999998E-2</v>
      </c>
      <c r="M990" s="108"/>
      <c r="N990" s="108"/>
      <c r="O990" s="189">
        <f t="shared" si="30"/>
        <v>40330</v>
      </c>
      <c r="Q990" s="185">
        <f t="shared" si="31"/>
        <v>-1.9999999999999879E-4</v>
      </c>
    </row>
    <row r="991" spans="1:17" x14ac:dyDescent="0.25">
      <c r="A991" s="105">
        <v>40340</v>
      </c>
      <c r="B991" t="s">
        <v>121</v>
      </c>
      <c r="C991" s="108">
        <v>5.2200000000000003E-2</v>
      </c>
      <c r="D991" s="108">
        <v>5.4800000000000001E-2</v>
      </c>
      <c r="E991" s="108">
        <v>6.2399999999999997E-2</v>
      </c>
      <c r="F991" s="108">
        <v>5.6500000000000002E-2</v>
      </c>
      <c r="G991" s="187">
        <v>0</v>
      </c>
      <c r="H991" s="108"/>
      <c r="I991" s="108">
        <v>4.8899999999999999E-2</v>
      </c>
      <c r="J991" s="108"/>
      <c r="K991" s="108">
        <v>5.4600000000000003E-2</v>
      </c>
      <c r="L991" s="108">
        <v>6.2800000000000009E-2</v>
      </c>
      <c r="M991" s="108"/>
      <c r="N991" s="108"/>
      <c r="O991" s="189">
        <f t="shared" si="30"/>
        <v>40330</v>
      </c>
      <c r="Q991" s="185">
        <f t="shared" si="31"/>
        <v>-1.9999999999999879E-4</v>
      </c>
    </row>
    <row r="992" spans="1:17" x14ac:dyDescent="0.25">
      <c r="A992" s="105">
        <v>40343</v>
      </c>
      <c r="B992" t="s">
        <v>121</v>
      </c>
      <c r="C992" s="108">
        <v>5.3199999999999997E-2</v>
      </c>
      <c r="D992" s="108">
        <v>5.5399999999999998E-2</v>
      </c>
      <c r="E992" s="108">
        <v>6.2899999999999998E-2</v>
      </c>
      <c r="F992" s="108">
        <v>5.7200000000000001E-2</v>
      </c>
      <c r="G992" s="187">
        <v>0</v>
      </c>
      <c r="H992" s="108"/>
      <c r="I992" s="108">
        <v>4.9599999999999998E-2</v>
      </c>
      <c r="J992" s="108"/>
      <c r="K992" s="108">
        <v>5.5199999999999999E-2</v>
      </c>
      <c r="L992" s="108">
        <v>6.3399999999999998E-2</v>
      </c>
      <c r="M992" s="108"/>
      <c r="N992" s="108"/>
      <c r="O992" s="189">
        <f t="shared" si="30"/>
        <v>40330</v>
      </c>
      <c r="Q992" s="185">
        <f t="shared" si="31"/>
        <v>-1.9999999999999879E-4</v>
      </c>
    </row>
    <row r="993" spans="1:17" x14ac:dyDescent="0.25">
      <c r="A993" s="105">
        <v>40344</v>
      </c>
      <c r="B993" t="s">
        <v>121</v>
      </c>
      <c r="C993" s="108">
        <v>5.3199999999999997E-2</v>
      </c>
      <c r="D993" s="108">
        <v>5.5599999999999997E-2</v>
      </c>
      <c r="E993" s="108">
        <v>6.3200000000000006E-2</v>
      </c>
      <c r="F993" s="108">
        <v>5.7299999999999997E-2</v>
      </c>
      <c r="G993" s="187">
        <v>0</v>
      </c>
      <c r="H993" s="108"/>
      <c r="I993" s="108">
        <v>4.99E-2</v>
      </c>
      <c r="J993" s="108"/>
      <c r="K993" s="108">
        <v>5.5500000000000001E-2</v>
      </c>
      <c r="L993" s="108">
        <v>6.3700000000000007E-2</v>
      </c>
      <c r="M993" s="108"/>
      <c r="N993" s="108"/>
      <c r="O993" s="189">
        <f t="shared" si="30"/>
        <v>40330</v>
      </c>
      <c r="Q993" s="185">
        <f t="shared" si="31"/>
        <v>-9.9999999999995925E-5</v>
      </c>
    </row>
    <row r="994" spans="1:17" x14ac:dyDescent="0.25">
      <c r="A994" s="105">
        <v>40345</v>
      </c>
      <c r="B994" t="s">
        <v>121</v>
      </c>
      <c r="C994" s="108">
        <v>5.2900000000000003E-2</v>
      </c>
      <c r="D994" s="108">
        <v>5.5199999999999999E-2</v>
      </c>
      <c r="E994" s="108">
        <v>6.2700000000000006E-2</v>
      </c>
      <c r="F994" s="108">
        <v>5.6899999999999999E-2</v>
      </c>
      <c r="G994" s="187">
        <v>0</v>
      </c>
      <c r="H994" s="108"/>
      <c r="I994" s="108">
        <v>4.9599999999999998E-2</v>
      </c>
      <c r="J994" s="108"/>
      <c r="K994" s="108">
        <v>5.5099999999999996E-2</v>
      </c>
      <c r="L994" s="108">
        <v>6.3399999999999998E-2</v>
      </c>
      <c r="M994" s="108"/>
      <c r="N994" s="108"/>
      <c r="O994" s="189">
        <f t="shared" si="30"/>
        <v>40330</v>
      </c>
      <c r="Q994" s="185">
        <f t="shared" si="31"/>
        <v>-1.0000000000000286E-4</v>
      </c>
    </row>
    <row r="995" spans="1:17" x14ac:dyDescent="0.25">
      <c r="A995" s="105">
        <v>40346</v>
      </c>
      <c r="B995" t="s">
        <v>121</v>
      </c>
      <c r="C995" s="108">
        <v>5.21E-2</v>
      </c>
      <c r="D995" s="108">
        <v>5.4399999999999997E-2</v>
      </c>
      <c r="E995" s="108">
        <v>6.1899999999999997E-2</v>
      </c>
      <c r="F995" s="108">
        <v>5.6099999999999997E-2</v>
      </c>
      <c r="G995" s="187">
        <v>0</v>
      </c>
      <c r="H995" s="108"/>
      <c r="I995" s="108">
        <v>4.8600000000000004E-2</v>
      </c>
      <c r="J995" s="108"/>
      <c r="K995" s="108">
        <v>5.4299999999999994E-2</v>
      </c>
      <c r="L995" s="108">
        <v>6.25E-2</v>
      </c>
      <c r="M995" s="108"/>
      <c r="N995" s="108"/>
      <c r="O995" s="189">
        <f t="shared" si="30"/>
        <v>40330</v>
      </c>
      <c r="Q995" s="185">
        <f t="shared" si="31"/>
        <v>-1.0000000000000286E-4</v>
      </c>
    </row>
    <row r="996" spans="1:17" x14ac:dyDescent="0.25">
      <c r="A996" s="105">
        <v>40347</v>
      </c>
      <c r="B996" t="s">
        <v>121</v>
      </c>
      <c r="C996" s="108">
        <v>5.2400000000000002E-2</v>
      </c>
      <c r="D996" s="108">
        <v>5.4699999999999999E-2</v>
      </c>
      <c r="E996" s="108">
        <v>6.2300000000000001E-2</v>
      </c>
      <c r="F996" s="108">
        <v>5.6500000000000002E-2</v>
      </c>
      <c r="G996" s="187">
        <v>0</v>
      </c>
      <c r="H996" s="108"/>
      <c r="I996" s="108">
        <v>4.87E-2</v>
      </c>
      <c r="J996" s="108"/>
      <c r="K996" s="108">
        <v>5.4600000000000003E-2</v>
      </c>
      <c r="L996" s="108">
        <v>6.2800000000000009E-2</v>
      </c>
      <c r="M996" s="108"/>
      <c r="N996" s="108"/>
      <c r="O996" s="189">
        <f t="shared" si="30"/>
        <v>40330</v>
      </c>
      <c r="Q996" s="185">
        <f t="shared" si="31"/>
        <v>-9.9999999999995925E-5</v>
      </c>
    </row>
    <row r="997" spans="1:17" x14ac:dyDescent="0.25">
      <c r="A997" s="105">
        <v>40350</v>
      </c>
      <c r="B997" t="s">
        <v>121</v>
      </c>
      <c r="C997" s="108">
        <v>5.2299999999999999E-2</v>
      </c>
      <c r="D997" s="108">
        <v>5.4899999999999997E-2</v>
      </c>
      <c r="E997" s="108">
        <v>6.2399999999999997E-2</v>
      </c>
      <c r="F997" s="108">
        <v>5.6500000000000002E-2</v>
      </c>
      <c r="G997" s="187">
        <v>0</v>
      </c>
      <c r="H997" s="108"/>
      <c r="I997" s="108">
        <v>4.8899999999999999E-2</v>
      </c>
      <c r="J997" s="108"/>
      <c r="K997" s="108">
        <v>5.4699999999999999E-2</v>
      </c>
      <c r="L997" s="108">
        <v>6.2800000000000009E-2</v>
      </c>
      <c r="M997" s="108"/>
      <c r="N997" s="108"/>
      <c r="O997" s="189">
        <f t="shared" si="30"/>
        <v>40330</v>
      </c>
      <c r="Q997" s="185">
        <f t="shared" si="31"/>
        <v>-1.9999999999999879E-4</v>
      </c>
    </row>
    <row r="998" spans="1:17" x14ac:dyDescent="0.25">
      <c r="A998" s="105">
        <v>40351</v>
      </c>
      <c r="B998" t="s">
        <v>121</v>
      </c>
      <c r="C998" s="108">
        <v>5.1700000000000003E-2</v>
      </c>
      <c r="D998" s="108">
        <v>5.4199999999999998E-2</v>
      </c>
      <c r="E998" s="108">
        <v>6.1800000000000001E-2</v>
      </c>
      <c r="F998" s="108">
        <v>5.5899999999999998E-2</v>
      </c>
      <c r="G998" s="187">
        <v>0</v>
      </c>
      <c r="H998" s="108"/>
      <c r="I998" s="108">
        <v>4.82E-2</v>
      </c>
      <c r="J998" s="108"/>
      <c r="K998" s="108">
        <v>5.4000000000000006E-2</v>
      </c>
      <c r="L998" s="108">
        <v>6.2199999999999998E-2</v>
      </c>
      <c r="M998" s="108"/>
      <c r="N998" s="108"/>
      <c r="O998" s="189">
        <f t="shared" si="30"/>
        <v>40330</v>
      </c>
      <c r="Q998" s="185">
        <f t="shared" si="31"/>
        <v>-1.9999999999999185E-4</v>
      </c>
    </row>
    <row r="999" spans="1:17" x14ac:dyDescent="0.25">
      <c r="A999" s="105">
        <v>40352</v>
      </c>
      <c r="B999" t="s">
        <v>121</v>
      </c>
      <c r="C999" s="108">
        <v>5.1299999999999998E-2</v>
      </c>
      <c r="D999" s="108">
        <v>5.3800000000000001E-2</v>
      </c>
      <c r="E999" s="108">
        <v>6.1400000000000003E-2</v>
      </c>
      <c r="F999" s="108">
        <v>5.5500000000000001E-2</v>
      </c>
      <c r="G999" s="187">
        <v>0</v>
      </c>
      <c r="H999" s="108"/>
      <c r="I999" s="108">
        <v>4.82E-2</v>
      </c>
      <c r="J999" s="108"/>
      <c r="K999" s="108">
        <v>5.3600000000000002E-2</v>
      </c>
      <c r="L999" s="108">
        <v>6.1799999999999994E-2</v>
      </c>
      <c r="M999" s="108"/>
      <c r="N999" s="108"/>
      <c r="O999" s="189">
        <f t="shared" si="30"/>
        <v>40330</v>
      </c>
      <c r="Q999" s="185">
        <f t="shared" si="31"/>
        <v>-1.9999999999999879E-4</v>
      </c>
    </row>
    <row r="1000" spans="1:17" x14ac:dyDescent="0.25">
      <c r="A1000" s="105">
        <v>40354</v>
      </c>
      <c r="B1000" t="s">
        <v>121</v>
      </c>
      <c r="C1000" s="108">
        <v>5.11E-2</v>
      </c>
      <c r="D1000" s="108">
        <v>5.3800000000000001E-2</v>
      </c>
      <c r="E1000" s="108">
        <v>6.1499999999999999E-2</v>
      </c>
      <c r="F1000" s="108">
        <v>5.5500000000000001E-2</v>
      </c>
      <c r="G1000" s="187">
        <v>0</v>
      </c>
      <c r="H1000" s="108"/>
      <c r="I1000" s="108">
        <v>4.8300000000000003E-2</v>
      </c>
      <c r="J1000" s="108"/>
      <c r="K1000" s="108">
        <v>5.3600000000000002E-2</v>
      </c>
      <c r="L1000" s="108">
        <v>6.2100000000000002E-2</v>
      </c>
      <c r="M1000" s="108"/>
      <c r="N1000" s="108"/>
      <c r="O1000" s="189">
        <f t="shared" si="30"/>
        <v>40330</v>
      </c>
      <c r="Q1000" s="185">
        <f t="shared" si="31"/>
        <v>-1.9999999999999879E-4</v>
      </c>
    </row>
    <row r="1001" spans="1:17" x14ac:dyDescent="0.25">
      <c r="A1001" s="105">
        <v>40357</v>
      </c>
      <c r="B1001" t="s">
        <v>121</v>
      </c>
      <c r="C1001" s="108">
        <v>5.0599999999999999E-2</v>
      </c>
      <c r="D1001" s="108">
        <v>5.3100000000000001E-2</v>
      </c>
      <c r="E1001" s="108">
        <v>6.0999999999999999E-2</v>
      </c>
      <c r="F1001" s="108">
        <v>5.4899999999999997E-2</v>
      </c>
      <c r="G1001" s="187">
        <v>0</v>
      </c>
      <c r="H1001" s="108"/>
      <c r="I1001" s="108">
        <v>4.7800000000000002E-2</v>
      </c>
      <c r="J1001" s="108"/>
      <c r="K1001" s="108">
        <v>5.2999999999999999E-2</v>
      </c>
      <c r="L1001" s="108">
        <v>6.1500000000000006E-2</v>
      </c>
      <c r="M1001" s="108"/>
      <c r="N1001" s="108"/>
      <c r="O1001" s="189">
        <f t="shared" si="30"/>
        <v>40330</v>
      </c>
      <c r="Q1001" s="185">
        <f t="shared" si="31"/>
        <v>-1.0000000000000286E-4</v>
      </c>
    </row>
    <row r="1002" spans="1:17" x14ac:dyDescent="0.25">
      <c r="A1002" s="105">
        <v>40360</v>
      </c>
      <c r="B1002" t="s">
        <v>121</v>
      </c>
      <c r="C1002" s="108">
        <v>4.9000000000000002E-2</v>
      </c>
      <c r="D1002" s="108">
        <v>5.1700000000000003E-2</v>
      </c>
      <c r="E1002" s="108">
        <v>5.96E-2</v>
      </c>
      <c r="F1002" s="108">
        <v>5.3400000000000003E-2</v>
      </c>
      <c r="G1002" s="187">
        <v>0</v>
      </c>
      <c r="H1002" s="108"/>
      <c r="I1002" s="108">
        <v>4.6199999999999998E-2</v>
      </c>
      <c r="J1002" s="108"/>
      <c r="K1002" s="108">
        <v>5.16E-2</v>
      </c>
      <c r="L1002" s="108">
        <v>5.9800000000000006E-2</v>
      </c>
      <c r="M1002" s="108"/>
      <c r="N1002" s="108"/>
      <c r="O1002" s="189">
        <f t="shared" si="30"/>
        <v>40360</v>
      </c>
      <c r="Q1002" s="185">
        <f t="shared" si="31"/>
        <v>-1.0000000000000286E-4</v>
      </c>
    </row>
    <row r="1003" spans="1:17" x14ac:dyDescent="0.25">
      <c r="A1003" s="105">
        <v>40361</v>
      </c>
      <c r="B1003" t="s">
        <v>121</v>
      </c>
      <c r="C1003" s="108">
        <v>4.9799999999999997E-2</v>
      </c>
      <c r="D1003" s="108">
        <v>5.2400000000000002E-2</v>
      </c>
      <c r="E1003" s="108">
        <v>6.0199999999999997E-2</v>
      </c>
      <c r="F1003" s="108">
        <v>5.4100000000000002E-2</v>
      </c>
      <c r="G1003" s="187">
        <v>0</v>
      </c>
      <c r="H1003" s="108"/>
      <c r="I1003" s="108">
        <v>4.6900000000000004E-2</v>
      </c>
      <c r="J1003" s="108"/>
      <c r="K1003" s="108">
        <v>5.2300000000000006E-2</v>
      </c>
      <c r="L1003" s="108">
        <v>6.0400000000000002E-2</v>
      </c>
      <c r="M1003" s="108"/>
      <c r="N1003" s="108"/>
      <c r="O1003" s="189">
        <f t="shared" si="30"/>
        <v>40360</v>
      </c>
      <c r="Q1003" s="185">
        <f t="shared" si="31"/>
        <v>-9.9999999999995925E-5</v>
      </c>
    </row>
    <row r="1004" spans="1:17" x14ac:dyDescent="0.25">
      <c r="A1004" s="105">
        <v>40365</v>
      </c>
      <c r="B1004" t="s">
        <v>121</v>
      </c>
      <c r="C1004" s="108">
        <v>4.9299999999999997E-2</v>
      </c>
      <c r="D1004" s="108">
        <v>5.1900000000000002E-2</v>
      </c>
      <c r="E1004" s="108">
        <v>5.9799999999999999E-2</v>
      </c>
      <c r="F1004" s="108">
        <v>5.3699999999999998E-2</v>
      </c>
      <c r="G1004" s="187">
        <v>0</v>
      </c>
      <c r="H1004" s="108"/>
      <c r="I1004" s="108">
        <v>4.6399999999999997E-2</v>
      </c>
      <c r="J1004" s="108"/>
      <c r="K1004" s="108">
        <v>5.1799999999999999E-2</v>
      </c>
      <c r="L1004" s="108">
        <v>0.06</v>
      </c>
      <c r="M1004" s="108"/>
      <c r="N1004" s="108"/>
      <c r="O1004" s="189">
        <f t="shared" si="30"/>
        <v>40360</v>
      </c>
      <c r="Q1004" s="185">
        <f t="shared" si="31"/>
        <v>-1.0000000000000286E-4</v>
      </c>
    </row>
    <row r="1005" spans="1:17" x14ac:dyDescent="0.25">
      <c r="A1005" s="105">
        <v>40366</v>
      </c>
      <c r="B1005" t="s">
        <v>121</v>
      </c>
      <c r="C1005" s="108">
        <v>4.99E-2</v>
      </c>
      <c r="D1005" s="108">
        <v>5.2499999999999998E-2</v>
      </c>
      <c r="E1005" s="108">
        <v>6.0499999999999998E-2</v>
      </c>
      <c r="F1005" s="108">
        <v>5.4300000000000001E-2</v>
      </c>
      <c r="G1005" s="187">
        <v>0</v>
      </c>
      <c r="H1005" s="108"/>
      <c r="I1005" s="108">
        <v>4.7100000000000003E-2</v>
      </c>
      <c r="J1005" s="108"/>
      <c r="K1005" s="108">
        <v>5.2499999999999998E-2</v>
      </c>
      <c r="L1005" s="108">
        <v>6.08E-2</v>
      </c>
      <c r="M1005" s="108"/>
      <c r="N1005" s="108"/>
      <c r="O1005" s="189">
        <f t="shared" si="30"/>
        <v>40360</v>
      </c>
      <c r="Q1005" s="185">
        <f t="shared" si="31"/>
        <v>0</v>
      </c>
    </row>
    <row r="1006" spans="1:17" x14ac:dyDescent="0.25">
      <c r="A1006" s="105">
        <v>40368</v>
      </c>
      <c r="B1006" t="s">
        <v>121</v>
      </c>
      <c r="C1006" s="108">
        <v>5.0799999999999998E-2</v>
      </c>
      <c r="D1006" s="108">
        <v>5.33E-2</v>
      </c>
      <c r="E1006" s="108">
        <v>6.13E-2</v>
      </c>
      <c r="F1006" s="108">
        <v>5.5100000000000003E-2</v>
      </c>
      <c r="G1006" s="187">
        <v>0</v>
      </c>
      <c r="H1006" s="108"/>
      <c r="I1006" s="108">
        <v>4.7899999999999998E-2</v>
      </c>
      <c r="J1006" s="108"/>
      <c r="K1006" s="108">
        <v>5.3200000000000004E-2</v>
      </c>
      <c r="L1006" s="108">
        <v>6.1399999999999996E-2</v>
      </c>
      <c r="M1006" s="108"/>
      <c r="N1006" s="108"/>
      <c r="O1006" s="189">
        <f t="shared" si="30"/>
        <v>40360</v>
      </c>
      <c r="Q1006" s="185">
        <f t="shared" si="31"/>
        <v>-9.9999999999995925E-5</v>
      </c>
    </row>
    <row r="1007" spans="1:17" x14ac:dyDescent="0.25">
      <c r="A1007" s="105">
        <v>40371</v>
      </c>
      <c r="B1007" t="s">
        <v>121</v>
      </c>
      <c r="C1007" s="108">
        <v>5.0799999999999998E-2</v>
      </c>
      <c r="D1007" s="108">
        <v>5.3400000000000003E-2</v>
      </c>
      <c r="E1007" s="108">
        <v>6.1199999999999997E-2</v>
      </c>
      <c r="F1007" s="108">
        <v>5.5100000000000003E-2</v>
      </c>
      <c r="G1007" s="187">
        <v>0</v>
      </c>
      <c r="H1007" s="108"/>
      <c r="I1007" s="108">
        <v>4.7899999999999998E-2</v>
      </c>
      <c r="J1007" s="108"/>
      <c r="K1007" s="108">
        <v>5.3200000000000004E-2</v>
      </c>
      <c r="L1007" s="108">
        <v>6.13E-2</v>
      </c>
      <c r="M1007" s="108"/>
      <c r="N1007" s="108"/>
      <c r="O1007" s="189">
        <f t="shared" si="30"/>
        <v>40360</v>
      </c>
      <c r="Q1007" s="185">
        <f t="shared" si="31"/>
        <v>-1.9999999999999879E-4</v>
      </c>
    </row>
    <row r="1008" spans="1:17" x14ac:dyDescent="0.25">
      <c r="A1008" s="105">
        <v>40372</v>
      </c>
      <c r="B1008" t="s">
        <v>121</v>
      </c>
      <c r="C1008" s="108">
        <v>5.1400000000000001E-2</v>
      </c>
      <c r="D1008" s="108">
        <v>5.3999999999999999E-2</v>
      </c>
      <c r="E1008" s="108">
        <v>6.1699999999999998E-2</v>
      </c>
      <c r="F1008" s="108">
        <v>5.57E-2</v>
      </c>
      <c r="G1008" s="187">
        <v>0</v>
      </c>
      <c r="H1008" s="108"/>
      <c r="I1008" s="108">
        <v>4.8600000000000004E-2</v>
      </c>
      <c r="J1008" s="108"/>
      <c r="K1008" s="108">
        <v>5.3800000000000001E-2</v>
      </c>
      <c r="L1008" s="108">
        <v>6.1799999999999994E-2</v>
      </c>
      <c r="M1008" s="108"/>
      <c r="N1008" s="108"/>
      <c r="O1008" s="189">
        <f t="shared" si="30"/>
        <v>40360</v>
      </c>
      <c r="Q1008" s="185">
        <f t="shared" si="31"/>
        <v>-1.9999999999999879E-4</v>
      </c>
    </row>
    <row r="1009" spans="1:17" x14ac:dyDescent="0.25">
      <c r="A1009" s="105">
        <v>40373</v>
      </c>
      <c r="B1009" t="s">
        <v>121</v>
      </c>
      <c r="C1009" s="108">
        <v>5.04E-2</v>
      </c>
      <c r="D1009" s="108">
        <v>5.3100000000000001E-2</v>
      </c>
      <c r="E1009" s="108">
        <v>6.08E-2</v>
      </c>
      <c r="F1009" s="108">
        <v>5.4800000000000001E-2</v>
      </c>
      <c r="G1009" s="187">
        <v>0</v>
      </c>
      <c r="H1009" s="108"/>
      <c r="I1009" s="108">
        <v>4.7599999999999996E-2</v>
      </c>
      <c r="J1009" s="108"/>
      <c r="K1009" s="108">
        <v>5.2999999999999999E-2</v>
      </c>
      <c r="L1009" s="108">
        <v>6.0899999999999996E-2</v>
      </c>
      <c r="M1009" s="108"/>
      <c r="N1009" s="108"/>
      <c r="O1009" s="189">
        <f t="shared" si="30"/>
        <v>40360</v>
      </c>
      <c r="Q1009" s="185">
        <f t="shared" si="31"/>
        <v>-1.0000000000000286E-4</v>
      </c>
    </row>
    <row r="1010" spans="1:17" x14ac:dyDescent="0.25">
      <c r="A1010" s="105">
        <v>40374</v>
      </c>
      <c r="B1010" t="s">
        <v>121</v>
      </c>
      <c r="C1010" s="108">
        <v>4.9700000000000001E-2</v>
      </c>
      <c r="D1010" s="108">
        <v>5.2400000000000002E-2</v>
      </c>
      <c r="E1010" s="108">
        <v>0.06</v>
      </c>
      <c r="F1010" s="108">
        <v>5.3999999999999999E-2</v>
      </c>
      <c r="G1010" s="187">
        <v>0</v>
      </c>
      <c r="H1010" s="108"/>
      <c r="I1010" s="108">
        <v>4.6799999999999994E-2</v>
      </c>
      <c r="J1010" s="108"/>
      <c r="K1010" s="108">
        <v>5.2300000000000006E-2</v>
      </c>
      <c r="L1010" s="108">
        <v>6.0199999999999997E-2</v>
      </c>
      <c r="M1010" s="108"/>
      <c r="N1010" s="108"/>
      <c r="O1010" s="189">
        <f t="shared" si="30"/>
        <v>40360</v>
      </c>
      <c r="Q1010" s="185">
        <f t="shared" si="31"/>
        <v>-9.9999999999995925E-5</v>
      </c>
    </row>
    <row r="1011" spans="1:17" x14ac:dyDescent="0.25">
      <c r="A1011" s="105">
        <v>40378</v>
      </c>
      <c r="B1011" t="s">
        <v>121</v>
      </c>
      <c r="C1011" s="108">
        <v>4.99E-2</v>
      </c>
      <c r="D1011" s="108">
        <v>5.2499999999999998E-2</v>
      </c>
      <c r="E1011" s="108">
        <v>0.06</v>
      </c>
      <c r="F1011" s="108">
        <v>5.4100000000000002E-2</v>
      </c>
      <c r="G1011" s="187">
        <v>0</v>
      </c>
      <c r="H1011" s="108"/>
      <c r="I1011" s="108">
        <v>4.7E-2</v>
      </c>
      <c r="J1011" s="108"/>
      <c r="K1011" s="108">
        <v>5.2400000000000002E-2</v>
      </c>
      <c r="L1011" s="108">
        <v>6.0299999999999999E-2</v>
      </c>
      <c r="M1011" s="108"/>
      <c r="N1011" s="108"/>
      <c r="O1011" s="189">
        <f t="shared" si="30"/>
        <v>40360</v>
      </c>
      <c r="Q1011" s="185">
        <f t="shared" si="31"/>
        <v>-9.9999999999995925E-5</v>
      </c>
    </row>
    <row r="1012" spans="1:17" x14ac:dyDescent="0.25">
      <c r="A1012" s="105">
        <v>40379</v>
      </c>
      <c r="B1012" t="s">
        <v>121</v>
      </c>
      <c r="C1012" s="108">
        <v>4.9599999999999998E-2</v>
      </c>
      <c r="D1012" s="108">
        <v>5.2299999999999999E-2</v>
      </c>
      <c r="E1012" s="108">
        <v>5.9200000000000003E-2</v>
      </c>
      <c r="F1012" s="108">
        <v>5.3699999999999998E-2</v>
      </c>
      <c r="G1012" s="187">
        <v>0</v>
      </c>
      <c r="H1012" s="108"/>
      <c r="I1012" s="108">
        <v>4.6799999999999994E-2</v>
      </c>
      <c r="J1012" s="108"/>
      <c r="K1012" s="108">
        <v>5.2199999999999996E-2</v>
      </c>
      <c r="L1012" s="108">
        <v>5.9699999999999996E-2</v>
      </c>
      <c r="M1012" s="108"/>
      <c r="N1012" s="108"/>
      <c r="O1012" s="189">
        <f t="shared" si="30"/>
        <v>40360</v>
      </c>
      <c r="Q1012" s="185">
        <f t="shared" si="31"/>
        <v>-1.0000000000000286E-4</v>
      </c>
    </row>
    <row r="1013" spans="1:17" x14ac:dyDescent="0.25">
      <c r="A1013" s="105">
        <v>40380</v>
      </c>
      <c r="B1013" t="s">
        <v>121</v>
      </c>
      <c r="C1013" s="108">
        <v>4.9000000000000002E-2</v>
      </c>
      <c r="D1013" s="108">
        <v>5.16E-2</v>
      </c>
      <c r="E1013" s="108">
        <v>5.8299999999999998E-2</v>
      </c>
      <c r="F1013" s="108">
        <v>5.2999999999999999E-2</v>
      </c>
      <c r="G1013" s="187">
        <v>0</v>
      </c>
      <c r="H1013" s="108"/>
      <c r="I1013" s="108">
        <v>4.6100000000000002E-2</v>
      </c>
      <c r="J1013" s="108"/>
      <c r="K1013" s="108">
        <v>5.1500000000000004E-2</v>
      </c>
      <c r="L1013" s="108">
        <v>5.8799999999999998E-2</v>
      </c>
      <c r="M1013" s="108"/>
      <c r="N1013" s="108"/>
      <c r="O1013" s="189">
        <f t="shared" si="30"/>
        <v>40360</v>
      </c>
      <c r="Q1013" s="185">
        <f t="shared" si="31"/>
        <v>-9.9999999999995925E-5</v>
      </c>
    </row>
    <row r="1014" spans="1:17" x14ac:dyDescent="0.25">
      <c r="A1014" s="105">
        <v>40381</v>
      </c>
      <c r="B1014" t="s">
        <v>121</v>
      </c>
      <c r="C1014" s="108">
        <v>4.9500000000000002E-2</v>
      </c>
      <c r="D1014" s="108">
        <v>5.21E-2</v>
      </c>
      <c r="E1014" s="108">
        <v>5.8700000000000002E-2</v>
      </c>
      <c r="F1014" s="108">
        <v>5.3400000000000003E-2</v>
      </c>
      <c r="G1014" s="187">
        <v>0</v>
      </c>
      <c r="H1014" s="108"/>
      <c r="I1014" s="108">
        <v>4.7E-2</v>
      </c>
      <c r="J1014" s="108"/>
      <c r="K1014" s="108">
        <v>5.2000000000000005E-2</v>
      </c>
      <c r="L1014" s="108">
        <v>5.9299999999999999E-2</v>
      </c>
      <c r="M1014" s="108"/>
      <c r="N1014" s="108"/>
      <c r="O1014" s="189">
        <f t="shared" si="30"/>
        <v>40360</v>
      </c>
      <c r="Q1014" s="185">
        <f t="shared" si="31"/>
        <v>-9.9999999999995925E-5</v>
      </c>
    </row>
    <row r="1015" spans="1:17" x14ac:dyDescent="0.25">
      <c r="A1015" s="105">
        <v>40382</v>
      </c>
      <c r="B1015" t="s">
        <v>121</v>
      </c>
      <c r="C1015" s="108">
        <v>5.0200000000000002E-2</v>
      </c>
      <c r="D1015" s="108">
        <v>5.28E-2</v>
      </c>
      <c r="E1015" s="108">
        <v>5.9200000000000003E-2</v>
      </c>
      <c r="F1015" s="108">
        <v>5.4100000000000002E-2</v>
      </c>
      <c r="G1015" s="187">
        <v>0</v>
      </c>
      <c r="H1015" s="108"/>
      <c r="I1015" s="108">
        <v>4.7400000000000005E-2</v>
      </c>
      <c r="J1015" s="108"/>
      <c r="K1015" s="108">
        <v>5.2600000000000001E-2</v>
      </c>
      <c r="L1015" s="108">
        <v>5.9699999999999996E-2</v>
      </c>
      <c r="M1015" s="108"/>
      <c r="N1015" s="108"/>
      <c r="O1015" s="189">
        <f t="shared" si="30"/>
        <v>40360</v>
      </c>
      <c r="Q1015" s="185">
        <f t="shared" si="31"/>
        <v>-1.9999999999999879E-4</v>
      </c>
    </row>
    <row r="1016" spans="1:17" x14ac:dyDescent="0.25">
      <c r="A1016" s="105">
        <v>40385</v>
      </c>
      <c r="B1016" t="s">
        <v>121</v>
      </c>
      <c r="C1016" s="108">
        <v>4.9799999999999997E-2</v>
      </c>
      <c r="D1016" s="108">
        <v>5.2600000000000001E-2</v>
      </c>
      <c r="E1016" s="108">
        <v>5.8999999999999997E-2</v>
      </c>
      <c r="F1016" s="108">
        <v>5.3800000000000001E-2</v>
      </c>
      <c r="G1016" s="187">
        <v>0</v>
      </c>
      <c r="H1016" s="108"/>
      <c r="I1016" s="108">
        <v>4.7400000000000005E-2</v>
      </c>
      <c r="J1016" s="108"/>
      <c r="K1016" s="108">
        <v>5.2499999999999998E-2</v>
      </c>
      <c r="L1016" s="108">
        <v>5.9500000000000004E-2</v>
      </c>
      <c r="M1016" s="108"/>
      <c r="N1016" s="108"/>
      <c r="O1016" s="189">
        <f t="shared" si="30"/>
        <v>40360</v>
      </c>
      <c r="Q1016" s="185">
        <f t="shared" si="31"/>
        <v>-1.0000000000000286E-4</v>
      </c>
    </row>
    <row r="1017" spans="1:17" x14ac:dyDescent="0.25">
      <c r="A1017" s="105">
        <v>40386</v>
      </c>
      <c r="B1017" t="s">
        <v>121</v>
      </c>
      <c r="C1017" s="108">
        <v>5.0200000000000002E-2</v>
      </c>
      <c r="D1017" s="108">
        <v>5.3100000000000001E-2</v>
      </c>
      <c r="E1017" s="108">
        <v>5.9400000000000001E-2</v>
      </c>
      <c r="F1017" s="108">
        <v>5.4199999999999998E-2</v>
      </c>
      <c r="G1017" s="187">
        <v>0</v>
      </c>
      <c r="H1017" s="108"/>
      <c r="I1017" s="108">
        <v>4.8099999999999997E-2</v>
      </c>
      <c r="J1017" s="108"/>
      <c r="K1017" s="108">
        <v>5.2900000000000003E-2</v>
      </c>
      <c r="L1017" s="108">
        <v>5.9800000000000006E-2</v>
      </c>
      <c r="M1017" s="108"/>
      <c r="N1017" s="108"/>
      <c r="O1017" s="189">
        <f t="shared" si="30"/>
        <v>40360</v>
      </c>
      <c r="Q1017" s="185">
        <f t="shared" si="31"/>
        <v>-1.9999999999999879E-4</v>
      </c>
    </row>
    <row r="1018" spans="1:17" x14ac:dyDescent="0.25">
      <c r="A1018" s="105">
        <v>40387</v>
      </c>
      <c r="B1018" t="s">
        <v>121</v>
      </c>
      <c r="C1018" s="108">
        <v>0.05</v>
      </c>
      <c r="D1018" s="108">
        <v>5.2900000000000003E-2</v>
      </c>
      <c r="E1018" s="108">
        <v>5.91E-2</v>
      </c>
      <c r="F1018" s="108">
        <v>5.3999999999999999E-2</v>
      </c>
      <c r="G1018" s="187">
        <v>0</v>
      </c>
      <c r="H1018" s="108"/>
      <c r="I1018" s="108">
        <v>4.7599999999999996E-2</v>
      </c>
      <c r="J1018" s="108"/>
      <c r="K1018" s="108">
        <v>5.2699999999999997E-2</v>
      </c>
      <c r="L1018" s="108">
        <v>5.9500000000000004E-2</v>
      </c>
      <c r="M1018" s="108"/>
      <c r="N1018" s="108"/>
      <c r="O1018" s="189">
        <f t="shared" si="30"/>
        <v>40360</v>
      </c>
      <c r="Q1018" s="185">
        <f t="shared" si="31"/>
        <v>-2.0000000000000573E-4</v>
      </c>
    </row>
    <row r="1019" spans="1:17" x14ac:dyDescent="0.25">
      <c r="A1019" s="105">
        <v>40388</v>
      </c>
      <c r="B1019" t="s">
        <v>121</v>
      </c>
      <c r="C1019" s="108">
        <v>4.9799999999999997E-2</v>
      </c>
      <c r="D1019" s="108">
        <v>5.28E-2</v>
      </c>
      <c r="E1019" s="108">
        <v>5.8999999999999997E-2</v>
      </c>
      <c r="F1019" s="108">
        <v>5.3900000000000003E-2</v>
      </c>
      <c r="G1019" s="187">
        <v>0</v>
      </c>
      <c r="H1019" s="108"/>
      <c r="I1019" s="108">
        <v>4.8000000000000001E-2</v>
      </c>
      <c r="J1019" s="108"/>
      <c r="K1019" s="108">
        <v>5.2600000000000001E-2</v>
      </c>
      <c r="L1019" s="108">
        <v>5.9500000000000004E-2</v>
      </c>
      <c r="M1019" s="108"/>
      <c r="N1019" s="108"/>
      <c r="O1019" s="189">
        <f t="shared" si="30"/>
        <v>40360</v>
      </c>
      <c r="Q1019" s="185">
        <f t="shared" si="31"/>
        <v>-1.9999999999999879E-4</v>
      </c>
    </row>
    <row r="1020" spans="1:17" x14ac:dyDescent="0.25">
      <c r="A1020" s="105">
        <v>40389</v>
      </c>
      <c r="B1020" t="s">
        <v>121</v>
      </c>
      <c r="C1020" s="108">
        <v>4.87E-2</v>
      </c>
      <c r="D1020" s="108">
        <v>5.1700000000000003E-2</v>
      </c>
      <c r="E1020" s="108">
        <v>5.8000000000000003E-2</v>
      </c>
      <c r="F1020" s="108">
        <v>5.28E-2</v>
      </c>
      <c r="G1020" s="187">
        <v>0</v>
      </c>
      <c r="H1020" s="108"/>
      <c r="I1020" s="108">
        <v>4.7E-2</v>
      </c>
      <c r="J1020" s="108"/>
      <c r="K1020" s="108">
        <v>5.16E-2</v>
      </c>
      <c r="L1020" s="108">
        <v>5.8499999999999996E-2</v>
      </c>
      <c r="M1020" s="108"/>
      <c r="N1020" s="108"/>
      <c r="O1020" s="189">
        <f t="shared" si="30"/>
        <v>40360</v>
      </c>
      <c r="Q1020" s="185">
        <f t="shared" si="31"/>
        <v>-1.0000000000000286E-4</v>
      </c>
    </row>
    <row r="1021" spans="1:17" x14ac:dyDescent="0.25">
      <c r="A1021" s="105">
        <v>40392</v>
      </c>
      <c r="B1021" t="s">
        <v>121</v>
      </c>
      <c r="C1021" s="108">
        <v>4.9599999999999998E-2</v>
      </c>
      <c r="D1021" s="108">
        <v>5.2600000000000001E-2</v>
      </c>
      <c r="E1021" s="108">
        <v>5.8000000000000003E-2</v>
      </c>
      <c r="F1021" s="108">
        <v>5.3400000000000003E-2</v>
      </c>
      <c r="G1021" s="187">
        <v>0</v>
      </c>
      <c r="H1021" s="108"/>
      <c r="I1021" s="108">
        <v>4.7800000000000002E-2</v>
      </c>
      <c r="J1021" s="108"/>
      <c r="K1021" s="108">
        <v>5.2499999999999998E-2</v>
      </c>
      <c r="L1021" s="108">
        <v>5.8899999999999994E-2</v>
      </c>
      <c r="M1021" s="108"/>
      <c r="N1021" s="108"/>
      <c r="O1021" s="189">
        <f t="shared" si="30"/>
        <v>40391</v>
      </c>
      <c r="Q1021" s="185">
        <f t="shared" si="31"/>
        <v>-1.0000000000000286E-4</v>
      </c>
    </row>
    <row r="1022" spans="1:17" x14ac:dyDescent="0.25">
      <c r="A1022" s="105">
        <v>40393</v>
      </c>
      <c r="B1022" t="s">
        <v>121</v>
      </c>
      <c r="C1022" s="108">
        <v>4.9599999999999998E-2</v>
      </c>
      <c r="D1022" s="108">
        <v>5.2299999999999999E-2</v>
      </c>
      <c r="E1022" s="108">
        <v>5.7700000000000001E-2</v>
      </c>
      <c r="F1022" s="108">
        <v>5.3199999999999997E-2</v>
      </c>
      <c r="G1022" s="187">
        <v>0</v>
      </c>
      <c r="H1022" s="108"/>
      <c r="I1022" s="108">
        <v>4.7300000000000002E-2</v>
      </c>
      <c r="J1022" s="108"/>
      <c r="K1022" s="108">
        <v>5.2199999999999996E-2</v>
      </c>
      <c r="L1022" s="108">
        <v>5.8600000000000006E-2</v>
      </c>
      <c r="M1022" s="108"/>
      <c r="N1022" s="108"/>
      <c r="O1022" s="189">
        <f t="shared" si="30"/>
        <v>40391</v>
      </c>
      <c r="Q1022" s="185">
        <f t="shared" si="31"/>
        <v>-1.0000000000000286E-4</v>
      </c>
    </row>
    <row r="1023" spans="1:17" x14ac:dyDescent="0.25">
      <c r="A1023" s="105">
        <v>40394</v>
      </c>
      <c r="B1023" t="s">
        <v>121</v>
      </c>
      <c r="C1023" s="108">
        <v>4.9799999999999997E-2</v>
      </c>
      <c r="D1023" s="108">
        <v>5.2499999999999998E-2</v>
      </c>
      <c r="E1023" s="108">
        <v>5.79E-2</v>
      </c>
      <c r="F1023" s="108">
        <v>5.3400000000000003E-2</v>
      </c>
      <c r="G1023" s="187">
        <v>0</v>
      </c>
      <c r="H1023" s="108"/>
      <c r="I1023" s="108">
        <v>4.7500000000000001E-2</v>
      </c>
      <c r="J1023" s="108"/>
      <c r="K1023" s="108">
        <v>5.2400000000000002E-2</v>
      </c>
      <c r="L1023" s="108">
        <v>5.8799999999999998E-2</v>
      </c>
      <c r="M1023" s="108"/>
      <c r="N1023" s="108"/>
      <c r="O1023" s="189">
        <f t="shared" si="30"/>
        <v>40391</v>
      </c>
      <c r="Q1023" s="185">
        <f t="shared" si="31"/>
        <v>-9.9999999999995925E-5</v>
      </c>
    </row>
    <row r="1024" spans="1:17" x14ac:dyDescent="0.25">
      <c r="A1024" s="105">
        <v>40395</v>
      </c>
      <c r="B1024" t="s">
        <v>121</v>
      </c>
      <c r="C1024" s="108">
        <v>4.9799999999999997E-2</v>
      </c>
      <c r="D1024" s="108">
        <v>5.2499999999999998E-2</v>
      </c>
      <c r="E1024" s="108">
        <v>5.7700000000000001E-2</v>
      </c>
      <c r="F1024" s="108">
        <v>5.33E-2</v>
      </c>
      <c r="G1024" s="187">
        <v>0</v>
      </c>
      <c r="H1024" s="108"/>
      <c r="I1024" s="108">
        <v>4.7199999999999999E-2</v>
      </c>
      <c r="J1024" s="108"/>
      <c r="K1024" s="108">
        <v>5.2300000000000006E-2</v>
      </c>
      <c r="L1024" s="108">
        <v>5.8700000000000002E-2</v>
      </c>
      <c r="M1024" s="108"/>
      <c r="N1024" s="108"/>
      <c r="O1024" s="189">
        <f t="shared" si="30"/>
        <v>40391</v>
      </c>
      <c r="Q1024" s="185">
        <f t="shared" si="31"/>
        <v>-1.9999999999999185E-4</v>
      </c>
    </row>
    <row r="1025" spans="1:17" x14ac:dyDescent="0.25">
      <c r="A1025" s="105">
        <v>40396</v>
      </c>
      <c r="B1025" t="s">
        <v>121</v>
      </c>
      <c r="C1025" s="108">
        <v>4.9200000000000001E-2</v>
      </c>
      <c r="D1025" s="108">
        <v>5.1799999999999999E-2</v>
      </c>
      <c r="E1025" s="108">
        <v>5.7000000000000002E-2</v>
      </c>
      <c r="F1025" s="108">
        <v>5.1299999999999998E-2</v>
      </c>
      <c r="G1025" s="187">
        <v>1</v>
      </c>
      <c r="H1025" s="108"/>
      <c r="I1025" s="108">
        <v>4.6500000000000007E-2</v>
      </c>
      <c r="J1025" s="108"/>
      <c r="K1025" s="108">
        <v>5.16E-2</v>
      </c>
      <c r="L1025" s="108">
        <v>5.7999999999999996E-2</v>
      </c>
      <c r="M1025" s="108"/>
      <c r="N1025" s="108"/>
      <c r="O1025" s="189">
        <f t="shared" si="30"/>
        <v>40391</v>
      </c>
      <c r="Q1025" s="185">
        <f t="shared" si="31"/>
        <v>-1.9999999999999879E-4</v>
      </c>
    </row>
    <row r="1026" spans="1:17" x14ac:dyDescent="0.25">
      <c r="A1026" s="105">
        <v>40399</v>
      </c>
      <c r="B1026" t="s">
        <v>121</v>
      </c>
      <c r="C1026" s="108">
        <v>4.9200000000000001E-2</v>
      </c>
      <c r="D1026" s="108">
        <v>5.1900000000000002E-2</v>
      </c>
      <c r="E1026" s="108">
        <v>5.7099999999999998E-2</v>
      </c>
      <c r="F1026" s="108">
        <v>5.2699999999999997E-2</v>
      </c>
      <c r="G1026" s="187">
        <v>0</v>
      </c>
      <c r="H1026" s="108"/>
      <c r="I1026" s="108">
        <v>4.6600000000000003E-2</v>
      </c>
      <c r="J1026" s="108"/>
      <c r="K1026" s="108">
        <v>5.1699999999999996E-2</v>
      </c>
      <c r="L1026" s="108">
        <v>5.8099999999999999E-2</v>
      </c>
      <c r="M1026" s="108"/>
      <c r="N1026" s="108"/>
      <c r="O1026" s="189">
        <f t="shared" si="30"/>
        <v>40391</v>
      </c>
      <c r="Q1026" s="185">
        <f t="shared" si="31"/>
        <v>-2.0000000000000573E-4</v>
      </c>
    </row>
    <row r="1027" spans="1:17" x14ac:dyDescent="0.25">
      <c r="A1027" s="105">
        <v>40400</v>
      </c>
      <c r="B1027" t="s">
        <v>121</v>
      </c>
      <c r="C1027" s="108">
        <v>4.9500000000000002E-2</v>
      </c>
      <c r="D1027" s="108">
        <v>5.21E-2</v>
      </c>
      <c r="E1027" s="108">
        <v>5.7299999999999997E-2</v>
      </c>
      <c r="F1027" s="108">
        <v>5.2999999999999999E-2</v>
      </c>
      <c r="G1027" s="187">
        <v>0</v>
      </c>
      <c r="H1027" s="108"/>
      <c r="I1027" s="108">
        <v>4.6799999999999994E-2</v>
      </c>
      <c r="J1027" s="108"/>
      <c r="K1027" s="108">
        <v>5.1900000000000002E-2</v>
      </c>
      <c r="L1027" s="108">
        <v>5.8400000000000001E-2</v>
      </c>
      <c r="M1027" s="108"/>
      <c r="N1027" s="108"/>
      <c r="O1027" s="189">
        <f t="shared" si="30"/>
        <v>40391</v>
      </c>
      <c r="Q1027" s="185">
        <f t="shared" si="31"/>
        <v>-1.9999999999999879E-4</v>
      </c>
    </row>
    <row r="1028" spans="1:17" x14ac:dyDescent="0.25">
      <c r="A1028" s="105">
        <v>40402</v>
      </c>
      <c r="B1028" t="s">
        <v>121</v>
      </c>
      <c r="C1028" s="108">
        <v>4.87E-2</v>
      </c>
      <c r="D1028" s="108">
        <v>5.1200000000000002E-2</v>
      </c>
      <c r="E1028" s="108">
        <v>5.6599999999999998E-2</v>
      </c>
      <c r="F1028" s="108">
        <v>5.2200000000000003E-2</v>
      </c>
      <c r="G1028" s="187">
        <v>0</v>
      </c>
      <c r="H1028" s="108"/>
      <c r="I1028" s="108">
        <v>4.58E-2</v>
      </c>
      <c r="J1028" s="108"/>
      <c r="K1028" s="108">
        <v>5.1100000000000007E-2</v>
      </c>
      <c r="L1028" s="108">
        <v>5.7800000000000004E-2</v>
      </c>
      <c r="M1028" s="108"/>
      <c r="N1028" s="108"/>
      <c r="O1028" s="189">
        <f t="shared" si="30"/>
        <v>40391</v>
      </c>
      <c r="Q1028" s="185">
        <f t="shared" si="31"/>
        <v>-9.9999999999995925E-5</v>
      </c>
    </row>
    <row r="1029" spans="1:17" x14ac:dyDescent="0.25">
      <c r="A1029" s="105">
        <v>40403</v>
      </c>
      <c r="B1029" t="s">
        <v>121</v>
      </c>
      <c r="C1029" s="108">
        <v>4.8000000000000001E-2</v>
      </c>
      <c r="D1029" s="108">
        <v>5.0599999999999999E-2</v>
      </c>
      <c r="E1029" s="108">
        <v>5.6000000000000001E-2</v>
      </c>
      <c r="F1029" s="108">
        <v>5.1499999999999997E-2</v>
      </c>
      <c r="G1029" s="187">
        <v>0</v>
      </c>
      <c r="H1029" s="108"/>
      <c r="I1029" s="108">
        <v>4.5199999999999997E-2</v>
      </c>
      <c r="J1029" s="108"/>
      <c r="K1029" s="108">
        <v>5.0499999999999996E-2</v>
      </c>
      <c r="L1029" s="108">
        <v>5.7300000000000004E-2</v>
      </c>
      <c r="M1029" s="108"/>
      <c r="N1029" s="108"/>
      <c r="O1029" s="189">
        <f t="shared" ref="O1029:O1092" si="32">DATE(YEAR(A1029),MONTH(A1029),1)</f>
        <v>40391</v>
      </c>
      <c r="Q1029" s="185">
        <f t="shared" ref="Q1029:Q1092" si="33">K1029-D1029</f>
        <v>-1.0000000000000286E-4</v>
      </c>
    </row>
    <row r="1030" spans="1:17" x14ac:dyDescent="0.25">
      <c r="A1030" s="105">
        <v>40406</v>
      </c>
      <c r="B1030" t="s">
        <v>121</v>
      </c>
      <c r="C1030" s="108">
        <v>4.65E-2</v>
      </c>
      <c r="D1030" s="108">
        <v>4.9099999999999998E-2</v>
      </c>
      <c r="E1030" s="108">
        <v>5.45E-2</v>
      </c>
      <c r="F1030" s="108">
        <v>0.05</v>
      </c>
      <c r="G1030" s="187">
        <v>0</v>
      </c>
      <c r="H1030" s="108"/>
      <c r="I1030" s="108">
        <v>4.36E-2</v>
      </c>
      <c r="J1030" s="108"/>
      <c r="K1030" s="108">
        <v>4.9000000000000002E-2</v>
      </c>
      <c r="L1030" s="108">
        <v>5.5800000000000002E-2</v>
      </c>
      <c r="M1030" s="108"/>
      <c r="N1030" s="108"/>
      <c r="O1030" s="189">
        <f t="shared" si="32"/>
        <v>40391</v>
      </c>
      <c r="Q1030" s="185">
        <f t="shared" si="33"/>
        <v>-9.9999999999995925E-5</v>
      </c>
    </row>
    <row r="1031" spans="1:17" x14ac:dyDescent="0.25">
      <c r="A1031" s="105">
        <v>40407</v>
      </c>
      <c r="B1031" t="s">
        <v>121</v>
      </c>
      <c r="C1031" s="108">
        <v>4.7100000000000003E-2</v>
      </c>
      <c r="D1031" s="108">
        <v>4.9500000000000002E-2</v>
      </c>
      <c r="E1031" s="108">
        <v>5.4899999999999997E-2</v>
      </c>
      <c r="F1031" s="108">
        <v>5.0500000000000003E-2</v>
      </c>
      <c r="G1031" s="187">
        <v>0</v>
      </c>
      <c r="H1031" s="108"/>
      <c r="I1031" s="108">
        <v>4.4699999999999997E-2</v>
      </c>
      <c r="J1031" s="108"/>
      <c r="K1031" s="108">
        <v>4.9500000000000002E-2</v>
      </c>
      <c r="L1031" s="108">
        <v>5.6299999999999996E-2</v>
      </c>
      <c r="M1031" s="108"/>
      <c r="N1031" s="108"/>
      <c r="O1031" s="189">
        <f t="shared" si="32"/>
        <v>40391</v>
      </c>
      <c r="Q1031" s="185">
        <f t="shared" si="33"/>
        <v>0</v>
      </c>
    </row>
    <row r="1032" spans="1:17" x14ac:dyDescent="0.25">
      <c r="A1032" s="105">
        <v>40409</v>
      </c>
      <c r="B1032" t="s">
        <v>121</v>
      </c>
      <c r="C1032" s="108">
        <v>4.5900000000000003E-2</v>
      </c>
      <c r="D1032" s="108">
        <v>4.8500000000000001E-2</v>
      </c>
      <c r="E1032" s="108">
        <v>5.3900000000000003E-2</v>
      </c>
      <c r="F1032" s="108">
        <v>4.9399999999999999E-2</v>
      </c>
      <c r="G1032" s="187">
        <v>0</v>
      </c>
      <c r="H1032" s="108"/>
      <c r="I1032" s="108">
        <v>4.36E-2</v>
      </c>
      <c r="J1032" s="108"/>
      <c r="K1032" s="108">
        <v>4.8399999999999999E-2</v>
      </c>
      <c r="L1032" s="108">
        <v>5.5099999999999996E-2</v>
      </c>
      <c r="M1032" s="108"/>
      <c r="N1032" s="108"/>
      <c r="O1032" s="189">
        <f t="shared" si="32"/>
        <v>40391</v>
      </c>
      <c r="Q1032" s="185">
        <f t="shared" si="33"/>
        <v>-1.0000000000000286E-4</v>
      </c>
    </row>
    <row r="1033" spans="1:17" x14ac:dyDescent="0.25">
      <c r="A1033" s="105">
        <v>40410</v>
      </c>
      <c r="B1033" t="s">
        <v>121</v>
      </c>
      <c r="C1033" s="108">
        <v>4.5999999999999999E-2</v>
      </c>
      <c r="D1033" s="108">
        <v>4.8500000000000001E-2</v>
      </c>
      <c r="E1033" s="108">
        <v>5.3999999999999999E-2</v>
      </c>
      <c r="F1033" s="108">
        <v>4.9500000000000002E-2</v>
      </c>
      <c r="G1033" s="187">
        <v>0</v>
      </c>
      <c r="H1033" s="108"/>
      <c r="I1033" s="108">
        <v>4.36E-2</v>
      </c>
      <c r="J1033" s="108"/>
      <c r="K1033" s="108">
        <v>4.8499999999999995E-2</v>
      </c>
      <c r="L1033" s="108">
        <v>5.5199999999999999E-2</v>
      </c>
      <c r="M1033" s="108"/>
      <c r="N1033" s="108"/>
      <c r="O1033" s="189">
        <f t="shared" si="32"/>
        <v>40391</v>
      </c>
      <c r="Q1033" s="185">
        <f t="shared" si="33"/>
        <v>0</v>
      </c>
    </row>
    <row r="1034" spans="1:17" x14ac:dyDescent="0.25">
      <c r="A1034" s="105">
        <v>40413</v>
      </c>
      <c r="B1034" t="s">
        <v>121</v>
      </c>
      <c r="C1034" s="108">
        <v>4.5999999999999999E-2</v>
      </c>
      <c r="D1034" s="108">
        <v>4.8599999999999997E-2</v>
      </c>
      <c r="E1034" s="108">
        <v>5.4100000000000002E-2</v>
      </c>
      <c r="F1034" s="108">
        <v>4.9599999999999998E-2</v>
      </c>
      <c r="G1034" s="187">
        <v>0</v>
      </c>
      <c r="H1034" s="108"/>
      <c r="I1034" s="108">
        <v>4.3700000000000003E-2</v>
      </c>
      <c r="J1034" s="108"/>
      <c r="K1034" s="108">
        <v>4.8600000000000004E-2</v>
      </c>
      <c r="L1034" s="108">
        <v>5.5399999999999998E-2</v>
      </c>
      <c r="M1034" s="108"/>
      <c r="N1034" s="108"/>
      <c r="O1034" s="189">
        <f t="shared" si="32"/>
        <v>40391</v>
      </c>
      <c r="Q1034" s="185">
        <f t="shared" si="33"/>
        <v>0</v>
      </c>
    </row>
    <row r="1035" spans="1:17" x14ac:dyDescent="0.25">
      <c r="A1035" s="105">
        <v>40414</v>
      </c>
      <c r="B1035" t="s">
        <v>121</v>
      </c>
      <c r="C1035" s="108">
        <v>4.53E-2</v>
      </c>
      <c r="D1035" s="108">
        <v>4.8000000000000001E-2</v>
      </c>
      <c r="E1035" s="108">
        <v>5.3199999999999997E-2</v>
      </c>
      <c r="F1035" s="108">
        <v>4.8800000000000003E-2</v>
      </c>
      <c r="G1035" s="187">
        <v>0</v>
      </c>
      <c r="H1035" s="108"/>
      <c r="I1035" s="108">
        <v>4.2699999999999995E-2</v>
      </c>
      <c r="J1035" s="108"/>
      <c r="K1035" s="108">
        <v>4.7899999999999998E-2</v>
      </c>
      <c r="L1035" s="108">
        <v>5.45E-2</v>
      </c>
      <c r="M1035" s="108"/>
      <c r="N1035" s="108"/>
      <c r="O1035" s="189">
        <f t="shared" si="32"/>
        <v>40391</v>
      </c>
      <c r="Q1035" s="185">
        <f t="shared" si="33"/>
        <v>-1.0000000000000286E-4</v>
      </c>
    </row>
    <row r="1036" spans="1:17" x14ac:dyDescent="0.25">
      <c r="A1036" s="105">
        <v>40417</v>
      </c>
      <c r="B1036" t="s">
        <v>121</v>
      </c>
      <c r="C1036" s="108">
        <v>4.6800000000000001E-2</v>
      </c>
      <c r="D1036" s="108">
        <v>4.9399999999999999E-2</v>
      </c>
      <c r="E1036" s="108">
        <v>5.5E-2</v>
      </c>
      <c r="F1036" s="108">
        <v>5.04E-2</v>
      </c>
      <c r="G1036" s="187">
        <v>0</v>
      </c>
      <c r="H1036" s="108"/>
      <c r="I1036" s="108">
        <v>4.41E-2</v>
      </c>
      <c r="J1036" s="108"/>
      <c r="K1036" s="108">
        <v>4.9299999999999997E-2</v>
      </c>
      <c r="L1036" s="108">
        <v>5.62E-2</v>
      </c>
      <c r="M1036" s="108"/>
      <c r="N1036" s="108"/>
      <c r="O1036" s="189">
        <f t="shared" si="32"/>
        <v>40391</v>
      </c>
      <c r="Q1036" s="185">
        <f t="shared" si="33"/>
        <v>-1.0000000000000286E-4</v>
      </c>
    </row>
    <row r="1037" spans="1:17" x14ac:dyDescent="0.25">
      <c r="A1037" s="105">
        <v>40421</v>
      </c>
      <c r="B1037" t="s">
        <v>121</v>
      </c>
      <c r="C1037" s="108">
        <v>4.53E-2</v>
      </c>
      <c r="D1037" s="108">
        <v>4.7800000000000002E-2</v>
      </c>
      <c r="E1037" s="108">
        <v>5.3600000000000002E-2</v>
      </c>
      <c r="F1037" s="108">
        <v>4.8899999999999999E-2</v>
      </c>
      <c r="G1037" s="187">
        <v>0</v>
      </c>
      <c r="H1037" s="108"/>
      <c r="I1037" s="108">
        <v>4.2599999999999999E-2</v>
      </c>
      <c r="J1037" s="108"/>
      <c r="K1037" s="108">
        <v>4.7800000000000002E-2</v>
      </c>
      <c r="L1037" s="108">
        <v>5.4800000000000001E-2</v>
      </c>
      <c r="M1037" s="108"/>
      <c r="N1037" s="108"/>
      <c r="O1037" s="189">
        <f t="shared" si="32"/>
        <v>40391</v>
      </c>
      <c r="Q1037" s="185">
        <f t="shared" si="33"/>
        <v>0</v>
      </c>
    </row>
    <row r="1038" spans="1:17" x14ac:dyDescent="0.25">
      <c r="A1038" s="105">
        <v>40422</v>
      </c>
      <c r="B1038" t="s">
        <v>121</v>
      </c>
      <c r="C1038" s="108">
        <v>4.6399999999999997E-2</v>
      </c>
      <c r="D1038" s="108">
        <v>4.9099999999999998E-2</v>
      </c>
      <c r="E1038" s="108">
        <v>5.4699999999999999E-2</v>
      </c>
      <c r="F1038" s="108">
        <v>5.0099999999999999E-2</v>
      </c>
      <c r="G1038" s="187">
        <v>0</v>
      </c>
      <c r="H1038" s="108"/>
      <c r="I1038" s="108">
        <v>4.3799999999999999E-2</v>
      </c>
      <c r="J1038" s="108"/>
      <c r="K1038" s="108">
        <v>4.9100000000000005E-2</v>
      </c>
      <c r="L1038" s="108">
        <v>5.5899999999999998E-2</v>
      </c>
      <c r="M1038" s="108"/>
      <c r="N1038" s="108"/>
      <c r="O1038" s="189">
        <f t="shared" si="32"/>
        <v>40422</v>
      </c>
      <c r="Q1038" s="185">
        <f t="shared" si="33"/>
        <v>0</v>
      </c>
    </row>
    <row r="1039" spans="1:17" x14ac:dyDescent="0.25">
      <c r="A1039" s="105">
        <v>40423</v>
      </c>
      <c r="B1039" t="s">
        <v>121</v>
      </c>
      <c r="C1039" s="108">
        <v>4.7E-2</v>
      </c>
      <c r="D1039" s="108">
        <v>4.9700000000000001E-2</v>
      </c>
      <c r="E1039" s="108">
        <v>5.5199999999999999E-2</v>
      </c>
      <c r="F1039" s="108">
        <v>5.0599999999999999E-2</v>
      </c>
      <c r="G1039" s="187">
        <v>0</v>
      </c>
      <c r="H1039" s="108"/>
      <c r="I1039" s="108">
        <v>4.4500000000000005E-2</v>
      </c>
      <c r="J1039" s="108"/>
      <c r="K1039" s="108">
        <v>4.9699999999999994E-2</v>
      </c>
      <c r="L1039" s="108">
        <v>5.6500000000000002E-2</v>
      </c>
      <c r="M1039" s="108"/>
      <c r="N1039" s="108"/>
      <c r="O1039" s="189">
        <f t="shared" si="32"/>
        <v>40422</v>
      </c>
      <c r="Q1039" s="185">
        <f t="shared" si="33"/>
        <v>0</v>
      </c>
    </row>
    <row r="1040" spans="1:17" x14ac:dyDescent="0.25">
      <c r="A1040" s="105">
        <v>40424</v>
      </c>
      <c r="B1040" t="s">
        <v>121</v>
      </c>
      <c r="C1040" s="108">
        <v>4.7600000000000003E-2</v>
      </c>
      <c r="D1040" s="108">
        <v>5.0200000000000002E-2</v>
      </c>
      <c r="E1040" s="108">
        <v>5.57E-2</v>
      </c>
      <c r="F1040" s="108">
        <v>5.1200000000000002E-2</v>
      </c>
      <c r="G1040" s="187">
        <v>0</v>
      </c>
      <c r="H1040" s="108"/>
      <c r="I1040" s="108">
        <v>4.4999999999999998E-2</v>
      </c>
      <c r="J1040" s="108"/>
      <c r="K1040" s="108">
        <v>5.0199999999999995E-2</v>
      </c>
      <c r="L1040" s="108">
        <v>5.6900000000000006E-2</v>
      </c>
      <c r="M1040" s="108"/>
      <c r="N1040" s="108"/>
      <c r="O1040" s="189">
        <f t="shared" si="32"/>
        <v>40422</v>
      </c>
      <c r="Q1040" s="185">
        <f t="shared" si="33"/>
        <v>0</v>
      </c>
    </row>
    <row r="1041" spans="1:17" x14ac:dyDescent="0.25">
      <c r="A1041" s="105">
        <v>40428</v>
      </c>
      <c r="B1041" t="s">
        <v>121</v>
      </c>
      <c r="C1041" s="108">
        <v>4.6399999999999997E-2</v>
      </c>
      <c r="D1041" s="108">
        <v>4.9099999999999998E-2</v>
      </c>
      <c r="E1041" s="108">
        <v>5.4399999999999997E-2</v>
      </c>
      <c r="F1041" s="108">
        <v>0.05</v>
      </c>
      <c r="G1041" s="187">
        <v>0</v>
      </c>
      <c r="H1041" s="108"/>
      <c r="I1041" s="108">
        <v>4.3899999999999995E-2</v>
      </c>
      <c r="J1041" s="108"/>
      <c r="K1041" s="108">
        <v>4.9100000000000005E-2</v>
      </c>
      <c r="L1041" s="108">
        <v>5.57E-2</v>
      </c>
      <c r="M1041" s="108"/>
      <c r="N1041" s="108"/>
      <c r="O1041" s="189">
        <f t="shared" si="32"/>
        <v>40422</v>
      </c>
      <c r="Q1041" s="185">
        <f t="shared" si="33"/>
        <v>0</v>
      </c>
    </row>
    <row r="1042" spans="1:17" x14ac:dyDescent="0.25">
      <c r="A1042" s="105">
        <v>40429</v>
      </c>
      <c r="B1042" t="s">
        <v>121</v>
      </c>
      <c r="C1042" s="108">
        <v>4.7E-2</v>
      </c>
      <c r="D1042" s="108">
        <v>4.9599999999999998E-2</v>
      </c>
      <c r="E1042" s="108">
        <v>5.4899999999999997E-2</v>
      </c>
      <c r="F1042" s="108">
        <v>5.0500000000000003E-2</v>
      </c>
      <c r="G1042" s="187">
        <v>0</v>
      </c>
      <c r="H1042" s="108"/>
      <c r="I1042" s="108">
        <v>4.4500000000000005E-2</v>
      </c>
      <c r="J1042" s="108"/>
      <c r="K1042" s="108">
        <v>4.9599999999999998E-2</v>
      </c>
      <c r="L1042" s="108">
        <v>5.6100000000000004E-2</v>
      </c>
      <c r="M1042" s="108"/>
      <c r="N1042" s="108"/>
      <c r="O1042" s="189">
        <f t="shared" si="32"/>
        <v>40422</v>
      </c>
      <c r="Q1042" s="185">
        <f t="shared" si="33"/>
        <v>0</v>
      </c>
    </row>
    <row r="1043" spans="1:17" x14ac:dyDescent="0.25">
      <c r="A1043" s="105">
        <v>40430</v>
      </c>
      <c r="B1043" t="s">
        <v>121</v>
      </c>
      <c r="C1043" s="108">
        <v>4.82E-2</v>
      </c>
      <c r="D1043" s="108">
        <v>5.0700000000000002E-2</v>
      </c>
      <c r="E1043" s="108">
        <v>5.6099999999999997E-2</v>
      </c>
      <c r="F1043" s="108">
        <v>5.1700000000000003E-2</v>
      </c>
      <c r="G1043" s="187">
        <v>0</v>
      </c>
      <c r="H1043" s="108"/>
      <c r="I1043" s="108">
        <v>4.5599999999999995E-2</v>
      </c>
      <c r="J1043" s="108"/>
      <c r="K1043" s="108">
        <v>5.0700000000000002E-2</v>
      </c>
      <c r="L1043" s="108">
        <v>5.7300000000000004E-2</v>
      </c>
      <c r="M1043" s="108"/>
      <c r="N1043" s="108"/>
      <c r="O1043" s="189">
        <f t="shared" si="32"/>
        <v>40422</v>
      </c>
      <c r="Q1043" s="185">
        <f t="shared" si="33"/>
        <v>0</v>
      </c>
    </row>
    <row r="1044" spans="1:17" x14ac:dyDescent="0.25">
      <c r="A1044" s="105">
        <v>40431</v>
      </c>
      <c r="B1044" t="s">
        <v>121</v>
      </c>
      <c r="C1044" s="108">
        <v>4.8500000000000001E-2</v>
      </c>
      <c r="D1044" s="108">
        <v>5.0999999999999997E-2</v>
      </c>
      <c r="E1044" s="108">
        <v>5.6399999999999999E-2</v>
      </c>
      <c r="F1044" s="108">
        <v>5.1999999999999998E-2</v>
      </c>
      <c r="G1044" s="187">
        <v>0</v>
      </c>
      <c r="H1044" s="108"/>
      <c r="I1044" s="108">
        <v>4.5899999999999996E-2</v>
      </c>
      <c r="J1044" s="108"/>
      <c r="K1044" s="108">
        <v>5.0900000000000001E-2</v>
      </c>
      <c r="L1044" s="108">
        <v>5.7500000000000002E-2</v>
      </c>
      <c r="M1044" s="108"/>
      <c r="N1044" s="108"/>
      <c r="O1044" s="189">
        <f t="shared" si="32"/>
        <v>40422</v>
      </c>
      <c r="Q1044" s="185">
        <f t="shared" si="33"/>
        <v>-9.9999999999995925E-5</v>
      </c>
    </row>
    <row r="1045" spans="1:17" x14ac:dyDescent="0.25">
      <c r="A1045" s="105">
        <v>40434</v>
      </c>
      <c r="B1045" t="s">
        <v>121</v>
      </c>
      <c r="C1045" s="108">
        <v>4.82E-2</v>
      </c>
      <c r="D1045" s="108">
        <v>5.0700000000000002E-2</v>
      </c>
      <c r="E1045" s="108">
        <v>5.5899999999999998E-2</v>
      </c>
      <c r="F1045" s="108">
        <v>5.16E-2</v>
      </c>
      <c r="G1045" s="187">
        <v>0</v>
      </c>
      <c r="H1045" s="108"/>
      <c r="I1045" s="108">
        <v>4.5700000000000005E-2</v>
      </c>
      <c r="J1045" s="108"/>
      <c r="K1045" s="108">
        <v>5.0700000000000002E-2</v>
      </c>
      <c r="L1045" s="108">
        <v>5.7099999999999998E-2</v>
      </c>
      <c r="M1045" s="108"/>
      <c r="N1045" s="108"/>
      <c r="O1045" s="189">
        <f t="shared" si="32"/>
        <v>40422</v>
      </c>
      <c r="Q1045" s="185">
        <f t="shared" si="33"/>
        <v>0</v>
      </c>
    </row>
    <row r="1046" spans="1:17" x14ac:dyDescent="0.25">
      <c r="A1046" s="105">
        <v>40435</v>
      </c>
      <c r="B1046" t="s">
        <v>121</v>
      </c>
      <c r="C1046" s="108">
        <v>4.7600000000000003E-2</v>
      </c>
      <c r="D1046" s="108">
        <v>5.0200000000000002E-2</v>
      </c>
      <c r="E1046" s="108">
        <v>5.5199999999999999E-2</v>
      </c>
      <c r="F1046" s="108">
        <v>5.0999999999999997E-2</v>
      </c>
      <c r="G1046" s="187">
        <v>0</v>
      </c>
      <c r="H1046" s="108"/>
      <c r="I1046" s="108">
        <v>4.5100000000000001E-2</v>
      </c>
      <c r="J1046" s="108"/>
      <c r="K1046" s="108">
        <v>5.0099999999999999E-2</v>
      </c>
      <c r="L1046" s="108">
        <v>5.6500000000000002E-2</v>
      </c>
      <c r="M1046" s="108"/>
      <c r="N1046" s="108"/>
      <c r="O1046" s="189">
        <f t="shared" si="32"/>
        <v>40422</v>
      </c>
      <c r="Q1046" s="185">
        <f t="shared" si="33"/>
        <v>-1.0000000000000286E-4</v>
      </c>
    </row>
    <row r="1047" spans="1:17" x14ac:dyDescent="0.25">
      <c r="A1047" s="105">
        <v>40436</v>
      </c>
      <c r="B1047" t="s">
        <v>121</v>
      </c>
      <c r="C1047" s="108">
        <v>4.82E-2</v>
      </c>
      <c r="D1047" s="108">
        <v>5.11E-2</v>
      </c>
      <c r="E1047" s="108">
        <v>5.6099999999999997E-2</v>
      </c>
      <c r="F1047" s="108">
        <v>5.1799999999999999E-2</v>
      </c>
      <c r="G1047" s="187">
        <v>0</v>
      </c>
      <c r="H1047" s="108"/>
      <c r="I1047" s="108">
        <v>4.5899999999999996E-2</v>
      </c>
      <c r="J1047" s="108"/>
      <c r="K1047" s="108">
        <v>5.0999999999999997E-2</v>
      </c>
      <c r="L1047" s="108">
        <v>5.74E-2</v>
      </c>
      <c r="M1047" s="108"/>
      <c r="N1047" s="108"/>
      <c r="O1047" s="189">
        <f t="shared" si="32"/>
        <v>40422</v>
      </c>
      <c r="Q1047" s="185">
        <f t="shared" si="33"/>
        <v>-1.0000000000000286E-4</v>
      </c>
    </row>
    <row r="1048" spans="1:17" x14ac:dyDescent="0.25">
      <c r="A1048" s="105">
        <v>40437</v>
      </c>
      <c r="B1048" t="s">
        <v>121</v>
      </c>
      <c r="C1048" s="108">
        <v>4.87E-2</v>
      </c>
      <c r="D1048" s="108">
        <v>5.16E-2</v>
      </c>
      <c r="E1048" s="108">
        <v>5.6599999999999998E-2</v>
      </c>
      <c r="F1048" s="108">
        <v>5.2299999999999999E-2</v>
      </c>
      <c r="G1048" s="187">
        <v>0</v>
      </c>
      <c r="H1048" s="108"/>
      <c r="I1048" s="108">
        <v>4.6399999999999997E-2</v>
      </c>
      <c r="J1048" s="108"/>
      <c r="K1048" s="108">
        <v>5.1500000000000004E-2</v>
      </c>
      <c r="L1048" s="108">
        <v>5.79E-2</v>
      </c>
      <c r="M1048" s="108"/>
      <c r="N1048" s="108"/>
      <c r="O1048" s="189">
        <f t="shared" si="32"/>
        <v>40422</v>
      </c>
      <c r="Q1048" s="185">
        <f t="shared" si="33"/>
        <v>-9.9999999999995925E-5</v>
      </c>
    </row>
    <row r="1049" spans="1:17" x14ac:dyDescent="0.25">
      <c r="A1049" s="105">
        <v>40438</v>
      </c>
      <c r="B1049" t="s">
        <v>121</v>
      </c>
      <c r="C1049" s="108">
        <v>4.8599999999999997E-2</v>
      </c>
      <c r="D1049" s="108">
        <v>5.1400000000000001E-2</v>
      </c>
      <c r="E1049" s="108">
        <v>5.6500000000000002E-2</v>
      </c>
      <c r="F1049" s="108">
        <v>5.2200000000000003E-2</v>
      </c>
      <c r="G1049" s="187">
        <v>0</v>
      </c>
      <c r="H1049" s="108"/>
      <c r="I1049" s="108">
        <v>4.6300000000000001E-2</v>
      </c>
      <c r="J1049" s="108"/>
      <c r="K1049" s="108">
        <v>5.1299999999999998E-2</v>
      </c>
      <c r="L1049" s="108">
        <v>5.7800000000000004E-2</v>
      </c>
      <c r="M1049" s="108"/>
      <c r="N1049" s="108"/>
      <c r="O1049" s="189">
        <f t="shared" si="32"/>
        <v>40422</v>
      </c>
      <c r="Q1049" s="185">
        <f t="shared" si="33"/>
        <v>-1.0000000000000286E-4</v>
      </c>
    </row>
    <row r="1050" spans="1:17" x14ac:dyDescent="0.25">
      <c r="A1050" s="105">
        <v>40441</v>
      </c>
      <c r="B1050" t="s">
        <v>121</v>
      </c>
      <c r="C1050" s="108">
        <v>4.82E-2</v>
      </c>
      <c r="D1050" s="108">
        <v>5.0900000000000001E-2</v>
      </c>
      <c r="E1050" s="108">
        <v>5.6099999999999997E-2</v>
      </c>
      <c r="F1050" s="108">
        <v>5.1700000000000003E-2</v>
      </c>
      <c r="G1050" s="187">
        <v>0</v>
      </c>
      <c r="H1050" s="108"/>
      <c r="I1050" s="108">
        <v>4.5899999999999996E-2</v>
      </c>
      <c r="J1050" s="108"/>
      <c r="K1050" s="108">
        <v>5.0900000000000001E-2</v>
      </c>
      <c r="L1050" s="108">
        <v>5.74E-2</v>
      </c>
      <c r="M1050" s="108"/>
      <c r="N1050" s="108"/>
      <c r="O1050" s="189">
        <f t="shared" si="32"/>
        <v>40422</v>
      </c>
      <c r="Q1050" s="185">
        <f t="shared" si="33"/>
        <v>0</v>
      </c>
    </row>
    <row r="1051" spans="1:17" x14ac:dyDescent="0.25">
      <c r="A1051" s="105">
        <v>40442</v>
      </c>
      <c r="B1051" t="s">
        <v>121</v>
      </c>
      <c r="C1051" s="108">
        <v>4.7399999999999998E-2</v>
      </c>
      <c r="D1051" s="108">
        <v>5.0200000000000002E-2</v>
      </c>
      <c r="E1051" s="108">
        <v>5.5300000000000002E-2</v>
      </c>
      <c r="F1051" s="108">
        <v>5.0999999999999997E-2</v>
      </c>
      <c r="G1051" s="187">
        <v>0</v>
      </c>
      <c r="H1051" s="108"/>
      <c r="I1051" s="108">
        <v>4.5700000000000005E-2</v>
      </c>
      <c r="J1051" s="108"/>
      <c r="K1051" s="108">
        <v>5.0099999999999999E-2</v>
      </c>
      <c r="L1051" s="108">
        <v>5.6600000000000004E-2</v>
      </c>
      <c r="M1051" s="108"/>
      <c r="N1051" s="108"/>
      <c r="O1051" s="189">
        <f t="shared" si="32"/>
        <v>40422</v>
      </c>
      <c r="Q1051" s="185">
        <f t="shared" si="33"/>
        <v>-1.0000000000000286E-4</v>
      </c>
    </row>
    <row r="1052" spans="1:17" x14ac:dyDescent="0.25">
      <c r="A1052" s="105">
        <v>40443</v>
      </c>
      <c r="B1052" t="s">
        <v>121</v>
      </c>
      <c r="C1052" s="108">
        <v>4.6899999999999997E-2</v>
      </c>
      <c r="D1052" s="108">
        <v>4.9700000000000001E-2</v>
      </c>
      <c r="E1052" s="108">
        <v>5.4800000000000001E-2</v>
      </c>
      <c r="F1052" s="108">
        <v>5.0500000000000003E-2</v>
      </c>
      <c r="G1052" s="187">
        <v>0</v>
      </c>
      <c r="H1052" s="108"/>
      <c r="I1052" s="108">
        <v>4.4900000000000002E-2</v>
      </c>
      <c r="J1052" s="108"/>
      <c r="K1052" s="108">
        <v>4.9699999999999994E-2</v>
      </c>
      <c r="L1052" s="108">
        <v>5.6100000000000004E-2</v>
      </c>
      <c r="M1052" s="108"/>
      <c r="N1052" s="108"/>
      <c r="O1052" s="189">
        <f t="shared" si="32"/>
        <v>40422</v>
      </c>
      <c r="Q1052" s="185">
        <f t="shared" si="33"/>
        <v>0</v>
      </c>
    </row>
    <row r="1053" spans="1:17" x14ac:dyDescent="0.25">
      <c r="A1053" s="105">
        <v>40444</v>
      </c>
      <c r="B1053" t="s">
        <v>121</v>
      </c>
      <c r="C1053" s="108">
        <v>4.6800000000000001E-2</v>
      </c>
      <c r="D1053" s="108">
        <v>4.9700000000000001E-2</v>
      </c>
      <c r="E1053" s="108">
        <v>5.4800000000000001E-2</v>
      </c>
      <c r="F1053" s="108">
        <v>5.04E-2</v>
      </c>
      <c r="G1053" s="187">
        <v>0</v>
      </c>
      <c r="H1053" s="108"/>
      <c r="I1053" s="108">
        <v>4.5199999999999997E-2</v>
      </c>
      <c r="J1053" s="108"/>
      <c r="K1053" s="108">
        <v>4.9599999999999998E-2</v>
      </c>
      <c r="L1053" s="108">
        <v>5.5999999999999994E-2</v>
      </c>
      <c r="M1053" s="108"/>
      <c r="N1053" s="108"/>
      <c r="O1053" s="189">
        <f t="shared" si="32"/>
        <v>40422</v>
      </c>
      <c r="Q1053" s="185">
        <f t="shared" si="33"/>
        <v>-1.0000000000000286E-4</v>
      </c>
    </row>
    <row r="1054" spans="1:17" x14ac:dyDescent="0.25">
      <c r="A1054" s="105">
        <v>40445</v>
      </c>
      <c r="B1054" t="s">
        <v>121</v>
      </c>
      <c r="C1054" s="108">
        <v>4.7500000000000001E-2</v>
      </c>
      <c r="D1054" s="108">
        <v>5.0299999999999997E-2</v>
      </c>
      <c r="E1054" s="108">
        <v>5.5399999999999998E-2</v>
      </c>
      <c r="F1054" s="108">
        <v>5.11E-2</v>
      </c>
      <c r="G1054" s="187">
        <v>0</v>
      </c>
      <c r="H1054" s="108"/>
      <c r="I1054" s="108">
        <v>4.5999999999999999E-2</v>
      </c>
      <c r="J1054" s="108"/>
      <c r="K1054" s="108">
        <v>5.0199999999999995E-2</v>
      </c>
      <c r="L1054" s="108">
        <v>5.67E-2</v>
      </c>
      <c r="M1054" s="108"/>
      <c r="N1054" s="108"/>
      <c r="O1054" s="189">
        <f t="shared" si="32"/>
        <v>40422</v>
      </c>
      <c r="Q1054" s="185">
        <f t="shared" si="33"/>
        <v>-1.0000000000000286E-4</v>
      </c>
    </row>
    <row r="1055" spans="1:17" x14ac:dyDescent="0.25">
      <c r="A1055" s="105">
        <v>40448</v>
      </c>
      <c r="B1055" t="s">
        <v>121</v>
      </c>
      <c r="C1055" s="108">
        <v>4.65E-2</v>
      </c>
      <c r="D1055" s="108">
        <v>4.9399999999999999E-2</v>
      </c>
      <c r="E1055" s="108">
        <v>5.45E-2</v>
      </c>
      <c r="F1055" s="108">
        <v>5.0099999999999999E-2</v>
      </c>
      <c r="G1055" s="187">
        <v>0</v>
      </c>
      <c r="H1055" s="108"/>
      <c r="I1055" s="108">
        <v>4.5100000000000001E-2</v>
      </c>
      <c r="J1055" s="108"/>
      <c r="K1055" s="108">
        <v>4.9299999999999997E-2</v>
      </c>
      <c r="L1055" s="108">
        <v>5.5800000000000002E-2</v>
      </c>
      <c r="M1055" s="108"/>
      <c r="N1055" s="108"/>
      <c r="O1055" s="189">
        <f t="shared" si="32"/>
        <v>40422</v>
      </c>
      <c r="Q1055" s="185">
        <f t="shared" si="33"/>
        <v>-1.0000000000000286E-4</v>
      </c>
    </row>
    <row r="1056" spans="1:17" x14ac:dyDescent="0.25">
      <c r="A1056" s="105">
        <v>40449</v>
      </c>
      <c r="B1056" t="s">
        <v>121</v>
      </c>
      <c r="C1056" s="108">
        <v>4.65E-2</v>
      </c>
      <c r="D1056" s="108">
        <v>4.8800000000000003E-2</v>
      </c>
      <c r="E1056" s="108">
        <v>5.4100000000000002E-2</v>
      </c>
      <c r="F1056" s="108">
        <v>4.9799999999999997E-2</v>
      </c>
      <c r="G1056" s="187">
        <v>0</v>
      </c>
      <c r="H1056" s="108"/>
      <c r="I1056" s="108">
        <v>4.4699999999999997E-2</v>
      </c>
      <c r="J1056" s="108"/>
      <c r="K1056" s="108">
        <v>4.8799999999999996E-2</v>
      </c>
      <c r="L1056" s="108">
        <v>5.5399999999999998E-2</v>
      </c>
      <c r="M1056" s="108"/>
      <c r="N1056" s="108"/>
      <c r="O1056" s="189">
        <f t="shared" si="32"/>
        <v>40422</v>
      </c>
      <c r="Q1056" s="185">
        <f t="shared" si="33"/>
        <v>0</v>
      </c>
    </row>
    <row r="1057" spans="1:17" x14ac:dyDescent="0.25">
      <c r="A1057" s="105">
        <v>40450</v>
      </c>
      <c r="B1057" t="s">
        <v>121</v>
      </c>
      <c r="C1057" s="108">
        <v>4.6899999999999997E-2</v>
      </c>
      <c r="D1057" s="108">
        <v>4.9299999999999997E-2</v>
      </c>
      <c r="E1057" s="108">
        <v>5.45E-2</v>
      </c>
      <c r="F1057" s="108">
        <v>5.0200000000000002E-2</v>
      </c>
      <c r="G1057" s="187">
        <v>0</v>
      </c>
      <c r="H1057" s="108"/>
      <c r="I1057" s="108">
        <v>4.5100000000000001E-2</v>
      </c>
      <c r="J1057" s="108"/>
      <c r="K1057" s="108">
        <v>4.9299999999999997E-2</v>
      </c>
      <c r="L1057" s="108">
        <v>5.5800000000000002E-2</v>
      </c>
      <c r="M1057" s="108"/>
      <c r="N1057" s="108"/>
      <c r="O1057" s="189">
        <f t="shared" si="32"/>
        <v>40422</v>
      </c>
      <c r="Q1057" s="185">
        <f t="shared" si="33"/>
        <v>0</v>
      </c>
    </row>
    <row r="1058" spans="1:17" x14ac:dyDescent="0.25">
      <c r="A1058" s="105">
        <v>40451</v>
      </c>
      <c r="B1058" t="s">
        <v>121</v>
      </c>
      <c r="C1058" s="108">
        <v>4.7100000000000003E-2</v>
      </c>
      <c r="D1058" s="108">
        <v>4.9299999999999997E-2</v>
      </c>
      <c r="E1058" s="108">
        <v>5.45E-2</v>
      </c>
      <c r="F1058" s="108">
        <v>5.0299999999999997E-2</v>
      </c>
      <c r="G1058" s="187">
        <v>0</v>
      </c>
      <c r="H1058" s="108"/>
      <c r="I1058" s="108">
        <v>4.5400000000000003E-2</v>
      </c>
      <c r="J1058" s="108"/>
      <c r="K1058" s="108">
        <v>4.9299999999999997E-2</v>
      </c>
      <c r="L1058" s="108">
        <v>5.5800000000000002E-2</v>
      </c>
      <c r="M1058" s="108"/>
      <c r="N1058" s="108"/>
      <c r="O1058" s="189">
        <f t="shared" si="32"/>
        <v>40422</v>
      </c>
      <c r="Q1058" s="185">
        <f t="shared" si="33"/>
        <v>0</v>
      </c>
    </row>
    <row r="1059" spans="1:17" x14ac:dyDescent="0.25">
      <c r="A1059" s="105">
        <v>40452</v>
      </c>
      <c r="B1059" t="s">
        <v>121</v>
      </c>
      <c r="C1059" s="108">
        <v>4.7500000000000001E-2</v>
      </c>
      <c r="D1059" s="108">
        <v>4.9599999999999998E-2</v>
      </c>
      <c r="E1059" s="108">
        <v>5.4800000000000001E-2</v>
      </c>
      <c r="F1059" s="108">
        <v>5.0599999999999999E-2</v>
      </c>
      <c r="G1059" s="187">
        <v>0</v>
      </c>
      <c r="H1059" s="108"/>
      <c r="I1059" s="108">
        <v>4.5700000000000005E-2</v>
      </c>
      <c r="J1059" s="108"/>
      <c r="K1059" s="108">
        <v>4.9599999999999998E-2</v>
      </c>
      <c r="L1059" s="108">
        <v>5.6100000000000004E-2</v>
      </c>
      <c r="M1059" s="108"/>
      <c r="N1059" s="108"/>
      <c r="O1059" s="189">
        <f t="shared" si="32"/>
        <v>40452</v>
      </c>
      <c r="Q1059" s="185">
        <f t="shared" si="33"/>
        <v>0</v>
      </c>
    </row>
    <row r="1060" spans="1:17" x14ac:dyDescent="0.25">
      <c r="A1060" s="105">
        <v>40455</v>
      </c>
      <c r="B1060" t="s">
        <v>121</v>
      </c>
      <c r="C1060" s="108">
        <v>4.7399999999999998E-2</v>
      </c>
      <c r="D1060" s="108">
        <v>4.9599999999999998E-2</v>
      </c>
      <c r="E1060" s="108">
        <v>5.4800000000000001E-2</v>
      </c>
      <c r="F1060" s="108">
        <v>5.0599999999999999E-2</v>
      </c>
      <c r="G1060" s="187">
        <v>0</v>
      </c>
      <c r="H1060" s="108"/>
      <c r="I1060" s="108">
        <v>4.5700000000000005E-2</v>
      </c>
      <c r="J1060" s="108"/>
      <c r="K1060" s="108">
        <v>4.9599999999999998E-2</v>
      </c>
      <c r="L1060" s="108">
        <v>5.5999999999999994E-2</v>
      </c>
      <c r="M1060" s="108"/>
      <c r="N1060" s="108"/>
      <c r="O1060" s="189">
        <f t="shared" si="32"/>
        <v>40452</v>
      </c>
      <c r="Q1060" s="185">
        <f t="shared" si="33"/>
        <v>0</v>
      </c>
    </row>
    <row r="1061" spans="1:17" x14ac:dyDescent="0.25">
      <c r="A1061" s="105">
        <v>40456</v>
      </c>
      <c r="B1061" t="s">
        <v>121</v>
      </c>
      <c r="C1061" s="108">
        <v>4.7600000000000003E-2</v>
      </c>
      <c r="D1061" s="108">
        <v>4.9799999999999997E-2</v>
      </c>
      <c r="E1061" s="108">
        <v>5.5E-2</v>
      </c>
      <c r="F1061" s="108">
        <v>5.0799999999999998E-2</v>
      </c>
      <c r="G1061" s="187">
        <v>0</v>
      </c>
      <c r="H1061" s="108"/>
      <c r="I1061" s="108">
        <v>4.58E-2</v>
      </c>
      <c r="J1061" s="108"/>
      <c r="K1061" s="108">
        <v>4.9699999999999994E-2</v>
      </c>
      <c r="L1061" s="108">
        <v>5.6100000000000004E-2</v>
      </c>
      <c r="M1061" s="108"/>
      <c r="N1061" s="108"/>
      <c r="O1061" s="189">
        <f t="shared" si="32"/>
        <v>40452</v>
      </c>
      <c r="Q1061" s="185">
        <f t="shared" si="33"/>
        <v>-1.0000000000000286E-4</v>
      </c>
    </row>
    <row r="1062" spans="1:17" x14ac:dyDescent="0.25">
      <c r="A1062" s="105">
        <v>40457</v>
      </c>
      <c r="B1062" t="s">
        <v>121</v>
      </c>
      <c r="C1062" s="108">
        <v>4.6899999999999997E-2</v>
      </c>
      <c r="D1062" s="108">
        <v>4.9099999999999998E-2</v>
      </c>
      <c r="E1062" s="108">
        <v>5.4300000000000001E-2</v>
      </c>
      <c r="F1062" s="108">
        <v>5.0099999999999999E-2</v>
      </c>
      <c r="G1062" s="187">
        <v>0</v>
      </c>
      <c r="H1062" s="108"/>
      <c r="I1062" s="108">
        <v>4.5100000000000001E-2</v>
      </c>
      <c r="J1062" s="108"/>
      <c r="K1062" s="108">
        <v>4.9000000000000002E-2</v>
      </c>
      <c r="L1062" s="108">
        <v>5.5399999999999998E-2</v>
      </c>
      <c r="M1062" s="108"/>
      <c r="N1062" s="108"/>
      <c r="O1062" s="189">
        <f t="shared" si="32"/>
        <v>40452</v>
      </c>
      <c r="Q1062" s="185">
        <f t="shared" si="33"/>
        <v>-9.9999999999995925E-5</v>
      </c>
    </row>
    <row r="1063" spans="1:17" x14ac:dyDescent="0.25">
      <c r="A1063" s="105">
        <v>40458</v>
      </c>
      <c r="B1063" t="s">
        <v>121</v>
      </c>
      <c r="C1063" s="108">
        <v>4.7399999999999998E-2</v>
      </c>
      <c r="D1063" s="108">
        <v>4.9599999999999998E-2</v>
      </c>
      <c r="E1063" s="108">
        <v>5.4800000000000001E-2</v>
      </c>
      <c r="F1063" s="108">
        <v>5.0599999999999999E-2</v>
      </c>
      <c r="G1063" s="187">
        <v>0</v>
      </c>
      <c r="H1063" s="108"/>
      <c r="I1063" s="108">
        <v>4.5599999999999995E-2</v>
      </c>
      <c r="J1063" s="108"/>
      <c r="K1063" s="108">
        <v>4.9500000000000002E-2</v>
      </c>
      <c r="L1063" s="108">
        <v>5.5899999999999998E-2</v>
      </c>
      <c r="M1063" s="108"/>
      <c r="N1063" s="108"/>
      <c r="O1063" s="189">
        <f t="shared" si="32"/>
        <v>40452</v>
      </c>
      <c r="Q1063" s="185">
        <f t="shared" si="33"/>
        <v>-9.9999999999995925E-5</v>
      </c>
    </row>
    <row r="1064" spans="1:17" x14ac:dyDescent="0.25">
      <c r="A1064" s="105">
        <v>40459</v>
      </c>
      <c r="B1064" t="s">
        <v>121</v>
      </c>
      <c r="C1064" s="108">
        <v>4.7699999999999999E-2</v>
      </c>
      <c r="D1064" s="108">
        <v>4.99E-2</v>
      </c>
      <c r="E1064" s="108">
        <v>5.5199999999999999E-2</v>
      </c>
      <c r="F1064" s="108">
        <v>5.0900000000000001E-2</v>
      </c>
      <c r="G1064" s="187">
        <v>0</v>
      </c>
      <c r="H1064" s="108"/>
      <c r="I1064" s="108">
        <v>4.58E-2</v>
      </c>
      <c r="J1064" s="108"/>
      <c r="K1064" s="108">
        <v>4.9800000000000004E-2</v>
      </c>
      <c r="L1064" s="108">
        <v>5.62E-2</v>
      </c>
      <c r="M1064" s="108"/>
      <c r="N1064" s="108"/>
      <c r="O1064" s="189">
        <f t="shared" si="32"/>
        <v>40452</v>
      </c>
      <c r="Q1064" s="185">
        <f t="shared" si="33"/>
        <v>-9.9999999999995925E-5</v>
      </c>
    </row>
    <row r="1065" spans="1:17" x14ac:dyDescent="0.25">
      <c r="A1065" s="105">
        <v>40463</v>
      </c>
      <c r="B1065" t="s">
        <v>121</v>
      </c>
      <c r="C1065" s="108">
        <v>4.82E-2</v>
      </c>
      <c r="D1065" s="108">
        <v>5.04E-2</v>
      </c>
      <c r="E1065" s="108">
        <v>5.5599999999999997E-2</v>
      </c>
      <c r="F1065" s="108">
        <v>5.1400000000000001E-2</v>
      </c>
      <c r="G1065" s="187">
        <v>0</v>
      </c>
      <c r="H1065" s="108"/>
      <c r="I1065" s="108">
        <v>4.6300000000000001E-2</v>
      </c>
      <c r="J1065" s="108"/>
      <c r="K1065" s="108">
        <v>5.0300000000000004E-2</v>
      </c>
      <c r="L1065" s="108">
        <v>5.6600000000000004E-2</v>
      </c>
      <c r="M1065" s="108"/>
      <c r="N1065" s="108"/>
      <c r="O1065" s="189">
        <f t="shared" si="32"/>
        <v>40452</v>
      </c>
      <c r="Q1065" s="185">
        <f t="shared" si="33"/>
        <v>-9.9999999999995925E-5</v>
      </c>
    </row>
    <row r="1066" spans="1:17" x14ac:dyDescent="0.25">
      <c r="A1066" s="105">
        <v>40464</v>
      </c>
      <c r="B1066" t="s">
        <v>121</v>
      </c>
      <c r="C1066" s="108">
        <v>4.8500000000000001E-2</v>
      </c>
      <c r="D1066" s="108">
        <v>5.0700000000000002E-2</v>
      </c>
      <c r="E1066" s="108">
        <v>5.5899999999999998E-2</v>
      </c>
      <c r="F1066" s="108">
        <v>5.1700000000000003E-2</v>
      </c>
      <c r="G1066" s="187">
        <v>0</v>
      </c>
      <c r="H1066" s="108"/>
      <c r="I1066" s="108">
        <v>4.6600000000000003E-2</v>
      </c>
      <c r="J1066" s="108"/>
      <c r="K1066" s="108">
        <v>5.0499999999999996E-2</v>
      </c>
      <c r="L1066" s="108">
        <v>5.6799999999999996E-2</v>
      </c>
      <c r="M1066" s="108"/>
      <c r="N1066" s="108"/>
      <c r="O1066" s="189">
        <f t="shared" si="32"/>
        <v>40452</v>
      </c>
      <c r="Q1066" s="185">
        <f t="shared" si="33"/>
        <v>-2.0000000000000573E-4</v>
      </c>
    </row>
    <row r="1067" spans="1:17" x14ac:dyDescent="0.25">
      <c r="A1067" s="105">
        <v>40465</v>
      </c>
      <c r="B1067" t="s">
        <v>121</v>
      </c>
      <c r="C1067" s="108">
        <v>4.9299999999999997E-2</v>
      </c>
      <c r="D1067" s="108">
        <v>5.1400000000000001E-2</v>
      </c>
      <c r="E1067" s="108">
        <v>5.67E-2</v>
      </c>
      <c r="F1067" s="108">
        <v>5.2499999999999998E-2</v>
      </c>
      <c r="G1067" s="187">
        <v>0</v>
      </c>
      <c r="H1067" s="108"/>
      <c r="I1067" s="108">
        <v>4.7199999999999999E-2</v>
      </c>
      <c r="J1067" s="108"/>
      <c r="K1067" s="108">
        <v>5.1200000000000002E-2</v>
      </c>
      <c r="L1067" s="108">
        <v>5.7500000000000002E-2</v>
      </c>
      <c r="M1067" s="108"/>
      <c r="N1067" s="108"/>
      <c r="O1067" s="189">
        <f t="shared" si="32"/>
        <v>40452</v>
      </c>
      <c r="Q1067" s="185">
        <f t="shared" si="33"/>
        <v>-1.9999999999999879E-4</v>
      </c>
    </row>
    <row r="1068" spans="1:17" x14ac:dyDescent="0.25">
      <c r="A1068" s="105">
        <v>40466</v>
      </c>
      <c r="B1068" t="s">
        <v>121</v>
      </c>
      <c r="C1068" s="108">
        <v>5.0299999999999997E-2</v>
      </c>
      <c r="D1068" s="108">
        <v>5.2299999999999999E-2</v>
      </c>
      <c r="E1068" s="108">
        <v>5.7700000000000001E-2</v>
      </c>
      <c r="F1068" s="108">
        <v>5.3400000000000003E-2</v>
      </c>
      <c r="G1068" s="187">
        <v>0</v>
      </c>
      <c r="H1068" s="108"/>
      <c r="I1068" s="108">
        <v>4.8099999999999997E-2</v>
      </c>
      <c r="J1068" s="108"/>
      <c r="K1068" s="108">
        <v>5.21E-2</v>
      </c>
      <c r="L1068" s="108">
        <v>5.8499999999999996E-2</v>
      </c>
      <c r="M1068" s="108"/>
      <c r="N1068" s="108"/>
      <c r="O1068" s="189">
        <f t="shared" si="32"/>
        <v>40452</v>
      </c>
      <c r="Q1068" s="185">
        <f t="shared" si="33"/>
        <v>-1.9999999999999879E-4</v>
      </c>
    </row>
    <row r="1069" spans="1:17" x14ac:dyDescent="0.25">
      <c r="A1069" s="105">
        <v>40469</v>
      </c>
      <c r="B1069" t="s">
        <v>121</v>
      </c>
      <c r="C1069" s="108">
        <v>4.9500000000000002E-2</v>
      </c>
      <c r="D1069" s="108">
        <v>5.1499999999999997E-2</v>
      </c>
      <c r="E1069" s="108">
        <v>5.7000000000000002E-2</v>
      </c>
      <c r="F1069" s="108">
        <v>5.2699999999999997E-2</v>
      </c>
      <c r="G1069" s="187">
        <v>0</v>
      </c>
      <c r="H1069" s="108"/>
      <c r="I1069" s="108">
        <v>4.7400000000000005E-2</v>
      </c>
      <c r="J1069" s="108"/>
      <c r="K1069" s="108">
        <v>5.1399999999999994E-2</v>
      </c>
      <c r="L1069" s="108">
        <v>5.7800000000000004E-2</v>
      </c>
      <c r="M1069" s="108"/>
      <c r="N1069" s="108"/>
      <c r="O1069" s="189">
        <f t="shared" si="32"/>
        <v>40452</v>
      </c>
      <c r="Q1069" s="185">
        <f t="shared" si="33"/>
        <v>-1.0000000000000286E-4</v>
      </c>
    </row>
    <row r="1070" spans="1:17" x14ac:dyDescent="0.25">
      <c r="A1070" s="105">
        <v>40470</v>
      </c>
      <c r="B1070" t="s">
        <v>121</v>
      </c>
      <c r="C1070" s="108">
        <v>4.9299999999999997E-2</v>
      </c>
      <c r="D1070" s="108">
        <v>5.1299999999999998E-2</v>
      </c>
      <c r="E1070" s="108">
        <v>5.67E-2</v>
      </c>
      <c r="F1070" s="108">
        <v>5.2400000000000002E-2</v>
      </c>
      <c r="G1070" s="187">
        <v>0</v>
      </c>
      <c r="H1070" s="108"/>
      <c r="I1070" s="108">
        <v>4.7E-2</v>
      </c>
      <c r="J1070" s="108"/>
      <c r="K1070" s="108">
        <v>5.1100000000000007E-2</v>
      </c>
      <c r="L1070" s="108">
        <v>5.7500000000000002E-2</v>
      </c>
      <c r="M1070" s="108"/>
      <c r="N1070" s="108"/>
      <c r="O1070" s="189">
        <f t="shared" si="32"/>
        <v>40452</v>
      </c>
      <c r="Q1070" s="185">
        <f t="shared" si="33"/>
        <v>-1.9999999999999185E-4</v>
      </c>
    </row>
    <row r="1071" spans="1:17" x14ac:dyDescent="0.25">
      <c r="A1071" s="105">
        <v>40472</v>
      </c>
      <c r="B1071" t="s">
        <v>121</v>
      </c>
      <c r="C1071" s="108">
        <v>4.9700000000000001E-2</v>
      </c>
      <c r="D1071" s="108">
        <v>5.1700000000000003E-2</v>
      </c>
      <c r="E1071" s="108">
        <v>5.67E-2</v>
      </c>
      <c r="F1071" s="108">
        <v>5.2699999999999997E-2</v>
      </c>
      <c r="G1071" s="187">
        <v>0</v>
      </c>
      <c r="H1071" s="108"/>
      <c r="I1071" s="108">
        <v>4.7100000000000003E-2</v>
      </c>
      <c r="J1071" s="108"/>
      <c r="K1071" s="108">
        <v>5.1500000000000004E-2</v>
      </c>
      <c r="L1071" s="108">
        <v>5.7699999999999994E-2</v>
      </c>
      <c r="M1071" s="108"/>
      <c r="N1071" s="108"/>
      <c r="O1071" s="189">
        <f t="shared" si="32"/>
        <v>40452</v>
      </c>
      <c r="Q1071" s="185">
        <f t="shared" si="33"/>
        <v>-1.9999999999999879E-4</v>
      </c>
    </row>
    <row r="1072" spans="1:17" x14ac:dyDescent="0.25">
      <c r="A1072" s="105">
        <v>40476</v>
      </c>
      <c r="B1072" t="s">
        <v>121</v>
      </c>
      <c r="C1072" s="108">
        <v>4.9099999999999998E-2</v>
      </c>
      <c r="D1072" s="108">
        <v>5.1299999999999998E-2</v>
      </c>
      <c r="E1072" s="108">
        <v>5.6300000000000003E-2</v>
      </c>
      <c r="F1072" s="108">
        <v>5.2200000000000003E-2</v>
      </c>
      <c r="G1072" s="187">
        <v>0</v>
      </c>
      <c r="H1072" s="108"/>
      <c r="I1072" s="108">
        <v>4.6900000000000004E-2</v>
      </c>
      <c r="J1072" s="108"/>
      <c r="K1072" s="108">
        <v>5.1100000000000007E-2</v>
      </c>
      <c r="L1072" s="108">
        <v>5.7200000000000001E-2</v>
      </c>
      <c r="M1072" s="108"/>
      <c r="N1072" s="108"/>
      <c r="O1072" s="189">
        <f t="shared" si="32"/>
        <v>40452</v>
      </c>
      <c r="Q1072" s="185">
        <f t="shared" si="33"/>
        <v>-1.9999999999999185E-4</v>
      </c>
    </row>
    <row r="1073" spans="1:17" x14ac:dyDescent="0.25">
      <c r="A1073" s="105">
        <v>40477</v>
      </c>
      <c r="B1073" t="s">
        <v>121</v>
      </c>
      <c r="C1073" s="108">
        <v>4.99E-2</v>
      </c>
      <c r="D1073" s="108">
        <v>5.2200000000000003E-2</v>
      </c>
      <c r="E1073" s="108">
        <v>5.7099999999999998E-2</v>
      </c>
      <c r="F1073" s="108">
        <v>5.3100000000000001E-2</v>
      </c>
      <c r="G1073" s="187">
        <v>0</v>
      </c>
      <c r="H1073" s="108"/>
      <c r="I1073" s="108">
        <v>4.7800000000000002E-2</v>
      </c>
      <c r="J1073" s="108"/>
      <c r="K1073" s="108">
        <v>5.1900000000000002E-2</v>
      </c>
      <c r="L1073" s="108">
        <v>5.7999999999999996E-2</v>
      </c>
      <c r="M1073" s="108"/>
      <c r="N1073" s="108"/>
      <c r="O1073" s="189">
        <f t="shared" si="32"/>
        <v>40452</v>
      </c>
      <c r="Q1073" s="185">
        <f t="shared" si="33"/>
        <v>-3.0000000000000165E-4</v>
      </c>
    </row>
    <row r="1074" spans="1:17" x14ac:dyDescent="0.25">
      <c r="A1074" s="105">
        <v>40478</v>
      </c>
      <c r="B1074" t="s">
        <v>121</v>
      </c>
      <c r="C1074" s="108">
        <v>5.0200000000000002E-2</v>
      </c>
      <c r="D1074" s="108">
        <v>5.2600000000000001E-2</v>
      </c>
      <c r="E1074" s="108">
        <v>5.7500000000000002E-2</v>
      </c>
      <c r="F1074" s="108">
        <v>5.3400000000000003E-2</v>
      </c>
      <c r="G1074" s="187">
        <v>0</v>
      </c>
      <c r="H1074" s="108"/>
      <c r="I1074" s="108">
        <v>4.8000000000000001E-2</v>
      </c>
      <c r="J1074" s="108"/>
      <c r="K1074" s="108">
        <v>5.2400000000000002E-2</v>
      </c>
      <c r="L1074" s="108">
        <v>5.8400000000000001E-2</v>
      </c>
      <c r="M1074" s="108"/>
      <c r="N1074" s="108"/>
      <c r="O1074" s="189">
        <f t="shared" si="32"/>
        <v>40452</v>
      </c>
      <c r="Q1074" s="185">
        <f t="shared" si="33"/>
        <v>-1.9999999999999879E-4</v>
      </c>
    </row>
    <row r="1075" spans="1:17" x14ac:dyDescent="0.25">
      <c r="A1075" s="105">
        <v>40480</v>
      </c>
      <c r="B1075" t="s">
        <v>121</v>
      </c>
      <c r="C1075" s="108">
        <v>4.9700000000000001E-2</v>
      </c>
      <c r="D1075" s="108">
        <v>5.21E-2</v>
      </c>
      <c r="E1075" s="108">
        <v>5.7000000000000002E-2</v>
      </c>
      <c r="F1075" s="108">
        <v>5.2900000000000003E-2</v>
      </c>
      <c r="G1075" s="187">
        <v>0</v>
      </c>
      <c r="H1075" s="108"/>
      <c r="I1075" s="108">
        <v>4.7500000000000001E-2</v>
      </c>
      <c r="J1075" s="108"/>
      <c r="K1075" s="108">
        <v>5.1900000000000002E-2</v>
      </c>
      <c r="L1075" s="108">
        <v>5.7800000000000004E-2</v>
      </c>
      <c r="M1075" s="108"/>
      <c r="N1075" s="108"/>
      <c r="O1075" s="189">
        <f t="shared" si="32"/>
        <v>40452</v>
      </c>
      <c r="Q1075" s="185">
        <f t="shared" si="33"/>
        <v>-1.9999999999999879E-4</v>
      </c>
    </row>
    <row r="1076" spans="1:17" x14ac:dyDescent="0.25">
      <c r="A1076" s="105">
        <v>40483</v>
      </c>
      <c r="B1076" t="s">
        <v>121</v>
      </c>
      <c r="C1076" s="108">
        <v>4.9700000000000001E-2</v>
      </c>
      <c r="D1076" s="108">
        <v>5.2200000000000003E-2</v>
      </c>
      <c r="E1076" s="108">
        <v>5.7200000000000001E-2</v>
      </c>
      <c r="F1076" s="108">
        <v>5.2999999999999999E-2</v>
      </c>
      <c r="G1076" s="187">
        <v>0</v>
      </c>
      <c r="H1076" s="108"/>
      <c r="I1076" s="108">
        <v>4.7599999999999996E-2</v>
      </c>
      <c r="J1076" s="108"/>
      <c r="K1076" s="108">
        <v>5.21E-2</v>
      </c>
      <c r="L1076" s="108">
        <v>5.79E-2</v>
      </c>
      <c r="M1076" s="108"/>
      <c r="N1076" s="108"/>
      <c r="O1076" s="189">
        <f t="shared" si="32"/>
        <v>40483</v>
      </c>
      <c r="Q1076" s="185">
        <f t="shared" si="33"/>
        <v>-1.0000000000000286E-4</v>
      </c>
    </row>
    <row r="1077" spans="1:17" x14ac:dyDescent="0.25">
      <c r="A1077" s="105">
        <v>40484</v>
      </c>
      <c r="B1077" t="s">
        <v>121</v>
      </c>
      <c r="C1077" s="108">
        <v>4.8800000000000003E-2</v>
      </c>
      <c r="D1077" s="108">
        <v>5.1400000000000001E-2</v>
      </c>
      <c r="E1077" s="108">
        <v>5.6399999999999999E-2</v>
      </c>
      <c r="F1077" s="108">
        <v>5.2200000000000003E-2</v>
      </c>
      <c r="G1077" s="187">
        <v>0</v>
      </c>
      <c r="H1077" s="108"/>
      <c r="I1077" s="108">
        <v>4.6600000000000003E-2</v>
      </c>
      <c r="J1077" s="108"/>
      <c r="K1077" s="108">
        <v>5.1200000000000002E-2</v>
      </c>
      <c r="L1077" s="108">
        <v>5.7099999999999998E-2</v>
      </c>
      <c r="M1077" s="108"/>
      <c r="N1077" s="108"/>
      <c r="O1077" s="189">
        <f t="shared" si="32"/>
        <v>40483</v>
      </c>
      <c r="Q1077" s="185">
        <f t="shared" si="33"/>
        <v>-1.9999999999999879E-4</v>
      </c>
    </row>
    <row r="1078" spans="1:17" x14ac:dyDescent="0.25">
      <c r="A1078" s="105">
        <v>40485</v>
      </c>
      <c r="B1078" t="s">
        <v>121</v>
      </c>
      <c r="C1078" s="108">
        <v>5.0099999999999999E-2</v>
      </c>
      <c r="D1078" s="108">
        <v>5.2600000000000001E-2</v>
      </c>
      <c r="E1078" s="108">
        <v>5.7500000000000002E-2</v>
      </c>
      <c r="F1078" s="108">
        <v>5.3400000000000003E-2</v>
      </c>
      <c r="G1078" s="187">
        <v>0</v>
      </c>
      <c r="H1078" s="108"/>
      <c r="I1078" s="108">
        <v>4.7800000000000002E-2</v>
      </c>
      <c r="J1078" s="108"/>
      <c r="K1078" s="108">
        <v>5.2400000000000002E-2</v>
      </c>
      <c r="L1078" s="108">
        <v>5.8299999999999998E-2</v>
      </c>
      <c r="M1078" s="108"/>
      <c r="N1078" s="108"/>
      <c r="O1078" s="189">
        <f t="shared" si="32"/>
        <v>40483</v>
      </c>
      <c r="Q1078" s="185">
        <f t="shared" si="33"/>
        <v>-1.9999999999999879E-4</v>
      </c>
    </row>
    <row r="1079" spans="1:17" x14ac:dyDescent="0.25">
      <c r="A1079" s="105">
        <v>40486</v>
      </c>
      <c r="B1079" t="s">
        <v>121</v>
      </c>
      <c r="C1079" s="108">
        <v>4.99E-2</v>
      </c>
      <c r="D1079" s="108">
        <v>5.2299999999999999E-2</v>
      </c>
      <c r="E1079" s="108">
        <v>5.7200000000000001E-2</v>
      </c>
      <c r="F1079" s="108">
        <v>5.3100000000000001E-2</v>
      </c>
      <c r="G1079" s="187">
        <v>0</v>
      </c>
      <c r="H1079" s="108"/>
      <c r="I1079" s="108">
        <v>4.7500000000000001E-2</v>
      </c>
      <c r="J1079" s="108"/>
      <c r="K1079" s="108">
        <v>5.2000000000000005E-2</v>
      </c>
      <c r="L1079" s="108">
        <v>5.7699999999999994E-2</v>
      </c>
      <c r="M1079" s="108"/>
      <c r="N1079" s="108"/>
      <c r="O1079" s="189">
        <f t="shared" si="32"/>
        <v>40483</v>
      </c>
      <c r="Q1079" s="185">
        <f t="shared" si="33"/>
        <v>-2.9999999999999472E-4</v>
      </c>
    </row>
    <row r="1080" spans="1:17" x14ac:dyDescent="0.25">
      <c r="A1080" s="105">
        <v>40487</v>
      </c>
      <c r="B1080" t="s">
        <v>121</v>
      </c>
      <c r="C1080" s="108">
        <v>5.0700000000000002E-2</v>
      </c>
      <c r="D1080" s="108">
        <v>5.3100000000000001E-2</v>
      </c>
      <c r="E1080" s="108">
        <v>5.8000000000000003E-2</v>
      </c>
      <c r="F1080" s="108">
        <v>5.3900000000000003E-2</v>
      </c>
      <c r="G1080" s="187">
        <v>0</v>
      </c>
      <c r="H1080" s="108"/>
      <c r="I1080" s="108">
        <v>4.7800000000000002E-2</v>
      </c>
      <c r="J1080" s="108"/>
      <c r="K1080" s="108">
        <v>5.28E-2</v>
      </c>
      <c r="L1080" s="108">
        <v>5.8499999999999996E-2</v>
      </c>
      <c r="M1080" s="108"/>
      <c r="N1080" s="108"/>
      <c r="O1080" s="189">
        <f t="shared" si="32"/>
        <v>40483</v>
      </c>
      <c r="Q1080" s="185">
        <f t="shared" si="33"/>
        <v>-3.0000000000000165E-4</v>
      </c>
    </row>
    <row r="1081" spans="1:17" x14ac:dyDescent="0.25">
      <c r="A1081" s="105">
        <v>40490</v>
      </c>
      <c r="B1081" t="s">
        <v>121</v>
      </c>
      <c r="C1081" s="108">
        <v>5.0799999999999998E-2</v>
      </c>
      <c r="D1081" s="108">
        <v>5.3199999999999997E-2</v>
      </c>
      <c r="E1081" s="108">
        <v>5.8099999999999999E-2</v>
      </c>
      <c r="F1081" s="108">
        <v>5.3999999999999999E-2</v>
      </c>
      <c r="G1081" s="187">
        <v>0</v>
      </c>
      <c r="H1081" s="108"/>
      <c r="I1081" s="108">
        <v>4.7899999999999998E-2</v>
      </c>
      <c r="J1081" s="108"/>
      <c r="K1081" s="108">
        <v>5.28E-2</v>
      </c>
      <c r="L1081" s="108">
        <v>5.8499999999999996E-2</v>
      </c>
      <c r="M1081" s="108"/>
      <c r="N1081" s="108"/>
      <c r="O1081" s="189">
        <f t="shared" si="32"/>
        <v>40483</v>
      </c>
      <c r="Q1081" s="185">
        <f t="shared" si="33"/>
        <v>-3.9999999999999758E-4</v>
      </c>
    </row>
    <row r="1082" spans="1:17" x14ac:dyDescent="0.25">
      <c r="A1082" s="105">
        <v>40491</v>
      </c>
      <c r="B1082" t="s">
        <v>121</v>
      </c>
      <c r="C1082" s="108">
        <v>5.1700000000000003E-2</v>
      </c>
      <c r="D1082" s="108">
        <v>5.4199999999999998E-2</v>
      </c>
      <c r="E1082" s="108">
        <v>5.9200000000000003E-2</v>
      </c>
      <c r="F1082" s="108">
        <v>5.5E-2</v>
      </c>
      <c r="G1082" s="187">
        <v>0</v>
      </c>
      <c r="H1082" s="108"/>
      <c r="I1082" s="108">
        <v>4.9299999999999997E-2</v>
      </c>
      <c r="J1082" s="108"/>
      <c r="K1082" s="108">
        <v>5.3800000000000001E-2</v>
      </c>
      <c r="L1082" s="108">
        <v>5.9699999999999996E-2</v>
      </c>
      <c r="M1082" s="108"/>
      <c r="N1082" s="108"/>
      <c r="O1082" s="189">
        <f t="shared" si="32"/>
        <v>40483</v>
      </c>
      <c r="Q1082" s="185">
        <f t="shared" si="33"/>
        <v>-3.9999999999999758E-4</v>
      </c>
    </row>
    <row r="1083" spans="1:17" x14ac:dyDescent="0.25">
      <c r="A1083" s="105">
        <v>40492</v>
      </c>
      <c r="B1083" t="s">
        <v>121</v>
      </c>
      <c r="C1083" s="108">
        <v>5.16E-2</v>
      </c>
      <c r="D1083" s="108">
        <v>5.4100000000000002E-2</v>
      </c>
      <c r="E1083" s="108">
        <v>5.8999999999999997E-2</v>
      </c>
      <c r="F1083" s="108">
        <v>5.4899999999999997E-2</v>
      </c>
      <c r="G1083" s="187">
        <v>0</v>
      </c>
      <c r="H1083" s="108"/>
      <c r="I1083" s="108">
        <v>4.9200000000000001E-2</v>
      </c>
      <c r="J1083" s="108"/>
      <c r="K1083" s="108">
        <v>5.3699999999999998E-2</v>
      </c>
      <c r="L1083" s="108">
        <v>5.96E-2</v>
      </c>
      <c r="M1083" s="108"/>
      <c r="N1083" s="108"/>
      <c r="O1083" s="189">
        <f t="shared" si="32"/>
        <v>40483</v>
      </c>
      <c r="Q1083" s="185">
        <f t="shared" si="33"/>
        <v>-4.0000000000000452E-4</v>
      </c>
    </row>
    <row r="1084" spans="1:17" x14ac:dyDescent="0.25">
      <c r="A1084" s="105">
        <v>40493</v>
      </c>
      <c r="B1084" t="s">
        <v>121</v>
      </c>
      <c r="C1084" s="108">
        <v>5.1700000000000003E-2</v>
      </c>
      <c r="D1084" s="108">
        <v>5.4199999999999998E-2</v>
      </c>
      <c r="E1084" s="108">
        <v>5.91E-2</v>
      </c>
      <c r="F1084" s="108">
        <v>5.5E-2</v>
      </c>
      <c r="G1084" s="187">
        <v>0</v>
      </c>
      <c r="H1084" s="108"/>
      <c r="I1084" s="108">
        <v>4.9200000000000001E-2</v>
      </c>
      <c r="J1084" s="108"/>
      <c r="K1084" s="108">
        <v>5.3800000000000001E-2</v>
      </c>
      <c r="L1084" s="108">
        <v>5.9699999999999996E-2</v>
      </c>
      <c r="M1084" s="108"/>
      <c r="N1084" s="108"/>
      <c r="O1084" s="189">
        <f t="shared" si="32"/>
        <v>40483</v>
      </c>
      <c r="Q1084" s="185">
        <f t="shared" si="33"/>
        <v>-3.9999999999999758E-4</v>
      </c>
    </row>
    <row r="1085" spans="1:17" x14ac:dyDescent="0.25">
      <c r="A1085" s="105">
        <v>40494</v>
      </c>
      <c r="B1085" t="s">
        <v>121</v>
      </c>
      <c r="C1085" s="108">
        <v>5.1900000000000002E-2</v>
      </c>
      <c r="D1085" s="108">
        <v>5.4399999999999997E-2</v>
      </c>
      <c r="E1085" s="108">
        <v>5.9400000000000001E-2</v>
      </c>
      <c r="F1085" s="108">
        <v>5.5199999999999999E-2</v>
      </c>
      <c r="G1085" s="187">
        <v>0</v>
      </c>
      <c r="H1085" s="108"/>
      <c r="I1085" s="108">
        <v>4.9500000000000002E-2</v>
      </c>
      <c r="J1085" s="108"/>
      <c r="K1085" s="108">
        <v>5.4000000000000006E-2</v>
      </c>
      <c r="L1085" s="108">
        <v>0.06</v>
      </c>
      <c r="M1085" s="108"/>
      <c r="N1085" s="108"/>
      <c r="O1085" s="189">
        <f t="shared" si="32"/>
        <v>40483</v>
      </c>
      <c r="Q1085" s="185">
        <f t="shared" si="33"/>
        <v>-3.9999999999999064E-4</v>
      </c>
    </row>
    <row r="1086" spans="1:17" x14ac:dyDescent="0.25">
      <c r="A1086" s="105">
        <v>40497</v>
      </c>
      <c r="B1086" t="s">
        <v>121</v>
      </c>
      <c r="C1086" s="108">
        <v>5.2999999999999999E-2</v>
      </c>
      <c r="D1086" s="108">
        <v>5.5500000000000001E-2</v>
      </c>
      <c r="E1086" s="108">
        <v>6.0499999999999998E-2</v>
      </c>
      <c r="F1086" s="108">
        <v>5.6300000000000003E-2</v>
      </c>
      <c r="G1086" s="187">
        <v>0</v>
      </c>
      <c r="H1086" s="108"/>
      <c r="I1086" s="108">
        <v>5.0700000000000002E-2</v>
      </c>
      <c r="J1086" s="108"/>
      <c r="K1086" s="108">
        <v>5.5199999999999999E-2</v>
      </c>
      <c r="L1086" s="108">
        <v>6.1200000000000004E-2</v>
      </c>
      <c r="M1086" s="108"/>
      <c r="N1086" s="108"/>
      <c r="O1086" s="189">
        <f t="shared" si="32"/>
        <v>40483</v>
      </c>
      <c r="Q1086" s="185">
        <f t="shared" si="33"/>
        <v>-3.0000000000000165E-4</v>
      </c>
    </row>
    <row r="1087" spans="1:17" x14ac:dyDescent="0.25">
      <c r="A1087" s="105">
        <v>40498</v>
      </c>
      <c r="B1087" t="s">
        <v>121</v>
      </c>
      <c r="C1087" s="108">
        <v>5.1799999999999999E-2</v>
      </c>
      <c r="D1087" s="108">
        <v>5.4399999999999997E-2</v>
      </c>
      <c r="E1087" s="108">
        <v>5.9299999999999999E-2</v>
      </c>
      <c r="F1087" s="108">
        <v>5.5199999999999999E-2</v>
      </c>
      <c r="G1087" s="187">
        <v>0</v>
      </c>
      <c r="H1087" s="108"/>
      <c r="I1087" s="108">
        <v>4.9500000000000002E-2</v>
      </c>
      <c r="J1087" s="108"/>
      <c r="K1087" s="108">
        <v>5.4000000000000006E-2</v>
      </c>
      <c r="L1087" s="108">
        <v>0.06</v>
      </c>
      <c r="M1087" s="108"/>
      <c r="N1087" s="108"/>
      <c r="O1087" s="189">
        <f t="shared" si="32"/>
        <v>40483</v>
      </c>
      <c r="Q1087" s="185">
        <f t="shared" si="33"/>
        <v>-3.9999999999999064E-4</v>
      </c>
    </row>
    <row r="1088" spans="1:17" x14ac:dyDescent="0.25">
      <c r="A1088" s="105">
        <v>40499</v>
      </c>
      <c r="B1088" t="s">
        <v>121</v>
      </c>
      <c r="C1088" s="108">
        <v>5.21E-2</v>
      </c>
      <c r="D1088" s="108">
        <v>5.4600000000000003E-2</v>
      </c>
      <c r="E1088" s="108">
        <v>5.9499999999999997E-2</v>
      </c>
      <c r="F1088" s="108">
        <v>5.5399999999999998E-2</v>
      </c>
      <c r="G1088" s="187">
        <v>0</v>
      </c>
      <c r="H1088" s="108"/>
      <c r="I1088" s="108">
        <v>4.9699999999999994E-2</v>
      </c>
      <c r="J1088" s="108"/>
      <c r="K1088" s="108">
        <v>5.4199999999999998E-2</v>
      </c>
      <c r="L1088" s="108">
        <v>6.0199999999999997E-2</v>
      </c>
      <c r="M1088" s="108"/>
      <c r="N1088" s="108"/>
      <c r="O1088" s="189">
        <f t="shared" si="32"/>
        <v>40483</v>
      </c>
      <c r="Q1088" s="185">
        <f t="shared" si="33"/>
        <v>-4.0000000000000452E-4</v>
      </c>
    </row>
    <row r="1089" spans="1:17" x14ac:dyDescent="0.25">
      <c r="A1089" s="105">
        <v>40500</v>
      </c>
      <c r="B1089" t="s">
        <v>121</v>
      </c>
      <c r="C1089" s="108">
        <v>5.21E-2</v>
      </c>
      <c r="D1089" s="108">
        <v>5.4699999999999999E-2</v>
      </c>
      <c r="E1089" s="108">
        <v>5.9499999999999997E-2</v>
      </c>
      <c r="F1089" s="108">
        <v>5.5399999999999998E-2</v>
      </c>
      <c r="G1089" s="187">
        <v>0</v>
      </c>
      <c r="H1089" s="108"/>
      <c r="I1089" s="108">
        <v>4.9800000000000004E-2</v>
      </c>
      <c r="J1089" s="108"/>
      <c r="K1089" s="108">
        <v>5.4299999999999994E-2</v>
      </c>
      <c r="L1089" s="108">
        <v>6.0199999999999997E-2</v>
      </c>
      <c r="M1089" s="108"/>
      <c r="N1089" s="108"/>
      <c r="O1089" s="189">
        <f t="shared" si="32"/>
        <v>40483</v>
      </c>
      <c r="Q1089" s="185">
        <f t="shared" si="33"/>
        <v>-4.0000000000000452E-4</v>
      </c>
    </row>
    <row r="1090" spans="1:17" x14ac:dyDescent="0.25">
      <c r="A1090" s="105">
        <v>40501</v>
      </c>
      <c r="B1090" t="s">
        <v>121</v>
      </c>
      <c r="C1090" s="108">
        <v>5.1799999999999999E-2</v>
      </c>
      <c r="D1090" s="108">
        <v>5.4300000000000001E-2</v>
      </c>
      <c r="E1090" s="108">
        <v>5.9200000000000003E-2</v>
      </c>
      <c r="F1090" s="108">
        <v>5.5100000000000003E-2</v>
      </c>
      <c r="G1090" s="187">
        <v>0</v>
      </c>
      <c r="H1090" s="108"/>
      <c r="I1090" s="108">
        <v>4.9299999999999997E-2</v>
      </c>
      <c r="J1090" s="108"/>
      <c r="K1090" s="108">
        <v>5.3899999999999997E-2</v>
      </c>
      <c r="L1090" s="108">
        <v>5.9900000000000002E-2</v>
      </c>
      <c r="M1090" s="108"/>
      <c r="N1090" s="108"/>
      <c r="O1090" s="189">
        <f t="shared" si="32"/>
        <v>40483</v>
      </c>
      <c r="Q1090" s="185">
        <f t="shared" si="33"/>
        <v>-4.0000000000000452E-4</v>
      </c>
    </row>
    <row r="1091" spans="1:17" x14ac:dyDescent="0.25">
      <c r="A1091" s="105">
        <v>40505</v>
      </c>
      <c r="B1091" t="s">
        <v>121</v>
      </c>
      <c r="C1091" s="108">
        <v>5.0999999999999997E-2</v>
      </c>
      <c r="D1091" s="108">
        <v>5.3499999999999999E-2</v>
      </c>
      <c r="E1091" s="108">
        <v>5.8200000000000002E-2</v>
      </c>
      <c r="F1091" s="108">
        <v>5.4199999999999998E-2</v>
      </c>
      <c r="G1091" s="187">
        <v>0</v>
      </c>
      <c r="H1091" s="108"/>
      <c r="I1091" s="108">
        <v>4.8499999999999995E-2</v>
      </c>
      <c r="J1091" s="108"/>
      <c r="K1091" s="108">
        <v>5.2999999999999999E-2</v>
      </c>
      <c r="L1091" s="108">
        <v>5.9000000000000004E-2</v>
      </c>
      <c r="M1091" s="108"/>
      <c r="N1091" s="108"/>
      <c r="O1091" s="189">
        <f t="shared" si="32"/>
        <v>40483</v>
      </c>
      <c r="Q1091" s="185">
        <f t="shared" si="33"/>
        <v>-5.0000000000000044E-4</v>
      </c>
    </row>
    <row r="1092" spans="1:17" x14ac:dyDescent="0.25">
      <c r="A1092" s="105">
        <v>40508</v>
      </c>
      <c r="B1092" t="s">
        <v>121</v>
      </c>
      <c r="C1092" s="108">
        <v>5.1299999999999998E-2</v>
      </c>
      <c r="D1092" s="108">
        <v>5.3800000000000001E-2</v>
      </c>
      <c r="E1092" s="108">
        <v>5.8599999999999999E-2</v>
      </c>
      <c r="F1092" s="108">
        <v>5.4600000000000003E-2</v>
      </c>
      <c r="G1092" s="187">
        <v>0</v>
      </c>
      <c r="H1092" s="108"/>
      <c r="I1092" s="108">
        <v>4.8799999999999996E-2</v>
      </c>
      <c r="J1092" s="108"/>
      <c r="K1092" s="108">
        <v>5.33E-2</v>
      </c>
      <c r="L1092" s="108">
        <v>5.9400000000000001E-2</v>
      </c>
      <c r="M1092" s="108"/>
      <c r="N1092" s="108"/>
      <c r="O1092" s="189">
        <f t="shared" si="32"/>
        <v>40483</v>
      </c>
      <c r="Q1092" s="185">
        <f t="shared" si="33"/>
        <v>-5.0000000000000044E-4</v>
      </c>
    </row>
    <row r="1093" spans="1:17" x14ac:dyDescent="0.25">
      <c r="A1093" s="105">
        <v>40511</v>
      </c>
      <c r="B1093" t="s">
        <v>121</v>
      </c>
      <c r="C1093" s="108">
        <v>5.0799999999999998E-2</v>
      </c>
      <c r="D1093" s="108">
        <v>5.33E-2</v>
      </c>
      <c r="E1093" s="108">
        <v>5.79E-2</v>
      </c>
      <c r="F1093" s="108">
        <v>5.3999999999999999E-2</v>
      </c>
      <c r="G1093" s="187">
        <v>0</v>
      </c>
      <c r="H1093" s="108"/>
      <c r="I1093" s="108">
        <v>4.8399999999999999E-2</v>
      </c>
      <c r="J1093" s="108"/>
      <c r="K1093" s="108">
        <v>5.2900000000000003E-2</v>
      </c>
      <c r="L1093" s="108">
        <v>5.8799999999999998E-2</v>
      </c>
      <c r="M1093" s="108"/>
      <c r="N1093" s="108"/>
      <c r="O1093" s="189">
        <f t="shared" ref="O1093:O1156" si="34">DATE(YEAR(A1093),MONTH(A1093),1)</f>
        <v>40483</v>
      </c>
      <c r="Q1093" s="185">
        <f t="shared" ref="Q1093:Q1156" si="35">K1093-D1093</f>
        <v>-3.9999999999999758E-4</v>
      </c>
    </row>
    <row r="1094" spans="1:17" x14ac:dyDescent="0.25">
      <c r="A1094" s="105">
        <v>40512</v>
      </c>
      <c r="B1094" t="s">
        <v>121</v>
      </c>
      <c r="C1094" s="108">
        <v>5.0299999999999997E-2</v>
      </c>
      <c r="D1094" s="108">
        <v>5.28E-2</v>
      </c>
      <c r="E1094" s="108">
        <v>5.7500000000000002E-2</v>
      </c>
      <c r="F1094" s="108">
        <v>5.3499999999999999E-2</v>
      </c>
      <c r="G1094" s="187">
        <v>0</v>
      </c>
      <c r="H1094" s="108"/>
      <c r="I1094" s="108">
        <v>4.7899999999999998E-2</v>
      </c>
      <c r="J1094" s="108"/>
      <c r="K1094" s="108">
        <v>5.2499999999999998E-2</v>
      </c>
      <c r="L1094" s="108">
        <v>5.8400000000000001E-2</v>
      </c>
      <c r="M1094" s="108"/>
      <c r="N1094" s="108"/>
      <c r="O1094" s="189">
        <f t="shared" si="34"/>
        <v>40483</v>
      </c>
      <c r="Q1094" s="185">
        <f t="shared" si="35"/>
        <v>-3.0000000000000165E-4</v>
      </c>
    </row>
    <row r="1095" spans="1:17" x14ac:dyDescent="0.25">
      <c r="A1095" s="105">
        <v>40513</v>
      </c>
      <c r="B1095" t="s">
        <v>121</v>
      </c>
      <c r="C1095" s="108">
        <v>5.1700000000000003E-2</v>
      </c>
      <c r="D1095" s="108">
        <v>5.4100000000000002E-2</v>
      </c>
      <c r="E1095" s="108">
        <v>5.8900000000000001E-2</v>
      </c>
      <c r="F1095" s="108">
        <v>5.4899999999999997E-2</v>
      </c>
      <c r="G1095" s="187">
        <v>0</v>
      </c>
      <c r="H1095" s="108"/>
      <c r="I1095" s="108">
        <v>4.9200000000000001E-2</v>
      </c>
      <c r="J1095" s="108"/>
      <c r="K1095" s="108">
        <v>5.3800000000000001E-2</v>
      </c>
      <c r="L1095" s="108">
        <v>5.9800000000000006E-2</v>
      </c>
      <c r="M1095" s="108"/>
      <c r="N1095" s="108"/>
      <c r="O1095" s="189">
        <f t="shared" si="34"/>
        <v>40513</v>
      </c>
      <c r="Q1095" s="185">
        <f t="shared" si="35"/>
        <v>-3.0000000000000165E-4</v>
      </c>
    </row>
    <row r="1096" spans="1:17" x14ac:dyDescent="0.25">
      <c r="A1096" s="105">
        <v>40515</v>
      </c>
      <c r="B1096" t="s">
        <v>121</v>
      </c>
      <c r="C1096" s="108">
        <v>5.2299999999999999E-2</v>
      </c>
      <c r="D1096" s="108">
        <v>5.4800000000000001E-2</v>
      </c>
      <c r="E1096" s="108">
        <v>5.96E-2</v>
      </c>
      <c r="F1096" s="108">
        <v>5.5599999999999997E-2</v>
      </c>
      <c r="G1096" s="187">
        <v>0</v>
      </c>
      <c r="H1096" s="108"/>
      <c r="I1096" s="108">
        <v>0.05</v>
      </c>
      <c r="J1096" s="108"/>
      <c r="K1096" s="108">
        <v>5.45E-2</v>
      </c>
      <c r="L1096" s="108">
        <v>6.0499999999999998E-2</v>
      </c>
      <c r="M1096" s="108"/>
      <c r="N1096" s="108"/>
      <c r="O1096" s="189">
        <f t="shared" si="34"/>
        <v>40513</v>
      </c>
      <c r="Q1096" s="185">
        <f t="shared" si="35"/>
        <v>-3.0000000000000165E-4</v>
      </c>
    </row>
    <row r="1097" spans="1:17" x14ac:dyDescent="0.25">
      <c r="A1097" s="105">
        <v>40518</v>
      </c>
      <c r="B1097" t="s">
        <v>121</v>
      </c>
      <c r="C1097" s="108">
        <v>5.16E-2</v>
      </c>
      <c r="D1097" s="108">
        <v>5.4199999999999998E-2</v>
      </c>
      <c r="E1097" s="108">
        <v>5.8900000000000001E-2</v>
      </c>
      <c r="F1097" s="108">
        <v>5.4899999999999997E-2</v>
      </c>
      <c r="G1097" s="187">
        <v>0</v>
      </c>
      <c r="H1097" s="108"/>
      <c r="I1097" s="108">
        <v>4.9299999999999997E-2</v>
      </c>
      <c r="J1097" s="108"/>
      <c r="K1097" s="108">
        <v>5.3800000000000001E-2</v>
      </c>
      <c r="L1097" s="108">
        <v>5.9699999999999996E-2</v>
      </c>
      <c r="M1097" s="108"/>
      <c r="N1097" s="108"/>
      <c r="O1097" s="189">
        <f t="shared" si="34"/>
        <v>40513</v>
      </c>
      <c r="Q1097" s="185">
        <f t="shared" si="35"/>
        <v>-3.9999999999999758E-4</v>
      </c>
    </row>
    <row r="1098" spans="1:17" x14ac:dyDescent="0.25">
      <c r="A1098" s="105">
        <v>40519</v>
      </c>
      <c r="B1098" t="s">
        <v>121</v>
      </c>
      <c r="C1098" s="108">
        <v>5.3400000000000003E-2</v>
      </c>
      <c r="D1098" s="108">
        <v>5.5899999999999998E-2</v>
      </c>
      <c r="E1098" s="108">
        <v>6.0699999999999997E-2</v>
      </c>
      <c r="F1098" s="108">
        <v>5.67E-2</v>
      </c>
      <c r="G1098" s="187">
        <v>0</v>
      </c>
      <c r="H1098" s="108"/>
      <c r="I1098" s="108">
        <v>5.0900000000000001E-2</v>
      </c>
      <c r="J1098" s="108"/>
      <c r="K1098" s="108">
        <v>5.5500000000000001E-2</v>
      </c>
      <c r="L1098" s="108">
        <v>6.1399999999999996E-2</v>
      </c>
      <c r="M1098" s="108"/>
      <c r="N1098" s="108"/>
      <c r="O1098" s="189">
        <f t="shared" si="34"/>
        <v>40513</v>
      </c>
      <c r="Q1098" s="185">
        <f t="shared" si="35"/>
        <v>-3.9999999999999758E-4</v>
      </c>
    </row>
    <row r="1099" spans="1:17" x14ac:dyDescent="0.25">
      <c r="A1099" s="105">
        <v>40520</v>
      </c>
      <c r="B1099" t="s">
        <v>121</v>
      </c>
      <c r="C1099" s="108">
        <v>5.3600000000000002E-2</v>
      </c>
      <c r="D1099" s="108">
        <v>5.6099999999999997E-2</v>
      </c>
      <c r="E1099" s="108">
        <v>6.0999999999999999E-2</v>
      </c>
      <c r="F1099" s="108">
        <v>5.6899999999999999E-2</v>
      </c>
      <c r="G1099" s="187">
        <v>0</v>
      </c>
      <c r="H1099" s="108"/>
      <c r="I1099" s="108">
        <v>5.0700000000000002E-2</v>
      </c>
      <c r="J1099" s="108"/>
      <c r="K1099" s="108">
        <v>5.5600000000000004E-2</v>
      </c>
      <c r="L1099" s="108">
        <v>6.1600000000000002E-2</v>
      </c>
      <c r="M1099" s="108"/>
      <c r="N1099" s="108"/>
      <c r="O1099" s="189">
        <f t="shared" si="34"/>
        <v>40513</v>
      </c>
      <c r="Q1099" s="185">
        <f t="shared" si="35"/>
        <v>-4.9999999999999351E-4</v>
      </c>
    </row>
    <row r="1100" spans="1:17" x14ac:dyDescent="0.25">
      <c r="A1100" s="105">
        <v>40521</v>
      </c>
      <c r="B1100" t="s">
        <v>121</v>
      </c>
      <c r="C1100" s="108">
        <v>5.3100000000000001E-2</v>
      </c>
      <c r="D1100" s="108">
        <v>5.5599999999999997E-2</v>
      </c>
      <c r="E1100" s="108">
        <v>6.0299999999999999E-2</v>
      </c>
      <c r="F1100" s="108">
        <v>5.6300000000000003E-2</v>
      </c>
      <c r="G1100" s="187">
        <v>0</v>
      </c>
      <c r="H1100" s="108"/>
      <c r="I1100" s="108">
        <v>5.0099999999999999E-2</v>
      </c>
      <c r="J1100" s="108"/>
      <c r="K1100" s="108">
        <v>5.5099999999999996E-2</v>
      </c>
      <c r="L1100" s="108">
        <v>6.0899999999999996E-2</v>
      </c>
      <c r="M1100" s="108"/>
      <c r="N1100" s="108"/>
      <c r="O1100" s="189">
        <f t="shared" si="34"/>
        <v>40513</v>
      </c>
      <c r="Q1100" s="185">
        <f t="shared" si="35"/>
        <v>-5.0000000000000044E-4</v>
      </c>
    </row>
    <row r="1101" spans="1:17" x14ac:dyDescent="0.25">
      <c r="A1101" s="105">
        <v>40522</v>
      </c>
      <c r="B1101" t="s">
        <v>121</v>
      </c>
      <c r="C1101" s="108">
        <v>5.3400000000000003E-2</v>
      </c>
      <c r="D1101" s="108">
        <v>5.5800000000000002E-2</v>
      </c>
      <c r="E1101" s="108">
        <v>6.0499999999999998E-2</v>
      </c>
      <c r="F1101" s="108">
        <v>5.6599999999999998E-2</v>
      </c>
      <c r="G1101" s="187">
        <v>0</v>
      </c>
      <c r="H1101" s="108"/>
      <c r="I1101" s="108">
        <v>5.0300000000000004E-2</v>
      </c>
      <c r="J1101" s="108"/>
      <c r="K1101" s="108">
        <v>5.5300000000000002E-2</v>
      </c>
      <c r="L1101" s="108">
        <v>6.1100000000000002E-2</v>
      </c>
      <c r="M1101" s="108"/>
      <c r="N1101" s="108"/>
      <c r="O1101" s="189">
        <f t="shared" si="34"/>
        <v>40513</v>
      </c>
      <c r="Q1101" s="185">
        <f t="shared" si="35"/>
        <v>-5.0000000000000044E-4</v>
      </c>
    </row>
    <row r="1102" spans="1:17" x14ac:dyDescent="0.25">
      <c r="A1102" s="105">
        <v>40525</v>
      </c>
      <c r="B1102" t="s">
        <v>121</v>
      </c>
      <c r="C1102" s="108">
        <v>5.3100000000000001E-2</v>
      </c>
      <c r="D1102" s="108">
        <v>5.5599999999999997E-2</v>
      </c>
      <c r="E1102" s="108">
        <v>6.0299999999999999E-2</v>
      </c>
      <c r="F1102" s="108">
        <v>5.6300000000000003E-2</v>
      </c>
      <c r="G1102" s="187">
        <v>0</v>
      </c>
      <c r="H1102" s="108"/>
      <c r="I1102" s="108">
        <v>4.99E-2</v>
      </c>
      <c r="J1102" s="108"/>
      <c r="K1102" s="108">
        <v>5.5099999999999996E-2</v>
      </c>
      <c r="L1102" s="108">
        <v>6.0899999999999996E-2</v>
      </c>
      <c r="M1102" s="108"/>
      <c r="N1102" s="108"/>
      <c r="O1102" s="189">
        <f t="shared" si="34"/>
        <v>40513</v>
      </c>
      <c r="Q1102" s="185">
        <f t="shared" si="35"/>
        <v>-5.0000000000000044E-4</v>
      </c>
    </row>
    <row r="1103" spans="1:17" x14ac:dyDescent="0.25">
      <c r="A1103" s="105">
        <v>40526</v>
      </c>
      <c r="B1103" t="s">
        <v>121</v>
      </c>
      <c r="C1103" s="108">
        <v>5.4699999999999999E-2</v>
      </c>
      <c r="D1103" s="108">
        <v>5.7000000000000002E-2</v>
      </c>
      <c r="E1103" s="108">
        <v>6.1800000000000001E-2</v>
      </c>
      <c r="F1103" s="108">
        <v>5.7799999999999997E-2</v>
      </c>
      <c r="G1103" s="187">
        <v>0</v>
      </c>
      <c r="H1103" s="108"/>
      <c r="I1103" s="108">
        <v>5.1500000000000004E-2</v>
      </c>
      <c r="J1103" s="108"/>
      <c r="K1103" s="108">
        <v>5.6500000000000002E-2</v>
      </c>
      <c r="L1103" s="108">
        <v>6.2400000000000004E-2</v>
      </c>
      <c r="M1103" s="108"/>
      <c r="N1103" s="108"/>
      <c r="O1103" s="189">
        <f t="shared" si="34"/>
        <v>40513</v>
      </c>
      <c r="Q1103" s="185">
        <f t="shared" si="35"/>
        <v>-5.0000000000000044E-4</v>
      </c>
    </row>
    <row r="1104" spans="1:17" x14ac:dyDescent="0.25">
      <c r="A1104" s="105">
        <v>40527</v>
      </c>
      <c r="B1104" t="s">
        <v>121</v>
      </c>
      <c r="C1104" s="108">
        <v>5.5E-2</v>
      </c>
      <c r="D1104" s="108">
        <v>5.74E-2</v>
      </c>
      <c r="E1104" s="108">
        <v>6.2199999999999998E-2</v>
      </c>
      <c r="F1104" s="108">
        <v>5.8200000000000002E-2</v>
      </c>
      <c r="G1104" s="187">
        <v>0</v>
      </c>
      <c r="H1104" s="108"/>
      <c r="I1104" s="108">
        <v>5.1699999999999996E-2</v>
      </c>
      <c r="J1104" s="108"/>
      <c r="K1104" s="108">
        <v>5.6899999999999992E-2</v>
      </c>
      <c r="L1104" s="108">
        <v>6.2699999999999992E-2</v>
      </c>
      <c r="M1104" s="108"/>
      <c r="N1104" s="108"/>
      <c r="O1104" s="189">
        <f t="shared" si="34"/>
        <v>40513</v>
      </c>
      <c r="Q1104" s="185">
        <f t="shared" si="35"/>
        <v>-5.0000000000000738E-4</v>
      </c>
    </row>
    <row r="1105" spans="1:17" x14ac:dyDescent="0.25">
      <c r="A1105" s="105">
        <v>40528</v>
      </c>
      <c r="B1105" t="s">
        <v>121</v>
      </c>
      <c r="C1105" s="108">
        <v>5.4600000000000003E-2</v>
      </c>
      <c r="D1105" s="108">
        <v>5.7099999999999998E-2</v>
      </c>
      <c r="E1105" s="108">
        <v>6.1899999999999997E-2</v>
      </c>
      <c r="F1105" s="108">
        <v>5.79E-2</v>
      </c>
      <c r="G1105" s="187">
        <v>0</v>
      </c>
      <c r="H1105" s="108"/>
      <c r="I1105" s="108">
        <v>5.1399999999999994E-2</v>
      </c>
      <c r="J1105" s="108"/>
      <c r="K1105" s="108">
        <v>5.6600000000000004E-2</v>
      </c>
      <c r="L1105" s="108">
        <v>6.2400000000000004E-2</v>
      </c>
      <c r="M1105" s="108"/>
      <c r="N1105" s="108"/>
      <c r="O1105" s="189">
        <f t="shared" si="34"/>
        <v>40513</v>
      </c>
      <c r="Q1105" s="185">
        <f t="shared" si="35"/>
        <v>-4.9999999999999351E-4</v>
      </c>
    </row>
    <row r="1106" spans="1:17" x14ac:dyDescent="0.25">
      <c r="A1106" s="105">
        <v>40529</v>
      </c>
      <c r="B1106" t="s">
        <v>121</v>
      </c>
      <c r="C1106" s="108">
        <v>5.2900000000000003E-2</v>
      </c>
      <c r="D1106" s="108">
        <v>5.5399999999999998E-2</v>
      </c>
      <c r="E1106" s="108">
        <v>6.0100000000000001E-2</v>
      </c>
      <c r="F1106" s="108">
        <v>5.6099999999999997E-2</v>
      </c>
      <c r="G1106" s="187">
        <v>0</v>
      </c>
      <c r="H1106" s="108"/>
      <c r="I1106" s="108">
        <v>4.9699999999999994E-2</v>
      </c>
      <c r="J1106" s="108"/>
      <c r="K1106" s="108">
        <v>5.4900000000000004E-2</v>
      </c>
      <c r="L1106" s="108">
        <v>6.0599999999999994E-2</v>
      </c>
      <c r="M1106" s="108"/>
      <c r="N1106" s="108"/>
      <c r="O1106" s="189">
        <f t="shared" si="34"/>
        <v>40513</v>
      </c>
      <c r="Q1106" s="185">
        <f t="shared" si="35"/>
        <v>-4.9999999999999351E-4</v>
      </c>
    </row>
    <row r="1107" spans="1:17" x14ac:dyDescent="0.25">
      <c r="A1107" s="105">
        <v>40532</v>
      </c>
      <c r="B1107" t="s">
        <v>121</v>
      </c>
      <c r="C1107" s="108">
        <v>5.3400000000000003E-2</v>
      </c>
      <c r="D1107" s="108">
        <v>5.5800000000000002E-2</v>
      </c>
      <c r="E1107" s="108">
        <v>6.0600000000000001E-2</v>
      </c>
      <c r="F1107" s="108">
        <v>5.6599999999999998E-2</v>
      </c>
      <c r="G1107" s="187">
        <v>0</v>
      </c>
      <c r="H1107" s="108"/>
      <c r="I1107" s="108">
        <v>5.0099999999999999E-2</v>
      </c>
      <c r="J1107" s="108"/>
      <c r="K1107" s="108">
        <v>5.5399999999999998E-2</v>
      </c>
      <c r="L1107" s="108">
        <v>6.1100000000000002E-2</v>
      </c>
      <c r="M1107" s="108"/>
      <c r="N1107" s="108"/>
      <c r="O1107" s="189">
        <f t="shared" si="34"/>
        <v>40513</v>
      </c>
      <c r="Q1107" s="185">
        <f t="shared" si="35"/>
        <v>-4.0000000000000452E-4</v>
      </c>
    </row>
    <row r="1108" spans="1:17" x14ac:dyDescent="0.25">
      <c r="A1108" s="105">
        <v>40533</v>
      </c>
      <c r="B1108" t="s">
        <v>121</v>
      </c>
      <c r="C1108" s="108">
        <v>5.3100000000000001E-2</v>
      </c>
      <c r="D1108" s="108">
        <v>5.5500000000000001E-2</v>
      </c>
      <c r="E1108" s="108">
        <v>6.0199999999999997E-2</v>
      </c>
      <c r="F1108" s="108">
        <v>5.6300000000000003E-2</v>
      </c>
      <c r="G1108" s="187">
        <v>0</v>
      </c>
      <c r="H1108" s="108"/>
      <c r="I1108" s="108">
        <v>4.9800000000000004E-2</v>
      </c>
      <c r="J1108" s="108"/>
      <c r="K1108" s="108">
        <v>5.5099999999999996E-2</v>
      </c>
      <c r="L1108" s="108">
        <v>6.0700000000000004E-2</v>
      </c>
      <c r="M1108" s="108"/>
      <c r="N1108" s="108"/>
      <c r="O1108" s="189">
        <f t="shared" si="34"/>
        <v>40513</v>
      </c>
      <c r="Q1108" s="185">
        <f t="shared" si="35"/>
        <v>-4.0000000000000452E-4</v>
      </c>
    </row>
    <row r="1109" spans="1:17" x14ac:dyDescent="0.25">
      <c r="A1109" s="105">
        <v>40534</v>
      </c>
      <c r="B1109" t="s">
        <v>121</v>
      </c>
      <c r="C1109" s="108">
        <v>5.33E-2</v>
      </c>
      <c r="D1109" s="108">
        <v>5.5599999999999997E-2</v>
      </c>
      <c r="E1109" s="108">
        <v>6.0400000000000002E-2</v>
      </c>
      <c r="F1109" s="108">
        <v>5.6399999999999999E-2</v>
      </c>
      <c r="G1109" s="187">
        <v>0</v>
      </c>
      <c r="H1109" s="108"/>
      <c r="I1109" s="108">
        <v>0.05</v>
      </c>
      <c r="J1109" s="108"/>
      <c r="K1109" s="108">
        <v>5.5199999999999999E-2</v>
      </c>
      <c r="L1109" s="108">
        <v>6.0899999999999996E-2</v>
      </c>
      <c r="M1109" s="108"/>
      <c r="N1109" s="108"/>
      <c r="O1109" s="189">
        <f t="shared" si="34"/>
        <v>40513</v>
      </c>
      <c r="Q1109" s="185">
        <f t="shared" si="35"/>
        <v>-3.9999999999999758E-4</v>
      </c>
    </row>
    <row r="1110" spans="1:17" x14ac:dyDescent="0.25">
      <c r="A1110" s="105">
        <v>40535</v>
      </c>
      <c r="B1110" t="s">
        <v>121</v>
      </c>
      <c r="C1110" s="108">
        <v>5.3499999999999999E-2</v>
      </c>
      <c r="D1110" s="108">
        <v>5.5800000000000002E-2</v>
      </c>
      <c r="E1110" s="108">
        <v>6.0600000000000001E-2</v>
      </c>
      <c r="F1110" s="108">
        <v>5.6599999999999998E-2</v>
      </c>
      <c r="G1110" s="187">
        <v>0</v>
      </c>
      <c r="H1110" s="108"/>
      <c r="I1110" s="108">
        <v>5.0300000000000004E-2</v>
      </c>
      <c r="J1110" s="108"/>
      <c r="K1110" s="108">
        <v>5.5399999999999998E-2</v>
      </c>
      <c r="L1110" s="108">
        <v>6.1100000000000002E-2</v>
      </c>
      <c r="M1110" s="108"/>
      <c r="N1110" s="108"/>
      <c r="O1110" s="189">
        <f t="shared" si="34"/>
        <v>40513</v>
      </c>
      <c r="Q1110" s="185">
        <f t="shared" si="35"/>
        <v>-4.0000000000000452E-4</v>
      </c>
    </row>
    <row r="1111" spans="1:17" x14ac:dyDescent="0.25">
      <c r="A1111" s="105">
        <v>40539</v>
      </c>
      <c r="B1111" t="s">
        <v>121</v>
      </c>
      <c r="C1111" s="108">
        <v>5.2999999999999999E-2</v>
      </c>
      <c r="D1111" s="108">
        <v>5.5300000000000002E-2</v>
      </c>
      <c r="E1111" s="108">
        <v>6.0100000000000001E-2</v>
      </c>
      <c r="F1111" s="108">
        <v>5.6099999999999997E-2</v>
      </c>
      <c r="G1111" s="187">
        <v>0</v>
      </c>
      <c r="H1111" s="108"/>
      <c r="I1111" s="108">
        <v>4.9699999999999994E-2</v>
      </c>
      <c r="J1111" s="108"/>
      <c r="K1111" s="108">
        <v>5.4900000000000004E-2</v>
      </c>
      <c r="L1111" s="108">
        <v>6.0599999999999994E-2</v>
      </c>
      <c r="M1111" s="108"/>
      <c r="N1111" s="108"/>
      <c r="O1111" s="189">
        <f t="shared" si="34"/>
        <v>40513</v>
      </c>
      <c r="Q1111" s="185">
        <f t="shared" si="35"/>
        <v>-3.9999999999999758E-4</v>
      </c>
    </row>
    <row r="1112" spans="1:17" x14ac:dyDescent="0.25">
      <c r="A1112" s="105">
        <v>40540</v>
      </c>
      <c r="B1112" t="s">
        <v>121</v>
      </c>
      <c r="C1112" s="108">
        <v>5.4300000000000001E-2</v>
      </c>
      <c r="D1112" s="108">
        <v>5.6500000000000002E-2</v>
      </c>
      <c r="E1112" s="108">
        <v>6.13E-2</v>
      </c>
      <c r="F1112" s="108">
        <v>5.74E-2</v>
      </c>
      <c r="G1112" s="187">
        <v>0</v>
      </c>
      <c r="H1112" s="108"/>
      <c r="I1112" s="108">
        <v>5.0999999999999997E-2</v>
      </c>
      <c r="J1112" s="108"/>
      <c r="K1112" s="108">
        <v>5.6100000000000004E-2</v>
      </c>
      <c r="L1112" s="108">
        <v>6.1799999999999994E-2</v>
      </c>
      <c r="M1112" s="108"/>
      <c r="N1112" s="108"/>
      <c r="O1112" s="189">
        <f t="shared" si="34"/>
        <v>40513</v>
      </c>
      <c r="Q1112" s="185">
        <f t="shared" si="35"/>
        <v>-3.9999999999999758E-4</v>
      </c>
    </row>
    <row r="1113" spans="1:17" x14ac:dyDescent="0.25">
      <c r="A1113" s="105">
        <v>40541</v>
      </c>
      <c r="B1113" t="s">
        <v>121</v>
      </c>
      <c r="C1113" s="108">
        <v>5.2900000000000003E-2</v>
      </c>
      <c r="D1113" s="108">
        <v>5.5199999999999999E-2</v>
      </c>
      <c r="E1113" s="108">
        <v>0.06</v>
      </c>
      <c r="F1113" s="108">
        <v>5.6000000000000001E-2</v>
      </c>
      <c r="G1113" s="187">
        <v>0</v>
      </c>
      <c r="H1113" s="108"/>
      <c r="I1113" s="108">
        <v>4.9599999999999998E-2</v>
      </c>
      <c r="J1113" s="108"/>
      <c r="K1113" s="108">
        <v>5.4699999999999999E-2</v>
      </c>
      <c r="L1113" s="108">
        <v>6.0499999999999998E-2</v>
      </c>
      <c r="M1113" s="108"/>
      <c r="N1113" s="108"/>
      <c r="O1113" s="189">
        <f t="shared" si="34"/>
        <v>40513</v>
      </c>
      <c r="Q1113" s="185">
        <f t="shared" si="35"/>
        <v>-5.0000000000000044E-4</v>
      </c>
    </row>
    <row r="1114" spans="1:17" x14ac:dyDescent="0.25">
      <c r="A1114" s="105">
        <v>40543</v>
      </c>
      <c r="B1114" t="s">
        <v>121</v>
      </c>
      <c r="C1114" s="108">
        <v>5.2299999999999999E-2</v>
      </c>
      <c r="D1114" s="108">
        <v>5.45E-2</v>
      </c>
      <c r="E1114" s="108">
        <v>5.9299999999999999E-2</v>
      </c>
      <c r="F1114" s="108">
        <v>5.5399999999999998E-2</v>
      </c>
      <c r="G1114" s="187">
        <v>0</v>
      </c>
      <c r="H1114" s="108"/>
      <c r="I1114" s="108">
        <v>4.8799999999999996E-2</v>
      </c>
      <c r="J1114" s="108"/>
      <c r="K1114" s="108">
        <v>5.4000000000000006E-2</v>
      </c>
      <c r="L1114" s="108">
        <v>5.9800000000000006E-2</v>
      </c>
      <c r="M1114" s="108"/>
      <c r="N1114" s="108"/>
      <c r="O1114" s="189">
        <f t="shared" si="34"/>
        <v>40513</v>
      </c>
      <c r="Q1114" s="185">
        <f t="shared" si="35"/>
        <v>-4.9999999999999351E-4</v>
      </c>
    </row>
    <row r="1115" spans="1:17" x14ac:dyDescent="0.25">
      <c r="A1115" s="105">
        <v>40546</v>
      </c>
      <c r="B1115" t="s">
        <v>121</v>
      </c>
      <c r="C1115" s="108">
        <v>5.28E-2</v>
      </c>
      <c r="D1115" s="108">
        <v>5.5E-2</v>
      </c>
      <c r="E1115" s="108">
        <v>6.0100000000000001E-2</v>
      </c>
      <c r="F1115" s="108">
        <v>5.6000000000000001E-2</v>
      </c>
      <c r="G1115" s="187">
        <v>0</v>
      </c>
      <c r="H1115" s="108"/>
      <c r="I1115" s="108">
        <v>4.9299999999999997E-2</v>
      </c>
      <c r="J1115" s="108"/>
      <c r="K1115" s="108">
        <v>5.45E-2</v>
      </c>
      <c r="L1115" s="108">
        <v>6.0400000000000002E-2</v>
      </c>
      <c r="M1115" s="108"/>
      <c r="N1115" s="108"/>
      <c r="O1115" s="189">
        <f t="shared" si="34"/>
        <v>40544</v>
      </c>
      <c r="Q1115" s="185">
        <f t="shared" si="35"/>
        <v>-5.0000000000000044E-4</v>
      </c>
    </row>
    <row r="1116" spans="1:17" x14ac:dyDescent="0.25">
      <c r="A1116" s="105">
        <v>40547</v>
      </c>
      <c r="B1116" t="s">
        <v>121</v>
      </c>
      <c r="C1116" s="108">
        <v>5.2699999999999997E-2</v>
      </c>
      <c r="D1116" s="108">
        <v>5.5300000000000002E-2</v>
      </c>
      <c r="E1116" s="108">
        <v>6.0499999999999998E-2</v>
      </c>
      <c r="F1116" s="108">
        <v>5.62E-2</v>
      </c>
      <c r="G1116" s="187">
        <v>0</v>
      </c>
      <c r="H1116" s="108"/>
      <c r="I1116" s="108">
        <v>4.9699999999999994E-2</v>
      </c>
      <c r="J1116" s="108"/>
      <c r="K1116" s="108">
        <v>5.4800000000000001E-2</v>
      </c>
      <c r="L1116" s="108">
        <v>6.0700000000000004E-2</v>
      </c>
      <c r="M1116" s="108"/>
      <c r="N1116" s="108"/>
      <c r="O1116" s="189">
        <f t="shared" si="34"/>
        <v>40544</v>
      </c>
      <c r="Q1116" s="185">
        <f t="shared" si="35"/>
        <v>-5.0000000000000044E-4</v>
      </c>
    </row>
    <row r="1117" spans="1:17" x14ac:dyDescent="0.25">
      <c r="A1117" s="105">
        <v>40548</v>
      </c>
      <c r="B1117" t="s">
        <v>121</v>
      </c>
      <c r="C1117" s="108">
        <v>5.33E-2</v>
      </c>
      <c r="D1117" s="108">
        <v>5.6300000000000003E-2</v>
      </c>
      <c r="E1117" s="108">
        <v>6.1499999999999999E-2</v>
      </c>
      <c r="F1117" s="108">
        <v>5.7000000000000002E-2</v>
      </c>
      <c r="G1117" s="187">
        <v>0</v>
      </c>
      <c r="H1117" s="108"/>
      <c r="I1117" s="108">
        <v>5.0900000000000001E-2</v>
      </c>
      <c r="J1117" s="108"/>
      <c r="K1117" s="108">
        <v>5.5800000000000002E-2</v>
      </c>
      <c r="L1117" s="108">
        <v>6.1699999999999998E-2</v>
      </c>
      <c r="M1117" s="108"/>
      <c r="N1117" s="108"/>
      <c r="O1117" s="189">
        <f t="shared" si="34"/>
        <v>40544</v>
      </c>
      <c r="Q1117" s="185">
        <f t="shared" si="35"/>
        <v>-5.0000000000000044E-4</v>
      </c>
    </row>
    <row r="1118" spans="1:17" x14ac:dyDescent="0.25">
      <c r="A1118" s="105">
        <v>40549</v>
      </c>
      <c r="B1118" t="s">
        <v>121</v>
      </c>
      <c r="C1118" s="108">
        <v>5.2999999999999999E-2</v>
      </c>
      <c r="D1118" s="108">
        <v>5.5899999999999998E-2</v>
      </c>
      <c r="E1118" s="108">
        <v>6.0900000000000003E-2</v>
      </c>
      <c r="F1118" s="108">
        <v>5.6599999999999998E-2</v>
      </c>
      <c r="G1118" s="187">
        <v>0</v>
      </c>
      <c r="H1118" s="108"/>
      <c r="I1118" s="108">
        <v>5.0599999999999999E-2</v>
      </c>
      <c r="J1118" s="108"/>
      <c r="K1118" s="108">
        <v>5.5399999999999998E-2</v>
      </c>
      <c r="L1118" s="108">
        <v>6.1100000000000002E-2</v>
      </c>
      <c r="M1118" s="108"/>
      <c r="N1118" s="108"/>
      <c r="O1118" s="189">
        <f t="shared" si="34"/>
        <v>40544</v>
      </c>
      <c r="Q1118" s="185">
        <f t="shared" si="35"/>
        <v>-5.0000000000000044E-4</v>
      </c>
    </row>
    <row r="1119" spans="1:17" x14ac:dyDescent="0.25">
      <c r="A1119" s="105">
        <v>40550</v>
      </c>
      <c r="B1119" t="s">
        <v>121</v>
      </c>
      <c r="C1119" s="108">
        <v>5.2600000000000001E-2</v>
      </c>
      <c r="D1119" s="108">
        <v>5.5500000000000001E-2</v>
      </c>
      <c r="E1119" s="108">
        <v>6.0499999999999998E-2</v>
      </c>
      <c r="F1119" s="108">
        <v>5.62E-2</v>
      </c>
      <c r="G1119" s="187">
        <v>0</v>
      </c>
      <c r="H1119" s="108"/>
      <c r="I1119" s="108">
        <v>5.0199999999999995E-2</v>
      </c>
      <c r="J1119" s="108"/>
      <c r="K1119" s="108">
        <v>5.5E-2</v>
      </c>
      <c r="L1119" s="108">
        <v>6.0700000000000004E-2</v>
      </c>
      <c r="M1119" s="108"/>
      <c r="N1119" s="108"/>
      <c r="O1119" s="189">
        <f t="shared" si="34"/>
        <v>40544</v>
      </c>
      <c r="Q1119" s="185">
        <f t="shared" si="35"/>
        <v>-5.0000000000000044E-4</v>
      </c>
    </row>
    <row r="1120" spans="1:17" x14ac:dyDescent="0.25">
      <c r="A1120" s="105">
        <v>40553</v>
      </c>
      <c r="B1120" t="s">
        <v>121</v>
      </c>
      <c r="C1120" s="108">
        <v>5.2499999999999998E-2</v>
      </c>
      <c r="D1120" s="108">
        <v>5.5399999999999998E-2</v>
      </c>
      <c r="E1120" s="108">
        <v>6.0400000000000002E-2</v>
      </c>
      <c r="F1120" s="108">
        <v>5.6099999999999997E-2</v>
      </c>
      <c r="G1120" s="187">
        <v>0</v>
      </c>
      <c r="H1120" s="108"/>
      <c r="I1120" s="108">
        <v>4.99E-2</v>
      </c>
      <c r="J1120" s="108"/>
      <c r="K1120" s="108">
        <v>5.5E-2</v>
      </c>
      <c r="L1120" s="108">
        <v>6.0700000000000004E-2</v>
      </c>
      <c r="M1120" s="108"/>
      <c r="N1120" s="108"/>
      <c r="O1120" s="189">
        <f t="shared" si="34"/>
        <v>40544</v>
      </c>
      <c r="Q1120" s="185">
        <f t="shared" si="35"/>
        <v>-3.9999999999999758E-4</v>
      </c>
    </row>
    <row r="1121" spans="1:17" x14ac:dyDescent="0.25">
      <c r="A1121" s="105">
        <v>40554</v>
      </c>
      <c r="B1121" t="s">
        <v>121</v>
      </c>
      <c r="C1121" s="108">
        <v>5.2499999999999998E-2</v>
      </c>
      <c r="D1121" s="108">
        <v>5.5300000000000002E-2</v>
      </c>
      <c r="E1121" s="108">
        <v>6.0299999999999999E-2</v>
      </c>
      <c r="F1121" s="108">
        <v>5.6000000000000001E-2</v>
      </c>
      <c r="G1121" s="187">
        <v>0</v>
      </c>
      <c r="H1121" s="108"/>
      <c r="I1121" s="108">
        <v>4.99E-2</v>
      </c>
      <c r="J1121" s="108"/>
      <c r="K1121" s="108">
        <v>5.4900000000000004E-2</v>
      </c>
      <c r="L1121" s="108">
        <v>6.0499999999999998E-2</v>
      </c>
      <c r="M1121" s="108"/>
      <c r="N1121" s="108"/>
      <c r="O1121" s="189">
        <f t="shared" si="34"/>
        <v>40544</v>
      </c>
      <c r="Q1121" s="185">
        <f t="shared" si="35"/>
        <v>-3.9999999999999758E-4</v>
      </c>
    </row>
    <row r="1122" spans="1:17" x14ac:dyDescent="0.25">
      <c r="A1122" s="105">
        <v>40555</v>
      </c>
      <c r="B1122" t="s">
        <v>121</v>
      </c>
      <c r="C1122" s="108">
        <v>5.2600000000000001E-2</v>
      </c>
      <c r="D1122" s="108">
        <v>5.5500000000000001E-2</v>
      </c>
      <c r="E1122" s="108">
        <v>6.0499999999999998E-2</v>
      </c>
      <c r="F1122" s="108">
        <v>5.62E-2</v>
      </c>
      <c r="G1122" s="187">
        <v>0</v>
      </c>
      <c r="H1122" s="108"/>
      <c r="I1122" s="108">
        <v>5.0199999999999995E-2</v>
      </c>
      <c r="J1122" s="108"/>
      <c r="K1122" s="108">
        <v>5.5099999999999996E-2</v>
      </c>
      <c r="L1122" s="108">
        <v>6.08E-2</v>
      </c>
      <c r="M1122" s="108"/>
      <c r="N1122" s="108"/>
      <c r="O1122" s="189">
        <f t="shared" si="34"/>
        <v>40544</v>
      </c>
      <c r="Q1122" s="185">
        <f t="shared" si="35"/>
        <v>-4.0000000000000452E-4</v>
      </c>
    </row>
    <row r="1123" spans="1:17" x14ac:dyDescent="0.25">
      <c r="A1123" s="105">
        <v>40556</v>
      </c>
      <c r="B1123" t="s">
        <v>121</v>
      </c>
      <c r="C1123" s="108">
        <v>5.2299999999999999E-2</v>
      </c>
      <c r="D1123" s="108">
        <v>5.5300000000000002E-2</v>
      </c>
      <c r="E1123" s="108">
        <v>6.0299999999999999E-2</v>
      </c>
      <c r="F1123" s="108">
        <v>5.6000000000000001E-2</v>
      </c>
      <c r="G1123" s="187">
        <v>0</v>
      </c>
      <c r="H1123" s="108"/>
      <c r="I1123" s="108">
        <v>0.05</v>
      </c>
      <c r="J1123" s="108"/>
      <c r="K1123" s="108">
        <v>5.4900000000000004E-2</v>
      </c>
      <c r="L1123" s="108">
        <v>6.0499999999999998E-2</v>
      </c>
      <c r="M1123" s="108"/>
      <c r="N1123" s="108"/>
      <c r="O1123" s="189">
        <f t="shared" si="34"/>
        <v>40544</v>
      </c>
      <c r="Q1123" s="185">
        <f t="shared" si="35"/>
        <v>-3.9999999999999758E-4</v>
      </c>
    </row>
    <row r="1124" spans="1:17" x14ac:dyDescent="0.25">
      <c r="A1124" s="105">
        <v>40557</v>
      </c>
      <c r="B1124" t="s">
        <v>121</v>
      </c>
      <c r="C1124" s="108">
        <v>5.2699999999999997E-2</v>
      </c>
      <c r="D1124" s="108">
        <v>5.5599999999999997E-2</v>
      </c>
      <c r="E1124" s="108">
        <v>6.0600000000000001E-2</v>
      </c>
      <c r="F1124" s="108">
        <v>5.6300000000000003E-2</v>
      </c>
      <c r="G1124" s="187">
        <v>0</v>
      </c>
      <c r="H1124" s="108"/>
      <c r="I1124" s="108">
        <v>5.0300000000000004E-2</v>
      </c>
      <c r="J1124" s="108"/>
      <c r="K1124" s="108">
        <v>5.5199999999999999E-2</v>
      </c>
      <c r="L1124" s="108">
        <v>6.0899999999999996E-2</v>
      </c>
      <c r="M1124" s="108"/>
      <c r="N1124" s="108"/>
      <c r="O1124" s="189">
        <f t="shared" si="34"/>
        <v>40544</v>
      </c>
      <c r="Q1124" s="185">
        <f t="shared" si="35"/>
        <v>-3.9999999999999758E-4</v>
      </c>
    </row>
    <row r="1125" spans="1:17" x14ac:dyDescent="0.25">
      <c r="A1125" s="105">
        <v>40561</v>
      </c>
      <c r="B1125" t="s">
        <v>121</v>
      </c>
      <c r="C1125" s="108">
        <v>5.2999999999999999E-2</v>
      </c>
      <c r="D1125" s="108">
        <v>5.5899999999999998E-2</v>
      </c>
      <c r="E1125" s="108">
        <v>6.08E-2</v>
      </c>
      <c r="F1125" s="108">
        <v>5.6599999999999998E-2</v>
      </c>
      <c r="G1125" s="187">
        <v>0</v>
      </c>
      <c r="H1125" s="108"/>
      <c r="I1125" s="108">
        <v>5.0599999999999999E-2</v>
      </c>
      <c r="J1125" s="108"/>
      <c r="K1125" s="108">
        <v>5.5500000000000001E-2</v>
      </c>
      <c r="L1125" s="108">
        <v>6.1100000000000002E-2</v>
      </c>
      <c r="M1125" s="108"/>
      <c r="N1125" s="108"/>
      <c r="O1125" s="189">
        <f t="shared" si="34"/>
        <v>40544</v>
      </c>
      <c r="Q1125" s="185">
        <f t="shared" si="35"/>
        <v>-3.9999999999999758E-4</v>
      </c>
    </row>
    <row r="1126" spans="1:17" x14ac:dyDescent="0.25">
      <c r="A1126" s="105">
        <v>40562</v>
      </c>
      <c r="B1126" t="s">
        <v>121</v>
      </c>
      <c r="C1126" s="108">
        <v>5.2600000000000001E-2</v>
      </c>
      <c r="D1126" s="108">
        <v>5.5599999999999997E-2</v>
      </c>
      <c r="E1126" s="108">
        <v>6.0400000000000002E-2</v>
      </c>
      <c r="F1126" s="108">
        <v>5.62E-2</v>
      </c>
      <c r="G1126" s="187">
        <v>0</v>
      </c>
      <c r="H1126" s="108"/>
      <c r="I1126" s="108">
        <v>5.0199999999999995E-2</v>
      </c>
      <c r="J1126" s="108"/>
      <c r="K1126" s="108">
        <v>5.5199999999999999E-2</v>
      </c>
      <c r="L1126" s="108">
        <v>6.0700000000000004E-2</v>
      </c>
      <c r="M1126" s="108"/>
      <c r="N1126" s="108"/>
      <c r="O1126" s="189">
        <f t="shared" si="34"/>
        <v>40544</v>
      </c>
      <c r="Q1126" s="185">
        <f t="shared" si="35"/>
        <v>-3.9999999999999758E-4</v>
      </c>
    </row>
    <row r="1127" spans="1:17" x14ac:dyDescent="0.25">
      <c r="A1127" s="105">
        <v>40563</v>
      </c>
      <c r="B1127" t="s">
        <v>121</v>
      </c>
      <c r="C1127" s="108">
        <v>5.3600000000000002E-2</v>
      </c>
      <c r="D1127" s="108">
        <v>5.6500000000000002E-2</v>
      </c>
      <c r="E1127" s="108">
        <v>6.1400000000000003E-2</v>
      </c>
      <c r="F1127" s="108">
        <v>5.7200000000000001E-2</v>
      </c>
      <c r="G1127" s="187">
        <v>0</v>
      </c>
      <c r="H1127" s="108"/>
      <c r="I1127" s="108">
        <v>5.1200000000000002E-2</v>
      </c>
      <c r="J1127" s="108"/>
      <c r="K1127" s="108">
        <v>5.6100000000000004E-2</v>
      </c>
      <c r="L1127" s="108">
        <v>6.1699999999999998E-2</v>
      </c>
      <c r="M1127" s="108"/>
      <c r="N1127" s="108"/>
      <c r="O1127" s="189">
        <f t="shared" si="34"/>
        <v>40544</v>
      </c>
      <c r="Q1127" s="185">
        <f t="shared" si="35"/>
        <v>-3.9999999999999758E-4</v>
      </c>
    </row>
    <row r="1128" spans="1:17" x14ac:dyDescent="0.25">
      <c r="A1128" s="105">
        <v>40564</v>
      </c>
      <c r="B1128" t="s">
        <v>121</v>
      </c>
      <c r="C1128" s="108">
        <v>5.33E-2</v>
      </c>
      <c r="D1128" s="108">
        <v>5.6000000000000001E-2</v>
      </c>
      <c r="E1128" s="108">
        <v>6.0900000000000003E-2</v>
      </c>
      <c r="F1128" s="108">
        <v>5.67E-2</v>
      </c>
      <c r="G1128" s="187">
        <v>0</v>
      </c>
      <c r="H1128" s="108"/>
      <c r="I1128" s="108">
        <v>5.0700000000000002E-2</v>
      </c>
      <c r="J1128" s="108"/>
      <c r="K1128" s="108">
        <v>5.5500000000000001E-2</v>
      </c>
      <c r="L1128" s="108">
        <v>6.1200000000000004E-2</v>
      </c>
      <c r="M1128" s="108"/>
      <c r="N1128" s="108"/>
      <c r="O1128" s="189">
        <f t="shared" si="34"/>
        <v>40544</v>
      </c>
      <c r="Q1128" s="185">
        <f t="shared" si="35"/>
        <v>-5.0000000000000044E-4</v>
      </c>
    </row>
    <row r="1129" spans="1:17" x14ac:dyDescent="0.25">
      <c r="A1129" s="105">
        <v>40567</v>
      </c>
      <c r="B1129" t="s">
        <v>121</v>
      </c>
      <c r="C1129" s="108">
        <v>5.33E-2</v>
      </c>
      <c r="D1129" s="108">
        <v>5.5899999999999998E-2</v>
      </c>
      <c r="E1129" s="108">
        <v>6.0699999999999997E-2</v>
      </c>
      <c r="F1129" s="108">
        <v>5.6599999999999998E-2</v>
      </c>
      <c r="G1129" s="187">
        <v>0</v>
      </c>
      <c r="H1129" s="108"/>
      <c r="I1129" s="108">
        <v>5.0599999999999999E-2</v>
      </c>
      <c r="J1129" s="108"/>
      <c r="K1129" s="108">
        <v>5.5399999999999998E-2</v>
      </c>
      <c r="L1129" s="108">
        <v>6.0999999999999999E-2</v>
      </c>
      <c r="M1129" s="108"/>
      <c r="N1129" s="108"/>
      <c r="O1129" s="189">
        <f t="shared" si="34"/>
        <v>40544</v>
      </c>
      <c r="Q1129" s="185">
        <f t="shared" si="35"/>
        <v>-5.0000000000000044E-4</v>
      </c>
    </row>
    <row r="1130" spans="1:17" x14ac:dyDescent="0.25">
      <c r="A1130" s="105">
        <v>40568</v>
      </c>
      <c r="B1130" t="s">
        <v>121</v>
      </c>
      <c r="C1130" s="108">
        <v>5.2400000000000002E-2</v>
      </c>
      <c r="D1130" s="108">
        <v>5.5E-2</v>
      </c>
      <c r="E1130" s="108">
        <v>5.9799999999999999E-2</v>
      </c>
      <c r="F1130" s="108">
        <v>5.57E-2</v>
      </c>
      <c r="G1130" s="187">
        <v>0</v>
      </c>
      <c r="H1130" s="108"/>
      <c r="I1130" s="108">
        <v>4.9800000000000004E-2</v>
      </c>
      <c r="J1130" s="108"/>
      <c r="K1130" s="108">
        <v>5.4600000000000003E-2</v>
      </c>
      <c r="L1130" s="108">
        <v>6.0100000000000001E-2</v>
      </c>
      <c r="M1130" s="108"/>
      <c r="N1130" s="108"/>
      <c r="O1130" s="189">
        <f t="shared" si="34"/>
        <v>40544</v>
      </c>
      <c r="Q1130" s="185">
        <f t="shared" si="35"/>
        <v>-3.9999999999999758E-4</v>
      </c>
    </row>
    <row r="1131" spans="1:17" x14ac:dyDescent="0.25">
      <c r="A1131" s="105">
        <v>40569</v>
      </c>
      <c r="B1131" t="s">
        <v>121</v>
      </c>
      <c r="C1131" s="108">
        <v>5.3699999999999998E-2</v>
      </c>
      <c r="D1131" s="108">
        <v>5.6300000000000003E-2</v>
      </c>
      <c r="E1131" s="108">
        <v>6.0900000000000003E-2</v>
      </c>
      <c r="F1131" s="108">
        <v>5.7000000000000002E-2</v>
      </c>
      <c r="G1131" s="187">
        <v>0</v>
      </c>
      <c r="H1131" s="108"/>
      <c r="I1131" s="108">
        <v>5.1200000000000002E-2</v>
      </c>
      <c r="J1131" s="108"/>
      <c r="K1131" s="108">
        <v>5.5800000000000002E-2</v>
      </c>
      <c r="L1131" s="108">
        <v>6.13E-2</v>
      </c>
      <c r="M1131" s="108"/>
      <c r="N1131" s="108"/>
      <c r="O1131" s="189">
        <f t="shared" si="34"/>
        <v>40544</v>
      </c>
      <c r="Q1131" s="185">
        <f t="shared" si="35"/>
        <v>-5.0000000000000044E-4</v>
      </c>
    </row>
    <row r="1132" spans="1:17" x14ac:dyDescent="0.25">
      <c r="A1132" s="105">
        <v>40571</v>
      </c>
      <c r="B1132" t="s">
        <v>121</v>
      </c>
      <c r="C1132" s="108">
        <v>5.2999999999999999E-2</v>
      </c>
      <c r="D1132" s="108">
        <v>5.5599999999999997E-2</v>
      </c>
      <c r="E1132" s="108">
        <v>6.0100000000000001E-2</v>
      </c>
      <c r="F1132" s="108">
        <v>5.62E-2</v>
      </c>
      <c r="G1132" s="187">
        <v>0</v>
      </c>
      <c r="H1132" s="108"/>
      <c r="I1132" s="108">
        <v>5.0700000000000002E-2</v>
      </c>
      <c r="J1132" s="108"/>
      <c r="K1132" s="108">
        <v>5.5199999999999999E-2</v>
      </c>
      <c r="L1132" s="108">
        <v>6.0599999999999994E-2</v>
      </c>
      <c r="M1132" s="108"/>
      <c r="N1132" s="108"/>
      <c r="O1132" s="189">
        <f t="shared" si="34"/>
        <v>40544</v>
      </c>
      <c r="Q1132" s="185">
        <f t="shared" si="35"/>
        <v>-3.9999999999999758E-4</v>
      </c>
    </row>
    <row r="1133" spans="1:17" x14ac:dyDescent="0.25">
      <c r="A1133" s="105">
        <v>40574</v>
      </c>
      <c r="B1133" t="s">
        <v>121</v>
      </c>
      <c r="C1133" s="108">
        <v>5.3400000000000003E-2</v>
      </c>
      <c r="D1133" s="108">
        <v>5.6099999999999997E-2</v>
      </c>
      <c r="E1133" s="108">
        <v>6.0499999999999998E-2</v>
      </c>
      <c r="F1133" s="108">
        <v>5.67E-2</v>
      </c>
      <c r="G1133" s="187">
        <v>0</v>
      </c>
      <c r="H1133" s="108"/>
      <c r="I1133" s="108">
        <v>5.1200000000000002E-2</v>
      </c>
      <c r="J1133" s="108"/>
      <c r="K1133" s="108">
        <v>5.57E-2</v>
      </c>
      <c r="L1133" s="108">
        <v>6.0999999999999999E-2</v>
      </c>
      <c r="M1133" s="108"/>
      <c r="N1133" s="108"/>
      <c r="O1133" s="189">
        <f t="shared" si="34"/>
        <v>40544</v>
      </c>
      <c r="Q1133" s="185">
        <f t="shared" si="35"/>
        <v>-3.9999999999999758E-4</v>
      </c>
    </row>
    <row r="1134" spans="1:17" x14ac:dyDescent="0.25">
      <c r="A1134" s="105">
        <v>40576</v>
      </c>
      <c r="B1134" t="s">
        <v>121</v>
      </c>
      <c r="C1134" s="108">
        <v>5.4100000000000002E-2</v>
      </c>
      <c r="D1134" s="108">
        <v>5.67E-2</v>
      </c>
      <c r="E1134" s="108">
        <v>6.1199999999999997E-2</v>
      </c>
      <c r="F1134" s="108">
        <v>5.7299999999999997E-2</v>
      </c>
      <c r="G1134" s="187">
        <v>0</v>
      </c>
      <c r="H1134" s="108"/>
      <c r="I1134" s="108">
        <v>5.1799999999999999E-2</v>
      </c>
      <c r="J1134" s="108"/>
      <c r="K1134" s="108">
        <v>5.6299999999999996E-2</v>
      </c>
      <c r="L1134" s="108">
        <v>6.1600000000000002E-2</v>
      </c>
      <c r="M1134" s="108"/>
      <c r="N1134" s="108"/>
      <c r="O1134" s="189">
        <f t="shared" si="34"/>
        <v>40575</v>
      </c>
      <c r="Q1134" s="185">
        <f t="shared" si="35"/>
        <v>-4.0000000000000452E-4</v>
      </c>
    </row>
    <row r="1135" spans="1:17" x14ac:dyDescent="0.25">
      <c r="A1135" s="105">
        <v>40577</v>
      </c>
      <c r="B1135" t="s">
        <v>121</v>
      </c>
      <c r="C1135" s="108">
        <v>5.4300000000000001E-2</v>
      </c>
      <c r="D1135" s="108">
        <v>5.7000000000000002E-2</v>
      </c>
      <c r="E1135" s="108">
        <v>6.1400000000000003E-2</v>
      </c>
      <c r="F1135" s="108">
        <v>5.7599999999999998E-2</v>
      </c>
      <c r="G1135" s="187">
        <v>0</v>
      </c>
      <c r="H1135" s="108"/>
      <c r="I1135" s="108">
        <v>5.21E-2</v>
      </c>
      <c r="J1135" s="108"/>
      <c r="K1135" s="108">
        <v>5.6600000000000004E-2</v>
      </c>
      <c r="L1135" s="108">
        <v>6.1900000000000004E-2</v>
      </c>
      <c r="M1135" s="108"/>
      <c r="N1135" s="108"/>
      <c r="O1135" s="189">
        <f t="shared" si="34"/>
        <v>40575</v>
      </c>
      <c r="Q1135" s="185">
        <f t="shared" si="35"/>
        <v>-3.9999999999999758E-4</v>
      </c>
    </row>
    <row r="1136" spans="1:17" x14ac:dyDescent="0.25">
      <c r="A1136" s="105">
        <v>40578</v>
      </c>
      <c r="B1136" t="s">
        <v>121</v>
      </c>
      <c r="C1136" s="108">
        <v>5.5100000000000003E-2</v>
      </c>
      <c r="D1136" s="108">
        <v>5.7700000000000001E-2</v>
      </c>
      <c r="E1136" s="108">
        <v>6.2100000000000002E-2</v>
      </c>
      <c r="F1136" s="108">
        <v>5.8299999999999998E-2</v>
      </c>
      <c r="G1136" s="187">
        <v>0</v>
      </c>
      <c r="H1136" s="108"/>
      <c r="I1136" s="108">
        <v>5.28E-2</v>
      </c>
      <c r="J1136" s="108"/>
      <c r="K1136" s="108">
        <v>5.7200000000000001E-2</v>
      </c>
      <c r="L1136" s="108">
        <v>6.25E-2</v>
      </c>
      <c r="M1136" s="108"/>
      <c r="N1136" s="108"/>
      <c r="O1136" s="189">
        <f t="shared" si="34"/>
        <v>40575</v>
      </c>
      <c r="Q1136" s="185">
        <f t="shared" si="35"/>
        <v>-5.0000000000000044E-4</v>
      </c>
    </row>
    <row r="1137" spans="1:17" x14ac:dyDescent="0.25">
      <c r="A1137" s="105">
        <v>40581</v>
      </c>
      <c r="B1137" t="s">
        <v>121</v>
      </c>
      <c r="C1137" s="108">
        <v>5.4800000000000001E-2</v>
      </c>
      <c r="D1137" s="108">
        <v>5.74E-2</v>
      </c>
      <c r="E1137" s="108">
        <v>6.1699999999999998E-2</v>
      </c>
      <c r="F1137" s="108">
        <v>5.8000000000000003E-2</v>
      </c>
      <c r="G1137" s="187">
        <v>0</v>
      </c>
      <c r="H1137" s="108"/>
      <c r="I1137" s="108">
        <v>5.2600000000000001E-2</v>
      </c>
      <c r="J1137" s="108"/>
      <c r="K1137" s="108">
        <v>5.6899999999999992E-2</v>
      </c>
      <c r="L1137" s="108">
        <v>6.2100000000000002E-2</v>
      </c>
      <c r="M1137" s="108"/>
      <c r="N1137" s="108"/>
      <c r="O1137" s="189">
        <f t="shared" si="34"/>
        <v>40575</v>
      </c>
      <c r="Q1137" s="185">
        <f t="shared" si="35"/>
        <v>-5.0000000000000738E-4</v>
      </c>
    </row>
    <row r="1138" spans="1:17" x14ac:dyDescent="0.25">
      <c r="A1138" s="105">
        <v>40582</v>
      </c>
      <c r="B1138" t="s">
        <v>121</v>
      </c>
      <c r="C1138" s="108">
        <v>5.5300000000000002E-2</v>
      </c>
      <c r="D1138" s="108">
        <v>5.79E-2</v>
      </c>
      <c r="E1138" s="108">
        <v>6.2199999999999998E-2</v>
      </c>
      <c r="F1138" s="108">
        <v>5.8500000000000003E-2</v>
      </c>
      <c r="G1138" s="187">
        <v>0</v>
      </c>
      <c r="H1138" s="108"/>
      <c r="I1138" s="108">
        <v>5.3099999999999994E-2</v>
      </c>
      <c r="J1138" s="108"/>
      <c r="K1138" s="108">
        <v>5.74E-2</v>
      </c>
      <c r="L1138" s="108">
        <v>6.25E-2</v>
      </c>
      <c r="M1138" s="108"/>
      <c r="N1138" s="108"/>
      <c r="O1138" s="189">
        <f t="shared" si="34"/>
        <v>40575</v>
      </c>
      <c r="Q1138" s="185">
        <f t="shared" si="35"/>
        <v>-5.0000000000000044E-4</v>
      </c>
    </row>
    <row r="1139" spans="1:17" x14ac:dyDescent="0.25">
      <c r="A1139" s="105">
        <v>40585</v>
      </c>
      <c r="B1139" t="s">
        <v>121</v>
      </c>
      <c r="C1139" s="108">
        <v>5.4699999999999999E-2</v>
      </c>
      <c r="D1139" s="108">
        <v>5.7500000000000002E-2</v>
      </c>
      <c r="E1139" s="108">
        <v>6.1699999999999998E-2</v>
      </c>
      <c r="F1139" s="108">
        <v>5.8000000000000003E-2</v>
      </c>
      <c r="G1139" s="187">
        <v>0</v>
      </c>
      <c r="H1139" s="108"/>
      <c r="I1139" s="108">
        <v>5.2600000000000001E-2</v>
      </c>
      <c r="J1139" s="108"/>
      <c r="K1139" s="108">
        <v>5.7000000000000002E-2</v>
      </c>
      <c r="L1139" s="108">
        <v>6.2E-2</v>
      </c>
      <c r="M1139" s="108"/>
      <c r="N1139" s="108"/>
      <c r="O1139" s="189">
        <f t="shared" si="34"/>
        <v>40575</v>
      </c>
      <c r="Q1139" s="185">
        <f t="shared" si="35"/>
        <v>-5.0000000000000044E-4</v>
      </c>
    </row>
    <row r="1140" spans="1:17" x14ac:dyDescent="0.25">
      <c r="A1140" s="105">
        <v>40588</v>
      </c>
      <c r="B1140" t="s">
        <v>121</v>
      </c>
      <c r="C1140" s="108">
        <v>5.4300000000000001E-2</v>
      </c>
      <c r="D1140" s="108">
        <v>5.6899999999999999E-2</v>
      </c>
      <c r="E1140" s="108">
        <v>6.1199999999999997E-2</v>
      </c>
      <c r="F1140" s="108">
        <v>5.7500000000000002E-2</v>
      </c>
      <c r="G1140" s="187">
        <v>0</v>
      </c>
      <c r="H1140" s="108"/>
      <c r="I1140" s="108">
        <v>5.21E-2</v>
      </c>
      <c r="J1140" s="108"/>
      <c r="K1140" s="108">
        <v>5.6500000000000002E-2</v>
      </c>
      <c r="L1140" s="108">
        <v>6.1500000000000006E-2</v>
      </c>
      <c r="M1140" s="108"/>
      <c r="N1140" s="108"/>
      <c r="O1140" s="189">
        <f t="shared" si="34"/>
        <v>40575</v>
      </c>
      <c r="Q1140" s="185">
        <f t="shared" si="35"/>
        <v>-3.9999999999999758E-4</v>
      </c>
    </row>
    <row r="1141" spans="1:17" x14ac:dyDescent="0.25">
      <c r="A1141" s="105">
        <v>40589</v>
      </c>
      <c r="B1141" t="s">
        <v>121</v>
      </c>
      <c r="C1141" s="108">
        <v>5.4199999999999998E-2</v>
      </c>
      <c r="D1141" s="108">
        <v>5.6800000000000003E-2</v>
      </c>
      <c r="E1141" s="108">
        <v>6.0999999999999999E-2</v>
      </c>
      <c r="F1141" s="108">
        <v>5.7299999999999997E-2</v>
      </c>
      <c r="G1141" s="187">
        <v>0</v>
      </c>
      <c r="H1141" s="108"/>
      <c r="I1141" s="108">
        <v>5.2600000000000001E-2</v>
      </c>
      <c r="J1141" s="108"/>
      <c r="K1141" s="108">
        <v>5.6399999999999999E-2</v>
      </c>
      <c r="L1141" s="108">
        <v>6.1399999999999996E-2</v>
      </c>
      <c r="M1141" s="108"/>
      <c r="N1141" s="108"/>
      <c r="O1141" s="189">
        <f t="shared" si="34"/>
        <v>40575</v>
      </c>
      <c r="Q1141" s="185">
        <f t="shared" si="35"/>
        <v>-4.0000000000000452E-4</v>
      </c>
    </row>
    <row r="1142" spans="1:17" x14ac:dyDescent="0.25">
      <c r="A1142" s="105">
        <v>40590</v>
      </c>
      <c r="B1142" t="s">
        <v>121</v>
      </c>
      <c r="C1142" s="108">
        <v>5.4300000000000001E-2</v>
      </c>
      <c r="D1142" s="108">
        <v>5.6899999999999999E-2</v>
      </c>
      <c r="E1142" s="108">
        <v>6.0999999999999999E-2</v>
      </c>
      <c r="F1142" s="108">
        <v>5.74E-2</v>
      </c>
      <c r="G1142" s="187">
        <v>0</v>
      </c>
      <c r="H1142" s="108"/>
      <c r="I1142" s="108">
        <v>5.2699999999999997E-2</v>
      </c>
      <c r="J1142" s="108"/>
      <c r="K1142" s="108">
        <v>5.6500000000000002E-2</v>
      </c>
      <c r="L1142" s="108">
        <v>6.1500000000000006E-2</v>
      </c>
      <c r="M1142" s="108"/>
      <c r="N1142" s="108"/>
      <c r="O1142" s="189">
        <f t="shared" si="34"/>
        <v>40575</v>
      </c>
      <c r="Q1142" s="185">
        <f t="shared" si="35"/>
        <v>-3.9999999999999758E-4</v>
      </c>
    </row>
    <row r="1143" spans="1:17" x14ac:dyDescent="0.25">
      <c r="A1143" s="105">
        <v>40591</v>
      </c>
      <c r="B1143" t="s">
        <v>121</v>
      </c>
      <c r="C1143" s="108">
        <v>5.4199999999999998E-2</v>
      </c>
      <c r="D1143" s="108">
        <v>5.67E-2</v>
      </c>
      <c r="E1143" s="108">
        <v>6.0900000000000003E-2</v>
      </c>
      <c r="F1143" s="108">
        <v>5.7299999999999997E-2</v>
      </c>
      <c r="G1143" s="187">
        <v>0</v>
      </c>
      <c r="H1143" s="108"/>
      <c r="I1143" s="108">
        <v>5.2600000000000001E-2</v>
      </c>
      <c r="J1143" s="108"/>
      <c r="K1143" s="108">
        <v>5.6399999999999999E-2</v>
      </c>
      <c r="L1143" s="108">
        <v>6.1399999999999996E-2</v>
      </c>
      <c r="M1143" s="108"/>
      <c r="N1143" s="108"/>
      <c r="O1143" s="189">
        <f t="shared" si="34"/>
        <v>40575</v>
      </c>
      <c r="Q1143" s="185">
        <f t="shared" si="35"/>
        <v>-3.0000000000000165E-4</v>
      </c>
    </row>
    <row r="1144" spans="1:17" x14ac:dyDescent="0.25">
      <c r="A1144" s="105">
        <v>40592</v>
      </c>
      <c r="B1144" t="s">
        <v>121</v>
      </c>
      <c r="C1144" s="108">
        <v>5.4600000000000003E-2</v>
      </c>
      <c r="D1144" s="108">
        <v>5.7099999999999998E-2</v>
      </c>
      <c r="E1144" s="108">
        <v>6.13E-2</v>
      </c>
      <c r="F1144" s="108">
        <v>5.7700000000000001E-2</v>
      </c>
      <c r="G1144" s="187">
        <v>0</v>
      </c>
      <c r="H1144" s="108"/>
      <c r="I1144" s="108">
        <v>5.2900000000000003E-2</v>
      </c>
      <c r="J1144" s="108"/>
      <c r="K1144" s="108">
        <v>5.67E-2</v>
      </c>
      <c r="L1144" s="108">
        <v>6.1699999999999998E-2</v>
      </c>
      <c r="M1144" s="108"/>
      <c r="N1144" s="108"/>
      <c r="O1144" s="189">
        <f t="shared" si="34"/>
        <v>40575</v>
      </c>
      <c r="Q1144" s="185">
        <f t="shared" si="35"/>
        <v>-3.9999999999999758E-4</v>
      </c>
    </row>
    <row r="1145" spans="1:17" x14ac:dyDescent="0.25">
      <c r="A1145" s="105">
        <v>40596</v>
      </c>
      <c r="B1145" t="s">
        <v>121</v>
      </c>
      <c r="C1145" s="108">
        <v>5.3600000000000002E-2</v>
      </c>
      <c r="D1145" s="108">
        <v>5.62E-2</v>
      </c>
      <c r="E1145" s="108">
        <v>6.0400000000000002E-2</v>
      </c>
      <c r="F1145" s="108">
        <v>5.67E-2</v>
      </c>
      <c r="G1145" s="187">
        <v>0</v>
      </c>
      <c r="H1145" s="108"/>
      <c r="I1145" s="108">
        <v>5.2000000000000005E-2</v>
      </c>
      <c r="J1145" s="108"/>
      <c r="K1145" s="108">
        <v>5.5899999999999998E-2</v>
      </c>
      <c r="L1145" s="108">
        <v>6.08E-2</v>
      </c>
      <c r="M1145" s="108"/>
      <c r="N1145" s="108"/>
      <c r="O1145" s="189">
        <f t="shared" si="34"/>
        <v>40575</v>
      </c>
      <c r="Q1145" s="185">
        <f t="shared" si="35"/>
        <v>-3.0000000000000165E-4</v>
      </c>
    </row>
    <row r="1146" spans="1:17" x14ac:dyDescent="0.25">
      <c r="A1146" s="105">
        <v>40597</v>
      </c>
      <c r="B1146" t="s">
        <v>121</v>
      </c>
      <c r="C1146" s="108">
        <v>5.3800000000000001E-2</v>
      </c>
      <c r="D1146" s="108">
        <v>5.62E-2</v>
      </c>
      <c r="E1146" s="108">
        <v>6.0400000000000002E-2</v>
      </c>
      <c r="F1146" s="108">
        <v>5.6800000000000003E-2</v>
      </c>
      <c r="G1146" s="187">
        <v>0</v>
      </c>
      <c r="H1146" s="108"/>
      <c r="I1146" s="108">
        <v>5.2000000000000005E-2</v>
      </c>
      <c r="J1146" s="108"/>
      <c r="K1146" s="108">
        <v>5.5899999999999998E-2</v>
      </c>
      <c r="L1146" s="108">
        <v>6.0899999999999996E-2</v>
      </c>
      <c r="M1146" s="108"/>
      <c r="N1146" s="108"/>
      <c r="O1146" s="189">
        <f t="shared" si="34"/>
        <v>40575</v>
      </c>
      <c r="Q1146" s="185">
        <f t="shared" si="35"/>
        <v>-3.0000000000000165E-4</v>
      </c>
    </row>
    <row r="1147" spans="1:17" x14ac:dyDescent="0.25">
      <c r="A1147" s="105">
        <v>40598</v>
      </c>
      <c r="B1147" t="s">
        <v>121</v>
      </c>
      <c r="C1147" s="108">
        <v>5.3199999999999997E-2</v>
      </c>
      <c r="D1147" s="108">
        <v>5.57E-2</v>
      </c>
      <c r="E1147" s="108">
        <v>5.9900000000000002E-2</v>
      </c>
      <c r="F1147" s="108">
        <v>5.6300000000000003E-2</v>
      </c>
      <c r="G1147" s="187">
        <v>0</v>
      </c>
      <c r="H1147" s="108"/>
      <c r="I1147" s="108">
        <v>5.1399999999999994E-2</v>
      </c>
      <c r="J1147" s="108"/>
      <c r="K1147" s="108">
        <v>5.5399999999999998E-2</v>
      </c>
      <c r="L1147" s="108">
        <v>6.0499999999999998E-2</v>
      </c>
      <c r="M1147" s="108"/>
      <c r="N1147" s="108"/>
      <c r="O1147" s="189">
        <f t="shared" si="34"/>
        <v>40575</v>
      </c>
      <c r="Q1147" s="185">
        <f t="shared" si="35"/>
        <v>-3.0000000000000165E-4</v>
      </c>
    </row>
    <row r="1148" spans="1:17" x14ac:dyDescent="0.25">
      <c r="A1148" s="105">
        <v>40599</v>
      </c>
      <c r="B1148" t="s">
        <v>121</v>
      </c>
      <c r="C1148" s="108">
        <v>5.2999999999999999E-2</v>
      </c>
      <c r="D1148" s="108">
        <v>5.5500000000000001E-2</v>
      </c>
      <c r="E1148" s="108">
        <v>5.96E-2</v>
      </c>
      <c r="F1148" s="108">
        <v>5.6000000000000001E-2</v>
      </c>
      <c r="G1148" s="187">
        <v>0</v>
      </c>
      <c r="H1148" s="108"/>
      <c r="I1148" s="108">
        <v>5.1200000000000002E-2</v>
      </c>
      <c r="J1148" s="108"/>
      <c r="K1148" s="108">
        <v>5.5199999999999999E-2</v>
      </c>
      <c r="L1148" s="108">
        <v>6.0199999999999997E-2</v>
      </c>
      <c r="M1148" s="108"/>
      <c r="N1148" s="108"/>
      <c r="O1148" s="189">
        <f t="shared" si="34"/>
        <v>40575</v>
      </c>
      <c r="Q1148" s="185">
        <f t="shared" si="35"/>
        <v>-3.0000000000000165E-4</v>
      </c>
    </row>
    <row r="1149" spans="1:17" x14ac:dyDescent="0.25">
      <c r="A1149" s="105">
        <v>40602</v>
      </c>
      <c r="B1149" t="s">
        <v>121</v>
      </c>
      <c r="C1149" s="108">
        <v>5.2699999999999997E-2</v>
      </c>
      <c r="D1149" s="108">
        <v>5.5100000000000003E-2</v>
      </c>
      <c r="E1149" s="108">
        <v>5.9200000000000003E-2</v>
      </c>
      <c r="F1149" s="108">
        <v>5.57E-2</v>
      </c>
      <c r="G1149" s="187">
        <v>0</v>
      </c>
      <c r="H1149" s="108"/>
      <c r="I1149" s="108">
        <v>5.0900000000000001E-2</v>
      </c>
      <c r="J1149" s="108"/>
      <c r="K1149" s="108">
        <v>5.4800000000000001E-2</v>
      </c>
      <c r="L1149" s="108">
        <v>5.9900000000000002E-2</v>
      </c>
      <c r="M1149" s="108"/>
      <c r="N1149" s="108"/>
      <c r="O1149" s="189">
        <f t="shared" si="34"/>
        <v>40575</v>
      </c>
      <c r="Q1149" s="185">
        <f t="shared" si="35"/>
        <v>-3.0000000000000165E-4</v>
      </c>
    </row>
    <row r="1150" spans="1:17" x14ac:dyDescent="0.25">
      <c r="A1150" s="105">
        <v>40603</v>
      </c>
      <c r="B1150" t="s">
        <v>121</v>
      </c>
      <c r="C1150" s="108">
        <v>5.2699999999999997E-2</v>
      </c>
      <c r="D1150" s="108">
        <v>5.5199999999999999E-2</v>
      </c>
      <c r="E1150" s="108">
        <v>5.9299999999999999E-2</v>
      </c>
      <c r="F1150" s="108">
        <v>5.57E-2</v>
      </c>
      <c r="G1150" s="187">
        <v>0</v>
      </c>
      <c r="H1150" s="108"/>
      <c r="I1150" s="108">
        <v>5.0900000000000001E-2</v>
      </c>
      <c r="J1150" s="108"/>
      <c r="K1150" s="108">
        <v>5.4800000000000001E-2</v>
      </c>
      <c r="L1150" s="108">
        <v>0.06</v>
      </c>
      <c r="M1150" s="108"/>
      <c r="N1150" s="108"/>
      <c r="O1150" s="189">
        <f t="shared" si="34"/>
        <v>40603</v>
      </c>
      <c r="Q1150" s="185">
        <f t="shared" si="35"/>
        <v>-3.9999999999999758E-4</v>
      </c>
    </row>
    <row r="1151" spans="1:17" x14ac:dyDescent="0.25">
      <c r="A1151" s="105">
        <v>40604</v>
      </c>
      <c r="B1151" t="s">
        <v>121</v>
      </c>
      <c r="C1151" s="108">
        <v>5.3400000000000003E-2</v>
      </c>
      <c r="D1151" s="108">
        <v>5.5800000000000002E-2</v>
      </c>
      <c r="E1151" s="108">
        <v>5.9799999999999999E-2</v>
      </c>
      <c r="F1151" s="108">
        <v>5.6300000000000003E-2</v>
      </c>
      <c r="G1151" s="187">
        <v>0</v>
      </c>
      <c r="H1151" s="108"/>
      <c r="I1151" s="108">
        <v>5.16E-2</v>
      </c>
      <c r="J1151" s="108"/>
      <c r="K1151" s="108">
        <v>5.5500000000000001E-2</v>
      </c>
      <c r="L1151" s="108">
        <v>6.0599999999999994E-2</v>
      </c>
      <c r="M1151" s="108"/>
      <c r="N1151" s="108"/>
      <c r="O1151" s="189">
        <f t="shared" si="34"/>
        <v>40603</v>
      </c>
      <c r="Q1151" s="185">
        <f t="shared" si="35"/>
        <v>-3.0000000000000165E-4</v>
      </c>
    </row>
    <row r="1152" spans="1:17" x14ac:dyDescent="0.25">
      <c r="A1152" s="105">
        <v>40605</v>
      </c>
      <c r="B1152" t="s">
        <v>121</v>
      </c>
      <c r="C1152" s="108">
        <v>5.4199999999999998E-2</v>
      </c>
      <c r="D1152" s="108">
        <v>5.6599999999999998E-2</v>
      </c>
      <c r="E1152" s="108">
        <v>6.0699999999999997E-2</v>
      </c>
      <c r="F1152" s="108">
        <v>5.7200000000000001E-2</v>
      </c>
      <c r="G1152" s="187">
        <v>0</v>
      </c>
      <c r="H1152" s="108"/>
      <c r="I1152" s="108">
        <v>5.21E-2</v>
      </c>
      <c r="J1152" s="108"/>
      <c r="K1152" s="108">
        <v>5.62E-2</v>
      </c>
      <c r="L1152" s="108">
        <v>6.13E-2</v>
      </c>
      <c r="M1152" s="108"/>
      <c r="N1152" s="108"/>
      <c r="O1152" s="189">
        <f t="shared" si="34"/>
        <v>40603</v>
      </c>
      <c r="Q1152" s="185">
        <f t="shared" si="35"/>
        <v>-3.9999999999999758E-4</v>
      </c>
    </row>
    <row r="1153" spans="1:17" x14ac:dyDescent="0.25">
      <c r="A1153" s="105">
        <v>40606</v>
      </c>
      <c r="B1153" t="s">
        <v>121</v>
      </c>
      <c r="C1153" s="108">
        <v>5.3800000000000001E-2</v>
      </c>
      <c r="D1153" s="108">
        <v>5.6300000000000003E-2</v>
      </c>
      <c r="E1153" s="108">
        <v>6.0299999999999999E-2</v>
      </c>
      <c r="F1153" s="108">
        <v>5.6800000000000003E-2</v>
      </c>
      <c r="G1153" s="187">
        <v>0</v>
      </c>
      <c r="H1153" s="108"/>
      <c r="I1153" s="108">
        <v>5.1699999999999996E-2</v>
      </c>
      <c r="J1153" s="108"/>
      <c r="K1153" s="108">
        <v>5.5800000000000002E-2</v>
      </c>
      <c r="L1153" s="108">
        <v>6.0899999999999996E-2</v>
      </c>
      <c r="M1153" s="108"/>
      <c r="N1153" s="108"/>
      <c r="O1153" s="189">
        <f t="shared" si="34"/>
        <v>40603</v>
      </c>
      <c r="Q1153" s="185">
        <f t="shared" si="35"/>
        <v>-5.0000000000000044E-4</v>
      </c>
    </row>
    <row r="1154" spans="1:17" x14ac:dyDescent="0.25">
      <c r="A1154" s="105">
        <v>40609</v>
      </c>
      <c r="B1154" t="s">
        <v>121</v>
      </c>
      <c r="C1154" s="108">
        <v>5.3900000000000003E-2</v>
      </c>
      <c r="D1154" s="108">
        <v>5.6300000000000003E-2</v>
      </c>
      <c r="E1154" s="108">
        <v>6.0400000000000002E-2</v>
      </c>
      <c r="F1154" s="108">
        <v>5.6899999999999999E-2</v>
      </c>
      <c r="G1154" s="187">
        <v>0</v>
      </c>
      <c r="H1154" s="108"/>
      <c r="I1154" s="108">
        <v>5.1900000000000002E-2</v>
      </c>
      <c r="J1154" s="108"/>
      <c r="K1154" s="108">
        <v>5.5899999999999998E-2</v>
      </c>
      <c r="L1154" s="108">
        <v>6.0999999999999999E-2</v>
      </c>
      <c r="M1154" s="108"/>
      <c r="N1154" s="108"/>
      <c r="O1154" s="189">
        <f t="shared" si="34"/>
        <v>40603</v>
      </c>
      <c r="Q1154" s="185">
        <f t="shared" si="35"/>
        <v>-4.0000000000000452E-4</v>
      </c>
    </row>
    <row r="1155" spans="1:17" x14ac:dyDescent="0.25">
      <c r="A1155" s="105">
        <v>40610</v>
      </c>
      <c r="B1155" t="s">
        <v>121</v>
      </c>
      <c r="C1155" s="108">
        <v>5.4399999999999997E-2</v>
      </c>
      <c r="D1155" s="108">
        <v>5.6800000000000003E-2</v>
      </c>
      <c r="E1155" s="108">
        <v>6.0900000000000003E-2</v>
      </c>
      <c r="F1155" s="108">
        <v>5.74E-2</v>
      </c>
      <c r="G1155" s="187">
        <v>0</v>
      </c>
      <c r="H1155" s="108"/>
      <c r="I1155" s="108">
        <v>5.2400000000000002E-2</v>
      </c>
      <c r="J1155" s="108"/>
      <c r="K1155" s="108">
        <v>5.6399999999999999E-2</v>
      </c>
      <c r="L1155" s="108">
        <v>6.1500000000000006E-2</v>
      </c>
      <c r="M1155" s="108"/>
      <c r="N1155" s="108"/>
      <c r="O1155" s="189">
        <f t="shared" si="34"/>
        <v>40603</v>
      </c>
      <c r="Q1155" s="185">
        <f t="shared" si="35"/>
        <v>-4.0000000000000452E-4</v>
      </c>
    </row>
    <row r="1156" spans="1:17" x14ac:dyDescent="0.25">
      <c r="A1156" s="105">
        <v>40611</v>
      </c>
      <c r="B1156" t="s">
        <v>121</v>
      </c>
      <c r="C1156" s="108">
        <v>5.3800000000000001E-2</v>
      </c>
      <c r="D1156" s="108">
        <v>5.6300000000000003E-2</v>
      </c>
      <c r="E1156" s="108">
        <v>6.0199999999999997E-2</v>
      </c>
      <c r="F1156" s="108">
        <v>5.6800000000000003E-2</v>
      </c>
      <c r="G1156" s="187">
        <v>0</v>
      </c>
      <c r="H1156" s="108"/>
      <c r="I1156" s="108">
        <v>5.1799999999999999E-2</v>
      </c>
      <c r="J1156" s="108"/>
      <c r="K1156" s="108">
        <v>5.5800000000000002E-2</v>
      </c>
      <c r="L1156" s="108">
        <v>6.0899999999999996E-2</v>
      </c>
      <c r="M1156" s="108"/>
      <c r="N1156" s="108"/>
      <c r="O1156" s="189">
        <f t="shared" si="34"/>
        <v>40603</v>
      </c>
      <c r="Q1156" s="185">
        <f t="shared" si="35"/>
        <v>-5.0000000000000044E-4</v>
      </c>
    </row>
    <row r="1157" spans="1:17" x14ac:dyDescent="0.25">
      <c r="A1157" s="105">
        <v>40612</v>
      </c>
      <c r="B1157" t="s">
        <v>121</v>
      </c>
      <c r="C1157" s="108">
        <v>5.3199999999999997E-2</v>
      </c>
      <c r="D1157" s="108">
        <v>5.5599999999999997E-2</v>
      </c>
      <c r="E1157" s="108">
        <v>5.96E-2</v>
      </c>
      <c r="F1157" s="108">
        <v>5.6099999999999997E-2</v>
      </c>
      <c r="G1157" s="187">
        <v>0</v>
      </c>
      <c r="H1157" s="108"/>
      <c r="I1157" s="108">
        <v>5.1299999999999998E-2</v>
      </c>
      <c r="J1157" s="108"/>
      <c r="K1157" s="108">
        <v>5.5199999999999999E-2</v>
      </c>
      <c r="L1157" s="108">
        <v>6.0299999999999999E-2</v>
      </c>
      <c r="M1157" s="108"/>
      <c r="N1157" s="108"/>
      <c r="O1157" s="189">
        <f t="shared" ref="O1157:O1220" si="36">DATE(YEAR(A1157),MONTH(A1157),1)</f>
        <v>40603</v>
      </c>
      <c r="Q1157" s="185">
        <f t="shared" ref="Q1157:Q1220" si="37">K1157-D1157</f>
        <v>-3.9999999999999758E-4</v>
      </c>
    </row>
    <row r="1158" spans="1:17" x14ac:dyDescent="0.25">
      <c r="A1158" s="105">
        <v>40613</v>
      </c>
      <c r="B1158" t="s">
        <v>121</v>
      </c>
      <c r="C1158" s="108">
        <v>5.3199999999999997E-2</v>
      </c>
      <c r="D1158" s="108">
        <v>5.57E-2</v>
      </c>
      <c r="E1158" s="108">
        <v>5.96E-2</v>
      </c>
      <c r="F1158" s="108">
        <v>5.62E-2</v>
      </c>
      <c r="G1158" s="187">
        <v>0</v>
      </c>
      <c r="H1158" s="108"/>
      <c r="I1158" s="108">
        <v>5.1299999999999998E-2</v>
      </c>
      <c r="J1158" s="108"/>
      <c r="K1158" s="108">
        <v>5.5300000000000002E-2</v>
      </c>
      <c r="L1158" s="108">
        <v>6.0299999999999999E-2</v>
      </c>
      <c r="M1158" s="108"/>
      <c r="N1158" s="108"/>
      <c r="O1158" s="189">
        <f t="shared" si="36"/>
        <v>40603</v>
      </c>
      <c r="Q1158" s="185">
        <f t="shared" si="37"/>
        <v>-3.9999999999999758E-4</v>
      </c>
    </row>
    <row r="1159" spans="1:17" x14ac:dyDescent="0.25">
      <c r="A1159" s="105">
        <v>40617</v>
      </c>
      <c r="B1159" t="s">
        <v>121</v>
      </c>
      <c r="C1159" s="108">
        <v>5.28E-2</v>
      </c>
      <c r="D1159" s="108">
        <v>5.5399999999999998E-2</v>
      </c>
      <c r="E1159" s="108">
        <v>5.9499999999999997E-2</v>
      </c>
      <c r="F1159" s="108">
        <v>5.5899999999999998E-2</v>
      </c>
      <c r="G1159" s="187">
        <v>0</v>
      </c>
      <c r="H1159" s="108"/>
      <c r="I1159" s="108">
        <v>5.0999999999999997E-2</v>
      </c>
      <c r="J1159" s="108"/>
      <c r="K1159" s="108">
        <v>5.4900000000000004E-2</v>
      </c>
      <c r="L1159" s="108">
        <v>6.0100000000000001E-2</v>
      </c>
      <c r="M1159" s="108"/>
      <c r="N1159" s="108"/>
      <c r="O1159" s="189">
        <f t="shared" si="36"/>
        <v>40603</v>
      </c>
      <c r="Q1159" s="185">
        <f t="shared" si="37"/>
        <v>-4.9999999999999351E-4</v>
      </c>
    </row>
    <row r="1160" spans="1:17" x14ac:dyDescent="0.25">
      <c r="A1160" s="105">
        <v>40618</v>
      </c>
      <c r="B1160" t="s">
        <v>121</v>
      </c>
      <c r="C1160" s="108">
        <v>5.2299999999999999E-2</v>
      </c>
      <c r="D1160" s="108">
        <v>5.4600000000000003E-2</v>
      </c>
      <c r="E1160" s="108">
        <v>5.8599999999999999E-2</v>
      </c>
      <c r="F1160" s="108">
        <v>5.5199999999999999E-2</v>
      </c>
      <c r="G1160" s="187">
        <v>0</v>
      </c>
      <c r="H1160" s="108"/>
      <c r="I1160" s="108">
        <v>5.0199999999999995E-2</v>
      </c>
      <c r="J1160" s="108"/>
      <c r="K1160" s="108">
        <v>5.4100000000000002E-2</v>
      </c>
      <c r="L1160" s="108">
        <v>5.9299999999999999E-2</v>
      </c>
      <c r="M1160" s="108"/>
      <c r="N1160" s="108"/>
      <c r="O1160" s="189">
        <f t="shared" si="36"/>
        <v>40603</v>
      </c>
      <c r="Q1160" s="185">
        <f t="shared" si="37"/>
        <v>-5.0000000000000044E-4</v>
      </c>
    </row>
    <row r="1161" spans="1:17" x14ac:dyDescent="0.25">
      <c r="A1161" s="105">
        <v>40620</v>
      </c>
      <c r="B1161" t="s">
        <v>121</v>
      </c>
      <c r="C1161" s="108">
        <v>5.2699999999999997E-2</v>
      </c>
      <c r="D1161" s="108">
        <v>5.5E-2</v>
      </c>
      <c r="E1161" s="108">
        <v>5.91E-2</v>
      </c>
      <c r="F1161" s="108">
        <v>5.5599999999999997E-2</v>
      </c>
      <c r="G1161" s="187">
        <v>0</v>
      </c>
      <c r="H1161" s="108"/>
      <c r="I1161" s="108">
        <v>5.0700000000000002E-2</v>
      </c>
      <c r="J1161" s="108"/>
      <c r="K1161" s="108">
        <v>5.45E-2</v>
      </c>
      <c r="L1161" s="108">
        <v>5.9699999999999996E-2</v>
      </c>
      <c r="M1161" s="108"/>
      <c r="N1161" s="108"/>
      <c r="O1161" s="189">
        <f t="shared" si="36"/>
        <v>40603</v>
      </c>
      <c r="Q1161" s="185">
        <f t="shared" si="37"/>
        <v>-5.0000000000000044E-4</v>
      </c>
    </row>
    <row r="1162" spans="1:17" x14ac:dyDescent="0.25">
      <c r="A1162" s="105">
        <v>40623</v>
      </c>
      <c r="B1162" t="s">
        <v>121</v>
      </c>
      <c r="C1162" s="108">
        <v>5.2900000000000003E-2</v>
      </c>
      <c r="D1162" s="108">
        <v>5.5199999999999999E-2</v>
      </c>
      <c r="E1162" s="108">
        <v>5.9200000000000003E-2</v>
      </c>
      <c r="F1162" s="108">
        <v>5.5800000000000002E-2</v>
      </c>
      <c r="G1162" s="187">
        <v>0</v>
      </c>
      <c r="H1162" s="108"/>
      <c r="I1162" s="108">
        <v>5.0900000000000001E-2</v>
      </c>
      <c r="J1162" s="108"/>
      <c r="K1162" s="108">
        <v>5.4800000000000001E-2</v>
      </c>
      <c r="L1162" s="108">
        <v>5.9800000000000006E-2</v>
      </c>
      <c r="M1162" s="108"/>
      <c r="N1162" s="108"/>
      <c r="O1162" s="189">
        <f t="shared" si="36"/>
        <v>40603</v>
      </c>
      <c r="Q1162" s="185">
        <f t="shared" si="37"/>
        <v>-3.9999999999999758E-4</v>
      </c>
    </row>
    <row r="1163" spans="1:17" x14ac:dyDescent="0.25">
      <c r="A1163" s="105">
        <v>40624</v>
      </c>
      <c r="B1163" t="s">
        <v>121</v>
      </c>
      <c r="C1163" s="108">
        <v>5.28E-2</v>
      </c>
      <c r="D1163" s="108">
        <v>5.5100000000000003E-2</v>
      </c>
      <c r="E1163" s="108">
        <v>5.9200000000000003E-2</v>
      </c>
      <c r="F1163" s="108">
        <v>5.57E-2</v>
      </c>
      <c r="G1163" s="187">
        <v>0</v>
      </c>
      <c r="H1163" s="108"/>
      <c r="I1163" s="108">
        <v>5.0799999999999998E-2</v>
      </c>
      <c r="J1163" s="108"/>
      <c r="K1163" s="108">
        <v>5.4699999999999999E-2</v>
      </c>
      <c r="L1163" s="108">
        <v>5.9800000000000006E-2</v>
      </c>
      <c r="M1163" s="108"/>
      <c r="N1163" s="108"/>
      <c r="O1163" s="189">
        <f t="shared" si="36"/>
        <v>40603</v>
      </c>
      <c r="Q1163" s="185">
        <f t="shared" si="37"/>
        <v>-4.0000000000000452E-4</v>
      </c>
    </row>
    <row r="1164" spans="1:17" x14ac:dyDescent="0.25">
      <c r="A1164" s="105">
        <v>40625</v>
      </c>
      <c r="B1164" t="s">
        <v>121</v>
      </c>
      <c r="C1164" s="108">
        <v>5.2900000000000003E-2</v>
      </c>
      <c r="D1164" s="108">
        <v>5.5100000000000003E-2</v>
      </c>
      <c r="E1164" s="108">
        <v>5.9299999999999999E-2</v>
      </c>
      <c r="F1164" s="108">
        <v>5.5800000000000002E-2</v>
      </c>
      <c r="G1164" s="187">
        <v>0</v>
      </c>
      <c r="H1164" s="108"/>
      <c r="I1164" s="108">
        <v>5.0900000000000001E-2</v>
      </c>
      <c r="J1164" s="108"/>
      <c r="K1164" s="108">
        <v>5.4699999999999999E-2</v>
      </c>
      <c r="L1164" s="108">
        <v>5.9900000000000002E-2</v>
      </c>
      <c r="M1164" s="108"/>
      <c r="N1164" s="108"/>
      <c r="O1164" s="189">
        <f t="shared" si="36"/>
        <v>40603</v>
      </c>
      <c r="Q1164" s="185">
        <f t="shared" si="37"/>
        <v>-4.0000000000000452E-4</v>
      </c>
    </row>
    <row r="1165" spans="1:17" x14ac:dyDescent="0.25">
      <c r="A1165" s="105">
        <v>40626</v>
      </c>
      <c r="B1165" t="s">
        <v>121</v>
      </c>
      <c r="C1165" s="108">
        <v>5.3100000000000001E-2</v>
      </c>
      <c r="D1165" s="108">
        <v>5.5300000000000002E-2</v>
      </c>
      <c r="E1165" s="108">
        <v>5.9499999999999997E-2</v>
      </c>
      <c r="F1165" s="108">
        <v>5.6000000000000001E-2</v>
      </c>
      <c r="G1165" s="187">
        <v>0</v>
      </c>
      <c r="H1165" s="108"/>
      <c r="I1165" s="108">
        <v>5.1100000000000007E-2</v>
      </c>
      <c r="J1165" s="108"/>
      <c r="K1165" s="108">
        <v>5.4900000000000004E-2</v>
      </c>
      <c r="L1165" s="108">
        <v>6.0100000000000001E-2</v>
      </c>
      <c r="M1165" s="108"/>
      <c r="N1165" s="108"/>
      <c r="O1165" s="189">
        <f t="shared" si="36"/>
        <v>40603</v>
      </c>
      <c r="Q1165" s="185">
        <f t="shared" si="37"/>
        <v>-3.9999999999999758E-4</v>
      </c>
    </row>
    <row r="1166" spans="1:17" x14ac:dyDescent="0.25">
      <c r="A1166" s="105">
        <v>40627</v>
      </c>
      <c r="B1166" t="s">
        <v>121</v>
      </c>
      <c r="C1166" s="108">
        <v>5.3499999999999999E-2</v>
      </c>
      <c r="D1166" s="108">
        <v>5.57E-2</v>
      </c>
      <c r="E1166" s="108">
        <v>5.9799999999999999E-2</v>
      </c>
      <c r="F1166" s="108">
        <v>5.6300000000000003E-2</v>
      </c>
      <c r="G1166" s="187">
        <v>0</v>
      </c>
      <c r="H1166" s="108"/>
      <c r="I1166" s="108">
        <v>5.1399999999999994E-2</v>
      </c>
      <c r="J1166" s="108"/>
      <c r="K1166" s="108">
        <v>5.5300000000000002E-2</v>
      </c>
      <c r="L1166" s="108">
        <v>6.0400000000000002E-2</v>
      </c>
      <c r="M1166" s="108"/>
      <c r="N1166" s="108"/>
      <c r="O1166" s="189">
        <f t="shared" si="36"/>
        <v>40603</v>
      </c>
      <c r="Q1166" s="185">
        <f t="shared" si="37"/>
        <v>-3.9999999999999758E-4</v>
      </c>
    </row>
    <row r="1167" spans="1:17" x14ac:dyDescent="0.25">
      <c r="A1167" s="105">
        <v>40630</v>
      </c>
      <c r="B1167" t="s">
        <v>121</v>
      </c>
      <c r="C1167" s="108">
        <v>5.3400000000000003E-2</v>
      </c>
      <c r="D1167" s="108">
        <v>5.5599999999999997E-2</v>
      </c>
      <c r="E1167" s="108">
        <v>5.9700000000000003E-2</v>
      </c>
      <c r="F1167" s="108">
        <v>5.62E-2</v>
      </c>
      <c r="G1167" s="187">
        <v>0</v>
      </c>
      <c r="H1167" s="108"/>
      <c r="I1167" s="108">
        <v>5.1200000000000002E-2</v>
      </c>
      <c r="J1167" s="108"/>
      <c r="K1167" s="108">
        <v>5.5199999999999999E-2</v>
      </c>
      <c r="L1167" s="108">
        <v>6.0299999999999999E-2</v>
      </c>
      <c r="M1167" s="108"/>
      <c r="N1167" s="108"/>
      <c r="O1167" s="189">
        <f t="shared" si="36"/>
        <v>40603</v>
      </c>
      <c r="Q1167" s="185">
        <f t="shared" si="37"/>
        <v>-3.9999999999999758E-4</v>
      </c>
    </row>
    <row r="1168" spans="1:17" x14ac:dyDescent="0.25">
      <c r="A1168" s="105">
        <v>40631</v>
      </c>
      <c r="B1168" t="s">
        <v>121</v>
      </c>
      <c r="C1168" s="108">
        <v>5.3900000000000003E-2</v>
      </c>
      <c r="D1168" s="108">
        <v>5.6099999999999997E-2</v>
      </c>
      <c r="E1168" s="108">
        <v>6.0199999999999997E-2</v>
      </c>
      <c r="F1168" s="108">
        <v>5.67E-2</v>
      </c>
      <c r="G1168" s="187">
        <v>0</v>
      </c>
      <c r="H1168" s="108"/>
      <c r="I1168" s="108">
        <v>5.1799999999999999E-2</v>
      </c>
      <c r="J1168" s="108"/>
      <c r="K1168" s="108">
        <v>5.57E-2</v>
      </c>
      <c r="L1168" s="108">
        <v>6.0899999999999996E-2</v>
      </c>
      <c r="M1168" s="108"/>
      <c r="N1168" s="108"/>
      <c r="O1168" s="189">
        <f t="shared" si="36"/>
        <v>40603</v>
      </c>
      <c r="Q1168" s="185">
        <f t="shared" si="37"/>
        <v>-3.9999999999999758E-4</v>
      </c>
    </row>
    <row r="1169" spans="1:17" x14ac:dyDescent="0.25">
      <c r="A1169" s="105">
        <v>40632</v>
      </c>
      <c r="B1169" t="s">
        <v>121</v>
      </c>
      <c r="C1169" s="108">
        <v>5.3699999999999998E-2</v>
      </c>
      <c r="D1169" s="108">
        <v>5.5899999999999998E-2</v>
      </c>
      <c r="E1169" s="108">
        <v>0.06</v>
      </c>
      <c r="F1169" s="108">
        <v>5.6500000000000002E-2</v>
      </c>
      <c r="G1169" s="187">
        <v>0</v>
      </c>
      <c r="H1169" s="108"/>
      <c r="I1169" s="108">
        <v>5.16E-2</v>
      </c>
      <c r="J1169" s="108"/>
      <c r="K1169" s="108">
        <v>5.5600000000000004E-2</v>
      </c>
      <c r="L1169" s="108">
        <v>6.0599999999999994E-2</v>
      </c>
      <c r="M1169" s="108"/>
      <c r="N1169" s="108"/>
      <c r="O1169" s="189">
        <f t="shared" si="36"/>
        <v>40603</v>
      </c>
      <c r="Q1169" s="185">
        <f t="shared" si="37"/>
        <v>-2.9999999999999472E-4</v>
      </c>
    </row>
    <row r="1170" spans="1:17" x14ac:dyDescent="0.25">
      <c r="A1170" s="105">
        <v>40633</v>
      </c>
      <c r="B1170" t="s">
        <v>121</v>
      </c>
      <c r="C1170" s="108">
        <v>5.3499999999999999E-2</v>
      </c>
      <c r="D1170" s="108">
        <v>5.57E-2</v>
      </c>
      <c r="E1170" s="108">
        <v>5.9900000000000002E-2</v>
      </c>
      <c r="F1170" s="108">
        <v>5.6399999999999999E-2</v>
      </c>
      <c r="G1170" s="187">
        <v>0</v>
      </c>
      <c r="H1170" s="108"/>
      <c r="I1170" s="108">
        <v>5.1500000000000004E-2</v>
      </c>
      <c r="J1170" s="108"/>
      <c r="K1170" s="108">
        <v>5.5399999999999998E-2</v>
      </c>
      <c r="L1170" s="108">
        <v>6.0499999999999998E-2</v>
      </c>
      <c r="M1170" s="108"/>
      <c r="N1170" s="108"/>
      <c r="O1170" s="189">
        <f t="shared" si="36"/>
        <v>40603</v>
      </c>
      <c r="Q1170" s="185">
        <f t="shared" si="37"/>
        <v>-3.0000000000000165E-4</v>
      </c>
    </row>
    <row r="1171" spans="1:17" x14ac:dyDescent="0.25">
      <c r="A1171" s="105">
        <v>40634</v>
      </c>
      <c r="B1171" t="s">
        <v>121</v>
      </c>
      <c r="C1171" s="108">
        <v>5.33E-2</v>
      </c>
      <c r="D1171" s="108">
        <v>5.5500000000000001E-2</v>
      </c>
      <c r="E1171" s="108">
        <v>5.9799999999999999E-2</v>
      </c>
      <c r="F1171" s="108">
        <v>5.62E-2</v>
      </c>
      <c r="G1171" s="187">
        <v>0</v>
      </c>
      <c r="H1171" s="108"/>
      <c r="I1171" s="108">
        <v>5.1299999999999998E-2</v>
      </c>
      <c r="J1171" s="108"/>
      <c r="K1171" s="108">
        <v>5.5199999999999999E-2</v>
      </c>
      <c r="L1171" s="108">
        <v>6.0400000000000002E-2</v>
      </c>
      <c r="M1171" s="108"/>
      <c r="N1171" s="108"/>
      <c r="O1171" s="189">
        <f t="shared" si="36"/>
        <v>40634</v>
      </c>
      <c r="Q1171" s="185">
        <f t="shared" si="37"/>
        <v>-3.0000000000000165E-4</v>
      </c>
    </row>
    <row r="1172" spans="1:17" x14ac:dyDescent="0.25">
      <c r="A1172" s="105">
        <v>40637</v>
      </c>
      <c r="B1172" t="s">
        <v>121</v>
      </c>
      <c r="C1172" s="108">
        <v>5.3100000000000001E-2</v>
      </c>
      <c r="D1172" s="108">
        <v>5.5399999999999998E-2</v>
      </c>
      <c r="E1172" s="108">
        <v>5.9799999999999999E-2</v>
      </c>
      <c r="F1172" s="108">
        <v>5.6099999999999997E-2</v>
      </c>
      <c r="G1172" s="187">
        <v>0</v>
      </c>
      <c r="H1172" s="108"/>
      <c r="I1172" s="108">
        <v>5.1299999999999998E-2</v>
      </c>
      <c r="J1172" s="108"/>
      <c r="K1172" s="108">
        <v>5.5099999999999996E-2</v>
      </c>
      <c r="L1172" s="108">
        <v>6.0299999999999999E-2</v>
      </c>
      <c r="M1172" s="108"/>
      <c r="N1172" s="108"/>
      <c r="O1172" s="189">
        <f t="shared" si="36"/>
        <v>40634</v>
      </c>
      <c r="Q1172" s="185">
        <f t="shared" si="37"/>
        <v>-3.0000000000000165E-4</v>
      </c>
    </row>
    <row r="1173" spans="1:17" x14ac:dyDescent="0.25">
      <c r="A1173" s="105">
        <v>40638</v>
      </c>
      <c r="B1173" t="s">
        <v>121</v>
      </c>
      <c r="C1173" s="108">
        <v>5.33E-2</v>
      </c>
      <c r="D1173" s="108">
        <v>5.57E-2</v>
      </c>
      <c r="E1173" s="108">
        <v>0.06</v>
      </c>
      <c r="F1173" s="108">
        <v>5.6300000000000003E-2</v>
      </c>
      <c r="G1173" s="187">
        <v>0</v>
      </c>
      <c r="H1173" s="108"/>
      <c r="I1173" s="108">
        <v>5.1500000000000004E-2</v>
      </c>
      <c r="J1173" s="108"/>
      <c r="K1173" s="108">
        <v>5.5300000000000002E-2</v>
      </c>
      <c r="L1173" s="108">
        <v>6.0499999999999998E-2</v>
      </c>
      <c r="M1173" s="108"/>
      <c r="N1173" s="108"/>
      <c r="O1173" s="189">
        <f t="shared" si="36"/>
        <v>40634</v>
      </c>
      <c r="Q1173" s="185">
        <f t="shared" si="37"/>
        <v>-3.9999999999999758E-4</v>
      </c>
    </row>
    <row r="1174" spans="1:17" x14ac:dyDescent="0.25">
      <c r="A1174" s="105">
        <v>40639</v>
      </c>
      <c r="B1174" t="s">
        <v>121</v>
      </c>
      <c r="C1174" s="108">
        <v>5.4100000000000002E-2</v>
      </c>
      <c r="D1174" s="108">
        <v>5.6399999999999999E-2</v>
      </c>
      <c r="E1174" s="108">
        <v>6.0699999999999997E-2</v>
      </c>
      <c r="F1174" s="108">
        <v>5.7099999999999998E-2</v>
      </c>
      <c r="G1174" s="187">
        <v>0</v>
      </c>
      <c r="H1174" s="108"/>
      <c r="I1174" s="108">
        <v>5.2199999999999996E-2</v>
      </c>
      <c r="J1174" s="108"/>
      <c r="K1174" s="108">
        <v>5.5999999999999994E-2</v>
      </c>
      <c r="L1174" s="108">
        <v>6.1100000000000002E-2</v>
      </c>
      <c r="M1174" s="108"/>
      <c r="N1174" s="108"/>
      <c r="O1174" s="189">
        <f t="shared" si="36"/>
        <v>40634</v>
      </c>
      <c r="Q1174" s="185">
        <f t="shared" si="37"/>
        <v>-4.0000000000000452E-4</v>
      </c>
    </row>
    <row r="1175" spans="1:17" x14ac:dyDescent="0.25">
      <c r="A1175" s="105">
        <v>40640</v>
      </c>
      <c r="B1175" t="s">
        <v>121</v>
      </c>
      <c r="C1175" s="108">
        <v>5.45E-2</v>
      </c>
      <c r="D1175" s="108">
        <v>5.67E-2</v>
      </c>
      <c r="E1175" s="108">
        <v>6.1100000000000002E-2</v>
      </c>
      <c r="F1175" s="108">
        <v>5.74E-2</v>
      </c>
      <c r="G1175" s="187">
        <v>0</v>
      </c>
      <c r="H1175" s="108"/>
      <c r="I1175" s="108">
        <v>5.2199999999999996E-2</v>
      </c>
      <c r="J1175" s="108"/>
      <c r="K1175" s="108">
        <v>5.6299999999999996E-2</v>
      </c>
      <c r="L1175" s="108">
        <v>6.1500000000000006E-2</v>
      </c>
      <c r="M1175" s="108"/>
      <c r="N1175" s="108"/>
      <c r="O1175" s="189">
        <f t="shared" si="36"/>
        <v>40634</v>
      </c>
      <c r="Q1175" s="185">
        <f t="shared" si="37"/>
        <v>-4.0000000000000452E-4</v>
      </c>
    </row>
    <row r="1176" spans="1:17" x14ac:dyDescent="0.25">
      <c r="A1176" s="105">
        <v>40641</v>
      </c>
      <c r="B1176" t="s">
        <v>121</v>
      </c>
      <c r="C1176" s="108">
        <v>5.45E-2</v>
      </c>
      <c r="D1176" s="108">
        <v>5.6800000000000003E-2</v>
      </c>
      <c r="E1176" s="108">
        <v>6.1100000000000002E-2</v>
      </c>
      <c r="F1176" s="108">
        <v>5.7500000000000002E-2</v>
      </c>
      <c r="G1176" s="187">
        <v>0</v>
      </c>
      <c r="H1176" s="108"/>
      <c r="I1176" s="108">
        <v>5.2300000000000006E-2</v>
      </c>
      <c r="J1176" s="108"/>
      <c r="K1176" s="108">
        <v>5.6399999999999999E-2</v>
      </c>
      <c r="L1176" s="108">
        <v>6.1500000000000006E-2</v>
      </c>
      <c r="M1176" s="108"/>
      <c r="N1176" s="108"/>
      <c r="O1176" s="189">
        <f t="shared" si="36"/>
        <v>40634</v>
      </c>
      <c r="Q1176" s="185">
        <f t="shared" si="37"/>
        <v>-4.0000000000000452E-4</v>
      </c>
    </row>
    <row r="1177" spans="1:17" x14ac:dyDescent="0.25">
      <c r="A1177" s="105">
        <v>40645</v>
      </c>
      <c r="B1177" t="s">
        <v>121</v>
      </c>
      <c r="C1177" s="108">
        <v>5.3999999999999999E-2</v>
      </c>
      <c r="D1177" s="108">
        <v>5.6300000000000003E-2</v>
      </c>
      <c r="E1177" s="108">
        <v>6.0600000000000001E-2</v>
      </c>
      <c r="F1177" s="108">
        <v>5.7000000000000002E-2</v>
      </c>
      <c r="G1177" s="187">
        <v>0</v>
      </c>
      <c r="H1177" s="108"/>
      <c r="I1177" s="108">
        <v>5.1900000000000002E-2</v>
      </c>
      <c r="J1177" s="108"/>
      <c r="K1177" s="108">
        <v>5.5899999999999998E-2</v>
      </c>
      <c r="L1177" s="108">
        <v>6.0999999999999999E-2</v>
      </c>
      <c r="M1177" s="108"/>
      <c r="N1177" s="108"/>
      <c r="O1177" s="189">
        <f t="shared" si="36"/>
        <v>40634</v>
      </c>
      <c r="Q1177" s="185">
        <f t="shared" si="37"/>
        <v>-4.0000000000000452E-4</v>
      </c>
    </row>
    <row r="1178" spans="1:17" x14ac:dyDescent="0.25">
      <c r="A1178" s="105">
        <v>40646</v>
      </c>
      <c r="B1178" t="s">
        <v>121</v>
      </c>
      <c r="C1178" s="108">
        <v>5.3699999999999998E-2</v>
      </c>
      <c r="D1178" s="108">
        <v>5.6000000000000001E-2</v>
      </c>
      <c r="E1178" s="108">
        <v>6.0299999999999999E-2</v>
      </c>
      <c r="F1178" s="108">
        <v>5.67E-2</v>
      </c>
      <c r="G1178" s="187">
        <v>0</v>
      </c>
      <c r="H1178" s="108"/>
      <c r="I1178" s="108">
        <v>5.16E-2</v>
      </c>
      <c r="J1178" s="108"/>
      <c r="K1178" s="108">
        <v>5.57E-2</v>
      </c>
      <c r="L1178" s="108">
        <v>6.0700000000000004E-2</v>
      </c>
      <c r="M1178" s="108"/>
      <c r="N1178" s="108"/>
      <c r="O1178" s="189">
        <f t="shared" si="36"/>
        <v>40634</v>
      </c>
      <c r="Q1178" s="185">
        <f t="shared" si="37"/>
        <v>-3.0000000000000165E-4</v>
      </c>
    </row>
    <row r="1179" spans="1:17" x14ac:dyDescent="0.25">
      <c r="A1179" s="105">
        <v>40647</v>
      </c>
      <c r="B1179" t="s">
        <v>121</v>
      </c>
      <c r="C1179" s="108">
        <v>5.3600000000000002E-2</v>
      </c>
      <c r="D1179" s="108">
        <v>5.5899999999999998E-2</v>
      </c>
      <c r="E1179" s="108">
        <v>6.0199999999999997E-2</v>
      </c>
      <c r="F1179" s="108">
        <v>5.6599999999999998E-2</v>
      </c>
      <c r="G1179" s="187">
        <v>0</v>
      </c>
      <c r="H1179" s="108"/>
      <c r="I1179" s="108">
        <v>5.1500000000000004E-2</v>
      </c>
      <c r="J1179" s="108"/>
      <c r="K1179" s="108">
        <v>5.5600000000000004E-2</v>
      </c>
      <c r="L1179" s="108">
        <v>6.0599999999999994E-2</v>
      </c>
      <c r="M1179" s="108"/>
      <c r="N1179" s="108"/>
      <c r="O1179" s="189">
        <f t="shared" si="36"/>
        <v>40634</v>
      </c>
      <c r="Q1179" s="185">
        <f t="shared" si="37"/>
        <v>-2.9999999999999472E-4</v>
      </c>
    </row>
    <row r="1180" spans="1:17" x14ac:dyDescent="0.25">
      <c r="A1180" s="105">
        <v>40648</v>
      </c>
      <c r="B1180" t="s">
        <v>121</v>
      </c>
      <c r="C1180" s="108">
        <v>5.2900000000000003E-2</v>
      </c>
      <c r="D1180" s="108">
        <v>5.5199999999999999E-2</v>
      </c>
      <c r="E1180" s="108">
        <v>5.9499999999999997E-2</v>
      </c>
      <c r="F1180" s="108">
        <v>5.5899999999999998E-2</v>
      </c>
      <c r="G1180" s="187">
        <v>0</v>
      </c>
      <c r="H1180" s="108"/>
      <c r="I1180" s="108">
        <v>5.0799999999999998E-2</v>
      </c>
      <c r="J1180" s="108"/>
      <c r="K1180" s="108">
        <v>5.4900000000000004E-2</v>
      </c>
      <c r="L1180" s="108">
        <v>5.9900000000000002E-2</v>
      </c>
      <c r="M1180" s="108"/>
      <c r="N1180" s="108"/>
      <c r="O1180" s="189">
        <f t="shared" si="36"/>
        <v>40634</v>
      </c>
      <c r="Q1180" s="185">
        <f t="shared" si="37"/>
        <v>-2.9999999999999472E-4</v>
      </c>
    </row>
    <row r="1181" spans="1:17" x14ac:dyDescent="0.25">
      <c r="A1181" s="105">
        <v>40651</v>
      </c>
      <c r="B1181" t="s">
        <v>121</v>
      </c>
      <c r="C1181" s="108">
        <v>5.28E-2</v>
      </c>
      <c r="D1181" s="108">
        <v>5.5100000000000003E-2</v>
      </c>
      <c r="E1181" s="108">
        <v>5.9400000000000001E-2</v>
      </c>
      <c r="F1181" s="108">
        <v>5.5800000000000002E-2</v>
      </c>
      <c r="G1181" s="187">
        <v>0</v>
      </c>
      <c r="H1181" s="108"/>
      <c r="I1181" s="108">
        <v>5.16E-2</v>
      </c>
      <c r="J1181" s="108"/>
      <c r="K1181" s="108">
        <v>5.4800000000000001E-2</v>
      </c>
      <c r="L1181" s="108">
        <v>5.9800000000000006E-2</v>
      </c>
      <c r="M1181" s="108"/>
      <c r="N1181" s="108"/>
      <c r="O1181" s="189">
        <f t="shared" si="36"/>
        <v>40634</v>
      </c>
      <c r="Q1181" s="185">
        <f t="shared" si="37"/>
        <v>-3.0000000000000165E-4</v>
      </c>
    </row>
    <row r="1182" spans="1:17" x14ac:dyDescent="0.25">
      <c r="A1182" s="105">
        <v>40652</v>
      </c>
      <c r="B1182" t="s">
        <v>121</v>
      </c>
      <c r="C1182" s="108">
        <v>5.2499999999999998E-2</v>
      </c>
      <c r="D1182" s="108">
        <v>5.4800000000000001E-2</v>
      </c>
      <c r="E1182" s="108">
        <v>5.91E-2</v>
      </c>
      <c r="F1182" s="108">
        <v>5.5500000000000001E-2</v>
      </c>
      <c r="G1182" s="187">
        <v>0</v>
      </c>
      <c r="H1182" s="108"/>
      <c r="I1182" s="108">
        <v>5.1299999999999998E-2</v>
      </c>
      <c r="J1182" s="108"/>
      <c r="K1182" s="108">
        <v>5.45E-2</v>
      </c>
      <c r="L1182" s="108">
        <v>5.9500000000000004E-2</v>
      </c>
      <c r="M1182" s="108"/>
      <c r="N1182" s="108"/>
      <c r="O1182" s="189">
        <f t="shared" si="36"/>
        <v>40634</v>
      </c>
      <c r="Q1182" s="185">
        <f t="shared" si="37"/>
        <v>-3.0000000000000165E-4</v>
      </c>
    </row>
    <row r="1183" spans="1:17" x14ac:dyDescent="0.25">
      <c r="A1183" s="105">
        <v>40653</v>
      </c>
      <c r="B1183" t="s">
        <v>121</v>
      </c>
      <c r="C1183" s="108">
        <v>5.28E-2</v>
      </c>
      <c r="D1183" s="108">
        <v>5.5E-2</v>
      </c>
      <c r="E1183" s="108">
        <v>5.9400000000000001E-2</v>
      </c>
      <c r="F1183" s="108">
        <v>5.57E-2</v>
      </c>
      <c r="G1183" s="187">
        <v>0</v>
      </c>
      <c r="H1183" s="108"/>
      <c r="I1183" s="108">
        <v>5.16E-2</v>
      </c>
      <c r="J1183" s="108"/>
      <c r="K1183" s="108">
        <v>5.4800000000000001E-2</v>
      </c>
      <c r="L1183" s="108">
        <v>5.9800000000000006E-2</v>
      </c>
      <c r="M1183" s="108"/>
      <c r="N1183" s="108"/>
      <c r="O1183" s="189">
        <f t="shared" si="36"/>
        <v>40634</v>
      </c>
      <c r="Q1183" s="185">
        <f t="shared" si="37"/>
        <v>-1.9999999999999879E-4</v>
      </c>
    </row>
    <row r="1184" spans="1:17" x14ac:dyDescent="0.25">
      <c r="A1184" s="105">
        <v>40654</v>
      </c>
      <c r="B1184" t="s">
        <v>121</v>
      </c>
      <c r="C1184" s="108">
        <v>5.2999999999999999E-2</v>
      </c>
      <c r="D1184" s="108">
        <v>5.5199999999999999E-2</v>
      </c>
      <c r="E1184" s="108">
        <v>5.9400000000000001E-2</v>
      </c>
      <c r="F1184" s="108">
        <v>5.5899999999999998E-2</v>
      </c>
      <c r="G1184" s="187">
        <v>0</v>
      </c>
      <c r="H1184" s="108"/>
      <c r="I1184" s="108">
        <v>5.1799999999999999E-2</v>
      </c>
      <c r="J1184" s="108"/>
      <c r="K1184" s="108">
        <v>5.4900000000000004E-2</v>
      </c>
      <c r="L1184" s="108">
        <v>5.9900000000000002E-2</v>
      </c>
      <c r="M1184" s="108"/>
      <c r="N1184" s="108"/>
      <c r="O1184" s="189">
        <f t="shared" si="36"/>
        <v>40634</v>
      </c>
      <c r="Q1184" s="185">
        <f t="shared" si="37"/>
        <v>-2.9999999999999472E-4</v>
      </c>
    </row>
    <row r="1185" spans="1:17" x14ac:dyDescent="0.25">
      <c r="A1185" s="105">
        <v>40658</v>
      </c>
      <c r="B1185" t="s">
        <v>121</v>
      </c>
      <c r="C1185" s="108">
        <v>5.28E-2</v>
      </c>
      <c r="D1185" s="108">
        <v>5.5100000000000003E-2</v>
      </c>
      <c r="E1185" s="108">
        <v>5.9299999999999999E-2</v>
      </c>
      <c r="F1185" s="108">
        <v>5.57E-2</v>
      </c>
      <c r="G1185" s="187">
        <v>0</v>
      </c>
      <c r="H1185" s="108"/>
      <c r="I1185" s="108">
        <v>5.16E-2</v>
      </c>
      <c r="J1185" s="108"/>
      <c r="K1185" s="108">
        <v>5.4800000000000001E-2</v>
      </c>
      <c r="L1185" s="108">
        <v>5.9699999999999996E-2</v>
      </c>
      <c r="M1185" s="108"/>
      <c r="N1185" s="108"/>
      <c r="O1185" s="189">
        <f t="shared" si="36"/>
        <v>40634</v>
      </c>
      <c r="Q1185" s="185">
        <f t="shared" si="37"/>
        <v>-3.0000000000000165E-4</v>
      </c>
    </row>
    <row r="1186" spans="1:17" x14ac:dyDescent="0.25">
      <c r="A1186" s="105">
        <v>40659</v>
      </c>
      <c r="B1186" t="s">
        <v>121</v>
      </c>
      <c r="C1186" s="108">
        <v>5.2200000000000003E-2</v>
      </c>
      <c r="D1186" s="108">
        <v>5.45E-2</v>
      </c>
      <c r="E1186" s="108">
        <v>5.8700000000000002E-2</v>
      </c>
      <c r="F1186" s="108">
        <v>5.5100000000000003E-2</v>
      </c>
      <c r="G1186" s="187">
        <v>0</v>
      </c>
      <c r="H1186" s="108"/>
      <c r="I1186" s="108">
        <v>5.0999999999999997E-2</v>
      </c>
      <c r="J1186" s="108"/>
      <c r="K1186" s="108">
        <v>5.4199999999999998E-2</v>
      </c>
      <c r="L1186" s="108">
        <v>5.91E-2</v>
      </c>
      <c r="M1186" s="108"/>
      <c r="N1186" s="108"/>
      <c r="O1186" s="189">
        <f t="shared" si="36"/>
        <v>40634</v>
      </c>
      <c r="Q1186" s="185">
        <f t="shared" si="37"/>
        <v>-3.0000000000000165E-4</v>
      </c>
    </row>
    <row r="1187" spans="1:17" x14ac:dyDescent="0.25">
      <c r="A1187" s="105">
        <v>40660</v>
      </c>
      <c r="B1187" t="s">
        <v>121</v>
      </c>
      <c r="C1187" s="108">
        <v>5.28E-2</v>
      </c>
      <c r="D1187" s="108">
        <v>5.5100000000000003E-2</v>
      </c>
      <c r="E1187" s="108">
        <v>5.9200000000000003E-2</v>
      </c>
      <c r="F1187" s="108">
        <v>5.57E-2</v>
      </c>
      <c r="G1187" s="187">
        <v>0</v>
      </c>
      <c r="H1187" s="108"/>
      <c r="I1187" s="108">
        <v>5.1699999999999996E-2</v>
      </c>
      <c r="J1187" s="108"/>
      <c r="K1187" s="108">
        <v>5.4800000000000001E-2</v>
      </c>
      <c r="L1187" s="108">
        <v>5.96E-2</v>
      </c>
      <c r="M1187" s="108"/>
      <c r="N1187" s="108"/>
      <c r="O1187" s="189">
        <f t="shared" si="36"/>
        <v>40634</v>
      </c>
      <c r="Q1187" s="185">
        <f t="shared" si="37"/>
        <v>-3.0000000000000165E-4</v>
      </c>
    </row>
    <row r="1188" spans="1:17" x14ac:dyDescent="0.25">
      <c r="A1188" s="105">
        <v>40661</v>
      </c>
      <c r="B1188" t="s">
        <v>121</v>
      </c>
      <c r="C1188" s="108">
        <v>5.2200000000000003E-2</v>
      </c>
      <c r="D1188" s="108">
        <v>5.4699999999999999E-2</v>
      </c>
      <c r="E1188" s="108">
        <v>5.8900000000000001E-2</v>
      </c>
      <c r="F1188" s="108">
        <v>5.5300000000000002E-2</v>
      </c>
      <c r="G1188" s="187">
        <v>0</v>
      </c>
      <c r="H1188" s="108"/>
      <c r="I1188" s="108">
        <v>5.1100000000000007E-2</v>
      </c>
      <c r="J1188" s="108"/>
      <c r="K1188" s="108">
        <v>5.4400000000000004E-2</v>
      </c>
      <c r="L1188" s="108">
        <v>5.9299999999999999E-2</v>
      </c>
      <c r="M1188" s="108"/>
      <c r="N1188" s="108"/>
      <c r="O1188" s="189">
        <f t="shared" si="36"/>
        <v>40634</v>
      </c>
      <c r="Q1188" s="185">
        <f t="shared" si="37"/>
        <v>-2.9999999999999472E-4</v>
      </c>
    </row>
    <row r="1189" spans="1:17" x14ac:dyDescent="0.25">
      <c r="A1189" s="105">
        <v>40665</v>
      </c>
      <c r="B1189" t="s">
        <v>121</v>
      </c>
      <c r="C1189" s="108">
        <v>5.1900000000000002E-2</v>
      </c>
      <c r="D1189" s="108">
        <v>5.4399999999999997E-2</v>
      </c>
      <c r="E1189" s="108">
        <v>5.8500000000000003E-2</v>
      </c>
      <c r="F1189" s="108">
        <v>5.4899999999999997E-2</v>
      </c>
      <c r="G1189" s="187">
        <v>0</v>
      </c>
      <c r="H1189" s="108"/>
      <c r="I1189" s="108">
        <v>5.0799999999999998E-2</v>
      </c>
      <c r="J1189" s="108"/>
      <c r="K1189" s="108">
        <v>5.4000000000000006E-2</v>
      </c>
      <c r="L1189" s="108">
        <v>5.8799999999999998E-2</v>
      </c>
      <c r="M1189" s="108"/>
      <c r="N1189" s="108"/>
      <c r="O1189" s="189">
        <f t="shared" si="36"/>
        <v>40664</v>
      </c>
      <c r="Q1189" s="185">
        <f t="shared" si="37"/>
        <v>-3.9999999999999064E-4</v>
      </c>
    </row>
    <row r="1190" spans="1:17" x14ac:dyDescent="0.25">
      <c r="A1190" s="105">
        <v>40667</v>
      </c>
      <c r="B1190" t="s">
        <v>121</v>
      </c>
      <c r="C1190" s="108">
        <v>5.1299999999999998E-2</v>
      </c>
      <c r="D1190" s="108">
        <v>5.3699999999999998E-2</v>
      </c>
      <c r="E1190" s="108">
        <v>5.7799999999999997E-2</v>
      </c>
      <c r="F1190" s="108">
        <v>5.4300000000000001E-2</v>
      </c>
      <c r="G1190" s="187">
        <v>0</v>
      </c>
      <c r="H1190" s="108"/>
      <c r="I1190" s="108">
        <v>0.05</v>
      </c>
      <c r="J1190" s="108"/>
      <c r="K1190" s="108">
        <v>5.33E-2</v>
      </c>
      <c r="L1190" s="108">
        <v>5.8099999999999999E-2</v>
      </c>
      <c r="M1190" s="108"/>
      <c r="N1190" s="108"/>
      <c r="O1190" s="189">
        <f t="shared" si="36"/>
        <v>40664</v>
      </c>
      <c r="Q1190" s="185">
        <f t="shared" si="37"/>
        <v>-3.9999999999999758E-4</v>
      </c>
    </row>
    <row r="1191" spans="1:17" x14ac:dyDescent="0.25">
      <c r="A1191" s="105">
        <v>40668</v>
      </c>
      <c r="B1191" t="s">
        <v>121</v>
      </c>
      <c r="C1191" s="108">
        <v>5.0799999999999998E-2</v>
      </c>
      <c r="D1191" s="108">
        <v>5.3199999999999997E-2</v>
      </c>
      <c r="E1191" s="108">
        <v>5.74E-2</v>
      </c>
      <c r="F1191" s="108">
        <v>5.3800000000000001E-2</v>
      </c>
      <c r="G1191" s="187">
        <v>0</v>
      </c>
      <c r="H1191" s="108"/>
      <c r="I1191" s="108">
        <v>4.9400000000000006E-2</v>
      </c>
      <c r="J1191" s="108"/>
      <c r="K1191" s="108">
        <v>5.2900000000000003E-2</v>
      </c>
      <c r="L1191" s="108">
        <v>5.7699999999999994E-2</v>
      </c>
      <c r="M1191" s="108"/>
      <c r="N1191" s="108"/>
      <c r="O1191" s="189">
        <f t="shared" si="36"/>
        <v>40664</v>
      </c>
      <c r="Q1191" s="185">
        <f t="shared" si="37"/>
        <v>-2.9999999999999472E-4</v>
      </c>
    </row>
    <row r="1192" spans="1:17" x14ac:dyDescent="0.25">
      <c r="A1192" s="105">
        <v>40669</v>
      </c>
      <c r="B1192" t="s">
        <v>121</v>
      </c>
      <c r="C1192" s="108">
        <v>5.0900000000000001E-2</v>
      </c>
      <c r="D1192" s="108">
        <v>5.33E-2</v>
      </c>
      <c r="E1192" s="108">
        <v>5.7500000000000002E-2</v>
      </c>
      <c r="F1192" s="108">
        <v>5.3900000000000003E-2</v>
      </c>
      <c r="G1192" s="187">
        <v>0</v>
      </c>
      <c r="H1192" s="108"/>
      <c r="I1192" s="108">
        <v>4.9599999999999998E-2</v>
      </c>
      <c r="J1192" s="108"/>
      <c r="K1192" s="108">
        <v>5.2999999999999999E-2</v>
      </c>
      <c r="L1192" s="108">
        <v>5.79E-2</v>
      </c>
      <c r="M1192" s="108"/>
      <c r="N1192" s="108"/>
      <c r="O1192" s="189">
        <f t="shared" si="36"/>
        <v>40664</v>
      </c>
      <c r="Q1192" s="185">
        <f t="shared" si="37"/>
        <v>-3.0000000000000165E-4</v>
      </c>
    </row>
    <row r="1193" spans="1:17" x14ac:dyDescent="0.25">
      <c r="A1193" s="105">
        <v>40672</v>
      </c>
      <c r="B1193" t="s">
        <v>121</v>
      </c>
      <c r="C1193" s="108">
        <v>5.0999999999999997E-2</v>
      </c>
      <c r="D1193" s="108">
        <v>5.3400000000000003E-2</v>
      </c>
      <c r="E1193" s="108">
        <v>5.7700000000000001E-2</v>
      </c>
      <c r="F1193" s="108">
        <v>5.3999999999999999E-2</v>
      </c>
      <c r="G1193" s="187">
        <v>0</v>
      </c>
      <c r="H1193" s="108"/>
      <c r="I1193" s="108">
        <v>4.9699999999999994E-2</v>
      </c>
      <c r="J1193" s="108"/>
      <c r="K1193" s="108">
        <v>5.3099999999999994E-2</v>
      </c>
      <c r="L1193" s="108">
        <v>5.8099999999999999E-2</v>
      </c>
      <c r="M1193" s="108"/>
      <c r="N1193" s="108"/>
      <c r="O1193" s="189">
        <f t="shared" si="36"/>
        <v>40664</v>
      </c>
      <c r="Q1193" s="185">
        <f t="shared" si="37"/>
        <v>-3.0000000000000859E-4</v>
      </c>
    </row>
    <row r="1194" spans="1:17" x14ac:dyDescent="0.25">
      <c r="A1194" s="105">
        <v>40673</v>
      </c>
      <c r="B1194" t="s">
        <v>121</v>
      </c>
      <c r="C1194" s="108">
        <v>5.1299999999999998E-2</v>
      </c>
      <c r="D1194" s="108">
        <v>5.3699999999999998E-2</v>
      </c>
      <c r="E1194" s="108">
        <v>5.8000000000000003E-2</v>
      </c>
      <c r="F1194" s="108">
        <v>5.4300000000000001E-2</v>
      </c>
      <c r="G1194" s="187">
        <v>0</v>
      </c>
      <c r="H1194" s="108"/>
      <c r="I1194" s="108">
        <v>0.05</v>
      </c>
      <c r="J1194" s="108"/>
      <c r="K1194" s="108">
        <v>5.3399999999999996E-2</v>
      </c>
      <c r="L1194" s="108">
        <v>5.8400000000000001E-2</v>
      </c>
      <c r="M1194" s="108"/>
      <c r="N1194" s="108"/>
      <c r="O1194" s="189">
        <f t="shared" si="36"/>
        <v>40664</v>
      </c>
      <c r="Q1194" s="185">
        <f t="shared" si="37"/>
        <v>-3.0000000000000165E-4</v>
      </c>
    </row>
    <row r="1195" spans="1:17" x14ac:dyDescent="0.25">
      <c r="A1195" s="105">
        <v>40674</v>
      </c>
      <c r="B1195" t="s">
        <v>121</v>
      </c>
      <c r="C1195" s="108">
        <v>5.0999999999999997E-2</v>
      </c>
      <c r="D1195" s="108">
        <v>5.3400000000000003E-2</v>
      </c>
      <c r="E1195" s="108">
        <v>5.7599999999999998E-2</v>
      </c>
      <c r="F1195" s="108">
        <v>5.3999999999999999E-2</v>
      </c>
      <c r="G1195" s="187">
        <v>0</v>
      </c>
      <c r="H1195" s="108"/>
      <c r="I1195" s="108">
        <v>4.9599999999999998E-2</v>
      </c>
      <c r="J1195" s="108"/>
      <c r="K1195" s="108">
        <v>5.3099999999999994E-2</v>
      </c>
      <c r="L1195" s="108">
        <v>5.7999999999999996E-2</v>
      </c>
      <c r="M1195" s="108"/>
      <c r="N1195" s="108"/>
      <c r="O1195" s="189">
        <f t="shared" si="36"/>
        <v>40664</v>
      </c>
      <c r="Q1195" s="185">
        <f t="shared" si="37"/>
        <v>-3.0000000000000859E-4</v>
      </c>
    </row>
    <row r="1196" spans="1:17" x14ac:dyDescent="0.25">
      <c r="A1196" s="105">
        <v>40676</v>
      </c>
      <c r="B1196" t="s">
        <v>121</v>
      </c>
      <c r="C1196" s="108">
        <v>5.1200000000000002E-2</v>
      </c>
      <c r="D1196" s="108">
        <v>5.3600000000000002E-2</v>
      </c>
      <c r="E1196" s="108">
        <v>5.7799999999999997E-2</v>
      </c>
      <c r="F1196" s="108">
        <v>5.4199999999999998E-2</v>
      </c>
      <c r="G1196" s="187">
        <v>0</v>
      </c>
      <c r="H1196" s="108"/>
      <c r="I1196" s="108">
        <v>4.9699999999999994E-2</v>
      </c>
      <c r="J1196" s="108"/>
      <c r="K1196" s="108">
        <v>5.33E-2</v>
      </c>
      <c r="L1196" s="108">
        <v>5.8200000000000002E-2</v>
      </c>
      <c r="M1196" s="108"/>
      <c r="N1196" s="108"/>
      <c r="O1196" s="189">
        <f t="shared" si="36"/>
        <v>40664</v>
      </c>
      <c r="Q1196" s="185">
        <f t="shared" si="37"/>
        <v>-3.0000000000000165E-4</v>
      </c>
    </row>
    <row r="1197" spans="1:17" x14ac:dyDescent="0.25">
      <c r="A1197" s="105">
        <v>40679</v>
      </c>
      <c r="B1197" t="s">
        <v>121</v>
      </c>
      <c r="C1197" s="108">
        <v>5.0500000000000003E-2</v>
      </c>
      <c r="D1197" s="108">
        <v>5.2900000000000003E-2</v>
      </c>
      <c r="E1197" s="108">
        <v>5.7200000000000001E-2</v>
      </c>
      <c r="F1197" s="108">
        <v>5.3499999999999999E-2</v>
      </c>
      <c r="G1197" s="187">
        <v>0</v>
      </c>
      <c r="H1197" s="108"/>
      <c r="I1197" s="108">
        <v>4.9100000000000005E-2</v>
      </c>
      <c r="J1197" s="108"/>
      <c r="K1197" s="108">
        <v>5.2600000000000001E-2</v>
      </c>
      <c r="L1197" s="108">
        <v>5.7500000000000002E-2</v>
      </c>
      <c r="M1197" s="108"/>
      <c r="N1197" s="108"/>
      <c r="O1197" s="189">
        <f t="shared" si="36"/>
        <v>40664</v>
      </c>
      <c r="Q1197" s="185">
        <f t="shared" si="37"/>
        <v>-3.0000000000000165E-4</v>
      </c>
    </row>
    <row r="1198" spans="1:17" x14ac:dyDescent="0.25">
      <c r="A1198" s="105">
        <v>40680</v>
      </c>
      <c r="B1198" t="s">
        <v>121</v>
      </c>
      <c r="C1198" s="108">
        <v>0.05</v>
      </c>
      <c r="D1198" s="108">
        <v>5.2499999999999998E-2</v>
      </c>
      <c r="E1198" s="108">
        <v>5.67E-2</v>
      </c>
      <c r="F1198" s="108">
        <v>5.3100000000000001E-2</v>
      </c>
      <c r="G1198" s="187">
        <v>0</v>
      </c>
      <c r="H1198" s="108"/>
      <c r="I1198" s="108">
        <v>4.8600000000000004E-2</v>
      </c>
      <c r="J1198" s="108"/>
      <c r="K1198" s="108">
        <v>5.2199999999999996E-2</v>
      </c>
      <c r="L1198" s="108">
        <v>5.7099999999999998E-2</v>
      </c>
      <c r="M1198" s="108"/>
      <c r="N1198" s="108"/>
      <c r="O1198" s="189">
        <f t="shared" si="36"/>
        <v>40664</v>
      </c>
      <c r="Q1198" s="185">
        <f t="shared" si="37"/>
        <v>-3.0000000000000165E-4</v>
      </c>
    </row>
    <row r="1199" spans="1:17" x14ac:dyDescent="0.25">
      <c r="A1199" s="105">
        <v>40681</v>
      </c>
      <c r="B1199" t="s">
        <v>121</v>
      </c>
      <c r="C1199" s="108">
        <v>5.0599999999999999E-2</v>
      </c>
      <c r="D1199" s="108">
        <v>5.3100000000000001E-2</v>
      </c>
      <c r="E1199" s="108">
        <v>5.7299999999999997E-2</v>
      </c>
      <c r="F1199" s="108">
        <v>5.3699999999999998E-2</v>
      </c>
      <c r="G1199" s="187">
        <v>0</v>
      </c>
      <c r="H1199" s="108"/>
      <c r="I1199" s="108">
        <v>4.9200000000000001E-2</v>
      </c>
      <c r="J1199" s="108"/>
      <c r="K1199" s="108">
        <v>5.28E-2</v>
      </c>
      <c r="L1199" s="108">
        <v>5.7699999999999994E-2</v>
      </c>
      <c r="M1199" s="108"/>
      <c r="N1199" s="108"/>
      <c r="O1199" s="189">
        <f t="shared" si="36"/>
        <v>40664</v>
      </c>
      <c r="Q1199" s="185">
        <f t="shared" si="37"/>
        <v>-3.0000000000000165E-4</v>
      </c>
    </row>
    <row r="1200" spans="1:17" x14ac:dyDescent="0.25">
      <c r="A1200" s="105">
        <v>40682</v>
      </c>
      <c r="B1200" t="s">
        <v>121</v>
      </c>
      <c r="C1200" s="108">
        <v>5.0799999999999998E-2</v>
      </c>
      <c r="D1200" s="108">
        <v>5.3199999999999997E-2</v>
      </c>
      <c r="E1200" s="108">
        <v>5.74E-2</v>
      </c>
      <c r="F1200" s="108">
        <v>5.3800000000000001E-2</v>
      </c>
      <c r="G1200" s="187">
        <v>0</v>
      </c>
      <c r="H1200" s="108"/>
      <c r="I1200" s="108">
        <v>4.9599999999999998E-2</v>
      </c>
      <c r="J1200" s="108"/>
      <c r="K1200" s="108">
        <v>5.2900000000000003E-2</v>
      </c>
      <c r="L1200" s="108">
        <v>5.7800000000000004E-2</v>
      </c>
      <c r="M1200" s="108"/>
      <c r="N1200" s="108"/>
      <c r="O1200" s="189">
        <f t="shared" si="36"/>
        <v>40664</v>
      </c>
      <c r="Q1200" s="185">
        <f t="shared" si="37"/>
        <v>-2.9999999999999472E-4</v>
      </c>
    </row>
    <row r="1201" spans="1:17" x14ac:dyDescent="0.25">
      <c r="A1201" s="105">
        <v>40683</v>
      </c>
      <c r="B1201" t="s">
        <v>121</v>
      </c>
      <c r="C1201" s="108">
        <v>5.0700000000000002E-2</v>
      </c>
      <c r="D1201" s="108">
        <v>5.3199999999999997E-2</v>
      </c>
      <c r="E1201" s="108">
        <v>5.74E-2</v>
      </c>
      <c r="F1201" s="108">
        <v>5.3800000000000001E-2</v>
      </c>
      <c r="G1201" s="187">
        <v>0</v>
      </c>
      <c r="H1201" s="108"/>
      <c r="I1201" s="108">
        <v>4.9800000000000004E-2</v>
      </c>
      <c r="J1201" s="108"/>
      <c r="K1201" s="108">
        <v>5.2900000000000003E-2</v>
      </c>
      <c r="L1201" s="108">
        <v>5.7800000000000004E-2</v>
      </c>
      <c r="M1201" s="108"/>
      <c r="N1201" s="108"/>
      <c r="O1201" s="189">
        <f t="shared" si="36"/>
        <v>40664</v>
      </c>
      <c r="Q1201" s="185">
        <f t="shared" si="37"/>
        <v>-2.9999999999999472E-4</v>
      </c>
    </row>
    <row r="1202" spans="1:17" x14ac:dyDescent="0.25">
      <c r="A1202" s="105">
        <v>40686</v>
      </c>
      <c r="B1202" t="s">
        <v>121</v>
      </c>
      <c r="C1202" s="108">
        <v>5.0500000000000003E-2</v>
      </c>
      <c r="D1202" s="108">
        <v>5.2900000000000003E-2</v>
      </c>
      <c r="E1202" s="108">
        <v>5.7099999999999998E-2</v>
      </c>
      <c r="F1202" s="108">
        <v>5.3499999999999999E-2</v>
      </c>
      <c r="G1202" s="187">
        <v>0</v>
      </c>
      <c r="H1202" s="108"/>
      <c r="I1202" s="108">
        <v>4.9500000000000002E-2</v>
      </c>
      <c r="J1202" s="108"/>
      <c r="K1202" s="108">
        <v>5.2699999999999997E-2</v>
      </c>
      <c r="L1202" s="108">
        <v>5.7500000000000002E-2</v>
      </c>
      <c r="M1202" s="108"/>
      <c r="N1202" s="108"/>
      <c r="O1202" s="189">
        <f t="shared" si="36"/>
        <v>40664</v>
      </c>
      <c r="Q1202" s="185">
        <f t="shared" si="37"/>
        <v>-2.0000000000000573E-4</v>
      </c>
    </row>
    <row r="1203" spans="1:17" x14ac:dyDescent="0.25">
      <c r="A1203" s="105">
        <v>40687</v>
      </c>
      <c r="B1203" t="s">
        <v>121</v>
      </c>
      <c r="C1203" s="108">
        <v>5.0299999999999997E-2</v>
      </c>
      <c r="D1203" s="108">
        <v>5.2699999999999997E-2</v>
      </c>
      <c r="E1203" s="108">
        <v>5.7000000000000002E-2</v>
      </c>
      <c r="F1203" s="108">
        <v>5.33E-2</v>
      </c>
      <c r="G1203" s="187">
        <v>0</v>
      </c>
      <c r="H1203" s="108"/>
      <c r="I1203" s="108">
        <v>4.9500000000000002E-2</v>
      </c>
      <c r="J1203" s="108"/>
      <c r="K1203" s="108">
        <v>5.2499999999999998E-2</v>
      </c>
      <c r="L1203" s="108">
        <v>5.74E-2</v>
      </c>
      <c r="M1203" s="108"/>
      <c r="N1203" s="108"/>
      <c r="O1203" s="189">
        <f t="shared" si="36"/>
        <v>40664</v>
      </c>
      <c r="Q1203" s="185">
        <f t="shared" si="37"/>
        <v>-1.9999999999999879E-4</v>
      </c>
    </row>
    <row r="1204" spans="1:17" x14ac:dyDescent="0.25">
      <c r="A1204" s="105">
        <v>40688</v>
      </c>
      <c r="B1204" t="s">
        <v>121</v>
      </c>
      <c r="C1204" s="108">
        <v>5.0599999999999999E-2</v>
      </c>
      <c r="D1204" s="108">
        <v>5.2999999999999999E-2</v>
      </c>
      <c r="E1204" s="108">
        <v>5.7299999999999997E-2</v>
      </c>
      <c r="F1204" s="108">
        <v>5.3600000000000002E-2</v>
      </c>
      <c r="G1204" s="187">
        <v>0</v>
      </c>
      <c r="H1204" s="108"/>
      <c r="I1204" s="108">
        <v>4.9699999999999994E-2</v>
      </c>
      <c r="J1204" s="108"/>
      <c r="K1204" s="108">
        <v>5.2900000000000003E-2</v>
      </c>
      <c r="L1204" s="108">
        <v>5.7699999999999994E-2</v>
      </c>
      <c r="M1204" s="108"/>
      <c r="N1204" s="108"/>
      <c r="O1204" s="189">
        <f t="shared" si="36"/>
        <v>40664</v>
      </c>
      <c r="Q1204" s="185">
        <f t="shared" si="37"/>
        <v>-9.9999999999995925E-5</v>
      </c>
    </row>
    <row r="1205" spans="1:17" x14ac:dyDescent="0.25">
      <c r="A1205" s="105">
        <v>40689</v>
      </c>
      <c r="B1205" t="s">
        <v>121</v>
      </c>
      <c r="C1205" s="108">
        <v>5.0099999999999999E-2</v>
      </c>
      <c r="D1205" s="108">
        <v>5.2400000000000002E-2</v>
      </c>
      <c r="E1205" s="108">
        <v>5.6599999999999998E-2</v>
      </c>
      <c r="F1205" s="108">
        <v>5.2999999999999999E-2</v>
      </c>
      <c r="G1205" s="187">
        <v>0</v>
      </c>
      <c r="H1205" s="108"/>
      <c r="I1205" s="108">
        <v>4.9200000000000001E-2</v>
      </c>
      <c r="J1205" s="108"/>
      <c r="K1205" s="108">
        <v>5.2300000000000006E-2</v>
      </c>
      <c r="L1205" s="108">
        <v>5.7099999999999998E-2</v>
      </c>
      <c r="M1205" s="108"/>
      <c r="N1205" s="108"/>
      <c r="O1205" s="189">
        <f t="shared" si="36"/>
        <v>40664</v>
      </c>
      <c r="Q1205" s="185">
        <f t="shared" si="37"/>
        <v>-9.9999999999995925E-5</v>
      </c>
    </row>
    <row r="1206" spans="1:17" x14ac:dyDescent="0.25">
      <c r="A1206" s="105">
        <v>40694</v>
      </c>
      <c r="B1206" t="s">
        <v>121</v>
      </c>
      <c r="C1206" s="108">
        <v>0.05</v>
      </c>
      <c r="D1206" s="108">
        <v>5.2299999999999999E-2</v>
      </c>
      <c r="E1206" s="108">
        <v>5.6399999999999999E-2</v>
      </c>
      <c r="F1206" s="108">
        <v>5.2900000000000003E-2</v>
      </c>
      <c r="G1206" s="187">
        <v>0</v>
      </c>
      <c r="H1206" s="108"/>
      <c r="I1206" s="108">
        <v>4.9400000000000006E-2</v>
      </c>
      <c r="J1206" s="108"/>
      <c r="K1206" s="108">
        <v>5.2199999999999996E-2</v>
      </c>
      <c r="L1206" s="108">
        <v>5.7000000000000002E-2</v>
      </c>
      <c r="M1206" s="108"/>
      <c r="N1206" s="108"/>
      <c r="O1206" s="189">
        <f t="shared" si="36"/>
        <v>40664</v>
      </c>
      <c r="Q1206" s="185">
        <f t="shared" si="37"/>
        <v>-1.0000000000000286E-4</v>
      </c>
    </row>
    <row r="1207" spans="1:17" x14ac:dyDescent="0.25">
      <c r="A1207" s="105">
        <v>40695</v>
      </c>
      <c r="B1207" t="s">
        <v>121</v>
      </c>
      <c r="C1207" s="108">
        <v>4.9299999999999997E-2</v>
      </c>
      <c r="D1207" s="108">
        <v>5.16E-2</v>
      </c>
      <c r="E1207" s="108">
        <v>5.5800000000000002E-2</v>
      </c>
      <c r="F1207" s="108">
        <v>5.2200000000000003E-2</v>
      </c>
      <c r="G1207" s="187">
        <v>0</v>
      </c>
      <c r="H1207" s="108"/>
      <c r="I1207" s="108">
        <v>4.8799999999999996E-2</v>
      </c>
      <c r="J1207" s="108"/>
      <c r="K1207" s="108">
        <v>5.16E-2</v>
      </c>
      <c r="L1207" s="108">
        <v>5.6399999999999999E-2</v>
      </c>
      <c r="M1207" s="108"/>
      <c r="N1207" s="108"/>
      <c r="O1207" s="189">
        <f t="shared" si="36"/>
        <v>40695</v>
      </c>
      <c r="Q1207" s="185">
        <f t="shared" si="37"/>
        <v>0</v>
      </c>
    </row>
    <row r="1208" spans="1:17" x14ac:dyDescent="0.25">
      <c r="A1208" s="105">
        <v>40696</v>
      </c>
      <c r="B1208" t="s">
        <v>121</v>
      </c>
      <c r="C1208" s="108">
        <v>5.0299999999999997E-2</v>
      </c>
      <c r="D1208" s="108">
        <v>5.2699999999999997E-2</v>
      </c>
      <c r="E1208" s="108">
        <v>5.6800000000000003E-2</v>
      </c>
      <c r="F1208" s="108">
        <v>5.33E-2</v>
      </c>
      <c r="G1208" s="187">
        <v>0</v>
      </c>
      <c r="H1208" s="108"/>
      <c r="I1208" s="108">
        <v>4.99E-2</v>
      </c>
      <c r="J1208" s="108"/>
      <c r="K1208" s="108">
        <v>5.2600000000000001E-2</v>
      </c>
      <c r="L1208" s="108">
        <v>5.74E-2</v>
      </c>
      <c r="M1208" s="108"/>
      <c r="N1208" s="108"/>
      <c r="O1208" s="189">
        <f t="shared" si="36"/>
        <v>40695</v>
      </c>
      <c r="Q1208" s="185">
        <f t="shared" si="37"/>
        <v>-9.9999999999995925E-5</v>
      </c>
    </row>
    <row r="1209" spans="1:17" x14ac:dyDescent="0.25">
      <c r="A1209" s="105">
        <v>40697</v>
      </c>
      <c r="B1209" t="s">
        <v>121</v>
      </c>
      <c r="C1209" s="108">
        <v>5.0099999999999999E-2</v>
      </c>
      <c r="D1209" s="108">
        <v>5.2499999999999998E-2</v>
      </c>
      <c r="E1209" s="108">
        <v>5.6599999999999998E-2</v>
      </c>
      <c r="F1209" s="108">
        <v>5.3100000000000001E-2</v>
      </c>
      <c r="G1209" s="187">
        <v>0</v>
      </c>
      <c r="H1209" s="108"/>
      <c r="I1209" s="108">
        <v>4.9699999999999994E-2</v>
      </c>
      <c r="J1209" s="108"/>
      <c r="K1209" s="108">
        <v>5.2499999999999998E-2</v>
      </c>
      <c r="L1209" s="108">
        <v>5.7200000000000001E-2</v>
      </c>
      <c r="M1209" s="108"/>
      <c r="N1209" s="108"/>
      <c r="O1209" s="189">
        <f t="shared" si="36"/>
        <v>40695</v>
      </c>
      <c r="Q1209" s="185">
        <f t="shared" si="37"/>
        <v>0</v>
      </c>
    </row>
    <row r="1210" spans="1:17" x14ac:dyDescent="0.25">
      <c r="A1210" s="105">
        <v>40700</v>
      </c>
      <c r="B1210" t="s">
        <v>121</v>
      </c>
      <c r="C1210" s="108">
        <v>5.0799999999999998E-2</v>
      </c>
      <c r="D1210" s="108">
        <v>5.28E-2</v>
      </c>
      <c r="E1210" s="108">
        <v>5.6899999999999999E-2</v>
      </c>
      <c r="F1210" s="108">
        <v>5.3499999999999999E-2</v>
      </c>
      <c r="G1210" s="187">
        <v>0</v>
      </c>
      <c r="H1210" s="108"/>
      <c r="I1210" s="108">
        <v>5.0099999999999999E-2</v>
      </c>
      <c r="J1210" s="108"/>
      <c r="K1210" s="108">
        <v>5.28E-2</v>
      </c>
      <c r="L1210" s="108">
        <v>5.7599999999999998E-2</v>
      </c>
      <c r="M1210" s="108"/>
      <c r="N1210" s="108"/>
      <c r="O1210" s="189">
        <f t="shared" si="36"/>
        <v>40695</v>
      </c>
      <c r="Q1210" s="185">
        <f t="shared" si="37"/>
        <v>0</v>
      </c>
    </row>
    <row r="1211" spans="1:17" x14ac:dyDescent="0.25">
      <c r="A1211" s="105">
        <v>40701</v>
      </c>
      <c r="B1211" t="s">
        <v>121</v>
      </c>
      <c r="C1211" s="108">
        <v>5.0799999999999998E-2</v>
      </c>
      <c r="D1211" s="108">
        <v>5.2900000000000003E-2</v>
      </c>
      <c r="E1211" s="108">
        <v>5.6899999999999999E-2</v>
      </c>
      <c r="F1211" s="108">
        <v>5.3499999999999999E-2</v>
      </c>
      <c r="G1211" s="187">
        <v>0</v>
      </c>
      <c r="H1211" s="108"/>
      <c r="I1211" s="108">
        <v>5.0099999999999999E-2</v>
      </c>
      <c r="J1211" s="108"/>
      <c r="K1211" s="108">
        <v>5.28E-2</v>
      </c>
      <c r="L1211" s="108">
        <v>5.7599999999999998E-2</v>
      </c>
      <c r="M1211" s="108"/>
      <c r="N1211" s="108"/>
      <c r="O1211" s="189">
        <f t="shared" si="36"/>
        <v>40695</v>
      </c>
      <c r="Q1211" s="185">
        <f t="shared" si="37"/>
        <v>-1.0000000000000286E-4</v>
      </c>
    </row>
    <row r="1212" spans="1:17" x14ac:dyDescent="0.25">
      <c r="A1212" s="105">
        <v>40702</v>
      </c>
      <c r="B1212" t="s">
        <v>121</v>
      </c>
      <c r="C1212" s="108">
        <v>5.0200000000000002E-2</v>
      </c>
      <c r="D1212" s="108">
        <v>5.2299999999999999E-2</v>
      </c>
      <c r="E1212" s="108">
        <v>5.6399999999999999E-2</v>
      </c>
      <c r="F1212" s="108">
        <v>5.2999999999999999E-2</v>
      </c>
      <c r="G1212" s="187">
        <v>0</v>
      </c>
      <c r="H1212" s="108"/>
      <c r="I1212" s="108">
        <v>4.9500000000000002E-2</v>
      </c>
      <c r="J1212" s="108"/>
      <c r="K1212" s="108">
        <v>5.2300000000000006E-2</v>
      </c>
      <c r="L1212" s="108">
        <v>5.7099999999999998E-2</v>
      </c>
      <c r="M1212" s="108"/>
      <c r="N1212" s="108"/>
      <c r="O1212" s="189">
        <f t="shared" si="36"/>
        <v>40695</v>
      </c>
      <c r="Q1212" s="185">
        <f t="shared" si="37"/>
        <v>0</v>
      </c>
    </row>
    <row r="1213" spans="1:17" x14ac:dyDescent="0.25">
      <c r="A1213" s="105">
        <v>40703</v>
      </c>
      <c r="B1213" t="s">
        <v>121</v>
      </c>
      <c r="C1213" s="108">
        <v>5.0299999999999997E-2</v>
      </c>
      <c r="D1213" s="108">
        <v>5.2499999999999998E-2</v>
      </c>
      <c r="E1213" s="108">
        <v>5.6599999999999998E-2</v>
      </c>
      <c r="F1213" s="108">
        <v>5.3100000000000001E-2</v>
      </c>
      <c r="G1213" s="187">
        <v>0</v>
      </c>
      <c r="H1213" s="108"/>
      <c r="I1213" s="108">
        <v>4.9699999999999994E-2</v>
      </c>
      <c r="J1213" s="108"/>
      <c r="K1213" s="108">
        <v>5.2499999999999998E-2</v>
      </c>
      <c r="L1213" s="108">
        <v>5.74E-2</v>
      </c>
      <c r="M1213" s="108"/>
      <c r="N1213" s="108"/>
      <c r="O1213" s="189">
        <f t="shared" si="36"/>
        <v>40695</v>
      </c>
      <c r="Q1213" s="185">
        <f t="shared" si="37"/>
        <v>0</v>
      </c>
    </row>
    <row r="1214" spans="1:17" x14ac:dyDescent="0.25">
      <c r="A1214" s="105">
        <v>40704</v>
      </c>
      <c r="B1214" t="s">
        <v>121</v>
      </c>
      <c r="C1214" s="108">
        <v>0.05</v>
      </c>
      <c r="D1214" s="108">
        <v>5.21E-2</v>
      </c>
      <c r="E1214" s="108">
        <v>5.62E-2</v>
      </c>
      <c r="F1214" s="108">
        <v>5.28E-2</v>
      </c>
      <c r="G1214" s="187">
        <v>0</v>
      </c>
      <c r="H1214" s="108"/>
      <c r="I1214" s="108">
        <v>4.9299999999999997E-2</v>
      </c>
      <c r="J1214" s="108"/>
      <c r="K1214" s="108">
        <v>5.21E-2</v>
      </c>
      <c r="L1214" s="108">
        <v>5.7000000000000002E-2</v>
      </c>
      <c r="M1214" s="108"/>
      <c r="N1214" s="108"/>
      <c r="O1214" s="189">
        <f t="shared" si="36"/>
        <v>40695</v>
      </c>
      <c r="Q1214" s="185">
        <f t="shared" si="37"/>
        <v>0</v>
      </c>
    </row>
    <row r="1215" spans="1:17" x14ac:dyDescent="0.25">
      <c r="A1215" s="105">
        <v>40707</v>
      </c>
      <c r="B1215" t="s">
        <v>121</v>
      </c>
      <c r="C1215" s="108">
        <v>5.0200000000000002E-2</v>
      </c>
      <c r="D1215" s="108">
        <v>5.2299999999999999E-2</v>
      </c>
      <c r="E1215" s="108">
        <v>5.6399999999999999E-2</v>
      </c>
      <c r="F1215" s="108">
        <v>5.2999999999999999E-2</v>
      </c>
      <c r="G1215" s="187">
        <v>0</v>
      </c>
      <c r="H1215" s="108"/>
      <c r="I1215" s="108">
        <v>4.9800000000000004E-2</v>
      </c>
      <c r="J1215" s="108"/>
      <c r="K1215" s="108">
        <v>5.2300000000000006E-2</v>
      </c>
      <c r="L1215" s="108">
        <v>5.7200000000000001E-2</v>
      </c>
      <c r="M1215" s="108"/>
      <c r="N1215" s="108"/>
      <c r="O1215" s="189">
        <f t="shared" si="36"/>
        <v>40695</v>
      </c>
      <c r="Q1215" s="185">
        <f t="shared" si="37"/>
        <v>0</v>
      </c>
    </row>
    <row r="1216" spans="1:17" x14ac:dyDescent="0.25">
      <c r="A1216" s="105">
        <v>40708</v>
      </c>
      <c r="B1216" t="s">
        <v>121</v>
      </c>
      <c r="C1216" s="108">
        <v>5.11E-2</v>
      </c>
      <c r="D1216" s="108">
        <v>5.33E-2</v>
      </c>
      <c r="E1216" s="108">
        <v>5.74E-2</v>
      </c>
      <c r="F1216" s="108">
        <v>5.3900000000000003E-2</v>
      </c>
      <c r="G1216" s="187">
        <v>0</v>
      </c>
      <c r="H1216" s="108"/>
      <c r="I1216" s="108">
        <v>5.0599999999999999E-2</v>
      </c>
      <c r="J1216" s="108"/>
      <c r="K1216" s="108">
        <v>5.33E-2</v>
      </c>
      <c r="L1216" s="108">
        <v>5.8200000000000002E-2</v>
      </c>
      <c r="M1216" s="108"/>
      <c r="N1216" s="108"/>
      <c r="O1216" s="189">
        <f t="shared" si="36"/>
        <v>40695</v>
      </c>
      <c r="Q1216" s="185">
        <f t="shared" si="37"/>
        <v>0</v>
      </c>
    </row>
    <row r="1217" spans="1:17" x14ac:dyDescent="0.25">
      <c r="A1217" s="105">
        <v>40709</v>
      </c>
      <c r="B1217" t="s">
        <v>121</v>
      </c>
      <c r="C1217" s="108">
        <v>5.0099999999999999E-2</v>
      </c>
      <c r="D1217" s="108">
        <v>5.2299999999999999E-2</v>
      </c>
      <c r="E1217" s="108">
        <v>5.6300000000000003E-2</v>
      </c>
      <c r="F1217" s="108">
        <v>5.2900000000000003E-2</v>
      </c>
      <c r="G1217" s="187">
        <v>0</v>
      </c>
      <c r="H1217" s="108"/>
      <c r="I1217" s="108">
        <v>4.9599999999999998E-2</v>
      </c>
      <c r="J1217" s="108"/>
      <c r="K1217" s="108">
        <v>5.2199999999999996E-2</v>
      </c>
      <c r="L1217" s="108">
        <v>5.7200000000000001E-2</v>
      </c>
      <c r="M1217" s="108"/>
      <c r="N1217" s="108"/>
      <c r="O1217" s="189">
        <f t="shared" si="36"/>
        <v>40695</v>
      </c>
      <c r="Q1217" s="185">
        <f t="shared" si="37"/>
        <v>-1.0000000000000286E-4</v>
      </c>
    </row>
    <row r="1218" spans="1:17" x14ac:dyDescent="0.25">
      <c r="A1218" s="105">
        <v>40710</v>
      </c>
      <c r="B1218" t="s">
        <v>121</v>
      </c>
      <c r="C1218" s="108">
        <v>4.9700000000000001E-2</v>
      </c>
      <c r="D1218" s="108">
        <v>5.1900000000000002E-2</v>
      </c>
      <c r="E1218" s="108">
        <v>5.6000000000000001E-2</v>
      </c>
      <c r="F1218" s="108">
        <v>5.2499999999999998E-2</v>
      </c>
      <c r="G1218" s="187">
        <v>0</v>
      </c>
      <c r="H1218" s="108"/>
      <c r="I1218" s="108">
        <v>4.9200000000000001E-2</v>
      </c>
      <c r="J1218" s="108"/>
      <c r="K1218" s="108">
        <v>5.1900000000000002E-2</v>
      </c>
      <c r="L1218" s="108">
        <v>5.6799999999999996E-2</v>
      </c>
      <c r="M1218" s="108"/>
      <c r="N1218" s="108"/>
      <c r="O1218" s="189">
        <f t="shared" si="36"/>
        <v>40695</v>
      </c>
      <c r="Q1218" s="185">
        <f t="shared" si="37"/>
        <v>0</v>
      </c>
    </row>
    <row r="1219" spans="1:17" x14ac:dyDescent="0.25">
      <c r="A1219" s="105">
        <v>40711</v>
      </c>
      <c r="B1219" t="s">
        <v>121</v>
      </c>
      <c r="C1219" s="108">
        <v>5.0099999999999999E-2</v>
      </c>
      <c r="D1219" s="108">
        <v>5.2299999999999999E-2</v>
      </c>
      <c r="E1219" s="108">
        <v>5.6500000000000002E-2</v>
      </c>
      <c r="F1219" s="108">
        <v>5.2999999999999999E-2</v>
      </c>
      <c r="G1219" s="187">
        <v>0</v>
      </c>
      <c r="H1219" s="108"/>
      <c r="I1219" s="108">
        <v>4.9599999999999998E-2</v>
      </c>
      <c r="J1219" s="108"/>
      <c r="K1219" s="108">
        <v>5.2300000000000006E-2</v>
      </c>
      <c r="L1219" s="108">
        <v>5.7300000000000004E-2</v>
      </c>
      <c r="M1219" s="108"/>
      <c r="N1219" s="108"/>
      <c r="O1219" s="189">
        <f t="shared" si="36"/>
        <v>40695</v>
      </c>
      <c r="Q1219" s="185">
        <f t="shared" si="37"/>
        <v>0</v>
      </c>
    </row>
    <row r="1220" spans="1:17" x14ac:dyDescent="0.25">
      <c r="A1220" s="105">
        <v>40714</v>
      </c>
      <c r="B1220" t="s">
        <v>121</v>
      </c>
      <c r="C1220" s="108">
        <v>5.0200000000000002E-2</v>
      </c>
      <c r="D1220" s="108">
        <v>5.2400000000000002E-2</v>
      </c>
      <c r="E1220" s="108">
        <v>5.6500000000000002E-2</v>
      </c>
      <c r="F1220" s="108">
        <v>5.2999999999999999E-2</v>
      </c>
      <c r="G1220" s="187">
        <v>0</v>
      </c>
      <c r="H1220" s="108"/>
      <c r="I1220" s="108">
        <v>4.9599999999999998E-2</v>
      </c>
      <c r="J1220" s="108"/>
      <c r="K1220" s="108">
        <v>5.2300000000000006E-2</v>
      </c>
      <c r="L1220" s="108">
        <v>5.7300000000000004E-2</v>
      </c>
      <c r="M1220" s="108"/>
      <c r="N1220" s="108"/>
      <c r="O1220" s="189">
        <f t="shared" si="36"/>
        <v>40695</v>
      </c>
      <c r="Q1220" s="185">
        <f t="shared" si="37"/>
        <v>-9.9999999999995925E-5</v>
      </c>
    </row>
    <row r="1221" spans="1:17" x14ac:dyDescent="0.25">
      <c r="A1221" s="105">
        <v>40715</v>
      </c>
      <c r="B1221" t="s">
        <v>121</v>
      </c>
      <c r="C1221" s="108">
        <v>5.0299999999999997E-2</v>
      </c>
      <c r="D1221" s="108">
        <v>5.2499999999999998E-2</v>
      </c>
      <c r="E1221" s="108">
        <v>5.6599999999999998E-2</v>
      </c>
      <c r="F1221" s="108">
        <v>5.3100000000000001E-2</v>
      </c>
      <c r="G1221" s="187">
        <v>0</v>
      </c>
      <c r="H1221" s="108"/>
      <c r="I1221" s="108">
        <v>4.9800000000000004E-2</v>
      </c>
      <c r="J1221" s="108"/>
      <c r="K1221" s="108">
        <v>5.2499999999999998E-2</v>
      </c>
      <c r="L1221" s="108">
        <v>5.74E-2</v>
      </c>
      <c r="M1221" s="108"/>
      <c r="N1221" s="108"/>
      <c r="O1221" s="189">
        <f t="shared" ref="O1221:O1284" si="38">DATE(YEAR(A1221),MONTH(A1221),1)</f>
        <v>40695</v>
      </c>
      <c r="Q1221" s="185">
        <f t="shared" ref="Q1221:Q1284" si="39">K1221-D1221</f>
        <v>0</v>
      </c>
    </row>
    <row r="1222" spans="1:17" x14ac:dyDescent="0.25">
      <c r="A1222" s="105">
        <v>40717</v>
      </c>
      <c r="B1222" t="s">
        <v>121</v>
      </c>
      <c r="C1222" s="108">
        <v>4.9700000000000001E-2</v>
      </c>
      <c r="D1222" s="108">
        <v>5.1900000000000002E-2</v>
      </c>
      <c r="E1222" s="108">
        <v>5.6000000000000001E-2</v>
      </c>
      <c r="F1222" s="108">
        <v>5.2499999999999998E-2</v>
      </c>
      <c r="G1222" s="187">
        <v>0</v>
      </c>
      <c r="H1222" s="108"/>
      <c r="I1222" s="108">
        <v>4.9200000000000001E-2</v>
      </c>
      <c r="J1222" s="108"/>
      <c r="K1222" s="108">
        <v>5.1900000000000002E-2</v>
      </c>
      <c r="L1222" s="108">
        <v>5.6900000000000006E-2</v>
      </c>
      <c r="M1222" s="108"/>
      <c r="N1222" s="108"/>
      <c r="O1222" s="189">
        <f t="shared" si="38"/>
        <v>40695</v>
      </c>
      <c r="Q1222" s="185">
        <f t="shared" si="39"/>
        <v>0</v>
      </c>
    </row>
    <row r="1223" spans="1:17" x14ac:dyDescent="0.25">
      <c r="A1223" s="105">
        <v>40718</v>
      </c>
      <c r="B1223" t="s">
        <v>121</v>
      </c>
      <c r="C1223" s="108">
        <v>4.99E-2</v>
      </c>
      <c r="D1223" s="108">
        <v>5.21E-2</v>
      </c>
      <c r="E1223" s="108">
        <v>5.62E-2</v>
      </c>
      <c r="F1223" s="108">
        <v>5.2699999999999997E-2</v>
      </c>
      <c r="G1223" s="187">
        <v>0</v>
      </c>
      <c r="H1223" s="108"/>
      <c r="I1223" s="108">
        <v>4.9299999999999997E-2</v>
      </c>
      <c r="J1223" s="108"/>
      <c r="K1223" s="108">
        <v>5.21E-2</v>
      </c>
      <c r="L1223" s="108">
        <v>5.7099999999999998E-2</v>
      </c>
      <c r="M1223" s="108"/>
      <c r="N1223" s="108"/>
      <c r="O1223" s="189">
        <f t="shared" si="38"/>
        <v>40695</v>
      </c>
      <c r="Q1223" s="185">
        <f t="shared" si="39"/>
        <v>0</v>
      </c>
    </row>
    <row r="1224" spans="1:17" x14ac:dyDescent="0.25">
      <c r="A1224" s="105">
        <v>40721</v>
      </c>
      <c r="B1224" t="s">
        <v>121</v>
      </c>
      <c r="C1224" s="108">
        <v>5.0999999999999997E-2</v>
      </c>
      <c r="D1224" s="108">
        <v>5.3100000000000001E-2</v>
      </c>
      <c r="E1224" s="108">
        <v>5.7299999999999997E-2</v>
      </c>
      <c r="F1224" s="108">
        <v>5.3800000000000001E-2</v>
      </c>
      <c r="G1224" s="187">
        <v>0</v>
      </c>
      <c r="H1224" s="108"/>
      <c r="I1224" s="108">
        <v>5.04E-2</v>
      </c>
      <c r="J1224" s="108"/>
      <c r="K1224" s="108">
        <v>5.3099999999999994E-2</v>
      </c>
      <c r="L1224" s="108">
        <v>5.8200000000000002E-2</v>
      </c>
      <c r="M1224" s="108"/>
      <c r="N1224" s="108"/>
      <c r="O1224" s="189">
        <f t="shared" si="38"/>
        <v>40695</v>
      </c>
      <c r="Q1224" s="185">
        <f t="shared" si="39"/>
        <v>0</v>
      </c>
    </row>
    <row r="1225" spans="1:17" x14ac:dyDescent="0.25">
      <c r="A1225" s="105">
        <v>40722</v>
      </c>
      <c r="B1225" t="s">
        <v>121</v>
      </c>
      <c r="C1225" s="108">
        <v>5.1499999999999997E-2</v>
      </c>
      <c r="D1225" s="108">
        <v>5.3699999999999998E-2</v>
      </c>
      <c r="E1225" s="108">
        <v>5.7700000000000001E-2</v>
      </c>
      <c r="F1225" s="108">
        <v>5.4300000000000001E-2</v>
      </c>
      <c r="G1225" s="187">
        <v>0</v>
      </c>
      <c r="H1225" s="108"/>
      <c r="I1225" s="108">
        <v>5.0900000000000001E-2</v>
      </c>
      <c r="J1225" s="108"/>
      <c r="K1225" s="108">
        <v>5.3699999999999998E-2</v>
      </c>
      <c r="L1225" s="108">
        <v>5.8600000000000006E-2</v>
      </c>
      <c r="M1225" s="108"/>
      <c r="N1225" s="108"/>
      <c r="O1225" s="189">
        <f t="shared" si="38"/>
        <v>40695</v>
      </c>
      <c r="Q1225" s="185">
        <f t="shared" si="39"/>
        <v>0</v>
      </c>
    </row>
    <row r="1226" spans="1:17" x14ac:dyDescent="0.25">
      <c r="A1226" s="105">
        <v>40723</v>
      </c>
      <c r="B1226" t="s">
        <v>121</v>
      </c>
      <c r="C1226" s="108">
        <v>5.1799999999999999E-2</v>
      </c>
      <c r="D1226" s="108">
        <v>5.3999999999999999E-2</v>
      </c>
      <c r="E1226" s="108">
        <v>5.8099999999999999E-2</v>
      </c>
      <c r="F1226" s="108">
        <v>5.4600000000000003E-2</v>
      </c>
      <c r="G1226" s="187">
        <v>0</v>
      </c>
      <c r="H1226" s="108"/>
      <c r="I1226" s="108">
        <v>5.1299999999999998E-2</v>
      </c>
      <c r="J1226" s="108"/>
      <c r="K1226" s="108">
        <v>5.4000000000000006E-2</v>
      </c>
      <c r="L1226" s="108">
        <v>5.8899999999999994E-2</v>
      </c>
      <c r="M1226" s="108"/>
      <c r="N1226" s="108"/>
      <c r="O1226" s="189">
        <f t="shared" si="38"/>
        <v>40695</v>
      </c>
      <c r="Q1226" s="185">
        <f t="shared" si="39"/>
        <v>0</v>
      </c>
    </row>
    <row r="1227" spans="1:17" x14ac:dyDescent="0.25">
      <c r="A1227" s="105">
        <v>40729</v>
      </c>
      <c r="B1227" t="s">
        <v>121</v>
      </c>
      <c r="C1227" s="108">
        <v>5.1999999999999998E-2</v>
      </c>
      <c r="D1227" s="108">
        <v>5.3999999999999999E-2</v>
      </c>
      <c r="E1227" s="108">
        <v>5.8299999999999998E-2</v>
      </c>
      <c r="F1227" s="108">
        <v>5.4800000000000001E-2</v>
      </c>
      <c r="G1227" s="187">
        <v>0</v>
      </c>
      <c r="H1227" s="108"/>
      <c r="I1227" s="108">
        <v>5.1299999999999998E-2</v>
      </c>
      <c r="J1227" s="108"/>
      <c r="K1227" s="108">
        <v>5.4000000000000006E-2</v>
      </c>
      <c r="L1227" s="108">
        <v>5.9000000000000004E-2</v>
      </c>
      <c r="M1227" s="108"/>
      <c r="N1227" s="108"/>
      <c r="O1227" s="189">
        <f t="shared" si="38"/>
        <v>40725</v>
      </c>
      <c r="Q1227" s="185">
        <f t="shared" si="39"/>
        <v>0</v>
      </c>
    </row>
    <row r="1228" spans="1:17" x14ac:dyDescent="0.25">
      <c r="A1228" s="105">
        <v>40730</v>
      </c>
      <c r="B1228" t="s">
        <v>121</v>
      </c>
      <c r="C1228" s="108">
        <v>5.1700000000000003E-2</v>
      </c>
      <c r="D1228" s="108">
        <v>5.3699999999999998E-2</v>
      </c>
      <c r="E1228" s="108">
        <v>5.79E-2</v>
      </c>
      <c r="F1228" s="108">
        <v>5.4399999999999997E-2</v>
      </c>
      <c r="G1228" s="187">
        <v>0</v>
      </c>
      <c r="H1228" s="108"/>
      <c r="I1228" s="108">
        <v>5.0799999999999998E-2</v>
      </c>
      <c r="J1228" s="108"/>
      <c r="K1228" s="108">
        <v>5.3699999999999998E-2</v>
      </c>
      <c r="L1228" s="108">
        <v>5.8499999999999996E-2</v>
      </c>
      <c r="M1228" s="108"/>
      <c r="N1228" s="108"/>
      <c r="O1228" s="189">
        <f t="shared" si="38"/>
        <v>40725</v>
      </c>
      <c r="Q1228" s="185">
        <f t="shared" si="39"/>
        <v>0</v>
      </c>
    </row>
    <row r="1229" spans="1:17" x14ac:dyDescent="0.25">
      <c r="A1229" s="105">
        <v>40731</v>
      </c>
      <c r="B1229" t="s">
        <v>121</v>
      </c>
      <c r="C1229" s="108">
        <v>5.1799999999999999E-2</v>
      </c>
      <c r="D1229" s="108">
        <v>5.3800000000000001E-2</v>
      </c>
      <c r="E1229" s="108">
        <v>5.8099999999999999E-2</v>
      </c>
      <c r="F1229" s="108">
        <v>5.4600000000000003E-2</v>
      </c>
      <c r="G1229" s="187">
        <v>0</v>
      </c>
      <c r="H1229" s="108"/>
      <c r="I1229" s="108">
        <v>5.0700000000000002E-2</v>
      </c>
      <c r="J1229" s="108"/>
      <c r="K1229" s="108">
        <v>5.3699999999999998E-2</v>
      </c>
      <c r="L1229" s="108">
        <v>5.8600000000000006E-2</v>
      </c>
      <c r="M1229" s="108"/>
      <c r="N1229" s="108"/>
      <c r="O1229" s="189">
        <f t="shared" si="38"/>
        <v>40725</v>
      </c>
      <c r="Q1229" s="185">
        <f t="shared" si="39"/>
        <v>-1.0000000000000286E-4</v>
      </c>
    </row>
    <row r="1230" spans="1:17" x14ac:dyDescent="0.25">
      <c r="A1230" s="105">
        <v>40732</v>
      </c>
      <c r="B1230" t="s">
        <v>121</v>
      </c>
      <c r="C1230" s="108">
        <v>5.0900000000000001E-2</v>
      </c>
      <c r="D1230" s="108">
        <v>5.28E-2</v>
      </c>
      <c r="E1230" s="108">
        <v>5.7099999999999998E-2</v>
      </c>
      <c r="F1230" s="108">
        <v>5.3600000000000002E-2</v>
      </c>
      <c r="G1230" s="187">
        <v>0</v>
      </c>
      <c r="H1230" s="108"/>
      <c r="I1230" s="108">
        <v>4.9800000000000004E-2</v>
      </c>
      <c r="J1230" s="108"/>
      <c r="K1230" s="108">
        <v>5.2699999999999997E-2</v>
      </c>
      <c r="L1230" s="108">
        <v>5.7599999999999998E-2</v>
      </c>
      <c r="M1230" s="108"/>
      <c r="N1230" s="108"/>
      <c r="O1230" s="189">
        <f t="shared" si="38"/>
        <v>40725</v>
      </c>
      <c r="Q1230" s="185">
        <f t="shared" si="39"/>
        <v>-1.0000000000000286E-4</v>
      </c>
    </row>
    <row r="1231" spans="1:17" x14ac:dyDescent="0.25">
      <c r="A1231" s="105">
        <v>40736</v>
      </c>
      <c r="B1231" t="s">
        <v>121</v>
      </c>
      <c r="C1231" s="108">
        <v>4.9599999999999998E-2</v>
      </c>
      <c r="D1231" s="108">
        <v>5.1999999999999998E-2</v>
      </c>
      <c r="E1231" s="108">
        <v>5.6300000000000003E-2</v>
      </c>
      <c r="F1231" s="108">
        <v>5.2600000000000001E-2</v>
      </c>
      <c r="G1231" s="187">
        <v>0</v>
      </c>
      <c r="H1231" s="108"/>
      <c r="I1231" s="108">
        <v>4.87E-2</v>
      </c>
      <c r="J1231" s="108"/>
      <c r="K1231" s="108">
        <v>5.1900000000000002E-2</v>
      </c>
      <c r="L1231" s="108">
        <v>5.6900000000000006E-2</v>
      </c>
      <c r="M1231" s="108"/>
      <c r="N1231" s="108"/>
      <c r="O1231" s="189">
        <f t="shared" si="38"/>
        <v>40725</v>
      </c>
      <c r="Q1231" s="185">
        <f t="shared" si="39"/>
        <v>-9.9999999999995925E-5</v>
      </c>
    </row>
    <row r="1232" spans="1:17" x14ac:dyDescent="0.25">
      <c r="A1232" s="105">
        <v>40737</v>
      </c>
      <c r="B1232" t="s">
        <v>121</v>
      </c>
      <c r="C1232" s="108">
        <v>4.9500000000000002E-2</v>
      </c>
      <c r="D1232" s="108">
        <v>5.1900000000000002E-2</v>
      </c>
      <c r="E1232" s="108">
        <v>5.62E-2</v>
      </c>
      <c r="F1232" s="108">
        <v>5.2499999999999998E-2</v>
      </c>
      <c r="G1232" s="187">
        <v>0</v>
      </c>
      <c r="H1232" s="108"/>
      <c r="I1232" s="108">
        <v>4.8600000000000004E-2</v>
      </c>
      <c r="J1232" s="108"/>
      <c r="K1232" s="108">
        <v>5.1799999999999999E-2</v>
      </c>
      <c r="L1232" s="108">
        <v>5.6799999999999996E-2</v>
      </c>
      <c r="M1232" s="108"/>
      <c r="N1232" s="108"/>
      <c r="O1232" s="189">
        <f t="shared" si="38"/>
        <v>40725</v>
      </c>
      <c r="Q1232" s="185">
        <f t="shared" si="39"/>
        <v>-1.0000000000000286E-4</v>
      </c>
    </row>
    <row r="1233" spans="1:17" x14ac:dyDescent="0.25">
      <c r="A1233" s="105">
        <v>40738</v>
      </c>
      <c r="B1233" t="s">
        <v>121</v>
      </c>
      <c r="C1233" s="108">
        <v>5.0099999999999999E-2</v>
      </c>
      <c r="D1233" s="108">
        <v>5.2499999999999998E-2</v>
      </c>
      <c r="E1233" s="108">
        <v>5.6800000000000003E-2</v>
      </c>
      <c r="F1233" s="108">
        <v>5.3100000000000001E-2</v>
      </c>
      <c r="G1233" s="187">
        <v>0</v>
      </c>
      <c r="H1233" s="108"/>
      <c r="I1233" s="108">
        <v>4.9200000000000001E-2</v>
      </c>
      <c r="J1233" s="108"/>
      <c r="K1233" s="108">
        <v>5.2400000000000002E-2</v>
      </c>
      <c r="L1233" s="108">
        <v>5.74E-2</v>
      </c>
      <c r="M1233" s="108"/>
      <c r="N1233" s="108"/>
      <c r="O1233" s="189">
        <f t="shared" si="38"/>
        <v>40725</v>
      </c>
      <c r="Q1233" s="185">
        <f t="shared" si="39"/>
        <v>-9.9999999999995925E-5</v>
      </c>
    </row>
    <row r="1234" spans="1:17" x14ac:dyDescent="0.25">
      <c r="A1234" s="105">
        <v>40739</v>
      </c>
      <c r="B1234" t="s">
        <v>121</v>
      </c>
      <c r="C1234" s="108">
        <v>5.0200000000000002E-2</v>
      </c>
      <c r="D1234" s="108">
        <v>5.2499999999999998E-2</v>
      </c>
      <c r="E1234" s="108">
        <v>5.6800000000000003E-2</v>
      </c>
      <c r="F1234" s="108">
        <v>5.3199999999999997E-2</v>
      </c>
      <c r="G1234" s="187">
        <v>0</v>
      </c>
      <c r="H1234" s="108"/>
      <c r="I1234" s="108">
        <v>4.9100000000000005E-2</v>
      </c>
      <c r="J1234" s="108"/>
      <c r="K1234" s="108">
        <v>5.2499999999999998E-2</v>
      </c>
      <c r="L1234" s="108">
        <v>5.74E-2</v>
      </c>
      <c r="M1234" s="108"/>
      <c r="N1234" s="108"/>
      <c r="O1234" s="189">
        <f t="shared" si="38"/>
        <v>40725</v>
      </c>
      <c r="Q1234" s="185">
        <f t="shared" si="39"/>
        <v>0</v>
      </c>
    </row>
    <row r="1235" spans="1:17" x14ac:dyDescent="0.25">
      <c r="A1235" s="105">
        <v>40742</v>
      </c>
      <c r="B1235" t="s">
        <v>121</v>
      </c>
      <c r="C1235" s="108">
        <v>5.0599999999999999E-2</v>
      </c>
      <c r="D1235" s="108">
        <v>5.28E-2</v>
      </c>
      <c r="E1235" s="108">
        <v>5.7200000000000001E-2</v>
      </c>
      <c r="F1235" s="108">
        <v>5.3499999999999999E-2</v>
      </c>
      <c r="G1235" s="187">
        <v>0</v>
      </c>
      <c r="H1235" s="108"/>
      <c r="I1235" s="108">
        <v>4.9500000000000002E-2</v>
      </c>
      <c r="J1235" s="108"/>
      <c r="K1235" s="108">
        <v>5.28E-2</v>
      </c>
      <c r="L1235" s="108">
        <v>5.7800000000000004E-2</v>
      </c>
      <c r="M1235" s="108"/>
      <c r="N1235" s="108"/>
      <c r="O1235" s="189">
        <f t="shared" si="38"/>
        <v>40725</v>
      </c>
      <c r="Q1235" s="185">
        <f t="shared" si="39"/>
        <v>0</v>
      </c>
    </row>
    <row r="1236" spans="1:17" x14ac:dyDescent="0.25">
      <c r="A1236" s="105">
        <v>40743</v>
      </c>
      <c r="B1236" t="s">
        <v>121</v>
      </c>
      <c r="C1236" s="108">
        <v>4.9700000000000001E-2</v>
      </c>
      <c r="D1236" s="108">
        <v>5.1900000000000002E-2</v>
      </c>
      <c r="E1236" s="108">
        <v>5.6300000000000003E-2</v>
      </c>
      <c r="F1236" s="108">
        <v>5.2600000000000001E-2</v>
      </c>
      <c r="G1236" s="187">
        <v>0</v>
      </c>
      <c r="H1236" s="108"/>
      <c r="I1236" s="108">
        <v>4.8399999999999999E-2</v>
      </c>
      <c r="J1236" s="108"/>
      <c r="K1236" s="108">
        <v>5.1900000000000002E-2</v>
      </c>
      <c r="L1236" s="108">
        <v>5.6900000000000006E-2</v>
      </c>
      <c r="M1236" s="108"/>
      <c r="N1236" s="108"/>
      <c r="O1236" s="189">
        <f t="shared" si="38"/>
        <v>40725</v>
      </c>
      <c r="Q1236" s="185">
        <f t="shared" si="39"/>
        <v>0</v>
      </c>
    </row>
    <row r="1237" spans="1:17" x14ac:dyDescent="0.25">
      <c r="A1237" s="105">
        <v>40744</v>
      </c>
      <c r="B1237" t="s">
        <v>121</v>
      </c>
      <c r="C1237" s="108">
        <v>5.0299999999999997E-2</v>
      </c>
      <c r="D1237" s="108">
        <v>5.2600000000000001E-2</v>
      </c>
      <c r="E1237" s="108">
        <v>5.7000000000000002E-2</v>
      </c>
      <c r="F1237" s="108">
        <v>5.33E-2</v>
      </c>
      <c r="G1237" s="187">
        <v>0</v>
      </c>
      <c r="H1237" s="108"/>
      <c r="I1237" s="108">
        <v>4.9100000000000005E-2</v>
      </c>
      <c r="J1237" s="108"/>
      <c r="K1237" s="108">
        <v>5.2600000000000001E-2</v>
      </c>
      <c r="L1237" s="108">
        <v>5.7599999999999998E-2</v>
      </c>
      <c r="M1237" s="108"/>
      <c r="N1237" s="108"/>
      <c r="O1237" s="189">
        <f t="shared" si="38"/>
        <v>40725</v>
      </c>
      <c r="Q1237" s="185">
        <f t="shared" si="39"/>
        <v>0</v>
      </c>
    </row>
    <row r="1238" spans="1:17" x14ac:dyDescent="0.25">
      <c r="A1238" s="105">
        <v>40745</v>
      </c>
      <c r="B1238" t="s">
        <v>121</v>
      </c>
      <c r="C1238" s="108">
        <v>5.0900000000000001E-2</v>
      </c>
      <c r="D1238" s="108">
        <v>5.2999999999999999E-2</v>
      </c>
      <c r="E1238" s="108">
        <v>5.74E-2</v>
      </c>
      <c r="F1238" s="108">
        <v>5.3800000000000001E-2</v>
      </c>
      <c r="G1238" s="187">
        <v>0</v>
      </c>
      <c r="H1238" s="108"/>
      <c r="I1238" s="108">
        <v>4.9599999999999998E-2</v>
      </c>
      <c r="J1238" s="108"/>
      <c r="K1238" s="108">
        <v>5.2999999999999999E-2</v>
      </c>
      <c r="L1238" s="108">
        <v>5.7999999999999996E-2</v>
      </c>
      <c r="M1238" s="108"/>
      <c r="N1238" s="108"/>
      <c r="O1238" s="189">
        <f t="shared" si="38"/>
        <v>40725</v>
      </c>
      <c r="Q1238" s="185">
        <f t="shared" si="39"/>
        <v>0</v>
      </c>
    </row>
    <row r="1239" spans="1:17" x14ac:dyDescent="0.25">
      <c r="A1239" s="105">
        <v>40746</v>
      </c>
      <c r="B1239" t="s">
        <v>121</v>
      </c>
      <c r="C1239" s="108">
        <v>5.0299999999999997E-2</v>
      </c>
      <c r="D1239" s="108">
        <v>5.2400000000000002E-2</v>
      </c>
      <c r="E1239" s="108">
        <v>5.67E-2</v>
      </c>
      <c r="F1239" s="108">
        <v>5.3100000000000001E-2</v>
      </c>
      <c r="G1239" s="187">
        <v>0</v>
      </c>
      <c r="H1239" s="108"/>
      <c r="I1239" s="108">
        <v>4.8799999999999996E-2</v>
      </c>
      <c r="J1239" s="108"/>
      <c r="K1239" s="108">
        <v>5.2400000000000002E-2</v>
      </c>
      <c r="L1239" s="108">
        <v>5.74E-2</v>
      </c>
      <c r="M1239" s="108"/>
      <c r="N1239" s="108"/>
      <c r="O1239" s="189">
        <f t="shared" si="38"/>
        <v>40725</v>
      </c>
      <c r="Q1239" s="185">
        <f t="shared" si="39"/>
        <v>0</v>
      </c>
    </row>
    <row r="1240" spans="1:17" x14ac:dyDescent="0.25">
      <c r="A1240" s="105">
        <v>40749</v>
      </c>
      <c r="B1240" t="s">
        <v>121</v>
      </c>
      <c r="C1240" s="108">
        <v>5.0900000000000001E-2</v>
      </c>
      <c r="D1240" s="108">
        <v>5.2999999999999999E-2</v>
      </c>
      <c r="E1240" s="108">
        <v>5.7299999999999997E-2</v>
      </c>
      <c r="F1240" s="108">
        <v>5.3699999999999998E-2</v>
      </c>
      <c r="G1240" s="187">
        <v>0</v>
      </c>
      <c r="H1240" s="108"/>
      <c r="I1240" s="108">
        <v>4.9400000000000006E-2</v>
      </c>
      <c r="J1240" s="108"/>
      <c r="K1240" s="108">
        <v>5.2999999999999999E-2</v>
      </c>
      <c r="L1240" s="108">
        <v>5.7999999999999996E-2</v>
      </c>
      <c r="M1240" s="108"/>
      <c r="N1240" s="108"/>
      <c r="O1240" s="189">
        <f t="shared" si="38"/>
        <v>40725</v>
      </c>
      <c r="Q1240" s="185">
        <f t="shared" si="39"/>
        <v>0</v>
      </c>
    </row>
    <row r="1241" spans="1:17" x14ac:dyDescent="0.25">
      <c r="A1241" s="105">
        <v>40750</v>
      </c>
      <c r="B1241" t="s">
        <v>121</v>
      </c>
      <c r="C1241" s="108">
        <v>5.0500000000000003E-2</v>
      </c>
      <c r="D1241" s="108">
        <v>5.2400000000000002E-2</v>
      </c>
      <c r="E1241" s="108">
        <v>5.6800000000000003E-2</v>
      </c>
      <c r="F1241" s="108">
        <v>5.3199999999999997E-2</v>
      </c>
      <c r="G1241" s="187">
        <v>0</v>
      </c>
      <c r="H1241" s="108"/>
      <c r="I1241" s="108">
        <v>4.8799999999999996E-2</v>
      </c>
      <c r="J1241" s="108"/>
      <c r="K1241" s="108">
        <v>5.2400000000000002E-2</v>
      </c>
      <c r="L1241" s="108">
        <v>5.7500000000000002E-2</v>
      </c>
      <c r="M1241" s="108"/>
      <c r="N1241" s="108"/>
      <c r="O1241" s="189">
        <f t="shared" si="38"/>
        <v>40725</v>
      </c>
      <c r="Q1241" s="185">
        <f t="shared" si="39"/>
        <v>0</v>
      </c>
    </row>
    <row r="1242" spans="1:17" x14ac:dyDescent="0.25">
      <c r="A1242" s="105">
        <v>40751</v>
      </c>
      <c r="B1242" t="s">
        <v>121</v>
      </c>
      <c r="C1242" s="108">
        <v>5.0500000000000003E-2</v>
      </c>
      <c r="D1242" s="108">
        <v>5.2400000000000002E-2</v>
      </c>
      <c r="E1242" s="108">
        <v>5.6800000000000003E-2</v>
      </c>
      <c r="F1242" s="108">
        <v>5.3199999999999997E-2</v>
      </c>
      <c r="G1242" s="187">
        <v>0</v>
      </c>
      <c r="H1242" s="108"/>
      <c r="I1242" s="108">
        <v>4.8799999999999996E-2</v>
      </c>
      <c r="J1242" s="108"/>
      <c r="K1242" s="108">
        <v>5.2400000000000002E-2</v>
      </c>
      <c r="L1242" s="108">
        <v>5.74E-2</v>
      </c>
      <c r="M1242" s="108"/>
      <c r="N1242" s="108"/>
      <c r="O1242" s="189">
        <f t="shared" si="38"/>
        <v>40725</v>
      </c>
      <c r="Q1242" s="185">
        <f t="shared" si="39"/>
        <v>0</v>
      </c>
    </row>
    <row r="1243" spans="1:17" x14ac:dyDescent="0.25">
      <c r="A1243" s="105">
        <v>40752</v>
      </c>
      <c r="B1243" t="s">
        <v>121</v>
      </c>
      <c r="C1243" s="108">
        <v>5.0299999999999997E-2</v>
      </c>
      <c r="D1243" s="108">
        <v>5.21E-2</v>
      </c>
      <c r="E1243" s="108">
        <v>5.6599999999999998E-2</v>
      </c>
      <c r="F1243" s="108">
        <v>5.2999999999999999E-2</v>
      </c>
      <c r="G1243" s="187">
        <v>0</v>
      </c>
      <c r="H1243" s="108"/>
      <c r="I1243" s="108">
        <v>4.8399999999999999E-2</v>
      </c>
      <c r="J1243" s="108"/>
      <c r="K1243" s="108">
        <v>5.21E-2</v>
      </c>
      <c r="L1243" s="108">
        <v>5.7099999999999998E-2</v>
      </c>
      <c r="M1243" s="108"/>
      <c r="N1243" s="108"/>
      <c r="O1243" s="189">
        <f t="shared" si="38"/>
        <v>40725</v>
      </c>
      <c r="Q1243" s="185">
        <f t="shared" si="39"/>
        <v>0</v>
      </c>
    </row>
    <row r="1244" spans="1:17" x14ac:dyDescent="0.25">
      <c r="A1244" s="105">
        <v>40753</v>
      </c>
      <c r="B1244" t="s">
        <v>121</v>
      </c>
      <c r="C1244" s="108">
        <v>4.9000000000000002E-2</v>
      </c>
      <c r="D1244" s="108">
        <v>5.0900000000000001E-2</v>
      </c>
      <c r="E1244" s="108">
        <v>5.5399999999999998E-2</v>
      </c>
      <c r="F1244" s="108">
        <v>5.1799999999999999E-2</v>
      </c>
      <c r="G1244" s="187">
        <v>0</v>
      </c>
      <c r="H1244" s="108"/>
      <c r="I1244" s="108">
        <v>4.6699999999999998E-2</v>
      </c>
      <c r="J1244" s="108"/>
      <c r="K1244" s="108">
        <v>5.0900000000000001E-2</v>
      </c>
      <c r="L1244" s="108">
        <v>5.5899999999999998E-2</v>
      </c>
      <c r="M1244" s="108"/>
      <c r="N1244" s="108"/>
      <c r="O1244" s="189">
        <f t="shared" si="38"/>
        <v>40725</v>
      </c>
      <c r="Q1244" s="185">
        <f t="shared" si="39"/>
        <v>0</v>
      </c>
    </row>
    <row r="1245" spans="1:17" x14ac:dyDescent="0.25">
      <c r="A1245" s="105">
        <v>40756</v>
      </c>
      <c r="B1245" t="s">
        <v>121</v>
      </c>
      <c r="C1245" s="108">
        <v>4.8000000000000001E-2</v>
      </c>
      <c r="D1245" s="108">
        <v>5.0200000000000002E-2</v>
      </c>
      <c r="E1245" s="108">
        <v>5.4800000000000001E-2</v>
      </c>
      <c r="F1245" s="108">
        <v>5.0999999999999997E-2</v>
      </c>
      <c r="G1245" s="187">
        <v>0</v>
      </c>
      <c r="H1245" s="108"/>
      <c r="I1245" s="108">
        <v>4.5899999999999996E-2</v>
      </c>
      <c r="J1245" s="108"/>
      <c r="K1245" s="108">
        <v>5.0199999999999995E-2</v>
      </c>
      <c r="L1245" s="108">
        <v>5.5399999999999998E-2</v>
      </c>
      <c r="M1245" s="108"/>
      <c r="N1245" s="108"/>
      <c r="O1245" s="189">
        <f t="shared" si="38"/>
        <v>40756</v>
      </c>
      <c r="Q1245" s="185">
        <f t="shared" si="39"/>
        <v>0</v>
      </c>
    </row>
    <row r="1246" spans="1:17" x14ac:dyDescent="0.25">
      <c r="A1246" s="105">
        <v>40757</v>
      </c>
      <c r="B1246" t="s">
        <v>121</v>
      </c>
      <c r="C1246" s="108">
        <v>4.5900000000000003E-2</v>
      </c>
      <c r="D1246" s="108">
        <v>4.87E-2</v>
      </c>
      <c r="E1246" s="108">
        <v>5.3400000000000003E-2</v>
      </c>
      <c r="F1246" s="108">
        <v>4.9299999999999997E-2</v>
      </c>
      <c r="G1246" s="187">
        <v>0</v>
      </c>
      <c r="H1246" s="108"/>
      <c r="I1246" s="108">
        <v>4.4400000000000002E-2</v>
      </c>
      <c r="J1246" s="108"/>
      <c r="K1246" s="108">
        <v>4.8799999999999996E-2</v>
      </c>
      <c r="L1246" s="108">
        <v>5.4000000000000006E-2</v>
      </c>
      <c r="M1246" s="108"/>
      <c r="N1246" s="108"/>
      <c r="O1246" s="189">
        <f t="shared" si="38"/>
        <v>40756</v>
      </c>
      <c r="Q1246" s="185">
        <f t="shared" si="39"/>
        <v>9.9999999999995925E-5</v>
      </c>
    </row>
    <row r="1247" spans="1:17" x14ac:dyDescent="0.25">
      <c r="A1247" s="105">
        <v>40758</v>
      </c>
      <c r="B1247" t="s">
        <v>121</v>
      </c>
      <c r="C1247" s="108">
        <v>4.5499999999999999E-2</v>
      </c>
      <c r="D1247" s="108">
        <v>4.82E-2</v>
      </c>
      <c r="E1247" s="108">
        <v>5.2900000000000003E-2</v>
      </c>
      <c r="F1247" s="108">
        <v>4.8899999999999999E-2</v>
      </c>
      <c r="G1247" s="187">
        <v>0</v>
      </c>
      <c r="H1247" s="108"/>
      <c r="I1247" s="108">
        <v>4.4199999999999996E-2</v>
      </c>
      <c r="J1247" s="108"/>
      <c r="K1247" s="108">
        <v>4.8300000000000003E-2</v>
      </c>
      <c r="L1247" s="108">
        <v>5.3600000000000002E-2</v>
      </c>
      <c r="M1247" s="108"/>
      <c r="N1247" s="108"/>
      <c r="O1247" s="189">
        <f t="shared" si="38"/>
        <v>40756</v>
      </c>
      <c r="Q1247" s="185">
        <f t="shared" si="39"/>
        <v>1.0000000000000286E-4</v>
      </c>
    </row>
    <row r="1248" spans="1:17" x14ac:dyDescent="0.25">
      <c r="A1248" s="105">
        <v>40759</v>
      </c>
      <c r="B1248" t="s">
        <v>121</v>
      </c>
      <c r="C1248" s="108">
        <v>4.3999999999999997E-2</v>
      </c>
      <c r="D1248" s="108">
        <v>4.6699999999999998E-2</v>
      </c>
      <c r="E1248" s="108">
        <v>5.1499999999999997E-2</v>
      </c>
      <c r="F1248" s="108">
        <v>4.7399999999999998E-2</v>
      </c>
      <c r="G1248" s="187">
        <v>0</v>
      </c>
      <c r="H1248" s="108"/>
      <c r="I1248" s="108">
        <v>4.3099999999999999E-2</v>
      </c>
      <c r="J1248" s="108"/>
      <c r="K1248" s="108">
        <v>4.6899999999999997E-2</v>
      </c>
      <c r="L1248" s="108">
        <v>5.2400000000000002E-2</v>
      </c>
      <c r="M1248" s="108"/>
      <c r="N1248" s="108"/>
      <c r="O1248" s="189">
        <f t="shared" si="38"/>
        <v>40756</v>
      </c>
      <c r="Q1248" s="185">
        <f t="shared" si="39"/>
        <v>1.9999999999999879E-4</v>
      </c>
    </row>
    <row r="1249" spans="1:17" x14ac:dyDescent="0.25">
      <c r="A1249" s="105">
        <v>40760</v>
      </c>
      <c r="B1249" t="s">
        <v>121</v>
      </c>
      <c r="C1249" s="108">
        <v>4.4999999999999998E-2</v>
      </c>
      <c r="D1249" s="108">
        <v>4.7699999999999999E-2</v>
      </c>
      <c r="E1249" s="108">
        <v>5.2499999999999998E-2</v>
      </c>
      <c r="F1249" s="108">
        <v>4.8399999999999999E-2</v>
      </c>
      <c r="G1249" s="187">
        <v>0</v>
      </c>
      <c r="H1249" s="108"/>
      <c r="I1249" s="108">
        <v>4.41E-2</v>
      </c>
      <c r="J1249" s="108"/>
      <c r="K1249" s="108">
        <v>4.8000000000000001E-2</v>
      </c>
      <c r="L1249" s="108">
        <v>5.3499999999999999E-2</v>
      </c>
      <c r="M1249" s="108"/>
      <c r="N1249" s="108"/>
      <c r="O1249" s="189">
        <f t="shared" si="38"/>
        <v>40756</v>
      </c>
      <c r="Q1249" s="185">
        <f t="shared" si="39"/>
        <v>3.0000000000000165E-4</v>
      </c>
    </row>
    <row r="1250" spans="1:17" x14ac:dyDescent="0.25">
      <c r="A1250" s="105">
        <v>40763</v>
      </c>
      <c r="B1250" t="s">
        <v>121</v>
      </c>
      <c r="C1250" s="108">
        <v>4.3900000000000002E-2</v>
      </c>
      <c r="D1250" s="108">
        <v>4.6699999999999998E-2</v>
      </c>
      <c r="E1250" s="108">
        <v>5.16E-2</v>
      </c>
      <c r="F1250" s="108">
        <v>4.7399999999999998E-2</v>
      </c>
      <c r="G1250" s="187">
        <v>0</v>
      </c>
      <c r="H1250" s="108"/>
      <c r="I1250" s="108">
        <v>4.3299999999999998E-2</v>
      </c>
      <c r="J1250" s="108"/>
      <c r="K1250" s="108">
        <v>4.7199999999999999E-2</v>
      </c>
      <c r="L1250" s="108">
        <v>5.28E-2</v>
      </c>
      <c r="M1250" s="108"/>
      <c r="N1250" s="108"/>
      <c r="O1250" s="189">
        <f t="shared" si="38"/>
        <v>40756</v>
      </c>
      <c r="Q1250" s="185">
        <f t="shared" si="39"/>
        <v>5.0000000000000044E-4</v>
      </c>
    </row>
    <row r="1251" spans="1:17" x14ac:dyDescent="0.25">
      <c r="A1251" s="105">
        <v>40764</v>
      </c>
      <c r="B1251" t="s">
        <v>121</v>
      </c>
      <c r="C1251" s="108">
        <v>4.3299999999999998E-2</v>
      </c>
      <c r="D1251" s="108">
        <v>4.58E-2</v>
      </c>
      <c r="E1251" s="108">
        <v>5.0799999999999998E-2</v>
      </c>
      <c r="F1251" s="108">
        <v>4.6600000000000003E-2</v>
      </c>
      <c r="G1251" s="187">
        <v>0</v>
      </c>
      <c r="H1251" s="108"/>
      <c r="I1251" s="108">
        <v>4.24E-2</v>
      </c>
      <c r="J1251" s="108"/>
      <c r="K1251" s="108">
        <v>4.6300000000000001E-2</v>
      </c>
      <c r="L1251" s="108">
        <v>5.21E-2</v>
      </c>
      <c r="M1251" s="108"/>
      <c r="N1251" s="108"/>
      <c r="O1251" s="189">
        <f t="shared" si="38"/>
        <v>40756</v>
      </c>
      <c r="Q1251" s="185">
        <f t="shared" si="39"/>
        <v>5.0000000000000044E-4</v>
      </c>
    </row>
    <row r="1252" spans="1:17" x14ac:dyDescent="0.25">
      <c r="A1252" s="105">
        <v>40765</v>
      </c>
      <c r="B1252" t="s">
        <v>121</v>
      </c>
      <c r="C1252" s="108">
        <v>4.3400000000000001E-2</v>
      </c>
      <c r="D1252" s="108">
        <v>4.5400000000000003E-2</v>
      </c>
      <c r="E1252" s="108">
        <v>5.0599999999999999E-2</v>
      </c>
      <c r="F1252" s="108">
        <v>4.65E-2</v>
      </c>
      <c r="G1252" s="187">
        <v>0</v>
      </c>
      <c r="H1252" s="108"/>
      <c r="I1252" s="108">
        <v>4.2099999999999999E-2</v>
      </c>
      <c r="J1252" s="108"/>
      <c r="K1252" s="108">
        <v>4.5999999999999999E-2</v>
      </c>
      <c r="L1252" s="108">
        <v>5.2000000000000005E-2</v>
      </c>
      <c r="M1252" s="108"/>
      <c r="N1252" s="108"/>
      <c r="O1252" s="189">
        <f t="shared" si="38"/>
        <v>40756</v>
      </c>
      <c r="Q1252" s="185">
        <f t="shared" si="39"/>
        <v>5.9999999999999637E-4</v>
      </c>
    </row>
    <row r="1253" spans="1:17" x14ac:dyDescent="0.25">
      <c r="A1253" s="105">
        <v>40766</v>
      </c>
      <c r="B1253" t="s">
        <v>121</v>
      </c>
      <c r="C1253" s="108">
        <v>4.5900000000000003E-2</v>
      </c>
      <c r="D1253" s="108">
        <v>4.8000000000000001E-2</v>
      </c>
      <c r="E1253" s="108">
        <v>5.33E-2</v>
      </c>
      <c r="F1253" s="108">
        <v>4.9099999999999998E-2</v>
      </c>
      <c r="G1253" s="187">
        <v>0</v>
      </c>
      <c r="H1253" s="108"/>
      <c r="I1253" s="108">
        <v>4.4600000000000001E-2</v>
      </c>
      <c r="J1253" s="108"/>
      <c r="K1253" s="108">
        <v>4.87E-2</v>
      </c>
      <c r="L1253" s="108">
        <v>5.4900000000000004E-2</v>
      </c>
      <c r="M1253" s="108"/>
      <c r="N1253" s="108"/>
      <c r="O1253" s="189">
        <f t="shared" si="38"/>
        <v>40756</v>
      </c>
      <c r="Q1253" s="185">
        <f t="shared" si="39"/>
        <v>6.9999999999999923E-4</v>
      </c>
    </row>
    <row r="1254" spans="1:17" x14ac:dyDescent="0.25">
      <c r="A1254" s="105">
        <v>40767</v>
      </c>
      <c r="B1254" t="s">
        <v>121</v>
      </c>
      <c r="C1254" s="108">
        <v>4.48E-2</v>
      </c>
      <c r="D1254" s="108">
        <v>4.7100000000000003E-2</v>
      </c>
      <c r="E1254" s="108">
        <v>5.2299999999999999E-2</v>
      </c>
      <c r="F1254" s="108">
        <v>4.8099999999999997E-2</v>
      </c>
      <c r="G1254" s="187">
        <v>0</v>
      </c>
      <c r="H1254" s="108"/>
      <c r="I1254" s="108">
        <v>4.3400000000000001E-2</v>
      </c>
      <c r="J1254" s="108"/>
      <c r="K1254" s="108">
        <v>4.7699999999999992E-2</v>
      </c>
      <c r="L1254" s="108">
        <v>5.3800000000000001E-2</v>
      </c>
      <c r="M1254" s="108"/>
      <c r="N1254" s="108"/>
      <c r="O1254" s="189">
        <f t="shared" si="38"/>
        <v>40756</v>
      </c>
      <c r="Q1254" s="185">
        <f t="shared" si="39"/>
        <v>5.9999999999998943E-4</v>
      </c>
    </row>
    <row r="1255" spans="1:17" x14ac:dyDescent="0.25">
      <c r="A1255" s="105">
        <v>40770</v>
      </c>
      <c r="B1255" t="s">
        <v>121</v>
      </c>
      <c r="C1255" s="108">
        <v>4.5400000000000003E-2</v>
      </c>
      <c r="D1255" s="108">
        <v>4.7699999999999999E-2</v>
      </c>
      <c r="E1255" s="108">
        <v>5.2900000000000003E-2</v>
      </c>
      <c r="F1255" s="108">
        <v>4.87E-2</v>
      </c>
      <c r="G1255" s="187">
        <v>0</v>
      </c>
      <c r="H1255" s="108"/>
      <c r="I1255" s="108">
        <v>4.4000000000000004E-2</v>
      </c>
      <c r="J1255" s="108"/>
      <c r="K1255" s="108">
        <v>4.8300000000000003E-2</v>
      </c>
      <c r="L1255" s="108">
        <v>5.4400000000000004E-2</v>
      </c>
      <c r="M1255" s="108"/>
      <c r="N1255" s="108"/>
      <c r="O1255" s="189">
        <f t="shared" si="38"/>
        <v>40756</v>
      </c>
      <c r="Q1255" s="185">
        <f t="shared" si="39"/>
        <v>6.0000000000000331E-4</v>
      </c>
    </row>
    <row r="1256" spans="1:17" x14ac:dyDescent="0.25">
      <c r="A1256" s="105">
        <v>40771</v>
      </c>
      <c r="B1256" t="s">
        <v>121</v>
      </c>
      <c r="C1256" s="108">
        <v>4.4400000000000002E-2</v>
      </c>
      <c r="D1256" s="108">
        <v>4.6800000000000001E-2</v>
      </c>
      <c r="E1256" s="108">
        <v>5.2200000000000003E-2</v>
      </c>
      <c r="F1256" s="108">
        <v>4.7800000000000002E-2</v>
      </c>
      <c r="G1256" s="187">
        <v>0</v>
      </c>
      <c r="H1256" s="108"/>
      <c r="I1256" s="108">
        <v>4.3099999999999999E-2</v>
      </c>
      <c r="J1256" s="108"/>
      <c r="K1256" s="108">
        <v>4.7400000000000005E-2</v>
      </c>
      <c r="L1256" s="108">
        <v>5.3499999999999999E-2</v>
      </c>
      <c r="M1256" s="108"/>
      <c r="N1256" s="108"/>
      <c r="O1256" s="189">
        <f t="shared" si="38"/>
        <v>40756</v>
      </c>
      <c r="Q1256" s="185">
        <f t="shared" si="39"/>
        <v>6.0000000000000331E-4</v>
      </c>
    </row>
    <row r="1257" spans="1:17" x14ac:dyDescent="0.25">
      <c r="A1257" s="105">
        <v>40772</v>
      </c>
      <c r="B1257" t="s">
        <v>121</v>
      </c>
      <c r="C1257" s="108">
        <v>4.3799999999999999E-2</v>
      </c>
      <c r="D1257" s="108">
        <v>4.5999999999999999E-2</v>
      </c>
      <c r="E1257" s="108">
        <v>5.1499999999999997E-2</v>
      </c>
      <c r="F1257" s="108">
        <v>4.7100000000000003E-2</v>
      </c>
      <c r="G1257" s="187">
        <v>0</v>
      </c>
      <c r="H1257" s="108"/>
      <c r="I1257" s="108">
        <v>4.3700000000000003E-2</v>
      </c>
      <c r="J1257" s="108"/>
      <c r="K1257" s="108">
        <v>4.6699999999999998E-2</v>
      </c>
      <c r="L1257" s="108">
        <v>5.28E-2</v>
      </c>
      <c r="M1257" s="108"/>
      <c r="N1257" s="108"/>
      <c r="O1257" s="189">
        <f t="shared" si="38"/>
        <v>40756</v>
      </c>
      <c r="Q1257" s="185">
        <f t="shared" si="39"/>
        <v>6.9999999999999923E-4</v>
      </c>
    </row>
    <row r="1258" spans="1:17" x14ac:dyDescent="0.25">
      <c r="A1258" s="105">
        <v>40773</v>
      </c>
      <c r="B1258" t="s">
        <v>121</v>
      </c>
      <c r="C1258" s="108">
        <v>4.2599999999999999E-2</v>
      </c>
      <c r="D1258" s="108">
        <v>4.5100000000000001E-2</v>
      </c>
      <c r="E1258" s="108">
        <v>5.0500000000000003E-2</v>
      </c>
      <c r="F1258" s="108">
        <v>4.6100000000000002E-2</v>
      </c>
      <c r="G1258" s="187">
        <v>0</v>
      </c>
      <c r="H1258" s="108"/>
      <c r="I1258" s="108">
        <v>4.2699999999999995E-2</v>
      </c>
      <c r="J1258" s="108"/>
      <c r="K1258" s="108">
        <v>4.5700000000000005E-2</v>
      </c>
      <c r="L1258" s="108">
        <v>5.2000000000000005E-2</v>
      </c>
      <c r="M1258" s="108"/>
      <c r="N1258" s="108"/>
      <c r="O1258" s="189">
        <f t="shared" si="38"/>
        <v>40756</v>
      </c>
      <c r="Q1258" s="185">
        <f t="shared" si="39"/>
        <v>6.0000000000000331E-4</v>
      </c>
    </row>
    <row r="1259" spans="1:17" x14ac:dyDescent="0.25">
      <c r="A1259" s="105">
        <v>40774</v>
      </c>
      <c r="B1259" t="s">
        <v>121</v>
      </c>
      <c r="C1259" s="108">
        <v>4.2099999999999999E-2</v>
      </c>
      <c r="D1259" s="108">
        <v>4.4699999999999997E-2</v>
      </c>
      <c r="E1259" s="108">
        <v>5.0099999999999999E-2</v>
      </c>
      <c r="F1259" s="108">
        <v>4.5600000000000002E-2</v>
      </c>
      <c r="G1259" s="187">
        <v>0</v>
      </c>
      <c r="H1259" s="108"/>
      <c r="I1259" s="108">
        <v>4.2199999999999994E-2</v>
      </c>
      <c r="J1259" s="108"/>
      <c r="K1259" s="108">
        <v>4.53E-2</v>
      </c>
      <c r="L1259" s="108">
        <v>5.1900000000000002E-2</v>
      </c>
      <c r="M1259" s="108"/>
      <c r="N1259" s="108"/>
      <c r="O1259" s="189">
        <f t="shared" si="38"/>
        <v>40756</v>
      </c>
      <c r="Q1259" s="185">
        <f t="shared" si="39"/>
        <v>6.0000000000000331E-4</v>
      </c>
    </row>
    <row r="1260" spans="1:17" x14ac:dyDescent="0.25">
      <c r="A1260" s="105">
        <v>40777</v>
      </c>
      <c r="B1260" t="s">
        <v>121</v>
      </c>
      <c r="C1260" s="108">
        <v>4.2200000000000001E-2</v>
      </c>
      <c r="D1260" s="108">
        <v>4.4900000000000002E-2</v>
      </c>
      <c r="E1260" s="108">
        <v>5.0599999999999999E-2</v>
      </c>
      <c r="F1260" s="108">
        <v>4.5900000000000003E-2</v>
      </c>
      <c r="G1260" s="187">
        <v>0</v>
      </c>
      <c r="H1260" s="108"/>
      <c r="I1260" s="108">
        <v>4.2300000000000004E-2</v>
      </c>
      <c r="J1260" s="108"/>
      <c r="K1260" s="108">
        <v>4.5600000000000002E-2</v>
      </c>
      <c r="L1260" s="108">
        <v>5.2300000000000006E-2</v>
      </c>
      <c r="M1260" s="108"/>
      <c r="N1260" s="108"/>
      <c r="O1260" s="189">
        <f t="shared" si="38"/>
        <v>40756</v>
      </c>
      <c r="Q1260" s="185">
        <f t="shared" si="39"/>
        <v>6.9999999999999923E-4</v>
      </c>
    </row>
    <row r="1261" spans="1:17" x14ac:dyDescent="0.25">
      <c r="A1261" s="105">
        <v>40778</v>
      </c>
      <c r="B1261" t="s">
        <v>121</v>
      </c>
      <c r="C1261" s="108">
        <v>4.3299999999999998E-2</v>
      </c>
      <c r="D1261" s="108">
        <v>4.5699999999999998E-2</v>
      </c>
      <c r="E1261" s="108">
        <v>5.1700000000000003E-2</v>
      </c>
      <c r="F1261" s="108">
        <v>4.6899999999999997E-2</v>
      </c>
      <c r="G1261" s="187">
        <v>0</v>
      </c>
      <c r="H1261" s="108"/>
      <c r="I1261" s="108">
        <v>4.3299999999999998E-2</v>
      </c>
      <c r="J1261" s="108"/>
      <c r="K1261" s="108">
        <v>4.6600000000000003E-2</v>
      </c>
      <c r="L1261" s="108">
        <v>5.3399999999999996E-2</v>
      </c>
      <c r="M1261" s="108"/>
      <c r="N1261" s="108"/>
      <c r="O1261" s="189">
        <f t="shared" si="38"/>
        <v>40756</v>
      </c>
      <c r="Q1261" s="185">
        <f t="shared" si="39"/>
        <v>9.0000000000000496E-4</v>
      </c>
    </row>
    <row r="1262" spans="1:17" x14ac:dyDescent="0.25">
      <c r="A1262" s="105">
        <v>40779</v>
      </c>
      <c r="B1262" t="s">
        <v>121</v>
      </c>
      <c r="C1262" s="108">
        <v>4.4699999999999997E-2</v>
      </c>
      <c r="D1262" s="108">
        <v>4.7399999999999998E-2</v>
      </c>
      <c r="E1262" s="108">
        <v>5.3199999999999997E-2</v>
      </c>
      <c r="F1262" s="108">
        <v>4.8399999999999999E-2</v>
      </c>
      <c r="G1262" s="187">
        <v>0</v>
      </c>
      <c r="H1262" s="108"/>
      <c r="I1262" s="108">
        <v>4.4699999999999997E-2</v>
      </c>
      <c r="J1262" s="108"/>
      <c r="K1262" s="108">
        <v>4.82E-2</v>
      </c>
      <c r="L1262" s="108">
        <v>5.5E-2</v>
      </c>
      <c r="M1262" s="108"/>
      <c r="N1262" s="108"/>
      <c r="O1262" s="189">
        <f t="shared" si="38"/>
        <v>40756</v>
      </c>
      <c r="Q1262" s="185">
        <f t="shared" si="39"/>
        <v>8.000000000000021E-4</v>
      </c>
    </row>
    <row r="1263" spans="1:17" x14ac:dyDescent="0.25">
      <c r="A1263" s="105">
        <v>40780</v>
      </c>
      <c r="B1263" t="s">
        <v>121</v>
      </c>
      <c r="C1263" s="108">
        <v>4.48E-2</v>
      </c>
      <c r="D1263" s="108">
        <v>4.7399999999999998E-2</v>
      </c>
      <c r="E1263" s="108">
        <v>5.3100000000000001E-2</v>
      </c>
      <c r="F1263" s="108">
        <v>4.8399999999999999E-2</v>
      </c>
      <c r="G1263" s="187">
        <v>0</v>
      </c>
      <c r="H1263" s="108"/>
      <c r="I1263" s="108">
        <v>4.4500000000000005E-2</v>
      </c>
      <c r="J1263" s="108"/>
      <c r="K1263" s="108">
        <v>4.8100000000000004E-2</v>
      </c>
      <c r="L1263" s="108">
        <v>5.4800000000000001E-2</v>
      </c>
      <c r="M1263" s="108"/>
      <c r="N1263" s="108"/>
      <c r="O1263" s="189">
        <f t="shared" si="38"/>
        <v>40756</v>
      </c>
      <c r="Q1263" s="185">
        <f t="shared" si="39"/>
        <v>7.0000000000000617E-4</v>
      </c>
    </row>
    <row r="1264" spans="1:17" x14ac:dyDescent="0.25">
      <c r="A1264" s="105">
        <v>40781</v>
      </c>
      <c r="B1264" t="s">
        <v>121</v>
      </c>
      <c r="C1264" s="108">
        <v>4.4200000000000003E-2</v>
      </c>
      <c r="D1264" s="108">
        <v>4.6699999999999998E-2</v>
      </c>
      <c r="E1264" s="108">
        <v>5.2600000000000001E-2</v>
      </c>
      <c r="F1264" s="108">
        <v>4.7800000000000002E-2</v>
      </c>
      <c r="G1264" s="187">
        <v>0</v>
      </c>
      <c r="H1264" s="108"/>
      <c r="I1264" s="108">
        <v>4.3899999999999995E-2</v>
      </c>
      <c r="J1264" s="108"/>
      <c r="K1264" s="108">
        <v>4.7500000000000001E-2</v>
      </c>
      <c r="L1264" s="108">
        <v>5.4400000000000004E-2</v>
      </c>
      <c r="M1264" s="108"/>
      <c r="N1264" s="108"/>
      <c r="O1264" s="189">
        <f t="shared" si="38"/>
        <v>40756</v>
      </c>
      <c r="Q1264" s="185">
        <f t="shared" si="39"/>
        <v>8.000000000000021E-4</v>
      </c>
    </row>
    <row r="1265" spans="1:17" x14ac:dyDescent="0.25">
      <c r="A1265" s="105">
        <v>40784</v>
      </c>
      <c r="B1265" t="s">
        <v>121</v>
      </c>
      <c r="C1265" s="108">
        <v>4.5100000000000001E-2</v>
      </c>
      <c r="D1265" s="108">
        <v>4.7600000000000003E-2</v>
      </c>
      <c r="E1265" s="108">
        <v>5.3499999999999999E-2</v>
      </c>
      <c r="F1265" s="108">
        <v>4.87E-2</v>
      </c>
      <c r="G1265" s="187">
        <v>0</v>
      </c>
      <c r="H1265" s="108"/>
      <c r="I1265" s="108">
        <v>4.4800000000000006E-2</v>
      </c>
      <c r="J1265" s="108"/>
      <c r="K1265" s="108">
        <v>4.8300000000000003E-2</v>
      </c>
      <c r="L1265" s="108">
        <v>5.5300000000000002E-2</v>
      </c>
      <c r="M1265" s="108"/>
      <c r="N1265" s="108"/>
      <c r="O1265" s="189">
        <f t="shared" si="38"/>
        <v>40756</v>
      </c>
      <c r="Q1265" s="185">
        <f t="shared" si="39"/>
        <v>6.9999999999999923E-4</v>
      </c>
    </row>
    <row r="1266" spans="1:17" x14ac:dyDescent="0.25">
      <c r="A1266" s="105">
        <v>40785</v>
      </c>
      <c r="B1266" t="s">
        <v>121</v>
      </c>
      <c r="C1266" s="108">
        <v>4.3999999999999997E-2</v>
      </c>
      <c r="D1266" s="108">
        <v>4.6600000000000003E-2</v>
      </c>
      <c r="E1266" s="108">
        <v>5.2600000000000001E-2</v>
      </c>
      <c r="F1266" s="108">
        <v>4.7699999999999999E-2</v>
      </c>
      <c r="G1266" s="187">
        <v>0</v>
      </c>
      <c r="H1266" s="108"/>
      <c r="I1266" s="108">
        <v>4.3299999999999998E-2</v>
      </c>
      <c r="J1266" s="108"/>
      <c r="K1266" s="108">
        <v>4.7300000000000002E-2</v>
      </c>
      <c r="L1266" s="108">
        <v>5.4100000000000002E-2</v>
      </c>
      <c r="M1266" s="108"/>
      <c r="N1266" s="108"/>
      <c r="O1266" s="189">
        <f t="shared" si="38"/>
        <v>40756</v>
      </c>
      <c r="Q1266" s="185">
        <f t="shared" si="39"/>
        <v>6.9999999999999923E-4</v>
      </c>
    </row>
    <row r="1267" spans="1:17" x14ac:dyDescent="0.25">
      <c r="A1267" s="105">
        <v>40786</v>
      </c>
      <c r="B1267" t="s">
        <v>121</v>
      </c>
      <c r="C1267" s="108">
        <v>4.48E-2</v>
      </c>
      <c r="D1267" s="108">
        <v>4.7399999999999998E-2</v>
      </c>
      <c r="E1267" s="108">
        <v>5.33E-2</v>
      </c>
      <c r="F1267" s="108">
        <v>4.8500000000000001E-2</v>
      </c>
      <c r="G1267" s="187">
        <v>0</v>
      </c>
      <c r="H1267" s="108"/>
      <c r="I1267" s="108">
        <v>4.41E-2</v>
      </c>
      <c r="J1267" s="108"/>
      <c r="K1267" s="108">
        <v>4.8000000000000001E-2</v>
      </c>
      <c r="L1267" s="108">
        <v>5.4800000000000001E-2</v>
      </c>
      <c r="M1267" s="108"/>
      <c r="N1267" s="108"/>
      <c r="O1267" s="189">
        <f t="shared" si="38"/>
        <v>40756</v>
      </c>
      <c r="Q1267" s="185">
        <f t="shared" si="39"/>
        <v>6.0000000000000331E-4</v>
      </c>
    </row>
    <row r="1268" spans="1:17" x14ac:dyDescent="0.25">
      <c r="A1268" s="105">
        <v>40787</v>
      </c>
      <c r="B1268" t="s">
        <v>121</v>
      </c>
      <c r="C1268" s="108">
        <v>4.4200000000000003E-2</v>
      </c>
      <c r="D1268" s="108">
        <v>4.6699999999999998E-2</v>
      </c>
      <c r="E1268" s="108">
        <v>5.2299999999999999E-2</v>
      </c>
      <c r="F1268" s="108">
        <v>4.7699999999999999E-2</v>
      </c>
      <c r="G1268" s="187">
        <v>0</v>
      </c>
      <c r="H1268" s="108"/>
      <c r="I1268" s="108">
        <v>4.3299999999999998E-2</v>
      </c>
      <c r="J1268" s="108"/>
      <c r="K1268" s="108">
        <v>4.7300000000000002E-2</v>
      </c>
      <c r="L1268" s="108">
        <v>5.3800000000000001E-2</v>
      </c>
      <c r="M1268" s="108"/>
      <c r="N1268" s="108"/>
      <c r="O1268" s="189">
        <f t="shared" si="38"/>
        <v>40787</v>
      </c>
      <c r="Q1268" s="185">
        <f t="shared" si="39"/>
        <v>6.0000000000000331E-4</v>
      </c>
    </row>
    <row r="1269" spans="1:17" x14ac:dyDescent="0.25">
      <c r="A1269" s="105">
        <v>40788</v>
      </c>
      <c r="B1269" t="s">
        <v>121</v>
      </c>
      <c r="C1269" s="108">
        <v>4.2200000000000001E-2</v>
      </c>
      <c r="D1269" s="108">
        <v>4.4699999999999997E-2</v>
      </c>
      <c r="E1269" s="108">
        <v>5.04E-2</v>
      </c>
      <c r="F1269" s="108">
        <v>4.58E-2</v>
      </c>
      <c r="G1269" s="187">
        <v>0</v>
      </c>
      <c r="H1269" s="108"/>
      <c r="I1269" s="108">
        <v>4.1299999999999996E-2</v>
      </c>
      <c r="J1269" s="108"/>
      <c r="K1269" s="108">
        <v>4.5400000000000003E-2</v>
      </c>
      <c r="L1269" s="108">
        <v>5.2000000000000005E-2</v>
      </c>
      <c r="M1269" s="108"/>
      <c r="N1269" s="108"/>
      <c r="O1269" s="189">
        <f t="shared" si="38"/>
        <v>40787</v>
      </c>
      <c r="Q1269" s="185">
        <f t="shared" si="39"/>
        <v>7.0000000000000617E-4</v>
      </c>
    </row>
    <row r="1270" spans="1:17" x14ac:dyDescent="0.25">
      <c r="A1270" s="105">
        <v>40792</v>
      </c>
      <c r="B1270" t="s">
        <v>121</v>
      </c>
      <c r="C1270" s="108">
        <v>4.2200000000000001E-2</v>
      </c>
      <c r="D1270" s="108">
        <v>4.4400000000000002E-2</v>
      </c>
      <c r="E1270" s="108">
        <v>5.0099999999999999E-2</v>
      </c>
      <c r="F1270" s="108">
        <v>4.5600000000000002E-2</v>
      </c>
      <c r="G1270" s="187">
        <v>0</v>
      </c>
      <c r="H1270" s="108"/>
      <c r="I1270" s="108">
        <v>4.0800000000000003E-2</v>
      </c>
      <c r="J1270" s="108"/>
      <c r="K1270" s="108">
        <v>4.5100000000000001E-2</v>
      </c>
      <c r="L1270" s="108">
        <v>5.1900000000000002E-2</v>
      </c>
      <c r="M1270" s="108"/>
      <c r="N1270" s="108"/>
      <c r="O1270" s="189">
        <f t="shared" si="38"/>
        <v>40787</v>
      </c>
      <c r="Q1270" s="185">
        <f t="shared" si="39"/>
        <v>6.9999999999999923E-4</v>
      </c>
    </row>
    <row r="1271" spans="1:17" x14ac:dyDescent="0.25">
      <c r="A1271" s="105">
        <v>40793</v>
      </c>
      <c r="B1271" t="s">
        <v>121</v>
      </c>
      <c r="C1271" s="108">
        <v>4.3099999999999999E-2</v>
      </c>
      <c r="D1271" s="108">
        <v>4.5499999999999999E-2</v>
      </c>
      <c r="E1271" s="108">
        <v>5.11E-2</v>
      </c>
      <c r="F1271" s="108">
        <v>4.6600000000000003E-2</v>
      </c>
      <c r="G1271" s="187">
        <v>0</v>
      </c>
      <c r="H1271" s="108"/>
      <c r="I1271" s="108">
        <v>4.1700000000000001E-2</v>
      </c>
      <c r="J1271" s="108"/>
      <c r="K1271" s="108">
        <v>4.6100000000000002E-2</v>
      </c>
      <c r="L1271" s="108">
        <v>5.2999999999999999E-2</v>
      </c>
      <c r="M1271" s="108"/>
      <c r="N1271" s="108"/>
      <c r="O1271" s="189">
        <f t="shared" si="38"/>
        <v>40787</v>
      </c>
      <c r="Q1271" s="185">
        <f t="shared" si="39"/>
        <v>6.0000000000000331E-4</v>
      </c>
    </row>
    <row r="1272" spans="1:17" x14ac:dyDescent="0.25">
      <c r="A1272" s="105">
        <v>40795</v>
      </c>
      <c r="B1272" t="s">
        <v>121</v>
      </c>
      <c r="C1272" s="108">
        <v>4.2299999999999997E-2</v>
      </c>
      <c r="D1272" s="108">
        <v>4.4600000000000001E-2</v>
      </c>
      <c r="E1272" s="108">
        <v>5.04E-2</v>
      </c>
      <c r="F1272" s="108">
        <v>4.58E-2</v>
      </c>
      <c r="G1272" s="187">
        <v>0</v>
      </c>
      <c r="H1272" s="108"/>
      <c r="I1272" s="108">
        <v>4.07E-2</v>
      </c>
      <c r="J1272" s="108"/>
      <c r="K1272" s="108">
        <v>4.5199999999999997E-2</v>
      </c>
      <c r="L1272" s="108">
        <v>5.21E-2</v>
      </c>
      <c r="M1272" s="108"/>
      <c r="N1272" s="108"/>
      <c r="O1272" s="189">
        <f t="shared" si="38"/>
        <v>40787</v>
      </c>
      <c r="Q1272" s="185">
        <f t="shared" si="39"/>
        <v>5.9999999999999637E-4</v>
      </c>
    </row>
    <row r="1273" spans="1:17" x14ac:dyDescent="0.25">
      <c r="A1273" s="105">
        <v>40798</v>
      </c>
      <c r="B1273" t="s">
        <v>121</v>
      </c>
      <c r="C1273" s="108">
        <v>4.2299999999999997E-2</v>
      </c>
      <c r="D1273" s="108">
        <v>4.4499999999999998E-2</v>
      </c>
      <c r="E1273" s="108">
        <v>5.04E-2</v>
      </c>
      <c r="F1273" s="108">
        <v>4.5699999999999998E-2</v>
      </c>
      <c r="G1273" s="187">
        <v>0</v>
      </c>
      <c r="H1273" s="108"/>
      <c r="I1273" s="108">
        <v>4.0599999999999997E-2</v>
      </c>
      <c r="J1273" s="108"/>
      <c r="K1273" s="108">
        <v>4.5199999999999997E-2</v>
      </c>
      <c r="L1273" s="108">
        <v>5.2300000000000006E-2</v>
      </c>
      <c r="M1273" s="108"/>
      <c r="N1273" s="108"/>
      <c r="O1273" s="189">
        <f t="shared" si="38"/>
        <v>40787</v>
      </c>
      <c r="Q1273" s="185">
        <f t="shared" si="39"/>
        <v>6.9999999999999923E-4</v>
      </c>
    </row>
    <row r="1274" spans="1:17" x14ac:dyDescent="0.25">
      <c r="A1274" s="105">
        <v>40799</v>
      </c>
      <c r="B1274" t="s">
        <v>121</v>
      </c>
      <c r="C1274" s="108">
        <v>4.3099999999999999E-2</v>
      </c>
      <c r="D1274" s="108">
        <v>4.5499999999999999E-2</v>
      </c>
      <c r="E1274" s="108">
        <v>5.1400000000000001E-2</v>
      </c>
      <c r="F1274" s="108">
        <v>4.6699999999999998E-2</v>
      </c>
      <c r="G1274" s="187">
        <v>0</v>
      </c>
      <c r="H1274" s="108"/>
      <c r="I1274" s="108">
        <v>4.1500000000000002E-2</v>
      </c>
      <c r="J1274" s="108"/>
      <c r="K1274" s="108">
        <v>4.6100000000000002E-2</v>
      </c>
      <c r="L1274" s="108">
        <v>5.3200000000000004E-2</v>
      </c>
      <c r="M1274" s="108"/>
      <c r="N1274" s="108"/>
      <c r="O1274" s="189">
        <f t="shared" si="38"/>
        <v>40787</v>
      </c>
      <c r="Q1274" s="185">
        <f t="shared" si="39"/>
        <v>6.0000000000000331E-4</v>
      </c>
    </row>
    <row r="1275" spans="1:17" x14ac:dyDescent="0.25">
      <c r="A1275" s="105">
        <v>40800</v>
      </c>
      <c r="B1275" t="s">
        <v>121</v>
      </c>
      <c r="C1275" s="108">
        <v>4.3400000000000001E-2</v>
      </c>
      <c r="D1275" s="108">
        <v>4.5600000000000002E-2</v>
      </c>
      <c r="E1275" s="108">
        <v>5.16E-2</v>
      </c>
      <c r="F1275" s="108">
        <v>4.6899999999999997E-2</v>
      </c>
      <c r="G1275" s="187">
        <v>0</v>
      </c>
      <c r="H1275" s="108"/>
      <c r="I1275" s="108">
        <v>4.1399999999999999E-2</v>
      </c>
      <c r="J1275" s="108"/>
      <c r="K1275" s="108">
        <v>4.6199999999999998E-2</v>
      </c>
      <c r="L1275" s="108">
        <v>5.33E-2</v>
      </c>
      <c r="M1275" s="108"/>
      <c r="N1275" s="108"/>
      <c r="O1275" s="189">
        <f t="shared" si="38"/>
        <v>40787</v>
      </c>
      <c r="Q1275" s="185">
        <f t="shared" si="39"/>
        <v>5.9999999999999637E-4</v>
      </c>
    </row>
    <row r="1276" spans="1:17" x14ac:dyDescent="0.25">
      <c r="A1276" s="105">
        <v>40801</v>
      </c>
      <c r="B1276" t="s">
        <v>121</v>
      </c>
      <c r="C1276" s="108">
        <v>4.3799999999999999E-2</v>
      </c>
      <c r="D1276" s="108">
        <v>4.6100000000000002E-2</v>
      </c>
      <c r="E1276" s="108">
        <v>5.2400000000000002E-2</v>
      </c>
      <c r="F1276" s="108">
        <v>4.7399999999999998E-2</v>
      </c>
      <c r="G1276" s="187">
        <v>0</v>
      </c>
      <c r="H1276" s="108"/>
      <c r="I1276" s="108">
        <v>4.1900000000000007E-2</v>
      </c>
      <c r="J1276" s="108"/>
      <c r="K1276" s="108">
        <v>4.6699999999999998E-2</v>
      </c>
      <c r="L1276" s="108">
        <v>5.4000000000000006E-2</v>
      </c>
      <c r="M1276" s="108"/>
      <c r="N1276" s="108"/>
      <c r="O1276" s="189">
        <f t="shared" si="38"/>
        <v>40787</v>
      </c>
      <c r="Q1276" s="185">
        <f t="shared" si="39"/>
        <v>5.9999999999999637E-4</v>
      </c>
    </row>
    <row r="1277" spans="1:17" x14ac:dyDescent="0.25">
      <c r="A1277" s="105">
        <v>40802</v>
      </c>
      <c r="B1277" t="s">
        <v>121</v>
      </c>
      <c r="C1277" s="108">
        <v>4.3700000000000003E-2</v>
      </c>
      <c r="D1277" s="108">
        <v>4.5900000000000003E-2</v>
      </c>
      <c r="E1277" s="108">
        <v>5.2299999999999999E-2</v>
      </c>
      <c r="F1277" s="108">
        <v>4.7300000000000002E-2</v>
      </c>
      <c r="G1277" s="187">
        <v>0</v>
      </c>
      <c r="H1277" s="108"/>
      <c r="I1277" s="108">
        <v>4.1799999999999997E-2</v>
      </c>
      <c r="J1277" s="108"/>
      <c r="K1277" s="108">
        <v>4.6500000000000007E-2</v>
      </c>
      <c r="L1277" s="108">
        <v>5.3899999999999997E-2</v>
      </c>
      <c r="M1277" s="108"/>
      <c r="N1277" s="108"/>
      <c r="O1277" s="189">
        <f t="shared" si="38"/>
        <v>40787</v>
      </c>
      <c r="Q1277" s="185">
        <f t="shared" si="39"/>
        <v>6.0000000000000331E-4</v>
      </c>
    </row>
    <row r="1278" spans="1:17" x14ac:dyDescent="0.25">
      <c r="A1278" s="105">
        <v>40805</v>
      </c>
      <c r="B1278" t="s">
        <v>121</v>
      </c>
      <c r="C1278" s="108">
        <v>4.2200000000000001E-2</v>
      </c>
      <c r="D1278" s="108">
        <v>4.48E-2</v>
      </c>
      <c r="E1278" s="108">
        <v>5.1299999999999998E-2</v>
      </c>
      <c r="F1278" s="108">
        <v>4.6100000000000002E-2</v>
      </c>
      <c r="G1278" s="187">
        <v>0</v>
      </c>
      <c r="H1278" s="108"/>
      <c r="I1278" s="108">
        <v>4.0399999999999998E-2</v>
      </c>
      <c r="J1278" s="108"/>
      <c r="K1278" s="108">
        <v>4.5400000000000003E-2</v>
      </c>
      <c r="L1278" s="108">
        <v>5.28E-2</v>
      </c>
      <c r="M1278" s="108"/>
      <c r="N1278" s="108"/>
      <c r="O1278" s="189">
        <f t="shared" si="38"/>
        <v>40787</v>
      </c>
      <c r="Q1278" s="185">
        <f t="shared" si="39"/>
        <v>6.0000000000000331E-4</v>
      </c>
    </row>
    <row r="1279" spans="1:17" x14ac:dyDescent="0.25">
      <c r="A1279" s="105">
        <v>40807</v>
      </c>
      <c r="B1279" t="s">
        <v>121</v>
      </c>
      <c r="C1279" s="108">
        <v>4.0599999999999997E-2</v>
      </c>
      <c r="D1279" s="108">
        <v>4.3299999999999998E-2</v>
      </c>
      <c r="E1279" s="108">
        <v>0.05</v>
      </c>
      <c r="F1279" s="108">
        <v>4.4600000000000001E-2</v>
      </c>
      <c r="G1279" s="187">
        <v>0</v>
      </c>
      <c r="H1279" s="108"/>
      <c r="I1279" s="108">
        <v>4.0399999999999998E-2</v>
      </c>
      <c r="J1279" s="108"/>
      <c r="K1279" s="108">
        <v>4.3899999999999995E-2</v>
      </c>
      <c r="L1279" s="108">
        <v>5.1399999999999994E-2</v>
      </c>
      <c r="M1279" s="108"/>
      <c r="N1279" s="108"/>
      <c r="O1279" s="189">
        <f t="shared" si="38"/>
        <v>40787</v>
      </c>
      <c r="Q1279" s="185">
        <f t="shared" si="39"/>
        <v>5.9999999999999637E-4</v>
      </c>
    </row>
    <row r="1280" spans="1:17" x14ac:dyDescent="0.25">
      <c r="A1280" s="105">
        <v>40808</v>
      </c>
      <c r="B1280" t="s">
        <v>121</v>
      </c>
      <c r="C1280" s="108">
        <v>3.9600000000000003E-2</v>
      </c>
      <c r="D1280" s="108">
        <v>4.2299999999999997E-2</v>
      </c>
      <c r="E1280" s="108">
        <v>4.9000000000000002E-2</v>
      </c>
      <c r="F1280" s="108">
        <v>4.36E-2</v>
      </c>
      <c r="G1280" s="187">
        <v>0</v>
      </c>
      <c r="H1280" s="108"/>
      <c r="I1280" s="108">
        <v>3.8399999999999997E-2</v>
      </c>
      <c r="J1280" s="108"/>
      <c r="K1280" s="108">
        <v>4.2900000000000001E-2</v>
      </c>
      <c r="L1280" s="108">
        <v>5.04E-2</v>
      </c>
      <c r="M1280" s="108"/>
      <c r="N1280" s="108"/>
      <c r="O1280" s="189">
        <f t="shared" si="38"/>
        <v>40787</v>
      </c>
      <c r="Q1280" s="185">
        <f t="shared" si="39"/>
        <v>6.0000000000000331E-4</v>
      </c>
    </row>
    <row r="1281" spans="1:17" x14ac:dyDescent="0.25">
      <c r="A1281" s="105">
        <v>40809</v>
      </c>
      <c r="B1281" t="s">
        <v>121</v>
      </c>
      <c r="C1281" s="108">
        <v>4.0500000000000001E-2</v>
      </c>
      <c r="D1281" s="108">
        <v>4.3200000000000002E-2</v>
      </c>
      <c r="E1281" s="108">
        <v>0.05</v>
      </c>
      <c r="F1281" s="108">
        <v>4.4600000000000001E-2</v>
      </c>
      <c r="G1281" s="187">
        <v>0</v>
      </c>
      <c r="H1281" s="108"/>
      <c r="I1281" s="108">
        <v>3.9300000000000002E-2</v>
      </c>
      <c r="J1281" s="108"/>
      <c r="K1281" s="108">
        <v>4.3799999999999999E-2</v>
      </c>
      <c r="L1281" s="108">
        <v>5.1500000000000004E-2</v>
      </c>
      <c r="M1281" s="108"/>
      <c r="N1281" s="108"/>
      <c r="O1281" s="189">
        <f t="shared" si="38"/>
        <v>40787</v>
      </c>
      <c r="Q1281" s="185">
        <f t="shared" si="39"/>
        <v>5.9999999999999637E-4</v>
      </c>
    </row>
    <row r="1282" spans="1:17" x14ac:dyDescent="0.25">
      <c r="A1282" s="105">
        <v>40813</v>
      </c>
      <c r="B1282" t="s">
        <v>121</v>
      </c>
      <c r="C1282" s="108">
        <v>4.3499999999999997E-2</v>
      </c>
      <c r="D1282" s="108">
        <v>4.58E-2</v>
      </c>
      <c r="E1282" s="108">
        <v>5.2499999999999998E-2</v>
      </c>
      <c r="F1282" s="108">
        <v>4.7300000000000002E-2</v>
      </c>
      <c r="G1282" s="187">
        <v>0</v>
      </c>
      <c r="H1282" s="108"/>
      <c r="I1282" s="108">
        <v>4.1500000000000002E-2</v>
      </c>
      <c r="J1282" s="108"/>
      <c r="K1282" s="108">
        <v>4.6199999999999998E-2</v>
      </c>
      <c r="L1282" s="108">
        <v>5.3899999999999997E-2</v>
      </c>
      <c r="M1282" s="108"/>
      <c r="N1282" s="108"/>
      <c r="O1282" s="189">
        <f t="shared" si="38"/>
        <v>40787</v>
      </c>
      <c r="Q1282" s="185">
        <f t="shared" si="39"/>
        <v>3.9999999999999758E-4</v>
      </c>
    </row>
    <row r="1283" spans="1:17" x14ac:dyDescent="0.25">
      <c r="A1283" s="105">
        <v>40814</v>
      </c>
      <c r="B1283" t="s">
        <v>121</v>
      </c>
      <c r="C1283" s="108">
        <v>4.2999999999999997E-2</v>
      </c>
      <c r="D1283" s="108">
        <v>4.5499999999999999E-2</v>
      </c>
      <c r="E1283" s="108">
        <v>5.2400000000000002E-2</v>
      </c>
      <c r="F1283" s="108">
        <v>4.7E-2</v>
      </c>
      <c r="G1283" s="187">
        <v>0</v>
      </c>
      <c r="H1283" s="108"/>
      <c r="I1283" s="108">
        <v>4.0999999999999995E-2</v>
      </c>
      <c r="J1283" s="108"/>
      <c r="K1283" s="108">
        <v>4.5999999999999999E-2</v>
      </c>
      <c r="L1283" s="108">
        <v>5.3800000000000001E-2</v>
      </c>
      <c r="M1283" s="108"/>
      <c r="N1283" s="108"/>
      <c r="O1283" s="189">
        <f t="shared" si="38"/>
        <v>40787</v>
      </c>
      <c r="Q1283" s="185">
        <f t="shared" si="39"/>
        <v>5.0000000000000044E-4</v>
      </c>
    </row>
    <row r="1284" spans="1:17" x14ac:dyDescent="0.25">
      <c r="A1284" s="105">
        <v>40816</v>
      </c>
      <c r="B1284" t="s">
        <v>121</v>
      </c>
      <c r="C1284" s="108">
        <v>4.1300000000000003E-2</v>
      </c>
      <c r="D1284" s="108">
        <v>4.3799999999999999E-2</v>
      </c>
      <c r="E1284" s="108">
        <v>5.0700000000000002E-2</v>
      </c>
      <c r="F1284" s="108">
        <v>4.53E-2</v>
      </c>
      <c r="G1284" s="187">
        <v>0</v>
      </c>
      <c r="H1284" s="108"/>
      <c r="I1284" s="108">
        <v>3.9599999999999996E-2</v>
      </c>
      <c r="J1284" s="108"/>
      <c r="K1284" s="108">
        <v>4.4299999999999999E-2</v>
      </c>
      <c r="L1284" s="108">
        <v>5.2199999999999996E-2</v>
      </c>
      <c r="M1284" s="108"/>
      <c r="N1284" s="108"/>
      <c r="O1284" s="189">
        <f t="shared" si="38"/>
        <v>40787</v>
      </c>
      <c r="Q1284" s="185">
        <f t="shared" si="39"/>
        <v>5.0000000000000044E-4</v>
      </c>
    </row>
    <row r="1285" spans="1:17" x14ac:dyDescent="0.25">
      <c r="A1285" s="105">
        <v>40819</v>
      </c>
      <c r="B1285" t="s">
        <v>121</v>
      </c>
      <c r="C1285" s="108">
        <v>3.9699999999999999E-2</v>
      </c>
      <c r="D1285" s="108">
        <v>4.2200000000000001E-2</v>
      </c>
      <c r="E1285" s="108">
        <v>4.9200000000000001E-2</v>
      </c>
      <c r="F1285" s="108">
        <v>4.3700000000000003E-2</v>
      </c>
      <c r="G1285" s="187">
        <v>0</v>
      </c>
      <c r="H1285" s="108"/>
      <c r="I1285" s="108">
        <v>3.7999999999999999E-2</v>
      </c>
      <c r="J1285" s="108"/>
      <c r="K1285" s="108">
        <v>4.2800000000000005E-2</v>
      </c>
      <c r="L1285" s="108">
        <v>5.1100000000000007E-2</v>
      </c>
      <c r="M1285" s="108"/>
      <c r="N1285" s="108"/>
      <c r="O1285" s="189">
        <f t="shared" ref="O1285:O1348" si="40">DATE(YEAR(A1285),MONTH(A1285),1)</f>
        <v>40817</v>
      </c>
      <c r="Q1285" s="185">
        <f t="shared" ref="Q1285:Q1348" si="41">K1285-D1285</f>
        <v>6.0000000000000331E-4</v>
      </c>
    </row>
    <row r="1286" spans="1:17" x14ac:dyDescent="0.25">
      <c r="A1286" s="105">
        <v>40820</v>
      </c>
      <c r="B1286" t="s">
        <v>121</v>
      </c>
      <c r="C1286" s="108">
        <v>3.9600000000000003E-2</v>
      </c>
      <c r="D1286" s="108">
        <v>4.2299999999999997E-2</v>
      </c>
      <c r="E1286" s="108">
        <v>4.9299999999999997E-2</v>
      </c>
      <c r="F1286" s="108">
        <v>4.3700000000000003E-2</v>
      </c>
      <c r="G1286" s="187">
        <v>0</v>
      </c>
      <c r="H1286" s="108"/>
      <c r="I1286" s="108">
        <v>3.7900000000000003E-2</v>
      </c>
      <c r="J1286" s="108"/>
      <c r="K1286" s="108">
        <v>4.2900000000000001E-2</v>
      </c>
      <c r="L1286" s="108">
        <v>5.1399999999999994E-2</v>
      </c>
      <c r="M1286" s="108"/>
      <c r="N1286" s="108"/>
      <c r="O1286" s="189">
        <f t="shared" si="40"/>
        <v>40817</v>
      </c>
      <c r="Q1286" s="185">
        <f t="shared" si="41"/>
        <v>6.0000000000000331E-4</v>
      </c>
    </row>
    <row r="1287" spans="1:17" x14ac:dyDescent="0.25">
      <c r="A1287" s="105">
        <v>40821</v>
      </c>
      <c r="B1287" t="s">
        <v>121</v>
      </c>
      <c r="C1287" s="108">
        <v>4.0899999999999999E-2</v>
      </c>
      <c r="D1287" s="108">
        <v>4.3499999999999997E-2</v>
      </c>
      <c r="E1287" s="108">
        <v>5.0799999999999998E-2</v>
      </c>
      <c r="F1287" s="108">
        <v>4.5100000000000001E-2</v>
      </c>
      <c r="G1287" s="187">
        <v>0</v>
      </c>
      <c r="H1287" s="108"/>
      <c r="I1287" s="108">
        <v>3.9199999999999999E-2</v>
      </c>
      <c r="J1287" s="108"/>
      <c r="K1287" s="108">
        <v>4.41E-2</v>
      </c>
      <c r="L1287" s="108">
        <v>5.28E-2</v>
      </c>
      <c r="M1287" s="108"/>
      <c r="N1287" s="108"/>
      <c r="O1287" s="189">
        <f t="shared" si="40"/>
        <v>40817</v>
      </c>
      <c r="Q1287" s="185">
        <f t="shared" si="41"/>
        <v>6.0000000000000331E-4</v>
      </c>
    </row>
    <row r="1288" spans="1:17" x14ac:dyDescent="0.25">
      <c r="A1288" s="105">
        <v>40822</v>
      </c>
      <c r="B1288" t="s">
        <v>121</v>
      </c>
      <c r="C1288" s="108">
        <v>4.1599999999999998E-2</v>
      </c>
      <c r="D1288" s="108">
        <v>4.4200000000000003E-2</v>
      </c>
      <c r="E1288" s="108">
        <v>5.16E-2</v>
      </c>
      <c r="F1288" s="108">
        <v>4.58E-2</v>
      </c>
      <c r="G1288" s="187">
        <v>0</v>
      </c>
      <c r="H1288" s="108"/>
      <c r="I1288" s="108">
        <v>3.9900000000000005E-2</v>
      </c>
      <c r="J1288" s="108"/>
      <c r="K1288" s="108">
        <v>4.4699999999999997E-2</v>
      </c>
      <c r="L1288" s="108">
        <v>5.3499999999999999E-2</v>
      </c>
      <c r="M1288" s="108"/>
      <c r="N1288" s="108"/>
      <c r="O1288" s="189">
        <f t="shared" si="40"/>
        <v>40817</v>
      </c>
      <c r="Q1288" s="185">
        <f t="shared" si="41"/>
        <v>4.9999999999999351E-4</v>
      </c>
    </row>
    <row r="1289" spans="1:17" x14ac:dyDescent="0.25">
      <c r="A1289" s="105">
        <v>40823</v>
      </c>
      <c r="B1289" t="s">
        <v>121</v>
      </c>
      <c r="C1289" s="108">
        <v>4.2200000000000001E-2</v>
      </c>
      <c r="D1289" s="108">
        <v>4.48E-2</v>
      </c>
      <c r="E1289" s="108">
        <v>5.2299999999999999E-2</v>
      </c>
      <c r="F1289" s="108">
        <v>4.6399999999999997E-2</v>
      </c>
      <c r="G1289" s="187">
        <v>0</v>
      </c>
      <c r="H1289" s="108"/>
      <c r="I1289" s="108">
        <v>4.0500000000000001E-2</v>
      </c>
      <c r="J1289" s="108"/>
      <c r="K1289" s="108">
        <v>4.53E-2</v>
      </c>
      <c r="L1289" s="108">
        <v>5.4199999999999998E-2</v>
      </c>
      <c r="M1289" s="108"/>
      <c r="N1289" s="108"/>
      <c r="O1289" s="189">
        <f t="shared" si="40"/>
        <v>40817</v>
      </c>
      <c r="Q1289" s="185">
        <f t="shared" si="41"/>
        <v>5.0000000000000044E-4</v>
      </c>
    </row>
    <row r="1290" spans="1:17" x14ac:dyDescent="0.25">
      <c r="A1290" s="105">
        <v>40827</v>
      </c>
      <c r="B1290" t="s">
        <v>121</v>
      </c>
      <c r="C1290" s="108">
        <v>4.3200000000000002E-2</v>
      </c>
      <c r="D1290" s="108">
        <v>4.5699999999999998E-2</v>
      </c>
      <c r="E1290" s="108">
        <v>5.33E-2</v>
      </c>
      <c r="F1290" s="108">
        <v>4.7399999999999998E-2</v>
      </c>
      <c r="G1290" s="187">
        <v>0</v>
      </c>
      <c r="H1290" s="108"/>
      <c r="I1290" s="108">
        <v>4.0599999999999997E-2</v>
      </c>
      <c r="J1290" s="108"/>
      <c r="K1290" s="108">
        <v>4.6199999999999998E-2</v>
      </c>
      <c r="L1290" s="108">
        <v>5.5E-2</v>
      </c>
      <c r="M1290" s="108"/>
      <c r="N1290" s="108"/>
      <c r="O1290" s="189">
        <f t="shared" si="40"/>
        <v>40817</v>
      </c>
      <c r="Q1290" s="185">
        <f t="shared" si="41"/>
        <v>5.0000000000000044E-4</v>
      </c>
    </row>
    <row r="1291" spans="1:17" x14ac:dyDescent="0.25">
      <c r="A1291" s="105">
        <v>40828</v>
      </c>
      <c r="B1291" t="s">
        <v>121</v>
      </c>
      <c r="C1291" s="108">
        <v>4.3900000000000002E-2</v>
      </c>
      <c r="D1291" s="108">
        <v>4.6600000000000003E-2</v>
      </c>
      <c r="E1291" s="108">
        <v>5.4300000000000001E-2</v>
      </c>
      <c r="F1291" s="108">
        <v>4.8300000000000003E-2</v>
      </c>
      <c r="G1291" s="187">
        <v>0</v>
      </c>
      <c r="H1291" s="108"/>
      <c r="I1291" s="108">
        <v>4.1299999999999996E-2</v>
      </c>
      <c r="J1291" s="108"/>
      <c r="K1291" s="108">
        <v>4.7E-2</v>
      </c>
      <c r="L1291" s="108">
        <v>5.57E-2</v>
      </c>
      <c r="M1291" s="108"/>
      <c r="N1291" s="108"/>
      <c r="O1291" s="189">
        <f t="shared" si="40"/>
        <v>40817</v>
      </c>
      <c r="Q1291" s="185">
        <f t="shared" si="41"/>
        <v>3.9999999999999758E-4</v>
      </c>
    </row>
    <row r="1292" spans="1:17" x14ac:dyDescent="0.25">
      <c r="A1292" s="105">
        <v>40829</v>
      </c>
      <c r="B1292" t="s">
        <v>121</v>
      </c>
      <c r="C1292" s="108">
        <v>4.2999999999999997E-2</v>
      </c>
      <c r="D1292" s="108">
        <v>4.58E-2</v>
      </c>
      <c r="E1292" s="108">
        <v>5.3499999999999999E-2</v>
      </c>
      <c r="F1292" s="108">
        <v>4.7399999999999998E-2</v>
      </c>
      <c r="G1292" s="187">
        <v>0</v>
      </c>
      <c r="H1292" s="108"/>
      <c r="I1292" s="108">
        <v>4.0599999999999997E-2</v>
      </c>
      <c r="J1292" s="108"/>
      <c r="K1292" s="108">
        <v>4.6100000000000002E-2</v>
      </c>
      <c r="L1292" s="108">
        <v>5.4800000000000001E-2</v>
      </c>
      <c r="M1292" s="108"/>
      <c r="N1292" s="108"/>
      <c r="O1292" s="189">
        <f t="shared" si="40"/>
        <v>40817</v>
      </c>
      <c r="Q1292" s="185">
        <f t="shared" si="41"/>
        <v>3.0000000000000165E-4</v>
      </c>
    </row>
    <row r="1293" spans="1:17" x14ac:dyDescent="0.25">
      <c r="A1293" s="105">
        <v>40830</v>
      </c>
      <c r="B1293" t="s">
        <v>121</v>
      </c>
      <c r="C1293" s="108">
        <v>4.3400000000000001E-2</v>
      </c>
      <c r="D1293" s="108">
        <v>4.6399999999999997E-2</v>
      </c>
      <c r="E1293" s="108">
        <v>5.3999999999999999E-2</v>
      </c>
      <c r="F1293" s="108">
        <v>4.7899999999999998E-2</v>
      </c>
      <c r="G1293" s="187">
        <v>0</v>
      </c>
      <c r="H1293" s="108"/>
      <c r="I1293" s="108">
        <v>4.1299999999999996E-2</v>
      </c>
      <c r="J1293" s="108"/>
      <c r="K1293" s="108">
        <v>4.6699999999999998E-2</v>
      </c>
      <c r="L1293" s="108">
        <v>5.5199999999999999E-2</v>
      </c>
      <c r="M1293" s="108"/>
      <c r="N1293" s="108"/>
      <c r="O1293" s="189">
        <f t="shared" si="40"/>
        <v>40817</v>
      </c>
      <c r="Q1293" s="185">
        <f t="shared" si="41"/>
        <v>3.0000000000000165E-4</v>
      </c>
    </row>
    <row r="1294" spans="1:17" x14ac:dyDescent="0.25">
      <c r="A1294" s="105">
        <v>40833</v>
      </c>
      <c r="B1294" t="s">
        <v>121</v>
      </c>
      <c r="C1294" s="108">
        <v>4.2700000000000002E-2</v>
      </c>
      <c r="D1294" s="108">
        <v>4.5600000000000002E-2</v>
      </c>
      <c r="E1294" s="108">
        <v>5.3199999999999997E-2</v>
      </c>
      <c r="F1294" s="108">
        <v>4.7199999999999999E-2</v>
      </c>
      <c r="G1294" s="187">
        <v>0</v>
      </c>
      <c r="H1294" s="108"/>
      <c r="I1294" s="108">
        <v>0.04</v>
      </c>
      <c r="J1294" s="108"/>
      <c r="K1294" s="108">
        <v>4.58E-2</v>
      </c>
      <c r="L1294" s="108">
        <v>5.4400000000000004E-2</v>
      </c>
      <c r="M1294" s="108"/>
      <c r="N1294" s="108"/>
      <c r="O1294" s="189">
        <f t="shared" si="40"/>
        <v>40817</v>
      </c>
      <c r="Q1294" s="185">
        <f t="shared" si="41"/>
        <v>1.9999999999999879E-4</v>
      </c>
    </row>
    <row r="1295" spans="1:17" x14ac:dyDescent="0.25">
      <c r="A1295" s="105">
        <v>40834</v>
      </c>
      <c r="B1295" t="s">
        <v>121</v>
      </c>
      <c r="C1295" s="108">
        <v>4.24E-2</v>
      </c>
      <c r="D1295" s="108">
        <v>4.5600000000000002E-2</v>
      </c>
      <c r="E1295" s="108">
        <v>5.2999999999999999E-2</v>
      </c>
      <c r="F1295" s="108">
        <v>4.7E-2</v>
      </c>
      <c r="G1295" s="187">
        <v>0</v>
      </c>
      <c r="H1295" s="108"/>
      <c r="I1295" s="108">
        <v>3.9599999999999996E-2</v>
      </c>
      <c r="J1295" s="108"/>
      <c r="K1295" s="108">
        <v>4.58E-2</v>
      </c>
      <c r="L1295" s="108">
        <v>5.4199999999999998E-2</v>
      </c>
      <c r="M1295" s="108"/>
      <c r="N1295" s="108"/>
      <c r="O1295" s="189">
        <f t="shared" si="40"/>
        <v>40817</v>
      </c>
      <c r="Q1295" s="185">
        <f t="shared" si="41"/>
        <v>1.9999999999999879E-4</v>
      </c>
    </row>
    <row r="1296" spans="1:17" x14ac:dyDescent="0.25">
      <c r="A1296" s="105">
        <v>40835</v>
      </c>
      <c r="B1296" t="s">
        <v>121</v>
      </c>
      <c r="C1296" s="108">
        <v>4.1799999999999997E-2</v>
      </c>
      <c r="D1296" s="108">
        <v>4.5400000000000003E-2</v>
      </c>
      <c r="E1296" s="108">
        <v>5.2699999999999997E-2</v>
      </c>
      <c r="F1296" s="108">
        <v>4.6600000000000003E-2</v>
      </c>
      <c r="G1296" s="187">
        <v>0</v>
      </c>
      <c r="H1296" s="108"/>
      <c r="I1296" s="108">
        <v>3.9699999999999999E-2</v>
      </c>
      <c r="J1296" s="108"/>
      <c r="K1296" s="108">
        <v>4.5600000000000002E-2</v>
      </c>
      <c r="L1296" s="108">
        <v>5.3899999999999997E-2</v>
      </c>
      <c r="M1296" s="108"/>
      <c r="N1296" s="108"/>
      <c r="O1296" s="189">
        <f t="shared" si="40"/>
        <v>40817</v>
      </c>
      <c r="Q1296" s="185">
        <f t="shared" si="41"/>
        <v>1.9999999999999879E-4</v>
      </c>
    </row>
    <row r="1297" spans="1:17" x14ac:dyDescent="0.25">
      <c r="A1297" s="105">
        <v>40837</v>
      </c>
      <c r="B1297" t="s">
        <v>121</v>
      </c>
      <c r="C1297" s="108">
        <v>4.2599999999999999E-2</v>
      </c>
      <c r="D1297" s="108">
        <v>4.6199999999999998E-2</v>
      </c>
      <c r="E1297" s="108">
        <v>5.33E-2</v>
      </c>
      <c r="F1297" s="108">
        <v>4.7399999999999998E-2</v>
      </c>
      <c r="G1297" s="187">
        <v>0</v>
      </c>
      <c r="H1297" s="108"/>
      <c r="I1297" s="108">
        <v>3.9900000000000005E-2</v>
      </c>
      <c r="J1297" s="108"/>
      <c r="K1297" s="108">
        <v>4.6199999999999998E-2</v>
      </c>
      <c r="L1297" s="108">
        <v>5.4100000000000002E-2</v>
      </c>
      <c r="M1297" s="108"/>
      <c r="N1297" s="108"/>
      <c r="O1297" s="189">
        <f t="shared" si="40"/>
        <v>40817</v>
      </c>
      <c r="Q1297" s="185">
        <f t="shared" si="41"/>
        <v>0</v>
      </c>
    </row>
    <row r="1298" spans="1:17" x14ac:dyDescent="0.25">
      <c r="A1298" s="105">
        <v>40840</v>
      </c>
      <c r="B1298" t="s">
        <v>121</v>
      </c>
      <c r="C1298" s="108">
        <v>4.2799999999999998E-2</v>
      </c>
      <c r="D1298" s="108">
        <v>4.6399999999999997E-2</v>
      </c>
      <c r="E1298" s="108">
        <v>5.3499999999999999E-2</v>
      </c>
      <c r="F1298" s="108">
        <v>4.7600000000000003E-2</v>
      </c>
      <c r="G1298" s="187">
        <v>0</v>
      </c>
      <c r="H1298" s="108"/>
      <c r="I1298" s="108">
        <v>4.0099999999999997E-2</v>
      </c>
      <c r="J1298" s="108"/>
      <c r="K1298" s="108">
        <v>4.6300000000000001E-2</v>
      </c>
      <c r="L1298" s="108">
        <v>5.4100000000000002E-2</v>
      </c>
      <c r="M1298" s="108"/>
      <c r="N1298" s="108"/>
      <c r="O1298" s="189">
        <f t="shared" si="40"/>
        <v>40817</v>
      </c>
      <c r="Q1298" s="185">
        <f t="shared" si="41"/>
        <v>-9.9999999999995925E-5</v>
      </c>
    </row>
    <row r="1299" spans="1:17" x14ac:dyDescent="0.25">
      <c r="A1299" s="105">
        <v>40841</v>
      </c>
      <c r="B1299" t="s">
        <v>121</v>
      </c>
      <c r="C1299" s="108">
        <v>4.1500000000000002E-2</v>
      </c>
      <c r="D1299" s="108">
        <v>4.4900000000000002E-2</v>
      </c>
      <c r="E1299" s="108">
        <v>5.1999999999999998E-2</v>
      </c>
      <c r="F1299" s="108">
        <v>4.6100000000000002E-2</v>
      </c>
      <c r="G1299" s="187">
        <v>0</v>
      </c>
      <c r="H1299" s="108"/>
      <c r="I1299" s="108">
        <v>3.8699999999999998E-2</v>
      </c>
      <c r="J1299" s="108"/>
      <c r="K1299" s="108">
        <v>4.4800000000000006E-2</v>
      </c>
      <c r="L1299" s="108">
        <v>5.28E-2</v>
      </c>
      <c r="M1299" s="108"/>
      <c r="N1299" s="108"/>
      <c r="O1299" s="189">
        <f t="shared" si="40"/>
        <v>40817</v>
      </c>
      <c r="Q1299" s="185">
        <f t="shared" si="41"/>
        <v>-9.9999999999995925E-5</v>
      </c>
    </row>
    <row r="1300" spans="1:17" x14ac:dyDescent="0.25">
      <c r="A1300" s="105">
        <v>40842</v>
      </c>
      <c r="B1300" t="s">
        <v>121</v>
      </c>
      <c r="C1300" s="108">
        <v>4.2299999999999997E-2</v>
      </c>
      <c r="D1300" s="108">
        <v>4.5600000000000002E-2</v>
      </c>
      <c r="E1300" s="108">
        <v>5.2499999999999998E-2</v>
      </c>
      <c r="F1300" s="108">
        <v>4.6800000000000001E-2</v>
      </c>
      <c r="G1300" s="187">
        <v>0</v>
      </c>
      <c r="H1300" s="108"/>
      <c r="I1300" s="108">
        <v>3.95E-2</v>
      </c>
      <c r="J1300" s="108"/>
      <c r="K1300" s="108">
        <v>4.5499999999999999E-2</v>
      </c>
      <c r="L1300" s="108">
        <v>5.33E-2</v>
      </c>
      <c r="M1300" s="108"/>
      <c r="N1300" s="108"/>
      <c r="O1300" s="189">
        <f t="shared" si="40"/>
        <v>40817</v>
      </c>
      <c r="Q1300" s="185">
        <f t="shared" si="41"/>
        <v>-1.0000000000000286E-4</v>
      </c>
    </row>
    <row r="1301" spans="1:17" x14ac:dyDescent="0.25">
      <c r="A1301" s="105">
        <v>40843</v>
      </c>
      <c r="B1301" t="s">
        <v>121</v>
      </c>
      <c r="C1301" s="108">
        <v>4.3499999999999997E-2</v>
      </c>
      <c r="D1301" s="108">
        <v>4.6800000000000001E-2</v>
      </c>
      <c r="E1301" s="108">
        <v>5.3699999999999998E-2</v>
      </c>
      <c r="F1301" s="108">
        <v>4.8000000000000001E-2</v>
      </c>
      <c r="G1301" s="187">
        <v>0</v>
      </c>
      <c r="H1301" s="108"/>
      <c r="I1301" s="108">
        <v>4.07E-2</v>
      </c>
      <c r="J1301" s="108"/>
      <c r="K1301" s="108">
        <v>4.6799999999999994E-2</v>
      </c>
      <c r="L1301" s="108">
        <v>5.4600000000000003E-2</v>
      </c>
      <c r="M1301" s="108"/>
      <c r="N1301" s="108"/>
      <c r="O1301" s="189">
        <f t="shared" si="40"/>
        <v>40817</v>
      </c>
      <c r="Q1301" s="185">
        <f t="shared" si="41"/>
        <v>0</v>
      </c>
    </row>
    <row r="1302" spans="1:17" x14ac:dyDescent="0.25">
      <c r="A1302" s="105">
        <v>40856</v>
      </c>
      <c r="B1302" t="s">
        <v>121</v>
      </c>
      <c r="C1302" s="108">
        <v>3.8699999999999998E-2</v>
      </c>
      <c r="D1302" s="108">
        <v>4.2099999999999999E-2</v>
      </c>
      <c r="E1302" s="108">
        <v>4.8899999999999999E-2</v>
      </c>
      <c r="F1302" s="108">
        <v>4.3200000000000002E-2</v>
      </c>
      <c r="G1302" s="187">
        <v>0</v>
      </c>
      <c r="H1302" s="108"/>
      <c r="I1302" s="108">
        <v>3.8399999999999997E-2</v>
      </c>
      <c r="J1302" s="108"/>
      <c r="K1302" s="108">
        <v>4.2800000000000005E-2</v>
      </c>
      <c r="L1302" s="108">
        <v>5.0799999999999998E-2</v>
      </c>
      <c r="M1302" s="108"/>
      <c r="N1302" s="108"/>
      <c r="O1302" s="189">
        <f t="shared" si="40"/>
        <v>40848</v>
      </c>
      <c r="Q1302" s="185">
        <f t="shared" si="41"/>
        <v>7.0000000000000617E-4</v>
      </c>
    </row>
    <row r="1303" spans="1:17" x14ac:dyDescent="0.25">
      <c r="A1303" s="105">
        <v>40857</v>
      </c>
      <c r="B1303" t="s">
        <v>121</v>
      </c>
      <c r="C1303" s="108">
        <v>3.9699999999999999E-2</v>
      </c>
      <c r="D1303" s="108">
        <v>4.3200000000000002E-2</v>
      </c>
      <c r="E1303" s="108">
        <v>4.9799999999999997E-2</v>
      </c>
      <c r="F1303" s="108">
        <v>4.4200000000000003E-2</v>
      </c>
      <c r="G1303" s="187">
        <v>0</v>
      </c>
      <c r="H1303" s="108"/>
      <c r="I1303" s="108">
        <v>3.9300000000000002E-2</v>
      </c>
      <c r="J1303" s="108"/>
      <c r="K1303" s="108">
        <v>4.3899999999999995E-2</v>
      </c>
      <c r="L1303" s="108">
        <v>5.1799999999999999E-2</v>
      </c>
      <c r="M1303" s="108"/>
      <c r="N1303" s="108"/>
      <c r="O1303" s="189">
        <f t="shared" si="40"/>
        <v>40848</v>
      </c>
      <c r="Q1303" s="185">
        <f t="shared" si="41"/>
        <v>6.999999999999923E-4</v>
      </c>
    </row>
    <row r="1304" spans="1:17" x14ac:dyDescent="0.25">
      <c r="A1304" s="105">
        <v>40861</v>
      </c>
      <c r="B1304" t="s">
        <v>121</v>
      </c>
      <c r="C1304" s="108">
        <v>3.9699999999999999E-2</v>
      </c>
      <c r="D1304" s="108">
        <v>4.2999999999999997E-2</v>
      </c>
      <c r="E1304" s="108">
        <v>4.9599999999999998E-2</v>
      </c>
      <c r="F1304" s="108">
        <v>4.41E-2</v>
      </c>
      <c r="G1304" s="187">
        <v>0</v>
      </c>
      <c r="H1304" s="108"/>
      <c r="I1304" s="108">
        <v>3.8900000000000004E-2</v>
      </c>
      <c r="J1304" s="108"/>
      <c r="K1304" s="108">
        <v>4.3799999999999999E-2</v>
      </c>
      <c r="L1304" s="108">
        <v>5.1699999999999996E-2</v>
      </c>
      <c r="M1304" s="108"/>
      <c r="N1304" s="108"/>
      <c r="O1304" s="189">
        <f t="shared" si="40"/>
        <v>40848</v>
      </c>
      <c r="Q1304" s="185">
        <f t="shared" si="41"/>
        <v>8.000000000000021E-4</v>
      </c>
    </row>
    <row r="1305" spans="1:17" x14ac:dyDescent="0.25">
      <c r="A1305" s="105">
        <v>40862</v>
      </c>
      <c r="B1305" t="s">
        <v>121</v>
      </c>
      <c r="C1305" s="108">
        <v>0.04</v>
      </c>
      <c r="D1305" s="108">
        <v>4.3200000000000002E-2</v>
      </c>
      <c r="E1305" s="108">
        <v>4.99E-2</v>
      </c>
      <c r="F1305" s="108">
        <v>4.4400000000000002E-2</v>
      </c>
      <c r="G1305" s="187">
        <v>0</v>
      </c>
      <c r="H1305" s="108"/>
      <c r="I1305" s="108">
        <v>3.9300000000000002E-2</v>
      </c>
      <c r="J1305" s="108"/>
      <c r="K1305" s="108">
        <v>4.4199999999999996E-2</v>
      </c>
      <c r="L1305" s="108">
        <v>5.2000000000000005E-2</v>
      </c>
      <c r="M1305" s="108"/>
      <c r="N1305" s="108"/>
      <c r="O1305" s="189">
        <f t="shared" si="40"/>
        <v>40848</v>
      </c>
      <c r="Q1305" s="185">
        <f t="shared" si="41"/>
        <v>9.9999999999999395E-4</v>
      </c>
    </row>
    <row r="1306" spans="1:17" x14ac:dyDescent="0.25">
      <c r="A1306" s="105">
        <v>40863</v>
      </c>
      <c r="B1306" t="s">
        <v>121</v>
      </c>
      <c r="C1306" s="108">
        <v>3.9600000000000003E-2</v>
      </c>
      <c r="D1306" s="108">
        <v>4.2799999999999998E-2</v>
      </c>
      <c r="E1306" s="108">
        <v>4.9599999999999998E-2</v>
      </c>
      <c r="F1306" s="108">
        <v>4.3999999999999997E-2</v>
      </c>
      <c r="G1306" s="187">
        <v>0</v>
      </c>
      <c r="H1306" s="108"/>
      <c r="I1306" s="108">
        <v>3.9100000000000003E-2</v>
      </c>
      <c r="J1306" s="108"/>
      <c r="K1306" s="108">
        <v>4.3899999999999995E-2</v>
      </c>
      <c r="L1306" s="108">
        <v>5.1799999999999999E-2</v>
      </c>
      <c r="M1306" s="108"/>
      <c r="N1306" s="108"/>
      <c r="O1306" s="189">
        <f t="shared" si="40"/>
        <v>40848</v>
      </c>
      <c r="Q1306" s="185">
        <f t="shared" si="41"/>
        <v>1.0999999999999968E-3</v>
      </c>
    </row>
    <row r="1307" spans="1:17" x14ac:dyDescent="0.25">
      <c r="A1307" s="105">
        <v>40864</v>
      </c>
      <c r="B1307" t="s">
        <v>121</v>
      </c>
      <c r="C1307" s="108">
        <v>3.8800000000000001E-2</v>
      </c>
      <c r="D1307" s="108">
        <v>4.2099999999999999E-2</v>
      </c>
      <c r="E1307" s="108">
        <v>4.8800000000000003E-2</v>
      </c>
      <c r="F1307" s="108">
        <v>4.3200000000000002E-2</v>
      </c>
      <c r="G1307" s="187">
        <v>0</v>
      </c>
      <c r="H1307" s="108"/>
      <c r="I1307" s="108">
        <v>3.8300000000000001E-2</v>
      </c>
      <c r="J1307" s="108"/>
      <c r="K1307" s="108">
        <v>4.3200000000000002E-2</v>
      </c>
      <c r="L1307" s="108">
        <v>5.1200000000000002E-2</v>
      </c>
      <c r="M1307" s="108"/>
      <c r="N1307" s="108"/>
      <c r="O1307" s="189">
        <f t="shared" si="40"/>
        <v>40848</v>
      </c>
      <c r="Q1307" s="185">
        <f t="shared" si="41"/>
        <v>1.1000000000000038E-3</v>
      </c>
    </row>
    <row r="1308" spans="1:17" x14ac:dyDescent="0.25">
      <c r="A1308" s="105">
        <v>40868</v>
      </c>
      <c r="B1308" t="s">
        <v>121</v>
      </c>
      <c r="C1308" s="108">
        <v>3.8699999999999998E-2</v>
      </c>
      <c r="D1308" s="108">
        <v>4.19E-2</v>
      </c>
      <c r="E1308" s="108">
        <v>4.8800000000000003E-2</v>
      </c>
      <c r="F1308" s="108">
        <v>4.3099999999999999E-2</v>
      </c>
      <c r="G1308" s="187">
        <v>0</v>
      </c>
      <c r="H1308" s="108"/>
      <c r="I1308" s="108">
        <v>3.8399999999999997E-2</v>
      </c>
      <c r="J1308" s="108"/>
      <c r="K1308" s="108">
        <v>4.3099999999999999E-2</v>
      </c>
      <c r="L1308" s="108">
        <v>5.1200000000000002E-2</v>
      </c>
      <c r="M1308" s="108"/>
      <c r="N1308" s="108"/>
      <c r="O1308" s="189">
        <f t="shared" si="40"/>
        <v>40848</v>
      </c>
      <c r="Q1308" s="185">
        <f t="shared" si="41"/>
        <v>1.1999999999999997E-3</v>
      </c>
    </row>
    <row r="1309" spans="1:17" x14ac:dyDescent="0.25">
      <c r="A1309" s="105">
        <v>40869</v>
      </c>
      <c r="B1309" t="s">
        <v>121</v>
      </c>
      <c r="C1309" s="108">
        <v>3.8600000000000002E-2</v>
      </c>
      <c r="D1309" s="108">
        <v>4.1700000000000001E-2</v>
      </c>
      <c r="E1309" s="108">
        <v>4.87E-2</v>
      </c>
      <c r="F1309" s="108">
        <v>4.2999999999999997E-2</v>
      </c>
      <c r="G1309" s="187">
        <v>0</v>
      </c>
      <c r="H1309" s="108"/>
      <c r="I1309" s="108">
        <v>3.8100000000000002E-2</v>
      </c>
      <c r="J1309" s="108"/>
      <c r="K1309" s="108">
        <v>4.2900000000000001E-2</v>
      </c>
      <c r="L1309" s="108">
        <v>5.1100000000000007E-2</v>
      </c>
      <c r="M1309" s="108"/>
      <c r="N1309" s="108"/>
      <c r="O1309" s="189">
        <f t="shared" si="40"/>
        <v>40848</v>
      </c>
      <c r="Q1309" s="185">
        <f t="shared" si="41"/>
        <v>1.1999999999999997E-3</v>
      </c>
    </row>
    <row r="1310" spans="1:17" x14ac:dyDescent="0.25">
      <c r="A1310" s="105">
        <v>40872</v>
      </c>
      <c r="B1310" t="s">
        <v>121</v>
      </c>
      <c r="C1310" s="108">
        <v>3.8800000000000001E-2</v>
      </c>
      <c r="D1310" s="108">
        <v>4.19E-2</v>
      </c>
      <c r="E1310" s="108">
        <v>4.9000000000000002E-2</v>
      </c>
      <c r="F1310" s="108">
        <v>4.3200000000000002E-2</v>
      </c>
      <c r="G1310" s="187">
        <v>0</v>
      </c>
      <c r="H1310" s="108"/>
      <c r="I1310" s="108">
        <v>3.85E-2</v>
      </c>
      <c r="J1310" s="108"/>
      <c r="K1310" s="108">
        <v>4.3299999999999998E-2</v>
      </c>
      <c r="L1310" s="108">
        <v>5.1500000000000004E-2</v>
      </c>
      <c r="M1310" s="108"/>
      <c r="N1310" s="108"/>
      <c r="O1310" s="189">
        <f t="shared" si="40"/>
        <v>40848</v>
      </c>
      <c r="Q1310" s="185">
        <f t="shared" si="41"/>
        <v>1.3999999999999985E-3</v>
      </c>
    </row>
    <row r="1311" spans="1:17" x14ac:dyDescent="0.25">
      <c r="A1311" s="105">
        <v>40875</v>
      </c>
      <c r="B1311" t="s">
        <v>121</v>
      </c>
      <c r="C1311" s="108">
        <v>3.8699999999999998E-2</v>
      </c>
      <c r="D1311" s="108">
        <v>4.19E-2</v>
      </c>
      <c r="E1311" s="108">
        <v>4.9099999999999998E-2</v>
      </c>
      <c r="F1311" s="108">
        <v>4.3200000000000002E-2</v>
      </c>
      <c r="G1311" s="187">
        <v>0</v>
      </c>
      <c r="H1311" s="108"/>
      <c r="I1311" s="108">
        <v>3.8900000000000004E-2</v>
      </c>
      <c r="J1311" s="108"/>
      <c r="K1311" s="108">
        <v>4.3400000000000001E-2</v>
      </c>
      <c r="L1311" s="108">
        <v>5.16E-2</v>
      </c>
      <c r="M1311" s="108"/>
      <c r="N1311" s="108"/>
      <c r="O1311" s="189">
        <f t="shared" si="40"/>
        <v>40848</v>
      </c>
      <c r="Q1311" s="185">
        <f t="shared" si="41"/>
        <v>1.5000000000000013E-3</v>
      </c>
    </row>
    <row r="1312" spans="1:17" x14ac:dyDescent="0.25">
      <c r="A1312" s="105">
        <v>40876</v>
      </c>
      <c r="B1312" t="s">
        <v>121</v>
      </c>
      <c r="C1312" s="108">
        <v>3.9100000000000003E-2</v>
      </c>
      <c r="D1312" s="108">
        <v>4.2799999999999998E-2</v>
      </c>
      <c r="E1312" s="108">
        <v>4.9599999999999998E-2</v>
      </c>
      <c r="F1312" s="108">
        <v>4.3799999999999999E-2</v>
      </c>
      <c r="G1312" s="187">
        <v>0</v>
      </c>
      <c r="H1312" s="108"/>
      <c r="I1312" s="108">
        <v>3.9599999999999996E-2</v>
      </c>
      <c r="J1312" s="108"/>
      <c r="K1312" s="108">
        <v>4.41E-2</v>
      </c>
      <c r="L1312" s="108">
        <v>5.2199999999999996E-2</v>
      </c>
      <c r="M1312" s="108"/>
      <c r="N1312" s="108"/>
      <c r="O1312" s="189">
        <f t="shared" si="40"/>
        <v>40848</v>
      </c>
      <c r="Q1312" s="185">
        <f t="shared" si="41"/>
        <v>1.3000000000000025E-3</v>
      </c>
    </row>
    <row r="1313" spans="1:17" x14ac:dyDescent="0.25">
      <c r="A1313" s="105">
        <v>40877</v>
      </c>
      <c r="B1313" t="s">
        <v>121</v>
      </c>
      <c r="C1313" s="108">
        <v>4.0399999999999998E-2</v>
      </c>
      <c r="D1313" s="108">
        <v>4.3799999999999999E-2</v>
      </c>
      <c r="E1313" s="108">
        <v>5.0700000000000002E-2</v>
      </c>
      <c r="F1313" s="108">
        <v>4.4999999999999998E-2</v>
      </c>
      <c r="G1313" s="187">
        <v>0</v>
      </c>
      <c r="H1313" s="108"/>
      <c r="I1313" s="108">
        <v>4.07E-2</v>
      </c>
      <c r="J1313" s="108"/>
      <c r="K1313" s="108">
        <v>4.5100000000000001E-2</v>
      </c>
      <c r="L1313" s="108">
        <v>5.3200000000000004E-2</v>
      </c>
      <c r="M1313" s="108"/>
      <c r="N1313" s="108"/>
      <c r="O1313" s="189">
        <f t="shared" si="40"/>
        <v>40848</v>
      </c>
      <c r="Q1313" s="185">
        <f t="shared" si="41"/>
        <v>1.3000000000000025E-3</v>
      </c>
    </row>
    <row r="1314" spans="1:17" x14ac:dyDescent="0.25">
      <c r="A1314" s="105">
        <v>40878</v>
      </c>
      <c r="B1314" t="s">
        <v>121</v>
      </c>
      <c r="C1314" s="108">
        <v>4.1099999999999998E-2</v>
      </c>
      <c r="D1314" s="108">
        <v>4.4600000000000001E-2</v>
      </c>
      <c r="E1314" s="108">
        <v>5.1700000000000003E-2</v>
      </c>
      <c r="F1314" s="108">
        <v>4.58E-2</v>
      </c>
      <c r="G1314" s="187">
        <v>0</v>
      </c>
      <c r="H1314" s="108"/>
      <c r="I1314" s="108">
        <v>4.0999999999999995E-2</v>
      </c>
      <c r="J1314" s="108"/>
      <c r="K1314" s="108">
        <v>4.5700000000000005E-2</v>
      </c>
      <c r="L1314" s="108">
        <v>5.4100000000000002E-2</v>
      </c>
      <c r="M1314" s="108"/>
      <c r="N1314" s="108"/>
      <c r="O1314" s="189">
        <f t="shared" si="40"/>
        <v>40878</v>
      </c>
      <c r="Q1314" s="185">
        <f t="shared" si="41"/>
        <v>1.1000000000000038E-3</v>
      </c>
    </row>
    <row r="1315" spans="1:17" x14ac:dyDescent="0.25">
      <c r="A1315" s="105">
        <v>40879</v>
      </c>
      <c r="B1315" t="s">
        <v>121</v>
      </c>
      <c r="C1315" s="108">
        <v>4.0099999999999997E-2</v>
      </c>
      <c r="D1315" s="108">
        <v>4.36E-2</v>
      </c>
      <c r="E1315" s="108">
        <v>5.0900000000000001E-2</v>
      </c>
      <c r="F1315" s="108">
        <v>4.4900000000000002E-2</v>
      </c>
      <c r="G1315" s="187">
        <v>0</v>
      </c>
      <c r="H1315" s="108"/>
      <c r="I1315" s="108">
        <v>3.9800000000000002E-2</v>
      </c>
      <c r="J1315" s="108"/>
      <c r="K1315" s="108">
        <v>4.4500000000000005E-2</v>
      </c>
      <c r="L1315" s="108">
        <v>5.2900000000000003E-2</v>
      </c>
      <c r="M1315" s="108"/>
      <c r="N1315" s="108"/>
      <c r="O1315" s="189">
        <f t="shared" si="40"/>
        <v>40878</v>
      </c>
      <c r="Q1315" s="185">
        <f t="shared" si="41"/>
        <v>9.0000000000000496E-4</v>
      </c>
    </row>
    <row r="1316" spans="1:17" x14ac:dyDescent="0.25">
      <c r="A1316" s="105">
        <v>40882</v>
      </c>
      <c r="B1316" t="s">
        <v>121</v>
      </c>
      <c r="C1316" s="108">
        <v>4.02E-2</v>
      </c>
      <c r="D1316" s="108">
        <v>4.3700000000000003E-2</v>
      </c>
      <c r="E1316" s="108">
        <v>5.11E-2</v>
      </c>
      <c r="F1316" s="108">
        <v>4.4999999999999998E-2</v>
      </c>
      <c r="G1316" s="187">
        <v>0</v>
      </c>
      <c r="H1316" s="108"/>
      <c r="I1316" s="108">
        <v>4.0300000000000002E-2</v>
      </c>
      <c r="J1316" s="108"/>
      <c r="K1316" s="108">
        <v>4.4600000000000001E-2</v>
      </c>
      <c r="L1316" s="108">
        <v>5.2900000000000003E-2</v>
      </c>
      <c r="M1316" s="108"/>
      <c r="N1316" s="108"/>
      <c r="O1316" s="189">
        <f t="shared" si="40"/>
        <v>40878</v>
      </c>
      <c r="Q1316" s="185">
        <f t="shared" si="41"/>
        <v>8.9999999999999802E-4</v>
      </c>
    </row>
    <row r="1317" spans="1:17" x14ac:dyDescent="0.25">
      <c r="A1317" s="105">
        <v>40883</v>
      </c>
      <c r="B1317" t="s">
        <v>121</v>
      </c>
      <c r="C1317" s="108">
        <v>4.0899999999999999E-2</v>
      </c>
      <c r="D1317" s="108">
        <v>4.4400000000000002E-2</v>
      </c>
      <c r="E1317" s="108">
        <v>5.1700000000000003E-2</v>
      </c>
      <c r="F1317" s="108">
        <v>4.5699999999999998E-2</v>
      </c>
      <c r="G1317" s="187">
        <v>0</v>
      </c>
      <c r="H1317" s="108"/>
      <c r="I1317" s="108">
        <v>4.07E-2</v>
      </c>
      <c r="J1317" s="108"/>
      <c r="K1317" s="108">
        <v>4.5199999999999997E-2</v>
      </c>
      <c r="L1317" s="108">
        <v>5.3399999999999996E-2</v>
      </c>
      <c r="M1317" s="108"/>
      <c r="N1317" s="108"/>
      <c r="O1317" s="189">
        <f t="shared" si="40"/>
        <v>40878</v>
      </c>
      <c r="Q1317" s="185">
        <f t="shared" si="41"/>
        <v>7.9999999999999516E-4</v>
      </c>
    </row>
    <row r="1318" spans="1:17" x14ac:dyDescent="0.25">
      <c r="A1318" s="105">
        <v>40885</v>
      </c>
      <c r="B1318" t="s">
        <v>121</v>
      </c>
      <c r="C1318" s="108">
        <v>0.04</v>
      </c>
      <c r="D1318" s="108">
        <v>4.3499999999999997E-2</v>
      </c>
      <c r="E1318" s="108">
        <v>5.0799999999999998E-2</v>
      </c>
      <c r="F1318" s="108">
        <v>4.48E-2</v>
      </c>
      <c r="G1318" s="187">
        <v>0</v>
      </c>
      <c r="H1318" s="108"/>
      <c r="I1318" s="108">
        <v>3.95E-2</v>
      </c>
      <c r="J1318" s="108"/>
      <c r="K1318" s="108">
        <v>4.4199999999999996E-2</v>
      </c>
      <c r="L1318" s="108">
        <v>5.2499999999999998E-2</v>
      </c>
      <c r="M1318" s="108"/>
      <c r="N1318" s="108"/>
      <c r="O1318" s="189">
        <f t="shared" si="40"/>
        <v>40878</v>
      </c>
      <c r="Q1318" s="185">
        <f t="shared" si="41"/>
        <v>6.9999999999999923E-4</v>
      </c>
    </row>
    <row r="1319" spans="1:17" x14ac:dyDescent="0.25">
      <c r="A1319" s="105">
        <v>40886</v>
      </c>
      <c r="B1319" t="s">
        <v>121</v>
      </c>
      <c r="C1319" s="108">
        <v>4.1300000000000003E-2</v>
      </c>
      <c r="D1319" s="108">
        <v>4.4499999999999998E-2</v>
      </c>
      <c r="E1319" s="108">
        <v>5.1700000000000003E-2</v>
      </c>
      <c r="F1319" s="108">
        <v>4.58E-2</v>
      </c>
      <c r="G1319" s="187">
        <v>0</v>
      </c>
      <c r="H1319" s="108"/>
      <c r="I1319" s="108">
        <v>4.0500000000000001E-2</v>
      </c>
      <c r="J1319" s="108"/>
      <c r="K1319" s="108">
        <v>4.5199999999999997E-2</v>
      </c>
      <c r="L1319" s="108">
        <v>5.3499999999999999E-2</v>
      </c>
      <c r="M1319" s="108"/>
      <c r="N1319" s="108"/>
      <c r="O1319" s="189">
        <f t="shared" si="40"/>
        <v>40878</v>
      </c>
      <c r="Q1319" s="185">
        <f t="shared" si="41"/>
        <v>6.9999999999999923E-4</v>
      </c>
    </row>
    <row r="1320" spans="1:17" x14ac:dyDescent="0.25">
      <c r="A1320" s="105">
        <v>40889</v>
      </c>
      <c r="B1320" t="s">
        <v>121</v>
      </c>
      <c r="C1320" s="108">
        <v>4.07E-2</v>
      </c>
      <c r="D1320" s="108">
        <v>4.3999999999999997E-2</v>
      </c>
      <c r="E1320" s="108">
        <v>5.1200000000000002E-2</v>
      </c>
      <c r="F1320" s="108">
        <v>4.53E-2</v>
      </c>
      <c r="G1320" s="187">
        <v>0</v>
      </c>
      <c r="H1320" s="108"/>
      <c r="I1320" s="108">
        <v>4.0199999999999993E-2</v>
      </c>
      <c r="J1320" s="108"/>
      <c r="K1320" s="108">
        <v>4.4699999999999997E-2</v>
      </c>
      <c r="L1320" s="108">
        <v>5.2999999999999999E-2</v>
      </c>
      <c r="M1320" s="108"/>
      <c r="N1320" s="108"/>
      <c r="O1320" s="189">
        <f t="shared" si="40"/>
        <v>40878</v>
      </c>
      <c r="Q1320" s="185">
        <f t="shared" si="41"/>
        <v>6.9999999999999923E-4</v>
      </c>
    </row>
    <row r="1321" spans="1:17" x14ac:dyDescent="0.25">
      <c r="A1321" s="105">
        <v>40891</v>
      </c>
      <c r="B1321" t="s">
        <v>121</v>
      </c>
      <c r="C1321" s="108">
        <v>3.9300000000000002E-2</v>
      </c>
      <c r="D1321" s="108">
        <v>4.2599999999999999E-2</v>
      </c>
      <c r="E1321" s="108">
        <v>4.9799999999999997E-2</v>
      </c>
      <c r="F1321" s="108">
        <v>4.3900000000000002E-2</v>
      </c>
      <c r="G1321" s="187">
        <v>0</v>
      </c>
      <c r="H1321" s="108"/>
      <c r="I1321" s="108">
        <v>3.8800000000000001E-2</v>
      </c>
      <c r="J1321" s="108"/>
      <c r="K1321" s="108">
        <v>4.3299999999999998E-2</v>
      </c>
      <c r="L1321" s="108">
        <v>5.16E-2</v>
      </c>
      <c r="M1321" s="108"/>
      <c r="N1321" s="108"/>
      <c r="O1321" s="189">
        <f t="shared" si="40"/>
        <v>40878</v>
      </c>
      <c r="Q1321" s="185">
        <f t="shared" si="41"/>
        <v>6.9999999999999923E-4</v>
      </c>
    </row>
    <row r="1322" spans="1:17" x14ac:dyDescent="0.25">
      <c r="A1322" s="105">
        <v>40892</v>
      </c>
      <c r="B1322" t="s">
        <v>121</v>
      </c>
      <c r="C1322" s="108">
        <v>3.95E-2</v>
      </c>
      <c r="D1322" s="108">
        <v>4.2799999999999998E-2</v>
      </c>
      <c r="E1322" s="108">
        <v>0.05</v>
      </c>
      <c r="F1322" s="108">
        <v>4.41E-2</v>
      </c>
      <c r="G1322" s="187">
        <v>0</v>
      </c>
      <c r="H1322" s="108"/>
      <c r="I1322" s="108">
        <v>3.9E-2</v>
      </c>
      <c r="J1322" s="108"/>
      <c r="K1322" s="108">
        <v>4.3400000000000001E-2</v>
      </c>
      <c r="L1322" s="108">
        <v>5.1900000000000002E-2</v>
      </c>
      <c r="M1322" s="108"/>
      <c r="N1322" s="108"/>
      <c r="O1322" s="189">
        <f t="shared" si="40"/>
        <v>40878</v>
      </c>
      <c r="Q1322" s="185">
        <f t="shared" si="41"/>
        <v>6.0000000000000331E-4</v>
      </c>
    </row>
    <row r="1323" spans="1:17" x14ac:dyDescent="0.25">
      <c r="A1323" s="105">
        <v>40893</v>
      </c>
      <c r="B1323" t="s">
        <v>121</v>
      </c>
      <c r="C1323" s="108">
        <v>3.8800000000000001E-2</v>
      </c>
      <c r="D1323" s="108">
        <v>4.2099999999999999E-2</v>
      </c>
      <c r="E1323" s="108">
        <v>4.9299999999999997E-2</v>
      </c>
      <c r="F1323" s="108">
        <v>4.3400000000000001E-2</v>
      </c>
      <c r="G1323" s="187">
        <v>0</v>
      </c>
      <c r="H1323" s="108"/>
      <c r="I1323" s="108">
        <v>3.8199999999999998E-2</v>
      </c>
      <c r="J1323" s="108"/>
      <c r="K1323" s="108">
        <v>4.2699999999999995E-2</v>
      </c>
      <c r="L1323" s="108">
        <v>5.1200000000000002E-2</v>
      </c>
      <c r="M1323" s="108"/>
      <c r="N1323" s="108"/>
      <c r="O1323" s="189">
        <f t="shared" si="40"/>
        <v>40878</v>
      </c>
      <c r="Q1323" s="185">
        <f t="shared" si="41"/>
        <v>5.9999999999999637E-4</v>
      </c>
    </row>
    <row r="1324" spans="1:17" x14ac:dyDescent="0.25">
      <c r="A1324" s="105">
        <v>40896</v>
      </c>
      <c r="B1324" t="s">
        <v>121</v>
      </c>
      <c r="C1324" s="108">
        <v>3.8300000000000001E-2</v>
      </c>
      <c r="D1324" s="108">
        <v>4.1599999999999998E-2</v>
      </c>
      <c r="E1324" s="108">
        <v>4.9000000000000002E-2</v>
      </c>
      <c r="F1324" s="108">
        <v>4.2999999999999997E-2</v>
      </c>
      <c r="G1324" s="187">
        <v>0</v>
      </c>
      <c r="H1324" s="108"/>
      <c r="I1324" s="108">
        <v>3.7599999999999995E-2</v>
      </c>
      <c r="J1324" s="108"/>
      <c r="K1324" s="108">
        <v>4.2099999999999999E-2</v>
      </c>
      <c r="L1324" s="108">
        <v>5.0799999999999998E-2</v>
      </c>
      <c r="M1324" s="108"/>
      <c r="N1324" s="108"/>
      <c r="O1324" s="189">
        <f t="shared" si="40"/>
        <v>40878</v>
      </c>
      <c r="Q1324" s="185">
        <f t="shared" si="41"/>
        <v>5.0000000000000044E-4</v>
      </c>
    </row>
    <row r="1325" spans="1:17" x14ac:dyDescent="0.25">
      <c r="A1325" s="105">
        <v>40897</v>
      </c>
      <c r="B1325" t="s">
        <v>121</v>
      </c>
      <c r="C1325" s="108">
        <v>3.95E-2</v>
      </c>
      <c r="D1325" s="108">
        <v>4.2799999999999998E-2</v>
      </c>
      <c r="E1325" s="108">
        <v>5.0299999999999997E-2</v>
      </c>
      <c r="F1325" s="108">
        <v>4.4200000000000003E-2</v>
      </c>
      <c r="G1325" s="187">
        <v>0</v>
      </c>
      <c r="H1325" s="108"/>
      <c r="I1325" s="108">
        <v>3.8699999999999998E-2</v>
      </c>
      <c r="J1325" s="108"/>
      <c r="K1325" s="108">
        <v>4.3299999999999998E-2</v>
      </c>
      <c r="L1325" s="108">
        <v>5.21E-2</v>
      </c>
      <c r="M1325" s="108"/>
      <c r="N1325" s="108"/>
      <c r="O1325" s="189">
        <f t="shared" si="40"/>
        <v>40878</v>
      </c>
      <c r="Q1325" s="185">
        <f t="shared" si="41"/>
        <v>5.0000000000000044E-4</v>
      </c>
    </row>
    <row r="1326" spans="1:17" x14ac:dyDescent="0.25">
      <c r="A1326" s="105">
        <v>40898</v>
      </c>
      <c r="B1326" t="s">
        <v>121</v>
      </c>
      <c r="C1326" s="108">
        <v>4.0300000000000002E-2</v>
      </c>
      <c r="D1326" s="108">
        <v>4.3499999999999997E-2</v>
      </c>
      <c r="E1326" s="108">
        <v>5.11E-2</v>
      </c>
      <c r="F1326" s="108">
        <v>4.4999999999999998E-2</v>
      </c>
      <c r="G1326" s="187">
        <v>0</v>
      </c>
      <c r="H1326" s="108"/>
      <c r="I1326" s="108">
        <v>3.9E-2</v>
      </c>
      <c r="J1326" s="108"/>
      <c r="K1326" s="108">
        <v>4.4000000000000004E-2</v>
      </c>
      <c r="L1326" s="108">
        <v>5.28E-2</v>
      </c>
      <c r="M1326" s="108"/>
      <c r="N1326" s="108"/>
      <c r="O1326" s="189">
        <f t="shared" si="40"/>
        <v>40878</v>
      </c>
      <c r="Q1326" s="185">
        <f t="shared" si="41"/>
        <v>5.0000000000000738E-4</v>
      </c>
    </row>
    <row r="1327" spans="1:17" x14ac:dyDescent="0.25">
      <c r="A1327" s="105">
        <v>40900</v>
      </c>
      <c r="B1327" t="s">
        <v>121</v>
      </c>
      <c r="C1327" s="108">
        <v>4.1000000000000002E-2</v>
      </c>
      <c r="D1327" s="108">
        <v>4.4200000000000003E-2</v>
      </c>
      <c r="E1327" s="108">
        <v>5.1799999999999999E-2</v>
      </c>
      <c r="F1327" s="108">
        <v>4.5699999999999998E-2</v>
      </c>
      <c r="G1327" s="187">
        <v>0</v>
      </c>
      <c r="H1327" s="108"/>
      <c r="I1327" s="108">
        <v>3.9800000000000002E-2</v>
      </c>
      <c r="J1327" s="108"/>
      <c r="K1327" s="108">
        <v>4.4699999999999997E-2</v>
      </c>
      <c r="L1327" s="108">
        <v>5.3499999999999999E-2</v>
      </c>
      <c r="M1327" s="108"/>
      <c r="N1327" s="108"/>
      <c r="O1327" s="189">
        <f t="shared" si="40"/>
        <v>40878</v>
      </c>
      <c r="Q1327" s="185">
        <f t="shared" si="41"/>
        <v>4.9999999999999351E-4</v>
      </c>
    </row>
    <row r="1328" spans="1:17" x14ac:dyDescent="0.25">
      <c r="A1328" s="105">
        <v>40904</v>
      </c>
      <c r="B1328" t="s">
        <v>121</v>
      </c>
      <c r="C1328" s="108">
        <v>4.07E-2</v>
      </c>
      <c r="D1328" s="108">
        <v>4.3900000000000002E-2</v>
      </c>
      <c r="E1328" s="108">
        <v>5.1499999999999997E-2</v>
      </c>
      <c r="F1328" s="108">
        <v>4.5400000000000003E-2</v>
      </c>
      <c r="G1328" s="187">
        <v>0</v>
      </c>
      <c r="H1328" s="108"/>
      <c r="I1328" s="108">
        <v>3.9399999999999998E-2</v>
      </c>
      <c r="J1328" s="108"/>
      <c r="K1328" s="108">
        <v>4.4400000000000002E-2</v>
      </c>
      <c r="L1328" s="108">
        <v>5.3200000000000004E-2</v>
      </c>
      <c r="M1328" s="108"/>
      <c r="N1328" s="108"/>
      <c r="O1328" s="189">
        <f t="shared" si="40"/>
        <v>40878</v>
      </c>
      <c r="Q1328" s="185">
        <f t="shared" si="41"/>
        <v>5.0000000000000044E-4</v>
      </c>
    </row>
    <row r="1329" spans="1:17" x14ac:dyDescent="0.25">
      <c r="A1329" s="105">
        <v>40905</v>
      </c>
      <c r="B1329" t="s">
        <v>121</v>
      </c>
      <c r="C1329" s="108">
        <v>3.9300000000000002E-2</v>
      </c>
      <c r="D1329" s="108">
        <v>4.2500000000000003E-2</v>
      </c>
      <c r="E1329" s="108">
        <v>5.0099999999999999E-2</v>
      </c>
      <c r="F1329" s="108">
        <v>4.3999999999999997E-2</v>
      </c>
      <c r="G1329" s="187">
        <v>0</v>
      </c>
      <c r="H1329" s="108"/>
      <c r="I1329" s="108">
        <v>3.7900000000000003E-2</v>
      </c>
      <c r="J1329" s="108"/>
      <c r="K1329" s="108">
        <v>4.2999999999999997E-2</v>
      </c>
      <c r="L1329" s="108">
        <v>5.1799999999999999E-2</v>
      </c>
      <c r="M1329" s="108"/>
      <c r="N1329" s="108"/>
      <c r="O1329" s="189">
        <f t="shared" si="40"/>
        <v>40878</v>
      </c>
      <c r="Q1329" s="185">
        <f t="shared" si="41"/>
        <v>4.9999999999999351E-4</v>
      </c>
    </row>
    <row r="1330" spans="1:17" x14ac:dyDescent="0.25">
      <c r="A1330" s="105">
        <v>40907</v>
      </c>
      <c r="B1330" t="s">
        <v>121</v>
      </c>
      <c r="C1330" s="108">
        <v>3.9100000000000003E-2</v>
      </c>
      <c r="D1330" s="108">
        <v>4.24E-2</v>
      </c>
      <c r="E1330" s="108">
        <v>4.99E-2</v>
      </c>
      <c r="F1330" s="108">
        <v>4.3799999999999999E-2</v>
      </c>
      <c r="G1330" s="187">
        <v>0</v>
      </c>
      <c r="H1330" s="108"/>
      <c r="I1330" s="108">
        <v>3.7699999999999997E-2</v>
      </c>
      <c r="J1330" s="108"/>
      <c r="K1330" s="108">
        <v>4.2900000000000001E-2</v>
      </c>
      <c r="L1330" s="108">
        <v>5.16E-2</v>
      </c>
      <c r="M1330" s="108"/>
      <c r="N1330" s="108"/>
      <c r="O1330" s="189">
        <f t="shared" si="40"/>
        <v>40878</v>
      </c>
      <c r="Q1330" s="185">
        <f t="shared" si="41"/>
        <v>5.0000000000000044E-4</v>
      </c>
    </row>
    <row r="1331" spans="1:17" x14ac:dyDescent="0.25">
      <c r="A1331" s="105">
        <v>40911</v>
      </c>
      <c r="B1331" t="s">
        <v>121</v>
      </c>
      <c r="C1331" s="108">
        <v>4.02E-2</v>
      </c>
      <c r="D1331" s="108">
        <v>4.3400000000000001E-2</v>
      </c>
      <c r="E1331" s="108">
        <v>5.0999999999999997E-2</v>
      </c>
      <c r="F1331" s="108">
        <v>4.4900000000000002E-2</v>
      </c>
      <c r="G1331" s="187">
        <v>0</v>
      </c>
      <c r="H1331" s="108"/>
      <c r="I1331" s="108">
        <v>3.8399999999999997E-2</v>
      </c>
      <c r="J1331" s="108"/>
      <c r="K1331" s="108">
        <v>4.3899999999999995E-2</v>
      </c>
      <c r="L1331" s="108">
        <v>5.2600000000000001E-2</v>
      </c>
      <c r="M1331" s="108"/>
      <c r="N1331" s="108"/>
      <c r="O1331" s="189">
        <f t="shared" si="40"/>
        <v>40909</v>
      </c>
      <c r="Q1331" s="185">
        <f t="shared" si="41"/>
        <v>4.9999999999999351E-4</v>
      </c>
    </row>
    <row r="1332" spans="1:17" x14ac:dyDescent="0.25">
      <c r="A1332" s="105">
        <v>40912</v>
      </c>
      <c r="B1332" t="s">
        <v>121</v>
      </c>
      <c r="C1332" s="108">
        <v>4.07E-2</v>
      </c>
      <c r="D1332" s="108">
        <v>4.3799999999999999E-2</v>
      </c>
      <c r="E1332" s="108">
        <v>5.1499999999999997E-2</v>
      </c>
      <c r="F1332" s="108">
        <v>4.53E-2</v>
      </c>
      <c r="G1332" s="187">
        <v>0</v>
      </c>
      <c r="H1332" s="108"/>
      <c r="I1332" s="108">
        <v>3.8900000000000004E-2</v>
      </c>
      <c r="J1332" s="108"/>
      <c r="K1332" s="108">
        <v>4.4299999999999999E-2</v>
      </c>
      <c r="L1332" s="108">
        <v>5.2999999999999999E-2</v>
      </c>
      <c r="M1332" s="108"/>
      <c r="N1332" s="108"/>
      <c r="O1332" s="189">
        <f t="shared" si="40"/>
        <v>40909</v>
      </c>
      <c r="Q1332" s="185">
        <f t="shared" si="41"/>
        <v>5.0000000000000044E-4</v>
      </c>
    </row>
    <row r="1333" spans="1:17" x14ac:dyDescent="0.25">
      <c r="A1333" s="105">
        <v>40913</v>
      </c>
      <c r="B1333" t="s">
        <v>121</v>
      </c>
      <c r="C1333" s="108">
        <v>4.0899999999999999E-2</v>
      </c>
      <c r="D1333" s="108">
        <v>4.3900000000000002E-2</v>
      </c>
      <c r="E1333" s="108">
        <v>5.1400000000000001E-2</v>
      </c>
      <c r="F1333" s="108">
        <v>4.5400000000000003E-2</v>
      </c>
      <c r="G1333" s="187">
        <v>0</v>
      </c>
      <c r="H1333" s="108"/>
      <c r="I1333" s="108">
        <v>3.9100000000000003E-2</v>
      </c>
      <c r="J1333" s="108"/>
      <c r="K1333" s="108">
        <v>4.4400000000000002E-2</v>
      </c>
      <c r="L1333" s="108">
        <v>5.2900000000000003E-2</v>
      </c>
      <c r="M1333" s="108"/>
      <c r="N1333" s="108"/>
      <c r="O1333" s="189">
        <f t="shared" si="40"/>
        <v>40909</v>
      </c>
      <c r="Q1333" s="185">
        <f t="shared" si="41"/>
        <v>5.0000000000000044E-4</v>
      </c>
    </row>
    <row r="1334" spans="1:17" x14ac:dyDescent="0.25">
      <c r="A1334" s="105">
        <v>40914</v>
      </c>
      <c r="B1334" t="s">
        <v>121</v>
      </c>
      <c r="C1334" s="108">
        <v>4.02E-2</v>
      </c>
      <c r="D1334" s="108">
        <v>4.3499999999999997E-2</v>
      </c>
      <c r="E1334" s="108">
        <v>5.0999999999999997E-2</v>
      </c>
      <c r="F1334" s="108">
        <v>4.4900000000000002E-2</v>
      </c>
      <c r="G1334" s="187">
        <v>0</v>
      </c>
      <c r="H1334" s="108"/>
      <c r="I1334" s="108">
        <v>3.85E-2</v>
      </c>
      <c r="J1334" s="108"/>
      <c r="K1334" s="108">
        <v>4.3899999999999995E-2</v>
      </c>
      <c r="L1334" s="108">
        <v>5.2499999999999998E-2</v>
      </c>
      <c r="M1334" s="108"/>
      <c r="N1334" s="108"/>
      <c r="O1334" s="189">
        <f t="shared" si="40"/>
        <v>40909</v>
      </c>
      <c r="Q1334" s="185">
        <f t="shared" si="41"/>
        <v>3.9999999999999758E-4</v>
      </c>
    </row>
    <row r="1335" spans="1:17" x14ac:dyDescent="0.25">
      <c r="A1335" s="105">
        <v>40918</v>
      </c>
      <c r="B1335" t="s">
        <v>121</v>
      </c>
      <c r="C1335" s="108">
        <v>4.0300000000000002E-2</v>
      </c>
      <c r="D1335" s="108">
        <v>4.3499999999999997E-2</v>
      </c>
      <c r="E1335" s="108">
        <v>5.0900000000000001E-2</v>
      </c>
      <c r="F1335" s="108">
        <v>4.4900000000000002E-2</v>
      </c>
      <c r="G1335" s="187">
        <v>0</v>
      </c>
      <c r="H1335" s="108"/>
      <c r="I1335" s="108">
        <v>3.8599999999999995E-2</v>
      </c>
      <c r="J1335" s="108"/>
      <c r="K1335" s="108">
        <v>4.3899999999999995E-2</v>
      </c>
      <c r="L1335" s="108">
        <v>5.2499999999999998E-2</v>
      </c>
      <c r="M1335" s="108"/>
      <c r="N1335" s="108"/>
      <c r="O1335" s="189">
        <f t="shared" si="40"/>
        <v>40909</v>
      </c>
      <c r="Q1335" s="185">
        <f t="shared" si="41"/>
        <v>3.9999999999999758E-4</v>
      </c>
    </row>
    <row r="1336" spans="1:17" x14ac:dyDescent="0.25">
      <c r="A1336" s="105">
        <v>40919</v>
      </c>
      <c r="B1336" t="s">
        <v>121</v>
      </c>
      <c r="C1336" s="108">
        <v>3.9699999999999999E-2</v>
      </c>
      <c r="D1336" s="108">
        <v>4.2799999999999998E-2</v>
      </c>
      <c r="E1336" s="108">
        <v>5.0299999999999997E-2</v>
      </c>
      <c r="F1336" s="108">
        <v>4.4299999999999999E-2</v>
      </c>
      <c r="G1336" s="187">
        <v>0</v>
      </c>
      <c r="H1336" s="108"/>
      <c r="I1336" s="108">
        <v>3.7999999999999999E-2</v>
      </c>
      <c r="J1336" s="108"/>
      <c r="K1336" s="108">
        <v>4.3299999999999998E-2</v>
      </c>
      <c r="L1336" s="108">
        <v>5.2000000000000005E-2</v>
      </c>
      <c r="M1336" s="108"/>
      <c r="N1336" s="108"/>
      <c r="O1336" s="189">
        <f t="shared" si="40"/>
        <v>40909</v>
      </c>
      <c r="Q1336" s="185">
        <f t="shared" si="41"/>
        <v>5.0000000000000044E-4</v>
      </c>
    </row>
    <row r="1337" spans="1:17" x14ac:dyDescent="0.25">
      <c r="A1337" s="105">
        <v>40920</v>
      </c>
      <c r="B1337" t="s">
        <v>121</v>
      </c>
      <c r="C1337" s="108">
        <v>3.9800000000000002E-2</v>
      </c>
      <c r="D1337" s="108">
        <v>4.2999999999999997E-2</v>
      </c>
      <c r="E1337" s="108">
        <v>5.0299999999999997E-2</v>
      </c>
      <c r="F1337" s="108">
        <v>4.4400000000000002E-2</v>
      </c>
      <c r="G1337" s="187">
        <v>0</v>
      </c>
      <c r="H1337" s="108"/>
      <c r="I1337" s="108">
        <v>3.9E-2</v>
      </c>
      <c r="J1337" s="108"/>
      <c r="K1337" s="108">
        <v>4.3499999999999997E-2</v>
      </c>
      <c r="L1337" s="108">
        <v>5.21E-2</v>
      </c>
      <c r="M1337" s="108"/>
      <c r="N1337" s="108"/>
      <c r="O1337" s="189">
        <f t="shared" si="40"/>
        <v>40909</v>
      </c>
      <c r="Q1337" s="185">
        <f t="shared" si="41"/>
        <v>5.0000000000000044E-4</v>
      </c>
    </row>
    <row r="1338" spans="1:17" x14ac:dyDescent="0.25">
      <c r="A1338" s="105">
        <v>40921</v>
      </c>
      <c r="B1338" t="s">
        <v>121</v>
      </c>
      <c r="C1338" s="108">
        <v>3.9100000000000003E-2</v>
      </c>
      <c r="D1338" s="108">
        <v>4.2200000000000001E-2</v>
      </c>
      <c r="E1338" s="108">
        <v>4.9500000000000002E-2</v>
      </c>
      <c r="F1338" s="108">
        <v>4.36E-2</v>
      </c>
      <c r="G1338" s="187">
        <v>0</v>
      </c>
      <c r="H1338" s="108"/>
      <c r="I1338" s="108">
        <v>3.8100000000000002E-2</v>
      </c>
      <c r="J1338" s="108"/>
      <c r="K1338" s="108">
        <v>4.2699999999999995E-2</v>
      </c>
      <c r="L1338" s="108">
        <v>5.1299999999999998E-2</v>
      </c>
      <c r="M1338" s="108"/>
      <c r="N1338" s="108"/>
      <c r="O1338" s="189">
        <f t="shared" si="40"/>
        <v>40909</v>
      </c>
      <c r="Q1338" s="185">
        <f t="shared" si="41"/>
        <v>4.9999999999999351E-4</v>
      </c>
    </row>
    <row r="1339" spans="1:17" x14ac:dyDescent="0.25">
      <c r="A1339" s="105">
        <v>40925</v>
      </c>
      <c r="B1339" t="s">
        <v>121</v>
      </c>
      <c r="C1339" s="108">
        <v>3.8899999999999997E-2</v>
      </c>
      <c r="D1339" s="108">
        <v>4.2099999999999999E-2</v>
      </c>
      <c r="E1339" s="108">
        <v>4.9299999999999997E-2</v>
      </c>
      <c r="F1339" s="108">
        <v>4.3400000000000001E-2</v>
      </c>
      <c r="G1339" s="187">
        <v>0</v>
      </c>
      <c r="H1339" s="108"/>
      <c r="I1339" s="108">
        <v>3.7900000000000003E-2</v>
      </c>
      <c r="J1339" s="108"/>
      <c r="K1339" s="108">
        <v>4.2599999999999999E-2</v>
      </c>
      <c r="L1339" s="108">
        <v>5.1100000000000007E-2</v>
      </c>
      <c r="M1339" s="108"/>
      <c r="N1339" s="108"/>
      <c r="O1339" s="189">
        <f t="shared" si="40"/>
        <v>40909</v>
      </c>
      <c r="Q1339" s="185">
        <f t="shared" si="41"/>
        <v>5.0000000000000044E-4</v>
      </c>
    </row>
    <row r="1340" spans="1:17" x14ac:dyDescent="0.25">
      <c r="A1340" s="105">
        <v>40926</v>
      </c>
      <c r="B1340" t="s">
        <v>121</v>
      </c>
      <c r="C1340" s="108">
        <v>3.95E-2</v>
      </c>
      <c r="D1340" s="108">
        <v>4.2700000000000002E-2</v>
      </c>
      <c r="E1340" s="108">
        <v>0.05</v>
      </c>
      <c r="F1340" s="108">
        <v>4.41E-2</v>
      </c>
      <c r="G1340" s="187">
        <v>0</v>
      </c>
      <c r="H1340" s="108"/>
      <c r="I1340" s="108">
        <v>3.78E-2</v>
      </c>
      <c r="J1340" s="108"/>
      <c r="K1340" s="108">
        <v>4.3200000000000002E-2</v>
      </c>
      <c r="L1340" s="108">
        <v>5.1699999999999996E-2</v>
      </c>
      <c r="M1340" s="108"/>
      <c r="N1340" s="108"/>
      <c r="O1340" s="189">
        <f t="shared" si="40"/>
        <v>40909</v>
      </c>
      <c r="Q1340" s="185">
        <f t="shared" si="41"/>
        <v>5.0000000000000044E-4</v>
      </c>
    </row>
    <row r="1341" spans="1:17" x14ac:dyDescent="0.25">
      <c r="A1341" s="105">
        <v>40927</v>
      </c>
      <c r="B1341" t="s">
        <v>121</v>
      </c>
      <c r="C1341" s="108">
        <v>4.0399999999999998E-2</v>
      </c>
      <c r="D1341" s="108">
        <v>4.3400000000000001E-2</v>
      </c>
      <c r="E1341" s="108">
        <v>5.04E-2</v>
      </c>
      <c r="F1341" s="108">
        <v>4.4699999999999997E-2</v>
      </c>
      <c r="G1341" s="187">
        <v>0</v>
      </c>
      <c r="H1341" s="108"/>
      <c r="I1341" s="108">
        <v>3.8699999999999998E-2</v>
      </c>
      <c r="J1341" s="108"/>
      <c r="K1341" s="108">
        <v>4.4000000000000004E-2</v>
      </c>
      <c r="L1341" s="108">
        <v>5.2300000000000006E-2</v>
      </c>
      <c r="M1341" s="108"/>
      <c r="N1341" s="108"/>
      <c r="O1341" s="189">
        <f t="shared" si="40"/>
        <v>40909</v>
      </c>
      <c r="Q1341" s="185">
        <f t="shared" si="41"/>
        <v>6.0000000000000331E-4</v>
      </c>
    </row>
    <row r="1342" spans="1:17" x14ac:dyDescent="0.25">
      <c r="A1342" s="105">
        <v>40928</v>
      </c>
      <c r="B1342" t="s">
        <v>121</v>
      </c>
      <c r="C1342" s="108">
        <v>4.1000000000000002E-2</v>
      </c>
      <c r="D1342" s="108">
        <v>4.3999999999999997E-2</v>
      </c>
      <c r="E1342" s="108">
        <v>5.0999999999999997E-2</v>
      </c>
      <c r="F1342" s="108">
        <v>4.53E-2</v>
      </c>
      <c r="G1342" s="187">
        <v>0</v>
      </c>
      <c r="H1342" s="108"/>
      <c r="I1342" s="108">
        <v>3.8599999999999995E-2</v>
      </c>
      <c r="J1342" s="108"/>
      <c r="K1342" s="108">
        <v>4.4500000000000005E-2</v>
      </c>
      <c r="L1342" s="108">
        <v>5.2900000000000003E-2</v>
      </c>
      <c r="M1342" s="108"/>
      <c r="N1342" s="108"/>
      <c r="O1342" s="189">
        <f t="shared" si="40"/>
        <v>40909</v>
      </c>
      <c r="Q1342" s="185">
        <f t="shared" si="41"/>
        <v>5.0000000000000738E-4</v>
      </c>
    </row>
    <row r="1343" spans="1:17" x14ac:dyDescent="0.25">
      <c r="A1343" s="105">
        <v>40931</v>
      </c>
      <c r="B1343" t="s">
        <v>121</v>
      </c>
      <c r="C1343" s="108">
        <v>4.1500000000000002E-2</v>
      </c>
      <c r="D1343" s="108">
        <v>4.4499999999999998E-2</v>
      </c>
      <c r="E1343" s="108">
        <v>5.1499999999999997E-2</v>
      </c>
      <c r="F1343" s="108">
        <v>4.58E-2</v>
      </c>
      <c r="G1343" s="187">
        <v>0</v>
      </c>
      <c r="H1343" s="108"/>
      <c r="I1343" s="108">
        <v>3.9100000000000003E-2</v>
      </c>
      <c r="J1343" s="108"/>
      <c r="K1343" s="108">
        <v>4.4999999999999998E-2</v>
      </c>
      <c r="L1343" s="108">
        <v>5.33E-2</v>
      </c>
      <c r="M1343" s="108"/>
      <c r="N1343" s="108"/>
      <c r="O1343" s="189">
        <f t="shared" si="40"/>
        <v>40909</v>
      </c>
      <c r="Q1343" s="185">
        <f t="shared" si="41"/>
        <v>5.0000000000000044E-4</v>
      </c>
    </row>
    <row r="1344" spans="1:17" x14ac:dyDescent="0.25">
      <c r="A1344" s="105">
        <v>40933</v>
      </c>
      <c r="B1344" t="s">
        <v>121</v>
      </c>
      <c r="C1344" s="108">
        <v>4.1500000000000002E-2</v>
      </c>
      <c r="D1344" s="108">
        <v>4.4400000000000002E-2</v>
      </c>
      <c r="E1344" s="108">
        <v>5.1499999999999997E-2</v>
      </c>
      <c r="F1344" s="108">
        <v>4.58E-2</v>
      </c>
      <c r="G1344" s="187">
        <v>0</v>
      </c>
      <c r="H1344" s="108"/>
      <c r="I1344" s="108">
        <v>3.9300000000000002E-2</v>
      </c>
      <c r="J1344" s="108"/>
      <c r="K1344" s="108">
        <v>4.4900000000000002E-2</v>
      </c>
      <c r="L1344" s="108">
        <v>5.3200000000000004E-2</v>
      </c>
      <c r="M1344" s="108"/>
      <c r="N1344" s="108"/>
      <c r="O1344" s="189">
        <f t="shared" si="40"/>
        <v>40909</v>
      </c>
      <c r="Q1344" s="185">
        <f t="shared" si="41"/>
        <v>5.0000000000000044E-4</v>
      </c>
    </row>
    <row r="1345" spans="1:17" x14ac:dyDescent="0.25">
      <c r="A1345" s="105">
        <v>40934</v>
      </c>
      <c r="B1345" t="s">
        <v>121</v>
      </c>
      <c r="C1345" s="108">
        <v>4.0899999999999999E-2</v>
      </c>
      <c r="D1345" s="108">
        <v>4.3799999999999999E-2</v>
      </c>
      <c r="E1345" s="108">
        <v>5.0799999999999998E-2</v>
      </c>
      <c r="F1345" s="108">
        <v>4.5199999999999997E-2</v>
      </c>
      <c r="G1345" s="187">
        <v>0</v>
      </c>
      <c r="H1345" s="108"/>
      <c r="I1345" s="108">
        <v>3.8800000000000001E-2</v>
      </c>
      <c r="J1345" s="108"/>
      <c r="K1345" s="108">
        <v>4.4299999999999999E-2</v>
      </c>
      <c r="L1345" s="108">
        <v>5.2400000000000002E-2</v>
      </c>
      <c r="M1345" s="108"/>
      <c r="N1345" s="108"/>
      <c r="O1345" s="189">
        <f t="shared" si="40"/>
        <v>40909</v>
      </c>
      <c r="Q1345" s="185">
        <f t="shared" si="41"/>
        <v>5.0000000000000044E-4</v>
      </c>
    </row>
    <row r="1346" spans="1:17" x14ac:dyDescent="0.25">
      <c r="A1346" s="105">
        <v>40935</v>
      </c>
      <c r="B1346" t="s">
        <v>121</v>
      </c>
      <c r="C1346" s="108">
        <v>4.0399999999999998E-2</v>
      </c>
      <c r="D1346" s="108">
        <v>4.3499999999999997E-2</v>
      </c>
      <c r="E1346" s="108">
        <v>5.04E-2</v>
      </c>
      <c r="F1346" s="108">
        <v>4.48E-2</v>
      </c>
      <c r="G1346" s="187">
        <v>0</v>
      </c>
      <c r="H1346" s="108"/>
      <c r="I1346" s="108">
        <v>3.85E-2</v>
      </c>
      <c r="J1346" s="108"/>
      <c r="K1346" s="108">
        <v>4.4000000000000004E-2</v>
      </c>
      <c r="L1346" s="108">
        <v>5.21E-2</v>
      </c>
      <c r="M1346" s="108"/>
      <c r="N1346" s="108"/>
      <c r="O1346" s="189">
        <f t="shared" si="40"/>
        <v>40909</v>
      </c>
      <c r="Q1346" s="185">
        <f t="shared" si="41"/>
        <v>5.0000000000000738E-4</v>
      </c>
    </row>
    <row r="1347" spans="1:17" x14ac:dyDescent="0.25">
      <c r="A1347" s="105">
        <v>40939</v>
      </c>
      <c r="B1347" t="s">
        <v>121</v>
      </c>
      <c r="C1347" s="108">
        <v>3.9100000000000003E-2</v>
      </c>
      <c r="D1347" s="108">
        <v>4.2200000000000001E-2</v>
      </c>
      <c r="E1347" s="108">
        <v>4.9099999999999998E-2</v>
      </c>
      <c r="F1347" s="108">
        <v>4.3499999999999997E-2</v>
      </c>
      <c r="G1347" s="187">
        <v>0</v>
      </c>
      <c r="H1347" s="108"/>
      <c r="I1347" s="108">
        <v>3.7200000000000004E-2</v>
      </c>
      <c r="J1347" s="108"/>
      <c r="K1347" s="108">
        <v>4.2699999999999995E-2</v>
      </c>
      <c r="L1347" s="108">
        <v>5.0700000000000002E-2</v>
      </c>
      <c r="M1347" s="108"/>
      <c r="N1347" s="108"/>
      <c r="O1347" s="189">
        <f t="shared" si="40"/>
        <v>40909</v>
      </c>
      <c r="Q1347" s="185">
        <f t="shared" si="41"/>
        <v>4.9999999999999351E-4</v>
      </c>
    </row>
    <row r="1348" spans="1:17" x14ac:dyDescent="0.25">
      <c r="A1348" s="105">
        <v>40940</v>
      </c>
      <c r="B1348" t="s">
        <v>121</v>
      </c>
      <c r="C1348" s="108">
        <v>3.9899999999999998E-2</v>
      </c>
      <c r="D1348" s="108">
        <v>4.2900000000000001E-2</v>
      </c>
      <c r="E1348" s="108">
        <v>4.9700000000000001E-2</v>
      </c>
      <c r="F1348" s="108">
        <v>4.4200000000000003E-2</v>
      </c>
      <c r="G1348" s="187">
        <v>0</v>
      </c>
      <c r="H1348" s="108"/>
      <c r="I1348" s="108">
        <v>3.7999999999999999E-2</v>
      </c>
      <c r="J1348" s="108"/>
      <c r="K1348" s="108">
        <v>4.3400000000000001E-2</v>
      </c>
      <c r="L1348" s="108">
        <v>5.1200000000000002E-2</v>
      </c>
      <c r="M1348" s="108"/>
      <c r="N1348" s="108"/>
      <c r="O1348" s="189">
        <f t="shared" si="40"/>
        <v>40940</v>
      </c>
      <c r="Q1348" s="185">
        <f t="shared" si="41"/>
        <v>5.0000000000000044E-4</v>
      </c>
    </row>
    <row r="1349" spans="1:17" x14ac:dyDescent="0.25">
      <c r="A1349" s="105">
        <v>40942</v>
      </c>
      <c r="B1349" t="s">
        <v>121</v>
      </c>
      <c r="C1349" s="108">
        <v>4.1000000000000002E-2</v>
      </c>
      <c r="D1349" s="108">
        <v>4.4200000000000003E-2</v>
      </c>
      <c r="E1349" s="108">
        <v>5.0900000000000001E-2</v>
      </c>
      <c r="F1349" s="108">
        <v>4.5400000000000003E-2</v>
      </c>
      <c r="G1349" s="187">
        <v>0</v>
      </c>
      <c r="H1349" s="108"/>
      <c r="I1349" s="108">
        <v>3.9300000000000002E-2</v>
      </c>
      <c r="J1349" s="108"/>
      <c r="K1349" s="108">
        <v>4.4500000000000005E-2</v>
      </c>
      <c r="L1349" s="108">
        <v>5.2300000000000006E-2</v>
      </c>
      <c r="M1349" s="108"/>
      <c r="N1349" s="108"/>
      <c r="O1349" s="189">
        <f t="shared" ref="O1349:O1412" si="42">DATE(YEAR(A1349),MONTH(A1349),1)</f>
        <v>40940</v>
      </c>
      <c r="Q1349" s="185">
        <f t="shared" ref="Q1349:Q1412" si="43">K1349-D1349</f>
        <v>3.0000000000000165E-4</v>
      </c>
    </row>
    <row r="1350" spans="1:17" x14ac:dyDescent="0.25">
      <c r="A1350" s="105">
        <v>40945</v>
      </c>
      <c r="B1350" t="s">
        <v>121</v>
      </c>
      <c r="C1350" s="108">
        <v>4.0099999999999997E-2</v>
      </c>
      <c r="D1350" s="108">
        <v>4.36E-2</v>
      </c>
      <c r="E1350" s="108">
        <v>5.0099999999999999E-2</v>
      </c>
      <c r="F1350" s="108">
        <v>4.4600000000000001E-2</v>
      </c>
      <c r="G1350" s="187">
        <v>0</v>
      </c>
      <c r="H1350" s="108"/>
      <c r="I1350" s="108">
        <v>3.8699999999999998E-2</v>
      </c>
      <c r="J1350" s="108"/>
      <c r="K1350" s="108">
        <v>4.3899999999999995E-2</v>
      </c>
      <c r="L1350" s="108">
        <v>5.1500000000000004E-2</v>
      </c>
      <c r="M1350" s="108"/>
      <c r="N1350" s="108"/>
      <c r="O1350" s="189">
        <f t="shared" si="42"/>
        <v>40940</v>
      </c>
      <c r="Q1350" s="185">
        <f t="shared" si="43"/>
        <v>2.9999999999999472E-4</v>
      </c>
    </row>
    <row r="1351" spans="1:17" x14ac:dyDescent="0.25">
      <c r="A1351" s="105">
        <v>40946</v>
      </c>
      <c r="B1351" t="s">
        <v>121</v>
      </c>
      <c r="C1351" s="108">
        <v>4.0599999999999997E-2</v>
      </c>
      <c r="D1351" s="108">
        <v>4.3999999999999997E-2</v>
      </c>
      <c r="E1351" s="108">
        <v>5.0599999999999999E-2</v>
      </c>
      <c r="F1351" s="108">
        <v>4.5100000000000001E-2</v>
      </c>
      <c r="G1351" s="187">
        <v>0</v>
      </c>
      <c r="H1351" s="108"/>
      <c r="I1351" s="108">
        <v>3.9199999999999999E-2</v>
      </c>
      <c r="J1351" s="108"/>
      <c r="K1351" s="108">
        <v>4.4299999999999999E-2</v>
      </c>
      <c r="L1351" s="108">
        <v>5.1900000000000002E-2</v>
      </c>
      <c r="M1351" s="108"/>
      <c r="N1351" s="108"/>
      <c r="O1351" s="189">
        <f t="shared" si="42"/>
        <v>40940</v>
      </c>
      <c r="Q1351" s="185">
        <f t="shared" si="43"/>
        <v>3.0000000000000165E-4</v>
      </c>
    </row>
    <row r="1352" spans="1:17" x14ac:dyDescent="0.25">
      <c r="A1352" s="105">
        <v>40947</v>
      </c>
      <c r="B1352" t="s">
        <v>121</v>
      </c>
      <c r="C1352" s="108">
        <v>4.0599999999999997E-2</v>
      </c>
      <c r="D1352" s="108">
        <v>4.3999999999999997E-2</v>
      </c>
      <c r="E1352" s="108">
        <v>5.0500000000000003E-2</v>
      </c>
      <c r="F1352" s="108">
        <v>4.4999999999999998E-2</v>
      </c>
      <c r="G1352" s="187">
        <v>0</v>
      </c>
      <c r="H1352" s="108"/>
      <c r="I1352" s="108">
        <v>3.9100000000000003E-2</v>
      </c>
      <c r="J1352" s="108"/>
      <c r="K1352" s="108">
        <v>4.4299999999999999E-2</v>
      </c>
      <c r="L1352" s="108">
        <v>5.1799999999999999E-2</v>
      </c>
      <c r="M1352" s="108"/>
      <c r="N1352" s="108"/>
      <c r="O1352" s="189">
        <f t="shared" si="42"/>
        <v>40940</v>
      </c>
      <c r="Q1352" s="185">
        <f t="shared" si="43"/>
        <v>3.0000000000000165E-4</v>
      </c>
    </row>
    <row r="1353" spans="1:17" x14ac:dyDescent="0.25">
      <c r="A1353" s="105">
        <v>40948</v>
      </c>
      <c r="B1353" t="s">
        <v>121</v>
      </c>
      <c r="C1353" s="108">
        <v>4.1099999999999998E-2</v>
      </c>
      <c r="D1353" s="108">
        <v>4.4499999999999998E-2</v>
      </c>
      <c r="E1353" s="108">
        <v>5.0799999999999998E-2</v>
      </c>
      <c r="F1353" s="108">
        <v>4.5499999999999999E-2</v>
      </c>
      <c r="G1353" s="187">
        <v>0</v>
      </c>
      <c r="H1353" s="108"/>
      <c r="I1353" s="108">
        <v>3.9100000000000003E-2</v>
      </c>
      <c r="J1353" s="108"/>
      <c r="K1353" s="108">
        <v>4.4800000000000006E-2</v>
      </c>
      <c r="L1353" s="108">
        <v>5.2199999999999996E-2</v>
      </c>
      <c r="M1353" s="108"/>
      <c r="N1353" s="108"/>
      <c r="O1353" s="189">
        <f t="shared" si="42"/>
        <v>40940</v>
      </c>
      <c r="Q1353" s="185">
        <f t="shared" si="43"/>
        <v>3.0000000000000859E-4</v>
      </c>
    </row>
    <row r="1354" spans="1:17" x14ac:dyDescent="0.25">
      <c r="A1354" s="105">
        <v>40949</v>
      </c>
      <c r="B1354" t="s">
        <v>121</v>
      </c>
      <c r="C1354" s="108">
        <v>4.0399999999999998E-2</v>
      </c>
      <c r="D1354" s="108">
        <v>4.3700000000000003E-2</v>
      </c>
      <c r="E1354" s="108">
        <v>0.05</v>
      </c>
      <c r="F1354" s="108">
        <v>4.4699999999999997E-2</v>
      </c>
      <c r="G1354" s="187">
        <v>0</v>
      </c>
      <c r="H1354" s="108"/>
      <c r="I1354" s="108">
        <v>3.8199999999999998E-2</v>
      </c>
      <c r="J1354" s="108"/>
      <c r="K1354" s="108">
        <v>4.4000000000000004E-2</v>
      </c>
      <c r="L1354" s="108">
        <v>5.1299999999999998E-2</v>
      </c>
      <c r="M1354" s="108"/>
      <c r="N1354" s="108"/>
      <c r="O1354" s="189">
        <f t="shared" si="42"/>
        <v>40940</v>
      </c>
      <c r="Q1354" s="185">
        <f t="shared" si="43"/>
        <v>3.0000000000000165E-4</v>
      </c>
    </row>
    <row r="1355" spans="1:17" x14ac:dyDescent="0.25">
      <c r="A1355" s="105">
        <v>40953</v>
      </c>
      <c r="B1355" t="s">
        <v>121</v>
      </c>
      <c r="C1355" s="108">
        <v>3.9800000000000002E-2</v>
      </c>
      <c r="D1355" s="108">
        <v>4.3200000000000002E-2</v>
      </c>
      <c r="E1355" s="108">
        <v>4.9700000000000001E-2</v>
      </c>
      <c r="F1355" s="108">
        <v>4.4200000000000003E-2</v>
      </c>
      <c r="G1355" s="187">
        <v>0</v>
      </c>
      <c r="H1355" s="108"/>
      <c r="I1355" s="108">
        <v>3.78E-2</v>
      </c>
      <c r="J1355" s="108"/>
      <c r="K1355" s="108">
        <v>4.3499999999999997E-2</v>
      </c>
      <c r="L1355" s="108">
        <v>5.0999999999999997E-2</v>
      </c>
      <c r="M1355" s="108"/>
      <c r="N1355" s="108"/>
      <c r="O1355" s="189">
        <f t="shared" si="42"/>
        <v>40940</v>
      </c>
      <c r="Q1355" s="185">
        <f t="shared" si="43"/>
        <v>2.9999999999999472E-4</v>
      </c>
    </row>
    <row r="1356" spans="1:17" x14ac:dyDescent="0.25">
      <c r="A1356" s="105">
        <v>40954</v>
      </c>
      <c r="B1356" t="s">
        <v>121</v>
      </c>
      <c r="C1356" s="108">
        <v>4.0099999999999997E-2</v>
      </c>
      <c r="D1356" s="108">
        <v>4.3400000000000001E-2</v>
      </c>
      <c r="E1356" s="108">
        <v>0.05</v>
      </c>
      <c r="F1356" s="108">
        <v>4.4499999999999998E-2</v>
      </c>
      <c r="G1356" s="187">
        <v>0</v>
      </c>
      <c r="H1356" s="108"/>
      <c r="I1356" s="108">
        <v>3.8100000000000002E-2</v>
      </c>
      <c r="J1356" s="108"/>
      <c r="K1356" s="108">
        <v>4.3700000000000003E-2</v>
      </c>
      <c r="L1356" s="108">
        <v>5.1200000000000002E-2</v>
      </c>
      <c r="M1356" s="108"/>
      <c r="N1356" s="108"/>
      <c r="O1356" s="189">
        <f t="shared" si="42"/>
        <v>40940</v>
      </c>
      <c r="Q1356" s="185">
        <f t="shared" si="43"/>
        <v>3.0000000000000165E-4</v>
      </c>
    </row>
    <row r="1357" spans="1:17" x14ac:dyDescent="0.25">
      <c r="A1357" s="105">
        <v>40955</v>
      </c>
      <c r="B1357" t="s">
        <v>121</v>
      </c>
      <c r="C1357" s="108">
        <v>4.07E-2</v>
      </c>
      <c r="D1357" s="108">
        <v>4.3900000000000002E-2</v>
      </c>
      <c r="E1357" s="108">
        <v>5.0500000000000003E-2</v>
      </c>
      <c r="F1357" s="108">
        <v>4.4999999999999998E-2</v>
      </c>
      <c r="G1357" s="187">
        <v>0</v>
      </c>
      <c r="H1357" s="108"/>
      <c r="I1357" s="108">
        <v>3.8699999999999998E-2</v>
      </c>
      <c r="J1357" s="108"/>
      <c r="K1357" s="108">
        <v>4.4199999999999996E-2</v>
      </c>
      <c r="L1357" s="108">
        <v>5.16E-2</v>
      </c>
      <c r="M1357" s="108"/>
      <c r="N1357" s="108"/>
      <c r="O1357" s="189">
        <f t="shared" si="42"/>
        <v>40940</v>
      </c>
      <c r="Q1357" s="185">
        <f t="shared" si="43"/>
        <v>2.9999999999999472E-4</v>
      </c>
    </row>
    <row r="1358" spans="1:17" x14ac:dyDescent="0.25">
      <c r="A1358" s="105">
        <v>40956</v>
      </c>
      <c r="B1358" t="s">
        <v>121</v>
      </c>
      <c r="C1358" s="108">
        <v>4.07E-2</v>
      </c>
      <c r="D1358" s="108">
        <v>4.3999999999999997E-2</v>
      </c>
      <c r="E1358" s="108">
        <v>5.0700000000000002E-2</v>
      </c>
      <c r="F1358" s="108">
        <v>4.5100000000000001E-2</v>
      </c>
      <c r="G1358" s="187">
        <v>0</v>
      </c>
      <c r="H1358" s="108"/>
      <c r="I1358" s="108">
        <v>3.8699999999999998E-2</v>
      </c>
      <c r="J1358" s="108"/>
      <c r="K1358" s="108">
        <v>4.4299999999999999E-2</v>
      </c>
      <c r="L1358" s="108">
        <v>5.1799999999999999E-2</v>
      </c>
      <c r="M1358" s="108"/>
      <c r="N1358" s="108"/>
      <c r="O1358" s="189">
        <f t="shared" si="42"/>
        <v>40940</v>
      </c>
      <c r="Q1358" s="185">
        <f t="shared" si="43"/>
        <v>3.0000000000000165E-4</v>
      </c>
    </row>
    <row r="1359" spans="1:17" x14ac:dyDescent="0.25">
      <c r="A1359" s="105">
        <v>40960</v>
      </c>
      <c r="B1359" t="s">
        <v>121</v>
      </c>
      <c r="C1359" s="108">
        <v>4.0899999999999999E-2</v>
      </c>
      <c r="D1359" s="108">
        <v>4.4299999999999999E-2</v>
      </c>
      <c r="E1359" s="108">
        <v>5.0999999999999997E-2</v>
      </c>
      <c r="F1359" s="108">
        <v>4.5400000000000003E-2</v>
      </c>
      <c r="G1359" s="187">
        <v>0</v>
      </c>
      <c r="H1359" s="108"/>
      <c r="I1359" s="108">
        <v>3.9E-2</v>
      </c>
      <c r="J1359" s="108"/>
      <c r="K1359" s="108">
        <v>4.4600000000000001E-2</v>
      </c>
      <c r="L1359" s="108">
        <v>5.2000000000000005E-2</v>
      </c>
      <c r="M1359" s="108"/>
      <c r="N1359" s="108"/>
      <c r="O1359" s="189">
        <f t="shared" si="42"/>
        <v>40940</v>
      </c>
      <c r="Q1359" s="185">
        <f t="shared" si="43"/>
        <v>3.0000000000000165E-4</v>
      </c>
    </row>
    <row r="1360" spans="1:17" x14ac:dyDescent="0.25">
      <c r="A1360" s="105">
        <v>40961</v>
      </c>
      <c r="B1360" t="s">
        <v>121</v>
      </c>
      <c r="C1360" s="108">
        <v>4.0399999999999998E-2</v>
      </c>
      <c r="D1360" s="108">
        <v>4.3900000000000002E-2</v>
      </c>
      <c r="E1360" s="108">
        <v>5.0599999999999999E-2</v>
      </c>
      <c r="F1360" s="108">
        <v>4.4999999999999998E-2</v>
      </c>
      <c r="G1360" s="187">
        <v>0</v>
      </c>
      <c r="H1360" s="108"/>
      <c r="I1360" s="108">
        <v>3.8599999999999995E-2</v>
      </c>
      <c r="J1360" s="108"/>
      <c r="K1360" s="108">
        <v>4.41E-2</v>
      </c>
      <c r="L1360" s="108">
        <v>5.16E-2</v>
      </c>
      <c r="M1360" s="108"/>
      <c r="N1360" s="108"/>
      <c r="O1360" s="189">
        <f t="shared" si="42"/>
        <v>40940</v>
      </c>
      <c r="Q1360" s="185">
        <f t="shared" si="43"/>
        <v>1.9999999999999879E-4</v>
      </c>
    </row>
    <row r="1361" spans="1:17" x14ac:dyDescent="0.25">
      <c r="A1361" s="105">
        <v>40962</v>
      </c>
      <c r="B1361" t="s">
        <v>121</v>
      </c>
      <c r="C1361" s="108">
        <v>4.02E-2</v>
      </c>
      <c r="D1361" s="108">
        <v>4.36E-2</v>
      </c>
      <c r="E1361" s="108">
        <v>5.0299999999999997E-2</v>
      </c>
      <c r="F1361" s="108">
        <v>4.4699999999999997E-2</v>
      </c>
      <c r="G1361" s="187">
        <v>0</v>
      </c>
      <c r="H1361" s="108"/>
      <c r="I1361" s="108">
        <v>3.8399999999999997E-2</v>
      </c>
      <c r="J1361" s="108"/>
      <c r="K1361" s="108">
        <v>4.3799999999999999E-2</v>
      </c>
      <c r="L1361" s="108">
        <v>5.1299999999999998E-2</v>
      </c>
      <c r="M1361" s="108"/>
      <c r="N1361" s="108"/>
      <c r="O1361" s="189">
        <f t="shared" si="42"/>
        <v>40940</v>
      </c>
      <c r="Q1361" s="185">
        <f t="shared" si="43"/>
        <v>1.9999999999999879E-4</v>
      </c>
    </row>
    <row r="1362" spans="1:17" x14ac:dyDescent="0.25">
      <c r="A1362" s="105">
        <v>40963</v>
      </c>
      <c r="B1362" t="s">
        <v>121</v>
      </c>
      <c r="C1362" s="108">
        <v>3.9899999999999998E-2</v>
      </c>
      <c r="D1362" s="108">
        <v>4.3299999999999998E-2</v>
      </c>
      <c r="E1362" s="108">
        <v>0.05</v>
      </c>
      <c r="F1362" s="108">
        <v>4.4400000000000002E-2</v>
      </c>
      <c r="G1362" s="187">
        <v>0</v>
      </c>
      <c r="H1362" s="108"/>
      <c r="I1362" s="108">
        <v>3.8100000000000002E-2</v>
      </c>
      <c r="J1362" s="108"/>
      <c r="K1362" s="108">
        <v>4.3499999999999997E-2</v>
      </c>
      <c r="L1362" s="108">
        <v>5.0999999999999997E-2</v>
      </c>
      <c r="M1362" s="108"/>
      <c r="N1362" s="108"/>
      <c r="O1362" s="189">
        <f t="shared" si="42"/>
        <v>40940</v>
      </c>
      <c r="Q1362" s="185">
        <f t="shared" si="43"/>
        <v>1.9999999999999879E-4</v>
      </c>
    </row>
    <row r="1363" spans="1:17" x14ac:dyDescent="0.25">
      <c r="A1363" s="105">
        <v>40966</v>
      </c>
      <c r="B1363" t="s">
        <v>121</v>
      </c>
      <c r="C1363" s="108">
        <v>3.9100000000000003E-2</v>
      </c>
      <c r="D1363" s="108">
        <v>4.2700000000000002E-2</v>
      </c>
      <c r="E1363" s="108">
        <v>4.9399999999999999E-2</v>
      </c>
      <c r="F1363" s="108">
        <v>4.3700000000000003E-2</v>
      </c>
      <c r="G1363" s="187">
        <v>0</v>
      </c>
      <c r="H1363" s="108"/>
      <c r="I1363" s="108">
        <v>3.78E-2</v>
      </c>
      <c r="J1363" s="108"/>
      <c r="K1363" s="108">
        <v>4.2900000000000001E-2</v>
      </c>
      <c r="L1363" s="108">
        <v>5.04E-2</v>
      </c>
      <c r="M1363" s="108"/>
      <c r="N1363" s="108"/>
      <c r="O1363" s="189">
        <f t="shared" si="42"/>
        <v>40940</v>
      </c>
      <c r="Q1363" s="185">
        <f t="shared" si="43"/>
        <v>1.9999999999999879E-4</v>
      </c>
    </row>
    <row r="1364" spans="1:17" x14ac:dyDescent="0.25">
      <c r="A1364" s="105">
        <v>40967</v>
      </c>
      <c r="B1364" t="s">
        <v>121</v>
      </c>
      <c r="C1364" s="108">
        <v>3.9300000000000002E-2</v>
      </c>
      <c r="D1364" s="108">
        <v>4.2799999999999998E-2</v>
      </c>
      <c r="E1364" s="108">
        <v>4.9599999999999998E-2</v>
      </c>
      <c r="F1364" s="108">
        <v>4.3900000000000002E-2</v>
      </c>
      <c r="G1364" s="187">
        <v>0</v>
      </c>
      <c r="H1364" s="108"/>
      <c r="I1364" s="108">
        <v>3.7999999999999999E-2</v>
      </c>
      <c r="J1364" s="108"/>
      <c r="K1364" s="108">
        <v>4.2999999999999997E-2</v>
      </c>
      <c r="L1364" s="108">
        <v>5.0599999999999999E-2</v>
      </c>
      <c r="M1364" s="108"/>
      <c r="N1364" s="108"/>
      <c r="O1364" s="189">
        <f t="shared" si="42"/>
        <v>40940</v>
      </c>
      <c r="Q1364" s="185">
        <f t="shared" si="43"/>
        <v>1.9999999999999879E-4</v>
      </c>
    </row>
    <row r="1365" spans="1:17" x14ac:dyDescent="0.25">
      <c r="A1365" s="105">
        <v>40969</v>
      </c>
      <c r="B1365" t="s">
        <v>121</v>
      </c>
      <c r="C1365" s="108">
        <v>4.0300000000000002E-2</v>
      </c>
      <c r="D1365" s="108">
        <v>4.36E-2</v>
      </c>
      <c r="E1365" s="108">
        <v>5.0500000000000003E-2</v>
      </c>
      <c r="F1365" s="108">
        <v>4.48E-2</v>
      </c>
      <c r="G1365" s="187">
        <v>0</v>
      </c>
      <c r="H1365" s="108"/>
      <c r="I1365" s="108">
        <v>3.8699999999999998E-2</v>
      </c>
      <c r="J1365" s="108"/>
      <c r="K1365" s="108">
        <v>4.3899999999999995E-2</v>
      </c>
      <c r="L1365" s="108">
        <v>5.1299999999999998E-2</v>
      </c>
      <c r="M1365" s="108"/>
      <c r="N1365" s="108"/>
      <c r="O1365" s="189">
        <f t="shared" si="42"/>
        <v>40969</v>
      </c>
      <c r="Q1365" s="185">
        <f t="shared" si="43"/>
        <v>2.9999999999999472E-4</v>
      </c>
    </row>
    <row r="1366" spans="1:17" x14ac:dyDescent="0.25">
      <c r="A1366" s="105">
        <v>40970</v>
      </c>
      <c r="B1366" t="s">
        <v>121</v>
      </c>
      <c r="C1366" s="108">
        <v>3.9899999999999998E-2</v>
      </c>
      <c r="D1366" s="108">
        <v>4.3200000000000002E-2</v>
      </c>
      <c r="E1366" s="108">
        <v>5.0099999999999999E-2</v>
      </c>
      <c r="F1366" s="108">
        <v>4.4400000000000002E-2</v>
      </c>
      <c r="G1366" s="187">
        <v>0</v>
      </c>
      <c r="H1366" s="108"/>
      <c r="I1366" s="108">
        <v>3.8300000000000001E-2</v>
      </c>
      <c r="J1366" s="108"/>
      <c r="K1366" s="108">
        <v>4.3400000000000001E-2</v>
      </c>
      <c r="L1366" s="108">
        <v>5.0799999999999998E-2</v>
      </c>
      <c r="M1366" s="108"/>
      <c r="N1366" s="108"/>
      <c r="O1366" s="189">
        <f t="shared" si="42"/>
        <v>40969</v>
      </c>
      <c r="Q1366" s="185">
        <f t="shared" si="43"/>
        <v>1.9999999999999879E-4</v>
      </c>
    </row>
    <row r="1367" spans="1:17" x14ac:dyDescent="0.25">
      <c r="A1367" s="105">
        <v>40973</v>
      </c>
      <c r="B1367" t="s">
        <v>121</v>
      </c>
      <c r="C1367" s="108">
        <v>4.0099999999999997E-2</v>
      </c>
      <c r="D1367" s="108">
        <v>4.3400000000000001E-2</v>
      </c>
      <c r="E1367" s="108">
        <v>5.0299999999999997E-2</v>
      </c>
      <c r="F1367" s="108">
        <v>4.4600000000000001E-2</v>
      </c>
      <c r="G1367" s="187">
        <v>0</v>
      </c>
      <c r="H1367" s="108"/>
      <c r="I1367" s="108">
        <v>3.8599999999999995E-2</v>
      </c>
      <c r="J1367" s="108"/>
      <c r="K1367" s="108">
        <v>4.36E-2</v>
      </c>
      <c r="L1367" s="108">
        <v>5.1100000000000007E-2</v>
      </c>
      <c r="M1367" s="108"/>
      <c r="N1367" s="108"/>
      <c r="O1367" s="189">
        <f t="shared" si="42"/>
        <v>40969</v>
      </c>
      <c r="Q1367" s="185">
        <f t="shared" si="43"/>
        <v>1.9999999999999879E-4</v>
      </c>
    </row>
    <row r="1368" spans="1:17" x14ac:dyDescent="0.25">
      <c r="A1368" s="105">
        <v>40975</v>
      </c>
      <c r="B1368" t="s">
        <v>121</v>
      </c>
      <c r="C1368" s="108">
        <v>3.9899999999999998E-2</v>
      </c>
      <c r="D1368" s="108">
        <v>4.3200000000000002E-2</v>
      </c>
      <c r="E1368" s="108">
        <v>4.9799999999999997E-2</v>
      </c>
      <c r="F1368" s="108">
        <v>4.4299999999999999E-2</v>
      </c>
      <c r="G1368" s="187">
        <v>0</v>
      </c>
      <c r="H1368" s="108"/>
      <c r="I1368" s="108">
        <v>3.8599999999999995E-2</v>
      </c>
      <c r="J1368" s="108"/>
      <c r="K1368" s="108">
        <v>4.3499999999999997E-2</v>
      </c>
      <c r="L1368" s="108">
        <v>5.0900000000000001E-2</v>
      </c>
      <c r="M1368" s="108"/>
      <c r="N1368" s="108"/>
      <c r="O1368" s="189">
        <f t="shared" si="42"/>
        <v>40969</v>
      </c>
      <c r="Q1368" s="185">
        <f t="shared" si="43"/>
        <v>2.9999999999999472E-4</v>
      </c>
    </row>
    <row r="1369" spans="1:17" x14ac:dyDescent="0.25">
      <c r="A1369" s="105">
        <v>40976</v>
      </c>
      <c r="B1369" t="s">
        <v>121</v>
      </c>
      <c r="C1369" s="108">
        <v>4.0399999999999998E-2</v>
      </c>
      <c r="D1369" s="108">
        <v>4.3799999999999999E-2</v>
      </c>
      <c r="E1369" s="108">
        <v>5.0299999999999997E-2</v>
      </c>
      <c r="F1369" s="108">
        <v>4.48E-2</v>
      </c>
      <c r="G1369" s="187">
        <v>0</v>
      </c>
      <c r="H1369" s="108"/>
      <c r="I1369" s="108">
        <v>3.9100000000000003E-2</v>
      </c>
      <c r="J1369" s="108"/>
      <c r="K1369" s="108">
        <v>4.41E-2</v>
      </c>
      <c r="L1369" s="108">
        <v>5.1399999999999994E-2</v>
      </c>
      <c r="M1369" s="108"/>
      <c r="N1369" s="108"/>
      <c r="O1369" s="189">
        <f t="shared" si="42"/>
        <v>40969</v>
      </c>
      <c r="Q1369" s="185">
        <f t="shared" si="43"/>
        <v>3.0000000000000165E-4</v>
      </c>
    </row>
    <row r="1370" spans="1:17" x14ac:dyDescent="0.25">
      <c r="A1370" s="105">
        <v>40977</v>
      </c>
      <c r="B1370" t="s">
        <v>121</v>
      </c>
      <c r="C1370" s="108">
        <v>4.0599999999999997E-2</v>
      </c>
      <c r="D1370" s="108">
        <v>4.3900000000000002E-2</v>
      </c>
      <c r="E1370" s="108">
        <v>5.04E-2</v>
      </c>
      <c r="F1370" s="108">
        <v>4.4999999999999998E-2</v>
      </c>
      <c r="G1370" s="187">
        <v>0</v>
      </c>
      <c r="H1370" s="108"/>
      <c r="I1370" s="108">
        <v>3.9300000000000002E-2</v>
      </c>
      <c r="J1370" s="108"/>
      <c r="K1370" s="108">
        <v>4.4199999999999996E-2</v>
      </c>
      <c r="L1370" s="108">
        <v>5.1500000000000004E-2</v>
      </c>
      <c r="M1370" s="108"/>
      <c r="N1370" s="108"/>
      <c r="O1370" s="189">
        <f t="shared" si="42"/>
        <v>40969</v>
      </c>
      <c r="Q1370" s="185">
        <f t="shared" si="43"/>
        <v>2.9999999999999472E-4</v>
      </c>
    </row>
    <row r="1371" spans="1:17" x14ac:dyDescent="0.25">
      <c r="A1371" s="105">
        <v>40980</v>
      </c>
      <c r="B1371" t="s">
        <v>121</v>
      </c>
      <c r="C1371" s="108">
        <v>4.0399999999999998E-2</v>
      </c>
      <c r="D1371" s="108">
        <v>4.3700000000000003E-2</v>
      </c>
      <c r="E1371" s="108">
        <v>5.0200000000000002E-2</v>
      </c>
      <c r="F1371" s="108">
        <v>4.48E-2</v>
      </c>
      <c r="G1371" s="187">
        <v>0</v>
      </c>
      <c r="H1371" s="108"/>
      <c r="I1371" s="108">
        <v>3.9E-2</v>
      </c>
      <c r="J1371" s="108"/>
      <c r="K1371" s="108">
        <v>4.4000000000000004E-2</v>
      </c>
      <c r="L1371" s="108">
        <v>5.1299999999999998E-2</v>
      </c>
      <c r="M1371" s="108"/>
      <c r="N1371" s="108"/>
      <c r="O1371" s="189">
        <f t="shared" si="42"/>
        <v>40969</v>
      </c>
      <c r="Q1371" s="185">
        <f t="shared" si="43"/>
        <v>3.0000000000000165E-4</v>
      </c>
    </row>
    <row r="1372" spans="1:17" x14ac:dyDescent="0.25">
      <c r="A1372" s="105">
        <v>40982</v>
      </c>
      <c r="B1372" t="s">
        <v>121</v>
      </c>
      <c r="C1372" s="108">
        <v>4.2799999999999998E-2</v>
      </c>
      <c r="D1372" s="108">
        <v>4.5999999999999999E-2</v>
      </c>
      <c r="E1372" s="108">
        <v>5.2499999999999998E-2</v>
      </c>
      <c r="F1372" s="108">
        <v>4.7100000000000003E-2</v>
      </c>
      <c r="G1372" s="187">
        <v>0</v>
      </c>
      <c r="H1372" s="108"/>
      <c r="I1372" s="108">
        <v>4.1399999999999999E-2</v>
      </c>
      <c r="J1372" s="108"/>
      <c r="K1372" s="108">
        <v>4.6300000000000001E-2</v>
      </c>
      <c r="L1372" s="108">
        <v>5.3600000000000002E-2</v>
      </c>
      <c r="M1372" s="108"/>
      <c r="N1372" s="108"/>
      <c r="O1372" s="189">
        <f t="shared" si="42"/>
        <v>40969</v>
      </c>
      <c r="Q1372" s="185">
        <f t="shared" si="43"/>
        <v>3.0000000000000165E-4</v>
      </c>
    </row>
    <row r="1373" spans="1:17" x14ac:dyDescent="0.25">
      <c r="A1373" s="105">
        <v>40983</v>
      </c>
      <c r="B1373" t="s">
        <v>121</v>
      </c>
      <c r="C1373" s="108">
        <v>4.2799999999999998E-2</v>
      </c>
      <c r="D1373" s="108">
        <v>4.5999999999999999E-2</v>
      </c>
      <c r="E1373" s="108">
        <v>5.2499999999999998E-2</v>
      </c>
      <c r="F1373" s="108">
        <v>4.7100000000000003E-2</v>
      </c>
      <c r="G1373" s="187">
        <v>0</v>
      </c>
      <c r="H1373" s="108"/>
      <c r="I1373" s="108">
        <v>4.1100000000000005E-2</v>
      </c>
      <c r="J1373" s="108"/>
      <c r="K1373" s="108">
        <v>4.6300000000000001E-2</v>
      </c>
      <c r="L1373" s="108">
        <v>5.3600000000000002E-2</v>
      </c>
      <c r="M1373" s="108"/>
      <c r="N1373" s="108"/>
      <c r="O1373" s="189">
        <f t="shared" si="42"/>
        <v>40969</v>
      </c>
      <c r="Q1373" s="185">
        <f t="shared" si="43"/>
        <v>3.0000000000000165E-4</v>
      </c>
    </row>
    <row r="1374" spans="1:17" x14ac:dyDescent="0.25">
      <c r="A1374" s="105">
        <v>40987</v>
      </c>
      <c r="B1374" t="s">
        <v>121</v>
      </c>
      <c r="C1374" s="108">
        <v>4.3499999999999997E-2</v>
      </c>
      <c r="D1374" s="108">
        <v>4.6699999999999998E-2</v>
      </c>
      <c r="E1374" s="108">
        <v>5.3199999999999997E-2</v>
      </c>
      <c r="F1374" s="108">
        <v>4.7800000000000002E-2</v>
      </c>
      <c r="G1374" s="187">
        <v>0</v>
      </c>
      <c r="H1374" s="108"/>
      <c r="I1374" s="108">
        <v>4.1799999999999997E-2</v>
      </c>
      <c r="J1374" s="108"/>
      <c r="K1374" s="108">
        <v>4.7E-2</v>
      </c>
      <c r="L1374" s="108">
        <v>5.4199999999999998E-2</v>
      </c>
      <c r="M1374" s="108"/>
      <c r="N1374" s="108"/>
      <c r="O1374" s="189">
        <f t="shared" si="42"/>
        <v>40969</v>
      </c>
      <c r="Q1374" s="185">
        <f t="shared" si="43"/>
        <v>3.0000000000000165E-4</v>
      </c>
    </row>
    <row r="1375" spans="1:17" x14ac:dyDescent="0.25">
      <c r="A1375" s="105">
        <v>40988</v>
      </c>
      <c r="B1375" t="s">
        <v>121</v>
      </c>
      <c r="C1375" s="108">
        <v>4.3299999999999998E-2</v>
      </c>
      <c r="D1375" s="108">
        <v>4.65E-2</v>
      </c>
      <c r="E1375" s="108">
        <v>5.2900000000000003E-2</v>
      </c>
      <c r="F1375" s="108">
        <v>4.7600000000000003E-2</v>
      </c>
      <c r="G1375" s="187">
        <v>0</v>
      </c>
      <c r="H1375" s="108"/>
      <c r="I1375" s="108">
        <v>4.1599999999999998E-2</v>
      </c>
      <c r="J1375" s="108"/>
      <c r="K1375" s="108">
        <v>4.6799999999999994E-2</v>
      </c>
      <c r="L1375" s="108">
        <v>5.4000000000000006E-2</v>
      </c>
      <c r="M1375" s="108"/>
      <c r="N1375" s="108"/>
      <c r="O1375" s="189">
        <f t="shared" si="42"/>
        <v>40969</v>
      </c>
      <c r="Q1375" s="185">
        <f t="shared" si="43"/>
        <v>2.9999999999999472E-4</v>
      </c>
    </row>
    <row r="1376" spans="1:17" x14ac:dyDescent="0.25">
      <c r="A1376" s="105">
        <v>40989</v>
      </c>
      <c r="B1376" t="s">
        <v>121</v>
      </c>
      <c r="C1376" s="108">
        <v>4.2500000000000003E-2</v>
      </c>
      <c r="D1376" s="108">
        <v>4.5699999999999998E-2</v>
      </c>
      <c r="E1376" s="108">
        <v>5.21E-2</v>
      </c>
      <c r="F1376" s="108">
        <v>4.6800000000000001E-2</v>
      </c>
      <c r="G1376" s="187">
        <v>0</v>
      </c>
      <c r="H1376" s="108"/>
      <c r="I1376" s="108">
        <v>4.0599999999999997E-2</v>
      </c>
      <c r="J1376" s="108"/>
      <c r="K1376" s="108">
        <v>4.5999999999999999E-2</v>
      </c>
      <c r="L1376" s="108">
        <v>5.3099999999999994E-2</v>
      </c>
      <c r="M1376" s="108"/>
      <c r="N1376" s="108"/>
      <c r="O1376" s="189">
        <f t="shared" si="42"/>
        <v>40969</v>
      </c>
      <c r="Q1376" s="185">
        <f t="shared" si="43"/>
        <v>3.0000000000000165E-4</v>
      </c>
    </row>
    <row r="1377" spans="1:17" x14ac:dyDescent="0.25">
      <c r="A1377" s="105">
        <v>40990</v>
      </c>
      <c r="B1377" t="s">
        <v>121</v>
      </c>
      <c r="C1377" s="108">
        <v>4.2599999999999999E-2</v>
      </c>
      <c r="D1377" s="108">
        <v>4.5600000000000002E-2</v>
      </c>
      <c r="E1377" s="108">
        <v>5.1999999999999998E-2</v>
      </c>
      <c r="F1377" s="108">
        <v>4.6699999999999998E-2</v>
      </c>
      <c r="G1377" s="187">
        <v>0</v>
      </c>
      <c r="H1377" s="108"/>
      <c r="I1377" s="108">
        <v>4.0399999999999998E-2</v>
      </c>
      <c r="J1377" s="108"/>
      <c r="K1377" s="108">
        <v>4.5899999999999996E-2</v>
      </c>
      <c r="L1377" s="108">
        <v>5.2999999999999999E-2</v>
      </c>
      <c r="M1377" s="108"/>
      <c r="N1377" s="108"/>
      <c r="O1377" s="189">
        <f t="shared" si="42"/>
        <v>40969</v>
      </c>
      <c r="Q1377" s="185">
        <f t="shared" si="43"/>
        <v>2.9999999999999472E-4</v>
      </c>
    </row>
    <row r="1378" spans="1:17" x14ac:dyDescent="0.25">
      <c r="A1378" s="105">
        <v>40991</v>
      </c>
      <c r="B1378" t="s">
        <v>121</v>
      </c>
      <c r="C1378" s="108">
        <v>4.2099999999999999E-2</v>
      </c>
      <c r="D1378" s="108">
        <v>4.5100000000000001E-2</v>
      </c>
      <c r="E1378" s="108">
        <v>5.1499999999999997E-2</v>
      </c>
      <c r="F1378" s="108">
        <v>4.6199999999999998E-2</v>
      </c>
      <c r="G1378" s="187">
        <v>0</v>
      </c>
      <c r="H1378" s="108"/>
      <c r="I1378" s="108">
        <v>3.9900000000000005E-2</v>
      </c>
      <c r="J1378" s="108"/>
      <c r="K1378" s="108">
        <v>4.5400000000000003E-2</v>
      </c>
      <c r="L1378" s="108">
        <v>5.2600000000000001E-2</v>
      </c>
      <c r="M1378" s="108"/>
      <c r="N1378" s="108"/>
      <c r="O1378" s="189">
        <f t="shared" si="42"/>
        <v>40969</v>
      </c>
      <c r="Q1378" s="185">
        <f t="shared" si="43"/>
        <v>3.0000000000000165E-4</v>
      </c>
    </row>
    <row r="1379" spans="1:17" x14ac:dyDescent="0.25">
      <c r="A1379" s="105">
        <v>40994</v>
      </c>
      <c r="B1379" t="s">
        <v>121</v>
      </c>
      <c r="C1379" s="108">
        <v>4.2299999999999997E-2</v>
      </c>
      <c r="D1379" s="108">
        <v>4.5199999999999997E-2</v>
      </c>
      <c r="E1379" s="108">
        <v>5.16E-2</v>
      </c>
      <c r="F1379" s="108">
        <v>4.6399999999999997E-2</v>
      </c>
      <c r="G1379" s="187">
        <v>0</v>
      </c>
      <c r="H1379" s="108"/>
      <c r="I1379" s="108">
        <v>4.0099999999999997E-2</v>
      </c>
      <c r="J1379" s="108"/>
      <c r="K1379" s="108">
        <v>4.5499999999999999E-2</v>
      </c>
      <c r="L1379" s="108">
        <v>5.2699999999999997E-2</v>
      </c>
      <c r="M1379" s="108"/>
      <c r="N1379" s="108"/>
      <c r="O1379" s="189">
        <f t="shared" si="42"/>
        <v>40969</v>
      </c>
      <c r="Q1379" s="185">
        <f t="shared" si="43"/>
        <v>3.0000000000000165E-4</v>
      </c>
    </row>
    <row r="1380" spans="1:17" x14ac:dyDescent="0.25">
      <c r="A1380" s="105">
        <v>40995</v>
      </c>
      <c r="B1380" t="s">
        <v>121</v>
      </c>
      <c r="C1380" s="108">
        <v>4.2000000000000003E-2</v>
      </c>
      <c r="D1380" s="108">
        <v>4.4900000000000002E-2</v>
      </c>
      <c r="E1380" s="108">
        <v>5.1299999999999998E-2</v>
      </c>
      <c r="F1380" s="108">
        <v>4.6100000000000002E-2</v>
      </c>
      <c r="G1380" s="187">
        <v>0</v>
      </c>
      <c r="H1380" s="108"/>
      <c r="I1380" s="108">
        <v>3.9800000000000002E-2</v>
      </c>
      <c r="J1380" s="108"/>
      <c r="K1380" s="108">
        <v>4.5199999999999997E-2</v>
      </c>
      <c r="L1380" s="108">
        <v>5.2400000000000002E-2</v>
      </c>
      <c r="M1380" s="108"/>
      <c r="N1380" s="108"/>
      <c r="O1380" s="189">
        <f t="shared" si="42"/>
        <v>40969</v>
      </c>
      <c r="Q1380" s="185">
        <f t="shared" si="43"/>
        <v>2.9999999999999472E-4</v>
      </c>
    </row>
    <row r="1381" spans="1:17" x14ac:dyDescent="0.25">
      <c r="A1381" s="105">
        <v>40996</v>
      </c>
      <c r="B1381" t="s">
        <v>121</v>
      </c>
      <c r="C1381" s="108">
        <v>4.2000000000000003E-2</v>
      </c>
      <c r="D1381" s="108">
        <v>4.4999999999999998E-2</v>
      </c>
      <c r="E1381" s="108">
        <v>5.1299999999999998E-2</v>
      </c>
      <c r="F1381" s="108">
        <v>4.6100000000000002E-2</v>
      </c>
      <c r="G1381" s="187">
        <v>0</v>
      </c>
      <c r="H1381" s="108"/>
      <c r="I1381" s="108">
        <v>3.9900000000000005E-2</v>
      </c>
      <c r="J1381" s="108"/>
      <c r="K1381" s="108">
        <v>4.53E-2</v>
      </c>
      <c r="L1381" s="108">
        <v>5.2400000000000002E-2</v>
      </c>
      <c r="M1381" s="108"/>
      <c r="N1381" s="108"/>
      <c r="O1381" s="189">
        <f t="shared" si="42"/>
        <v>40969</v>
      </c>
      <c r="Q1381" s="185">
        <f t="shared" si="43"/>
        <v>3.0000000000000165E-4</v>
      </c>
    </row>
    <row r="1382" spans="1:17" x14ac:dyDescent="0.25">
      <c r="A1382" s="105">
        <v>40997</v>
      </c>
      <c r="B1382" t="s">
        <v>121</v>
      </c>
      <c r="C1382" s="108">
        <v>4.1700000000000001E-2</v>
      </c>
      <c r="D1382" s="108">
        <v>4.4699999999999997E-2</v>
      </c>
      <c r="E1382" s="108">
        <v>5.0999999999999997E-2</v>
      </c>
      <c r="F1382" s="108">
        <v>4.58E-2</v>
      </c>
      <c r="G1382" s="187">
        <v>0</v>
      </c>
      <c r="H1382" s="108"/>
      <c r="I1382" s="108">
        <v>3.9599999999999996E-2</v>
      </c>
      <c r="J1382" s="108"/>
      <c r="K1382" s="108">
        <v>4.4999999999999998E-2</v>
      </c>
      <c r="L1382" s="108">
        <v>5.21E-2</v>
      </c>
      <c r="M1382" s="108"/>
      <c r="N1382" s="108"/>
      <c r="O1382" s="189">
        <f t="shared" si="42"/>
        <v>40969</v>
      </c>
      <c r="Q1382" s="185">
        <f t="shared" si="43"/>
        <v>3.0000000000000165E-4</v>
      </c>
    </row>
    <row r="1383" spans="1:17" x14ac:dyDescent="0.25">
      <c r="A1383" s="105">
        <v>40998</v>
      </c>
      <c r="B1383" t="s">
        <v>121</v>
      </c>
      <c r="C1383" s="108">
        <v>4.24E-2</v>
      </c>
      <c r="D1383" s="108">
        <v>4.5400000000000003E-2</v>
      </c>
      <c r="E1383" s="108">
        <v>5.1999999999999998E-2</v>
      </c>
      <c r="F1383" s="108">
        <v>4.6600000000000003E-2</v>
      </c>
      <c r="G1383" s="187">
        <v>0</v>
      </c>
      <c r="H1383" s="108"/>
      <c r="I1383" s="108">
        <v>4.0399999999999998E-2</v>
      </c>
      <c r="J1383" s="108"/>
      <c r="K1383" s="108">
        <v>4.58E-2</v>
      </c>
      <c r="L1383" s="108">
        <v>5.2999999999999999E-2</v>
      </c>
      <c r="M1383" s="108"/>
      <c r="N1383" s="108"/>
      <c r="O1383" s="189">
        <f t="shared" si="42"/>
        <v>40969</v>
      </c>
      <c r="Q1383" s="185">
        <f t="shared" si="43"/>
        <v>3.9999999999999758E-4</v>
      </c>
    </row>
    <row r="1384" spans="1:17" x14ac:dyDescent="0.25">
      <c r="A1384" s="105">
        <v>41001</v>
      </c>
      <c r="B1384" t="s">
        <v>121</v>
      </c>
      <c r="C1384" s="108">
        <v>4.24E-2</v>
      </c>
      <c r="D1384" s="108">
        <v>4.53E-2</v>
      </c>
      <c r="E1384" s="108">
        <v>5.2200000000000003E-2</v>
      </c>
      <c r="F1384" s="108">
        <v>4.6600000000000003E-2</v>
      </c>
      <c r="G1384" s="187">
        <v>0</v>
      </c>
      <c r="H1384" s="108"/>
      <c r="I1384" s="108">
        <v>4.0300000000000002E-2</v>
      </c>
      <c r="J1384" s="108"/>
      <c r="K1384" s="108">
        <v>4.5600000000000002E-2</v>
      </c>
      <c r="L1384" s="108">
        <v>5.2999999999999999E-2</v>
      </c>
      <c r="M1384" s="108"/>
      <c r="N1384" s="108"/>
      <c r="O1384" s="189">
        <f t="shared" si="42"/>
        <v>41000</v>
      </c>
      <c r="Q1384" s="185">
        <f t="shared" si="43"/>
        <v>3.0000000000000165E-4</v>
      </c>
    </row>
    <row r="1385" spans="1:17" x14ac:dyDescent="0.25">
      <c r="A1385" s="105">
        <v>41002</v>
      </c>
      <c r="B1385" t="s">
        <v>121</v>
      </c>
      <c r="C1385" s="108">
        <v>4.3099999999999999E-2</v>
      </c>
      <c r="D1385" s="108">
        <v>4.5999999999999999E-2</v>
      </c>
      <c r="E1385" s="108">
        <v>5.2900000000000003E-2</v>
      </c>
      <c r="F1385" s="108">
        <v>4.7300000000000002E-2</v>
      </c>
      <c r="G1385" s="187">
        <v>0</v>
      </c>
      <c r="H1385" s="108"/>
      <c r="I1385" s="108">
        <v>4.0999999999999995E-2</v>
      </c>
      <c r="J1385" s="108"/>
      <c r="K1385" s="108">
        <v>4.6300000000000001E-2</v>
      </c>
      <c r="L1385" s="108">
        <v>5.3600000000000002E-2</v>
      </c>
      <c r="M1385" s="108"/>
      <c r="N1385" s="108"/>
      <c r="O1385" s="189">
        <f t="shared" si="42"/>
        <v>41000</v>
      </c>
      <c r="Q1385" s="185">
        <f t="shared" si="43"/>
        <v>3.0000000000000165E-4</v>
      </c>
    </row>
    <row r="1386" spans="1:17" x14ac:dyDescent="0.25">
      <c r="A1386" s="105">
        <v>41003</v>
      </c>
      <c r="B1386" t="s">
        <v>121</v>
      </c>
      <c r="C1386" s="108">
        <v>4.2799999999999998E-2</v>
      </c>
      <c r="D1386" s="108">
        <v>4.5699999999999998E-2</v>
      </c>
      <c r="E1386" s="108">
        <v>5.2600000000000001E-2</v>
      </c>
      <c r="F1386" s="108">
        <v>4.7E-2</v>
      </c>
      <c r="G1386" s="187">
        <v>0</v>
      </c>
      <c r="H1386" s="108"/>
      <c r="I1386" s="108">
        <v>4.07E-2</v>
      </c>
      <c r="J1386" s="108"/>
      <c r="K1386" s="108">
        <v>4.5999999999999999E-2</v>
      </c>
      <c r="L1386" s="108">
        <v>5.33E-2</v>
      </c>
      <c r="M1386" s="108"/>
      <c r="N1386" s="108"/>
      <c r="O1386" s="189">
        <f t="shared" si="42"/>
        <v>41000</v>
      </c>
      <c r="Q1386" s="185">
        <f t="shared" si="43"/>
        <v>3.0000000000000165E-4</v>
      </c>
    </row>
    <row r="1387" spans="1:17" x14ac:dyDescent="0.25">
      <c r="A1387" s="105">
        <v>41004</v>
      </c>
      <c r="B1387" t="s">
        <v>121</v>
      </c>
      <c r="C1387" s="108">
        <v>4.2200000000000001E-2</v>
      </c>
      <c r="D1387" s="108">
        <v>4.5199999999999997E-2</v>
      </c>
      <c r="E1387" s="108">
        <v>5.1999999999999998E-2</v>
      </c>
      <c r="F1387" s="108">
        <v>4.65E-2</v>
      </c>
      <c r="G1387" s="187">
        <v>0</v>
      </c>
      <c r="H1387" s="108"/>
      <c r="I1387" s="108">
        <v>4.0199999999999993E-2</v>
      </c>
      <c r="J1387" s="108"/>
      <c r="K1387" s="108">
        <v>4.5499999999999999E-2</v>
      </c>
      <c r="L1387" s="108">
        <v>5.28E-2</v>
      </c>
      <c r="M1387" s="108"/>
      <c r="N1387" s="108"/>
      <c r="O1387" s="189">
        <f t="shared" si="42"/>
        <v>41000</v>
      </c>
      <c r="Q1387" s="185">
        <f t="shared" si="43"/>
        <v>3.0000000000000165E-4</v>
      </c>
    </row>
    <row r="1388" spans="1:17" x14ac:dyDescent="0.25">
      <c r="A1388" s="105">
        <v>41005</v>
      </c>
      <c r="B1388" t="s">
        <v>121</v>
      </c>
      <c r="C1388" s="108">
        <v>4.1500000000000002E-2</v>
      </c>
      <c r="D1388" s="108">
        <v>4.4400000000000002E-2</v>
      </c>
      <c r="E1388" s="108">
        <v>5.1299999999999998E-2</v>
      </c>
      <c r="F1388" s="108">
        <v>4.5699999999999998E-2</v>
      </c>
      <c r="G1388" s="187">
        <v>0</v>
      </c>
      <c r="H1388" s="108"/>
      <c r="I1388" s="108">
        <v>3.9399999999999998E-2</v>
      </c>
      <c r="J1388" s="108"/>
      <c r="K1388" s="108">
        <v>4.4699999999999997E-2</v>
      </c>
      <c r="L1388" s="108">
        <v>5.2000000000000005E-2</v>
      </c>
      <c r="M1388" s="108"/>
      <c r="N1388" s="108"/>
      <c r="O1388" s="189">
        <f t="shared" si="42"/>
        <v>41000</v>
      </c>
      <c r="Q1388" s="185">
        <f t="shared" si="43"/>
        <v>2.9999999999999472E-4</v>
      </c>
    </row>
    <row r="1389" spans="1:17" x14ac:dyDescent="0.25">
      <c r="A1389" s="105">
        <v>41008</v>
      </c>
      <c r="B1389" t="s">
        <v>121</v>
      </c>
      <c r="C1389" s="108">
        <v>4.1099999999999998E-2</v>
      </c>
      <c r="D1389" s="108">
        <v>4.3999999999999997E-2</v>
      </c>
      <c r="E1389" s="108">
        <v>5.0999999999999997E-2</v>
      </c>
      <c r="F1389" s="108">
        <v>4.5400000000000003E-2</v>
      </c>
      <c r="G1389" s="187">
        <v>0</v>
      </c>
      <c r="H1389" s="108"/>
      <c r="I1389" s="108">
        <v>3.9100000000000003E-2</v>
      </c>
      <c r="J1389" s="108"/>
      <c r="K1389" s="108">
        <v>4.4400000000000002E-2</v>
      </c>
      <c r="L1389" s="108">
        <v>5.1699999999999996E-2</v>
      </c>
      <c r="M1389" s="108"/>
      <c r="N1389" s="108"/>
      <c r="O1389" s="189">
        <f t="shared" si="42"/>
        <v>41000</v>
      </c>
      <c r="Q1389" s="185">
        <f t="shared" si="43"/>
        <v>4.0000000000000452E-4</v>
      </c>
    </row>
    <row r="1390" spans="1:17" x14ac:dyDescent="0.25">
      <c r="A1390" s="105">
        <v>41009</v>
      </c>
      <c r="B1390" t="s">
        <v>121</v>
      </c>
      <c r="C1390" s="108">
        <v>4.0599999999999997E-2</v>
      </c>
      <c r="D1390" s="108">
        <v>4.36E-2</v>
      </c>
      <c r="E1390" s="108">
        <v>5.0700000000000002E-2</v>
      </c>
      <c r="F1390" s="108">
        <v>4.4999999999999998E-2</v>
      </c>
      <c r="G1390" s="187">
        <v>0</v>
      </c>
      <c r="H1390" s="108"/>
      <c r="I1390" s="108">
        <v>3.8699999999999998E-2</v>
      </c>
      <c r="J1390" s="108"/>
      <c r="K1390" s="108">
        <v>4.4000000000000004E-2</v>
      </c>
      <c r="L1390" s="108">
        <v>5.1500000000000004E-2</v>
      </c>
      <c r="M1390" s="108"/>
      <c r="N1390" s="108"/>
      <c r="O1390" s="189">
        <f t="shared" si="42"/>
        <v>41000</v>
      </c>
      <c r="Q1390" s="185">
        <f t="shared" si="43"/>
        <v>4.0000000000000452E-4</v>
      </c>
    </row>
    <row r="1391" spans="1:17" x14ac:dyDescent="0.25">
      <c r="A1391" s="105">
        <v>41010</v>
      </c>
      <c r="B1391" t="s">
        <v>121</v>
      </c>
      <c r="C1391" s="108">
        <v>4.1000000000000002E-2</v>
      </c>
      <c r="D1391" s="108">
        <v>4.41E-2</v>
      </c>
      <c r="E1391" s="108">
        <v>5.1200000000000002E-2</v>
      </c>
      <c r="F1391" s="108">
        <v>4.5400000000000003E-2</v>
      </c>
      <c r="G1391" s="187">
        <v>0</v>
      </c>
      <c r="H1391" s="108"/>
      <c r="I1391" s="108">
        <v>3.9800000000000002E-2</v>
      </c>
      <c r="J1391" s="108"/>
      <c r="K1391" s="108">
        <v>4.4500000000000005E-2</v>
      </c>
      <c r="L1391" s="108">
        <v>5.21E-2</v>
      </c>
      <c r="M1391" s="108"/>
      <c r="N1391" s="108"/>
      <c r="O1391" s="189">
        <f t="shared" si="42"/>
        <v>41000</v>
      </c>
      <c r="Q1391" s="185">
        <f t="shared" si="43"/>
        <v>4.0000000000000452E-4</v>
      </c>
    </row>
    <row r="1392" spans="1:17" x14ac:dyDescent="0.25">
      <c r="A1392" s="105">
        <v>41011</v>
      </c>
      <c r="B1392" t="s">
        <v>121</v>
      </c>
      <c r="C1392" s="108">
        <v>4.1200000000000001E-2</v>
      </c>
      <c r="D1392" s="108">
        <v>4.4299999999999999E-2</v>
      </c>
      <c r="E1392" s="108">
        <v>5.1400000000000001E-2</v>
      </c>
      <c r="F1392" s="108">
        <v>4.5600000000000002E-2</v>
      </c>
      <c r="G1392" s="187">
        <v>0</v>
      </c>
      <c r="H1392" s="108"/>
      <c r="I1392" s="108">
        <v>3.9900000000000005E-2</v>
      </c>
      <c r="J1392" s="108"/>
      <c r="K1392" s="108">
        <v>4.4699999999999997E-2</v>
      </c>
      <c r="L1392" s="108">
        <v>5.2300000000000006E-2</v>
      </c>
      <c r="M1392" s="108"/>
      <c r="N1392" s="108"/>
      <c r="O1392" s="189">
        <f t="shared" si="42"/>
        <v>41000</v>
      </c>
      <c r="Q1392" s="185">
        <f t="shared" si="43"/>
        <v>3.9999999999999758E-4</v>
      </c>
    </row>
    <row r="1393" spans="1:17" x14ac:dyDescent="0.25">
      <c r="A1393" s="105">
        <v>41012</v>
      </c>
      <c r="B1393" t="s">
        <v>121</v>
      </c>
      <c r="C1393" s="108">
        <v>4.0599999999999997E-2</v>
      </c>
      <c r="D1393" s="108">
        <v>4.3700000000000003E-2</v>
      </c>
      <c r="E1393" s="108">
        <v>5.0799999999999998E-2</v>
      </c>
      <c r="F1393" s="108">
        <v>4.4999999999999998E-2</v>
      </c>
      <c r="G1393" s="187">
        <v>0</v>
      </c>
      <c r="H1393" s="108"/>
      <c r="I1393" s="108">
        <v>3.9300000000000002E-2</v>
      </c>
      <c r="J1393" s="108"/>
      <c r="K1393" s="108">
        <v>4.41E-2</v>
      </c>
      <c r="L1393" s="108">
        <v>5.1699999999999996E-2</v>
      </c>
      <c r="M1393" s="108"/>
      <c r="N1393" s="108"/>
      <c r="O1393" s="189">
        <f t="shared" si="42"/>
        <v>41000</v>
      </c>
      <c r="Q1393" s="185">
        <f t="shared" si="43"/>
        <v>3.9999999999999758E-4</v>
      </c>
    </row>
    <row r="1394" spans="1:17" x14ac:dyDescent="0.25">
      <c r="A1394" s="105">
        <v>41015</v>
      </c>
      <c r="B1394" t="s">
        <v>121</v>
      </c>
      <c r="C1394" s="108">
        <v>4.0300000000000002E-2</v>
      </c>
      <c r="D1394" s="108">
        <v>4.3299999999999998E-2</v>
      </c>
      <c r="E1394" s="108">
        <v>5.0599999999999999E-2</v>
      </c>
      <c r="F1394" s="108">
        <v>4.4699999999999997E-2</v>
      </c>
      <c r="G1394" s="187">
        <v>0</v>
      </c>
      <c r="H1394" s="108"/>
      <c r="I1394" s="108">
        <v>3.9E-2</v>
      </c>
      <c r="J1394" s="108"/>
      <c r="K1394" s="108">
        <v>4.3700000000000003E-2</v>
      </c>
      <c r="L1394" s="108">
        <v>5.1399999999999994E-2</v>
      </c>
      <c r="M1394" s="108"/>
      <c r="N1394" s="108"/>
      <c r="O1394" s="189">
        <f t="shared" si="42"/>
        <v>41000</v>
      </c>
      <c r="Q1394" s="185">
        <f t="shared" si="43"/>
        <v>4.0000000000000452E-4</v>
      </c>
    </row>
    <row r="1395" spans="1:17" x14ac:dyDescent="0.25">
      <c r="A1395" s="105">
        <v>41016</v>
      </c>
      <c r="B1395" t="s">
        <v>121</v>
      </c>
      <c r="C1395" s="108">
        <v>4.07E-2</v>
      </c>
      <c r="D1395" s="108">
        <v>4.3700000000000003E-2</v>
      </c>
      <c r="E1395" s="108">
        <v>5.0900000000000001E-2</v>
      </c>
      <c r="F1395" s="108">
        <v>4.5100000000000001E-2</v>
      </c>
      <c r="G1395" s="187">
        <v>0</v>
      </c>
      <c r="H1395" s="108"/>
      <c r="I1395" s="108">
        <v>3.9399999999999998E-2</v>
      </c>
      <c r="J1395" s="108"/>
      <c r="K1395" s="108">
        <v>4.41E-2</v>
      </c>
      <c r="L1395" s="108">
        <v>5.1699999999999996E-2</v>
      </c>
      <c r="M1395" s="108"/>
      <c r="N1395" s="108"/>
      <c r="O1395" s="189">
        <f t="shared" si="42"/>
        <v>41000</v>
      </c>
      <c r="Q1395" s="185">
        <f t="shared" si="43"/>
        <v>3.9999999999999758E-4</v>
      </c>
    </row>
    <row r="1396" spans="1:17" x14ac:dyDescent="0.25">
      <c r="A1396" s="105">
        <v>41017</v>
      </c>
      <c r="B1396" t="s">
        <v>121</v>
      </c>
      <c r="C1396" s="108">
        <v>4.0399999999999998E-2</v>
      </c>
      <c r="D1396" s="108">
        <v>4.3499999999999997E-2</v>
      </c>
      <c r="E1396" s="108">
        <v>5.0700000000000002E-2</v>
      </c>
      <c r="F1396" s="108">
        <v>4.4900000000000002E-2</v>
      </c>
      <c r="G1396" s="187">
        <v>0</v>
      </c>
      <c r="H1396" s="108"/>
      <c r="I1396" s="108">
        <v>3.9100000000000003E-2</v>
      </c>
      <c r="J1396" s="108"/>
      <c r="K1396" s="108">
        <v>4.3899999999999995E-2</v>
      </c>
      <c r="L1396" s="108">
        <v>5.1500000000000004E-2</v>
      </c>
      <c r="M1396" s="108"/>
      <c r="N1396" s="108"/>
      <c r="O1396" s="189">
        <f t="shared" si="42"/>
        <v>41000</v>
      </c>
      <c r="Q1396" s="185">
        <f t="shared" si="43"/>
        <v>3.9999999999999758E-4</v>
      </c>
    </row>
    <row r="1397" spans="1:17" x14ac:dyDescent="0.25">
      <c r="A1397" s="105">
        <v>41018</v>
      </c>
      <c r="B1397" t="s">
        <v>121</v>
      </c>
      <c r="C1397" s="108">
        <v>4.02E-2</v>
      </c>
      <c r="D1397" s="108">
        <v>4.3299999999999998E-2</v>
      </c>
      <c r="E1397" s="108">
        <v>5.0500000000000003E-2</v>
      </c>
      <c r="F1397" s="108">
        <v>4.4699999999999997E-2</v>
      </c>
      <c r="G1397" s="187">
        <v>0</v>
      </c>
      <c r="H1397" s="108"/>
      <c r="I1397" s="108">
        <v>3.9300000000000002E-2</v>
      </c>
      <c r="J1397" s="108"/>
      <c r="K1397" s="108">
        <v>4.3700000000000003E-2</v>
      </c>
      <c r="L1397" s="108">
        <v>5.1299999999999998E-2</v>
      </c>
      <c r="M1397" s="108"/>
      <c r="N1397" s="108"/>
      <c r="O1397" s="189">
        <f t="shared" si="42"/>
        <v>41000</v>
      </c>
      <c r="Q1397" s="185">
        <f t="shared" si="43"/>
        <v>4.0000000000000452E-4</v>
      </c>
    </row>
    <row r="1398" spans="1:17" x14ac:dyDescent="0.25">
      <c r="A1398" s="105">
        <v>41019</v>
      </c>
      <c r="B1398" t="s">
        <v>121</v>
      </c>
      <c r="C1398" s="108">
        <v>4.0399999999999998E-2</v>
      </c>
      <c r="D1398" s="108">
        <v>4.3499999999999997E-2</v>
      </c>
      <c r="E1398" s="108">
        <v>5.0700000000000002E-2</v>
      </c>
      <c r="F1398" s="108">
        <v>4.4900000000000002E-2</v>
      </c>
      <c r="G1398" s="187">
        <v>0</v>
      </c>
      <c r="H1398" s="108"/>
      <c r="I1398" s="108">
        <v>3.95E-2</v>
      </c>
      <c r="J1398" s="108"/>
      <c r="K1398" s="108">
        <v>4.3899999999999995E-2</v>
      </c>
      <c r="L1398" s="108">
        <v>5.16E-2</v>
      </c>
      <c r="M1398" s="108"/>
      <c r="N1398" s="108"/>
      <c r="O1398" s="189">
        <f t="shared" si="42"/>
        <v>41000</v>
      </c>
      <c r="Q1398" s="185">
        <f t="shared" si="43"/>
        <v>3.9999999999999758E-4</v>
      </c>
    </row>
    <row r="1399" spans="1:17" x14ac:dyDescent="0.25">
      <c r="A1399" s="105">
        <v>41022</v>
      </c>
      <c r="B1399" t="s">
        <v>121</v>
      </c>
      <c r="C1399" s="108">
        <v>0.04</v>
      </c>
      <c r="D1399" s="108">
        <v>4.2999999999999997E-2</v>
      </c>
      <c r="E1399" s="108">
        <v>5.0299999999999997E-2</v>
      </c>
      <c r="F1399" s="108">
        <v>4.4400000000000002E-2</v>
      </c>
      <c r="G1399" s="187">
        <v>0</v>
      </c>
      <c r="H1399" s="108"/>
      <c r="I1399" s="108">
        <v>3.9199999999999999E-2</v>
      </c>
      <c r="J1399" s="108"/>
      <c r="K1399" s="108">
        <v>4.3499999999999997E-2</v>
      </c>
      <c r="L1399" s="108">
        <v>5.1200000000000002E-2</v>
      </c>
      <c r="M1399" s="108"/>
      <c r="N1399" s="108"/>
      <c r="O1399" s="189">
        <f t="shared" si="42"/>
        <v>41000</v>
      </c>
      <c r="Q1399" s="185">
        <f t="shared" si="43"/>
        <v>5.0000000000000044E-4</v>
      </c>
    </row>
    <row r="1400" spans="1:17" x14ac:dyDescent="0.25">
      <c r="A1400" s="105">
        <v>41023</v>
      </c>
      <c r="B1400" t="s">
        <v>121</v>
      </c>
      <c r="C1400" s="108">
        <v>4.0300000000000002E-2</v>
      </c>
      <c r="D1400" s="108">
        <v>4.3299999999999998E-2</v>
      </c>
      <c r="E1400" s="108">
        <v>5.0700000000000002E-2</v>
      </c>
      <c r="F1400" s="108">
        <v>4.48E-2</v>
      </c>
      <c r="G1400" s="187">
        <v>0</v>
      </c>
      <c r="H1400" s="108"/>
      <c r="I1400" s="108">
        <v>3.95E-2</v>
      </c>
      <c r="J1400" s="108"/>
      <c r="K1400" s="108">
        <v>4.3799999999999999E-2</v>
      </c>
      <c r="L1400" s="108">
        <v>5.1500000000000004E-2</v>
      </c>
      <c r="M1400" s="108"/>
      <c r="N1400" s="108"/>
      <c r="O1400" s="189">
        <f t="shared" si="42"/>
        <v>41000</v>
      </c>
      <c r="Q1400" s="185">
        <f t="shared" si="43"/>
        <v>5.0000000000000044E-4</v>
      </c>
    </row>
    <row r="1401" spans="1:17" x14ac:dyDescent="0.25">
      <c r="A1401" s="105">
        <v>41024</v>
      </c>
      <c r="B1401" t="s">
        <v>121</v>
      </c>
      <c r="C1401" s="108">
        <v>4.0599999999999997E-2</v>
      </c>
      <c r="D1401" s="108">
        <v>4.36E-2</v>
      </c>
      <c r="E1401" s="108">
        <v>5.0900000000000001E-2</v>
      </c>
      <c r="F1401" s="108">
        <v>4.4999999999999998E-2</v>
      </c>
      <c r="G1401" s="187">
        <v>0</v>
      </c>
      <c r="H1401" s="108"/>
      <c r="I1401" s="108">
        <v>3.9800000000000002E-2</v>
      </c>
      <c r="J1401" s="108"/>
      <c r="K1401" s="108">
        <v>4.4199999999999996E-2</v>
      </c>
      <c r="L1401" s="108">
        <v>5.1799999999999999E-2</v>
      </c>
      <c r="M1401" s="108"/>
      <c r="N1401" s="108"/>
      <c r="O1401" s="189">
        <f t="shared" si="42"/>
        <v>41000</v>
      </c>
      <c r="Q1401" s="185">
        <f t="shared" si="43"/>
        <v>5.9999999999999637E-4</v>
      </c>
    </row>
    <row r="1402" spans="1:17" x14ac:dyDescent="0.25">
      <c r="A1402" s="105">
        <v>41025</v>
      </c>
      <c r="B1402" t="s">
        <v>121</v>
      </c>
      <c r="C1402" s="108">
        <v>4.0500000000000001E-2</v>
      </c>
      <c r="D1402" s="108">
        <v>4.3499999999999997E-2</v>
      </c>
      <c r="E1402" s="108">
        <v>5.0799999999999998E-2</v>
      </c>
      <c r="F1402" s="108">
        <v>4.4900000000000002E-2</v>
      </c>
      <c r="G1402" s="187">
        <v>0</v>
      </c>
      <c r="H1402" s="108"/>
      <c r="I1402" s="108">
        <v>3.9699999999999999E-2</v>
      </c>
      <c r="J1402" s="108"/>
      <c r="K1402" s="108">
        <v>4.41E-2</v>
      </c>
      <c r="L1402" s="108">
        <v>5.1699999999999996E-2</v>
      </c>
      <c r="M1402" s="108"/>
      <c r="N1402" s="108"/>
      <c r="O1402" s="189">
        <f t="shared" si="42"/>
        <v>41000</v>
      </c>
      <c r="Q1402" s="185">
        <f t="shared" si="43"/>
        <v>6.0000000000000331E-4</v>
      </c>
    </row>
    <row r="1403" spans="1:17" x14ac:dyDescent="0.25">
      <c r="A1403" s="105">
        <v>41026</v>
      </c>
      <c r="B1403" t="s">
        <v>121</v>
      </c>
      <c r="C1403" s="108">
        <v>4.0300000000000002E-2</v>
      </c>
      <c r="D1403" s="108">
        <v>4.3299999999999998E-2</v>
      </c>
      <c r="E1403" s="108">
        <v>5.0599999999999999E-2</v>
      </c>
      <c r="F1403" s="108">
        <v>4.4699999999999997E-2</v>
      </c>
      <c r="G1403" s="187">
        <v>0</v>
      </c>
      <c r="H1403" s="108"/>
      <c r="I1403" s="108">
        <v>3.95E-2</v>
      </c>
      <c r="J1403" s="108"/>
      <c r="K1403" s="108">
        <v>4.3899999999999995E-2</v>
      </c>
      <c r="L1403" s="108">
        <v>5.1500000000000004E-2</v>
      </c>
      <c r="M1403" s="108"/>
      <c r="N1403" s="108"/>
      <c r="O1403" s="189">
        <f t="shared" si="42"/>
        <v>41000</v>
      </c>
      <c r="Q1403" s="185">
        <f t="shared" si="43"/>
        <v>5.9999999999999637E-4</v>
      </c>
    </row>
    <row r="1404" spans="1:17" x14ac:dyDescent="0.25">
      <c r="A1404" s="105">
        <v>41029</v>
      </c>
      <c r="B1404" t="s">
        <v>121</v>
      </c>
      <c r="C1404" s="108">
        <v>4.02E-2</v>
      </c>
      <c r="D1404" s="108">
        <v>4.3299999999999998E-2</v>
      </c>
      <c r="E1404" s="108">
        <v>5.0599999999999999E-2</v>
      </c>
      <c r="F1404" s="108">
        <v>4.4699999999999997E-2</v>
      </c>
      <c r="G1404" s="187">
        <v>0</v>
      </c>
      <c r="H1404" s="108"/>
      <c r="I1404" s="108">
        <v>3.95E-2</v>
      </c>
      <c r="J1404" s="108"/>
      <c r="K1404" s="108">
        <v>4.3899999999999995E-2</v>
      </c>
      <c r="L1404" s="108">
        <v>5.1500000000000004E-2</v>
      </c>
      <c r="M1404" s="108"/>
      <c r="N1404" s="108"/>
      <c r="O1404" s="189">
        <f t="shared" si="42"/>
        <v>41000</v>
      </c>
      <c r="Q1404" s="185">
        <f t="shared" si="43"/>
        <v>5.9999999999999637E-4</v>
      </c>
    </row>
    <row r="1405" spans="1:17" x14ac:dyDescent="0.25">
      <c r="A1405" s="105">
        <v>41030</v>
      </c>
      <c r="B1405" t="s">
        <v>121</v>
      </c>
      <c r="C1405" s="108">
        <v>4.0800000000000003E-2</v>
      </c>
      <c r="D1405" s="108">
        <v>4.3799999999999999E-2</v>
      </c>
      <c r="E1405" s="108">
        <v>5.11E-2</v>
      </c>
      <c r="F1405" s="108">
        <v>4.5199999999999997E-2</v>
      </c>
      <c r="G1405" s="187">
        <v>0</v>
      </c>
      <c r="H1405" s="108"/>
      <c r="I1405" s="108">
        <v>0.04</v>
      </c>
      <c r="J1405" s="108"/>
      <c r="K1405" s="108">
        <v>4.4299999999999999E-2</v>
      </c>
      <c r="L1405" s="108">
        <v>5.2000000000000005E-2</v>
      </c>
      <c r="M1405" s="108"/>
      <c r="N1405" s="108"/>
      <c r="O1405" s="189">
        <f t="shared" si="42"/>
        <v>41030</v>
      </c>
      <c r="Q1405" s="185">
        <f t="shared" si="43"/>
        <v>5.0000000000000044E-4</v>
      </c>
    </row>
    <row r="1406" spans="1:17" x14ac:dyDescent="0.25">
      <c r="A1406" s="105">
        <v>41031</v>
      </c>
      <c r="B1406" t="s">
        <v>121</v>
      </c>
      <c r="C1406" s="108">
        <v>4.0300000000000002E-2</v>
      </c>
      <c r="D1406" s="108">
        <v>4.3299999999999998E-2</v>
      </c>
      <c r="E1406" s="108">
        <v>5.0700000000000002E-2</v>
      </c>
      <c r="F1406" s="108">
        <v>4.48E-2</v>
      </c>
      <c r="G1406" s="187">
        <v>0</v>
      </c>
      <c r="H1406" s="108"/>
      <c r="I1406" s="108">
        <v>3.95E-2</v>
      </c>
      <c r="J1406" s="108"/>
      <c r="K1406" s="108">
        <v>4.3799999999999999E-2</v>
      </c>
      <c r="L1406" s="108">
        <v>5.1500000000000004E-2</v>
      </c>
      <c r="M1406" s="108"/>
      <c r="N1406" s="108"/>
      <c r="O1406" s="189">
        <f t="shared" si="42"/>
        <v>41030</v>
      </c>
      <c r="Q1406" s="185">
        <f t="shared" si="43"/>
        <v>5.0000000000000044E-4</v>
      </c>
    </row>
    <row r="1407" spans="1:17" x14ac:dyDescent="0.25">
      <c r="A1407" s="105">
        <v>41032</v>
      </c>
      <c r="B1407" t="s">
        <v>121</v>
      </c>
      <c r="C1407" s="108">
        <v>4.0300000000000002E-2</v>
      </c>
      <c r="D1407" s="108">
        <v>4.3299999999999998E-2</v>
      </c>
      <c r="E1407" s="108">
        <v>5.0700000000000002E-2</v>
      </c>
      <c r="F1407" s="108">
        <v>4.48E-2</v>
      </c>
      <c r="G1407" s="187">
        <v>0</v>
      </c>
      <c r="H1407" s="108"/>
      <c r="I1407" s="108">
        <v>3.95E-2</v>
      </c>
      <c r="J1407" s="108"/>
      <c r="K1407" s="108">
        <v>4.3799999999999999E-2</v>
      </c>
      <c r="L1407" s="108">
        <v>5.1399999999999994E-2</v>
      </c>
      <c r="M1407" s="108"/>
      <c r="N1407" s="108"/>
      <c r="O1407" s="189">
        <f t="shared" si="42"/>
        <v>41030</v>
      </c>
      <c r="Q1407" s="185">
        <f t="shared" si="43"/>
        <v>5.0000000000000044E-4</v>
      </c>
    </row>
    <row r="1408" spans="1:17" x14ac:dyDescent="0.25">
      <c r="A1408" s="105">
        <v>41033</v>
      </c>
      <c r="B1408" t="s">
        <v>121</v>
      </c>
      <c r="C1408" s="108">
        <v>3.9899999999999998E-2</v>
      </c>
      <c r="D1408" s="108">
        <v>4.2900000000000001E-2</v>
      </c>
      <c r="E1408" s="108">
        <v>5.0299999999999997E-2</v>
      </c>
      <c r="F1408" s="108">
        <v>4.4400000000000002E-2</v>
      </c>
      <c r="G1408" s="187">
        <v>0</v>
      </c>
      <c r="H1408" s="108"/>
      <c r="I1408" s="108">
        <v>3.9100000000000003E-2</v>
      </c>
      <c r="J1408" s="108"/>
      <c r="K1408" s="108">
        <v>4.3400000000000001E-2</v>
      </c>
      <c r="L1408" s="108">
        <v>5.0999999999999997E-2</v>
      </c>
      <c r="M1408" s="108"/>
      <c r="N1408" s="108"/>
      <c r="O1408" s="189">
        <f t="shared" si="42"/>
        <v>41030</v>
      </c>
      <c r="Q1408" s="185">
        <f t="shared" si="43"/>
        <v>5.0000000000000044E-4</v>
      </c>
    </row>
    <row r="1409" spans="1:17" x14ac:dyDescent="0.25">
      <c r="A1409" s="105">
        <v>41036</v>
      </c>
      <c r="B1409" t="s">
        <v>121</v>
      </c>
      <c r="C1409" s="108">
        <v>3.9800000000000002E-2</v>
      </c>
      <c r="D1409" s="108">
        <v>4.2799999999999998E-2</v>
      </c>
      <c r="E1409" s="108">
        <v>5.0200000000000002E-2</v>
      </c>
      <c r="F1409" s="108">
        <v>4.4299999999999999E-2</v>
      </c>
      <c r="G1409" s="187">
        <v>0</v>
      </c>
      <c r="H1409" s="108"/>
      <c r="I1409" s="108">
        <v>3.9E-2</v>
      </c>
      <c r="J1409" s="108"/>
      <c r="K1409" s="108">
        <v>4.3299999999999998E-2</v>
      </c>
      <c r="L1409" s="108">
        <v>5.0999999999999997E-2</v>
      </c>
      <c r="M1409" s="108"/>
      <c r="N1409" s="108"/>
      <c r="O1409" s="189">
        <f t="shared" si="42"/>
        <v>41030</v>
      </c>
      <c r="Q1409" s="185">
        <f t="shared" si="43"/>
        <v>5.0000000000000044E-4</v>
      </c>
    </row>
    <row r="1410" spans="1:17" x14ac:dyDescent="0.25">
      <c r="A1410" s="105">
        <v>41037</v>
      </c>
      <c r="B1410" t="s">
        <v>121</v>
      </c>
      <c r="C1410" s="108">
        <v>3.9399999999999998E-2</v>
      </c>
      <c r="D1410" s="108">
        <v>4.24E-2</v>
      </c>
      <c r="E1410" s="108">
        <v>4.9799999999999997E-2</v>
      </c>
      <c r="F1410" s="108">
        <v>4.3900000000000002E-2</v>
      </c>
      <c r="G1410" s="187">
        <v>0</v>
      </c>
      <c r="H1410" s="108"/>
      <c r="I1410" s="108">
        <v>3.8599999999999995E-2</v>
      </c>
      <c r="J1410" s="108"/>
      <c r="K1410" s="108">
        <v>4.2900000000000001E-2</v>
      </c>
      <c r="L1410" s="108">
        <v>5.0700000000000002E-2</v>
      </c>
      <c r="M1410" s="108"/>
      <c r="N1410" s="108"/>
      <c r="O1410" s="189">
        <f t="shared" si="42"/>
        <v>41030</v>
      </c>
      <c r="Q1410" s="185">
        <f t="shared" si="43"/>
        <v>5.0000000000000044E-4</v>
      </c>
    </row>
    <row r="1411" spans="1:17" x14ac:dyDescent="0.25">
      <c r="A1411" s="105">
        <v>41038</v>
      </c>
      <c r="B1411" t="s">
        <v>121</v>
      </c>
      <c r="C1411" s="108">
        <v>3.9600000000000003E-2</v>
      </c>
      <c r="D1411" s="108">
        <v>4.2599999999999999E-2</v>
      </c>
      <c r="E1411" s="108">
        <v>0.05</v>
      </c>
      <c r="F1411" s="108">
        <v>4.41E-2</v>
      </c>
      <c r="G1411" s="187">
        <v>0</v>
      </c>
      <c r="H1411" s="108"/>
      <c r="I1411" s="108">
        <v>3.8699999999999998E-2</v>
      </c>
      <c r="J1411" s="108"/>
      <c r="K1411" s="108">
        <v>4.3200000000000002E-2</v>
      </c>
      <c r="L1411" s="108">
        <v>5.0900000000000001E-2</v>
      </c>
      <c r="M1411" s="108"/>
      <c r="N1411" s="108"/>
      <c r="O1411" s="189">
        <f t="shared" si="42"/>
        <v>41030</v>
      </c>
      <c r="Q1411" s="185">
        <f t="shared" si="43"/>
        <v>6.0000000000000331E-4</v>
      </c>
    </row>
    <row r="1412" spans="1:17" x14ac:dyDescent="0.25">
      <c r="A1412" s="105">
        <v>41039</v>
      </c>
      <c r="B1412" t="s">
        <v>121</v>
      </c>
      <c r="C1412" s="108">
        <v>3.9800000000000002E-2</v>
      </c>
      <c r="D1412" s="108">
        <v>4.2700000000000002E-2</v>
      </c>
      <c r="E1412" s="108">
        <v>5.0099999999999999E-2</v>
      </c>
      <c r="F1412" s="108">
        <v>4.4200000000000003E-2</v>
      </c>
      <c r="G1412" s="187">
        <v>0</v>
      </c>
      <c r="H1412" s="108"/>
      <c r="I1412" s="108">
        <v>3.8900000000000004E-2</v>
      </c>
      <c r="J1412" s="108"/>
      <c r="K1412" s="108">
        <v>4.3299999999999998E-2</v>
      </c>
      <c r="L1412" s="108">
        <v>5.0999999999999997E-2</v>
      </c>
      <c r="M1412" s="108"/>
      <c r="N1412" s="108"/>
      <c r="O1412" s="189">
        <f t="shared" si="42"/>
        <v>41030</v>
      </c>
      <c r="Q1412" s="185">
        <f t="shared" si="43"/>
        <v>5.9999999999999637E-4</v>
      </c>
    </row>
    <row r="1413" spans="1:17" x14ac:dyDescent="0.25">
      <c r="A1413" s="105">
        <v>41040</v>
      </c>
      <c r="B1413" t="s">
        <v>121</v>
      </c>
      <c r="C1413" s="108">
        <v>3.9300000000000002E-2</v>
      </c>
      <c r="D1413" s="108">
        <v>4.2200000000000001E-2</v>
      </c>
      <c r="E1413" s="108">
        <v>4.9599999999999998E-2</v>
      </c>
      <c r="F1413" s="108">
        <v>4.3700000000000003E-2</v>
      </c>
      <c r="G1413" s="187">
        <v>0</v>
      </c>
      <c r="H1413" s="108"/>
      <c r="I1413" s="108">
        <v>3.8399999999999997E-2</v>
      </c>
      <c r="J1413" s="108"/>
      <c r="K1413" s="108">
        <v>4.2800000000000005E-2</v>
      </c>
      <c r="L1413" s="108">
        <v>5.0599999999999999E-2</v>
      </c>
      <c r="M1413" s="108"/>
      <c r="N1413" s="108"/>
      <c r="O1413" s="189">
        <f t="shared" ref="O1413:O1476" si="44">DATE(YEAR(A1413),MONTH(A1413),1)</f>
        <v>41030</v>
      </c>
      <c r="Q1413" s="185">
        <f t="shared" ref="Q1413:Q1476" si="45">K1413-D1413</f>
        <v>6.0000000000000331E-4</v>
      </c>
    </row>
    <row r="1414" spans="1:17" x14ac:dyDescent="0.25">
      <c r="A1414" s="105">
        <v>41043</v>
      </c>
      <c r="B1414" t="s">
        <v>121</v>
      </c>
      <c r="C1414" s="108">
        <v>3.8800000000000001E-2</v>
      </c>
      <c r="D1414" s="108">
        <v>4.1599999999999998E-2</v>
      </c>
      <c r="E1414" s="108">
        <v>4.9000000000000002E-2</v>
      </c>
      <c r="F1414" s="108">
        <v>4.3099999999999999E-2</v>
      </c>
      <c r="G1414" s="187">
        <v>0</v>
      </c>
      <c r="H1414" s="108"/>
      <c r="I1414" s="108">
        <v>3.78E-2</v>
      </c>
      <c r="J1414" s="108"/>
      <c r="K1414" s="108">
        <v>4.2300000000000004E-2</v>
      </c>
      <c r="L1414" s="108">
        <v>0.05</v>
      </c>
      <c r="M1414" s="108"/>
      <c r="N1414" s="108"/>
      <c r="O1414" s="189">
        <f t="shared" si="44"/>
        <v>41030</v>
      </c>
      <c r="Q1414" s="185">
        <f t="shared" si="45"/>
        <v>7.0000000000000617E-4</v>
      </c>
    </row>
    <row r="1415" spans="1:17" x14ac:dyDescent="0.25">
      <c r="A1415" s="105">
        <v>41044</v>
      </c>
      <c r="B1415" t="s">
        <v>121</v>
      </c>
      <c r="C1415" s="108">
        <v>3.8600000000000002E-2</v>
      </c>
      <c r="D1415" s="108">
        <v>4.1599999999999998E-2</v>
      </c>
      <c r="E1415" s="108">
        <v>4.8899999999999999E-2</v>
      </c>
      <c r="F1415" s="108">
        <v>4.2999999999999997E-2</v>
      </c>
      <c r="G1415" s="187">
        <v>0</v>
      </c>
      <c r="H1415" s="108"/>
      <c r="I1415" s="108">
        <v>3.7599999999999995E-2</v>
      </c>
      <c r="J1415" s="108"/>
      <c r="K1415" s="108">
        <v>4.2199999999999994E-2</v>
      </c>
      <c r="L1415" s="108">
        <v>0.05</v>
      </c>
      <c r="M1415" s="108"/>
      <c r="N1415" s="108"/>
      <c r="O1415" s="189">
        <f t="shared" si="44"/>
        <v>41030</v>
      </c>
      <c r="Q1415" s="185">
        <f t="shared" si="45"/>
        <v>5.9999999999999637E-4</v>
      </c>
    </row>
    <row r="1416" spans="1:17" x14ac:dyDescent="0.25">
      <c r="A1416" s="105">
        <v>41045</v>
      </c>
      <c r="B1416" t="s">
        <v>121</v>
      </c>
      <c r="C1416" s="108">
        <v>3.8399999999999997E-2</v>
      </c>
      <c r="D1416" s="108">
        <v>4.1599999999999998E-2</v>
      </c>
      <c r="E1416" s="108">
        <v>4.9000000000000002E-2</v>
      </c>
      <c r="F1416" s="108">
        <v>4.2999999999999997E-2</v>
      </c>
      <c r="G1416" s="187">
        <v>0</v>
      </c>
      <c r="H1416" s="108"/>
      <c r="I1416" s="108">
        <v>3.73E-2</v>
      </c>
      <c r="J1416" s="108"/>
      <c r="K1416" s="108">
        <v>4.2199999999999994E-2</v>
      </c>
      <c r="L1416" s="108">
        <v>5.0099999999999999E-2</v>
      </c>
      <c r="M1416" s="108"/>
      <c r="N1416" s="108"/>
      <c r="O1416" s="189">
        <f t="shared" si="44"/>
        <v>41030</v>
      </c>
      <c r="Q1416" s="185">
        <f t="shared" si="45"/>
        <v>5.9999999999999637E-4</v>
      </c>
    </row>
    <row r="1417" spans="1:17" x14ac:dyDescent="0.25">
      <c r="A1417" s="105">
        <v>41046</v>
      </c>
      <c r="B1417" t="s">
        <v>121</v>
      </c>
      <c r="C1417" s="108">
        <v>3.7900000000000003E-2</v>
      </c>
      <c r="D1417" s="108">
        <v>4.07E-2</v>
      </c>
      <c r="E1417" s="108">
        <v>4.8099999999999997E-2</v>
      </c>
      <c r="F1417" s="108">
        <v>4.2200000000000001E-2</v>
      </c>
      <c r="G1417" s="187">
        <v>0</v>
      </c>
      <c r="H1417" s="108"/>
      <c r="I1417" s="108">
        <v>3.6299999999999999E-2</v>
      </c>
      <c r="J1417" s="108"/>
      <c r="K1417" s="108">
        <v>4.1299999999999996E-2</v>
      </c>
      <c r="L1417" s="108">
        <v>4.9299999999999997E-2</v>
      </c>
      <c r="M1417" s="108"/>
      <c r="N1417" s="108"/>
      <c r="O1417" s="189">
        <f t="shared" si="44"/>
        <v>41030</v>
      </c>
      <c r="Q1417" s="185">
        <f t="shared" si="45"/>
        <v>5.9999999999999637E-4</v>
      </c>
    </row>
    <row r="1418" spans="1:17" x14ac:dyDescent="0.25">
      <c r="A1418" s="105">
        <v>41047</v>
      </c>
      <c r="B1418" t="s">
        <v>121</v>
      </c>
      <c r="C1418" s="108">
        <v>3.7999999999999999E-2</v>
      </c>
      <c r="D1418" s="108">
        <v>4.0800000000000003E-2</v>
      </c>
      <c r="E1418" s="108">
        <v>4.8500000000000001E-2</v>
      </c>
      <c r="F1418" s="108">
        <v>4.24E-2</v>
      </c>
      <c r="G1418" s="187">
        <v>0</v>
      </c>
      <c r="H1418" s="108"/>
      <c r="I1418" s="108">
        <v>3.7200000000000004E-2</v>
      </c>
      <c r="J1418" s="108"/>
      <c r="K1418" s="108">
        <v>4.1500000000000002E-2</v>
      </c>
      <c r="L1418" s="108">
        <v>4.9800000000000004E-2</v>
      </c>
      <c r="M1418" s="108"/>
      <c r="N1418" s="108"/>
      <c r="O1418" s="189">
        <f t="shared" si="44"/>
        <v>41030</v>
      </c>
      <c r="Q1418" s="185">
        <f t="shared" si="45"/>
        <v>6.9999999999999923E-4</v>
      </c>
    </row>
    <row r="1419" spans="1:17" x14ac:dyDescent="0.25">
      <c r="A1419" s="105">
        <v>41050</v>
      </c>
      <c r="B1419" t="s">
        <v>121</v>
      </c>
      <c r="C1419" s="108">
        <v>3.8300000000000001E-2</v>
      </c>
      <c r="D1419" s="108">
        <v>4.1200000000000001E-2</v>
      </c>
      <c r="E1419" s="108">
        <v>4.8599999999999997E-2</v>
      </c>
      <c r="F1419" s="108">
        <v>4.2700000000000002E-2</v>
      </c>
      <c r="G1419" s="187">
        <v>0</v>
      </c>
      <c r="H1419" s="108"/>
      <c r="I1419" s="108">
        <v>3.73E-2</v>
      </c>
      <c r="J1419" s="108"/>
      <c r="K1419" s="108">
        <v>4.1799999999999997E-2</v>
      </c>
      <c r="L1419" s="108">
        <v>0.05</v>
      </c>
      <c r="M1419" s="108"/>
      <c r="N1419" s="108"/>
      <c r="O1419" s="189">
        <f t="shared" si="44"/>
        <v>41030</v>
      </c>
      <c r="Q1419" s="185">
        <f t="shared" si="45"/>
        <v>5.9999999999999637E-4</v>
      </c>
    </row>
    <row r="1420" spans="1:17" x14ac:dyDescent="0.25">
      <c r="A1420" s="105">
        <v>41051</v>
      </c>
      <c r="B1420" t="s">
        <v>121</v>
      </c>
      <c r="C1420" s="108">
        <v>3.9600000000000003E-2</v>
      </c>
      <c r="D1420" s="108">
        <v>4.2299999999999997E-2</v>
      </c>
      <c r="E1420" s="108">
        <v>5.0200000000000002E-2</v>
      </c>
      <c r="F1420" s="108">
        <v>4.3999999999999997E-2</v>
      </c>
      <c r="G1420" s="187">
        <v>0</v>
      </c>
      <c r="H1420" s="108"/>
      <c r="I1420" s="108">
        <v>3.8199999999999998E-2</v>
      </c>
      <c r="J1420" s="108"/>
      <c r="K1420" s="108">
        <v>4.2900000000000001E-2</v>
      </c>
      <c r="L1420" s="108">
        <v>5.1299999999999998E-2</v>
      </c>
      <c r="M1420" s="108"/>
      <c r="N1420" s="108"/>
      <c r="O1420" s="189">
        <f t="shared" si="44"/>
        <v>41030</v>
      </c>
      <c r="Q1420" s="185">
        <f t="shared" si="45"/>
        <v>6.0000000000000331E-4</v>
      </c>
    </row>
    <row r="1421" spans="1:17" x14ac:dyDescent="0.25">
      <c r="A1421" s="105">
        <v>41052</v>
      </c>
      <c r="B1421" t="s">
        <v>121</v>
      </c>
      <c r="C1421" s="108">
        <v>3.8899999999999997E-2</v>
      </c>
      <c r="D1421" s="108">
        <v>4.1399999999999999E-2</v>
      </c>
      <c r="E1421" s="108">
        <v>4.9399999999999999E-2</v>
      </c>
      <c r="F1421" s="108">
        <v>4.3200000000000002E-2</v>
      </c>
      <c r="G1421" s="187">
        <v>0</v>
      </c>
      <c r="H1421" s="108"/>
      <c r="I1421" s="108">
        <v>3.7100000000000001E-2</v>
      </c>
      <c r="J1421" s="108"/>
      <c r="K1421" s="108">
        <v>4.2099999999999999E-2</v>
      </c>
      <c r="L1421" s="108">
        <v>5.0599999999999999E-2</v>
      </c>
      <c r="M1421" s="108"/>
      <c r="N1421" s="108"/>
      <c r="O1421" s="189">
        <f t="shared" si="44"/>
        <v>41030</v>
      </c>
      <c r="Q1421" s="185">
        <f t="shared" si="45"/>
        <v>6.9999999999999923E-4</v>
      </c>
    </row>
    <row r="1422" spans="1:17" x14ac:dyDescent="0.25">
      <c r="A1422" s="105">
        <v>41053</v>
      </c>
      <c r="B1422" t="s">
        <v>121</v>
      </c>
      <c r="C1422" s="108">
        <v>3.95E-2</v>
      </c>
      <c r="D1422" s="108">
        <v>4.2000000000000003E-2</v>
      </c>
      <c r="E1422" s="108">
        <v>5.0200000000000002E-2</v>
      </c>
      <c r="F1422" s="108">
        <v>4.3900000000000002E-2</v>
      </c>
      <c r="G1422" s="187">
        <v>0</v>
      </c>
      <c r="H1422" s="108"/>
      <c r="I1422" s="108">
        <v>3.7599999999999995E-2</v>
      </c>
      <c r="J1422" s="108"/>
      <c r="K1422" s="108">
        <v>4.2599999999999999E-2</v>
      </c>
      <c r="L1422" s="108">
        <v>5.1299999999999998E-2</v>
      </c>
      <c r="M1422" s="108"/>
      <c r="N1422" s="108"/>
      <c r="O1422" s="189">
        <f t="shared" si="44"/>
        <v>41030</v>
      </c>
      <c r="Q1422" s="185">
        <f t="shared" si="45"/>
        <v>5.9999999999999637E-4</v>
      </c>
    </row>
    <row r="1423" spans="1:17" x14ac:dyDescent="0.25">
      <c r="A1423" s="105">
        <v>41054</v>
      </c>
      <c r="B1423" t="s">
        <v>121</v>
      </c>
      <c r="C1423" s="108">
        <v>3.9399999999999998E-2</v>
      </c>
      <c r="D1423" s="108">
        <v>4.2000000000000003E-2</v>
      </c>
      <c r="E1423" s="108">
        <v>5.0200000000000002E-2</v>
      </c>
      <c r="F1423" s="108">
        <v>4.3900000000000002E-2</v>
      </c>
      <c r="G1423" s="187">
        <v>0</v>
      </c>
      <c r="H1423" s="108"/>
      <c r="I1423" s="108">
        <v>3.7599999999999995E-2</v>
      </c>
      <c r="J1423" s="108"/>
      <c r="K1423" s="108">
        <v>4.2599999999999999E-2</v>
      </c>
      <c r="L1423" s="108">
        <v>5.1200000000000002E-2</v>
      </c>
      <c r="M1423" s="108"/>
      <c r="N1423" s="108"/>
      <c r="O1423" s="189">
        <f t="shared" si="44"/>
        <v>41030</v>
      </c>
      <c r="Q1423" s="185">
        <f t="shared" si="45"/>
        <v>5.9999999999999637E-4</v>
      </c>
    </row>
    <row r="1424" spans="1:17" x14ac:dyDescent="0.25">
      <c r="A1424" s="105">
        <v>41058</v>
      </c>
      <c r="B1424" t="s">
        <v>121</v>
      </c>
      <c r="C1424" s="108">
        <v>3.9399999999999998E-2</v>
      </c>
      <c r="D1424" s="108">
        <v>4.2000000000000003E-2</v>
      </c>
      <c r="E1424" s="108">
        <v>5.0099999999999999E-2</v>
      </c>
      <c r="F1424" s="108">
        <v>4.3799999999999999E-2</v>
      </c>
      <c r="G1424" s="187">
        <v>0</v>
      </c>
      <c r="H1424" s="108"/>
      <c r="I1424" s="108">
        <v>3.7499999999999999E-2</v>
      </c>
      <c r="J1424" s="108"/>
      <c r="K1424" s="108">
        <v>4.2599999999999999E-2</v>
      </c>
      <c r="L1424" s="108">
        <v>5.1200000000000002E-2</v>
      </c>
      <c r="M1424" s="108"/>
      <c r="N1424" s="108"/>
      <c r="O1424" s="189">
        <f t="shared" si="44"/>
        <v>41030</v>
      </c>
      <c r="Q1424" s="185">
        <f t="shared" si="45"/>
        <v>5.9999999999999637E-4</v>
      </c>
    </row>
    <row r="1425" spans="1:17" x14ac:dyDescent="0.25">
      <c r="A1425" s="105">
        <v>41060</v>
      </c>
      <c r="B1425" t="s">
        <v>121</v>
      </c>
      <c r="C1425" s="108">
        <v>3.7699999999999997E-2</v>
      </c>
      <c r="D1425" s="108">
        <v>4.0399999999999998E-2</v>
      </c>
      <c r="E1425" s="108">
        <v>4.87E-2</v>
      </c>
      <c r="F1425" s="108">
        <v>4.2299999999999997E-2</v>
      </c>
      <c r="G1425" s="187">
        <v>0</v>
      </c>
      <c r="H1425" s="108"/>
      <c r="I1425" s="108">
        <v>3.6299999999999999E-2</v>
      </c>
      <c r="J1425" s="108"/>
      <c r="K1425" s="108">
        <v>4.1100000000000005E-2</v>
      </c>
      <c r="L1425" s="108">
        <v>4.99E-2</v>
      </c>
      <c r="M1425" s="108"/>
      <c r="N1425" s="108"/>
      <c r="O1425" s="189">
        <f t="shared" si="44"/>
        <v>41030</v>
      </c>
      <c r="Q1425" s="185">
        <f t="shared" si="45"/>
        <v>7.0000000000000617E-4</v>
      </c>
    </row>
    <row r="1426" spans="1:17" x14ac:dyDescent="0.25">
      <c r="A1426" s="105">
        <v>41061</v>
      </c>
      <c r="B1426" t="s">
        <v>121</v>
      </c>
      <c r="C1426" s="108">
        <v>3.6600000000000001E-2</v>
      </c>
      <c r="D1426" s="108">
        <v>3.9199999999999999E-2</v>
      </c>
      <c r="E1426" s="108">
        <v>4.7500000000000001E-2</v>
      </c>
      <c r="F1426" s="108">
        <v>4.1099999999999998E-2</v>
      </c>
      <c r="G1426" s="187">
        <v>0</v>
      </c>
      <c r="H1426" s="108"/>
      <c r="I1426" s="108">
        <v>3.5400000000000001E-2</v>
      </c>
      <c r="J1426" s="108"/>
      <c r="K1426" s="108">
        <v>0.04</v>
      </c>
      <c r="L1426" s="108">
        <v>4.8799999999999996E-2</v>
      </c>
      <c r="M1426" s="108"/>
      <c r="N1426" s="108"/>
      <c r="O1426" s="189">
        <f t="shared" si="44"/>
        <v>41061</v>
      </c>
      <c r="Q1426" s="185">
        <f t="shared" si="45"/>
        <v>8.000000000000021E-4</v>
      </c>
    </row>
    <row r="1427" spans="1:17" x14ac:dyDescent="0.25">
      <c r="A1427" s="105">
        <v>41064</v>
      </c>
      <c r="B1427" t="s">
        <v>121</v>
      </c>
      <c r="C1427" s="108">
        <v>3.6999999999999998E-2</v>
      </c>
      <c r="D1427" s="108">
        <v>3.9699999999999999E-2</v>
      </c>
      <c r="E1427" s="108">
        <v>4.7800000000000002E-2</v>
      </c>
      <c r="F1427" s="108">
        <v>4.1500000000000002E-2</v>
      </c>
      <c r="G1427" s="187">
        <v>0</v>
      </c>
      <c r="H1427" s="108"/>
      <c r="I1427" s="108">
        <v>3.5799999999999998E-2</v>
      </c>
      <c r="J1427" s="108"/>
      <c r="K1427" s="108">
        <v>4.0500000000000001E-2</v>
      </c>
      <c r="L1427" s="108">
        <v>4.9299999999999997E-2</v>
      </c>
      <c r="M1427" s="108"/>
      <c r="N1427" s="108"/>
      <c r="O1427" s="189">
        <f t="shared" si="44"/>
        <v>41061</v>
      </c>
      <c r="Q1427" s="185">
        <f t="shared" si="45"/>
        <v>8.000000000000021E-4</v>
      </c>
    </row>
    <row r="1428" spans="1:17" x14ac:dyDescent="0.25">
      <c r="A1428" s="105">
        <v>41065</v>
      </c>
      <c r="B1428" t="s">
        <v>121</v>
      </c>
      <c r="C1428" s="108">
        <v>3.7400000000000003E-2</v>
      </c>
      <c r="D1428" s="108">
        <v>4.0300000000000002E-2</v>
      </c>
      <c r="E1428" s="108">
        <v>4.8300000000000003E-2</v>
      </c>
      <c r="F1428" s="108">
        <v>4.2000000000000003E-2</v>
      </c>
      <c r="G1428" s="187">
        <v>0</v>
      </c>
      <c r="H1428" s="108"/>
      <c r="I1428" s="108">
        <v>3.6200000000000003E-2</v>
      </c>
      <c r="J1428" s="108"/>
      <c r="K1428" s="108">
        <v>4.0999999999999995E-2</v>
      </c>
      <c r="L1428" s="108">
        <v>4.9699999999999994E-2</v>
      </c>
      <c r="M1428" s="108"/>
      <c r="N1428" s="108"/>
      <c r="O1428" s="189">
        <f t="shared" si="44"/>
        <v>41061</v>
      </c>
      <c r="Q1428" s="185">
        <f t="shared" si="45"/>
        <v>6.999999999999923E-4</v>
      </c>
    </row>
    <row r="1429" spans="1:17" x14ac:dyDescent="0.25">
      <c r="A1429" s="105">
        <v>41066</v>
      </c>
      <c r="B1429" t="s">
        <v>121</v>
      </c>
      <c r="C1429" s="108">
        <v>3.85E-2</v>
      </c>
      <c r="D1429" s="108">
        <v>4.1300000000000003E-2</v>
      </c>
      <c r="E1429" s="108">
        <v>4.9399999999999999E-2</v>
      </c>
      <c r="F1429" s="108">
        <v>4.3099999999999999E-2</v>
      </c>
      <c r="G1429" s="187">
        <v>0</v>
      </c>
      <c r="H1429" s="108"/>
      <c r="I1429" s="108">
        <v>3.7100000000000001E-2</v>
      </c>
      <c r="J1429" s="108"/>
      <c r="K1429" s="108">
        <v>4.2000000000000003E-2</v>
      </c>
      <c r="L1429" s="108">
        <v>5.0700000000000002E-2</v>
      </c>
      <c r="M1429" s="108"/>
      <c r="N1429" s="108"/>
      <c r="O1429" s="189">
        <f t="shared" si="44"/>
        <v>41061</v>
      </c>
      <c r="Q1429" s="185">
        <f t="shared" si="45"/>
        <v>6.9999999999999923E-4</v>
      </c>
    </row>
    <row r="1430" spans="1:17" x14ac:dyDescent="0.25">
      <c r="A1430" s="105">
        <v>41067</v>
      </c>
      <c r="B1430" t="s">
        <v>121</v>
      </c>
      <c r="C1430" s="108">
        <v>3.8600000000000002E-2</v>
      </c>
      <c r="D1430" s="108">
        <v>4.1599999999999998E-2</v>
      </c>
      <c r="E1430" s="108">
        <v>4.9599999999999998E-2</v>
      </c>
      <c r="F1430" s="108">
        <v>4.3299999999999998E-2</v>
      </c>
      <c r="G1430" s="187">
        <v>0</v>
      </c>
      <c r="H1430" s="108"/>
      <c r="I1430" s="108">
        <v>3.7100000000000001E-2</v>
      </c>
      <c r="J1430" s="108"/>
      <c r="K1430" s="108">
        <v>4.2199999999999994E-2</v>
      </c>
      <c r="L1430" s="108">
        <v>5.0900000000000001E-2</v>
      </c>
      <c r="M1430" s="108"/>
      <c r="N1430" s="108"/>
      <c r="O1430" s="189">
        <f t="shared" si="44"/>
        <v>41061</v>
      </c>
      <c r="Q1430" s="185">
        <f t="shared" si="45"/>
        <v>5.9999999999999637E-4</v>
      </c>
    </row>
    <row r="1431" spans="1:17" x14ac:dyDescent="0.25">
      <c r="A1431" s="105">
        <v>41068</v>
      </c>
      <c r="B1431" t="s">
        <v>121</v>
      </c>
      <c r="C1431" s="108">
        <v>3.8600000000000002E-2</v>
      </c>
      <c r="D1431" s="108">
        <v>4.1599999999999998E-2</v>
      </c>
      <c r="E1431" s="108">
        <v>4.9700000000000001E-2</v>
      </c>
      <c r="F1431" s="108">
        <v>4.3299999999999998E-2</v>
      </c>
      <c r="G1431" s="187">
        <v>0</v>
      </c>
      <c r="H1431" s="108"/>
      <c r="I1431" s="108">
        <v>3.7100000000000001E-2</v>
      </c>
      <c r="J1431" s="108"/>
      <c r="K1431" s="108">
        <v>4.2099999999999999E-2</v>
      </c>
      <c r="L1431" s="108">
        <v>5.0900000000000001E-2</v>
      </c>
      <c r="M1431" s="108"/>
      <c r="N1431" s="108"/>
      <c r="O1431" s="189">
        <f t="shared" si="44"/>
        <v>41061</v>
      </c>
      <c r="Q1431" s="185">
        <f t="shared" si="45"/>
        <v>5.0000000000000044E-4</v>
      </c>
    </row>
    <row r="1432" spans="1:17" x14ac:dyDescent="0.25">
      <c r="A1432" s="105">
        <v>41071</v>
      </c>
      <c r="B1432" t="s">
        <v>121</v>
      </c>
      <c r="C1432" s="108">
        <v>3.8199999999999998E-2</v>
      </c>
      <c r="D1432" s="108">
        <v>4.1099999999999998E-2</v>
      </c>
      <c r="E1432" s="108">
        <v>4.9399999999999999E-2</v>
      </c>
      <c r="F1432" s="108">
        <v>4.2900000000000001E-2</v>
      </c>
      <c r="G1432" s="187">
        <v>0</v>
      </c>
      <c r="H1432" s="108"/>
      <c r="I1432" s="108">
        <v>3.6699999999999997E-2</v>
      </c>
      <c r="J1432" s="108"/>
      <c r="K1432" s="108">
        <v>4.1700000000000001E-2</v>
      </c>
      <c r="L1432" s="108">
        <v>5.0599999999999999E-2</v>
      </c>
      <c r="M1432" s="108"/>
      <c r="N1432" s="108"/>
      <c r="O1432" s="189">
        <f t="shared" si="44"/>
        <v>41061</v>
      </c>
      <c r="Q1432" s="185">
        <f t="shared" si="45"/>
        <v>6.0000000000000331E-4</v>
      </c>
    </row>
    <row r="1433" spans="1:17" x14ac:dyDescent="0.25">
      <c r="A1433" s="105">
        <v>41072</v>
      </c>
      <c r="B1433" t="s">
        <v>121</v>
      </c>
      <c r="C1433" s="108">
        <v>3.8699999999999998E-2</v>
      </c>
      <c r="D1433" s="108">
        <v>4.1599999999999998E-2</v>
      </c>
      <c r="E1433" s="108">
        <v>4.9799999999999997E-2</v>
      </c>
      <c r="F1433" s="108">
        <v>4.3400000000000001E-2</v>
      </c>
      <c r="G1433" s="187">
        <v>0</v>
      </c>
      <c r="H1433" s="108"/>
      <c r="I1433" s="108">
        <v>3.7200000000000004E-2</v>
      </c>
      <c r="J1433" s="108"/>
      <c r="K1433" s="108">
        <v>4.2199999999999994E-2</v>
      </c>
      <c r="L1433" s="108">
        <v>5.0999999999999997E-2</v>
      </c>
      <c r="M1433" s="108"/>
      <c r="N1433" s="108"/>
      <c r="O1433" s="189">
        <f t="shared" si="44"/>
        <v>41061</v>
      </c>
      <c r="Q1433" s="185">
        <f t="shared" si="45"/>
        <v>5.9999999999999637E-4</v>
      </c>
    </row>
    <row r="1434" spans="1:17" x14ac:dyDescent="0.25">
      <c r="A1434" s="105">
        <v>41073</v>
      </c>
      <c r="B1434" t="s">
        <v>121</v>
      </c>
      <c r="C1434" s="108">
        <v>3.8100000000000002E-2</v>
      </c>
      <c r="D1434" s="108">
        <v>4.1099999999999998E-2</v>
      </c>
      <c r="E1434" s="108">
        <v>4.9200000000000001E-2</v>
      </c>
      <c r="F1434" s="108">
        <v>4.2799999999999998E-2</v>
      </c>
      <c r="G1434" s="187">
        <v>0</v>
      </c>
      <c r="H1434" s="108"/>
      <c r="I1434" s="108">
        <v>3.6600000000000001E-2</v>
      </c>
      <c r="J1434" s="108"/>
      <c r="K1434" s="108">
        <v>4.1599999999999998E-2</v>
      </c>
      <c r="L1434" s="108">
        <v>5.04E-2</v>
      </c>
      <c r="M1434" s="108"/>
      <c r="N1434" s="108"/>
      <c r="O1434" s="189">
        <f t="shared" si="44"/>
        <v>41061</v>
      </c>
      <c r="Q1434" s="185">
        <f t="shared" si="45"/>
        <v>5.0000000000000044E-4</v>
      </c>
    </row>
    <row r="1435" spans="1:17" x14ac:dyDescent="0.25">
      <c r="A1435" s="105">
        <v>41074</v>
      </c>
      <c r="B1435" t="s">
        <v>121</v>
      </c>
      <c r="C1435" s="108">
        <v>3.8100000000000002E-2</v>
      </c>
      <c r="D1435" s="108">
        <v>4.1000000000000002E-2</v>
      </c>
      <c r="E1435" s="108">
        <v>4.9200000000000001E-2</v>
      </c>
      <c r="F1435" s="108">
        <v>4.2799999999999998E-2</v>
      </c>
      <c r="G1435" s="187">
        <v>0</v>
      </c>
      <c r="H1435" s="108"/>
      <c r="I1435" s="108">
        <v>3.6600000000000001E-2</v>
      </c>
      <c r="J1435" s="108"/>
      <c r="K1435" s="108">
        <v>4.1500000000000002E-2</v>
      </c>
      <c r="L1435" s="108">
        <v>5.04E-2</v>
      </c>
      <c r="M1435" s="108"/>
      <c r="N1435" s="108"/>
      <c r="O1435" s="189">
        <f t="shared" si="44"/>
        <v>41061</v>
      </c>
      <c r="Q1435" s="185">
        <f t="shared" si="45"/>
        <v>5.0000000000000044E-4</v>
      </c>
    </row>
    <row r="1436" spans="1:17" x14ac:dyDescent="0.25">
      <c r="A1436" s="105">
        <v>41075</v>
      </c>
      <c r="B1436" t="s">
        <v>121</v>
      </c>
      <c r="C1436" s="108">
        <v>3.7900000000000003E-2</v>
      </c>
      <c r="D1436" s="108">
        <v>4.0800000000000003E-2</v>
      </c>
      <c r="E1436" s="108">
        <v>4.9000000000000002E-2</v>
      </c>
      <c r="F1436" s="108">
        <v>4.2599999999999999E-2</v>
      </c>
      <c r="G1436" s="187">
        <v>0</v>
      </c>
      <c r="H1436" s="108"/>
      <c r="I1436" s="108">
        <v>3.6400000000000002E-2</v>
      </c>
      <c r="J1436" s="108"/>
      <c r="K1436" s="108">
        <v>4.1399999999999999E-2</v>
      </c>
      <c r="L1436" s="108">
        <v>5.0199999999999995E-2</v>
      </c>
      <c r="M1436" s="108"/>
      <c r="N1436" s="108"/>
      <c r="O1436" s="189">
        <f t="shared" si="44"/>
        <v>41061</v>
      </c>
      <c r="Q1436" s="185">
        <f t="shared" si="45"/>
        <v>5.9999999999999637E-4</v>
      </c>
    </row>
    <row r="1437" spans="1:17" x14ac:dyDescent="0.25">
      <c r="A1437" s="105">
        <v>41078</v>
      </c>
      <c r="B1437" t="s">
        <v>121</v>
      </c>
      <c r="C1437" s="108">
        <v>3.78E-2</v>
      </c>
      <c r="D1437" s="108">
        <v>4.07E-2</v>
      </c>
      <c r="E1437" s="108">
        <v>4.9000000000000002E-2</v>
      </c>
      <c r="F1437" s="108">
        <v>4.2500000000000003E-2</v>
      </c>
      <c r="G1437" s="187">
        <v>0</v>
      </c>
      <c r="H1437" s="108"/>
      <c r="I1437" s="108">
        <v>3.6299999999999999E-2</v>
      </c>
      <c r="J1437" s="108"/>
      <c r="K1437" s="108">
        <v>4.1299999999999996E-2</v>
      </c>
      <c r="L1437" s="108">
        <v>5.0099999999999999E-2</v>
      </c>
      <c r="M1437" s="108"/>
      <c r="N1437" s="108"/>
      <c r="O1437" s="189">
        <f t="shared" si="44"/>
        <v>41061</v>
      </c>
      <c r="Q1437" s="185">
        <f t="shared" si="45"/>
        <v>5.9999999999999637E-4</v>
      </c>
    </row>
    <row r="1438" spans="1:17" x14ac:dyDescent="0.25">
      <c r="A1438" s="105">
        <v>41079</v>
      </c>
      <c r="B1438" t="s">
        <v>121</v>
      </c>
      <c r="C1438" s="108">
        <v>3.8199999999999998E-2</v>
      </c>
      <c r="D1438" s="108">
        <v>4.1200000000000001E-2</v>
      </c>
      <c r="E1438" s="108">
        <v>4.9399999999999999E-2</v>
      </c>
      <c r="F1438" s="108">
        <v>4.2900000000000001E-2</v>
      </c>
      <c r="G1438" s="187">
        <v>0</v>
      </c>
      <c r="H1438" s="108"/>
      <c r="I1438" s="108">
        <v>3.6699999999999997E-2</v>
      </c>
      <c r="J1438" s="108"/>
      <c r="K1438" s="108">
        <v>4.1700000000000001E-2</v>
      </c>
      <c r="L1438" s="108">
        <v>5.0499999999999996E-2</v>
      </c>
      <c r="M1438" s="108"/>
      <c r="N1438" s="108"/>
      <c r="O1438" s="189">
        <f t="shared" si="44"/>
        <v>41061</v>
      </c>
      <c r="Q1438" s="185">
        <f t="shared" si="45"/>
        <v>5.0000000000000044E-4</v>
      </c>
    </row>
    <row r="1439" spans="1:17" x14ac:dyDescent="0.25">
      <c r="A1439" s="105">
        <v>41081</v>
      </c>
      <c r="B1439" t="s">
        <v>121</v>
      </c>
      <c r="C1439" s="108">
        <v>3.7600000000000001E-2</v>
      </c>
      <c r="D1439" s="108">
        <v>4.0500000000000001E-2</v>
      </c>
      <c r="E1439" s="108">
        <v>4.8899999999999999E-2</v>
      </c>
      <c r="F1439" s="108">
        <v>4.2299999999999997E-2</v>
      </c>
      <c r="G1439" s="187">
        <v>0</v>
      </c>
      <c r="H1439" s="108"/>
      <c r="I1439" s="108">
        <v>3.61E-2</v>
      </c>
      <c r="J1439" s="108"/>
      <c r="K1439" s="108">
        <v>4.0999999999999995E-2</v>
      </c>
      <c r="L1439" s="108">
        <v>4.9800000000000004E-2</v>
      </c>
      <c r="M1439" s="108"/>
      <c r="N1439" s="108"/>
      <c r="O1439" s="189">
        <f t="shared" si="44"/>
        <v>41061</v>
      </c>
      <c r="Q1439" s="185">
        <f t="shared" si="45"/>
        <v>4.9999999999999351E-4</v>
      </c>
    </row>
    <row r="1440" spans="1:17" x14ac:dyDescent="0.25">
      <c r="A1440" s="105">
        <v>41082</v>
      </c>
      <c r="B1440" t="s">
        <v>121</v>
      </c>
      <c r="C1440" s="108">
        <v>3.8199999999999998E-2</v>
      </c>
      <c r="D1440" s="108">
        <v>4.1300000000000003E-2</v>
      </c>
      <c r="E1440" s="108">
        <v>4.9599999999999998E-2</v>
      </c>
      <c r="F1440" s="108">
        <v>4.2999999999999997E-2</v>
      </c>
      <c r="G1440" s="187">
        <v>0</v>
      </c>
      <c r="H1440" s="108"/>
      <c r="I1440" s="108">
        <v>3.6699999999999997E-2</v>
      </c>
      <c r="J1440" s="108"/>
      <c r="K1440" s="108">
        <v>4.1700000000000001E-2</v>
      </c>
      <c r="L1440" s="108">
        <v>5.0499999999999996E-2</v>
      </c>
      <c r="M1440" s="108"/>
      <c r="N1440" s="108"/>
      <c r="O1440" s="189">
        <f t="shared" si="44"/>
        <v>41061</v>
      </c>
      <c r="Q1440" s="185">
        <f t="shared" si="45"/>
        <v>3.9999999999999758E-4</v>
      </c>
    </row>
    <row r="1441" spans="1:17" x14ac:dyDescent="0.25">
      <c r="A1441" s="105">
        <v>41085</v>
      </c>
      <c r="B1441" t="s">
        <v>121</v>
      </c>
      <c r="C1441" s="108">
        <v>3.7499999999999999E-2</v>
      </c>
      <c r="D1441" s="108">
        <v>4.0500000000000001E-2</v>
      </c>
      <c r="E1441" s="108">
        <v>4.8899999999999999E-2</v>
      </c>
      <c r="F1441" s="108">
        <v>4.2299999999999997E-2</v>
      </c>
      <c r="G1441" s="187">
        <v>0</v>
      </c>
      <c r="H1441" s="108"/>
      <c r="I1441" s="108">
        <v>3.6000000000000004E-2</v>
      </c>
      <c r="J1441" s="108"/>
      <c r="K1441" s="108">
        <v>4.0899999999999999E-2</v>
      </c>
      <c r="L1441" s="108">
        <v>4.99E-2</v>
      </c>
      <c r="M1441" s="108"/>
      <c r="N1441" s="108"/>
      <c r="O1441" s="189">
        <f t="shared" si="44"/>
        <v>41061</v>
      </c>
      <c r="Q1441" s="185">
        <f t="shared" si="45"/>
        <v>3.9999999999999758E-4</v>
      </c>
    </row>
    <row r="1442" spans="1:17" x14ac:dyDescent="0.25">
      <c r="A1442" s="105">
        <v>41086</v>
      </c>
      <c r="B1442" t="s">
        <v>121</v>
      </c>
      <c r="C1442" s="108">
        <v>3.7699999999999997E-2</v>
      </c>
      <c r="D1442" s="108">
        <v>4.0599999999999997E-2</v>
      </c>
      <c r="E1442" s="108">
        <v>4.9099999999999998E-2</v>
      </c>
      <c r="F1442" s="108">
        <v>4.2500000000000003E-2</v>
      </c>
      <c r="G1442" s="187">
        <v>0</v>
      </c>
      <c r="H1442" s="108"/>
      <c r="I1442" s="108">
        <v>3.5900000000000001E-2</v>
      </c>
      <c r="J1442" s="108"/>
      <c r="K1442" s="108">
        <v>4.0999999999999995E-2</v>
      </c>
      <c r="L1442" s="108">
        <v>0.05</v>
      </c>
      <c r="M1442" s="108"/>
      <c r="N1442" s="108"/>
      <c r="O1442" s="189">
        <f t="shared" si="44"/>
        <v>41061</v>
      </c>
      <c r="Q1442" s="185">
        <f t="shared" si="45"/>
        <v>3.9999999999999758E-4</v>
      </c>
    </row>
    <row r="1443" spans="1:17" x14ac:dyDescent="0.25">
      <c r="A1443" s="105">
        <v>41087</v>
      </c>
      <c r="B1443" t="s">
        <v>121</v>
      </c>
      <c r="C1443" s="108">
        <v>3.7600000000000001E-2</v>
      </c>
      <c r="D1443" s="108">
        <v>4.0599999999999997E-2</v>
      </c>
      <c r="E1443" s="108">
        <v>4.9099999999999998E-2</v>
      </c>
      <c r="F1443" s="108">
        <v>4.24E-2</v>
      </c>
      <c r="G1443" s="187">
        <v>0</v>
      </c>
      <c r="H1443" s="108"/>
      <c r="I1443" s="108">
        <v>3.5900000000000001E-2</v>
      </c>
      <c r="J1443" s="108"/>
      <c r="K1443" s="108">
        <v>4.0999999999999995E-2</v>
      </c>
      <c r="L1443" s="108">
        <v>0.05</v>
      </c>
      <c r="M1443" s="108"/>
      <c r="N1443" s="108"/>
      <c r="O1443" s="189">
        <f t="shared" si="44"/>
        <v>41061</v>
      </c>
      <c r="Q1443" s="185">
        <f t="shared" si="45"/>
        <v>3.9999999999999758E-4</v>
      </c>
    </row>
    <row r="1444" spans="1:17" x14ac:dyDescent="0.25">
      <c r="A1444" s="105">
        <v>41088</v>
      </c>
      <c r="B1444" t="s">
        <v>121</v>
      </c>
      <c r="C1444" s="108">
        <v>3.7400000000000003E-2</v>
      </c>
      <c r="D1444" s="108">
        <v>4.0300000000000002E-2</v>
      </c>
      <c r="E1444" s="108">
        <v>4.8800000000000003E-2</v>
      </c>
      <c r="F1444" s="108">
        <v>4.2200000000000001E-2</v>
      </c>
      <c r="G1444" s="187">
        <v>0</v>
      </c>
      <c r="H1444" s="108"/>
      <c r="I1444" s="108">
        <v>3.56E-2</v>
      </c>
      <c r="J1444" s="108"/>
      <c r="K1444" s="108">
        <v>4.07E-2</v>
      </c>
      <c r="L1444" s="108">
        <v>4.9699999999999994E-2</v>
      </c>
      <c r="M1444" s="108"/>
      <c r="N1444" s="108"/>
      <c r="O1444" s="189">
        <f t="shared" si="44"/>
        <v>41061</v>
      </c>
      <c r="Q1444" s="185">
        <f t="shared" si="45"/>
        <v>3.9999999999999758E-4</v>
      </c>
    </row>
    <row r="1445" spans="1:17" x14ac:dyDescent="0.25">
      <c r="A1445" s="105">
        <v>41089</v>
      </c>
      <c r="B1445" t="s">
        <v>121</v>
      </c>
      <c r="C1445" s="108">
        <v>3.8100000000000002E-2</v>
      </c>
      <c r="D1445" s="108">
        <v>4.1300000000000003E-2</v>
      </c>
      <c r="E1445" s="108">
        <v>4.99E-2</v>
      </c>
      <c r="F1445" s="108">
        <v>4.3099999999999999E-2</v>
      </c>
      <c r="G1445" s="187">
        <v>0</v>
      </c>
      <c r="H1445" s="108"/>
      <c r="I1445" s="108">
        <v>3.6600000000000001E-2</v>
      </c>
      <c r="J1445" s="108"/>
      <c r="K1445" s="108">
        <v>4.1599999999999998E-2</v>
      </c>
      <c r="L1445" s="108">
        <v>5.0599999999999999E-2</v>
      </c>
      <c r="M1445" s="108"/>
      <c r="N1445" s="108"/>
      <c r="O1445" s="189">
        <f t="shared" si="44"/>
        <v>41061</v>
      </c>
      <c r="Q1445" s="185">
        <f t="shared" si="45"/>
        <v>2.9999999999999472E-4</v>
      </c>
    </row>
    <row r="1446" spans="1:17" x14ac:dyDescent="0.25">
      <c r="A1446" s="105">
        <v>41092</v>
      </c>
      <c r="B1446" t="s">
        <v>121</v>
      </c>
      <c r="C1446" s="108">
        <v>3.73E-2</v>
      </c>
      <c r="D1446" s="108">
        <v>4.0500000000000001E-2</v>
      </c>
      <c r="E1446" s="108">
        <v>4.9700000000000001E-2</v>
      </c>
      <c r="F1446" s="108">
        <v>4.2500000000000003E-2</v>
      </c>
      <c r="G1446" s="187">
        <v>0</v>
      </c>
      <c r="H1446" s="108"/>
      <c r="I1446" s="108">
        <v>3.5799999999999998E-2</v>
      </c>
      <c r="J1446" s="108"/>
      <c r="K1446" s="108">
        <v>4.07E-2</v>
      </c>
      <c r="L1446" s="108">
        <v>5.0099999999999999E-2</v>
      </c>
      <c r="M1446" s="108"/>
      <c r="N1446" s="108"/>
      <c r="O1446" s="189">
        <f t="shared" si="44"/>
        <v>41091</v>
      </c>
      <c r="Q1446" s="185">
        <f t="shared" si="45"/>
        <v>1.9999999999999879E-4</v>
      </c>
    </row>
    <row r="1447" spans="1:17" x14ac:dyDescent="0.25">
      <c r="A1447" s="105">
        <v>41093</v>
      </c>
      <c r="B1447" t="s">
        <v>121</v>
      </c>
      <c r="C1447" s="108">
        <v>3.78E-2</v>
      </c>
      <c r="D1447" s="108">
        <v>4.1099999999999998E-2</v>
      </c>
      <c r="E1447" s="108">
        <v>5.0299999999999997E-2</v>
      </c>
      <c r="F1447" s="108">
        <v>4.3099999999999999E-2</v>
      </c>
      <c r="G1447" s="187">
        <v>0</v>
      </c>
      <c r="H1447" s="108"/>
      <c r="I1447" s="108">
        <v>3.6299999999999999E-2</v>
      </c>
      <c r="J1447" s="108"/>
      <c r="K1447" s="108">
        <v>4.1299999999999996E-2</v>
      </c>
      <c r="L1447" s="108">
        <v>5.0599999999999999E-2</v>
      </c>
      <c r="M1447" s="108"/>
      <c r="N1447" s="108"/>
      <c r="O1447" s="189">
        <f t="shared" si="44"/>
        <v>41091</v>
      </c>
      <c r="Q1447" s="185">
        <f t="shared" si="45"/>
        <v>1.9999999999999879E-4</v>
      </c>
    </row>
    <row r="1448" spans="1:17" x14ac:dyDescent="0.25">
      <c r="A1448" s="105">
        <v>41095</v>
      </c>
      <c r="B1448" t="s">
        <v>121</v>
      </c>
      <c r="C1448" s="108">
        <v>3.7600000000000001E-2</v>
      </c>
      <c r="D1448" s="108">
        <v>4.0800000000000003E-2</v>
      </c>
      <c r="E1448" s="108">
        <v>5.0200000000000002E-2</v>
      </c>
      <c r="F1448" s="108">
        <v>4.2900000000000001E-2</v>
      </c>
      <c r="G1448" s="187">
        <v>0</v>
      </c>
      <c r="H1448" s="108"/>
      <c r="I1448" s="108">
        <v>3.61E-2</v>
      </c>
      <c r="J1448" s="108"/>
      <c r="K1448" s="108">
        <v>4.0999999999999995E-2</v>
      </c>
      <c r="L1448" s="108">
        <v>5.0499999999999996E-2</v>
      </c>
      <c r="M1448" s="108"/>
      <c r="N1448" s="108"/>
      <c r="O1448" s="189">
        <f t="shared" si="44"/>
        <v>41091</v>
      </c>
      <c r="Q1448" s="185">
        <f t="shared" si="45"/>
        <v>1.9999999999999185E-4</v>
      </c>
    </row>
    <row r="1449" spans="1:17" x14ac:dyDescent="0.25">
      <c r="A1449" s="105">
        <v>41096</v>
      </c>
      <c r="B1449" t="s">
        <v>121</v>
      </c>
      <c r="C1449" s="108">
        <v>3.7100000000000001E-2</v>
      </c>
      <c r="D1449" s="108">
        <v>4.02E-2</v>
      </c>
      <c r="E1449" s="108">
        <v>4.9500000000000002E-2</v>
      </c>
      <c r="F1449" s="108">
        <v>4.2299999999999997E-2</v>
      </c>
      <c r="G1449" s="187">
        <v>0</v>
      </c>
      <c r="H1449" s="108"/>
      <c r="I1449" s="108">
        <v>3.56E-2</v>
      </c>
      <c r="J1449" s="108"/>
      <c r="K1449" s="108">
        <v>4.0500000000000001E-2</v>
      </c>
      <c r="L1449" s="108">
        <v>4.9800000000000004E-2</v>
      </c>
      <c r="M1449" s="108"/>
      <c r="N1449" s="108"/>
      <c r="O1449" s="189">
        <f t="shared" si="44"/>
        <v>41091</v>
      </c>
      <c r="Q1449" s="185">
        <f t="shared" si="45"/>
        <v>3.0000000000000165E-4</v>
      </c>
    </row>
    <row r="1450" spans="1:17" x14ac:dyDescent="0.25">
      <c r="A1450" s="105">
        <v>41099</v>
      </c>
      <c r="B1450" t="s">
        <v>121</v>
      </c>
      <c r="C1450" s="108">
        <v>3.6600000000000001E-2</v>
      </c>
      <c r="D1450" s="108">
        <v>3.9699999999999999E-2</v>
      </c>
      <c r="E1450" s="108">
        <v>4.9099999999999998E-2</v>
      </c>
      <c r="F1450" s="108">
        <v>4.1799999999999997E-2</v>
      </c>
      <c r="G1450" s="187">
        <v>0</v>
      </c>
      <c r="H1450" s="108"/>
      <c r="I1450" s="108">
        <v>3.4700000000000002E-2</v>
      </c>
      <c r="J1450" s="108"/>
      <c r="K1450" s="108">
        <v>0.04</v>
      </c>
      <c r="L1450" s="108">
        <v>4.9400000000000006E-2</v>
      </c>
      <c r="M1450" s="108"/>
      <c r="N1450" s="108"/>
      <c r="O1450" s="189">
        <f t="shared" si="44"/>
        <v>41091</v>
      </c>
      <c r="Q1450" s="185">
        <f t="shared" si="45"/>
        <v>3.0000000000000165E-4</v>
      </c>
    </row>
    <row r="1451" spans="1:17" x14ac:dyDescent="0.25">
      <c r="A1451" s="105">
        <v>41100</v>
      </c>
      <c r="B1451" t="s">
        <v>121</v>
      </c>
      <c r="C1451" s="108">
        <v>3.6400000000000002E-2</v>
      </c>
      <c r="D1451" s="108">
        <v>3.95E-2</v>
      </c>
      <c r="E1451" s="108">
        <v>4.8899999999999999E-2</v>
      </c>
      <c r="F1451" s="108">
        <v>4.1599999999999998E-2</v>
      </c>
      <c r="G1451" s="187">
        <v>0</v>
      </c>
      <c r="H1451" s="108"/>
      <c r="I1451" s="108">
        <v>3.44E-2</v>
      </c>
      <c r="J1451" s="108"/>
      <c r="K1451" s="108">
        <v>3.9699999999999999E-2</v>
      </c>
      <c r="L1451" s="108">
        <v>4.9200000000000001E-2</v>
      </c>
      <c r="M1451" s="108"/>
      <c r="N1451" s="108"/>
      <c r="O1451" s="189">
        <f t="shared" si="44"/>
        <v>41091</v>
      </c>
      <c r="Q1451" s="185">
        <f t="shared" si="45"/>
        <v>1.9999999999999879E-4</v>
      </c>
    </row>
    <row r="1452" spans="1:17" x14ac:dyDescent="0.25">
      <c r="A1452" s="105">
        <v>41101</v>
      </c>
      <c r="B1452" t="s">
        <v>121</v>
      </c>
      <c r="C1452" s="108">
        <v>3.6299999999999999E-2</v>
      </c>
      <c r="D1452" s="108">
        <v>3.95E-2</v>
      </c>
      <c r="E1452" s="108">
        <v>4.8800000000000003E-2</v>
      </c>
      <c r="F1452" s="108">
        <v>4.1500000000000002E-2</v>
      </c>
      <c r="G1452" s="187">
        <v>0</v>
      </c>
      <c r="H1452" s="108"/>
      <c r="I1452" s="108">
        <v>3.44E-2</v>
      </c>
      <c r="J1452" s="108"/>
      <c r="K1452" s="108">
        <v>3.9599999999999996E-2</v>
      </c>
      <c r="L1452" s="108">
        <v>4.9000000000000002E-2</v>
      </c>
      <c r="M1452" s="108"/>
      <c r="N1452" s="108"/>
      <c r="O1452" s="189">
        <f t="shared" si="44"/>
        <v>41091</v>
      </c>
      <c r="Q1452" s="185">
        <f t="shared" si="45"/>
        <v>9.9999999999995925E-5</v>
      </c>
    </row>
    <row r="1453" spans="1:17" x14ac:dyDescent="0.25">
      <c r="A1453" s="105">
        <v>41102</v>
      </c>
      <c r="B1453" t="s">
        <v>121</v>
      </c>
      <c r="C1453" s="108">
        <v>3.61E-2</v>
      </c>
      <c r="D1453" s="108">
        <v>3.9199999999999999E-2</v>
      </c>
      <c r="E1453" s="108">
        <v>4.8500000000000001E-2</v>
      </c>
      <c r="F1453" s="108">
        <v>4.1300000000000003E-2</v>
      </c>
      <c r="G1453" s="187">
        <v>0</v>
      </c>
      <c r="H1453" s="108"/>
      <c r="I1453" s="108">
        <v>3.4099999999999998E-2</v>
      </c>
      <c r="J1453" s="108"/>
      <c r="K1453" s="108">
        <v>3.9399999999999998E-2</v>
      </c>
      <c r="L1453" s="108">
        <v>4.87E-2</v>
      </c>
      <c r="M1453" s="108"/>
      <c r="N1453" s="108"/>
      <c r="O1453" s="189">
        <f t="shared" si="44"/>
        <v>41091</v>
      </c>
      <c r="Q1453" s="185">
        <f t="shared" si="45"/>
        <v>1.9999999999999879E-4</v>
      </c>
    </row>
    <row r="1454" spans="1:17" x14ac:dyDescent="0.25">
      <c r="A1454" s="105">
        <v>41103</v>
      </c>
      <c r="B1454" t="s">
        <v>121</v>
      </c>
      <c r="C1454" s="108">
        <v>3.5999999999999997E-2</v>
      </c>
      <c r="D1454" s="108">
        <v>3.9399999999999998E-2</v>
      </c>
      <c r="E1454" s="108">
        <v>4.8599999999999997E-2</v>
      </c>
      <c r="F1454" s="108">
        <v>4.1300000000000003E-2</v>
      </c>
      <c r="G1454" s="187">
        <v>0</v>
      </c>
      <c r="H1454" s="108"/>
      <c r="I1454" s="108">
        <v>3.4300000000000004E-2</v>
      </c>
      <c r="J1454" s="108"/>
      <c r="K1454" s="108">
        <v>3.95E-2</v>
      </c>
      <c r="L1454" s="108">
        <v>4.8899999999999999E-2</v>
      </c>
      <c r="M1454" s="108"/>
      <c r="N1454" s="108"/>
      <c r="O1454" s="189">
        <f t="shared" si="44"/>
        <v>41091</v>
      </c>
      <c r="Q1454" s="185">
        <f t="shared" si="45"/>
        <v>1.0000000000000286E-4</v>
      </c>
    </row>
    <row r="1455" spans="1:17" x14ac:dyDescent="0.25">
      <c r="A1455" s="105">
        <v>41106</v>
      </c>
      <c r="B1455" t="s">
        <v>121</v>
      </c>
      <c r="C1455" s="108">
        <v>3.5400000000000001E-2</v>
      </c>
      <c r="D1455" s="108">
        <v>3.8899999999999997E-2</v>
      </c>
      <c r="E1455" s="108">
        <v>4.8300000000000003E-2</v>
      </c>
      <c r="F1455" s="108">
        <v>4.0899999999999999E-2</v>
      </c>
      <c r="G1455" s="187">
        <v>0</v>
      </c>
      <c r="H1455" s="108"/>
      <c r="I1455" s="108">
        <v>3.39E-2</v>
      </c>
      <c r="J1455" s="108"/>
      <c r="K1455" s="108">
        <v>3.9100000000000003E-2</v>
      </c>
      <c r="L1455" s="108">
        <v>4.8499999999999995E-2</v>
      </c>
      <c r="M1455" s="108"/>
      <c r="N1455" s="108"/>
      <c r="O1455" s="189">
        <f t="shared" si="44"/>
        <v>41091</v>
      </c>
      <c r="Q1455" s="185">
        <f t="shared" si="45"/>
        <v>2.0000000000000573E-4</v>
      </c>
    </row>
    <row r="1456" spans="1:17" x14ac:dyDescent="0.25">
      <c r="A1456" s="105">
        <v>41107</v>
      </c>
      <c r="B1456" t="s">
        <v>121</v>
      </c>
      <c r="C1456" s="108">
        <v>3.5900000000000001E-2</v>
      </c>
      <c r="D1456" s="108">
        <v>3.9399999999999998E-2</v>
      </c>
      <c r="E1456" s="108">
        <v>4.8599999999999997E-2</v>
      </c>
      <c r="F1456" s="108">
        <v>4.1300000000000003E-2</v>
      </c>
      <c r="G1456" s="187">
        <v>0</v>
      </c>
      <c r="H1456" s="108"/>
      <c r="I1456" s="108">
        <v>3.4200000000000001E-2</v>
      </c>
      <c r="J1456" s="108"/>
      <c r="K1456" s="108">
        <v>3.95E-2</v>
      </c>
      <c r="L1456" s="108">
        <v>4.8799999999999996E-2</v>
      </c>
      <c r="M1456" s="108"/>
      <c r="N1456" s="108"/>
      <c r="O1456" s="189">
        <f t="shared" si="44"/>
        <v>41091</v>
      </c>
      <c r="Q1456" s="185">
        <f t="shared" si="45"/>
        <v>1.0000000000000286E-4</v>
      </c>
    </row>
    <row r="1457" spans="1:17" x14ac:dyDescent="0.25">
      <c r="A1457" s="105">
        <v>41108</v>
      </c>
      <c r="B1457" t="s">
        <v>121</v>
      </c>
      <c r="C1457" s="108">
        <v>3.5700000000000003E-2</v>
      </c>
      <c r="D1457" s="108">
        <v>3.9199999999999999E-2</v>
      </c>
      <c r="E1457" s="108">
        <v>4.8399999999999999E-2</v>
      </c>
      <c r="F1457" s="108">
        <v>4.1099999999999998E-2</v>
      </c>
      <c r="G1457" s="187">
        <v>0</v>
      </c>
      <c r="H1457" s="108"/>
      <c r="I1457" s="108">
        <v>3.3500000000000002E-2</v>
      </c>
      <c r="J1457" s="108"/>
      <c r="K1457" s="108">
        <v>3.9100000000000003E-2</v>
      </c>
      <c r="L1457" s="108">
        <v>4.8499999999999995E-2</v>
      </c>
      <c r="M1457" s="108"/>
      <c r="N1457" s="108"/>
      <c r="O1457" s="189">
        <f t="shared" si="44"/>
        <v>41091</v>
      </c>
      <c r="Q1457" s="185">
        <f t="shared" si="45"/>
        <v>-9.9999999999995925E-5</v>
      </c>
    </row>
    <row r="1458" spans="1:17" x14ac:dyDescent="0.25">
      <c r="A1458" s="105">
        <v>41109</v>
      </c>
      <c r="B1458" t="s">
        <v>121</v>
      </c>
      <c r="C1458" s="108">
        <v>3.5799999999999998E-2</v>
      </c>
      <c r="D1458" s="108">
        <v>3.9399999999999998E-2</v>
      </c>
      <c r="E1458" s="108">
        <v>4.8599999999999997E-2</v>
      </c>
      <c r="F1458" s="108">
        <v>4.1300000000000003E-2</v>
      </c>
      <c r="G1458" s="187">
        <v>0</v>
      </c>
      <c r="H1458" s="108"/>
      <c r="I1458" s="108">
        <v>3.3700000000000001E-2</v>
      </c>
      <c r="J1458" s="108"/>
      <c r="K1458" s="108">
        <v>3.9300000000000002E-2</v>
      </c>
      <c r="L1458" s="108">
        <v>4.8799999999999996E-2</v>
      </c>
      <c r="M1458" s="108"/>
      <c r="N1458" s="108"/>
      <c r="O1458" s="189">
        <f t="shared" si="44"/>
        <v>41091</v>
      </c>
      <c r="Q1458" s="185">
        <f t="shared" si="45"/>
        <v>-9.9999999999995925E-5</v>
      </c>
    </row>
    <row r="1459" spans="1:17" x14ac:dyDescent="0.25">
      <c r="A1459" s="105">
        <v>41110</v>
      </c>
      <c r="B1459" t="s">
        <v>121</v>
      </c>
      <c r="C1459" s="108">
        <v>3.5099999999999999E-2</v>
      </c>
      <c r="D1459" s="108">
        <v>3.8699999999999998E-2</v>
      </c>
      <c r="E1459" s="108">
        <v>4.7899999999999998E-2</v>
      </c>
      <c r="F1459" s="108">
        <v>4.0599999999999997E-2</v>
      </c>
      <c r="G1459" s="187">
        <v>0</v>
      </c>
      <c r="H1459" s="108"/>
      <c r="I1459" s="108">
        <v>3.3000000000000002E-2</v>
      </c>
      <c r="J1459" s="108"/>
      <c r="K1459" s="108">
        <v>3.8599999999999995E-2</v>
      </c>
      <c r="L1459" s="108">
        <v>4.8000000000000001E-2</v>
      </c>
      <c r="M1459" s="108"/>
      <c r="N1459" s="108"/>
      <c r="O1459" s="189">
        <f t="shared" si="44"/>
        <v>41091</v>
      </c>
      <c r="Q1459" s="185">
        <f t="shared" si="45"/>
        <v>-1.0000000000000286E-4</v>
      </c>
    </row>
    <row r="1460" spans="1:17" x14ac:dyDescent="0.25">
      <c r="A1460" s="105">
        <v>41113</v>
      </c>
      <c r="B1460" t="s">
        <v>121</v>
      </c>
      <c r="C1460" s="108">
        <v>3.4799999999999998E-2</v>
      </c>
      <c r="D1460" s="108">
        <v>3.8399999999999997E-2</v>
      </c>
      <c r="E1460" s="108">
        <v>4.7600000000000003E-2</v>
      </c>
      <c r="F1460" s="108">
        <v>4.0300000000000002E-2</v>
      </c>
      <c r="G1460" s="187">
        <v>0</v>
      </c>
      <c r="H1460" s="108"/>
      <c r="I1460" s="108">
        <v>3.27E-2</v>
      </c>
      <c r="J1460" s="108"/>
      <c r="K1460" s="108">
        <v>3.8300000000000001E-2</v>
      </c>
      <c r="L1460" s="108">
        <v>4.7800000000000002E-2</v>
      </c>
      <c r="M1460" s="108"/>
      <c r="N1460" s="108"/>
      <c r="O1460" s="189">
        <f t="shared" si="44"/>
        <v>41091</v>
      </c>
      <c r="Q1460" s="185">
        <f t="shared" si="45"/>
        <v>-9.9999999999995925E-5</v>
      </c>
    </row>
    <row r="1461" spans="1:17" x14ac:dyDescent="0.25">
      <c r="A1461" s="105">
        <v>41114</v>
      </c>
      <c r="B1461" t="s">
        <v>121</v>
      </c>
      <c r="C1461" s="108">
        <v>3.44E-2</v>
      </c>
      <c r="D1461" s="108">
        <v>3.7900000000000003E-2</v>
      </c>
      <c r="E1461" s="108">
        <v>4.7100000000000003E-2</v>
      </c>
      <c r="F1461" s="108">
        <v>3.9800000000000002E-2</v>
      </c>
      <c r="G1461" s="187">
        <v>0</v>
      </c>
      <c r="H1461" s="108"/>
      <c r="I1461" s="108">
        <v>3.2300000000000002E-2</v>
      </c>
      <c r="J1461" s="108"/>
      <c r="K1461" s="108">
        <v>3.7900000000000003E-2</v>
      </c>
      <c r="L1461" s="108">
        <v>4.7300000000000002E-2</v>
      </c>
      <c r="M1461" s="108"/>
      <c r="N1461" s="108"/>
      <c r="O1461" s="189">
        <f t="shared" si="44"/>
        <v>41091</v>
      </c>
      <c r="Q1461" s="185">
        <f t="shared" si="45"/>
        <v>0</v>
      </c>
    </row>
    <row r="1462" spans="1:17" x14ac:dyDescent="0.25">
      <c r="A1462" s="105">
        <v>41115</v>
      </c>
      <c r="B1462" t="s">
        <v>121</v>
      </c>
      <c r="C1462" s="108">
        <v>3.4299999999999997E-2</v>
      </c>
      <c r="D1462" s="108">
        <v>3.78E-2</v>
      </c>
      <c r="E1462" s="108">
        <v>4.7100000000000003E-2</v>
      </c>
      <c r="F1462" s="108">
        <v>3.9699999999999999E-2</v>
      </c>
      <c r="G1462" s="187">
        <v>0</v>
      </c>
      <c r="H1462" s="108"/>
      <c r="I1462" s="108">
        <v>3.2199999999999999E-2</v>
      </c>
      <c r="J1462" s="108"/>
      <c r="K1462" s="108">
        <v>3.78E-2</v>
      </c>
      <c r="L1462" s="108">
        <v>4.7300000000000002E-2</v>
      </c>
      <c r="M1462" s="108"/>
      <c r="N1462" s="108"/>
      <c r="O1462" s="189">
        <f t="shared" si="44"/>
        <v>41091</v>
      </c>
      <c r="Q1462" s="185">
        <f t="shared" si="45"/>
        <v>0</v>
      </c>
    </row>
    <row r="1463" spans="1:17" x14ac:dyDescent="0.25">
      <c r="A1463" s="105">
        <v>41117</v>
      </c>
      <c r="B1463" t="s">
        <v>121</v>
      </c>
      <c r="C1463" s="108">
        <v>3.56E-2</v>
      </c>
      <c r="D1463" s="108">
        <v>3.95E-2</v>
      </c>
      <c r="E1463" s="108">
        <v>4.8599999999999997E-2</v>
      </c>
      <c r="F1463" s="108">
        <v>4.1200000000000001E-2</v>
      </c>
      <c r="G1463" s="187">
        <v>0</v>
      </c>
      <c r="H1463" s="108"/>
      <c r="I1463" s="108">
        <v>3.3500000000000002E-2</v>
      </c>
      <c r="J1463" s="108"/>
      <c r="K1463" s="108">
        <v>3.9199999999999999E-2</v>
      </c>
      <c r="L1463" s="108">
        <v>4.87E-2</v>
      </c>
      <c r="M1463" s="108"/>
      <c r="N1463" s="108"/>
      <c r="O1463" s="189">
        <f t="shared" si="44"/>
        <v>41091</v>
      </c>
      <c r="Q1463" s="185">
        <f t="shared" si="45"/>
        <v>-3.0000000000000165E-4</v>
      </c>
    </row>
    <row r="1464" spans="1:17" x14ac:dyDescent="0.25">
      <c r="A1464" s="105">
        <v>41120</v>
      </c>
      <c r="B1464" t="s">
        <v>121</v>
      </c>
      <c r="C1464" s="108">
        <v>3.5000000000000003E-2</v>
      </c>
      <c r="D1464" s="108">
        <v>3.8899999999999997E-2</v>
      </c>
      <c r="E1464" s="108">
        <v>4.7800000000000002E-2</v>
      </c>
      <c r="F1464" s="108">
        <v>4.0599999999999997E-2</v>
      </c>
      <c r="G1464" s="187">
        <v>0</v>
      </c>
      <c r="H1464" s="108"/>
      <c r="I1464" s="108">
        <v>3.2899999999999999E-2</v>
      </c>
      <c r="J1464" s="108"/>
      <c r="K1464" s="108">
        <v>3.8599999999999995E-2</v>
      </c>
      <c r="L1464" s="108">
        <v>4.7899999999999998E-2</v>
      </c>
      <c r="M1464" s="108"/>
      <c r="N1464" s="108"/>
      <c r="O1464" s="189">
        <f t="shared" si="44"/>
        <v>41091</v>
      </c>
      <c r="Q1464" s="185">
        <f t="shared" si="45"/>
        <v>-3.0000000000000165E-4</v>
      </c>
    </row>
    <row r="1465" spans="1:17" x14ac:dyDescent="0.25">
      <c r="A1465" s="105">
        <v>41121</v>
      </c>
      <c r="B1465" t="s">
        <v>121</v>
      </c>
      <c r="C1465" s="108">
        <v>3.5000000000000003E-2</v>
      </c>
      <c r="D1465" s="108">
        <v>3.8899999999999997E-2</v>
      </c>
      <c r="E1465" s="108">
        <v>4.7699999999999999E-2</v>
      </c>
      <c r="F1465" s="108">
        <v>4.0500000000000001E-2</v>
      </c>
      <c r="G1465" s="187">
        <v>0</v>
      </c>
      <c r="H1465" s="108"/>
      <c r="I1465" s="108">
        <v>3.2899999999999999E-2</v>
      </c>
      <c r="J1465" s="108"/>
      <c r="K1465" s="108">
        <v>3.8599999999999995E-2</v>
      </c>
      <c r="L1465" s="108">
        <v>4.7800000000000002E-2</v>
      </c>
      <c r="M1465" s="108"/>
      <c r="N1465" s="108"/>
      <c r="O1465" s="189">
        <f t="shared" si="44"/>
        <v>41091</v>
      </c>
      <c r="Q1465" s="185">
        <f t="shared" si="45"/>
        <v>-3.0000000000000165E-4</v>
      </c>
    </row>
    <row r="1466" spans="1:17" x14ac:dyDescent="0.25">
      <c r="A1466" s="105">
        <v>41122</v>
      </c>
      <c r="B1466" t="s">
        <v>121</v>
      </c>
      <c r="C1466" s="108">
        <v>3.5299999999999998E-2</v>
      </c>
      <c r="D1466" s="108">
        <v>3.9199999999999999E-2</v>
      </c>
      <c r="E1466" s="108">
        <v>4.8099999999999997E-2</v>
      </c>
      <c r="F1466" s="108">
        <v>4.0899999999999999E-2</v>
      </c>
      <c r="G1466" s="187">
        <v>0</v>
      </c>
      <c r="H1466" s="108"/>
      <c r="I1466" s="108">
        <v>3.32E-2</v>
      </c>
      <c r="J1466" s="108"/>
      <c r="K1466" s="108">
        <v>3.8900000000000004E-2</v>
      </c>
      <c r="L1466" s="108">
        <v>4.82E-2</v>
      </c>
      <c r="M1466" s="108"/>
      <c r="N1466" s="108"/>
      <c r="O1466" s="189">
        <f t="shared" si="44"/>
        <v>41122</v>
      </c>
      <c r="Q1466" s="185">
        <f t="shared" si="45"/>
        <v>-2.9999999999999472E-4</v>
      </c>
    </row>
    <row r="1467" spans="1:17" x14ac:dyDescent="0.25">
      <c r="A1467" s="105">
        <v>41124</v>
      </c>
      <c r="B1467" t="s">
        <v>121</v>
      </c>
      <c r="C1467" s="108">
        <v>3.5799999999999998E-2</v>
      </c>
      <c r="D1467" s="108">
        <v>3.9699999999999999E-2</v>
      </c>
      <c r="E1467" s="108">
        <v>4.8399999999999999E-2</v>
      </c>
      <c r="F1467" s="108">
        <v>4.1300000000000003E-2</v>
      </c>
      <c r="G1467" s="187">
        <v>0</v>
      </c>
      <c r="H1467" s="108"/>
      <c r="I1467" s="108">
        <v>3.39E-2</v>
      </c>
      <c r="J1467" s="108"/>
      <c r="K1467" s="108">
        <v>3.9399999999999998E-2</v>
      </c>
      <c r="L1467" s="108">
        <v>4.8600000000000004E-2</v>
      </c>
      <c r="M1467" s="108"/>
      <c r="N1467" s="108"/>
      <c r="O1467" s="189">
        <f t="shared" si="44"/>
        <v>41122</v>
      </c>
      <c r="Q1467" s="185">
        <f t="shared" si="45"/>
        <v>-3.0000000000000165E-4</v>
      </c>
    </row>
    <row r="1468" spans="1:17" x14ac:dyDescent="0.25">
      <c r="A1468" s="105">
        <v>41127</v>
      </c>
      <c r="B1468" t="s">
        <v>121</v>
      </c>
      <c r="C1468" s="108">
        <v>3.56E-2</v>
      </c>
      <c r="D1468" s="108">
        <v>3.9300000000000002E-2</v>
      </c>
      <c r="E1468" s="108">
        <v>4.8099999999999997E-2</v>
      </c>
      <c r="F1468" s="108">
        <v>4.1000000000000002E-2</v>
      </c>
      <c r="G1468" s="187">
        <v>0</v>
      </c>
      <c r="H1468" s="108"/>
      <c r="I1468" s="108">
        <v>3.3799999999999997E-2</v>
      </c>
      <c r="J1468" s="108"/>
      <c r="K1468" s="108">
        <v>3.9100000000000003E-2</v>
      </c>
      <c r="L1468" s="108">
        <v>4.8300000000000003E-2</v>
      </c>
      <c r="M1468" s="108"/>
      <c r="N1468" s="108"/>
      <c r="O1468" s="189">
        <f t="shared" si="44"/>
        <v>41122</v>
      </c>
      <c r="Q1468" s="185">
        <f t="shared" si="45"/>
        <v>-1.9999999999999879E-4</v>
      </c>
    </row>
    <row r="1469" spans="1:17" x14ac:dyDescent="0.25">
      <c r="A1469" s="105">
        <v>41129</v>
      </c>
      <c r="B1469" t="s">
        <v>121</v>
      </c>
      <c r="C1469" s="108">
        <v>3.6299999999999999E-2</v>
      </c>
      <c r="D1469" s="108">
        <v>3.9899999999999998E-2</v>
      </c>
      <c r="E1469" s="108">
        <v>4.8899999999999999E-2</v>
      </c>
      <c r="F1469" s="108">
        <v>4.1700000000000001E-2</v>
      </c>
      <c r="G1469" s="187">
        <v>0</v>
      </c>
      <c r="H1469" s="108"/>
      <c r="I1469" s="108">
        <v>3.4700000000000002E-2</v>
      </c>
      <c r="J1469" s="108"/>
      <c r="K1469" s="108">
        <v>3.9800000000000002E-2</v>
      </c>
      <c r="L1469" s="108">
        <v>4.9100000000000005E-2</v>
      </c>
      <c r="M1469" s="108"/>
      <c r="N1469" s="108"/>
      <c r="O1469" s="189">
        <f t="shared" si="44"/>
        <v>41122</v>
      </c>
      <c r="Q1469" s="185">
        <f t="shared" si="45"/>
        <v>-9.9999999999995925E-5</v>
      </c>
    </row>
    <row r="1470" spans="1:17" x14ac:dyDescent="0.25">
      <c r="A1470" s="105">
        <v>41130</v>
      </c>
      <c r="B1470" t="s">
        <v>121</v>
      </c>
      <c r="C1470" s="108">
        <v>3.6400000000000002E-2</v>
      </c>
      <c r="D1470" s="108">
        <v>3.9899999999999998E-2</v>
      </c>
      <c r="E1470" s="108">
        <v>4.8899999999999999E-2</v>
      </c>
      <c r="F1470" s="108">
        <v>4.1700000000000001E-2</v>
      </c>
      <c r="G1470" s="187">
        <v>0</v>
      </c>
      <c r="H1470" s="108"/>
      <c r="I1470" s="108">
        <v>3.4799999999999998E-2</v>
      </c>
      <c r="J1470" s="108"/>
      <c r="K1470" s="108">
        <v>3.9900000000000005E-2</v>
      </c>
      <c r="L1470" s="108">
        <v>4.9200000000000001E-2</v>
      </c>
      <c r="M1470" s="108"/>
      <c r="N1470" s="108"/>
      <c r="O1470" s="189">
        <f t="shared" si="44"/>
        <v>41122</v>
      </c>
      <c r="Q1470" s="185">
        <f t="shared" si="45"/>
        <v>0</v>
      </c>
    </row>
    <row r="1471" spans="1:17" x14ac:dyDescent="0.25">
      <c r="A1471" s="105">
        <v>41131</v>
      </c>
      <c r="B1471" t="s">
        <v>121</v>
      </c>
      <c r="C1471" s="108">
        <v>3.61E-2</v>
      </c>
      <c r="D1471" s="108">
        <v>3.9600000000000003E-2</v>
      </c>
      <c r="E1471" s="108">
        <v>4.8599999999999997E-2</v>
      </c>
      <c r="F1471" s="108">
        <v>4.1399999999999999E-2</v>
      </c>
      <c r="G1471" s="187">
        <v>0</v>
      </c>
      <c r="H1471" s="108"/>
      <c r="I1471" s="108">
        <v>3.4500000000000003E-2</v>
      </c>
      <c r="J1471" s="108"/>
      <c r="K1471" s="108">
        <v>3.9599999999999996E-2</v>
      </c>
      <c r="L1471" s="108">
        <v>4.8799999999999996E-2</v>
      </c>
      <c r="M1471" s="108"/>
      <c r="N1471" s="108"/>
      <c r="O1471" s="189">
        <f t="shared" si="44"/>
        <v>41122</v>
      </c>
      <c r="Q1471" s="185">
        <f t="shared" si="45"/>
        <v>0</v>
      </c>
    </row>
    <row r="1472" spans="1:17" x14ac:dyDescent="0.25">
      <c r="A1472" s="105">
        <v>41134</v>
      </c>
      <c r="B1472" t="s">
        <v>121</v>
      </c>
      <c r="C1472" s="108">
        <v>3.6200000000000003E-2</v>
      </c>
      <c r="D1472" s="108">
        <v>3.9800000000000002E-2</v>
      </c>
      <c r="E1472" s="108">
        <v>4.87E-2</v>
      </c>
      <c r="F1472" s="108">
        <v>4.1599999999999998E-2</v>
      </c>
      <c r="G1472" s="187">
        <v>0</v>
      </c>
      <c r="H1472" s="108"/>
      <c r="I1472" s="108">
        <v>3.4599999999999999E-2</v>
      </c>
      <c r="J1472" s="108"/>
      <c r="K1472" s="108">
        <v>3.9699999999999999E-2</v>
      </c>
      <c r="L1472" s="108">
        <v>4.8899999999999999E-2</v>
      </c>
      <c r="M1472" s="108"/>
      <c r="N1472" s="108"/>
      <c r="O1472" s="189">
        <f t="shared" si="44"/>
        <v>41122</v>
      </c>
      <c r="Q1472" s="185">
        <f t="shared" si="45"/>
        <v>-1.0000000000000286E-4</v>
      </c>
    </row>
    <row r="1473" spans="1:17" x14ac:dyDescent="0.25">
      <c r="A1473" s="105">
        <v>41136</v>
      </c>
      <c r="B1473" t="s">
        <v>121</v>
      </c>
      <c r="C1473" s="108">
        <v>5.0500000000000003E-2</v>
      </c>
      <c r="D1473" s="108">
        <v>4.1500000000000002E-2</v>
      </c>
      <c r="E1473" s="108">
        <v>3.7999999999999999E-2</v>
      </c>
      <c r="F1473" s="108">
        <v>4.3299999999999998E-2</v>
      </c>
      <c r="G1473" s="187">
        <v>0</v>
      </c>
      <c r="H1473" s="108"/>
      <c r="I1473" s="108">
        <v>3.6400000000000002E-2</v>
      </c>
      <c r="J1473" s="108"/>
      <c r="K1473" s="108">
        <v>4.1399999999999999E-2</v>
      </c>
      <c r="L1473" s="108">
        <v>5.0700000000000002E-2</v>
      </c>
      <c r="M1473" s="108"/>
      <c r="N1473" s="108"/>
      <c r="O1473" s="189">
        <f t="shared" si="44"/>
        <v>41122</v>
      </c>
      <c r="Q1473" s="185">
        <f t="shared" si="45"/>
        <v>-1.0000000000000286E-4</v>
      </c>
    </row>
    <row r="1474" spans="1:17" x14ac:dyDescent="0.25">
      <c r="A1474" s="105">
        <v>41137</v>
      </c>
      <c r="B1474" t="s">
        <v>121</v>
      </c>
      <c r="C1474" s="108">
        <v>5.0599999999999999E-2</v>
      </c>
      <c r="D1474" s="108">
        <v>4.1700000000000001E-2</v>
      </c>
      <c r="E1474" s="108">
        <v>3.85E-2</v>
      </c>
      <c r="F1474" s="108">
        <v>4.36E-2</v>
      </c>
      <c r="G1474" s="187">
        <v>0</v>
      </c>
      <c r="H1474" s="108"/>
      <c r="I1474" s="108">
        <v>3.6699999999999997E-2</v>
      </c>
      <c r="J1474" s="108"/>
      <c r="K1474" s="108">
        <v>4.1700000000000001E-2</v>
      </c>
      <c r="L1474" s="108">
        <v>5.0900000000000001E-2</v>
      </c>
      <c r="M1474" s="108"/>
      <c r="N1474" s="108"/>
      <c r="O1474" s="189">
        <f t="shared" si="44"/>
        <v>41122</v>
      </c>
      <c r="Q1474" s="185">
        <f t="shared" si="45"/>
        <v>0</v>
      </c>
    </row>
    <row r="1475" spans="1:17" x14ac:dyDescent="0.25">
      <c r="A1475" s="105">
        <v>41138</v>
      </c>
      <c r="B1475" t="s">
        <v>121</v>
      </c>
      <c r="C1475" s="108">
        <v>5.0299999999999997E-2</v>
      </c>
      <c r="D1475" s="108">
        <v>4.1399999999999999E-2</v>
      </c>
      <c r="E1475" s="108">
        <v>3.8300000000000001E-2</v>
      </c>
      <c r="F1475" s="108">
        <v>4.3299999999999998E-2</v>
      </c>
      <c r="G1475" s="187">
        <v>0</v>
      </c>
      <c r="H1475" s="108"/>
      <c r="I1475" s="108">
        <v>3.6499999999999998E-2</v>
      </c>
      <c r="J1475" s="108"/>
      <c r="K1475" s="108">
        <v>4.1399999999999999E-2</v>
      </c>
      <c r="L1475" s="108">
        <v>5.0599999999999999E-2</v>
      </c>
      <c r="M1475" s="108"/>
      <c r="N1475" s="108"/>
      <c r="O1475" s="189">
        <f t="shared" si="44"/>
        <v>41122</v>
      </c>
      <c r="Q1475" s="185">
        <f t="shared" si="45"/>
        <v>0</v>
      </c>
    </row>
    <row r="1476" spans="1:17" x14ac:dyDescent="0.25">
      <c r="A1476" s="105">
        <v>41141</v>
      </c>
      <c r="B1476" t="s">
        <v>121</v>
      </c>
      <c r="C1476" s="108">
        <v>5.0200000000000002E-2</v>
      </c>
      <c r="D1476" s="108">
        <v>4.1300000000000003E-2</v>
      </c>
      <c r="E1476" s="108">
        <v>3.8199999999999998E-2</v>
      </c>
      <c r="F1476" s="108">
        <v>4.3200000000000002E-2</v>
      </c>
      <c r="G1476" s="187">
        <v>0</v>
      </c>
      <c r="H1476" s="108"/>
      <c r="I1476" s="108">
        <v>3.6299999999999999E-2</v>
      </c>
      <c r="J1476" s="108"/>
      <c r="K1476" s="108">
        <v>4.1299999999999996E-2</v>
      </c>
      <c r="L1476" s="108">
        <v>5.0499999999999996E-2</v>
      </c>
      <c r="M1476" s="108"/>
      <c r="N1476" s="108"/>
      <c r="O1476" s="189">
        <f t="shared" si="44"/>
        <v>41122</v>
      </c>
      <c r="Q1476" s="185">
        <f t="shared" si="45"/>
        <v>0</v>
      </c>
    </row>
    <row r="1477" spans="1:17" x14ac:dyDescent="0.25">
      <c r="A1477" s="105">
        <v>41142</v>
      </c>
      <c r="B1477" t="s">
        <v>121</v>
      </c>
      <c r="C1477" s="108">
        <v>0.05</v>
      </c>
      <c r="D1477" s="108">
        <v>4.1099999999999998E-2</v>
      </c>
      <c r="E1477" s="108">
        <v>3.8100000000000002E-2</v>
      </c>
      <c r="F1477" s="108">
        <v>4.3099999999999999E-2</v>
      </c>
      <c r="G1477" s="187">
        <v>0</v>
      </c>
      <c r="H1477" s="108"/>
      <c r="I1477" s="108">
        <v>3.61E-2</v>
      </c>
      <c r="J1477" s="108"/>
      <c r="K1477" s="108">
        <v>4.1100000000000005E-2</v>
      </c>
      <c r="L1477" s="108">
        <v>5.0300000000000004E-2</v>
      </c>
      <c r="M1477" s="108"/>
      <c r="N1477" s="108"/>
      <c r="O1477" s="189">
        <f t="shared" ref="O1477:O1540" si="46">DATE(YEAR(A1477),MONTH(A1477),1)</f>
        <v>41122</v>
      </c>
      <c r="Q1477" s="185">
        <f t="shared" ref="Q1477:Q1540" si="47">K1477-D1477</f>
        <v>0</v>
      </c>
    </row>
    <row r="1478" spans="1:17" x14ac:dyDescent="0.25">
      <c r="A1478" s="105">
        <v>41143</v>
      </c>
      <c r="B1478" t="s">
        <v>121</v>
      </c>
      <c r="C1478" s="108">
        <v>4.8899999999999999E-2</v>
      </c>
      <c r="D1478" s="108">
        <v>4.02E-2</v>
      </c>
      <c r="E1478" s="108">
        <v>3.73E-2</v>
      </c>
      <c r="F1478" s="108">
        <v>4.2099999999999999E-2</v>
      </c>
      <c r="G1478" s="187">
        <v>0</v>
      </c>
      <c r="H1478" s="108"/>
      <c r="I1478" s="108">
        <v>3.5099999999999999E-2</v>
      </c>
      <c r="J1478" s="108"/>
      <c r="K1478" s="108">
        <v>4.0199999999999993E-2</v>
      </c>
      <c r="L1478" s="108">
        <v>4.9299999999999997E-2</v>
      </c>
      <c r="M1478" s="108"/>
      <c r="N1478" s="108"/>
      <c r="O1478" s="189">
        <f t="shared" si="46"/>
        <v>41122</v>
      </c>
      <c r="Q1478" s="185">
        <f t="shared" si="47"/>
        <v>0</v>
      </c>
    </row>
    <row r="1479" spans="1:17" x14ac:dyDescent="0.25">
      <c r="A1479" s="105">
        <v>41144</v>
      </c>
      <c r="B1479" t="s">
        <v>121</v>
      </c>
      <c r="C1479" s="108">
        <v>3.6900000000000002E-2</v>
      </c>
      <c r="D1479" s="108">
        <v>3.9800000000000002E-2</v>
      </c>
      <c r="E1479" s="108">
        <v>4.8399999999999999E-2</v>
      </c>
      <c r="F1479" s="108">
        <v>4.1700000000000001E-2</v>
      </c>
      <c r="G1479" s="187">
        <v>0</v>
      </c>
      <c r="H1479" s="108"/>
      <c r="I1479" s="108">
        <v>3.4700000000000002E-2</v>
      </c>
      <c r="J1479" s="108"/>
      <c r="K1479" s="108">
        <v>3.9800000000000002E-2</v>
      </c>
      <c r="L1479" s="108">
        <v>4.8799999999999996E-2</v>
      </c>
      <c r="M1479" s="108"/>
      <c r="N1479" s="108"/>
      <c r="O1479" s="189">
        <f t="shared" si="46"/>
        <v>41122</v>
      </c>
      <c r="Q1479" s="185">
        <f t="shared" si="47"/>
        <v>0</v>
      </c>
    </row>
    <row r="1480" spans="1:17" x14ac:dyDescent="0.25">
      <c r="A1480" s="105">
        <v>41145</v>
      </c>
      <c r="B1480" t="s">
        <v>121</v>
      </c>
      <c r="C1480" s="108">
        <v>3.6799999999999999E-2</v>
      </c>
      <c r="D1480" s="108">
        <v>3.9899999999999998E-2</v>
      </c>
      <c r="E1480" s="108">
        <v>4.8599999999999997E-2</v>
      </c>
      <c r="F1480" s="108">
        <v>4.1799999999999997E-2</v>
      </c>
      <c r="G1480" s="187">
        <v>0</v>
      </c>
      <c r="H1480" s="108"/>
      <c r="I1480" s="108">
        <v>3.4799999999999998E-2</v>
      </c>
      <c r="J1480" s="108"/>
      <c r="K1480" s="108">
        <v>3.9900000000000005E-2</v>
      </c>
      <c r="L1480" s="108">
        <v>4.8899999999999999E-2</v>
      </c>
      <c r="M1480" s="108"/>
      <c r="N1480" s="108"/>
      <c r="O1480" s="189">
        <f t="shared" si="46"/>
        <v>41122</v>
      </c>
      <c r="Q1480" s="185">
        <f t="shared" si="47"/>
        <v>0</v>
      </c>
    </row>
    <row r="1481" spans="1:17" x14ac:dyDescent="0.25">
      <c r="A1481" s="105">
        <v>41148</v>
      </c>
      <c r="B1481" t="s">
        <v>121</v>
      </c>
      <c r="C1481" s="108">
        <v>3.6600000000000001E-2</v>
      </c>
      <c r="D1481" s="108">
        <v>3.9399999999999998E-2</v>
      </c>
      <c r="E1481" s="108">
        <v>4.8000000000000001E-2</v>
      </c>
      <c r="F1481" s="108">
        <v>4.1300000000000003E-2</v>
      </c>
      <c r="G1481" s="187">
        <v>0</v>
      </c>
      <c r="H1481" s="108"/>
      <c r="I1481" s="108">
        <v>3.4300000000000004E-2</v>
      </c>
      <c r="J1481" s="108"/>
      <c r="K1481" s="108">
        <v>3.9399999999999998E-2</v>
      </c>
      <c r="L1481" s="108">
        <v>4.8399999999999999E-2</v>
      </c>
      <c r="M1481" s="108"/>
      <c r="N1481" s="108"/>
      <c r="O1481" s="189">
        <f t="shared" si="46"/>
        <v>41122</v>
      </c>
      <c r="Q1481" s="185">
        <f t="shared" si="47"/>
        <v>0</v>
      </c>
    </row>
    <row r="1482" spans="1:17" x14ac:dyDescent="0.25">
      <c r="A1482" s="105">
        <v>41149</v>
      </c>
      <c r="B1482" t="s">
        <v>121</v>
      </c>
      <c r="C1482" s="108">
        <v>3.56E-2</v>
      </c>
      <c r="D1482" s="108">
        <v>3.9199999999999999E-2</v>
      </c>
      <c r="E1482" s="108">
        <v>4.7899999999999998E-2</v>
      </c>
      <c r="F1482" s="108">
        <v>4.0899999999999999E-2</v>
      </c>
      <c r="G1482" s="187">
        <v>0</v>
      </c>
      <c r="H1482" s="108"/>
      <c r="I1482" s="108">
        <v>3.4099999999999998E-2</v>
      </c>
      <c r="J1482" s="108"/>
      <c r="K1482" s="108">
        <v>3.9300000000000002E-2</v>
      </c>
      <c r="L1482" s="108">
        <v>4.8300000000000003E-2</v>
      </c>
      <c r="M1482" s="108"/>
      <c r="N1482" s="108"/>
      <c r="O1482" s="189">
        <f t="shared" si="46"/>
        <v>41122</v>
      </c>
      <c r="Q1482" s="185">
        <f t="shared" si="47"/>
        <v>1.0000000000000286E-4</v>
      </c>
    </row>
    <row r="1483" spans="1:17" x14ac:dyDescent="0.25">
      <c r="A1483" s="105">
        <v>41150</v>
      </c>
      <c r="B1483" t="s">
        <v>121</v>
      </c>
      <c r="C1483" s="108">
        <v>3.5799999999999998E-2</v>
      </c>
      <c r="D1483" s="108">
        <v>3.95E-2</v>
      </c>
      <c r="E1483" s="108">
        <v>4.8099999999999997E-2</v>
      </c>
      <c r="F1483" s="108">
        <v>4.1099999999999998E-2</v>
      </c>
      <c r="G1483" s="187">
        <v>0</v>
      </c>
      <c r="H1483" s="108"/>
      <c r="I1483" s="108">
        <v>3.4099999999999998E-2</v>
      </c>
      <c r="J1483" s="108"/>
      <c r="K1483" s="108">
        <v>3.9599999999999996E-2</v>
      </c>
      <c r="L1483" s="108">
        <v>4.8499999999999995E-2</v>
      </c>
      <c r="M1483" s="108"/>
      <c r="N1483" s="108"/>
      <c r="O1483" s="189">
        <f t="shared" si="46"/>
        <v>41122</v>
      </c>
      <c r="Q1483" s="185">
        <f t="shared" si="47"/>
        <v>9.9999999999995925E-5</v>
      </c>
    </row>
    <row r="1484" spans="1:17" x14ac:dyDescent="0.25">
      <c r="A1484" s="105">
        <v>41151</v>
      </c>
      <c r="B1484" t="s">
        <v>121</v>
      </c>
      <c r="C1484" s="108">
        <v>3.5499999999999997E-2</v>
      </c>
      <c r="D1484" s="108">
        <v>3.9199999999999999E-2</v>
      </c>
      <c r="E1484" s="108">
        <v>4.7800000000000002E-2</v>
      </c>
      <c r="F1484" s="108">
        <v>4.0800000000000003E-2</v>
      </c>
      <c r="G1484" s="187">
        <v>0</v>
      </c>
      <c r="H1484" s="108"/>
      <c r="I1484" s="108">
        <v>3.4300000000000004E-2</v>
      </c>
      <c r="J1484" s="108"/>
      <c r="K1484" s="108">
        <v>3.9300000000000002E-2</v>
      </c>
      <c r="L1484" s="108">
        <v>4.8300000000000003E-2</v>
      </c>
      <c r="M1484" s="108"/>
      <c r="N1484" s="108"/>
      <c r="O1484" s="189">
        <f t="shared" si="46"/>
        <v>41122</v>
      </c>
      <c r="Q1484" s="185">
        <f t="shared" si="47"/>
        <v>1.0000000000000286E-4</v>
      </c>
    </row>
    <row r="1485" spans="1:17" x14ac:dyDescent="0.25">
      <c r="A1485" s="105">
        <v>41152</v>
      </c>
      <c r="B1485" t="s">
        <v>121</v>
      </c>
      <c r="C1485" s="108">
        <v>3.5000000000000003E-2</v>
      </c>
      <c r="D1485" s="108">
        <v>3.8600000000000002E-2</v>
      </c>
      <c r="E1485" s="108">
        <v>4.7300000000000002E-2</v>
      </c>
      <c r="F1485" s="108">
        <v>4.0300000000000002E-2</v>
      </c>
      <c r="G1485" s="187">
        <v>0</v>
      </c>
      <c r="H1485" s="108"/>
      <c r="I1485" s="108">
        <v>3.3599999999999998E-2</v>
      </c>
      <c r="J1485" s="108"/>
      <c r="K1485" s="108">
        <v>3.8699999999999998E-2</v>
      </c>
      <c r="L1485" s="108">
        <v>4.7800000000000002E-2</v>
      </c>
      <c r="M1485" s="108"/>
      <c r="N1485" s="108"/>
      <c r="O1485" s="189">
        <f t="shared" si="46"/>
        <v>41122</v>
      </c>
      <c r="Q1485" s="185">
        <f t="shared" si="47"/>
        <v>9.9999999999995925E-5</v>
      </c>
    </row>
    <row r="1486" spans="1:17" x14ac:dyDescent="0.25">
      <c r="A1486" s="105">
        <v>41156</v>
      </c>
      <c r="B1486" t="s">
        <v>121</v>
      </c>
      <c r="C1486" s="108">
        <v>3.5000000000000003E-2</v>
      </c>
      <c r="D1486" s="108">
        <v>3.8600000000000002E-2</v>
      </c>
      <c r="E1486" s="108">
        <v>4.7199999999999999E-2</v>
      </c>
      <c r="F1486" s="108">
        <v>4.0300000000000002E-2</v>
      </c>
      <c r="G1486" s="187">
        <v>0</v>
      </c>
      <c r="H1486" s="108"/>
      <c r="I1486" s="108">
        <v>3.39E-2</v>
      </c>
      <c r="J1486" s="108"/>
      <c r="K1486" s="108">
        <v>3.8800000000000001E-2</v>
      </c>
      <c r="L1486" s="108">
        <v>4.7699999999999992E-2</v>
      </c>
      <c r="M1486" s="108"/>
      <c r="N1486" s="108"/>
      <c r="O1486" s="189">
        <f t="shared" si="46"/>
        <v>41153</v>
      </c>
      <c r="Q1486" s="185">
        <f t="shared" si="47"/>
        <v>1.9999999999999879E-4</v>
      </c>
    </row>
    <row r="1487" spans="1:17" x14ac:dyDescent="0.25">
      <c r="A1487" s="105">
        <v>41157</v>
      </c>
      <c r="B1487" t="s">
        <v>121</v>
      </c>
      <c r="C1487" s="108">
        <v>3.5200000000000002E-2</v>
      </c>
      <c r="D1487" s="108">
        <v>3.8699999999999998E-2</v>
      </c>
      <c r="E1487" s="108">
        <v>4.7300000000000002E-2</v>
      </c>
      <c r="F1487" s="108">
        <v>4.0399999999999998E-2</v>
      </c>
      <c r="G1487" s="187">
        <v>0</v>
      </c>
      <c r="H1487" s="108"/>
      <c r="I1487" s="108">
        <v>3.4000000000000002E-2</v>
      </c>
      <c r="J1487" s="108"/>
      <c r="K1487" s="108">
        <v>3.8900000000000004E-2</v>
      </c>
      <c r="L1487" s="108">
        <v>4.7800000000000002E-2</v>
      </c>
      <c r="M1487" s="108"/>
      <c r="N1487" s="108"/>
      <c r="O1487" s="189">
        <f t="shared" si="46"/>
        <v>41153</v>
      </c>
      <c r="Q1487" s="185">
        <f t="shared" si="47"/>
        <v>2.0000000000000573E-4</v>
      </c>
    </row>
    <row r="1488" spans="1:17" x14ac:dyDescent="0.25">
      <c r="A1488" s="105">
        <v>41158</v>
      </c>
      <c r="B1488" t="s">
        <v>121</v>
      </c>
      <c r="C1488" s="108">
        <v>3.61E-2</v>
      </c>
      <c r="D1488" s="108">
        <v>3.9699999999999999E-2</v>
      </c>
      <c r="E1488" s="108">
        <v>4.82E-2</v>
      </c>
      <c r="F1488" s="108">
        <v>4.1300000000000003E-2</v>
      </c>
      <c r="G1488" s="187">
        <v>0</v>
      </c>
      <c r="H1488" s="108"/>
      <c r="I1488" s="108">
        <v>3.4599999999999999E-2</v>
      </c>
      <c r="J1488" s="108"/>
      <c r="K1488" s="108">
        <v>3.9800000000000002E-2</v>
      </c>
      <c r="L1488" s="108">
        <v>4.87E-2</v>
      </c>
      <c r="M1488" s="108"/>
      <c r="N1488" s="108"/>
      <c r="O1488" s="189">
        <f t="shared" si="46"/>
        <v>41153</v>
      </c>
      <c r="Q1488" s="185">
        <f t="shared" si="47"/>
        <v>1.0000000000000286E-4</v>
      </c>
    </row>
    <row r="1489" spans="1:17" x14ac:dyDescent="0.25">
      <c r="A1489" s="105">
        <v>41159</v>
      </c>
      <c r="B1489" t="s">
        <v>121</v>
      </c>
      <c r="C1489" s="108">
        <v>3.6400000000000002E-2</v>
      </c>
      <c r="D1489" s="108">
        <v>3.9699999999999999E-2</v>
      </c>
      <c r="E1489" s="108">
        <v>4.8300000000000003E-2</v>
      </c>
      <c r="F1489" s="108">
        <v>4.1500000000000002E-2</v>
      </c>
      <c r="G1489" s="187">
        <v>0</v>
      </c>
      <c r="H1489" s="108"/>
      <c r="I1489" s="108">
        <v>3.4700000000000002E-2</v>
      </c>
      <c r="J1489" s="108"/>
      <c r="K1489" s="108">
        <v>3.9900000000000005E-2</v>
      </c>
      <c r="L1489" s="108">
        <v>4.87E-2</v>
      </c>
      <c r="M1489" s="108"/>
      <c r="N1489" s="108"/>
      <c r="O1489" s="189">
        <f t="shared" si="46"/>
        <v>41153</v>
      </c>
      <c r="Q1489" s="185">
        <f t="shared" si="47"/>
        <v>2.0000000000000573E-4</v>
      </c>
    </row>
    <row r="1490" spans="1:17" x14ac:dyDescent="0.25">
      <c r="A1490" s="105">
        <v>41162</v>
      </c>
      <c r="B1490" t="s">
        <v>121</v>
      </c>
      <c r="C1490" s="108">
        <v>3.6600000000000001E-2</v>
      </c>
      <c r="D1490" s="108">
        <v>3.9899999999999998E-2</v>
      </c>
      <c r="E1490" s="108">
        <v>4.8399999999999999E-2</v>
      </c>
      <c r="F1490" s="108">
        <v>4.1599999999999998E-2</v>
      </c>
      <c r="G1490" s="187">
        <v>0</v>
      </c>
      <c r="H1490" s="108"/>
      <c r="I1490" s="108">
        <v>3.4799999999999998E-2</v>
      </c>
      <c r="J1490" s="108"/>
      <c r="K1490" s="108">
        <v>4.0099999999999997E-2</v>
      </c>
      <c r="L1490" s="108">
        <v>4.8799999999999996E-2</v>
      </c>
      <c r="M1490" s="108"/>
      <c r="N1490" s="108"/>
      <c r="O1490" s="189">
        <f t="shared" si="46"/>
        <v>41153</v>
      </c>
      <c r="Q1490" s="185">
        <f t="shared" si="47"/>
        <v>1.9999999999999879E-4</v>
      </c>
    </row>
    <row r="1491" spans="1:17" x14ac:dyDescent="0.25">
      <c r="A1491" s="105">
        <v>41163</v>
      </c>
      <c r="B1491" t="s">
        <v>121</v>
      </c>
      <c r="C1491" s="108">
        <v>3.6400000000000002E-2</v>
      </c>
      <c r="D1491" s="108">
        <v>0.04</v>
      </c>
      <c r="E1491" s="108">
        <v>4.8399999999999999E-2</v>
      </c>
      <c r="F1491" s="108">
        <v>4.1599999999999998E-2</v>
      </c>
      <c r="G1491" s="187">
        <v>0</v>
      </c>
      <c r="H1491" s="108"/>
      <c r="I1491" s="108">
        <v>3.4700000000000002E-2</v>
      </c>
      <c r="J1491" s="108"/>
      <c r="K1491" s="108">
        <v>4.0099999999999997E-2</v>
      </c>
      <c r="L1491" s="108">
        <v>4.8799999999999996E-2</v>
      </c>
      <c r="M1491" s="108"/>
      <c r="N1491" s="108"/>
      <c r="O1491" s="189">
        <f t="shared" si="46"/>
        <v>41153</v>
      </c>
      <c r="Q1491" s="185">
        <f t="shared" si="47"/>
        <v>9.9999999999995925E-5</v>
      </c>
    </row>
    <row r="1492" spans="1:17" x14ac:dyDescent="0.25">
      <c r="A1492" s="105">
        <v>41164</v>
      </c>
      <c r="B1492" t="s">
        <v>121</v>
      </c>
      <c r="C1492" s="108">
        <v>3.73E-2</v>
      </c>
      <c r="D1492" s="108">
        <v>4.0800000000000003E-2</v>
      </c>
      <c r="E1492" s="108">
        <v>4.9099999999999998E-2</v>
      </c>
      <c r="F1492" s="108">
        <v>4.24E-2</v>
      </c>
      <c r="G1492" s="187">
        <v>0</v>
      </c>
      <c r="H1492" s="108"/>
      <c r="I1492" s="108">
        <v>3.56E-2</v>
      </c>
      <c r="J1492" s="108"/>
      <c r="K1492" s="108">
        <v>4.0899999999999999E-2</v>
      </c>
      <c r="L1492" s="108">
        <v>4.9500000000000002E-2</v>
      </c>
      <c r="M1492" s="108"/>
      <c r="N1492" s="108"/>
      <c r="O1492" s="189">
        <f t="shared" si="46"/>
        <v>41153</v>
      </c>
      <c r="Q1492" s="185">
        <f t="shared" si="47"/>
        <v>9.9999999999995925E-5</v>
      </c>
    </row>
    <row r="1493" spans="1:17" x14ac:dyDescent="0.25">
      <c r="A1493" s="105">
        <v>41165</v>
      </c>
      <c r="B1493" t="s">
        <v>121</v>
      </c>
      <c r="C1493" s="108">
        <v>3.7600000000000001E-2</v>
      </c>
      <c r="D1493" s="108">
        <v>4.1099999999999998E-2</v>
      </c>
      <c r="E1493" s="108">
        <v>4.9299999999999997E-2</v>
      </c>
      <c r="F1493" s="108">
        <v>4.2700000000000002E-2</v>
      </c>
      <c r="G1493" s="187">
        <v>0</v>
      </c>
      <c r="H1493" s="108"/>
      <c r="I1493" s="108">
        <v>3.5900000000000001E-2</v>
      </c>
      <c r="J1493" s="108"/>
      <c r="K1493" s="108">
        <v>4.1200000000000001E-2</v>
      </c>
      <c r="L1493" s="108">
        <v>4.9599999999999998E-2</v>
      </c>
      <c r="M1493" s="108"/>
      <c r="N1493" s="108"/>
      <c r="O1493" s="189">
        <f t="shared" si="46"/>
        <v>41153</v>
      </c>
      <c r="Q1493" s="185">
        <f t="shared" si="47"/>
        <v>1.0000000000000286E-4</v>
      </c>
    </row>
    <row r="1494" spans="1:17" x14ac:dyDescent="0.25">
      <c r="A1494" s="105">
        <v>41169</v>
      </c>
      <c r="B1494" t="s">
        <v>121</v>
      </c>
      <c r="C1494" s="108">
        <v>3.8300000000000001E-2</v>
      </c>
      <c r="D1494" s="108">
        <v>4.1700000000000001E-2</v>
      </c>
      <c r="E1494" s="108">
        <v>4.9599999999999998E-2</v>
      </c>
      <c r="F1494" s="108">
        <v>4.3200000000000002E-2</v>
      </c>
      <c r="G1494" s="187">
        <v>0</v>
      </c>
      <c r="H1494" s="108"/>
      <c r="I1494" s="108">
        <v>3.61E-2</v>
      </c>
      <c r="J1494" s="108"/>
      <c r="K1494" s="108">
        <v>4.1399999999999999E-2</v>
      </c>
      <c r="L1494" s="108">
        <v>4.9699999999999994E-2</v>
      </c>
      <c r="M1494" s="108"/>
      <c r="N1494" s="108"/>
      <c r="O1494" s="189">
        <f t="shared" si="46"/>
        <v>41153</v>
      </c>
      <c r="Q1494" s="185">
        <f t="shared" si="47"/>
        <v>-3.0000000000000165E-4</v>
      </c>
    </row>
    <row r="1495" spans="1:17" x14ac:dyDescent="0.25">
      <c r="A1495" s="105">
        <v>41170</v>
      </c>
      <c r="B1495" t="s">
        <v>121</v>
      </c>
      <c r="C1495" s="108">
        <v>3.8100000000000002E-2</v>
      </c>
      <c r="D1495" s="108">
        <v>4.1399999999999999E-2</v>
      </c>
      <c r="E1495" s="108">
        <v>4.9000000000000002E-2</v>
      </c>
      <c r="F1495" s="108">
        <v>4.2799999999999998E-2</v>
      </c>
      <c r="G1495" s="187">
        <v>0</v>
      </c>
      <c r="H1495" s="108"/>
      <c r="I1495" s="108">
        <v>3.5900000000000001E-2</v>
      </c>
      <c r="J1495" s="108"/>
      <c r="K1495" s="108">
        <v>4.1100000000000005E-2</v>
      </c>
      <c r="L1495" s="108">
        <v>4.9100000000000005E-2</v>
      </c>
      <c r="M1495" s="108"/>
      <c r="N1495" s="108"/>
      <c r="O1495" s="189">
        <f t="shared" si="46"/>
        <v>41153</v>
      </c>
      <c r="Q1495" s="185">
        <f t="shared" si="47"/>
        <v>-2.9999999999999472E-4</v>
      </c>
    </row>
    <row r="1496" spans="1:17" x14ac:dyDescent="0.25">
      <c r="A1496" s="105">
        <v>41171</v>
      </c>
      <c r="B1496" t="s">
        <v>121</v>
      </c>
      <c r="C1496" s="108">
        <v>3.78E-2</v>
      </c>
      <c r="D1496" s="108">
        <v>4.1000000000000002E-2</v>
      </c>
      <c r="E1496" s="108">
        <v>4.8500000000000001E-2</v>
      </c>
      <c r="F1496" s="108">
        <v>4.24E-2</v>
      </c>
      <c r="G1496" s="187">
        <v>0</v>
      </c>
      <c r="H1496" s="108"/>
      <c r="I1496" s="108">
        <v>3.5499999999999997E-2</v>
      </c>
      <c r="J1496" s="108"/>
      <c r="K1496" s="108">
        <v>4.07E-2</v>
      </c>
      <c r="L1496" s="108">
        <v>4.8600000000000004E-2</v>
      </c>
      <c r="M1496" s="108"/>
      <c r="N1496" s="108"/>
      <c r="O1496" s="189">
        <f t="shared" si="46"/>
        <v>41153</v>
      </c>
      <c r="Q1496" s="185">
        <f t="shared" si="47"/>
        <v>-3.0000000000000165E-4</v>
      </c>
    </row>
    <row r="1497" spans="1:17" x14ac:dyDescent="0.25">
      <c r="A1497" s="105">
        <v>41172</v>
      </c>
      <c r="B1497" t="s">
        <v>121</v>
      </c>
      <c r="C1497" s="108">
        <v>3.7499999999999999E-2</v>
      </c>
      <c r="D1497" s="108">
        <v>4.0800000000000003E-2</v>
      </c>
      <c r="E1497" s="108">
        <v>4.82E-2</v>
      </c>
      <c r="F1497" s="108">
        <v>4.2200000000000001E-2</v>
      </c>
      <c r="G1497" s="187">
        <v>0</v>
      </c>
      <c r="H1497" s="108"/>
      <c r="I1497" s="108">
        <v>3.5000000000000003E-2</v>
      </c>
      <c r="J1497" s="108"/>
      <c r="K1497" s="108">
        <v>4.0500000000000001E-2</v>
      </c>
      <c r="L1497" s="108">
        <v>4.8399999999999999E-2</v>
      </c>
      <c r="M1497" s="108"/>
      <c r="N1497" s="108"/>
      <c r="O1497" s="189">
        <f t="shared" si="46"/>
        <v>41153</v>
      </c>
      <c r="Q1497" s="185">
        <f t="shared" si="47"/>
        <v>-3.0000000000000165E-4</v>
      </c>
    </row>
    <row r="1498" spans="1:17" x14ac:dyDescent="0.25">
      <c r="A1498" s="105">
        <v>41173</v>
      </c>
      <c r="B1498" t="s">
        <v>121</v>
      </c>
      <c r="C1498" s="108">
        <v>3.7600000000000001E-2</v>
      </c>
      <c r="D1498" s="108">
        <v>4.0800000000000003E-2</v>
      </c>
      <c r="E1498" s="108">
        <v>4.8000000000000001E-2</v>
      </c>
      <c r="F1498" s="108">
        <v>4.2099999999999999E-2</v>
      </c>
      <c r="G1498" s="187">
        <v>0</v>
      </c>
      <c r="H1498" s="108"/>
      <c r="I1498" s="108">
        <v>3.5000000000000003E-2</v>
      </c>
      <c r="J1498" s="108"/>
      <c r="K1498" s="108">
        <v>4.0500000000000001E-2</v>
      </c>
      <c r="L1498" s="108">
        <v>4.8300000000000003E-2</v>
      </c>
      <c r="M1498" s="108"/>
      <c r="N1498" s="108"/>
      <c r="O1498" s="189">
        <f t="shared" si="46"/>
        <v>41153</v>
      </c>
      <c r="Q1498" s="185">
        <f t="shared" si="47"/>
        <v>-3.0000000000000165E-4</v>
      </c>
    </row>
    <row r="1499" spans="1:17" x14ac:dyDescent="0.25">
      <c r="A1499" s="105">
        <v>41176</v>
      </c>
      <c r="B1499" t="s">
        <v>121</v>
      </c>
      <c r="C1499" s="108">
        <v>3.7100000000000001E-2</v>
      </c>
      <c r="D1499" s="108">
        <v>4.02E-2</v>
      </c>
      <c r="E1499" s="108">
        <v>4.7300000000000002E-2</v>
      </c>
      <c r="F1499" s="108">
        <v>4.1500000000000002E-2</v>
      </c>
      <c r="G1499" s="187">
        <v>0</v>
      </c>
      <c r="H1499" s="108"/>
      <c r="I1499" s="108">
        <v>3.4500000000000003E-2</v>
      </c>
      <c r="J1499" s="108"/>
      <c r="K1499" s="108">
        <v>3.9900000000000005E-2</v>
      </c>
      <c r="L1499" s="108">
        <v>4.7599999999999996E-2</v>
      </c>
      <c r="M1499" s="108"/>
      <c r="N1499" s="108"/>
      <c r="O1499" s="189">
        <f t="shared" si="46"/>
        <v>41153</v>
      </c>
      <c r="Q1499" s="185">
        <f t="shared" si="47"/>
        <v>-2.9999999999999472E-4</v>
      </c>
    </row>
    <row r="1500" spans="1:17" x14ac:dyDescent="0.25">
      <c r="A1500" s="105">
        <v>41177</v>
      </c>
      <c r="B1500" t="s">
        <v>121</v>
      </c>
      <c r="C1500" s="108">
        <v>3.6700000000000003E-2</v>
      </c>
      <c r="D1500" s="108">
        <v>3.9699999999999999E-2</v>
      </c>
      <c r="E1500" s="108">
        <v>4.6899999999999997E-2</v>
      </c>
      <c r="F1500" s="108">
        <v>4.1099999999999998E-2</v>
      </c>
      <c r="G1500" s="187">
        <v>0</v>
      </c>
      <c r="H1500" s="108"/>
      <c r="I1500" s="108">
        <v>3.4099999999999998E-2</v>
      </c>
      <c r="J1500" s="108"/>
      <c r="K1500" s="108">
        <v>3.95E-2</v>
      </c>
      <c r="L1500" s="108">
        <v>4.7300000000000002E-2</v>
      </c>
      <c r="M1500" s="108"/>
      <c r="N1500" s="108"/>
      <c r="O1500" s="189">
        <f t="shared" si="46"/>
        <v>41153</v>
      </c>
      <c r="Q1500" s="185">
        <f t="shared" si="47"/>
        <v>-1.9999999999999879E-4</v>
      </c>
    </row>
    <row r="1501" spans="1:17" x14ac:dyDescent="0.25">
      <c r="A1501" s="105">
        <v>41178</v>
      </c>
      <c r="B1501" t="s">
        <v>121</v>
      </c>
      <c r="C1501" s="108">
        <v>3.5900000000000001E-2</v>
      </c>
      <c r="D1501" s="108">
        <v>3.9100000000000003E-2</v>
      </c>
      <c r="E1501" s="108">
        <v>4.6199999999999998E-2</v>
      </c>
      <c r="F1501" s="108">
        <v>4.0399999999999998E-2</v>
      </c>
      <c r="G1501" s="187">
        <v>0</v>
      </c>
      <c r="H1501" s="108"/>
      <c r="I1501" s="108">
        <v>3.3300000000000003E-2</v>
      </c>
      <c r="J1501" s="108"/>
      <c r="K1501" s="108">
        <v>3.8900000000000004E-2</v>
      </c>
      <c r="L1501" s="108">
        <v>4.6699999999999998E-2</v>
      </c>
      <c r="M1501" s="108"/>
      <c r="N1501" s="108"/>
      <c r="O1501" s="189">
        <f t="shared" si="46"/>
        <v>41153</v>
      </c>
      <c r="Q1501" s="185">
        <f t="shared" si="47"/>
        <v>-1.9999999999999879E-4</v>
      </c>
    </row>
    <row r="1502" spans="1:17" x14ac:dyDescent="0.25">
      <c r="A1502" s="105">
        <v>41179</v>
      </c>
      <c r="B1502" t="s">
        <v>121</v>
      </c>
      <c r="C1502" s="108">
        <v>3.6200000000000003E-2</v>
      </c>
      <c r="D1502" s="108">
        <v>3.9399999999999998E-2</v>
      </c>
      <c r="E1502" s="108">
        <v>4.6600000000000003E-2</v>
      </c>
      <c r="F1502" s="108">
        <v>4.07E-2</v>
      </c>
      <c r="G1502" s="187">
        <v>0</v>
      </c>
      <c r="H1502" s="108"/>
      <c r="I1502" s="108">
        <v>3.3700000000000001E-2</v>
      </c>
      <c r="J1502" s="108"/>
      <c r="K1502" s="108">
        <v>3.9199999999999999E-2</v>
      </c>
      <c r="L1502" s="108">
        <v>4.7100000000000003E-2</v>
      </c>
      <c r="M1502" s="108"/>
      <c r="N1502" s="108"/>
      <c r="O1502" s="189">
        <f t="shared" si="46"/>
        <v>41153</v>
      </c>
      <c r="Q1502" s="185">
        <f t="shared" si="47"/>
        <v>-1.9999999999999879E-4</v>
      </c>
    </row>
    <row r="1503" spans="1:17" x14ac:dyDescent="0.25">
      <c r="A1503" s="105">
        <v>41180</v>
      </c>
      <c r="B1503" t="s">
        <v>121</v>
      </c>
      <c r="C1503" s="108">
        <v>3.6299999999999999E-2</v>
      </c>
      <c r="D1503" s="108">
        <v>3.95E-2</v>
      </c>
      <c r="E1503" s="108">
        <v>4.6699999999999998E-2</v>
      </c>
      <c r="F1503" s="108">
        <v>4.0800000000000003E-2</v>
      </c>
      <c r="G1503" s="187">
        <v>0</v>
      </c>
      <c r="H1503" s="108"/>
      <c r="I1503" s="108">
        <v>3.4200000000000001E-2</v>
      </c>
      <c r="J1503" s="108"/>
      <c r="K1503" s="108">
        <v>3.9300000000000002E-2</v>
      </c>
      <c r="L1503" s="108">
        <v>4.7199999999999999E-2</v>
      </c>
      <c r="M1503" s="108"/>
      <c r="N1503" s="108"/>
      <c r="O1503" s="189">
        <f t="shared" si="46"/>
        <v>41153</v>
      </c>
      <c r="Q1503" s="185">
        <f t="shared" si="47"/>
        <v>-1.9999999999999879E-4</v>
      </c>
    </row>
    <row r="1504" spans="1:17" x14ac:dyDescent="0.25">
      <c r="A1504" s="105">
        <v>41183</v>
      </c>
      <c r="B1504" t="s">
        <v>121</v>
      </c>
      <c r="C1504" s="108">
        <v>3.6200000000000003E-2</v>
      </c>
      <c r="D1504" s="108">
        <v>3.9399999999999998E-2</v>
      </c>
      <c r="E1504" s="108">
        <v>4.6600000000000003E-2</v>
      </c>
      <c r="F1504" s="108">
        <v>4.07E-2</v>
      </c>
      <c r="G1504" s="187">
        <v>0</v>
      </c>
      <c r="H1504" s="108"/>
      <c r="I1504" s="108">
        <v>3.4099999999999998E-2</v>
      </c>
      <c r="J1504" s="108"/>
      <c r="K1504" s="108">
        <v>3.9100000000000003E-2</v>
      </c>
      <c r="L1504" s="108">
        <v>4.7E-2</v>
      </c>
      <c r="M1504" s="108"/>
      <c r="N1504" s="108"/>
      <c r="O1504" s="189">
        <f t="shared" si="46"/>
        <v>41183</v>
      </c>
      <c r="Q1504" s="185">
        <f t="shared" si="47"/>
        <v>-2.9999999999999472E-4</v>
      </c>
    </row>
    <row r="1505" spans="1:17" x14ac:dyDescent="0.25">
      <c r="A1505" s="105">
        <v>41184</v>
      </c>
      <c r="B1505" t="s">
        <v>121</v>
      </c>
      <c r="C1505" s="108">
        <v>3.61E-2</v>
      </c>
      <c r="D1505" s="108">
        <v>3.9199999999999999E-2</v>
      </c>
      <c r="E1505" s="108">
        <v>4.6300000000000001E-2</v>
      </c>
      <c r="F1505" s="108">
        <v>4.0500000000000001E-2</v>
      </c>
      <c r="G1505" s="187">
        <v>0</v>
      </c>
      <c r="H1505" s="108"/>
      <c r="I1505" s="108">
        <v>3.39E-2</v>
      </c>
      <c r="J1505" s="108"/>
      <c r="K1505" s="108">
        <v>3.8900000000000004E-2</v>
      </c>
      <c r="L1505" s="108">
        <v>4.6799999999999994E-2</v>
      </c>
      <c r="M1505" s="108"/>
      <c r="N1505" s="108"/>
      <c r="O1505" s="189">
        <f t="shared" si="46"/>
        <v>41183</v>
      </c>
      <c r="Q1505" s="185">
        <f t="shared" si="47"/>
        <v>-2.9999999999999472E-4</v>
      </c>
    </row>
    <row r="1506" spans="1:17" x14ac:dyDescent="0.25">
      <c r="A1506" s="105">
        <v>41185</v>
      </c>
      <c r="B1506" t="s">
        <v>121</v>
      </c>
      <c r="C1506" s="108">
        <v>3.6200000000000003E-2</v>
      </c>
      <c r="D1506" s="108">
        <v>3.9199999999999999E-2</v>
      </c>
      <c r="E1506" s="108">
        <v>4.6199999999999998E-2</v>
      </c>
      <c r="F1506" s="108">
        <v>4.0500000000000001E-2</v>
      </c>
      <c r="G1506" s="187">
        <v>0</v>
      </c>
      <c r="H1506" s="108"/>
      <c r="I1506" s="108">
        <v>3.4099999999999998E-2</v>
      </c>
      <c r="J1506" s="108"/>
      <c r="K1506" s="108">
        <v>3.9E-2</v>
      </c>
      <c r="L1506" s="108">
        <v>4.6699999999999998E-2</v>
      </c>
      <c r="M1506" s="108"/>
      <c r="N1506" s="108"/>
      <c r="O1506" s="189">
        <f t="shared" si="46"/>
        <v>41183</v>
      </c>
      <c r="Q1506" s="185">
        <f t="shared" si="47"/>
        <v>-1.9999999999999879E-4</v>
      </c>
    </row>
    <row r="1507" spans="1:17" x14ac:dyDescent="0.25">
      <c r="A1507" s="105">
        <v>41186</v>
      </c>
      <c r="B1507" t="s">
        <v>121</v>
      </c>
      <c r="C1507" s="108">
        <v>3.6799999999999999E-2</v>
      </c>
      <c r="D1507" s="108">
        <v>3.9600000000000003E-2</v>
      </c>
      <c r="E1507" s="108">
        <v>4.6399999999999997E-2</v>
      </c>
      <c r="F1507" s="108">
        <v>4.0899999999999999E-2</v>
      </c>
      <c r="G1507" s="187">
        <v>0</v>
      </c>
      <c r="H1507" s="108"/>
      <c r="I1507" s="108">
        <v>3.4700000000000002E-2</v>
      </c>
      <c r="J1507" s="108"/>
      <c r="K1507" s="108">
        <v>3.95E-2</v>
      </c>
      <c r="L1507" s="108">
        <v>4.6900000000000004E-2</v>
      </c>
      <c r="M1507" s="108"/>
      <c r="N1507" s="108"/>
      <c r="O1507" s="189">
        <f t="shared" si="46"/>
        <v>41183</v>
      </c>
      <c r="Q1507" s="185">
        <f t="shared" si="47"/>
        <v>-1.0000000000000286E-4</v>
      </c>
    </row>
    <row r="1508" spans="1:17" x14ac:dyDescent="0.25">
      <c r="A1508" s="105">
        <v>41187</v>
      </c>
      <c r="B1508" t="s">
        <v>121</v>
      </c>
      <c r="C1508" s="108">
        <v>3.7600000000000001E-2</v>
      </c>
      <c r="D1508" s="108">
        <v>4.0300000000000002E-2</v>
      </c>
      <c r="E1508" s="108">
        <v>4.6800000000000001E-2</v>
      </c>
      <c r="F1508" s="108">
        <v>4.1599999999999998E-2</v>
      </c>
      <c r="G1508" s="187">
        <v>0</v>
      </c>
      <c r="H1508" s="108"/>
      <c r="I1508" s="108">
        <v>3.5200000000000002E-2</v>
      </c>
      <c r="J1508" s="108"/>
      <c r="K1508" s="108">
        <v>4.0199999999999993E-2</v>
      </c>
      <c r="L1508" s="108">
        <v>4.7300000000000002E-2</v>
      </c>
      <c r="M1508" s="108"/>
      <c r="N1508" s="108"/>
      <c r="O1508" s="189">
        <f t="shared" si="46"/>
        <v>41183</v>
      </c>
      <c r="Q1508" s="185">
        <f t="shared" si="47"/>
        <v>-1.000000000000098E-4</v>
      </c>
    </row>
    <row r="1509" spans="1:17" x14ac:dyDescent="0.25">
      <c r="A1509" s="105">
        <v>41191</v>
      </c>
      <c r="B1509" t="s">
        <v>121</v>
      </c>
      <c r="C1509" s="108">
        <v>3.73E-2</v>
      </c>
      <c r="D1509" s="108">
        <v>3.9899999999999998E-2</v>
      </c>
      <c r="E1509" s="108">
        <v>4.6300000000000001E-2</v>
      </c>
      <c r="F1509" s="108">
        <v>4.1200000000000001E-2</v>
      </c>
      <c r="G1509" s="187">
        <v>0</v>
      </c>
      <c r="H1509" s="108"/>
      <c r="I1509" s="108">
        <v>3.49E-2</v>
      </c>
      <c r="J1509" s="108"/>
      <c r="K1509" s="108">
        <v>3.9800000000000002E-2</v>
      </c>
      <c r="L1509" s="108">
        <v>4.6699999999999998E-2</v>
      </c>
      <c r="M1509" s="108"/>
      <c r="N1509" s="108"/>
      <c r="O1509" s="189">
        <f t="shared" si="46"/>
        <v>41183</v>
      </c>
      <c r="Q1509" s="185">
        <f t="shared" si="47"/>
        <v>-9.9999999999995925E-5</v>
      </c>
    </row>
    <row r="1510" spans="1:17" x14ac:dyDescent="0.25">
      <c r="A1510" s="105">
        <v>41192</v>
      </c>
      <c r="B1510" t="s">
        <v>121</v>
      </c>
      <c r="C1510" s="108">
        <v>3.6900000000000002E-2</v>
      </c>
      <c r="D1510" s="108">
        <v>3.9300000000000002E-2</v>
      </c>
      <c r="E1510" s="108">
        <v>4.5699999999999998E-2</v>
      </c>
      <c r="F1510" s="108">
        <v>4.0599999999999997E-2</v>
      </c>
      <c r="G1510" s="187">
        <v>0</v>
      </c>
      <c r="H1510" s="108"/>
      <c r="I1510" s="108">
        <v>3.44E-2</v>
      </c>
      <c r="J1510" s="108"/>
      <c r="K1510" s="108">
        <v>3.9300000000000002E-2</v>
      </c>
      <c r="L1510" s="108">
        <v>4.6199999999999998E-2</v>
      </c>
      <c r="M1510" s="108"/>
      <c r="N1510" s="108"/>
      <c r="O1510" s="189">
        <f t="shared" si="46"/>
        <v>41183</v>
      </c>
      <c r="Q1510" s="185">
        <f t="shared" si="47"/>
        <v>0</v>
      </c>
    </row>
    <row r="1511" spans="1:17" x14ac:dyDescent="0.25">
      <c r="A1511" s="105">
        <v>41193</v>
      </c>
      <c r="B1511" t="s">
        <v>121</v>
      </c>
      <c r="C1511" s="108">
        <v>3.6499999999999998E-2</v>
      </c>
      <c r="D1511" s="108">
        <v>3.8800000000000001E-2</v>
      </c>
      <c r="E1511" s="108">
        <v>4.5199999999999997E-2</v>
      </c>
      <c r="F1511" s="108">
        <v>4.02E-2</v>
      </c>
      <c r="G1511" s="187">
        <v>0</v>
      </c>
      <c r="H1511" s="108"/>
      <c r="I1511" s="108">
        <v>3.4200000000000001E-2</v>
      </c>
      <c r="J1511" s="108"/>
      <c r="K1511" s="108">
        <v>3.8800000000000001E-2</v>
      </c>
      <c r="L1511" s="108">
        <v>4.5700000000000005E-2</v>
      </c>
      <c r="M1511" s="108"/>
      <c r="N1511" s="108"/>
      <c r="O1511" s="189">
        <f t="shared" si="46"/>
        <v>41183</v>
      </c>
      <c r="Q1511" s="185">
        <f t="shared" si="47"/>
        <v>0</v>
      </c>
    </row>
    <row r="1512" spans="1:17" x14ac:dyDescent="0.25">
      <c r="A1512" s="105">
        <v>41194</v>
      </c>
      <c r="B1512" t="s">
        <v>121</v>
      </c>
      <c r="C1512" s="108">
        <v>3.6299999999999999E-2</v>
      </c>
      <c r="D1512" s="108">
        <v>3.85E-2</v>
      </c>
      <c r="E1512" s="108">
        <v>4.4900000000000002E-2</v>
      </c>
      <c r="F1512" s="108">
        <v>3.9899999999999998E-2</v>
      </c>
      <c r="G1512" s="187">
        <v>0</v>
      </c>
      <c r="H1512" s="108"/>
      <c r="I1512" s="108">
        <v>3.4000000000000002E-2</v>
      </c>
      <c r="J1512" s="108"/>
      <c r="K1512" s="108">
        <v>3.85E-2</v>
      </c>
      <c r="L1512" s="108">
        <v>4.5400000000000003E-2</v>
      </c>
      <c r="M1512" s="108"/>
      <c r="N1512" s="108"/>
      <c r="O1512" s="189">
        <f t="shared" si="46"/>
        <v>41183</v>
      </c>
      <c r="Q1512" s="185">
        <f t="shared" si="47"/>
        <v>0</v>
      </c>
    </row>
    <row r="1513" spans="1:17" x14ac:dyDescent="0.25">
      <c r="A1513" s="105">
        <v>41197</v>
      </c>
      <c r="B1513" t="s">
        <v>121</v>
      </c>
      <c r="C1513" s="108">
        <v>3.6400000000000002E-2</v>
      </c>
      <c r="D1513" s="108">
        <v>3.85E-2</v>
      </c>
      <c r="E1513" s="108">
        <v>4.4900000000000002E-2</v>
      </c>
      <c r="F1513" s="108">
        <v>3.9899999999999998E-2</v>
      </c>
      <c r="G1513" s="187">
        <v>0</v>
      </c>
      <c r="H1513" s="108"/>
      <c r="I1513" s="108">
        <v>3.4099999999999998E-2</v>
      </c>
      <c r="J1513" s="108"/>
      <c r="K1513" s="108">
        <v>3.8399999999999997E-2</v>
      </c>
      <c r="L1513" s="108">
        <v>4.53E-2</v>
      </c>
      <c r="M1513" s="108"/>
      <c r="N1513" s="108"/>
      <c r="O1513" s="189">
        <f t="shared" si="46"/>
        <v>41183</v>
      </c>
      <c r="Q1513" s="185">
        <f t="shared" si="47"/>
        <v>-1.0000000000000286E-4</v>
      </c>
    </row>
    <row r="1514" spans="1:17" x14ac:dyDescent="0.25">
      <c r="A1514" s="105">
        <v>41198</v>
      </c>
      <c r="B1514" t="s">
        <v>121</v>
      </c>
      <c r="C1514" s="108">
        <v>3.6900000000000002E-2</v>
      </c>
      <c r="D1514" s="108">
        <v>3.9199999999999999E-2</v>
      </c>
      <c r="E1514" s="108">
        <v>4.53E-2</v>
      </c>
      <c r="F1514" s="108">
        <v>4.0500000000000001E-2</v>
      </c>
      <c r="G1514" s="187">
        <v>0</v>
      </c>
      <c r="H1514" s="108"/>
      <c r="I1514" s="108">
        <v>3.4799999999999998E-2</v>
      </c>
      <c r="J1514" s="108"/>
      <c r="K1514" s="108">
        <v>3.9E-2</v>
      </c>
      <c r="L1514" s="108">
        <v>4.5499999999999999E-2</v>
      </c>
      <c r="M1514" s="108"/>
      <c r="N1514" s="108"/>
      <c r="O1514" s="189">
        <f t="shared" si="46"/>
        <v>41183</v>
      </c>
      <c r="Q1514" s="185">
        <f t="shared" si="47"/>
        <v>-1.9999999999999879E-4</v>
      </c>
    </row>
    <row r="1515" spans="1:17" x14ac:dyDescent="0.25">
      <c r="A1515" s="105">
        <v>41199</v>
      </c>
      <c r="B1515" t="s">
        <v>121</v>
      </c>
      <c r="C1515" s="108">
        <v>3.7600000000000001E-2</v>
      </c>
      <c r="D1515" s="108">
        <v>3.9699999999999999E-2</v>
      </c>
      <c r="E1515" s="108">
        <v>4.5699999999999998E-2</v>
      </c>
      <c r="F1515" s="108">
        <v>4.1000000000000002E-2</v>
      </c>
      <c r="G1515" s="187">
        <v>0</v>
      </c>
      <c r="H1515" s="108"/>
      <c r="I1515" s="108">
        <v>3.56E-2</v>
      </c>
      <c r="J1515" s="108"/>
      <c r="K1515" s="108">
        <v>3.95E-2</v>
      </c>
      <c r="L1515" s="108">
        <v>4.5999999999999999E-2</v>
      </c>
      <c r="M1515" s="108"/>
      <c r="N1515" s="108"/>
      <c r="O1515" s="189">
        <f t="shared" si="46"/>
        <v>41183</v>
      </c>
      <c r="Q1515" s="185">
        <f t="shared" si="47"/>
        <v>-1.9999999999999879E-4</v>
      </c>
    </row>
    <row r="1516" spans="1:17" x14ac:dyDescent="0.25">
      <c r="A1516" s="105">
        <v>41200</v>
      </c>
      <c r="B1516" t="s">
        <v>121</v>
      </c>
      <c r="C1516" s="108">
        <v>3.78E-2</v>
      </c>
      <c r="D1516" s="108">
        <v>3.9800000000000002E-2</v>
      </c>
      <c r="E1516" s="108">
        <v>4.5699999999999998E-2</v>
      </c>
      <c r="F1516" s="108">
        <v>4.1099999999999998E-2</v>
      </c>
      <c r="G1516" s="187">
        <v>0</v>
      </c>
      <c r="H1516" s="108"/>
      <c r="I1516" s="108">
        <v>3.56E-2</v>
      </c>
      <c r="J1516" s="108"/>
      <c r="K1516" s="108">
        <v>3.9599999999999996E-2</v>
      </c>
      <c r="L1516" s="108">
        <v>4.58E-2</v>
      </c>
      <c r="M1516" s="108"/>
      <c r="N1516" s="108"/>
      <c r="O1516" s="189">
        <f t="shared" si="46"/>
        <v>41183</v>
      </c>
      <c r="Q1516" s="185">
        <f t="shared" si="47"/>
        <v>-2.0000000000000573E-4</v>
      </c>
    </row>
    <row r="1517" spans="1:17" x14ac:dyDescent="0.25">
      <c r="A1517" s="105">
        <v>41201</v>
      </c>
      <c r="B1517" t="s">
        <v>121</v>
      </c>
      <c r="C1517" s="108">
        <v>3.7100000000000001E-2</v>
      </c>
      <c r="D1517" s="108">
        <v>3.9100000000000003E-2</v>
      </c>
      <c r="E1517" s="108">
        <v>4.4900000000000002E-2</v>
      </c>
      <c r="F1517" s="108">
        <v>4.0399999999999998E-2</v>
      </c>
      <c r="G1517" s="187">
        <v>0</v>
      </c>
      <c r="H1517" s="108"/>
      <c r="I1517" s="108">
        <v>3.49E-2</v>
      </c>
      <c r="J1517" s="108"/>
      <c r="K1517" s="108">
        <v>3.8900000000000004E-2</v>
      </c>
      <c r="L1517" s="108">
        <v>4.4999999999999998E-2</v>
      </c>
      <c r="M1517" s="108"/>
      <c r="N1517" s="108"/>
      <c r="O1517" s="189">
        <f t="shared" si="46"/>
        <v>41183</v>
      </c>
      <c r="Q1517" s="185">
        <f t="shared" si="47"/>
        <v>-1.9999999999999879E-4</v>
      </c>
    </row>
    <row r="1518" spans="1:17" x14ac:dyDescent="0.25">
      <c r="A1518" s="105">
        <v>41204</v>
      </c>
      <c r="B1518" t="s">
        <v>121</v>
      </c>
      <c r="C1518" s="108">
        <v>3.7199999999999997E-2</v>
      </c>
      <c r="D1518" s="108">
        <v>3.9E-2</v>
      </c>
      <c r="E1518" s="108">
        <v>4.4900000000000002E-2</v>
      </c>
      <c r="F1518" s="108">
        <v>4.0399999999999998E-2</v>
      </c>
      <c r="G1518" s="187">
        <v>0</v>
      </c>
      <c r="H1518" s="108"/>
      <c r="I1518" s="108">
        <v>3.5000000000000003E-2</v>
      </c>
      <c r="J1518" s="108"/>
      <c r="K1518" s="108">
        <v>3.8900000000000004E-2</v>
      </c>
      <c r="L1518" s="108">
        <v>4.5100000000000001E-2</v>
      </c>
      <c r="M1518" s="108"/>
      <c r="N1518" s="108"/>
      <c r="O1518" s="189">
        <f t="shared" si="46"/>
        <v>41183</v>
      </c>
      <c r="Q1518" s="185">
        <f t="shared" si="47"/>
        <v>-9.9999999999995925E-5</v>
      </c>
    </row>
    <row r="1519" spans="1:17" x14ac:dyDescent="0.25">
      <c r="A1519" s="105">
        <v>41205</v>
      </c>
      <c r="B1519" t="s">
        <v>121</v>
      </c>
      <c r="C1519" s="108">
        <v>3.6799999999999999E-2</v>
      </c>
      <c r="D1519" s="108">
        <v>3.8699999999999998E-2</v>
      </c>
      <c r="E1519" s="108">
        <v>4.4699999999999997E-2</v>
      </c>
      <c r="F1519" s="108">
        <v>4.0099999999999997E-2</v>
      </c>
      <c r="G1519" s="187">
        <v>0</v>
      </c>
      <c r="H1519" s="108"/>
      <c r="I1519" s="108">
        <v>3.4700000000000002E-2</v>
      </c>
      <c r="J1519" s="108"/>
      <c r="K1519" s="108">
        <v>3.8699999999999998E-2</v>
      </c>
      <c r="L1519" s="108">
        <v>4.5199999999999997E-2</v>
      </c>
      <c r="M1519" s="108"/>
      <c r="N1519" s="108"/>
      <c r="O1519" s="189">
        <f t="shared" si="46"/>
        <v>41183</v>
      </c>
      <c r="Q1519" s="185">
        <f t="shared" si="47"/>
        <v>0</v>
      </c>
    </row>
    <row r="1520" spans="1:17" x14ac:dyDescent="0.25">
      <c r="A1520" s="105">
        <v>41206</v>
      </c>
      <c r="B1520" t="s">
        <v>121</v>
      </c>
      <c r="C1520" s="108">
        <v>3.6900000000000002E-2</v>
      </c>
      <c r="D1520" s="108">
        <v>3.8899999999999997E-2</v>
      </c>
      <c r="E1520" s="108">
        <v>4.4999999999999998E-2</v>
      </c>
      <c r="F1520" s="108">
        <v>4.0300000000000002E-2</v>
      </c>
      <c r="G1520" s="187">
        <v>0</v>
      </c>
      <c r="H1520" s="108"/>
      <c r="I1520" s="108">
        <v>3.49E-2</v>
      </c>
      <c r="J1520" s="108"/>
      <c r="K1520" s="108">
        <v>3.8900000000000004E-2</v>
      </c>
      <c r="L1520" s="108">
        <v>4.5400000000000003E-2</v>
      </c>
      <c r="M1520" s="108"/>
      <c r="N1520" s="108"/>
      <c r="O1520" s="189">
        <f t="shared" si="46"/>
        <v>41183</v>
      </c>
      <c r="Q1520" s="185">
        <f t="shared" si="47"/>
        <v>0</v>
      </c>
    </row>
    <row r="1521" spans="1:17" x14ac:dyDescent="0.25">
      <c r="A1521" s="105">
        <v>41207</v>
      </c>
      <c r="B1521" t="s">
        <v>121</v>
      </c>
      <c r="C1521" s="108">
        <v>3.7400000000000003E-2</v>
      </c>
      <c r="D1521" s="108">
        <v>3.9399999999999998E-2</v>
      </c>
      <c r="E1521" s="108">
        <v>4.5499999999999999E-2</v>
      </c>
      <c r="F1521" s="108">
        <v>4.0800000000000003E-2</v>
      </c>
      <c r="G1521" s="187">
        <v>0</v>
      </c>
      <c r="H1521" s="108"/>
      <c r="I1521" s="108">
        <v>3.5400000000000001E-2</v>
      </c>
      <c r="J1521" s="108"/>
      <c r="K1521" s="108">
        <v>3.9399999999999998E-2</v>
      </c>
      <c r="L1521" s="108">
        <v>4.5899999999999996E-2</v>
      </c>
      <c r="M1521" s="108"/>
      <c r="N1521" s="108"/>
      <c r="O1521" s="189">
        <f t="shared" si="46"/>
        <v>41183</v>
      </c>
      <c r="Q1521" s="185">
        <f t="shared" si="47"/>
        <v>0</v>
      </c>
    </row>
    <row r="1522" spans="1:17" x14ac:dyDescent="0.25">
      <c r="A1522" s="105">
        <v>41215</v>
      </c>
      <c r="B1522" t="s">
        <v>121</v>
      </c>
      <c r="C1522" s="108">
        <v>3.6700000000000003E-2</v>
      </c>
      <c r="D1522" s="108">
        <v>3.8800000000000001E-2</v>
      </c>
      <c r="E1522" s="108">
        <v>4.4499999999999998E-2</v>
      </c>
      <c r="F1522" s="108">
        <v>0.04</v>
      </c>
      <c r="G1522" s="187">
        <v>0</v>
      </c>
      <c r="H1522" s="108"/>
      <c r="I1522" s="108">
        <v>3.4700000000000002E-2</v>
      </c>
      <c r="J1522" s="108"/>
      <c r="K1522" s="108">
        <v>3.8900000000000004E-2</v>
      </c>
      <c r="L1522" s="108">
        <v>4.5199999999999997E-2</v>
      </c>
      <c r="M1522" s="108"/>
      <c r="N1522" s="108"/>
      <c r="O1522" s="189">
        <f t="shared" si="46"/>
        <v>41214</v>
      </c>
      <c r="Q1522" s="185">
        <f t="shared" si="47"/>
        <v>1.0000000000000286E-4</v>
      </c>
    </row>
    <row r="1523" spans="1:17" x14ac:dyDescent="0.25">
      <c r="A1523" s="105">
        <v>41218</v>
      </c>
      <c r="B1523" t="s">
        <v>121</v>
      </c>
      <c r="C1523" s="108">
        <v>3.6200000000000003E-2</v>
      </c>
      <c r="D1523" s="108">
        <v>3.8399999999999997E-2</v>
      </c>
      <c r="E1523" s="108">
        <v>4.3900000000000002E-2</v>
      </c>
      <c r="F1523" s="108">
        <v>3.95E-2</v>
      </c>
      <c r="G1523" s="187">
        <v>0</v>
      </c>
      <c r="H1523" s="108"/>
      <c r="I1523" s="108">
        <v>3.4200000000000001E-2</v>
      </c>
      <c r="J1523" s="108"/>
      <c r="K1523" s="108">
        <v>3.85E-2</v>
      </c>
      <c r="L1523" s="108">
        <v>4.4600000000000001E-2</v>
      </c>
      <c r="M1523" s="108"/>
      <c r="N1523" s="108"/>
      <c r="O1523" s="189">
        <f t="shared" si="46"/>
        <v>41214</v>
      </c>
      <c r="Q1523" s="185">
        <f t="shared" si="47"/>
        <v>1.0000000000000286E-4</v>
      </c>
    </row>
    <row r="1524" spans="1:17" x14ac:dyDescent="0.25">
      <c r="A1524" s="105">
        <v>41219</v>
      </c>
      <c r="B1524" t="s">
        <v>121</v>
      </c>
      <c r="C1524" s="108">
        <v>3.6700000000000003E-2</v>
      </c>
      <c r="D1524" s="108">
        <v>3.8899999999999997E-2</v>
      </c>
      <c r="E1524" s="108">
        <v>4.4400000000000002E-2</v>
      </c>
      <c r="F1524" s="108">
        <v>0.04</v>
      </c>
      <c r="G1524" s="187">
        <v>0</v>
      </c>
      <c r="H1524" s="108"/>
      <c r="I1524" s="108">
        <v>3.4799999999999998E-2</v>
      </c>
      <c r="J1524" s="108"/>
      <c r="K1524" s="108">
        <v>3.9100000000000003E-2</v>
      </c>
      <c r="L1524" s="108">
        <v>4.5199999999999997E-2</v>
      </c>
      <c r="M1524" s="108"/>
      <c r="N1524" s="108"/>
      <c r="O1524" s="189">
        <f t="shared" si="46"/>
        <v>41214</v>
      </c>
      <c r="Q1524" s="185">
        <f t="shared" si="47"/>
        <v>2.0000000000000573E-4</v>
      </c>
    </row>
    <row r="1525" spans="1:17" x14ac:dyDescent="0.25">
      <c r="A1525" s="105">
        <v>41220</v>
      </c>
      <c r="B1525" t="s">
        <v>121</v>
      </c>
      <c r="C1525" s="108">
        <v>3.5700000000000003E-2</v>
      </c>
      <c r="D1525" s="108">
        <v>3.8100000000000002E-2</v>
      </c>
      <c r="E1525" s="108">
        <v>4.3700000000000003E-2</v>
      </c>
      <c r="F1525" s="108">
        <v>3.9199999999999999E-2</v>
      </c>
      <c r="G1525" s="187">
        <v>0</v>
      </c>
      <c r="H1525" s="108"/>
      <c r="I1525" s="108">
        <v>3.4000000000000002E-2</v>
      </c>
      <c r="J1525" s="108"/>
      <c r="K1525" s="108">
        <v>3.8300000000000001E-2</v>
      </c>
      <c r="L1525" s="108">
        <v>4.4600000000000001E-2</v>
      </c>
      <c r="M1525" s="108"/>
      <c r="N1525" s="108"/>
      <c r="O1525" s="189">
        <f t="shared" si="46"/>
        <v>41214</v>
      </c>
      <c r="Q1525" s="185">
        <f t="shared" si="47"/>
        <v>1.9999999999999879E-4</v>
      </c>
    </row>
    <row r="1526" spans="1:17" x14ac:dyDescent="0.25">
      <c r="A1526" s="105">
        <v>41221</v>
      </c>
      <c r="B1526" t="s">
        <v>121</v>
      </c>
      <c r="C1526" s="108">
        <v>3.5299999999999998E-2</v>
      </c>
      <c r="D1526" s="108">
        <v>3.7699999999999997E-2</v>
      </c>
      <c r="E1526" s="108">
        <v>4.3400000000000001E-2</v>
      </c>
      <c r="F1526" s="108">
        <v>3.8800000000000001E-2</v>
      </c>
      <c r="G1526" s="187">
        <v>0</v>
      </c>
      <c r="H1526" s="108"/>
      <c r="I1526" s="108">
        <v>3.4200000000000001E-2</v>
      </c>
      <c r="J1526" s="108"/>
      <c r="K1526" s="108">
        <v>3.7900000000000003E-2</v>
      </c>
      <c r="L1526" s="108">
        <v>4.4199999999999996E-2</v>
      </c>
      <c r="M1526" s="108"/>
      <c r="N1526" s="108"/>
      <c r="O1526" s="189">
        <f t="shared" si="46"/>
        <v>41214</v>
      </c>
      <c r="Q1526" s="185">
        <f t="shared" si="47"/>
        <v>2.0000000000000573E-4</v>
      </c>
    </row>
    <row r="1527" spans="1:17" x14ac:dyDescent="0.25">
      <c r="A1527" s="105">
        <v>41222</v>
      </c>
      <c r="B1527" t="s">
        <v>121</v>
      </c>
      <c r="C1527" s="108">
        <v>3.5099999999999999E-2</v>
      </c>
      <c r="D1527" s="108">
        <v>3.7600000000000001E-2</v>
      </c>
      <c r="E1527" s="108">
        <v>4.3299999999999998E-2</v>
      </c>
      <c r="F1527" s="108">
        <v>3.8699999999999998E-2</v>
      </c>
      <c r="G1527" s="187">
        <v>0</v>
      </c>
      <c r="H1527" s="108"/>
      <c r="I1527" s="108">
        <v>3.4000000000000002E-2</v>
      </c>
      <c r="J1527" s="108"/>
      <c r="K1527" s="108">
        <v>3.7900000000000003E-2</v>
      </c>
      <c r="L1527" s="108">
        <v>4.4299999999999999E-2</v>
      </c>
      <c r="M1527" s="108"/>
      <c r="N1527" s="108"/>
      <c r="O1527" s="189">
        <f t="shared" si="46"/>
        <v>41214</v>
      </c>
      <c r="Q1527" s="185">
        <f t="shared" si="47"/>
        <v>3.0000000000000165E-4</v>
      </c>
    </row>
    <row r="1528" spans="1:17" x14ac:dyDescent="0.25">
      <c r="A1528" s="105">
        <v>41226</v>
      </c>
      <c r="B1528" t="s">
        <v>121</v>
      </c>
      <c r="C1528" s="108">
        <v>3.5000000000000003E-2</v>
      </c>
      <c r="D1528" s="108">
        <v>3.7499999999999999E-2</v>
      </c>
      <c r="E1528" s="108">
        <v>4.3299999999999998E-2</v>
      </c>
      <c r="F1528" s="108">
        <v>3.8600000000000002E-2</v>
      </c>
      <c r="G1528" s="187">
        <v>0</v>
      </c>
      <c r="H1528" s="108"/>
      <c r="I1528" s="108">
        <v>3.4099999999999998E-2</v>
      </c>
      <c r="J1528" s="108"/>
      <c r="K1528" s="108">
        <v>3.7900000000000003E-2</v>
      </c>
      <c r="L1528" s="108">
        <v>4.4400000000000002E-2</v>
      </c>
      <c r="M1528" s="108"/>
      <c r="N1528" s="108"/>
      <c r="O1528" s="189">
        <f t="shared" si="46"/>
        <v>41214</v>
      </c>
      <c r="Q1528" s="185">
        <f t="shared" si="47"/>
        <v>4.0000000000000452E-4</v>
      </c>
    </row>
    <row r="1529" spans="1:17" x14ac:dyDescent="0.25">
      <c r="A1529" s="105">
        <v>41227</v>
      </c>
      <c r="B1529" t="s">
        <v>121</v>
      </c>
      <c r="C1529" s="108">
        <v>3.5000000000000003E-2</v>
      </c>
      <c r="D1529" s="108">
        <v>3.7600000000000001E-2</v>
      </c>
      <c r="E1529" s="108">
        <v>4.36E-2</v>
      </c>
      <c r="F1529" s="108">
        <v>3.8699999999999998E-2</v>
      </c>
      <c r="G1529" s="187">
        <v>0</v>
      </c>
      <c r="H1529" s="108"/>
      <c r="I1529" s="108">
        <v>3.44E-2</v>
      </c>
      <c r="J1529" s="108"/>
      <c r="K1529" s="108">
        <v>3.7999999999999999E-2</v>
      </c>
      <c r="L1529" s="108">
        <v>4.4600000000000001E-2</v>
      </c>
      <c r="M1529" s="108"/>
      <c r="N1529" s="108"/>
      <c r="O1529" s="189">
        <f t="shared" si="46"/>
        <v>41214</v>
      </c>
      <c r="Q1529" s="185">
        <f t="shared" si="47"/>
        <v>3.9999999999999758E-4</v>
      </c>
    </row>
    <row r="1530" spans="1:17" x14ac:dyDescent="0.25">
      <c r="A1530" s="105">
        <v>41228</v>
      </c>
      <c r="B1530" t="s">
        <v>121</v>
      </c>
      <c r="C1530" s="108">
        <v>3.5000000000000003E-2</v>
      </c>
      <c r="D1530" s="108">
        <v>3.7600000000000001E-2</v>
      </c>
      <c r="E1530" s="108">
        <v>4.3799999999999999E-2</v>
      </c>
      <c r="F1530" s="108">
        <v>3.8800000000000001E-2</v>
      </c>
      <c r="G1530" s="187">
        <v>0</v>
      </c>
      <c r="H1530" s="108"/>
      <c r="I1530" s="108">
        <v>3.49E-2</v>
      </c>
      <c r="J1530" s="108"/>
      <c r="K1530" s="108">
        <v>3.8100000000000002E-2</v>
      </c>
      <c r="L1530" s="108">
        <v>4.4800000000000006E-2</v>
      </c>
      <c r="M1530" s="108"/>
      <c r="N1530" s="108"/>
      <c r="O1530" s="189">
        <f t="shared" si="46"/>
        <v>41214</v>
      </c>
      <c r="Q1530" s="185">
        <f t="shared" si="47"/>
        <v>5.0000000000000044E-4</v>
      </c>
    </row>
    <row r="1531" spans="1:17" x14ac:dyDescent="0.25">
      <c r="A1531" s="105">
        <v>41229</v>
      </c>
      <c r="B1531" t="s">
        <v>121</v>
      </c>
      <c r="C1531" s="108">
        <v>3.5299999999999998E-2</v>
      </c>
      <c r="D1531" s="108">
        <v>3.7699999999999997E-2</v>
      </c>
      <c r="E1531" s="108">
        <v>4.3700000000000003E-2</v>
      </c>
      <c r="F1531" s="108">
        <v>3.8899999999999997E-2</v>
      </c>
      <c r="G1531" s="187">
        <v>0</v>
      </c>
      <c r="H1531" s="108"/>
      <c r="I1531" s="108">
        <v>3.49E-2</v>
      </c>
      <c r="J1531" s="108"/>
      <c r="K1531" s="108">
        <v>3.8199999999999998E-2</v>
      </c>
      <c r="L1531" s="108">
        <v>4.4800000000000006E-2</v>
      </c>
      <c r="M1531" s="108"/>
      <c r="N1531" s="108"/>
      <c r="O1531" s="189">
        <f t="shared" si="46"/>
        <v>41214</v>
      </c>
      <c r="Q1531" s="185">
        <f t="shared" si="47"/>
        <v>5.0000000000000044E-4</v>
      </c>
    </row>
    <row r="1532" spans="1:17" x14ac:dyDescent="0.25">
      <c r="A1532" s="105">
        <v>41232</v>
      </c>
      <c r="B1532" t="s">
        <v>121</v>
      </c>
      <c r="C1532" s="108">
        <v>3.5700000000000003E-2</v>
      </c>
      <c r="D1532" s="108">
        <v>3.8199999999999998E-2</v>
      </c>
      <c r="E1532" s="108">
        <v>4.41E-2</v>
      </c>
      <c r="F1532" s="108">
        <v>3.9300000000000002E-2</v>
      </c>
      <c r="G1532" s="187">
        <v>0</v>
      </c>
      <c r="H1532" s="108"/>
      <c r="I1532" s="108">
        <v>3.5299999999999998E-2</v>
      </c>
      <c r="J1532" s="108"/>
      <c r="K1532" s="108">
        <v>3.8599999999999995E-2</v>
      </c>
      <c r="L1532" s="108">
        <v>4.5199999999999997E-2</v>
      </c>
      <c r="M1532" s="108"/>
      <c r="N1532" s="108"/>
      <c r="O1532" s="189">
        <f t="shared" si="46"/>
        <v>41214</v>
      </c>
      <c r="Q1532" s="185">
        <f t="shared" si="47"/>
        <v>3.9999999999999758E-4</v>
      </c>
    </row>
    <row r="1533" spans="1:17" x14ac:dyDescent="0.25">
      <c r="A1533" s="105">
        <v>41233</v>
      </c>
      <c r="B1533" t="s">
        <v>121</v>
      </c>
      <c r="C1533" s="108">
        <v>3.6200000000000003E-2</v>
      </c>
      <c r="D1533" s="108">
        <v>3.8699999999999998E-2</v>
      </c>
      <c r="E1533" s="108">
        <v>4.4499999999999998E-2</v>
      </c>
      <c r="F1533" s="108">
        <v>3.9800000000000002E-2</v>
      </c>
      <c r="G1533" s="187">
        <v>0</v>
      </c>
      <c r="H1533" s="108"/>
      <c r="I1533" s="108">
        <v>3.5699999999999996E-2</v>
      </c>
      <c r="J1533" s="108"/>
      <c r="K1533" s="108">
        <v>3.9100000000000003E-2</v>
      </c>
      <c r="L1533" s="108">
        <v>4.5599999999999995E-2</v>
      </c>
      <c r="M1533" s="108"/>
      <c r="N1533" s="108"/>
      <c r="O1533" s="189">
        <f t="shared" si="46"/>
        <v>41214</v>
      </c>
      <c r="Q1533" s="185">
        <f t="shared" si="47"/>
        <v>4.0000000000000452E-4</v>
      </c>
    </row>
    <row r="1534" spans="1:17" x14ac:dyDescent="0.25">
      <c r="A1534" s="105">
        <v>41236</v>
      </c>
      <c r="B1534" t="s">
        <v>121</v>
      </c>
      <c r="C1534" s="108">
        <v>3.6700000000000003E-2</v>
      </c>
      <c r="D1534" s="108">
        <v>3.9100000000000003E-2</v>
      </c>
      <c r="E1534" s="108">
        <v>4.48E-2</v>
      </c>
      <c r="F1534" s="108">
        <v>4.02E-2</v>
      </c>
      <c r="G1534" s="187">
        <v>0</v>
      </c>
      <c r="H1534" s="108"/>
      <c r="I1534" s="108">
        <v>3.6000000000000004E-2</v>
      </c>
      <c r="J1534" s="108"/>
      <c r="K1534" s="108">
        <v>3.9399999999999998E-2</v>
      </c>
      <c r="L1534" s="108">
        <v>4.5899999999999996E-2</v>
      </c>
      <c r="M1534" s="108"/>
      <c r="N1534" s="108"/>
      <c r="O1534" s="189">
        <f t="shared" si="46"/>
        <v>41214</v>
      </c>
      <c r="Q1534" s="185">
        <f t="shared" si="47"/>
        <v>2.9999999999999472E-4</v>
      </c>
    </row>
    <row r="1535" spans="1:17" x14ac:dyDescent="0.25">
      <c r="A1535" s="105">
        <v>41239</v>
      </c>
      <c r="B1535" t="s">
        <v>121</v>
      </c>
      <c r="C1535" s="108">
        <v>3.6499999999999998E-2</v>
      </c>
      <c r="D1535" s="108">
        <v>3.8800000000000001E-2</v>
      </c>
      <c r="E1535" s="108">
        <v>4.4499999999999998E-2</v>
      </c>
      <c r="F1535" s="108">
        <v>3.9899999999999998E-2</v>
      </c>
      <c r="G1535" s="187">
        <v>0</v>
      </c>
      <c r="H1535" s="108"/>
      <c r="I1535" s="108">
        <v>3.5699999999999996E-2</v>
      </c>
      <c r="J1535" s="108"/>
      <c r="K1535" s="108">
        <v>3.9100000000000003E-2</v>
      </c>
      <c r="L1535" s="108">
        <v>4.5599999999999995E-2</v>
      </c>
      <c r="M1535" s="108"/>
      <c r="N1535" s="108"/>
      <c r="O1535" s="189">
        <f t="shared" si="46"/>
        <v>41214</v>
      </c>
      <c r="Q1535" s="185">
        <f t="shared" si="47"/>
        <v>3.0000000000000165E-4</v>
      </c>
    </row>
    <row r="1536" spans="1:17" x14ac:dyDescent="0.25">
      <c r="A1536" s="105">
        <v>41240</v>
      </c>
      <c r="B1536" t="s">
        <v>121</v>
      </c>
      <c r="C1536" s="108">
        <v>3.6400000000000002E-2</v>
      </c>
      <c r="D1536" s="108">
        <v>3.8699999999999998E-2</v>
      </c>
      <c r="E1536" s="108">
        <v>4.4499999999999998E-2</v>
      </c>
      <c r="F1536" s="108">
        <v>3.9899999999999998E-2</v>
      </c>
      <c r="G1536" s="187">
        <v>0</v>
      </c>
      <c r="H1536" s="108"/>
      <c r="I1536" s="108">
        <v>3.56E-2</v>
      </c>
      <c r="J1536" s="108"/>
      <c r="K1536" s="108">
        <v>3.9E-2</v>
      </c>
      <c r="L1536" s="108">
        <v>4.5499999999999999E-2</v>
      </c>
      <c r="M1536" s="108"/>
      <c r="N1536" s="108"/>
      <c r="O1536" s="189">
        <f t="shared" si="46"/>
        <v>41214</v>
      </c>
      <c r="Q1536" s="185">
        <f t="shared" si="47"/>
        <v>3.0000000000000165E-4</v>
      </c>
    </row>
    <row r="1537" spans="1:17" x14ac:dyDescent="0.25">
      <c r="A1537" s="105">
        <v>41241</v>
      </c>
      <c r="B1537" t="s">
        <v>121</v>
      </c>
      <c r="C1537" s="108">
        <v>3.6299999999999999E-2</v>
      </c>
      <c r="D1537" s="108">
        <v>3.8600000000000002E-2</v>
      </c>
      <c r="E1537" s="108">
        <v>4.4499999999999998E-2</v>
      </c>
      <c r="F1537" s="108">
        <v>3.9800000000000002E-2</v>
      </c>
      <c r="G1537" s="187">
        <v>0</v>
      </c>
      <c r="H1537" s="108"/>
      <c r="I1537" s="108">
        <v>3.5400000000000001E-2</v>
      </c>
      <c r="J1537" s="108"/>
      <c r="K1537" s="108">
        <v>3.8900000000000004E-2</v>
      </c>
      <c r="L1537" s="108">
        <v>4.5400000000000003E-2</v>
      </c>
      <c r="M1537" s="108"/>
      <c r="N1537" s="108"/>
      <c r="O1537" s="189">
        <f t="shared" si="46"/>
        <v>41214</v>
      </c>
      <c r="Q1537" s="185">
        <f t="shared" si="47"/>
        <v>3.0000000000000165E-4</v>
      </c>
    </row>
    <row r="1538" spans="1:17" x14ac:dyDescent="0.25">
      <c r="A1538" s="105">
        <v>41242</v>
      </c>
      <c r="B1538" t="s">
        <v>121</v>
      </c>
      <c r="C1538" s="108">
        <v>3.6499999999999998E-2</v>
      </c>
      <c r="D1538" s="108">
        <v>3.8800000000000001E-2</v>
      </c>
      <c r="E1538" s="108">
        <v>4.48E-2</v>
      </c>
      <c r="F1538" s="108">
        <v>0.04</v>
      </c>
      <c r="G1538" s="187">
        <v>0</v>
      </c>
      <c r="H1538" s="108"/>
      <c r="I1538" s="108">
        <v>3.56E-2</v>
      </c>
      <c r="J1538" s="108"/>
      <c r="K1538" s="108">
        <v>3.9100000000000003E-2</v>
      </c>
      <c r="L1538" s="108">
        <v>4.5700000000000005E-2</v>
      </c>
      <c r="M1538" s="108"/>
      <c r="N1538" s="108"/>
      <c r="O1538" s="189">
        <f t="shared" si="46"/>
        <v>41214</v>
      </c>
      <c r="Q1538" s="185">
        <f t="shared" si="47"/>
        <v>3.0000000000000165E-4</v>
      </c>
    </row>
    <row r="1539" spans="1:17" x14ac:dyDescent="0.25">
      <c r="A1539" s="105">
        <v>41243</v>
      </c>
      <c r="B1539" t="s">
        <v>121</v>
      </c>
      <c r="C1539" s="108">
        <v>3.6600000000000001E-2</v>
      </c>
      <c r="D1539" s="108">
        <v>3.8899999999999997E-2</v>
      </c>
      <c r="E1539" s="108">
        <v>4.48E-2</v>
      </c>
      <c r="F1539" s="108">
        <v>4.0099999999999997E-2</v>
      </c>
      <c r="G1539" s="187">
        <v>0</v>
      </c>
      <c r="H1539" s="108"/>
      <c r="I1539" s="108">
        <v>3.5799999999999998E-2</v>
      </c>
      <c r="J1539" s="108"/>
      <c r="K1539" s="108">
        <v>3.9199999999999999E-2</v>
      </c>
      <c r="L1539" s="108">
        <v>4.5700000000000005E-2</v>
      </c>
      <c r="M1539" s="108"/>
      <c r="N1539" s="108"/>
      <c r="O1539" s="189">
        <f t="shared" si="46"/>
        <v>41214</v>
      </c>
      <c r="Q1539" s="185">
        <f t="shared" si="47"/>
        <v>3.0000000000000165E-4</v>
      </c>
    </row>
    <row r="1540" spans="1:17" x14ac:dyDescent="0.25">
      <c r="A1540" s="105">
        <v>41246</v>
      </c>
      <c r="B1540" t="s">
        <v>121</v>
      </c>
      <c r="C1540" s="108">
        <v>3.6700000000000003E-2</v>
      </c>
      <c r="D1540" s="108">
        <v>3.9100000000000003E-2</v>
      </c>
      <c r="E1540" s="108">
        <v>4.4900000000000002E-2</v>
      </c>
      <c r="F1540" s="108">
        <v>4.02E-2</v>
      </c>
      <c r="G1540" s="187">
        <v>0</v>
      </c>
      <c r="H1540" s="108"/>
      <c r="I1540" s="108">
        <v>3.5900000000000001E-2</v>
      </c>
      <c r="J1540" s="108"/>
      <c r="K1540" s="108">
        <v>3.9E-2</v>
      </c>
      <c r="L1540" s="108">
        <v>4.58E-2</v>
      </c>
      <c r="M1540" s="108"/>
      <c r="N1540" s="108"/>
      <c r="O1540" s="189">
        <f t="shared" si="46"/>
        <v>41244</v>
      </c>
      <c r="Q1540" s="185">
        <f t="shared" si="47"/>
        <v>-1.0000000000000286E-4</v>
      </c>
    </row>
    <row r="1541" spans="1:17" x14ac:dyDescent="0.25">
      <c r="A1541" s="105">
        <v>41247</v>
      </c>
      <c r="B1541" t="s">
        <v>121</v>
      </c>
      <c r="C1541" s="108">
        <v>3.6499999999999998E-2</v>
      </c>
      <c r="D1541" s="108">
        <v>3.8899999999999997E-2</v>
      </c>
      <c r="E1541" s="108">
        <v>4.4699999999999997E-2</v>
      </c>
      <c r="F1541" s="108">
        <v>0.04</v>
      </c>
      <c r="G1541" s="187">
        <v>0</v>
      </c>
      <c r="H1541" s="108"/>
      <c r="I1541" s="108">
        <v>3.56E-2</v>
      </c>
      <c r="J1541" s="108"/>
      <c r="K1541" s="108">
        <v>3.8800000000000001E-2</v>
      </c>
      <c r="L1541" s="108">
        <v>4.5599999999999995E-2</v>
      </c>
      <c r="M1541" s="108"/>
      <c r="N1541" s="108"/>
      <c r="O1541" s="189">
        <f t="shared" ref="O1541:O1604" si="48">DATE(YEAR(A1541),MONTH(A1541),1)</f>
        <v>41244</v>
      </c>
      <c r="Q1541" s="185">
        <f t="shared" ref="Q1541:Q1604" si="49">K1541-D1541</f>
        <v>-9.9999999999995925E-5</v>
      </c>
    </row>
    <row r="1542" spans="1:17" x14ac:dyDescent="0.25">
      <c r="A1542" s="105">
        <v>41248</v>
      </c>
      <c r="B1542" t="s">
        <v>121</v>
      </c>
      <c r="C1542" s="108">
        <v>3.6499999999999998E-2</v>
      </c>
      <c r="D1542" s="108">
        <v>3.9E-2</v>
      </c>
      <c r="E1542" s="108">
        <v>4.48E-2</v>
      </c>
      <c r="F1542" s="108">
        <v>4.0099999999999997E-2</v>
      </c>
      <c r="G1542" s="187">
        <v>0</v>
      </c>
      <c r="H1542" s="108"/>
      <c r="I1542" s="108">
        <v>3.56E-2</v>
      </c>
      <c r="J1542" s="108"/>
      <c r="K1542" s="108">
        <v>3.8900000000000004E-2</v>
      </c>
      <c r="L1542" s="108">
        <v>4.5700000000000005E-2</v>
      </c>
      <c r="M1542" s="108"/>
      <c r="N1542" s="108"/>
      <c r="O1542" s="189">
        <f t="shared" si="48"/>
        <v>41244</v>
      </c>
      <c r="Q1542" s="185">
        <f t="shared" si="49"/>
        <v>-9.9999999999995925E-5</v>
      </c>
    </row>
    <row r="1543" spans="1:17" x14ac:dyDescent="0.25">
      <c r="A1543" s="105">
        <v>41249</v>
      </c>
      <c r="B1543" t="s">
        <v>121</v>
      </c>
      <c r="C1543" s="108">
        <v>3.6299999999999999E-2</v>
      </c>
      <c r="D1543" s="108">
        <v>3.8899999999999997E-2</v>
      </c>
      <c r="E1543" s="108">
        <v>4.4699999999999997E-2</v>
      </c>
      <c r="F1543" s="108">
        <v>0.04</v>
      </c>
      <c r="G1543" s="187">
        <v>0</v>
      </c>
      <c r="H1543" s="108"/>
      <c r="I1543" s="108">
        <v>3.5499999999999997E-2</v>
      </c>
      <c r="J1543" s="108"/>
      <c r="K1543" s="108">
        <v>3.8699999999999998E-2</v>
      </c>
      <c r="L1543" s="108">
        <v>4.5499999999999999E-2</v>
      </c>
      <c r="M1543" s="108"/>
      <c r="N1543" s="108"/>
      <c r="O1543" s="189">
        <f t="shared" si="48"/>
        <v>41244</v>
      </c>
      <c r="Q1543" s="185">
        <f t="shared" si="49"/>
        <v>-1.9999999999999879E-4</v>
      </c>
    </row>
    <row r="1544" spans="1:17" x14ac:dyDescent="0.25">
      <c r="A1544" s="105">
        <v>41250</v>
      </c>
      <c r="B1544" t="s">
        <v>121</v>
      </c>
      <c r="C1544" s="108">
        <v>3.6799999999999999E-2</v>
      </c>
      <c r="D1544" s="108">
        <v>3.9399999999999998E-2</v>
      </c>
      <c r="E1544" s="108">
        <v>4.5199999999999997E-2</v>
      </c>
      <c r="F1544" s="108">
        <v>4.0500000000000001E-2</v>
      </c>
      <c r="G1544" s="187">
        <v>0</v>
      </c>
      <c r="H1544" s="108"/>
      <c r="I1544" s="108">
        <v>3.6000000000000004E-2</v>
      </c>
      <c r="J1544" s="108"/>
      <c r="K1544" s="108">
        <v>3.9199999999999999E-2</v>
      </c>
      <c r="L1544" s="108">
        <v>4.5999999999999999E-2</v>
      </c>
      <c r="M1544" s="108"/>
      <c r="N1544" s="108"/>
      <c r="O1544" s="189">
        <f t="shared" si="48"/>
        <v>41244</v>
      </c>
      <c r="Q1544" s="185">
        <f t="shared" si="49"/>
        <v>-1.9999999999999879E-4</v>
      </c>
    </row>
    <row r="1545" spans="1:17" x14ac:dyDescent="0.25">
      <c r="A1545" s="105">
        <v>41253</v>
      </c>
      <c r="B1545" t="s">
        <v>121</v>
      </c>
      <c r="C1545" s="108">
        <v>3.6700000000000003E-2</v>
      </c>
      <c r="D1545" s="108">
        <v>3.9300000000000002E-2</v>
      </c>
      <c r="E1545" s="108">
        <v>4.4999999999999998E-2</v>
      </c>
      <c r="F1545" s="108">
        <v>4.0300000000000002E-2</v>
      </c>
      <c r="G1545" s="187">
        <v>0</v>
      </c>
      <c r="H1545" s="108"/>
      <c r="I1545" s="108">
        <v>3.5900000000000001E-2</v>
      </c>
      <c r="J1545" s="108"/>
      <c r="K1545" s="108">
        <v>3.9100000000000003E-2</v>
      </c>
      <c r="L1545" s="108">
        <v>4.58E-2</v>
      </c>
      <c r="M1545" s="108"/>
      <c r="N1545" s="108"/>
      <c r="O1545" s="189">
        <f t="shared" si="48"/>
        <v>41244</v>
      </c>
      <c r="Q1545" s="185">
        <f t="shared" si="49"/>
        <v>-1.9999999999999879E-4</v>
      </c>
    </row>
    <row r="1546" spans="1:17" x14ac:dyDescent="0.25">
      <c r="A1546" s="105">
        <v>41254</v>
      </c>
      <c r="B1546" t="s">
        <v>121</v>
      </c>
      <c r="C1546" s="108">
        <v>3.6999999999999998E-2</v>
      </c>
      <c r="D1546" s="108">
        <v>3.9600000000000003E-2</v>
      </c>
      <c r="E1546" s="108">
        <v>4.53E-2</v>
      </c>
      <c r="F1546" s="108">
        <v>4.0599999999999997E-2</v>
      </c>
      <c r="G1546" s="187">
        <v>0</v>
      </c>
      <c r="H1546" s="108"/>
      <c r="I1546" s="108">
        <v>3.6200000000000003E-2</v>
      </c>
      <c r="J1546" s="108"/>
      <c r="K1546" s="108">
        <v>3.9399999999999998E-2</v>
      </c>
      <c r="L1546" s="108">
        <v>4.6100000000000002E-2</v>
      </c>
      <c r="M1546" s="108"/>
      <c r="N1546" s="108"/>
      <c r="O1546" s="189">
        <f t="shared" si="48"/>
        <v>41244</v>
      </c>
      <c r="Q1546" s="185">
        <f t="shared" si="49"/>
        <v>-2.0000000000000573E-4</v>
      </c>
    </row>
    <row r="1547" spans="1:17" x14ac:dyDescent="0.25">
      <c r="A1547" s="105">
        <v>41255</v>
      </c>
      <c r="B1547" t="s">
        <v>121</v>
      </c>
      <c r="C1547" s="108">
        <v>3.7600000000000001E-2</v>
      </c>
      <c r="D1547" s="108">
        <v>4.02E-2</v>
      </c>
      <c r="E1547" s="108">
        <v>4.58E-2</v>
      </c>
      <c r="F1547" s="108">
        <v>4.1200000000000001E-2</v>
      </c>
      <c r="G1547" s="187">
        <v>0</v>
      </c>
      <c r="H1547" s="108"/>
      <c r="I1547" s="108">
        <v>3.6799999999999999E-2</v>
      </c>
      <c r="J1547" s="108"/>
      <c r="K1547" s="108">
        <v>0.04</v>
      </c>
      <c r="L1547" s="108">
        <v>4.6600000000000003E-2</v>
      </c>
      <c r="M1547" s="108"/>
      <c r="N1547" s="108"/>
      <c r="O1547" s="189">
        <f t="shared" si="48"/>
        <v>41244</v>
      </c>
      <c r="Q1547" s="185">
        <f t="shared" si="49"/>
        <v>-1.9999999999999879E-4</v>
      </c>
    </row>
    <row r="1548" spans="1:17" x14ac:dyDescent="0.25">
      <c r="A1548" s="105">
        <v>41256</v>
      </c>
      <c r="B1548" t="s">
        <v>121</v>
      </c>
      <c r="C1548" s="108">
        <v>3.7699999999999997E-2</v>
      </c>
      <c r="D1548" s="108">
        <v>4.0300000000000002E-2</v>
      </c>
      <c r="E1548" s="108">
        <v>4.58E-2</v>
      </c>
      <c r="F1548" s="108">
        <v>4.1300000000000003E-2</v>
      </c>
      <c r="G1548" s="187">
        <v>0</v>
      </c>
      <c r="H1548" s="108"/>
      <c r="I1548" s="108">
        <v>3.6900000000000002E-2</v>
      </c>
      <c r="J1548" s="108"/>
      <c r="K1548" s="108">
        <v>4.0099999999999997E-2</v>
      </c>
      <c r="L1548" s="108">
        <v>4.6600000000000003E-2</v>
      </c>
      <c r="M1548" s="108"/>
      <c r="N1548" s="108"/>
      <c r="O1548" s="189">
        <f t="shared" si="48"/>
        <v>41244</v>
      </c>
      <c r="Q1548" s="185">
        <f t="shared" si="49"/>
        <v>-2.0000000000000573E-4</v>
      </c>
    </row>
    <row r="1549" spans="1:17" x14ac:dyDescent="0.25">
      <c r="A1549" s="105">
        <v>41257</v>
      </c>
      <c r="B1549" t="s">
        <v>121</v>
      </c>
      <c r="C1549" s="108">
        <v>3.7400000000000003E-2</v>
      </c>
      <c r="D1549" s="108">
        <v>0.04</v>
      </c>
      <c r="E1549" s="108">
        <v>4.5400000000000003E-2</v>
      </c>
      <c r="F1549" s="108">
        <v>4.0899999999999999E-2</v>
      </c>
      <c r="G1549" s="187">
        <v>0</v>
      </c>
      <c r="H1549" s="108"/>
      <c r="I1549" s="108">
        <v>3.6600000000000001E-2</v>
      </c>
      <c r="J1549" s="108"/>
      <c r="K1549" s="108">
        <v>3.9800000000000002E-2</v>
      </c>
      <c r="L1549" s="108">
        <v>4.6199999999999998E-2</v>
      </c>
      <c r="M1549" s="108"/>
      <c r="N1549" s="108"/>
      <c r="O1549" s="189">
        <f t="shared" si="48"/>
        <v>41244</v>
      </c>
      <c r="Q1549" s="185">
        <f t="shared" si="49"/>
        <v>-1.9999999999999879E-4</v>
      </c>
    </row>
    <row r="1550" spans="1:17" x14ac:dyDescent="0.25">
      <c r="A1550" s="105">
        <v>41260</v>
      </c>
      <c r="B1550" t="s">
        <v>121</v>
      </c>
      <c r="C1550" s="108">
        <v>3.7900000000000003E-2</v>
      </c>
      <c r="D1550" s="108">
        <v>4.0500000000000001E-2</v>
      </c>
      <c r="E1550" s="108">
        <v>4.6100000000000002E-2</v>
      </c>
      <c r="F1550" s="108">
        <v>4.1500000000000002E-2</v>
      </c>
      <c r="G1550" s="187">
        <v>0</v>
      </c>
      <c r="H1550" s="108"/>
      <c r="I1550" s="108">
        <v>3.7100000000000001E-2</v>
      </c>
      <c r="J1550" s="108"/>
      <c r="K1550" s="108">
        <v>4.0300000000000002E-2</v>
      </c>
      <c r="L1550" s="108">
        <v>4.6799999999999994E-2</v>
      </c>
      <c r="M1550" s="108"/>
      <c r="N1550" s="108"/>
      <c r="O1550" s="189">
        <f t="shared" si="48"/>
        <v>41244</v>
      </c>
      <c r="Q1550" s="185">
        <f t="shared" si="49"/>
        <v>-1.9999999999999879E-4</v>
      </c>
    </row>
    <row r="1551" spans="1:17" x14ac:dyDescent="0.25">
      <c r="A1551" s="105">
        <v>41261</v>
      </c>
      <c r="B1551" t="s">
        <v>121</v>
      </c>
      <c r="C1551" s="108">
        <v>3.8699999999999998E-2</v>
      </c>
      <c r="D1551" s="108">
        <v>4.1399999999999999E-2</v>
      </c>
      <c r="E1551" s="108">
        <v>4.6899999999999997E-2</v>
      </c>
      <c r="F1551" s="108">
        <v>4.2299999999999997E-2</v>
      </c>
      <c r="G1551" s="187">
        <v>0</v>
      </c>
      <c r="H1551" s="108"/>
      <c r="I1551" s="108">
        <v>3.7999999999999999E-2</v>
      </c>
      <c r="J1551" s="108"/>
      <c r="K1551" s="108">
        <v>4.1200000000000001E-2</v>
      </c>
      <c r="L1551" s="108">
        <v>4.7599999999999996E-2</v>
      </c>
      <c r="M1551" s="108"/>
      <c r="N1551" s="108"/>
      <c r="O1551" s="189">
        <f t="shared" si="48"/>
        <v>41244</v>
      </c>
      <c r="Q1551" s="185">
        <f t="shared" si="49"/>
        <v>-1.9999999999999879E-4</v>
      </c>
    </row>
    <row r="1552" spans="1:17" x14ac:dyDescent="0.25">
      <c r="A1552" s="105">
        <v>41262</v>
      </c>
      <c r="B1552" t="s">
        <v>121</v>
      </c>
      <c r="C1552" s="108">
        <v>3.8600000000000002E-2</v>
      </c>
      <c r="D1552" s="108">
        <v>4.1000000000000002E-2</v>
      </c>
      <c r="E1552" s="108">
        <v>4.65E-2</v>
      </c>
      <c r="F1552" s="108">
        <v>4.2000000000000003E-2</v>
      </c>
      <c r="G1552" s="187">
        <v>0</v>
      </c>
      <c r="H1552" s="108"/>
      <c r="I1552" s="108">
        <v>3.7400000000000003E-2</v>
      </c>
      <c r="J1552" s="108"/>
      <c r="K1552" s="108">
        <v>4.0800000000000003E-2</v>
      </c>
      <c r="L1552" s="108">
        <v>4.7100000000000003E-2</v>
      </c>
      <c r="M1552" s="108"/>
      <c r="N1552" s="108"/>
      <c r="O1552" s="189">
        <f t="shared" si="48"/>
        <v>41244</v>
      </c>
      <c r="Q1552" s="185">
        <f t="shared" si="49"/>
        <v>-1.9999999999999879E-4</v>
      </c>
    </row>
    <row r="1553" spans="1:17" x14ac:dyDescent="0.25">
      <c r="A1553" s="105">
        <v>41263</v>
      </c>
      <c r="B1553" t="s">
        <v>121</v>
      </c>
      <c r="C1553" s="108">
        <v>3.8600000000000002E-2</v>
      </c>
      <c r="D1553" s="108">
        <v>4.1000000000000002E-2</v>
      </c>
      <c r="E1553" s="108">
        <v>4.6399999999999997E-2</v>
      </c>
      <c r="F1553" s="108">
        <v>4.2000000000000003E-2</v>
      </c>
      <c r="G1553" s="187">
        <v>0</v>
      </c>
      <c r="H1553" s="108"/>
      <c r="I1553" s="108">
        <v>3.73E-2</v>
      </c>
      <c r="J1553" s="108"/>
      <c r="K1553" s="108">
        <v>4.07E-2</v>
      </c>
      <c r="L1553" s="108">
        <v>4.7E-2</v>
      </c>
      <c r="M1553" s="108"/>
      <c r="N1553" s="108"/>
      <c r="O1553" s="189">
        <f t="shared" si="48"/>
        <v>41244</v>
      </c>
      <c r="Q1553" s="185">
        <f t="shared" si="49"/>
        <v>-3.0000000000000165E-4</v>
      </c>
    </row>
    <row r="1554" spans="1:17" x14ac:dyDescent="0.25">
      <c r="A1554" s="105">
        <v>41267</v>
      </c>
      <c r="B1554" t="s">
        <v>121</v>
      </c>
      <c r="C1554" s="108">
        <v>3.8100000000000002E-2</v>
      </c>
      <c r="D1554" s="108">
        <v>4.0500000000000001E-2</v>
      </c>
      <c r="E1554" s="108">
        <v>4.5900000000000003E-2</v>
      </c>
      <c r="F1554" s="108">
        <v>4.1500000000000002E-2</v>
      </c>
      <c r="G1554" s="187">
        <v>0</v>
      </c>
      <c r="H1554" s="108"/>
      <c r="I1554" s="108">
        <v>3.6799999999999999E-2</v>
      </c>
      <c r="J1554" s="108"/>
      <c r="K1554" s="108">
        <v>4.0199999999999993E-2</v>
      </c>
      <c r="L1554" s="108">
        <v>4.6500000000000007E-2</v>
      </c>
      <c r="M1554" s="108"/>
      <c r="N1554" s="108"/>
      <c r="O1554" s="189">
        <f t="shared" si="48"/>
        <v>41244</v>
      </c>
      <c r="Q1554" s="185">
        <f t="shared" si="49"/>
        <v>-3.0000000000000859E-4</v>
      </c>
    </row>
    <row r="1555" spans="1:17" x14ac:dyDescent="0.25">
      <c r="A1555" s="105">
        <v>41269</v>
      </c>
      <c r="B1555" t="s">
        <v>121</v>
      </c>
      <c r="C1555" s="108">
        <v>3.8100000000000002E-2</v>
      </c>
      <c r="D1555" s="108">
        <v>4.0399999999999998E-2</v>
      </c>
      <c r="E1555" s="108">
        <v>4.58E-2</v>
      </c>
      <c r="F1555" s="108">
        <v>4.1399999999999999E-2</v>
      </c>
      <c r="G1555" s="187">
        <v>0</v>
      </c>
      <c r="H1555" s="108"/>
      <c r="I1555" s="108">
        <v>3.6799999999999999E-2</v>
      </c>
      <c r="J1555" s="108"/>
      <c r="K1555" s="108">
        <v>4.0199999999999993E-2</v>
      </c>
      <c r="L1555" s="108">
        <v>4.6399999999999997E-2</v>
      </c>
      <c r="M1555" s="108"/>
      <c r="N1555" s="108"/>
      <c r="O1555" s="189">
        <f t="shared" si="48"/>
        <v>41244</v>
      </c>
      <c r="Q1555" s="185">
        <f t="shared" si="49"/>
        <v>-2.0000000000000573E-4</v>
      </c>
    </row>
    <row r="1556" spans="1:17" x14ac:dyDescent="0.25">
      <c r="A1556" s="105">
        <v>41270</v>
      </c>
      <c r="B1556" t="s">
        <v>121</v>
      </c>
      <c r="C1556" s="108">
        <v>3.7600000000000001E-2</v>
      </c>
      <c r="D1556" s="108">
        <v>3.9899999999999998E-2</v>
      </c>
      <c r="E1556" s="108">
        <v>4.5199999999999997E-2</v>
      </c>
      <c r="F1556" s="108">
        <v>4.0899999999999999E-2</v>
      </c>
      <c r="G1556" s="187">
        <v>0</v>
      </c>
      <c r="H1556" s="108"/>
      <c r="I1556" s="108">
        <v>3.6200000000000003E-2</v>
      </c>
      <c r="J1556" s="108"/>
      <c r="K1556" s="108">
        <v>3.9599999999999996E-2</v>
      </c>
      <c r="L1556" s="108">
        <v>4.58E-2</v>
      </c>
      <c r="M1556" s="108"/>
      <c r="N1556" s="108"/>
      <c r="O1556" s="189">
        <f t="shared" si="48"/>
        <v>41244</v>
      </c>
      <c r="Q1556" s="185">
        <f t="shared" si="49"/>
        <v>-3.0000000000000165E-4</v>
      </c>
    </row>
    <row r="1557" spans="1:17" x14ac:dyDescent="0.25">
      <c r="A1557" s="105">
        <v>41274</v>
      </c>
      <c r="B1557" t="s">
        <v>121</v>
      </c>
      <c r="C1557" s="108">
        <v>3.8100000000000002E-2</v>
      </c>
      <c r="D1557" s="108">
        <v>4.0399999999999998E-2</v>
      </c>
      <c r="E1557" s="108">
        <v>4.5699999999999998E-2</v>
      </c>
      <c r="F1557" s="108">
        <v>4.1399999999999999E-2</v>
      </c>
      <c r="G1557" s="187">
        <v>0</v>
      </c>
      <c r="H1557" s="108"/>
      <c r="I1557" s="108">
        <v>3.6699999999999997E-2</v>
      </c>
      <c r="J1557" s="108"/>
      <c r="K1557" s="108">
        <v>4.0199999999999993E-2</v>
      </c>
      <c r="L1557" s="108">
        <v>4.6300000000000001E-2</v>
      </c>
      <c r="M1557" s="108"/>
      <c r="N1557" s="108"/>
      <c r="O1557" s="189">
        <f t="shared" si="48"/>
        <v>41244</v>
      </c>
      <c r="Q1557" s="185">
        <f t="shared" si="49"/>
        <v>-2.0000000000000573E-4</v>
      </c>
    </row>
    <row r="1558" spans="1:17" x14ac:dyDescent="0.25">
      <c r="A1558" s="105">
        <v>41276</v>
      </c>
      <c r="B1558" t="s">
        <v>121</v>
      </c>
      <c r="C1558" s="108">
        <v>3.9199999999999999E-2</v>
      </c>
      <c r="D1558" s="108">
        <v>4.1599999999999998E-2</v>
      </c>
      <c r="E1558" s="108">
        <v>4.65E-2</v>
      </c>
      <c r="F1558" s="108">
        <v>4.24E-2</v>
      </c>
      <c r="G1558" s="187">
        <v>0</v>
      </c>
      <c r="H1558" s="108"/>
      <c r="I1558" s="108">
        <v>3.7699999999999997E-2</v>
      </c>
      <c r="J1558" s="108"/>
      <c r="K1558" s="108">
        <v>4.1200000000000001E-2</v>
      </c>
      <c r="L1558" s="108">
        <v>4.7100000000000003E-2</v>
      </c>
      <c r="M1558" s="108"/>
      <c r="N1558" s="108"/>
      <c r="O1558" s="189">
        <f t="shared" si="48"/>
        <v>41275</v>
      </c>
      <c r="Q1558" s="185">
        <f t="shared" si="49"/>
        <v>-3.9999999999999758E-4</v>
      </c>
    </row>
    <row r="1559" spans="1:17" x14ac:dyDescent="0.25">
      <c r="A1559" s="105">
        <v>41277</v>
      </c>
      <c r="B1559" t="s">
        <v>121</v>
      </c>
      <c r="C1559" s="108">
        <v>3.9800000000000002E-2</v>
      </c>
      <c r="D1559" s="108">
        <v>4.2099999999999999E-2</v>
      </c>
      <c r="E1559" s="108">
        <v>4.7100000000000003E-2</v>
      </c>
      <c r="F1559" s="108">
        <v>4.2999999999999997E-2</v>
      </c>
      <c r="G1559" s="187">
        <v>0</v>
      </c>
      <c r="H1559" s="108"/>
      <c r="I1559" s="108">
        <v>3.8100000000000002E-2</v>
      </c>
      <c r="J1559" s="108"/>
      <c r="K1559" s="108">
        <v>4.1700000000000001E-2</v>
      </c>
      <c r="L1559" s="108">
        <v>4.7599999999999996E-2</v>
      </c>
      <c r="M1559" s="108"/>
      <c r="N1559" s="108"/>
      <c r="O1559" s="189">
        <f t="shared" si="48"/>
        <v>41275</v>
      </c>
      <c r="Q1559" s="185">
        <f t="shared" si="49"/>
        <v>-3.9999999999999758E-4</v>
      </c>
    </row>
    <row r="1560" spans="1:17" x14ac:dyDescent="0.25">
      <c r="A1560" s="105">
        <v>41278</v>
      </c>
      <c r="B1560" t="s">
        <v>121</v>
      </c>
      <c r="C1560" s="108">
        <v>3.9300000000000002E-2</v>
      </c>
      <c r="D1560" s="108">
        <v>4.2099999999999999E-2</v>
      </c>
      <c r="E1560" s="108">
        <v>4.6699999999999998E-2</v>
      </c>
      <c r="F1560" s="108">
        <v>4.2700000000000002E-2</v>
      </c>
      <c r="G1560" s="187">
        <v>0</v>
      </c>
      <c r="H1560" s="108"/>
      <c r="I1560" s="108">
        <v>3.8100000000000002E-2</v>
      </c>
      <c r="J1560" s="108"/>
      <c r="K1560" s="108">
        <v>4.1700000000000001E-2</v>
      </c>
      <c r="L1560" s="108">
        <v>4.7400000000000005E-2</v>
      </c>
      <c r="M1560" s="108"/>
      <c r="N1560" s="108"/>
      <c r="O1560" s="189">
        <f t="shared" si="48"/>
        <v>41275</v>
      </c>
      <c r="Q1560" s="185">
        <f t="shared" si="49"/>
        <v>-3.9999999999999758E-4</v>
      </c>
    </row>
    <row r="1561" spans="1:17" x14ac:dyDescent="0.25">
      <c r="A1561" s="105">
        <v>41281</v>
      </c>
      <c r="B1561" t="s">
        <v>121</v>
      </c>
      <c r="C1561" s="108">
        <v>3.9199999999999999E-2</v>
      </c>
      <c r="D1561" s="108">
        <v>4.2000000000000003E-2</v>
      </c>
      <c r="E1561" s="108">
        <v>4.6600000000000003E-2</v>
      </c>
      <c r="F1561" s="108">
        <v>4.2599999999999999E-2</v>
      </c>
      <c r="G1561" s="187">
        <v>0</v>
      </c>
      <c r="H1561" s="108"/>
      <c r="I1561" s="108">
        <v>3.7999999999999999E-2</v>
      </c>
      <c r="J1561" s="108"/>
      <c r="K1561" s="108">
        <v>4.1599999999999998E-2</v>
      </c>
      <c r="L1561" s="108">
        <v>4.7199999999999999E-2</v>
      </c>
      <c r="M1561" s="108"/>
      <c r="N1561" s="108"/>
      <c r="O1561" s="189">
        <f t="shared" si="48"/>
        <v>41275</v>
      </c>
      <c r="Q1561" s="185">
        <f t="shared" si="49"/>
        <v>-4.0000000000000452E-4</v>
      </c>
    </row>
    <row r="1562" spans="1:17" x14ac:dyDescent="0.25">
      <c r="A1562" s="105">
        <v>41282</v>
      </c>
      <c r="B1562" t="s">
        <v>121</v>
      </c>
      <c r="C1562" s="108">
        <v>3.8899999999999997E-2</v>
      </c>
      <c r="D1562" s="108">
        <v>4.1700000000000001E-2</v>
      </c>
      <c r="E1562" s="108">
        <v>4.6399999999999997E-2</v>
      </c>
      <c r="F1562" s="108">
        <v>4.2299999999999997E-2</v>
      </c>
      <c r="G1562" s="187">
        <v>0</v>
      </c>
      <c r="H1562" s="108"/>
      <c r="I1562" s="108">
        <v>3.7699999999999997E-2</v>
      </c>
      <c r="J1562" s="108"/>
      <c r="K1562" s="108">
        <v>4.1299999999999996E-2</v>
      </c>
      <c r="L1562" s="108">
        <v>4.7E-2</v>
      </c>
      <c r="M1562" s="108"/>
      <c r="N1562" s="108"/>
      <c r="O1562" s="189">
        <f t="shared" si="48"/>
        <v>41275</v>
      </c>
      <c r="Q1562" s="185">
        <f t="shared" si="49"/>
        <v>-4.0000000000000452E-4</v>
      </c>
    </row>
    <row r="1563" spans="1:17" x14ac:dyDescent="0.25">
      <c r="A1563" s="105">
        <v>41283</v>
      </c>
      <c r="B1563" t="s">
        <v>121</v>
      </c>
      <c r="C1563" s="108">
        <v>3.8699999999999998E-2</v>
      </c>
      <c r="D1563" s="108">
        <v>4.1500000000000002E-2</v>
      </c>
      <c r="E1563" s="108">
        <v>4.6300000000000001E-2</v>
      </c>
      <c r="F1563" s="108">
        <v>4.2200000000000001E-2</v>
      </c>
      <c r="G1563" s="187">
        <v>0</v>
      </c>
      <c r="H1563" s="108"/>
      <c r="I1563" s="108">
        <v>3.7499999999999999E-2</v>
      </c>
      <c r="J1563" s="108"/>
      <c r="K1563" s="108">
        <v>4.1100000000000005E-2</v>
      </c>
      <c r="L1563" s="108">
        <v>4.6900000000000004E-2</v>
      </c>
      <c r="M1563" s="108"/>
      <c r="N1563" s="108"/>
      <c r="O1563" s="189">
        <f t="shared" si="48"/>
        <v>41275</v>
      </c>
      <c r="Q1563" s="185">
        <f t="shared" si="49"/>
        <v>-3.9999999999999758E-4</v>
      </c>
    </row>
    <row r="1564" spans="1:17" x14ac:dyDescent="0.25">
      <c r="A1564" s="105">
        <v>41284</v>
      </c>
      <c r="B1564" t="s">
        <v>121</v>
      </c>
      <c r="C1564" s="108">
        <v>3.8899999999999997E-2</v>
      </c>
      <c r="D1564" s="108">
        <v>4.1599999999999998E-2</v>
      </c>
      <c r="E1564" s="108">
        <v>4.65E-2</v>
      </c>
      <c r="F1564" s="108">
        <v>4.2299999999999997E-2</v>
      </c>
      <c r="G1564" s="187">
        <v>0</v>
      </c>
      <c r="H1564" s="108"/>
      <c r="I1564" s="108">
        <v>3.78E-2</v>
      </c>
      <c r="J1564" s="108"/>
      <c r="K1564" s="108">
        <v>4.1299999999999996E-2</v>
      </c>
      <c r="L1564" s="108">
        <v>4.7100000000000003E-2</v>
      </c>
      <c r="M1564" s="108"/>
      <c r="N1564" s="108"/>
      <c r="O1564" s="189">
        <f t="shared" si="48"/>
        <v>41275</v>
      </c>
      <c r="Q1564" s="185">
        <f t="shared" si="49"/>
        <v>-3.0000000000000165E-4</v>
      </c>
    </row>
    <row r="1565" spans="1:17" x14ac:dyDescent="0.25">
      <c r="A1565" s="105">
        <v>41285</v>
      </c>
      <c r="B1565" t="s">
        <v>121</v>
      </c>
      <c r="C1565" s="108">
        <v>3.8699999999999998E-2</v>
      </c>
      <c r="D1565" s="108">
        <v>4.1200000000000001E-2</v>
      </c>
      <c r="E1565" s="108">
        <v>4.6199999999999998E-2</v>
      </c>
      <c r="F1565" s="108">
        <v>4.2000000000000003E-2</v>
      </c>
      <c r="G1565" s="187">
        <v>0</v>
      </c>
      <c r="H1565" s="108"/>
      <c r="I1565" s="108">
        <v>3.7699999999999997E-2</v>
      </c>
      <c r="J1565" s="108"/>
      <c r="K1565" s="108">
        <v>4.0999999999999995E-2</v>
      </c>
      <c r="L1565" s="108">
        <v>4.6900000000000004E-2</v>
      </c>
      <c r="M1565" s="108"/>
      <c r="N1565" s="108"/>
      <c r="O1565" s="189">
        <f t="shared" si="48"/>
        <v>41275</v>
      </c>
      <c r="Q1565" s="185">
        <f t="shared" si="49"/>
        <v>-2.0000000000000573E-4</v>
      </c>
    </row>
    <row r="1566" spans="1:17" x14ac:dyDescent="0.25">
      <c r="A1566" s="105">
        <v>41288</v>
      </c>
      <c r="B1566" t="s">
        <v>121</v>
      </c>
      <c r="C1566" s="108">
        <v>3.8600000000000002E-2</v>
      </c>
      <c r="D1566" s="108">
        <v>4.1099999999999998E-2</v>
      </c>
      <c r="E1566" s="108">
        <v>4.6199999999999998E-2</v>
      </c>
      <c r="F1566" s="108">
        <v>4.2000000000000003E-2</v>
      </c>
      <c r="G1566" s="187">
        <v>0</v>
      </c>
      <c r="H1566" s="108"/>
      <c r="I1566" s="108">
        <v>3.7599999999999995E-2</v>
      </c>
      <c r="J1566" s="108"/>
      <c r="K1566" s="108">
        <v>4.0999999999999995E-2</v>
      </c>
      <c r="L1566" s="108">
        <v>4.6900000000000004E-2</v>
      </c>
      <c r="M1566" s="108"/>
      <c r="N1566" s="108"/>
      <c r="O1566" s="189">
        <f t="shared" si="48"/>
        <v>41275</v>
      </c>
      <c r="Q1566" s="185">
        <f t="shared" si="49"/>
        <v>-1.0000000000000286E-4</v>
      </c>
    </row>
    <row r="1567" spans="1:17" x14ac:dyDescent="0.25">
      <c r="A1567" s="105">
        <v>41289</v>
      </c>
      <c r="B1567" t="s">
        <v>121</v>
      </c>
      <c r="C1567" s="108">
        <v>3.8300000000000001E-2</v>
      </c>
      <c r="D1567" s="108">
        <v>4.0899999999999999E-2</v>
      </c>
      <c r="E1567" s="108">
        <v>4.5999999999999999E-2</v>
      </c>
      <c r="F1567" s="108">
        <v>4.1700000000000001E-2</v>
      </c>
      <c r="G1567" s="187">
        <v>0</v>
      </c>
      <c r="H1567" s="108"/>
      <c r="I1567" s="108">
        <v>3.7400000000000003E-2</v>
      </c>
      <c r="J1567" s="108"/>
      <c r="K1567" s="108">
        <v>4.0800000000000003E-2</v>
      </c>
      <c r="L1567" s="108">
        <v>4.6699999999999998E-2</v>
      </c>
      <c r="M1567" s="108"/>
      <c r="N1567" s="108"/>
      <c r="O1567" s="189">
        <f t="shared" si="48"/>
        <v>41275</v>
      </c>
      <c r="Q1567" s="185">
        <f t="shared" si="49"/>
        <v>-9.9999999999995925E-5</v>
      </c>
    </row>
    <row r="1568" spans="1:17" x14ac:dyDescent="0.25">
      <c r="A1568" s="105">
        <v>41290</v>
      </c>
      <c r="B1568" t="s">
        <v>121</v>
      </c>
      <c r="C1568" s="108">
        <v>3.8399999999999997E-2</v>
      </c>
      <c r="D1568" s="108">
        <v>4.0800000000000003E-2</v>
      </c>
      <c r="E1568" s="108">
        <v>4.5999999999999999E-2</v>
      </c>
      <c r="F1568" s="108">
        <v>4.1700000000000001E-2</v>
      </c>
      <c r="G1568" s="187">
        <v>0</v>
      </c>
      <c r="H1568" s="108"/>
      <c r="I1568" s="108">
        <v>3.7400000000000003E-2</v>
      </c>
      <c r="J1568" s="108"/>
      <c r="K1568" s="108">
        <v>4.0899999999999999E-2</v>
      </c>
      <c r="L1568" s="108">
        <v>4.6799999999999994E-2</v>
      </c>
      <c r="M1568" s="108"/>
      <c r="N1568" s="108"/>
      <c r="O1568" s="189">
        <f t="shared" si="48"/>
        <v>41275</v>
      </c>
      <c r="Q1568" s="185">
        <f t="shared" si="49"/>
        <v>9.9999999999995925E-5</v>
      </c>
    </row>
    <row r="1569" spans="1:17" x14ac:dyDescent="0.25">
      <c r="A1569" s="105">
        <v>41291</v>
      </c>
      <c r="B1569" t="s">
        <v>121</v>
      </c>
      <c r="C1569" s="108">
        <v>3.8800000000000001E-2</v>
      </c>
      <c r="D1569" s="108">
        <v>4.1300000000000003E-2</v>
      </c>
      <c r="E1569" s="108">
        <v>4.65E-2</v>
      </c>
      <c r="F1569" s="108">
        <v>4.2200000000000001E-2</v>
      </c>
      <c r="G1569" s="187">
        <v>0</v>
      </c>
      <c r="H1569" s="108"/>
      <c r="I1569" s="108">
        <v>3.7900000000000003E-2</v>
      </c>
      <c r="J1569" s="108"/>
      <c r="K1569" s="108">
        <v>4.1399999999999999E-2</v>
      </c>
      <c r="L1569" s="108">
        <v>4.7300000000000002E-2</v>
      </c>
      <c r="M1569" s="108"/>
      <c r="N1569" s="108"/>
      <c r="O1569" s="189">
        <f t="shared" si="48"/>
        <v>41275</v>
      </c>
      <c r="Q1569" s="185">
        <f t="shared" si="49"/>
        <v>9.9999999999995925E-5</v>
      </c>
    </row>
    <row r="1570" spans="1:17" x14ac:dyDescent="0.25">
      <c r="A1570" s="105">
        <v>41292</v>
      </c>
      <c r="B1570" t="s">
        <v>121</v>
      </c>
      <c r="C1570" s="108">
        <v>3.85E-2</v>
      </c>
      <c r="D1570" s="108">
        <v>4.0899999999999999E-2</v>
      </c>
      <c r="E1570" s="108">
        <v>4.6100000000000002E-2</v>
      </c>
      <c r="F1570" s="108">
        <v>4.1799999999999997E-2</v>
      </c>
      <c r="G1570" s="187">
        <v>0</v>
      </c>
      <c r="H1570" s="108"/>
      <c r="I1570" s="108">
        <v>3.7499999999999999E-2</v>
      </c>
      <c r="J1570" s="108"/>
      <c r="K1570" s="108">
        <v>4.0999999999999995E-2</v>
      </c>
      <c r="L1570" s="108">
        <v>4.6900000000000004E-2</v>
      </c>
      <c r="M1570" s="108"/>
      <c r="N1570" s="108"/>
      <c r="O1570" s="189">
        <f t="shared" si="48"/>
        <v>41275</v>
      </c>
      <c r="Q1570" s="185">
        <f t="shared" si="49"/>
        <v>9.9999999999995925E-5</v>
      </c>
    </row>
    <row r="1571" spans="1:17" x14ac:dyDescent="0.25">
      <c r="A1571" s="105">
        <v>41296</v>
      </c>
      <c r="B1571" t="s">
        <v>121</v>
      </c>
      <c r="C1571" s="108">
        <v>3.8399999999999997E-2</v>
      </c>
      <c r="D1571" s="108">
        <v>4.07E-2</v>
      </c>
      <c r="E1571" s="108">
        <v>4.5900000000000003E-2</v>
      </c>
      <c r="F1571" s="108">
        <v>4.1700000000000001E-2</v>
      </c>
      <c r="G1571" s="187">
        <v>0</v>
      </c>
      <c r="H1571" s="108"/>
      <c r="I1571" s="108">
        <v>3.7400000000000003E-2</v>
      </c>
      <c r="J1571" s="108"/>
      <c r="K1571" s="108">
        <v>4.0899999999999999E-2</v>
      </c>
      <c r="L1571" s="108">
        <v>4.6799999999999994E-2</v>
      </c>
      <c r="M1571" s="108"/>
      <c r="N1571" s="108"/>
      <c r="O1571" s="189">
        <f t="shared" si="48"/>
        <v>41275</v>
      </c>
      <c r="Q1571" s="185">
        <f t="shared" si="49"/>
        <v>1.9999999999999879E-4</v>
      </c>
    </row>
    <row r="1572" spans="1:17" x14ac:dyDescent="0.25">
      <c r="A1572" s="105">
        <v>41297</v>
      </c>
      <c r="B1572" t="s">
        <v>121</v>
      </c>
      <c r="C1572" s="108">
        <v>3.8399999999999997E-2</v>
      </c>
      <c r="D1572" s="108">
        <v>4.07E-2</v>
      </c>
      <c r="E1572" s="108">
        <v>4.5999999999999999E-2</v>
      </c>
      <c r="F1572" s="108">
        <v>4.1700000000000001E-2</v>
      </c>
      <c r="G1572" s="187">
        <v>0</v>
      </c>
      <c r="H1572" s="108"/>
      <c r="I1572" s="108">
        <v>3.7499999999999999E-2</v>
      </c>
      <c r="J1572" s="108"/>
      <c r="K1572" s="108">
        <v>4.0899999999999999E-2</v>
      </c>
      <c r="L1572" s="108">
        <v>4.6900000000000004E-2</v>
      </c>
      <c r="M1572" s="108"/>
      <c r="N1572" s="108"/>
      <c r="O1572" s="189">
        <f t="shared" si="48"/>
        <v>41275</v>
      </c>
      <c r="Q1572" s="185">
        <f t="shared" si="49"/>
        <v>1.9999999999999879E-4</v>
      </c>
    </row>
    <row r="1573" spans="1:17" x14ac:dyDescent="0.25">
      <c r="A1573" s="105">
        <v>41298</v>
      </c>
      <c r="B1573" t="s">
        <v>121</v>
      </c>
      <c r="C1573" s="108">
        <v>3.85E-2</v>
      </c>
      <c r="D1573" s="108">
        <v>4.0800000000000003E-2</v>
      </c>
      <c r="E1573" s="108">
        <v>4.6100000000000002E-2</v>
      </c>
      <c r="F1573" s="108">
        <v>4.1799999999999997E-2</v>
      </c>
      <c r="G1573" s="187">
        <v>0</v>
      </c>
      <c r="H1573" s="108"/>
      <c r="I1573" s="108">
        <v>3.7599999999999995E-2</v>
      </c>
      <c r="J1573" s="108"/>
      <c r="K1573" s="108">
        <v>4.0999999999999995E-2</v>
      </c>
      <c r="L1573" s="108">
        <v>4.7E-2</v>
      </c>
      <c r="M1573" s="108"/>
      <c r="N1573" s="108"/>
      <c r="O1573" s="189">
        <f t="shared" si="48"/>
        <v>41275</v>
      </c>
      <c r="Q1573" s="185">
        <f t="shared" si="49"/>
        <v>1.9999999999999185E-4</v>
      </c>
    </row>
    <row r="1574" spans="1:17" x14ac:dyDescent="0.25">
      <c r="A1574" s="105">
        <v>41299</v>
      </c>
      <c r="B1574" t="s">
        <v>121</v>
      </c>
      <c r="C1574" s="108">
        <v>3.95E-2</v>
      </c>
      <c r="D1574" s="108">
        <v>4.1700000000000001E-2</v>
      </c>
      <c r="E1574" s="108">
        <v>4.7100000000000003E-2</v>
      </c>
      <c r="F1574" s="108">
        <v>4.2799999999999998E-2</v>
      </c>
      <c r="G1574" s="187">
        <v>0</v>
      </c>
      <c r="H1574" s="108"/>
      <c r="I1574" s="108">
        <v>3.85E-2</v>
      </c>
      <c r="J1574" s="108"/>
      <c r="K1574" s="108">
        <v>4.1900000000000007E-2</v>
      </c>
      <c r="L1574" s="108">
        <v>4.8000000000000001E-2</v>
      </c>
      <c r="M1574" s="108"/>
      <c r="N1574" s="108"/>
      <c r="O1574" s="189">
        <f t="shared" si="48"/>
        <v>41275</v>
      </c>
      <c r="Q1574" s="185">
        <f t="shared" si="49"/>
        <v>2.0000000000000573E-4</v>
      </c>
    </row>
    <row r="1575" spans="1:17" x14ac:dyDescent="0.25">
      <c r="A1575" s="105">
        <v>41302</v>
      </c>
      <c r="B1575" t="s">
        <v>121</v>
      </c>
      <c r="C1575" s="108">
        <v>3.9699999999999999E-2</v>
      </c>
      <c r="D1575" s="108">
        <v>4.19E-2</v>
      </c>
      <c r="E1575" s="108">
        <v>4.7300000000000002E-2</v>
      </c>
      <c r="F1575" s="108">
        <v>4.2999999999999997E-2</v>
      </c>
      <c r="G1575" s="187">
        <v>0</v>
      </c>
      <c r="H1575" s="108"/>
      <c r="I1575" s="108">
        <v>3.8699999999999998E-2</v>
      </c>
      <c r="J1575" s="108"/>
      <c r="K1575" s="108">
        <v>4.2000000000000003E-2</v>
      </c>
      <c r="L1575" s="108">
        <v>4.82E-2</v>
      </c>
      <c r="M1575" s="108"/>
      <c r="N1575" s="108"/>
      <c r="O1575" s="189">
        <f t="shared" si="48"/>
        <v>41275</v>
      </c>
      <c r="Q1575" s="185">
        <f t="shared" si="49"/>
        <v>1.0000000000000286E-4</v>
      </c>
    </row>
    <row r="1576" spans="1:17" x14ac:dyDescent="0.25">
      <c r="A1576" s="105">
        <v>41303</v>
      </c>
      <c r="B1576" t="s">
        <v>121</v>
      </c>
      <c r="C1576" s="108">
        <v>3.9800000000000002E-2</v>
      </c>
      <c r="D1576" s="108">
        <v>4.2099999999999999E-2</v>
      </c>
      <c r="E1576" s="108">
        <v>4.7500000000000001E-2</v>
      </c>
      <c r="F1576" s="108">
        <v>4.3099999999999999E-2</v>
      </c>
      <c r="G1576" s="187">
        <v>0</v>
      </c>
      <c r="H1576" s="108"/>
      <c r="I1576" s="108">
        <v>3.9100000000000003E-2</v>
      </c>
      <c r="J1576" s="108"/>
      <c r="K1576" s="108">
        <v>4.2199999999999994E-2</v>
      </c>
      <c r="L1576" s="108">
        <v>4.8399999999999999E-2</v>
      </c>
      <c r="M1576" s="108"/>
      <c r="N1576" s="108"/>
      <c r="O1576" s="189">
        <f t="shared" si="48"/>
        <v>41275</v>
      </c>
      <c r="Q1576" s="185">
        <f t="shared" si="49"/>
        <v>9.9999999999995925E-5</v>
      </c>
    </row>
    <row r="1577" spans="1:17" x14ac:dyDescent="0.25">
      <c r="A1577" s="105">
        <v>41304</v>
      </c>
      <c r="B1577" t="s">
        <v>121</v>
      </c>
      <c r="C1577" s="108">
        <v>4.0099999999999997E-2</v>
      </c>
      <c r="D1577" s="108">
        <v>4.2299999999999997E-2</v>
      </c>
      <c r="E1577" s="108">
        <v>4.7800000000000002E-2</v>
      </c>
      <c r="F1577" s="108">
        <v>4.3400000000000001E-2</v>
      </c>
      <c r="G1577" s="187">
        <v>0</v>
      </c>
      <c r="H1577" s="108"/>
      <c r="I1577" s="108">
        <v>3.9300000000000002E-2</v>
      </c>
      <c r="J1577" s="108"/>
      <c r="K1577" s="108">
        <v>4.2500000000000003E-2</v>
      </c>
      <c r="L1577" s="108">
        <v>4.87E-2</v>
      </c>
      <c r="M1577" s="108"/>
      <c r="N1577" s="108"/>
      <c r="O1577" s="189">
        <f t="shared" si="48"/>
        <v>41275</v>
      </c>
      <c r="Q1577" s="185">
        <f t="shared" si="49"/>
        <v>2.0000000000000573E-4</v>
      </c>
    </row>
    <row r="1578" spans="1:17" x14ac:dyDescent="0.25">
      <c r="A1578" s="105">
        <v>41305</v>
      </c>
      <c r="B1578" t="s">
        <v>121</v>
      </c>
      <c r="C1578" s="108">
        <v>3.9800000000000002E-2</v>
      </c>
      <c r="D1578" s="108">
        <v>4.2000000000000003E-2</v>
      </c>
      <c r="E1578" s="108">
        <v>4.7500000000000001E-2</v>
      </c>
      <c r="F1578" s="108">
        <v>4.3099999999999999E-2</v>
      </c>
      <c r="G1578" s="187">
        <v>0</v>
      </c>
      <c r="H1578" s="108"/>
      <c r="I1578" s="108">
        <v>3.9E-2</v>
      </c>
      <c r="J1578" s="108"/>
      <c r="K1578" s="108">
        <v>4.2199999999999994E-2</v>
      </c>
      <c r="L1578" s="108">
        <v>4.8399999999999999E-2</v>
      </c>
      <c r="M1578" s="108"/>
      <c r="N1578" s="108"/>
      <c r="O1578" s="189">
        <f t="shared" si="48"/>
        <v>41275</v>
      </c>
      <c r="Q1578" s="185">
        <f t="shared" si="49"/>
        <v>1.9999999999999185E-4</v>
      </c>
    </row>
    <row r="1579" spans="1:17" x14ac:dyDescent="0.25">
      <c r="A1579" s="105">
        <v>41306</v>
      </c>
      <c r="B1579" t="s">
        <v>121</v>
      </c>
      <c r="C1579" s="108">
        <v>4.02E-2</v>
      </c>
      <c r="D1579" s="108">
        <v>4.2299999999999997E-2</v>
      </c>
      <c r="E1579" s="108">
        <v>4.7899999999999998E-2</v>
      </c>
      <c r="F1579" s="108">
        <v>4.3499999999999997E-2</v>
      </c>
      <c r="G1579" s="187">
        <v>0</v>
      </c>
      <c r="H1579" s="108"/>
      <c r="I1579" s="108">
        <v>3.9300000000000002E-2</v>
      </c>
      <c r="J1579" s="108"/>
      <c r="K1579" s="108">
        <v>4.2500000000000003E-2</v>
      </c>
      <c r="L1579" s="108">
        <v>4.8799999999999996E-2</v>
      </c>
      <c r="M1579" s="108"/>
      <c r="N1579" s="108"/>
      <c r="O1579" s="189">
        <f t="shared" si="48"/>
        <v>41306</v>
      </c>
      <c r="Q1579" s="185">
        <f t="shared" si="49"/>
        <v>2.0000000000000573E-4</v>
      </c>
    </row>
    <row r="1580" spans="1:17" x14ac:dyDescent="0.25">
      <c r="A1580" s="105">
        <v>41309</v>
      </c>
      <c r="B1580" t="s">
        <v>121</v>
      </c>
      <c r="C1580" s="108">
        <v>3.9899999999999998E-2</v>
      </c>
      <c r="D1580" s="108">
        <v>4.2000000000000003E-2</v>
      </c>
      <c r="E1580" s="108">
        <v>4.7500000000000001E-2</v>
      </c>
      <c r="F1580" s="108">
        <v>4.3099999999999999E-2</v>
      </c>
      <c r="G1580" s="187">
        <v>0</v>
      </c>
      <c r="H1580" s="108"/>
      <c r="I1580" s="108">
        <v>3.9E-2</v>
      </c>
      <c r="J1580" s="108"/>
      <c r="K1580" s="108">
        <v>4.2300000000000004E-2</v>
      </c>
      <c r="L1580" s="108">
        <v>4.8499999999999995E-2</v>
      </c>
      <c r="M1580" s="108"/>
      <c r="N1580" s="108"/>
      <c r="O1580" s="189">
        <f t="shared" si="48"/>
        <v>41306</v>
      </c>
      <c r="Q1580" s="185">
        <f t="shared" si="49"/>
        <v>3.0000000000000165E-4</v>
      </c>
    </row>
    <row r="1581" spans="1:17" x14ac:dyDescent="0.25">
      <c r="A1581" s="105">
        <v>41310</v>
      </c>
      <c r="B1581" t="s">
        <v>121</v>
      </c>
      <c r="C1581" s="108">
        <v>4.0099999999999997E-2</v>
      </c>
      <c r="D1581" s="108">
        <v>4.24E-2</v>
      </c>
      <c r="E1581" s="108">
        <v>4.7899999999999998E-2</v>
      </c>
      <c r="F1581" s="108">
        <v>4.3499999999999997E-2</v>
      </c>
      <c r="G1581" s="187">
        <v>0</v>
      </c>
      <c r="H1581" s="108"/>
      <c r="I1581" s="108">
        <v>3.9399999999999998E-2</v>
      </c>
      <c r="J1581" s="108"/>
      <c r="K1581" s="108">
        <v>4.2699999999999995E-2</v>
      </c>
      <c r="L1581" s="108">
        <v>4.8899999999999999E-2</v>
      </c>
      <c r="M1581" s="108"/>
      <c r="N1581" s="108"/>
      <c r="O1581" s="189">
        <f t="shared" si="48"/>
        <v>41306</v>
      </c>
      <c r="Q1581" s="185">
        <f t="shared" si="49"/>
        <v>2.9999999999999472E-4</v>
      </c>
    </row>
    <row r="1582" spans="1:17" x14ac:dyDescent="0.25">
      <c r="A1582" s="105">
        <v>41311</v>
      </c>
      <c r="B1582" t="s">
        <v>121</v>
      </c>
      <c r="C1582" s="108">
        <v>3.9800000000000002E-2</v>
      </c>
      <c r="D1582" s="108">
        <v>4.2000000000000003E-2</v>
      </c>
      <c r="E1582" s="108">
        <v>4.7600000000000003E-2</v>
      </c>
      <c r="F1582" s="108">
        <v>4.3099999999999999E-2</v>
      </c>
      <c r="G1582" s="187">
        <v>0</v>
      </c>
      <c r="H1582" s="108"/>
      <c r="I1582" s="108">
        <v>3.9E-2</v>
      </c>
      <c r="J1582" s="108"/>
      <c r="K1582" s="108">
        <v>4.1900000000000007E-2</v>
      </c>
      <c r="L1582" s="108">
        <v>4.8600000000000004E-2</v>
      </c>
      <c r="M1582" s="108"/>
      <c r="N1582" s="108"/>
      <c r="O1582" s="189">
        <f t="shared" si="48"/>
        <v>41306</v>
      </c>
      <c r="Q1582" s="185">
        <f t="shared" si="49"/>
        <v>-9.9999999999995925E-5</v>
      </c>
    </row>
    <row r="1583" spans="1:17" x14ac:dyDescent="0.25">
      <c r="A1583" s="105">
        <v>41312</v>
      </c>
      <c r="B1583" t="s">
        <v>121</v>
      </c>
      <c r="C1583" s="108">
        <v>3.9600000000000003E-2</v>
      </c>
      <c r="D1583" s="108">
        <v>4.1799999999999997E-2</v>
      </c>
      <c r="E1583" s="108">
        <v>4.7399999999999998E-2</v>
      </c>
      <c r="F1583" s="108">
        <v>4.2900000000000001E-2</v>
      </c>
      <c r="G1583" s="187">
        <v>0</v>
      </c>
      <c r="H1583" s="108"/>
      <c r="I1583" s="108">
        <v>3.8800000000000001E-2</v>
      </c>
      <c r="J1583" s="108"/>
      <c r="K1583" s="108">
        <v>4.1799999999999997E-2</v>
      </c>
      <c r="L1583" s="108">
        <v>4.8399999999999999E-2</v>
      </c>
      <c r="M1583" s="108"/>
      <c r="N1583" s="108"/>
      <c r="O1583" s="189">
        <f t="shared" si="48"/>
        <v>41306</v>
      </c>
      <c r="Q1583" s="185">
        <f t="shared" si="49"/>
        <v>0</v>
      </c>
    </row>
    <row r="1584" spans="1:17" x14ac:dyDescent="0.25">
      <c r="A1584" s="105">
        <v>41313</v>
      </c>
      <c r="B1584" t="s">
        <v>121</v>
      </c>
      <c r="C1584" s="108">
        <v>3.9600000000000003E-2</v>
      </c>
      <c r="D1584" s="108">
        <v>4.19E-2</v>
      </c>
      <c r="E1584" s="108">
        <v>4.7399999999999998E-2</v>
      </c>
      <c r="F1584" s="108">
        <v>4.2999999999999997E-2</v>
      </c>
      <c r="G1584" s="187">
        <v>0</v>
      </c>
      <c r="H1584" s="108"/>
      <c r="I1584" s="108">
        <v>3.8900000000000004E-2</v>
      </c>
      <c r="J1584" s="108"/>
      <c r="K1584" s="108">
        <v>4.1799999999999997E-2</v>
      </c>
      <c r="L1584" s="108">
        <v>4.8499999999999995E-2</v>
      </c>
      <c r="M1584" s="108"/>
      <c r="N1584" s="108"/>
      <c r="O1584" s="189">
        <f t="shared" si="48"/>
        <v>41306</v>
      </c>
      <c r="Q1584" s="185">
        <f t="shared" si="49"/>
        <v>-1.0000000000000286E-4</v>
      </c>
    </row>
    <row r="1585" spans="1:17" x14ac:dyDescent="0.25">
      <c r="A1585" s="105">
        <v>41316</v>
      </c>
      <c r="B1585" t="s">
        <v>121</v>
      </c>
      <c r="C1585" s="108">
        <v>3.9100000000000003E-2</v>
      </c>
      <c r="D1585" s="108">
        <v>4.1599999999999998E-2</v>
      </c>
      <c r="E1585" s="108">
        <v>4.7300000000000002E-2</v>
      </c>
      <c r="F1585" s="108">
        <v>4.2700000000000002E-2</v>
      </c>
      <c r="G1585" s="187">
        <v>0</v>
      </c>
      <c r="H1585" s="108"/>
      <c r="I1585" s="108">
        <v>3.8699999999999998E-2</v>
      </c>
      <c r="J1585" s="108"/>
      <c r="K1585" s="108">
        <v>4.1599999999999998E-2</v>
      </c>
      <c r="L1585" s="108">
        <v>4.8300000000000003E-2</v>
      </c>
      <c r="M1585" s="108"/>
      <c r="N1585" s="108"/>
      <c r="O1585" s="189">
        <f t="shared" si="48"/>
        <v>41306</v>
      </c>
      <c r="Q1585" s="185">
        <f t="shared" si="49"/>
        <v>0</v>
      </c>
    </row>
    <row r="1586" spans="1:17" x14ac:dyDescent="0.25">
      <c r="A1586" s="105">
        <v>41317</v>
      </c>
      <c r="B1586" t="s">
        <v>121</v>
      </c>
      <c r="C1586" s="108">
        <v>3.95E-2</v>
      </c>
      <c r="D1586" s="108">
        <v>4.2000000000000003E-2</v>
      </c>
      <c r="E1586" s="108">
        <v>4.7699999999999999E-2</v>
      </c>
      <c r="F1586" s="108">
        <v>4.3099999999999999E-2</v>
      </c>
      <c r="G1586" s="187">
        <v>0</v>
      </c>
      <c r="H1586" s="108"/>
      <c r="I1586" s="108">
        <v>3.9100000000000003E-2</v>
      </c>
      <c r="J1586" s="108"/>
      <c r="K1586" s="108">
        <v>4.2000000000000003E-2</v>
      </c>
      <c r="L1586" s="108">
        <v>4.87E-2</v>
      </c>
      <c r="M1586" s="108"/>
      <c r="N1586" s="108"/>
      <c r="O1586" s="189">
        <f t="shared" si="48"/>
        <v>41306</v>
      </c>
      <c r="Q1586" s="185">
        <f t="shared" si="49"/>
        <v>0</v>
      </c>
    </row>
    <row r="1587" spans="1:17" x14ac:dyDescent="0.25">
      <c r="A1587" s="105">
        <v>41318</v>
      </c>
      <c r="B1587" t="s">
        <v>121</v>
      </c>
      <c r="C1587" s="108">
        <v>3.9899999999999998E-2</v>
      </c>
      <c r="D1587" s="108">
        <v>4.2299999999999997E-2</v>
      </c>
      <c r="E1587" s="108">
        <v>4.7899999999999998E-2</v>
      </c>
      <c r="F1587" s="108">
        <v>4.3400000000000001E-2</v>
      </c>
      <c r="G1587" s="187">
        <v>0</v>
      </c>
      <c r="H1587" s="108"/>
      <c r="I1587" s="108">
        <v>3.9399999999999998E-2</v>
      </c>
      <c r="J1587" s="108"/>
      <c r="K1587" s="108">
        <v>4.2300000000000004E-2</v>
      </c>
      <c r="L1587" s="108">
        <v>4.8899999999999999E-2</v>
      </c>
      <c r="M1587" s="108"/>
      <c r="N1587" s="108"/>
      <c r="O1587" s="189">
        <f t="shared" si="48"/>
        <v>41306</v>
      </c>
      <c r="Q1587" s="185">
        <f t="shared" si="49"/>
        <v>0</v>
      </c>
    </row>
    <row r="1588" spans="1:17" x14ac:dyDescent="0.25">
      <c r="A1588" s="105">
        <v>41319</v>
      </c>
      <c r="B1588" t="s">
        <v>121</v>
      </c>
      <c r="C1588" s="108">
        <v>3.9399999999999998E-2</v>
      </c>
      <c r="D1588" s="108">
        <v>4.19E-2</v>
      </c>
      <c r="E1588" s="108">
        <v>4.7500000000000001E-2</v>
      </c>
      <c r="F1588" s="108">
        <v>4.2900000000000001E-2</v>
      </c>
      <c r="G1588" s="187">
        <v>0</v>
      </c>
      <c r="H1588" s="108"/>
      <c r="I1588" s="108">
        <v>3.9E-2</v>
      </c>
      <c r="J1588" s="108"/>
      <c r="K1588" s="108">
        <v>4.1900000000000007E-2</v>
      </c>
      <c r="L1588" s="108">
        <v>4.8499999999999995E-2</v>
      </c>
      <c r="M1588" s="108"/>
      <c r="N1588" s="108"/>
      <c r="O1588" s="189">
        <f t="shared" si="48"/>
        <v>41306</v>
      </c>
      <c r="Q1588" s="185">
        <f t="shared" si="49"/>
        <v>0</v>
      </c>
    </row>
    <row r="1589" spans="1:17" x14ac:dyDescent="0.25">
      <c r="A1589" s="105">
        <v>41320</v>
      </c>
      <c r="B1589" t="s">
        <v>121</v>
      </c>
      <c r="C1589" s="108">
        <v>3.9600000000000003E-2</v>
      </c>
      <c r="D1589" s="108">
        <v>4.2000000000000003E-2</v>
      </c>
      <c r="E1589" s="108">
        <v>4.7600000000000003E-2</v>
      </c>
      <c r="F1589" s="108">
        <v>4.3099999999999999E-2</v>
      </c>
      <c r="G1589" s="187">
        <v>0</v>
      </c>
      <c r="H1589" s="108"/>
      <c r="I1589" s="108">
        <v>3.9100000000000003E-2</v>
      </c>
      <c r="J1589" s="108"/>
      <c r="K1589" s="108">
        <v>4.2099999999999999E-2</v>
      </c>
      <c r="L1589" s="108">
        <v>4.8600000000000004E-2</v>
      </c>
      <c r="M1589" s="108"/>
      <c r="N1589" s="108"/>
      <c r="O1589" s="189">
        <f t="shared" si="48"/>
        <v>41306</v>
      </c>
      <c r="Q1589" s="185">
        <f t="shared" si="49"/>
        <v>9.9999999999995925E-5</v>
      </c>
    </row>
    <row r="1590" spans="1:17" x14ac:dyDescent="0.25">
      <c r="A1590" s="105">
        <v>41324</v>
      </c>
      <c r="B1590" t="s">
        <v>121</v>
      </c>
      <c r="C1590" s="108">
        <v>3.9899999999999998E-2</v>
      </c>
      <c r="D1590" s="108">
        <v>4.2299999999999997E-2</v>
      </c>
      <c r="E1590" s="108">
        <v>4.7899999999999998E-2</v>
      </c>
      <c r="F1590" s="108">
        <v>4.3400000000000001E-2</v>
      </c>
      <c r="G1590" s="187">
        <v>0</v>
      </c>
      <c r="H1590" s="108"/>
      <c r="I1590" s="108">
        <v>3.95E-2</v>
      </c>
      <c r="J1590" s="108"/>
      <c r="K1590" s="108">
        <v>4.24E-2</v>
      </c>
      <c r="L1590" s="108">
        <v>4.8899999999999999E-2</v>
      </c>
      <c r="M1590" s="108"/>
      <c r="N1590" s="108"/>
      <c r="O1590" s="189">
        <f t="shared" si="48"/>
        <v>41306</v>
      </c>
      <c r="Q1590" s="185">
        <f t="shared" si="49"/>
        <v>1.0000000000000286E-4</v>
      </c>
    </row>
    <row r="1591" spans="1:17" x14ac:dyDescent="0.25">
      <c r="A1591" s="105">
        <v>41325</v>
      </c>
      <c r="B1591" t="s">
        <v>121</v>
      </c>
      <c r="C1591" s="108">
        <v>3.9899999999999998E-2</v>
      </c>
      <c r="D1591" s="108">
        <v>4.2299999999999997E-2</v>
      </c>
      <c r="E1591" s="108">
        <v>4.7899999999999998E-2</v>
      </c>
      <c r="F1591" s="108">
        <v>4.3400000000000001E-2</v>
      </c>
      <c r="G1591" s="187">
        <v>0</v>
      </c>
      <c r="H1591" s="108"/>
      <c r="I1591" s="108">
        <v>3.9599999999999996E-2</v>
      </c>
      <c r="J1591" s="108"/>
      <c r="K1591" s="108">
        <v>4.24E-2</v>
      </c>
      <c r="L1591" s="108">
        <v>4.8899999999999999E-2</v>
      </c>
      <c r="M1591" s="108"/>
      <c r="N1591" s="108"/>
      <c r="O1591" s="189">
        <f t="shared" si="48"/>
        <v>41306</v>
      </c>
      <c r="Q1591" s="185">
        <f t="shared" si="49"/>
        <v>1.0000000000000286E-4</v>
      </c>
    </row>
    <row r="1592" spans="1:17" x14ac:dyDescent="0.25">
      <c r="A1592" s="105">
        <v>41326</v>
      </c>
      <c r="B1592" t="s">
        <v>121</v>
      </c>
      <c r="C1592" s="108">
        <v>3.95E-2</v>
      </c>
      <c r="D1592" s="108">
        <v>4.19E-2</v>
      </c>
      <c r="E1592" s="108">
        <v>4.7600000000000003E-2</v>
      </c>
      <c r="F1592" s="108">
        <v>4.2999999999999997E-2</v>
      </c>
      <c r="G1592" s="187">
        <v>0</v>
      </c>
      <c r="H1592" s="108"/>
      <c r="I1592" s="108">
        <v>3.9100000000000003E-2</v>
      </c>
      <c r="J1592" s="108"/>
      <c r="K1592" s="108">
        <v>4.2000000000000003E-2</v>
      </c>
      <c r="L1592" s="108">
        <v>4.8600000000000004E-2</v>
      </c>
      <c r="M1592" s="108"/>
      <c r="N1592" s="108"/>
      <c r="O1592" s="189">
        <f t="shared" si="48"/>
        <v>41306</v>
      </c>
      <c r="Q1592" s="185">
        <f t="shared" si="49"/>
        <v>1.0000000000000286E-4</v>
      </c>
    </row>
    <row r="1593" spans="1:17" x14ac:dyDescent="0.25">
      <c r="A1593" s="105">
        <v>41327</v>
      </c>
      <c r="B1593" t="s">
        <v>121</v>
      </c>
      <c r="C1593" s="108">
        <v>3.9300000000000002E-2</v>
      </c>
      <c r="D1593" s="108">
        <v>4.1799999999999997E-2</v>
      </c>
      <c r="E1593" s="108">
        <v>4.7399999999999998E-2</v>
      </c>
      <c r="F1593" s="108">
        <v>4.2799999999999998E-2</v>
      </c>
      <c r="G1593" s="187">
        <v>0</v>
      </c>
      <c r="H1593" s="108"/>
      <c r="I1593" s="108">
        <v>3.9E-2</v>
      </c>
      <c r="J1593" s="108"/>
      <c r="K1593" s="108">
        <v>4.1900000000000007E-2</v>
      </c>
      <c r="L1593" s="108">
        <v>4.8399999999999999E-2</v>
      </c>
      <c r="M1593" s="108"/>
      <c r="N1593" s="108"/>
      <c r="O1593" s="189">
        <f t="shared" si="48"/>
        <v>41306</v>
      </c>
      <c r="Q1593" s="185">
        <f t="shared" si="49"/>
        <v>1.000000000000098E-4</v>
      </c>
    </row>
    <row r="1594" spans="1:17" x14ac:dyDescent="0.25">
      <c r="A1594" s="105">
        <v>41330</v>
      </c>
      <c r="B1594" t="s">
        <v>121</v>
      </c>
      <c r="C1594" s="108">
        <v>3.8699999999999998E-2</v>
      </c>
      <c r="D1594" s="108">
        <v>4.1099999999999998E-2</v>
      </c>
      <c r="E1594" s="108">
        <v>4.6699999999999998E-2</v>
      </c>
      <c r="F1594" s="108">
        <v>4.2200000000000001E-2</v>
      </c>
      <c r="G1594" s="187">
        <v>0</v>
      </c>
      <c r="H1594" s="108"/>
      <c r="I1594" s="108">
        <v>3.8399999999999997E-2</v>
      </c>
      <c r="J1594" s="108"/>
      <c r="K1594" s="108">
        <v>4.1200000000000001E-2</v>
      </c>
      <c r="L1594" s="108">
        <v>4.7699999999999992E-2</v>
      </c>
      <c r="M1594" s="108"/>
      <c r="N1594" s="108"/>
      <c r="O1594" s="189">
        <f t="shared" si="48"/>
        <v>41306</v>
      </c>
      <c r="Q1594" s="185">
        <f t="shared" si="49"/>
        <v>1.0000000000000286E-4</v>
      </c>
    </row>
    <row r="1595" spans="1:17" x14ac:dyDescent="0.25">
      <c r="A1595" s="105">
        <v>41331</v>
      </c>
      <c r="B1595" t="s">
        <v>121</v>
      </c>
      <c r="C1595" s="108">
        <v>3.85E-2</v>
      </c>
      <c r="D1595" s="108">
        <v>4.1000000000000002E-2</v>
      </c>
      <c r="E1595" s="108">
        <v>4.6699999999999998E-2</v>
      </c>
      <c r="F1595" s="108">
        <v>4.2099999999999999E-2</v>
      </c>
      <c r="G1595" s="187">
        <v>0</v>
      </c>
      <c r="H1595" s="108"/>
      <c r="I1595" s="108">
        <v>3.8199999999999998E-2</v>
      </c>
      <c r="J1595" s="108"/>
      <c r="K1595" s="108">
        <v>4.1200000000000001E-2</v>
      </c>
      <c r="L1595" s="108">
        <v>4.7800000000000002E-2</v>
      </c>
      <c r="M1595" s="108"/>
      <c r="N1595" s="108"/>
      <c r="O1595" s="189">
        <f t="shared" si="48"/>
        <v>41306</v>
      </c>
      <c r="Q1595" s="185">
        <f t="shared" si="49"/>
        <v>1.9999999999999879E-4</v>
      </c>
    </row>
    <row r="1596" spans="1:17" x14ac:dyDescent="0.25">
      <c r="A1596" s="105">
        <v>41332</v>
      </c>
      <c r="B1596" t="s">
        <v>121</v>
      </c>
      <c r="C1596" s="108">
        <v>3.8800000000000001E-2</v>
      </c>
      <c r="D1596" s="108">
        <v>4.1300000000000003E-2</v>
      </c>
      <c r="E1596" s="108">
        <v>4.7E-2</v>
      </c>
      <c r="F1596" s="108">
        <v>4.24E-2</v>
      </c>
      <c r="G1596" s="187">
        <v>0</v>
      </c>
      <c r="H1596" s="108"/>
      <c r="I1596" s="108">
        <v>3.85E-2</v>
      </c>
      <c r="J1596" s="108"/>
      <c r="K1596" s="108">
        <v>4.1500000000000002E-2</v>
      </c>
      <c r="L1596" s="108">
        <v>4.8099999999999997E-2</v>
      </c>
      <c r="M1596" s="108"/>
      <c r="N1596" s="108"/>
      <c r="O1596" s="189">
        <f t="shared" si="48"/>
        <v>41306</v>
      </c>
      <c r="Q1596" s="185">
        <f t="shared" si="49"/>
        <v>1.9999999999999879E-4</v>
      </c>
    </row>
    <row r="1597" spans="1:17" x14ac:dyDescent="0.25">
      <c r="A1597" s="105">
        <v>41333</v>
      </c>
      <c r="B1597" t="s">
        <v>121</v>
      </c>
      <c r="C1597" s="108">
        <v>3.8699999999999998E-2</v>
      </c>
      <c r="D1597" s="108">
        <v>4.1200000000000001E-2</v>
      </c>
      <c r="E1597" s="108">
        <v>4.6600000000000003E-2</v>
      </c>
      <c r="F1597" s="108">
        <v>4.2200000000000001E-2</v>
      </c>
      <c r="G1597" s="187">
        <v>0</v>
      </c>
      <c r="H1597" s="108"/>
      <c r="I1597" s="108">
        <v>3.8399999999999997E-2</v>
      </c>
      <c r="J1597" s="108"/>
      <c r="K1597" s="108">
        <v>4.1399999999999999E-2</v>
      </c>
      <c r="L1597" s="108">
        <v>4.7800000000000002E-2</v>
      </c>
      <c r="M1597" s="108"/>
      <c r="N1597" s="108"/>
      <c r="O1597" s="189">
        <f t="shared" si="48"/>
        <v>41306</v>
      </c>
      <c r="Q1597" s="185">
        <f t="shared" si="49"/>
        <v>1.9999999999999879E-4</v>
      </c>
    </row>
    <row r="1598" spans="1:17" x14ac:dyDescent="0.25">
      <c r="A1598" s="105">
        <v>41334</v>
      </c>
      <c r="B1598" t="s">
        <v>121</v>
      </c>
      <c r="C1598" s="108">
        <v>3.85E-2</v>
      </c>
      <c r="D1598" s="108">
        <v>4.0899999999999999E-2</v>
      </c>
      <c r="E1598" s="108">
        <v>4.6300000000000001E-2</v>
      </c>
      <c r="F1598" s="108">
        <v>4.19E-2</v>
      </c>
      <c r="G1598" s="187">
        <v>0</v>
      </c>
      <c r="H1598" s="108"/>
      <c r="I1598" s="108">
        <v>3.8300000000000001E-2</v>
      </c>
      <c r="J1598" s="108"/>
      <c r="K1598" s="108">
        <v>4.1200000000000001E-2</v>
      </c>
      <c r="L1598" s="108">
        <v>4.7599999999999996E-2</v>
      </c>
      <c r="M1598" s="108"/>
      <c r="N1598" s="108"/>
      <c r="O1598" s="189">
        <f t="shared" si="48"/>
        <v>41334</v>
      </c>
      <c r="Q1598" s="185">
        <f t="shared" si="49"/>
        <v>3.0000000000000165E-4</v>
      </c>
    </row>
    <row r="1599" spans="1:17" x14ac:dyDescent="0.25">
      <c r="A1599" s="105">
        <v>41337</v>
      </c>
      <c r="B1599" t="s">
        <v>121</v>
      </c>
      <c r="C1599" s="108">
        <v>3.8699999999999998E-2</v>
      </c>
      <c r="D1599" s="108">
        <v>4.1099999999999998E-2</v>
      </c>
      <c r="E1599" s="108">
        <v>4.65E-2</v>
      </c>
      <c r="F1599" s="108">
        <v>4.2099999999999999E-2</v>
      </c>
      <c r="G1599" s="187">
        <v>0</v>
      </c>
      <c r="H1599" s="108"/>
      <c r="I1599" s="108">
        <v>3.85E-2</v>
      </c>
      <c r="J1599" s="108"/>
      <c r="K1599" s="108">
        <v>4.1399999999999999E-2</v>
      </c>
      <c r="L1599" s="108">
        <v>4.7800000000000002E-2</v>
      </c>
      <c r="M1599" s="108"/>
      <c r="N1599" s="108"/>
      <c r="O1599" s="189">
        <f t="shared" si="48"/>
        <v>41334</v>
      </c>
      <c r="Q1599" s="185">
        <f t="shared" si="49"/>
        <v>3.0000000000000165E-4</v>
      </c>
    </row>
    <row r="1600" spans="1:17" x14ac:dyDescent="0.25">
      <c r="A1600" s="105">
        <v>41338</v>
      </c>
      <c r="B1600" t="s">
        <v>121</v>
      </c>
      <c r="C1600" s="108">
        <v>3.8899999999999997E-2</v>
      </c>
      <c r="D1600" s="108">
        <v>4.1300000000000003E-2</v>
      </c>
      <c r="E1600" s="108">
        <v>4.6699999999999998E-2</v>
      </c>
      <c r="F1600" s="108">
        <v>4.2299999999999997E-2</v>
      </c>
      <c r="G1600" s="187">
        <v>0</v>
      </c>
      <c r="H1600" s="108"/>
      <c r="I1600" s="108">
        <v>3.8699999999999998E-2</v>
      </c>
      <c r="J1600" s="108"/>
      <c r="K1600" s="108">
        <v>4.1599999999999998E-2</v>
      </c>
      <c r="L1600" s="108">
        <v>4.8000000000000001E-2</v>
      </c>
      <c r="M1600" s="108"/>
      <c r="N1600" s="108"/>
      <c r="O1600" s="189">
        <f t="shared" si="48"/>
        <v>41334</v>
      </c>
      <c r="Q1600" s="185">
        <f t="shared" si="49"/>
        <v>2.9999999999999472E-4</v>
      </c>
    </row>
    <row r="1601" spans="1:17" x14ac:dyDescent="0.25">
      <c r="A1601" s="105">
        <v>41339</v>
      </c>
      <c r="B1601" t="s">
        <v>121</v>
      </c>
      <c r="C1601" s="108">
        <v>3.9300000000000002E-2</v>
      </c>
      <c r="D1601" s="108">
        <v>4.1700000000000001E-2</v>
      </c>
      <c r="E1601" s="108">
        <v>4.7100000000000003E-2</v>
      </c>
      <c r="F1601" s="108">
        <v>4.2700000000000002E-2</v>
      </c>
      <c r="G1601" s="187">
        <v>0</v>
      </c>
      <c r="H1601" s="108"/>
      <c r="I1601" s="108">
        <v>3.9100000000000003E-2</v>
      </c>
      <c r="J1601" s="108"/>
      <c r="K1601" s="108">
        <v>4.2000000000000003E-2</v>
      </c>
      <c r="L1601" s="108">
        <v>4.8399999999999999E-2</v>
      </c>
      <c r="M1601" s="108"/>
      <c r="N1601" s="108"/>
      <c r="O1601" s="189">
        <f t="shared" si="48"/>
        <v>41334</v>
      </c>
      <c r="Q1601" s="185">
        <f t="shared" si="49"/>
        <v>3.0000000000000165E-4</v>
      </c>
    </row>
    <row r="1602" spans="1:17" x14ac:dyDescent="0.25">
      <c r="A1602" s="105">
        <v>41340</v>
      </c>
      <c r="B1602" t="s">
        <v>121</v>
      </c>
      <c r="C1602" s="108">
        <v>3.9800000000000002E-2</v>
      </c>
      <c r="D1602" s="108">
        <v>4.2200000000000001E-2</v>
      </c>
      <c r="E1602" s="108">
        <v>4.7600000000000003E-2</v>
      </c>
      <c r="F1602" s="108">
        <v>4.3200000000000002E-2</v>
      </c>
      <c r="G1602" s="187">
        <v>0</v>
      </c>
      <c r="H1602" s="108"/>
      <c r="I1602" s="108">
        <v>3.9599999999999996E-2</v>
      </c>
      <c r="J1602" s="108"/>
      <c r="K1602" s="108">
        <v>4.2500000000000003E-2</v>
      </c>
      <c r="L1602" s="108">
        <v>4.8899999999999999E-2</v>
      </c>
      <c r="M1602" s="108"/>
      <c r="N1602" s="108"/>
      <c r="O1602" s="189">
        <f t="shared" si="48"/>
        <v>41334</v>
      </c>
      <c r="Q1602" s="185">
        <f t="shared" si="49"/>
        <v>3.0000000000000165E-4</v>
      </c>
    </row>
    <row r="1603" spans="1:17" x14ac:dyDescent="0.25">
      <c r="A1603" s="105">
        <v>41341</v>
      </c>
      <c r="B1603" t="s">
        <v>121</v>
      </c>
      <c r="C1603" s="108">
        <v>4.0300000000000002E-2</v>
      </c>
      <c r="D1603" s="108">
        <v>4.2700000000000002E-2</v>
      </c>
      <c r="E1603" s="108">
        <v>4.8099999999999997E-2</v>
      </c>
      <c r="F1603" s="108">
        <v>4.3700000000000003E-2</v>
      </c>
      <c r="G1603" s="187">
        <v>0</v>
      </c>
      <c r="H1603" s="108"/>
      <c r="I1603" s="108">
        <v>4.0199999999999993E-2</v>
      </c>
      <c r="J1603" s="108"/>
      <c r="K1603" s="108">
        <v>4.2999999999999997E-2</v>
      </c>
      <c r="L1603" s="108">
        <v>4.9400000000000006E-2</v>
      </c>
      <c r="M1603" s="108"/>
      <c r="N1603" s="108"/>
      <c r="O1603" s="189">
        <f t="shared" si="48"/>
        <v>41334</v>
      </c>
      <c r="Q1603" s="185">
        <f t="shared" si="49"/>
        <v>2.9999999999999472E-4</v>
      </c>
    </row>
    <row r="1604" spans="1:17" x14ac:dyDescent="0.25">
      <c r="A1604" s="105">
        <v>41344</v>
      </c>
      <c r="B1604" t="s">
        <v>121</v>
      </c>
      <c r="C1604" s="108">
        <v>4.0399999999999998E-2</v>
      </c>
      <c r="D1604" s="108">
        <v>4.2799999999999998E-2</v>
      </c>
      <c r="E1604" s="108">
        <v>4.8099999999999997E-2</v>
      </c>
      <c r="F1604" s="108">
        <v>4.3799999999999999E-2</v>
      </c>
      <c r="G1604" s="187">
        <v>0</v>
      </c>
      <c r="H1604" s="108"/>
      <c r="I1604" s="108">
        <v>4.0199999999999993E-2</v>
      </c>
      <c r="J1604" s="108"/>
      <c r="K1604" s="108">
        <v>4.2999999999999997E-2</v>
      </c>
      <c r="L1604" s="108">
        <v>4.9400000000000006E-2</v>
      </c>
      <c r="M1604" s="108"/>
      <c r="N1604" s="108"/>
      <c r="O1604" s="189">
        <f t="shared" si="48"/>
        <v>41334</v>
      </c>
      <c r="Q1604" s="185">
        <f t="shared" si="49"/>
        <v>1.9999999999999879E-4</v>
      </c>
    </row>
    <row r="1605" spans="1:17" x14ac:dyDescent="0.25">
      <c r="A1605" s="105">
        <v>41345</v>
      </c>
      <c r="B1605" t="s">
        <v>121</v>
      </c>
      <c r="C1605" s="108">
        <v>0.04</v>
      </c>
      <c r="D1605" s="108">
        <v>4.2500000000000003E-2</v>
      </c>
      <c r="E1605" s="108">
        <v>4.7699999999999999E-2</v>
      </c>
      <c r="F1605" s="108">
        <v>4.3400000000000001E-2</v>
      </c>
      <c r="G1605" s="187">
        <v>0</v>
      </c>
      <c r="H1605" s="108"/>
      <c r="I1605" s="108">
        <v>3.9800000000000002E-2</v>
      </c>
      <c r="J1605" s="108"/>
      <c r="K1605" s="108">
        <v>4.2699999999999995E-2</v>
      </c>
      <c r="L1605" s="108">
        <v>4.9000000000000002E-2</v>
      </c>
      <c r="M1605" s="108"/>
      <c r="N1605" s="108"/>
      <c r="O1605" s="189">
        <f t="shared" ref="O1605:O1668" si="50">DATE(YEAR(A1605),MONTH(A1605),1)</f>
        <v>41334</v>
      </c>
      <c r="Q1605" s="185">
        <f t="shared" ref="Q1605:Q1668" si="51">K1605-D1605</f>
        <v>1.9999999999999185E-4</v>
      </c>
    </row>
    <row r="1606" spans="1:17" x14ac:dyDescent="0.25">
      <c r="A1606" s="105">
        <v>41346</v>
      </c>
      <c r="B1606" t="s">
        <v>121</v>
      </c>
      <c r="C1606" s="108">
        <v>0.04</v>
      </c>
      <c r="D1606" s="108">
        <v>4.2500000000000003E-2</v>
      </c>
      <c r="E1606" s="108">
        <v>4.7600000000000003E-2</v>
      </c>
      <c r="F1606" s="108">
        <v>4.3400000000000001E-2</v>
      </c>
      <c r="G1606" s="187">
        <v>0</v>
      </c>
      <c r="H1606" s="108"/>
      <c r="I1606" s="108">
        <v>3.9800000000000002E-2</v>
      </c>
      <c r="J1606" s="108"/>
      <c r="K1606" s="108">
        <v>4.2699999999999995E-2</v>
      </c>
      <c r="L1606" s="108">
        <v>4.8899999999999999E-2</v>
      </c>
      <c r="M1606" s="108"/>
      <c r="N1606" s="108"/>
      <c r="O1606" s="189">
        <f t="shared" si="50"/>
        <v>41334</v>
      </c>
      <c r="Q1606" s="185">
        <f t="shared" si="51"/>
        <v>1.9999999999999185E-4</v>
      </c>
    </row>
    <row r="1607" spans="1:17" x14ac:dyDescent="0.25">
      <c r="A1607" s="105">
        <v>41347</v>
      </c>
      <c r="B1607" t="s">
        <v>121</v>
      </c>
      <c r="C1607" s="108">
        <v>4.02E-2</v>
      </c>
      <c r="D1607" s="108">
        <v>4.2799999999999998E-2</v>
      </c>
      <c r="E1607" s="108">
        <v>4.7899999999999998E-2</v>
      </c>
      <c r="F1607" s="108">
        <v>4.36E-2</v>
      </c>
      <c r="G1607" s="187">
        <v>0</v>
      </c>
      <c r="H1607" s="108"/>
      <c r="I1607" s="108">
        <v>4.0099999999999997E-2</v>
      </c>
      <c r="J1607" s="108"/>
      <c r="K1607" s="108">
        <v>4.2999999999999997E-2</v>
      </c>
      <c r="L1607" s="108">
        <v>4.9200000000000001E-2</v>
      </c>
      <c r="M1607" s="108"/>
      <c r="N1607" s="108"/>
      <c r="O1607" s="189">
        <f t="shared" si="50"/>
        <v>41334</v>
      </c>
      <c r="Q1607" s="185">
        <f t="shared" si="51"/>
        <v>1.9999999999999879E-4</v>
      </c>
    </row>
    <row r="1608" spans="1:17" x14ac:dyDescent="0.25">
      <c r="A1608" s="105">
        <v>41348</v>
      </c>
      <c r="B1608" t="s">
        <v>121</v>
      </c>
      <c r="C1608" s="108">
        <v>4.0099999999999997E-2</v>
      </c>
      <c r="D1608" s="108">
        <v>4.2599999999999999E-2</v>
      </c>
      <c r="E1608" s="108">
        <v>4.7699999999999999E-2</v>
      </c>
      <c r="F1608" s="108">
        <v>4.3499999999999997E-2</v>
      </c>
      <c r="G1608" s="187">
        <v>0</v>
      </c>
      <c r="H1608" s="108"/>
      <c r="I1608" s="108">
        <v>3.9900000000000005E-2</v>
      </c>
      <c r="J1608" s="108"/>
      <c r="K1608" s="108">
        <v>4.2800000000000005E-2</v>
      </c>
      <c r="L1608" s="108">
        <v>4.9000000000000002E-2</v>
      </c>
      <c r="M1608" s="108"/>
      <c r="N1608" s="108"/>
      <c r="O1608" s="189">
        <f t="shared" si="50"/>
        <v>41334</v>
      </c>
      <c r="Q1608" s="185">
        <f t="shared" si="51"/>
        <v>2.0000000000000573E-4</v>
      </c>
    </row>
    <row r="1609" spans="1:17" x14ac:dyDescent="0.25">
      <c r="A1609" s="105">
        <v>41351</v>
      </c>
      <c r="B1609" t="s">
        <v>121</v>
      </c>
      <c r="C1609" s="108">
        <v>3.9699999999999999E-2</v>
      </c>
      <c r="D1609" s="108">
        <v>4.2299999999999997E-2</v>
      </c>
      <c r="E1609" s="108">
        <v>4.7300000000000002E-2</v>
      </c>
      <c r="F1609" s="108">
        <v>4.3099999999999999E-2</v>
      </c>
      <c r="G1609" s="187">
        <v>0</v>
      </c>
      <c r="H1609" s="108"/>
      <c r="I1609" s="108">
        <v>3.95E-2</v>
      </c>
      <c r="J1609" s="108"/>
      <c r="K1609" s="108">
        <v>4.2500000000000003E-2</v>
      </c>
      <c r="L1609" s="108">
        <v>4.87E-2</v>
      </c>
      <c r="M1609" s="108"/>
      <c r="N1609" s="108"/>
      <c r="O1609" s="189">
        <f t="shared" si="50"/>
        <v>41334</v>
      </c>
      <c r="Q1609" s="185">
        <f t="shared" si="51"/>
        <v>2.0000000000000573E-4</v>
      </c>
    </row>
    <row r="1610" spans="1:17" x14ac:dyDescent="0.25">
      <c r="A1610" s="105">
        <v>41352</v>
      </c>
      <c r="B1610" t="s">
        <v>121</v>
      </c>
      <c r="C1610" s="108">
        <v>3.9199999999999999E-2</v>
      </c>
      <c r="D1610" s="108">
        <v>4.1700000000000001E-2</v>
      </c>
      <c r="E1610" s="108">
        <v>4.6800000000000001E-2</v>
      </c>
      <c r="F1610" s="108">
        <v>4.2599999999999999E-2</v>
      </c>
      <c r="G1610" s="187">
        <v>0</v>
      </c>
      <c r="H1610" s="108"/>
      <c r="I1610" s="108">
        <v>3.9E-2</v>
      </c>
      <c r="J1610" s="108"/>
      <c r="K1610" s="108">
        <v>4.1900000000000007E-2</v>
      </c>
      <c r="L1610" s="108">
        <v>4.82E-2</v>
      </c>
      <c r="M1610" s="108"/>
      <c r="N1610" s="108"/>
      <c r="O1610" s="189">
        <f t="shared" si="50"/>
        <v>41334</v>
      </c>
      <c r="Q1610" s="185">
        <f t="shared" si="51"/>
        <v>2.0000000000000573E-4</v>
      </c>
    </row>
    <row r="1611" spans="1:17" x14ac:dyDescent="0.25">
      <c r="A1611" s="105">
        <v>41353</v>
      </c>
      <c r="B1611" t="s">
        <v>121</v>
      </c>
      <c r="C1611" s="108">
        <v>3.95E-2</v>
      </c>
      <c r="D1611" s="108">
        <v>4.2099999999999999E-2</v>
      </c>
      <c r="E1611" s="108">
        <v>4.7199999999999999E-2</v>
      </c>
      <c r="F1611" s="108">
        <v>4.2900000000000001E-2</v>
      </c>
      <c r="G1611" s="187">
        <v>0</v>
      </c>
      <c r="H1611" s="108"/>
      <c r="I1611" s="108">
        <v>3.9399999999999998E-2</v>
      </c>
      <c r="J1611" s="108"/>
      <c r="K1611" s="108">
        <v>4.24E-2</v>
      </c>
      <c r="L1611" s="108">
        <v>4.8600000000000004E-2</v>
      </c>
      <c r="M1611" s="108"/>
      <c r="N1611" s="108"/>
      <c r="O1611" s="189">
        <f t="shared" si="50"/>
        <v>41334</v>
      </c>
      <c r="Q1611" s="185">
        <f t="shared" si="51"/>
        <v>3.0000000000000165E-4</v>
      </c>
    </row>
    <row r="1612" spans="1:17" x14ac:dyDescent="0.25">
      <c r="A1612" s="105">
        <v>41354</v>
      </c>
      <c r="B1612" t="s">
        <v>121</v>
      </c>
      <c r="C1612" s="108">
        <v>3.9300000000000002E-2</v>
      </c>
      <c r="D1612" s="108">
        <v>4.2000000000000003E-2</v>
      </c>
      <c r="E1612" s="108">
        <v>4.7100000000000003E-2</v>
      </c>
      <c r="F1612" s="108">
        <v>4.2799999999999998E-2</v>
      </c>
      <c r="G1612" s="187">
        <v>0</v>
      </c>
      <c r="H1612" s="108"/>
      <c r="I1612" s="108">
        <v>3.9300000000000002E-2</v>
      </c>
      <c r="J1612" s="108"/>
      <c r="K1612" s="108">
        <v>4.2300000000000004E-2</v>
      </c>
      <c r="L1612" s="108">
        <v>4.8499999999999995E-2</v>
      </c>
      <c r="M1612" s="108"/>
      <c r="N1612" s="108"/>
      <c r="O1612" s="189">
        <f t="shared" si="50"/>
        <v>41334</v>
      </c>
      <c r="Q1612" s="185">
        <f t="shared" si="51"/>
        <v>3.0000000000000165E-4</v>
      </c>
    </row>
    <row r="1613" spans="1:17" x14ac:dyDescent="0.25">
      <c r="A1613" s="105">
        <v>41355</v>
      </c>
      <c r="B1613" t="s">
        <v>121</v>
      </c>
      <c r="C1613" s="108">
        <v>3.9300000000000002E-2</v>
      </c>
      <c r="D1613" s="108">
        <v>4.1799999999999997E-2</v>
      </c>
      <c r="E1613" s="108">
        <v>4.6899999999999997E-2</v>
      </c>
      <c r="F1613" s="108">
        <v>4.2700000000000002E-2</v>
      </c>
      <c r="G1613" s="187">
        <v>0</v>
      </c>
      <c r="H1613" s="108"/>
      <c r="I1613" s="108">
        <v>3.9100000000000003E-2</v>
      </c>
      <c r="J1613" s="108"/>
      <c r="K1613" s="108">
        <v>4.2099999999999999E-2</v>
      </c>
      <c r="L1613" s="108">
        <v>4.8300000000000003E-2</v>
      </c>
      <c r="M1613" s="108"/>
      <c r="N1613" s="108"/>
      <c r="O1613" s="189">
        <f t="shared" si="50"/>
        <v>41334</v>
      </c>
      <c r="Q1613" s="185">
        <f t="shared" si="51"/>
        <v>3.0000000000000165E-4</v>
      </c>
    </row>
    <row r="1614" spans="1:17" x14ac:dyDescent="0.25">
      <c r="A1614" s="105">
        <v>41358</v>
      </c>
      <c r="B1614" t="s">
        <v>121</v>
      </c>
      <c r="C1614" s="108">
        <v>3.9399999999999998E-2</v>
      </c>
      <c r="D1614" s="108">
        <v>4.19E-2</v>
      </c>
      <c r="E1614" s="108">
        <v>4.7E-2</v>
      </c>
      <c r="F1614" s="108">
        <v>4.2799999999999998E-2</v>
      </c>
      <c r="G1614" s="187">
        <v>0</v>
      </c>
      <c r="H1614" s="108"/>
      <c r="I1614" s="108">
        <v>3.9199999999999999E-2</v>
      </c>
      <c r="J1614" s="108"/>
      <c r="K1614" s="108">
        <v>4.2199999999999994E-2</v>
      </c>
      <c r="L1614" s="108">
        <v>4.8399999999999999E-2</v>
      </c>
      <c r="M1614" s="108"/>
      <c r="N1614" s="108"/>
      <c r="O1614" s="189">
        <f t="shared" si="50"/>
        <v>41334</v>
      </c>
      <c r="Q1614" s="185">
        <f t="shared" si="51"/>
        <v>2.9999999999999472E-4</v>
      </c>
    </row>
    <row r="1615" spans="1:17" x14ac:dyDescent="0.25">
      <c r="A1615" s="105">
        <v>41360</v>
      </c>
      <c r="B1615" t="s">
        <v>121</v>
      </c>
      <c r="C1615" s="108">
        <v>3.9E-2</v>
      </c>
      <c r="D1615" s="108">
        <v>4.1500000000000002E-2</v>
      </c>
      <c r="E1615" s="108">
        <v>4.65E-2</v>
      </c>
      <c r="F1615" s="108">
        <v>4.2299999999999997E-2</v>
      </c>
      <c r="G1615" s="187">
        <v>0</v>
      </c>
      <c r="H1615" s="108"/>
      <c r="I1615" s="108">
        <v>3.8699999999999998E-2</v>
      </c>
      <c r="J1615" s="108"/>
      <c r="K1615" s="108">
        <v>4.1799999999999997E-2</v>
      </c>
      <c r="L1615" s="108">
        <v>4.8000000000000001E-2</v>
      </c>
      <c r="M1615" s="108"/>
      <c r="N1615" s="108"/>
      <c r="O1615" s="189">
        <f t="shared" si="50"/>
        <v>41334</v>
      </c>
      <c r="Q1615" s="185">
        <f t="shared" si="51"/>
        <v>2.9999999999999472E-4</v>
      </c>
    </row>
    <row r="1616" spans="1:17" x14ac:dyDescent="0.25">
      <c r="A1616" s="105">
        <v>41361</v>
      </c>
      <c r="B1616" t="s">
        <v>121</v>
      </c>
      <c r="C1616" s="108">
        <v>3.9300000000000002E-2</v>
      </c>
      <c r="D1616" s="108">
        <v>4.1700000000000001E-2</v>
      </c>
      <c r="E1616" s="108">
        <v>4.6800000000000001E-2</v>
      </c>
      <c r="F1616" s="108">
        <v>4.2599999999999999E-2</v>
      </c>
      <c r="G1616" s="187">
        <v>0</v>
      </c>
      <c r="H1616" s="108"/>
      <c r="I1616" s="108">
        <v>3.9E-2</v>
      </c>
      <c r="J1616" s="108"/>
      <c r="K1616" s="108">
        <v>4.2000000000000003E-2</v>
      </c>
      <c r="L1616" s="108">
        <v>4.8300000000000003E-2</v>
      </c>
      <c r="M1616" s="108"/>
      <c r="N1616" s="108"/>
      <c r="O1616" s="189">
        <f t="shared" si="50"/>
        <v>41334</v>
      </c>
      <c r="Q1616" s="185">
        <f t="shared" si="51"/>
        <v>3.0000000000000165E-4</v>
      </c>
    </row>
    <row r="1617" spans="1:17" x14ac:dyDescent="0.25">
      <c r="A1617" s="105">
        <v>41365</v>
      </c>
      <c r="B1617" t="s">
        <v>121</v>
      </c>
      <c r="C1617" s="108">
        <v>3.9E-2</v>
      </c>
      <c r="D1617" s="108">
        <v>4.1500000000000002E-2</v>
      </c>
      <c r="E1617" s="108">
        <v>4.6600000000000003E-2</v>
      </c>
      <c r="F1617" s="108">
        <v>4.24E-2</v>
      </c>
      <c r="G1617" s="187">
        <v>0</v>
      </c>
      <c r="H1617" s="108"/>
      <c r="I1617" s="108">
        <v>3.8900000000000004E-2</v>
      </c>
      <c r="J1617" s="108"/>
      <c r="K1617" s="108">
        <v>4.1799999999999997E-2</v>
      </c>
      <c r="L1617" s="108">
        <v>4.7699999999999992E-2</v>
      </c>
      <c r="M1617" s="108"/>
      <c r="N1617" s="108"/>
      <c r="O1617" s="189">
        <f t="shared" si="50"/>
        <v>41365</v>
      </c>
      <c r="Q1617" s="185">
        <f t="shared" si="51"/>
        <v>2.9999999999999472E-4</v>
      </c>
    </row>
    <row r="1618" spans="1:17" x14ac:dyDescent="0.25">
      <c r="A1618" s="105">
        <v>41366</v>
      </c>
      <c r="B1618" t="s">
        <v>121</v>
      </c>
      <c r="C1618" s="108">
        <v>3.9199999999999999E-2</v>
      </c>
      <c r="D1618" s="108">
        <v>4.1700000000000001E-2</v>
      </c>
      <c r="E1618" s="108">
        <v>4.6800000000000001E-2</v>
      </c>
      <c r="F1618" s="108">
        <v>4.2599999999999999E-2</v>
      </c>
      <c r="G1618" s="187">
        <v>0</v>
      </c>
      <c r="H1618" s="108"/>
      <c r="I1618" s="108">
        <v>3.9E-2</v>
      </c>
      <c r="J1618" s="108"/>
      <c r="K1618" s="108">
        <v>4.2000000000000003E-2</v>
      </c>
      <c r="L1618" s="108">
        <v>4.7899999999999998E-2</v>
      </c>
      <c r="M1618" s="108"/>
      <c r="N1618" s="108"/>
      <c r="O1618" s="189">
        <f t="shared" si="50"/>
        <v>41365</v>
      </c>
      <c r="Q1618" s="185">
        <f t="shared" si="51"/>
        <v>3.0000000000000165E-4</v>
      </c>
    </row>
    <row r="1619" spans="1:17" x14ac:dyDescent="0.25">
      <c r="A1619" s="105">
        <v>41367</v>
      </c>
      <c r="B1619" t="s">
        <v>121</v>
      </c>
      <c r="C1619" s="108">
        <v>3.8699999999999998E-2</v>
      </c>
      <c r="D1619" s="108">
        <v>4.1300000000000003E-2</v>
      </c>
      <c r="E1619" s="108">
        <v>4.6300000000000001E-2</v>
      </c>
      <c r="F1619" s="108">
        <v>4.2099999999999999E-2</v>
      </c>
      <c r="G1619" s="187">
        <v>0</v>
      </c>
      <c r="H1619" s="108"/>
      <c r="I1619" s="108">
        <v>3.8599999999999995E-2</v>
      </c>
      <c r="J1619" s="108"/>
      <c r="K1619" s="108">
        <v>4.1599999999999998E-2</v>
      </c>
      <c r="L1619" s="108">
        <v>4.7400000000000005E-2</v>
      </c>
      <c r="M1619" s="108"/>
      <c r="N1619" s="108"/>
      <c r="O1619" s="189">
        <f t="shared" si="50"/>
        <v>41365</v>
      </c>
      <c r="Q1619" s="185">
        <f t="shared" si="51"/>
        <v>2.9999999999999472E-4</v>
      </c>
    </row>
    <row r="1620" spans="1:17" x14ac:dyDescent="0.25">
      <c r="A1620" s="105">
        <v>41368</v>
      </c>
      <c r="B1620" t="s">
        <v>121</v>
      </c>
      <c r="C1620" s="108">
        <v>3.7999999999999999E-2</v>
      </c>
      <c r="D1620" s="108">
        <v>4.0500000000000001E-2</v>
      </c>
      <c r="E1620" s="108">
        <v>4.5499999999999999E-2</v>
      </c>
      <c r="F1620" s="108">
        <v>4.1300000000000003E-2</v>
      </c>
      <c r="G1620" s="187">
        <v>0</v>
      </c>
      <c r="H1620" s="108"/>
      <c r="I1620" s="108">
        <v>3.7900000000000003E-2</v>
      </c>
      <c r="J1620" s="108"/>
      <c r="K1620" s="108">
        <v>4.0800000000000003E-2</v>
      </c>
      <c r="L1620" s="108">
        <v>4.6600000000000003E-2</v>
      </c>
      <c r="M1620" s="108"/>
      <c r="N1620" s="108"/>
      <c r="O1620" s="189">
        <f t="shared" si="50"/>
        <v>41365</v>
      </c>
      <c r="Q1620" s="185">
        <f t="shared" si="51"/>
        <v>3.0000000000000165E-4</v>
      </c>
    </row>
    <row r="1621" spans="1:17" x14ac:dyDescent="0.25">
      <c r="A1621" s="105">
        <v>41369</v>
      </c>
      <c r="B1621" t="s">
        <v>121</v>
      </c>
      <c r="C1621" s="108">
        <v>3.6700000000000003E-2</v>
      </c>
      <c r="D1621" s="108">
        <v>3.9300000000000002E-2</v>
      </c>
      <c r="E1621" s="108">
        <v>4.4299999999999999E-2</v>
      </c>
      <c r="F1621" s="108">
        <v>4.0099999999999997E-2</v>
      </c>
      <c r="G1621" s="187">
        <v>0</v>
      </c>
      <c r="H1621" s="108"/>
      <c r="I1621" s="108">
        <v>3.6799999999999999E-2</v>
      </c>
      <c r="J1621" s="108"/>
      <c r="K1621" s="108">
        <v>3.9599999999999996E-2</v>
      </c>
      <c r="L1621" s="108">
        <v>4.5400000000000003E-2</v>
      </c>
      <c r="M1621" s="108"/>
      <c r="N1621" s="108"/>
      <c r="O1621" s="189">
        <f t="shared" si="50"/>
        <v>41365</v>
      </c>
      <c r="Q1621" s="185">
        <f t="shared" si="51"/>
        <v>2.9999999999999472E-4</v>
      </c>
    </row>
    <row r="1622" spans="1:17" x14ac:dyDescent="0.25">
      <c r="A1622" s="105">
        <v>41372</v>
      </c>
      <c r="B1622" t="s">
        <v>121</v>
      </c>
      <c r="C1622" s="108">
        <v>3.7199999999999997E-2</v>
      </c>
      <c r="D1622" s="108">
        <v>3.9699999999999999E-2</v>
      </c>
      <c r="E1622" s="108">
        <v>4.4699999999999997E-2</v>
      </c>
      <c r="F1622" s="108">
        <v>4.0500000000000001E-2</v>
      </c>
      <c r="G1622" s="187">
        <v>0</v>
      </c>
      <c r="H1622" s="108"/>
      <c r="I1622" s="108">
        <v>3.7200000000000004E-2</v>
      </c>
      <c r="J1622" s="108"/>
      <c r="K1622" s="108">
        <v>0.04</v>
      </c>
      <c r="L1622" s="108">
        <v>4.58E-2</v>
      </c>
      <c r="M1622" s="108"/>
      <c r="N1622" s="108"/>
      <c r="O1622" s="189">
        <f t="shared" si="50"/>
        <v>41365</v>
      </c>
      <c r="Q1622" s="185">
        <f t="shared" si="51"/>
        <v>3.0000000000000165E-4</v>
      </c>
    </row>
    <row r="1623" spans="1:17" x14ac:dyDescent="0.25">
      <c r="A1623" s="105">
        <v>41374</v>
      </c>
      <c r="B1623" t="s">
        <v>121</v>
      </c>
      <c r="C1623" s="108">
        <v>3.8199999999999998E-2</v>
      </c>
      <c r="D1623" s="108">
        <v>4.0800000000000003E-2</v>
      </c>
      <c r="E1623" s="108">
        <v>4.5699999999999998E-2</v>
      </c>
      <c r="F1623" s="108">
        <v>4.1599999999999998E-2</v>
      </c>
      <c r="G1623" s="187">
        <v>0</v>
      </c>
      <c r="H1623" s="108"/>
      <c r="I1623" s="108">
        <v>3.7900000000000003E-2</v>
      </c>
      <c r="J1623" s="108"/>
      <c r="K1623" s="108">
        <v>4.0999999999999995E-2</v>
      </c>
      <c r="L1623" s="108">
        <v>4.6699999999999998E-2</v>
      </c>
      <c r="M1623" s="108"/>
      <c r="N1623" s="108"/>
      <c r="O1623" s="189">
        <f t="shared" si="50"/>
        <v>41365</v>
      </c>
      <c r="Q1623" s="185">
        <f t="shared" si="51"/>
        <v>1.9999999999999185E-4</v>
      </c>
    </row>
    <row r="1624" spans="1:17" x14ac:dyDescent="0.25">
      <c r="A1624" s="105">
        <v>41379</v>
      </c>
      <c r="B1624" t="s">
        <v>121</v>
      </c>
      <c r="C1624" s="108">
        <v>3.6900000000000002E-2</v>
      </c>
      <c r="D1624" s="108">
        <v>3.9600000000000003E-2</v>
      </c>
      <c r="E1624" s="108">
        <v>4.4299999999999999E-2</v>
      </c>
      <c r="F1624" s="108">
        <v>4.0300000000000002E-2</v>
      </c>
      <c r="G1624" s="187">
        <v>0</v>
      </c>
      <c r="H1624" s="108"/>
      <c r="I1624" s="108">
        <v>3.6699999999999997E-2</v>
      </c>
      <c r="J1624" s="108"/>
      <c r="K1624" s="108">
        <v>3.9800000000000002E-2</v>
      </c>
      <c r="L1624" s="108">
        <v>4.5400000000000003E-2</v>
      </c>
      <c r="M1624" s="108"/>
      <c r="N1624" s="108"/>
      <c r="O1624" s="189">
        <f t="shared" si="50"/>
        <v>41365</v>
      </c>
      <c r="Q1624" s="185">
        <f t="shared" si="51"/>
        <v>1.9999999999999879E-4</v>
      </c>
    </row>
    <row r="1625" spans="1:17" x14ac:dyDescent="0.25">
      <c r="A1625" s="105">
        <v>41380</v>
      </c>
      <c r="B1625" t="s">
        <v>121</v>
      </c>
      <c r="C1625" s="108">
        <v>3.7199999999999997E-2</v>
      </c>
      <c r="D1625" s="108">
        <v>3.9800000000000002E-2</v>
      </c>
      <c r="E1625" s="108">
        <v>4.4600000000000001E-2</v>
      </c>
      <c r="F1625" s="108">
        <v>4.0500000000000001E-2</v>
      </c>
      <c r="G1625" s="187">
        <v>0</v>
      </c>
      <c r="H1625" s="108"/>
      <c r="I1625" s="108">
        <v>3.7000000000000005E-2</v>
      </c>
      <c r="J1625" s="108"/>
      <c r="K1625" s="108">
        <v>0.04</v>
      </c>
      <c r="L1625" s="108">
        <v>4.5599999999999995E-2</v>
      </c>
      <c r="M1625" s="108"/>
      <c r="N1625" s="108"/>
      <c r="O1625" s="189">
        <f t="shared" si="50"/>
        <v>41365</v>
      </c>
      <c r="Q1625" s="185">
        <f t="shared" si="51"/>
        <v>1.9999999999999879E-4</v>
      </c>
    </row>
    <row r="1626" spans="1:17" x14ac:dyDescent="0.25">
      <c r="A1626" s="105">
        <v>41381</v>
      </c>
      <c r="B1626" t="s">
        <v>121</v>
      </c>
      <c r="C1626" s="108">
        <v>3.6999999999999998E-2</v>
      </c>
      <c r="D1626" s="108">
        <v>3.9600000000000003E-2</v>
      </c>
      <c r="E1626" s="108">
        <v>4.4400000000000002E-2</v>
      </c>
      <c r="F1626" s="108">
        <v>4.0300000000000002E-2</v>
      </c>
      <c r="G1626" s="187">
        <v>0</v>
      </c>
      <c r="H1626" s="108"/>
      <c r="I1626" s="108">
        <v>3.6799999999999999E-2</v>
      </c>
      <c r="J1626" s="108"/>
      <c r="K1626" s="108">
        <v>3.9900000000000005E-2</v>
      </c>
      <c r="L1626" s="108">
        <v>4.5400000000000003E-2</v>
      </c>
      <c r="M1626" s="108"/>
      <c r="N1626" s="108"/>
      <c r="O1626" s="189">
        <f t="shared" si="50"/>
        <v>41365</v>
      </c>
      <c r="Q1626" s="185">
        <f t="shared" si="51"/>
        <v>3.0000000000000165E-4</v>
      </c>
    </row>
    <row r="1627" spans="1:17" x14ac:dyDescent="0.25">
      <c r="A1627" s="105">
        <v>41382</v>
      </c>
      <c r="B1627" t="s">
        <v>121</v>
      </c>
      <c r="C1627" s="108">
        <v>3.6799999999999999E-2</v>
      </c>
      <c r="D1627" s="108">
        <v>3.9399999999999998E-2</v>
      </c>
      <c r="E1627" s="108">
        <v>4.41E-2</v>
      </c>
      <c r="F1627" s="108">
        <v>4.0099999999999997E-2</v>
      </c>
      <c r="G1627" s="187">
        <v>0</v>
      </c>
      <c r="H1627" s="108"/>
      <c r="I1627" s="108">
        <v>3.6499999999999998E-2</v>
      </c>
      <c r="J1627" s="108"/>
      <c r="K1627" s="108">
        <v>3.9699999999999999E-2</v>
      </c>
      <c r="L1627" s="108">
        <v>4.5199999999999997E-2</v>
      </c>
      <c r="M1627" s="108"/>
      <c r="N1627" s="108"/>
      <c r="O1627" s="189">
        <f t="shared" si="50"/>
        <v>41365</v>
      </c>
      <c r="Q1627" s="185">
        <f t="shared" si="51"/>
        <v>3.0000000000000165E-4</v>
      </c>
    </row>
    <row r="1628" spans="1:17" x14ac:dyDescent="0.25">
      <c r="A1628" s="105">
        <v>41383</v>
      </c>
      <c r="B1628" t="s">
        <v>121</v>
      </c>
      <c r="C1628" s="108">
        <v>3.6900000000000002E-2</v>
      </c>
      <c r="D1628" s="108">
        <v>3.9600000000000003E-2</v>
      </c>
      <c r="E1628" s="108">
        <v>4.4299999999999999E-2</v>
      </c>
      <c r="F1628" s="108">
        <v>4.0300000000000002E-2</v>
      </c>
      <c r="G1628" s="187">
        <v>0</v>
      </c>
      <c r="H1628" s="108"/>
      <c r="I1628" s="108">
        <v>3.7000000000000005E-2</v>
      </c>
      <c r="J1628" s="108"/>
      <c r="K1628" s="108">
        <v>3.9900000000000005E-2</v>
      </c>
      <c r="L1628" s="108">
        <v>4.5400000000000003E-2</v>
      </c>
      <c r="M1628" s="108"/>
      <c r="N1628" s="108"/>
      <c r="O1628" s="189">
        <f t="shared" si="50"/>
        <v>41365</v>
      </c>
      <c r="Q1628" s="185">
        <f t="shared" si="51"/>
        <v>3.0000000000000165E-4</v>
      </c>
    </row>
    <row r="1629" spans="1:17" x14ac:dyDescent="0.25">
      <c r="A1629" s="105">
        <v>41386</v>
      </c>
      <c r="B1629" t="s">
        <v>121</v>
      </c>
      <c r="C1629" s="108">
        <v>3.6900000000000002E-2</v>
      </c>
      <c r="D1629" s="108">
        <v>3.9600000000000003E-2</v>
      </c>
      <c r="E1629" s="108">
        <v>4.4299999999999999E-2</v>
      </c>
      <c r="F1629" s="108">
        <v>4.0300000000000002E-2</v>
      </c>
      <c r="G1629" s="187">
        <v>0</v>
      </c>
      <c r="H1629" s="108"/>
      <c r="I1629" s="108">
        <v>3.7000000000000005E-2</v>
      </c>
      <c r="J1629" s="108"/>
      <c r="K1629" s="108">
        <v>3.9800000000000002E-2</v>
      </c>
      <c r="L1629" s="108">
        <v>4.5400000000000003E-2</v>
      </c>
      <c r="M1629" s="108"/>
      <c r="N1629" s="108"/>
      <c r="O1629" s="189">
        <f t="shared" si="50"/>
        <v>41365</v>
      </c>
      <c r="Q1629" s="185">
        <f t="shared" si="51"/>
        <v>1.9999999999999879E-4</v>
      </c>
    </row>
    <row r="1630" spans="1:17" x14ac:dyDescent="0.25">
      <c r="A1630" s="105">
        <v>41387</v>
      </c>
      <c r="B1630" t="s">
        <v>121</v>
      </c>
      <c r="C1630" s="108">
        <v>3.6999999999999998E-2</v>
      </c>
      <c r="D1630" s="108">
        <v>3.9600000000000003E-2</v>
      </c>
      <c r="E1630" s="108">
        <v>4.4299999999999999E-2</v>
      </c>
      <c r="F1630" s="108">
        <v>4.0300000000000002E-2</v>
      </c>
      <c r="G1630" s="187">
        <v>0</v>
      </c>
      <c r="H1630" s="108"/>
      <c r="I1630" s="108">
        <v>3.7000000000000005E-2</v>
      </c>
      <c r="J1630" s="108"/>
      <c r="K1630" s="108">
        <v>3.9900000000000005E-2</v>
      </c>
      <c r="L1630" s="108">
        <v>4.5400000000000003E-2</v>
      </c>
      <c r="M1630" s="108"/>
      <c r="N1630" s="108"/>
      <c r="O1630" s="189">
        <f t="shared" si="50"/>
        <v>41365</v>
      </c>
      <c r="Q1630" s="185">
        <f t="shared" si="51"/>
        <v>3.0000000000000165E-4</v>
      </c>
    </row>
    <row r="1631" spans="1:17" x14ac:dyDescent="0.25">
      <c r="A1631" s="105">
        <v>41388</v>
      </c>
      <c r="B1631" t="s">
        <v>121</v>
      </c>
      <c r="C1631" s="108">
        <v>3.7100000000000001E-2</v>
      </c>
      <c r="D1631" s="108">
        <v>3.9600000000000003E-2</v>
      </c>
      <c r="E1631" s="108">
        <v>4.4299999999999999E-2</v>
      </c>
      <c r="F1631" s="108">
        <v>4.0300000000000002E-2</v>
      </c>
      <c r="G1631" s="187">
        <v>0</v>
      </c>
      <c r="H1631" s="108"/>
      <c r="I1631" s="108">
        <v>3.7000000000000005E-2</v>
      </c>
      <c r="J1631" s="108"/>
      <c r="K1631" s="108">
        <v>3.9900000000000005E-2</v>
      </c>
      <c r="L1631" s="108">
        <v>4.53E-2</v>
      </c>
      <c r="M1631" s="108"/>
      <c r="N1631" s="108"/>
      <c r="O1631" s="189">
        <f t="shared" si="50"/>
        <v>41365</v>
      </c>
      <c r="Q1631" s="185">
        <f t="shared" si="51"/>
        <v>3.0000000000000165E-4</v>
      </c>
    </row>
    <row r="1632" spans="1:17" x14ac:dyDescent="0.25">
      <c r="A1632" s="105">
        <v>41389</v>
      </c>
      <c r="B1632" t="s">
        <v>121</v>
      </c>
      <c r="C1632" s="108">
        <v>3.73E-2</v>
      </c>
      <c r="D1632" s="108">
        <v>3.9800000000000002E-2</v>
      </c>
      <c r="E1632" s="108">
        <v>4.4600000000000001E-2</v>
      </c>
      <c r="F1632" s="108">
        <v>4.0599999999999997E-2</v>
      </c>
      <c r="G1632" s="187">
        <v>0</v>
      </c>
      <c r="H1632" s="108"/>
      <c r="I1632" s="108">
        <v>3.7200000000000004E-2</v>
      </c>
      <c r="J1632" s="108"/>
      <c r="K1632" s="108">
        <v>4.0099999999999997E-2</v>
      </c>
      <c r="L1632" s="108">
        <v>4.5499999999999999E-2</v>
      </c>
      <c r="M1632" s="108"/>
      <c r="N1632" s="108"/>
      <c r="O1632" s="189">
        <f t="shared" si="50"/>
        <v>41365</v>
      </c>
      <c r="Q1632" s="185">
        <f t="shared" si="51"/>
        <v>2.9999999999999472E-4</v>
      </c>
    </row>
    <row r="1633" spans="1:17" x14ac:dyDescent="0.25">
      <c r="A1633" s="105">
        <v>41390</v>
      </c>
      <c r="B1633" t="s">
        <v>121</v>
      </c>
      <c r="C1633" s="108">
        <v>3.6700000000000003E-2</v>
      </c>
      <c r="D1633" s="108">
        <v>3.9300000000000002E-2</v>
      </c>
      <c r="E1633" s="108">
        <v>4.41E-2</v>
      </c>
      <c r="F1633" s="108">
        <v>0.04</v>
      </c>
      <c r="G1633" s="187">
        <v>0</v>
      </c>
      <c r="H1633" s="108"/>
      <c r="I1633" s="108">
        <v>3.6699999999999997E-2</v>
      </c>
      <c r="J1633" s="108"/>
      <c r="K1633" s="108">
        <v>3.9599999999999996E-2</v>
      </c>
      <c r="L1633" s="108">
        <v>4.5100000000000001E-2</v>
      </c>
      <c r="M1633" s="108"/>
      <c r="N1633" s="108"/>
      <c r="O1633" s="189">
        <f t="shared" si="50"/>
        <v>41365</v>
      </c>
      <c r="Q1633" s="185">
        <f t="shared" si="51"/>
        <v>2.9999999999999472E-4</v>
      </c>
    </row>
    <row r="1634" spans="1:17" x14ac:dyDescent="0.25">
      <c r="A1634" s="105">
        <v>41393</v>
      </c>
      <c r="B1634" t="s">
        <v>121</v>
      </c>
      <c r="C1634" s="108">
        <v>3.6900000000000002E-2</v>
      </c>
      <c r="D1634" s="108">
        <v>3.95E-2</v>
      </c>
      <c r="E1634" s="108">
        <v>4.4200000000000003E-2</v>
      </c>
      <c r="F1634" s="108">
        <v>4.02E-2</v>
      </c>
      <c r="G1634" s="187">
        <v>0</v>
      </c>
      <c r="H1634" s="108"/>
      <c r="I1634" s="108">
        <v>3.6900000000000002E-2</v>
      </c>
      <c r="J1634" s="108"/>
      <c r="K1634" s="108">
        <v>3.9699999999999999E-2</v>
      </c>
      <c r="L1634" s="108">
        <v>4.5199999999999997E-2</v>
      </c>
      <c r="M1634" s="108"/>
      <c r="N1634" s="108"/>
      <c r="O1634" s="189">
        <f t="shared" si="50"/>
        <v>41365</v>
      </c>
      <c r="Q1634" s="185">
        <f t="shared" si="51"/>
        <v>1.9999999999999879E-4</v>
      </c>
    </row>
    <row r="1635" spans="1:17" x14ac:dyDescent="0.25">
      <c r="A1635" s="105">
        <v>41394</v>
      </c>
      <c r="B1635" t="s">
        <v>121</v>
      </c>
      <c r="C1635" s="108">
        <v>3.6999999999999998E-2</v>
      </c>
      <c r="D1635" s="108">
        <v>3.9600000000000003E-2</v>
      </c>
      <c r="E1635" s="108">
        <v>4.4299999999999999E-2</v>
      </c>
      <c r="F1635" s="108">
        <v>4.0300000000000002E-2</v>
      </c>
      <c r="G1635" s="187">
        <v>0</v>
      </c>
      <c r="H1635" s="108"/>
      <c r="I1635" s="108">
        <v>3.7000000000000005E-2</v>
      </c>
      <c r="J1635" s="108"/>
      <c r="K1635" s="108">
        <v>3.9900000000000005E-2</v>
      </c>
      <c r="L1635" s="108">
        <v>4.53E-2</v>
      </c>
      <c r="M1635" s="108"/>
      <c r="N1635" s="108"/>
      <c r="O1635" s="189">
        <f t="shared" si="50"/>
        <v>41365</v>
      </c>
      <c r="Q1635" s="185">
        <f t="shared" si="51"/>
        <v>3.0000000000000165E-4</v>
      </c>
    </row>
    <row r="1636" spans="1:17" x14ac:dyDescent="0.25">
      <c r="A1636" s="105">
        <v>41395</v>
      </c>
      <c r="B1636" t="s">
        <v>121</v>
      </c>
      <c r="C1636" s="108">
        <v>3.6499999999999998E-2</v>
      </c>
      <c r="D1636" s="108">
        <v>3.9199999999999999E-2</v>
      </c>
      <c r="E1636" s="108">
        <v>4.3900000000000002E-2</v>
      </c>
      <c r="F1636" s="108">
        <v>3.9899999999999998E-2</v>
      </c>
      <c r="G1636" s="187">
        <v>0</v>
      </c>
      <c r="H1636" s="108"/>
      <c r="I1636" s="108">
        <v>3.6499999999999998E-2</v>
      </c>
      <c r="J1636" s="108"/>
      <c r="K1636" s="108">
        <v>3.9399999999999998E-2</v>
      </c>
      <c r="L1636" s="108">
        <v>4.4800000000000006E-2</v>
      </c>
      <c r="M1636" s="108"/>
      <c r="N1636" s="108"/>
      <c r="O1636" s="189">
        <f t="shared" si="50"/>
        <v>41395</v>
      </c>
      <c r="Q1636" s="185">
        <f t="shared" si="51"/>
        <v>1.9999999999999879E-4</v>
      </c>
    </row>
    <row r="1637" spans="1:17" x14ac:dyDescent="0.25">
      <c r="A1637" s="105">
        <v>41396</v>
      </c>
      <c r="B1637" t="s">
        <v>121</v>
      </c>
      <c r="C1637" s="108">
        <v>3.6400000000000002E-2</v>
      </c>
      <c r="D1637" s="108">
        <v>3.9100000000000003E-2</v>
      </c>
      <c r="E1637" s="108">
        <v>4.3799999999999999E-2</v>
      </c>
      <c r="F1637" s="108">
        <v>3.9800000000000002E-2</v>
      </c>
      <c r="G1637" s="187">
        <v>0</v>
      </c>
      <c r="H1637" s="108"/>
      <c r="I1637" s="108">
        <v>3.6400000000000002E-2</v>
      </c>
      <c r="J1637" s="108"/>
      <c r="K1637" s="108">
        <v>3.9300000000000002E-2</v>
      </c>
      <c r="L1637" s="108">
        <v>4.4699999999999997E-2</v>
      </c>
      <c r="M1637" s="108"/>
      <c r="N1637" s="108"/>
      <c r="O1637" s="189">
        <f t="shared" si="50"/>
        <v>41395</v>
      </c>
      <c r="Q1637" s="185">
        <f t="shared" si="51"/>
        <v>1.9999999999999879E-4</v>
      </c>
    </row>
    <row r="1638" spans="1:17" x14ac:dyDescent="0.25">
      <c r="A1638" s="105">
        <v>41397</v>
      </c>
      <c r="B1638" t="s">
        <v>121</v>
      </c>
      <c r="C1638" s="108">
        <v>3.7699999999999997E-2</v>
      </c>
      <c r="D1638" s="108">
        <v>4.0300000000000002E-2</v>
      </c>
      <c r="E1638" s="108">
        <v>4.5100000000000001E-2</v>
      </c>
      <c r="F1638" s="108">
        <v>4.1000000000000002E-2</v>
      </c>
      <c r="G1638" s="187">
        <v>0</v>
      </c>
      <c r="H1638" s="108"/>
      <c r="I1638" s="108">
        <v>3.7699999999999997E-2</v>
      </c>
      <c r="J1638" s="108"/>
      <c r="K1638" s="108">
        <v>4.0599999999999997E-2</v>
      </c>
      <c r="L1638" s="108">
        <v>4.5999999999999999E-2</v>
      </c>
      <c r="M1638" s="108"/>
      <c r="N1638" s="108"/>
      <c r="O1638" s="189">
        <f t="shared" si="50"/>
        <v>41395</v>
      </c>
      <c r="Q1638" s="185">
        <f t="shared" si="51"/>
        <v>2.9999999999999472E-4</v>
      </c>
    </row>
    <row r="1639" spans="1:17" x14ac:dyDescent="0.25">
      <c r="A1639" s="105">
        <v>41400</v>
      </c>
      <c r="B1639" t="s">
        <v>121</v>
      </c>
      <c r="C1639" s="108">
        <v>3.7999999999999999E-2</v>
      </c>
      <c r="D1639" s="108">
        <v>4.0599999999999997E-2</v>
      </c>
      <c r="E1639" s="108">
        <v>4.5400000000000003E-2</v>
      </c>
      <c r="F1639" s="108">
        <v>4.1300000000000003E-2</v>
      </c>
      <c r="G1639" s="187">
        <v>0</v>
      </c>
      <c r="H1639" s="108"/>
      <c r="I1639" s="108">
        <v>3.78E-2</v>
      </c>
      <c r="J1639" s="108"/>
      <c r="K1639" s="108">
        <v>4.0899999999999999E-2</v>
      </c>
      <c r="L1639" s="108">
        <v>4.6300000000000001E-2</v>
      </c>
      <c r="M1639" s="108"/>
      <c r="N1639" s="108"/>
      <c r="O1639" s="189">
        <f t="shared" si="50"/>
        <v>41395</v>
      </c>
      <c r="Q1639" s="185">
        <f t="shared" si="51"/>
        <v>3.0000000000000165E-4</v>
      </c>
    </row>
    <row r="1640" spans="1:17" x14ac:dyDescent="0.25">
      <c r="A1640" s="105">
        <v>41401</v>
      </c>
      <c r="B1640" t="s">
        <v>121</v>
      </c>
      <c r="C1640" s="108">
        <v>3.8199999999999998E-2</v>
      </c>
      <c r="D1640" s="108">
        <v>4.07E-2</v>
      </c>
      <c r="E1640" s="108">
        <v>4.5600000000000002E-2</v>
      </c>
      <c r="F1640" s="108">
        <v>4.1500000000000002E-2</v>
      </c>
      <c r="G1640" s="187">
        <v>0</v>
      </c>
      <c r="H1640" s="108"/>
      <c r="I1640" s="108">
        <v>3.7900000000000003E-2</v>
      </c>
      <c r="J1640" s="108"/>
      <c r="K1640" s="108">
        <v>4.0999999999999995E-2</v>
      </c>
      <c r="L1640" s="108">
        <v>4.6399999999999997E-2</v>
      </c>
      <c r="M1640" s="108"/>
      <c r="N1640" s="108"/>
      <c r="O1640" s="189">
        <f t="shared" si="50"/>
        <v>41395</v>
      </c>
      <c r="Q1640" s="185">
        <f t="shared" si="51"/>
        <v>2.9999999999999472E-4</v>
      </c>
    </row>
    <row r="1641" spans="1:17" x14ac:dyDescent="0.25">
      <c r="A1641" s="105">
        <v>41402</v>
      </c>
      <c r="B1641" t="s">
        <v>121</v>
      </c>
      <c r="C1641" s="108">
        <v>3.7900000000000003E-2</v>
      </c>
      <c r="D1641" s="108">
        <v>4.0500000000000001E-2</v>
      </c>
      <c r="E1641" s="108">
        <v>4.53E-2</v>
      </c>
      <c r="F1641" s="108">
        <v>4.1200000000000001E-2</v>
      </c>
      <c r="G1641" s="187">
        <v>0</v>
      </c>
      <c r="H1641" s="108"/>
      <c r="I1641" s="108">
        <v>3.78E-2</v>
      </c>
      <c r="J1641" s="108"/>
      <c r="K1641" s="108">
        <v>4.07E-2</v>
      </c>
      <c r="L1641" s="108">
        <v>4.6100000000000002E-2</v>
      </c>
      <c r="M1641" s="108"/>
      <c r="N1641" s="108"/>
      <c r="O1641" s="189">
        <f t="shared" si="50"/>
        <v>41395</v>
      </c>
      <c r="Q1641" s="185">
        <f t="shared" si="51"/>
        <v>1.9999999999999879E-4</v>
      </c>
    </row>
    <row r="1642" spans="1:17" x14ac:dyDescent="0.25">
      <c r="A1642" s="105">
        <v>41403</v>
      </c>
      <c r="B1642" t="s">
        <v>121</v>
      </c>
      <c r="C1642" s="108">
        <v>3.8100000000000002E-2</v>
      </c>
      <c r="D1642" s="108">
        <v>4.07E-2</v>
      </c>
      <c r="E1642" s="108">
        <v>4.5499999999999999E-2</v>
      </c>
      <c r="F1642" s="108">
        <v>4.1399999999999999E-2</v>
      </c>
      <c r="G1642" s="187">
        <v>0</v>
      </c>
      <c r="H1642" s="108"/>
      <c r="I1642" s="108">
        <v>3.7999999999999999E-2</v>
      </c>
      <c r="J1642" s="108"/>
      <c r="K1642" s="108">
        <v>4.0899999999999999E-2</v>
      </c>
      <c r="L1642" s="108">
        <v>4.6300000000000001E-2</v>
      </c>
      <c r="M1642" s="108"/>
      <c r="N1642" s="108"/>
      <c r="O1642" s="189">
        <f t="shared" si="50"/>
        <v>41395</v>
      </c>
      <c r="Q1642" s="185">
        <f t="shared" si="51"/>
        <v>1.9999999999999879E-4</v>
      </c>
    </row>
    <row r="1643" spans="1:17" x14ac:dyDescent="0.25">
      <c r="A1643" s="105">
        <v>41404</v>
      </c>
      <c r="B1643" t="s">
        <v>121</v>
      </c>
      <c r="C1643" s="108">
        <v>3.9E-2</v>
      </c>
      <c r="D1643" s="108">
        <v>4.1599999999999998E-2</v>
      </c>
      <c r="E1643" s="108">
        <v>4.6399999999999997E-2</v>
      </c>
      <c r="F1643" s="108">
        <v>4.2299999999999997E-2</v>
      </c>
      <c r="G1643" s="187">
        <v>0</v>
      </c>
      <c r="H1643" s="108"/>
      <c r="I1643" s="108">
        <v>3.8900000000000004E-2</v>
      </c>
      <c r="J1643" s="108"/>
      <c r="K1643" s="108">
        <v>4.1799999999999997E-2</v>
      </c>
      <c r="L1643" s="108">
        <v>4.7199999999999999E-2</v>
      </c>
      <c r="M1643" s="108"/>
      <c r="N1643" s="108"/>
      <c r="O1643" s="189">
        <f t="shared" si="50"/>
        <v>41395</v>
      </c>
      <c r="Q1643" s="185">
        <f t="shared" si="51"/>
        <v>1.9999999999999879E-4</v>
      </c>
    </row>
    <row r="1644" spans="1:17" x14ac:dyDescent="0.25">
      <c r="A1644" s="105">
        <v>41407</v>
      </c>
      <c r="B1644" t="s">
        <v>121</v>
      </c>
      <c r="C1644" s="108">
        <v>3.9100000000000003E-2</v>
      </c>
      <c r="D1644" s="108">
        <v>4.1700000000000001E-2</v>
      </c>
      <c r="E1644" s="108">
        <v>4.6600000000000003E-2</v>
      </c>
      <c r="F1644" s="108">
        <v>4.2500000000000003E-2</v>
      </c>
      <c r="G1644" s="187">
        <v>0</v>
      </c>
      <c r="H1644" s="108"/>
      <c r="I1644" s="108">
        <v>3.9E-2</v>
      </c>
      <c r="J1644" s="108"/>
      <c r="K1644" s="108">
        <v>4.1900000000000007E-2</v>
      </c>
      <c r="L1644" s="108">
        <v>4.7300000000000002E-2</v>
      </c>
      <c r="M1644" s="108"/>
      <c r="N1644" s="108"/>
      <c r="O1644" s="189">
        <f t="shared" si="50"/>
        <v>41395</v>
      </c>
      <c r="Q1644" s="185">
        <f t="shared" si="51"/>
        <v>2.0000000000000573E-4</v>
      </c>
    </row>
    <row r="1645" spans="1:17" x14ac:dyDescent="0.25">
      <c r="A1645" s="105">
        <v>41408</v>
      </c>
      <c r="B1645" t="s">
        <v>121</v>
      </c>
      <c r="C1645" s="108">
        <v>3.9600000000000003E-2</v>
      </c>
      <c r="D1645" s="108">
        <v>4.2099999999999999E-2</v>
      </c>
      <c r="E1645" s="108">
        <v>4.6899999999999997E-2</v>
      </c>
      <c r="F1645" s="108">
        <v>4.2900000000000001E-2</v>
      </c>
      <c r="G1645" s="187">
        <v>0</v>
      </c>
      <c r="H1645" s="108"/>
      <c r="I1645" s="108">
        <v>3.9300000000000002E-2</v>
      </c>
      <c r="J1645" s="108"/>
      <c r="K1645" s="108">
        <v>4.2300000000000004E-2</v>
      </c>
      <c r="L1645" s="108">
        <v>4.7699999999999992E-2</v>
      </c>
      <c r="M1645" s="108"/>
      <c r="N1645" s="108"/>
      <c r="O1645" s="189">
        <f t="shared" si="50"/>
        <v>41395</v>
      </c>
      <c r="Q1645" s="185">
        <f t="shared" si="51"/>
        <v>2.0000000000000573E-4</v>
      </c>
    </row>
    <row r="1646" spans="1:17" x14ac:dyDescent="0.25">
      <c r="A1646" s="105">
        <v>41409</v>
      </c>
      <c r="B1646" t="s">
        <v>121</v>
      </c>
      <c r="C1646" s="108">
        <v>3.95E-2</v>
      </c>
      <c r="D1646" s="108">
        <v>4.2099999999999999E-2</v>
      </c>
      <c r="E1646" s="108">
        <v>4.6800000000000001E-2</v>
      </c>
      <c r="F1646" s="108">
        <v>4.2799999999999998E-2</v>
      </c>
      <c r="G1646" s="187">
        <v>0</v>
      </c>
      <c r="H1646" s="108"/>
      <c r="I1646" s="108">
        <v>3.9300000000000002E-2</v>
      </c>
      <c r="J1646" s="108"/>
      <c r="K1646" s="108">
        <v>4.2199999999999994E-2</v>
      </c>
      <c r="L1646" s="108">
        <v>4.7599999999999996E-2</v>
      </c>
      <c r="M1646" s="108"/>
      <c r="N1646" s="108"/>
      <c r="O1646" s="189">
        <f t="shared" si="50"/>
        <v>41395</v>
      </c>
      <c r="Q1646" s="185">
        <f t="shared" si="51"/>
        <v>9.9999999999995925E-5</v>
      </c>
    </row>
    <row r="1647" spans="1:17" x14ac:dyDescent="0.25">
      <c r="A1647" s="105">
        <v>41410</v>
      </c>
      <c r="B1647" t="s">
        <v>121</v>
      </c>
      <c r="C1647" s="108">
        <v>3.8800000000000001E-2</v>
      </c>
      <c r="D1647" s="108">
        <v>4.1300000000000003E-2</v>
      </c>
      <c r="E1647" s="108">
        <v>4.6100000000000002E-2</v>
      </c>
      <c r="F1647" s="108">
        <v>4.2099999999999999E-2</v>
      </c>
      <c r="G1647" s="187">
        <v>0</v>
      </c>
      <c r="H1647" s="108"/>
      <c r="I1647" s="108">
        <v>3.85E-2</v>
      </c>
      <c r="J1647" s="108"/>
      <c r="K1647" s="108">
        <v>4.1500000000000002E-2</v>
      </c>
      <c r="L1647" s="108">
        <v>4.6799999999999994E-2</v>
      </c>
      <c r="M1647" s="108"/>
      <c r="N1647" s="108"/>
      <c r="O1647" s="189">
        <f t="shared" si="50"/>
        <v>41395</v>
      </c>
      <c r="Q1647" s="185">
        <f t="shared" si="51"/>
        <v>1.9999999999999879E-4</v>
      </c>
    </row>
    <row r="1648" spans="1:17" x14ac:dyDescent="0.25">
      <c r="A1648" s="105">
        <v>41411</v>
      </c>
      <c r="B1648" t="s">
        <v>121</v>
      </c>
      <c r="C1648" s="108">
        <v>3.9600000000000003E-2</v>
      </c>
      <c r="D1648" s="108">
        <v>4.2099999999999999E-2</v>
      </c>
      <c r="E1648" s="108">
        <v>4.6899999999999997E-2</v>
      </c>
      <c r="F1648" s="108">
        <v>4.2900000000000001E-2</v>
      </c>
      <c r="G1648" s="187">
        <v>0</v>
      </c>
      <c r="H1648" s="108"/>
      <c r="I1648" s="108">
        <v>3.9399999999999998E-2</v>
      </c>
      <c r="J1648" s="108"/>
      <c r="K1648" s="108">
        <v>4.2300000000000004E-2</v>
      </c>
      <c r="L1648" s="108">
        <v>4.7599999999999996E-2</v>
      </c>
      <c r="M1648" s="108"/>
      <c r="N1648" s="108"/>
      <c r="O1648" s="189">
        <f t="shared" si="50"/>
        <v>41395</v>
      </c>
      <c r="Q1648" s="185">
        <f t="shared" si="51"/>
        <v>2.0000000000000573E-4</v>
      </c>
    </row>
    <row r="1649" spans="1:17" x14ac:dyDescent="0.25">
      <c r="A1649" s="105">
        <v>41414</v>
      </c>
      <c r="B1649" t="s">
        <v>121</v>
      </c>
      <c r="C1649" s="108">
        <v>3.9699999999999999E-2</v>
      </c>
      <c r="D1649" s="108">
        <v>4.2200000000000001E-2</v>
      </c>
      <c r="E1649" s="108">
        <v>4.7E-2</v>
      </c>
      <c r="F1649" s="108">
        <v>4.2999999999999997E-2</v>
      </c>
      <c r="G1649" s="187">
        <v>0</v>
      </c>
      <c r="H1649" s="108"/>
      <c r="I1649" s="108">
        <v>3.9399999999999998E-2</v>
      </c>
      <c r="J1649" s="108"/>
      <c r="K1649" s="108">
        <v>4.24E-2</v>
      </c>
      <c r="L1649" s="108">
        <v>4.7699999999999992E-2</v>
      </c>
      <c r="M1649" s="108"/>
      <c r="N1649" s="108"/>
      <c r="O1649" s="189">
        <f t="shared" si="50"/>
        <v>41395</v>
      </c>
      <c r="Q1649" s="185">
        <f t="shared" si="51"/>
        <v>1.9999999999999879E-4</v>
      </c>
    </row>
    <row r="1650" spans="1:17" x14ac:dyDescent="0.25">
      <c r="A1650" s="105">
        <v>41415</v>
      </c>
      <c r="B1650" t="s">
        <v>121</v>
      </c>
      <c r="C1650" s="108">
        <v>3.95E-2</v>
      </c>
      <c r="D1650" s="108">
        <v>4.19E-2</v>
      </c>
      <c r="E1650" s="108">
        <v>4.6800000000000001E-2</v>
      </c>
      <c r="F1650" s="108">
        <v>4.2700000000000002E-2</v>
      </c>
      <c r="G1650" s="187">
        <v>0</v>
      </c>
      <c r="H1650" s="108"/>
      <c r="I1650" s="108">
        <v>3.9199999999999999E-2</v>
      </c>
      <c r="J1650" s="108"/>
      <c r="K1650" s="108">
        <v>4.2099999999999999E-2</v>
      </c>
      <c r="L1650" s="108">
        <v>4.7500000000000001E-2</v>
      </c>
      <c r="M1650" s="108"/>
      <c r="N1650" s="108"/>
      <c r="O1650" s="189">
        <f t="shared" si="50"/>
        <v>41395</v>
      </c>
      <c r="Q1650" s="185">
        <f t="shared" si="51"/>
        <v>1.9999999999999879E-4</v>
      </c>
    </row>
    <row r="1651" spans="1:17" x14ac:dyDescent="0.25">
      <c r="A1651" s="105">
        <v>41416</v>
      </c>
      <c r="B1651" t="s">
        <v>121</v>
      </c>
      <c r="C1651" s="108">
        <v>4.0099999999999997E-2</v>
      </c>
      <c r="D1651" s="108">
        <v>4.2500000000000003E-2</v>
      </c>
      <c r="E1651" s="108">
        <v>4.7399999999999998E-2</v>
      </c>
      <c r="F1651" s="108">
        <v>4.3299999999999998E-2</v>
      </c>
      <c r="G1651" s="187">
        <v>0</v>
      </c>
      <c r="H1651" s="108"/>
      <c r="I1651" s="108">
        <v>3.9800000000000002E-2</v>
      </c>
      <c r="J1651" s="108"/>
      <c r="K1651" s="108">
        <v>4.2699999999999995E-2</v>
      </c>
      <c r="L1651" s="108">
        <v>4.8099999999999997E-2</v>
      </c>
      <c r="M1651" s="108"/>
      <c r="N1651" s="108"/>
      <c r="O1651" s="189">
        <f t="shared" si="50"/>
        <v>41395</v>
      </c>
      <c r="Q1651" s="185">
        <f t="shared" si="51"/>
        <v>1.9999999999999185E-4</v>
      </c>
    </row>
    <row r="1652" spans="1:17" x14ac:dyDescent="0.25">
      <c r="A1652" s="105">
        <v>41417</v>
      </c>
      <c r="B1652" t="s">
        <v>121</v>
      </c>
      <c r="C1652" s="108">
        <v>3.9899999999999998E-2</v>
      </c>
      <c r="D1652" s="108">
        <v>4.24E-2</v>
      </c>
      <c r="E1652" s="108">
        <v>4.7199999999999999E-2</v>
      </c>
      <c r="F1652" s="108">
        <v>4.3200000000000002E-2</v>
      </c>
      <c r="G1652" s="187">
        <v>0</v>
      </c>
      <c r="H1652" s="108"/>
      <c r="I1652" s="108">
        <v>3.9699999999999999E-2</v>
      </c>
      <c r="J1652" s="108"/>
      <c r="K1652" s="108">
        <v>4.2599999999999999E-2</v>
      </c>
      <c r="L1652" s="108">
        <v>4.7899999999999998E-2</v>
      </c>
      <c r="M1652" s="108"/>
      <c r="N1652" s="108"/>
      <c r="O1652" s="189">
        <f t="shared" si="50"/>
        <v>41395</v>
      </c>
      <c r="Q1652" s="185">
        <f t="shared" si="51"/>
        <v>1.9999999999999879E-4</v>
      </c>
    </row>
    <row r="1653" spans="1:17" x14ac:dyDescent="0.25">
      <c r="A1653" s="105">
        <v>41418</v>
      </c>
      <c r="B1653" t="s">
        <v>121</v>
      </c>
      <c r="C1653" s="108">
        <v>3.9699999999999999E-2</v>
      </c>
      <c r="D1653" s="108">
        <v>4.2200000000000001E-2</v>
      </c>
      <c r="E1653" s="108">
        <v>4.6899999999999997E-2</v>
      </c>
      <c r="F1653" s="108">
        <v>4.2900000000000001E-2</v>
      </c>
      <c r="G1653" s="187">
        <v>0</v>
      </c>
      <c r="H1653" s="108"/>
      <c r="I1653" s="108">
        <v>3.9399999999999998E-2</v>
      </c>
      <c r="J1653" s="108"/>
      <c r="K1653" s="108">
        <v>4.24E-2</v>
      </c>
      <c r="L1653" s="108">
        <v>4.7599999999999996E-2</v>
      </c>
      <c r="M1653" s="108"/>
      <c r="N1653" s="108"/>
      <c r="O1653" s="189">
        <f t="shared" si="50"/>
        <v>41395</v>
      </c>
      <c r="Q1653" s="185">
        <f t="shared" si="51"/>
        <v>1.9999999999999879E-4</v>
      </c>
    </row>
    <row r="1654" spans="1:17" x14ac:dyDescent="0.25">
      <c r="A1654" s="105">
        <v>41423</v>
      </c>
      <c r="B1654" t="s">
        <v>121</v>
      </c>
      <c r="C1654" s="108">
        <v>4.07E-2</v>
      </c>
      <c r="D1654" s="108">
        <v>4.3200000000000002E-2</v>
      </c>
      <c r="E1654" s="108">
        <v>4.8000000000000001E-2</v>
      </c>
      <c r="F1654" s="108">
        <v>4.3999999999999997E-2</v>
      </c>
      <c r="G1654" s="187">
        <v>0</v>
      </c>
      <c r="H1654" s="108"/>
      <c r="I1654" s="108">
        <v>4.0399999999999998E-2</v>
      </c>
      <c r="J1654" s="108"/>
      <c r="K1654" s="108">
        <v>4.3400000000000001E-2</v>
      </c>
      <c r="L1654" s="108">
        <v>4.8799999999999996E-2</v>
      </c>
      <c r="M1654" s="108"/>
      <c r="N1654" s="108"/>
      <c r="O1654" s="189">
        <f t="shared" si="50"/>
        <v>41395</v>
      </c>
      <c r="Q1654" s="185">
        <f t="shared" si="51"/>
        <v>1.9999999999999879E-4</v>
      </c>
    </row>
    <row r="1655" spans="1:17" x14ac:dyDescent="0.25">
      <c r="A1655" s="105">
        <v>41424</v>
      </c>
      <c r="B1655" t="s">
        <v>121</v>
      </c>
      <c r="C1655" s="108">
        <v>4.0800000000000003E-2</v>
      </c>
      <c r="D1655" s="108">
        <v>4.3400000000000001E-2</v>
      </c>
      <c r="E1655" s="108">
        <v>4.82E-2</v>
      </c>
      <c r="F1655" s="108">
        <v>4.41E-2</v>
      </c>
      <c r="G1655" s="187">
        <v>0</v>
      </c>
      <c r="H1655" s="108"/>
      <c r="I1655" s="108">
        <v>4.0599999999999997E-2</v>
      </c>
      <c r="J1655" s="108"/>
      <c r="K1655" s="108">
        <v>4.3499999999999997E-2</v>
      </c>
      <c r="L1655" s="108">
        <v>4.9000000000000002E-2</v>
      </c>
      <c r="M1655" s="108"/>
      <c r="N1655" s="108"/>
      <c r="O1655" s="189">
        <f t="shared" si="50"/>
        <v>41395</v>
      </c>
      <c r="Q1655" s="185">
        <f t="shared" si="51"/>
        <v>9.9999999999995925E-5</v>
      </c>
    </row>
    <row r="1656" spans="1:17" x14ac:dyDescent="0.25">
      <c r="A1656" s="105">
        <v>41425</v>
      </c>
      <c r="B1656" t="s">
        <v>121</v>
      </c>
      <c r="C1656" s="108">
        <v>4.1000000000000002E-2</v>
      </c>
      <c r="D1656" s="108">
        <v>4.36E-2</v>
      </c>
      <c r="E1656" s="108">
        <v>4.8599999999999997E-2</v>
      </c>
      <c r="F1656" s="108">
        <v>4.4400000000000002E-2</v>
      </c>
      <c r="G1656" s="187">
        <v>0</v>
      </c>
      <c r="H1656" s="108"/>
      <c r="I1656" s="108">
        <v>4.0899999999999999E-2</v>
      </c>
      <c r="J1656" s="108"/>
      <c r="K1656" s="108">
        <v>4.3799999999999999E-2</v>
      </c>
      <c r="L1656" s="108">
        <v>4.9500000000000002E-2</v>
      </c>
      <c r="M1656" s="108"/>
      <c r="N1656" s="108"/>
      <c r="O1656" s="189">
        <f t="shared" si="50"/>
        <v>41395</v>
      </c>
      <c r="Q1656" s="185">
        <f t="shared" si="51"/>
        <v>1.9999999999999879E-4</v>
      </c>
    </row>
    <row r="1657" spans="1:17" x14ac:dyDescent="0.25">
      <c r="A1657" s="105">
        <v>41428</v>
      </c>
      <c r="B1657" t="s">
        <v>121</v>
      </c>
      <c r="C1657" s="108">
        <v>4.07E-2</v>
      </c>
      <c r="D1657" s="108">
        <v>4.3400000000000001E-2</v>
      </c>
      <c r="E1657" s="108">
        <v>4.87E-2</v>
      </c>
      <c r="F1657" s="108">
        <v>4.4299999999999999E-2</v>
      </c>
      <c r="G1657" s="187">
        <v>0</v>
      </c>
      <c r="H1657" s="108"/>
      <c r="I1657" s="108">
        <v>4.0599999999999997E-2</v>
      </c>
      <c r="J1657" s="108"/>
      <c r="K1657" s="108">
        <v>4.36E-2</v>
      </c>
      <c r="L1657" s="108">
        <v>4.9500000000000002E-2</v>
      </c>
      <c r="M1657" s="108"/>
      <c r="N1657" s="108"/>
      <c r="O1657" s="189">
        <f t="shared" si="50"/>
        <v>41426</v>
      </c>
      <c r="Q1657" s="185">
        <f t="shared" si="51"/>
        <v>1.9999999999999879E-4</v>
      </c>
    </row>
    <row r="1658" spans="1:17" x14ac:dyDescent="0.25">
      <c r="A1658" s="105">
        <v>41429</v>
      </c>
      <c r="B1658" t="s">
        <v>121</v>
      </c>
      <c r="C1658" s="108">
        <v>4.1000000000000002E-2</v>
      </c>
      <c r="D1658" s="108">
        <v>4.3799999999999999E-2</v>
      </c>
      <c r="E1658" s="108">
        <v>4.9099999999999998E-2</v>
      </c>
      <c r="F1658" s="108">
        <v>4.4600000000000001E-2</v>
      </c>
      <c r="G1658" s="187">
        <v>0</v>
      </c>
      <c r="H1658" s="108"/>
      <c r="I1658" s="108">
        <v>4.0999999999999995E-2</v>
      </c>
      <c r="J1658" s="108"/>
      <c r="K1658" s="108">
        <v>4.41E-2</v>
      </c>
      <c r="L1658" s="108">
        <v>0.05</v>
      </c>
      <c r="M1658" s="108"/>
      <c r="N1658" s="108"/>
      <c r="O1658" s="189">
        <f t="shared" si="50"/>
        <v>41426</v>
      </c>
      <c r="Q1658" s="185">
        <f t="shared" si="51"/>
        <v>3.0000000000000165E-4</v>
      </c>
    </row>
    <row r="1659" spans="1:17" x14ac:dyDescent="0.25">
      <c r="A1659" s="105">
        <v>41430</v>
      </c>
      <c r="B1659" t="s">
        <v>121</v>
      </c>
      <c r="C1659" s="108">
        <v>4.0599999999999997E-2</v>
      </c>
      <c r="D1659" s="108">
        <v>4.3499999999999997E-2</v>
      </c>
      <c r="E1659" s="108">
        <v>4.8800000000000003E-2</v>
      </c>
      <c r="F1659" s="108">
        <v>4.4299999999999999E-2</v>
      </c>
      <c r="G1659" s="187">
        <v>0</v>
      </c>
      <c r="H1659" s="108"/>
      <c r="I1659" s="108">
        <v>4.07E-2</v>
      </c>
      <c r="J1659" s="108"/>
      <c r="K1659" s="108">
        <v>4.3899999999999995E-2</v>
      </c>
      <c r="L1659" s="108">
        <v>4.99E-2</v>
      </c>
      <c r="M1659" s="108"/>
      <c r="N1659" s="108"/>
      <c r="O1659" s="189">
        <f t="shared" si="50"/>
        <v>41426</v>
      </c>
      <c r="Q1659" s="185">
        <f t="shared" si="51"/>
        <v>3.9999999999999758E-4</v>
      </c>
    </row>
    <row r="1660" spans="1:17" x14ac:dyDescent="0.25">
      <c r="A1660" s="105">
        <v>41431</v>
      </c>
      <c r="B1660" t="s">
        <v>121</v>
      </c>
      <c r="C1660" s="108">
        <v>4.0500000000000001E-2</v>
      </c>
      <c r="D1660" s="108">
        <v>4.3299999999999998E-2</v>
      </c>
      <c r="E1660" s="108">
        <v>4.8500000000000001E-2</v>
      </c>
      <c r="F1660" s="108">
        <v>4.41E-2</v>
      </c>
      <c r="G1660" s="187">
        <v>0</v>
      </c>
      <c r="H1660" s="108"/>
      <c r="I1660" s="108">
        <v>4.0999999999999995E-2</v>
      </c>
      <c r="J1660" s="108"/>
      <c r="K1660" s="108">
        <v>4.36E-2</v>
      </c>
      <c r="L1660" s="108">
        <v>4.9599999999999998E-2</v>
      </c>
      <c r="M1660" s="108"/>
      <c r="N1660" s="108"/>
      <c r="O1660" s="189">
        <f t="shared" si="50"/>
        <v>41426</v>
      </c>
      <c r="Q1660" s="185">
        <f t="shared" si="51"/>
        <v>3.0000000000000165E-4</v>
      </c>
    </row>
    <row r="1661" spans="1:17" x14ac:dyDescent="0.25">
      <c r="A1661" s="105">
        <v>41432</v>
      </c>
      <c r="B1661" t="s">
        <v>121</v>
      </c>
      <c r="C1661" s="108">
        <v>4.1599999999999998E-2</v>
      </c>
      <c r="D1661" s="108">
        <v>4.4299999999999999E-2</v>
      </c>
      <c r="E1661" s="108">
        <v>4.9599999999999998E-2</v>
      </c>
      <c r="F1661" s="108">
        <v>4.5199999999999997E-2</v>
      </c>
      <c r="G1661" s="187">
        <v>0</v>
      </c>
      <c r="H1661" s="108"/>
      <c r="I1661" s="108">
        <v>4.1900000000000007E-2</v>
      </c>
      <c r="J1661" s="108"/>
      <c r="K1661" s="108">
        <v>4.4600000000000001E-2</v>
      </c>
      <c r="L1661" s="108">
        <v>5.0599999999999999E-2</v>
      </c>
      <c r="M1661" s="108"/>
      <c r="N1661" s="108"/>
      <c r="O1661" s="189">
        <f t="shared" si="50"/>
        <v>41426</v>
      </c>
      <c r="Q1661" s="185">
        <f t="shared" si="51"/>
        <v>3.0000000000000165E-4</v>
      </c>
    </row>
    <row r="1662" spans="1:17" x14ac:dyDescent="0.25">
      <c r="A1662" s="105">
        <v>41435</v>
      </c>
      <c r="B1662" t="s">
        <v>121</v>
      </c>
      <c r="C1662" s="108">
        <v>4.2099999999999999E-2</v>
      </c>
      <c r="D1662" s="108">
        <v>4.48E-2</v>
      </c>
      <c r="E1662" s="108">
        <v>5.0200000000000002E-2</v>
      </c>
      <c r="F1662" s="108">
        <v>4.5699999999999998E-2</v>
      </c>
      <c r="G1662" s="187">
        <v>0</v>
      </c>
      <c r="H1662" s="108"/>
      <c r="I1662" s="108">
        <v>4.24E-2</v>
      </c>
      <c r="J1662" s="108"/>
      <c r="K1662" s="108">
        <v>4.5100000000000001E-2</v>
      </c>
      <c r="L1662" s="108">
        <v>5.1100000000000007E-2</v>
      </c>
      <c r="M1662" s="108"/>
      <c r="N1662" s="108"/>
      <c r="O1662" s="189">
        <f t="shared" si="50"/>
        <v>41426</v>
      </c>
      <c r="Q1662" s="185">
        <f t="shared" si="51"/>
        <v>3.0000000000000165E-4</v>
      </c>
    </row>
    <row r="1663" spans="1:17" x14ac:dyDescent="0.25">
      <c r="A1663" s="105">
        <v>41436</v>
      </c>
      <c r="B1663" t="s">
        <v>121</v>
      </c>
      <c r="C1663" s="108">
        <v>4.19E-2</v>
      </c>
      <c r="D1663" s="108">
        <v>4.4400000000000002E-2</v>
      </c>
      <c r="E1663" s="108">
        <v>5.0099999999999999E-2</v>
      </c>
      <c r="F1663" s="108">
        <v>4.5499999999999999E-2</v>
      </c>
      <c r="G1663" s="187">
        <v>0</v>
      </c>
      <c r="H1663" s="108"/>
      <c r="I1663" s="108">
        <v>4.24E-2</v>
      </c>
      <c r="J1663" s="108"/>
      <c r="K1663" s="108">
        <v>4.4800000000000006E-2</v>
      </c>
      <c r="L1663" s="108">
        <v>5.1100000000000007E-2</v>
      </c>
      <c r="M1663" s="108"/>
      <c r="N1663" s="108"/>
      <c r="O1663" s="189">
        <f t="shared" si="50"/>
        <v>41426</v>
      </c>
      <c r="Q1663" s="185">
        <f t="shared" si="51"/>
        <v>4.0000000000000452E-4</v>
      </c>
    </row>
    <row r="1664" spans="1:17" x14ac:dyDescent="0.25">
      <c r="A1664" s="105">
        <v>41437</v>
      </c>
      <c r="B1664" t="s">
        <v>121</v>
      </c>
      <c r="C1664" s="108">
        <v>4.24E-2</v>
      </c>
      <c r="D1664" s="108">
        <v>4.4999999999999998E-2</v>
      </c>
      <c r="E1664" s="108">
        <v>5.0599999999999999E-2</v>
      </c>
      <c r="F1664" s="108">
        <v>4.5999999999999999E-2</v>
      </c>
      <c r="G1664" s="187">
        <v>0</v>
      </c>
      <c r="H1664" s="108"/>
      <c r="I1664" s="108">
        <v>4.2800000000000005E-2</v>
      </c>
      <c r="J1664" s="108"/>
      <c r="K1664" s="108">
        <v>4.53E-2</v>
      </c>
      <c r="L1664" s="108">
        <v>5.16E-2</v>
      </c>
      <c r="M1664" s="108"/>
      <c r="N1664" s="108"/>
      <c r="O1664" s="189">
        <f t="shared" si="50"/>
        <v>41426</v>
      </c>
      <c r="Q1664" s="185">
        <f t="shared" si="51"/>
        <v>3.0000000000000165E-4</v>
      </c>
    </row>
    <row r="1665" spans="1:17" x14ac:dyDescent="0.25">
      <c r="A1665" s="105">
        <v>41438</v>
      </c>
      <c r="B1665" t="s">
        <v>121</v>
      </c>
      <c r="C1665" s="108">
        <v>4.19E-2</v>
      </c>
      <c r="D1665" s="108">
        <v>4.4499999999999998E-2</v>
      </c>
      <c r="E1665" s="108">
        <v>5.0099999999999999E-2</v>
      </c>
      <c r="F1665" s="108">
        <v>4.5499999999999999E-2</v>
      </c>
      <c r="G1665" s="187">
        <v>0</v>
      </c>
      <c r="H1665" s="108"/>
      <c r="I1665" s="108">
        <v>4.2300000000000004E-2</v>
      </c>
      <c r="J1665" s="108"/>
      <c r="K1665" s="108">
        <v>4.4800000000000006E-2</v>
      </c>
      <c r="L1665" s="108">
        <v>5.1100000000000007E-2</v>
      </c>
      <c r="M1665" s="108"/>
      <c r="N1665" s="108"/>
      <c r="O1665" s="189">
        <f t="shared" si="50"/>
        <v>41426</v>
      </c>
      <c r="Q1665" s="185">
        <f t="shared" si="51"/>
        <v>3.0000000000000859E-4</v>
      </c>
    </row>
    <row r="1666" spans="1:17" x14ac:dyDescent="0.25">
      <c r="A1666" s="105">
        <v>41439</v>
      </c>
      <c r="B1666" t="s">
        <v>121</v>
      </c>
      <c r="C1666" s="108">
        <v>4.19E-2</v>
      </c>
      <c r="D1666" s="108">
        <v>4.4200000000000003E-2</v>
      </c>
      <c r="E1666" s="108">
        <v>4.9799999999999997E-2</v>
      </c>
      <c r="F1666" s="108">
        <v>4.53E-2</v>
      </c>
      <c r="G1666" s="187">
        <v>0</v>
      </c>
      <c r="H1666" s="108"/>
      <c r="I1666" s="108">
        <v>4.1900000000000007E-2</v>
      </c>
      <c r="J1666" s="108"/>
      <c r="K1666" s="108">
        <v>4.4500000000000005E-2</v>
      </c>
      <c r="L1666" s="108">
        <v>5.0700000000000002E-2</v>
      </c>
      <c r="M1666" s="108"/>
      <c r="N1666" s="108"/>
      <c r="O1666" s="189">
        <f t="shared" si="50"/>
        <v>41426</v>
      </c>
      <c r="Q1666" s="185">
        <f t="shared" si="51"/>
        <v>3.0000000000000165E-4</v>
      </c>
    </row>
    <row r="1667" spans="1:17" x14ac:dyDescent="0.25">
      <c r="A1667" s="105">
        <v>41442</v>
      </c>
      <c r="B1667" t="s">
        <v>121</v>
      </c>
      <c r="C1667" s="108">
        <v>4.2299999999999997E-2</v>
      </c>
      <c r="D1667" s="108">
        <v>4.4600000000000001E-2</v>
      </c>
      <c r="E1667" s="108">
        <v>5.0299999999999997E-2</v>
      </c>
      <c r="F1667" s="108">
        <v>4.5699999999999998E-2</v>
      </c>
      <c r="G1667" s="187">
        <v>0</v>
      </c>
      <c r="H1667" s="108"/>
      <c r="I1667" s="108">
        <v>4.24E-2</v>
      </c>
      <c r="J1667" s="108"/>
      <c r="K1667" s="108">
        <v>4.4900000000000002E-2</v>
      </c>
      <c r="L1667" s="108">
        <v>5.1200000000000002E-2</v>
      </c>
      <c r="M1667" s="108"/>
      <c r="N1667" s="108"/>
      <c r="O1667" s="189">
        <f t="shared" si="50"/>
        <v>41426</v>
      </c>
      <c r="Q1667" s="185">
        <f t="shared" si="51"/>
        <v>3.0000000000000165E-4</v>
      </c>
    </row>
    <row r="1668" spans="1:17" x14ac:dyDescent="0.25">
      <c r="A1668" s="105">
        <v>41443</v>
      </c>
      <c r="B1668" t="s">
        <v>121</v>
      </c>
      <c r="C1668" s="108">
        <v>4.2200000000000001E-2</v>
      </c>
      <c r="D1668" s="108">
        <v>4.4600000000000001E-2</v>
      </c>
      <c r="E1668" s="108">
        <v>5.0299999999999997E-2</v>
      </c>
      <c r="F1668" s="108">
        <v>4.5699999999999998E-2</v>
      </c>
      <c r="G1668" s="187">
        <v>0</v>
      </c>
      <c r="H1668" s="108"/>
      <c r="I1668" s="108">
        <v>4.2300000000000004E-2</v>
      </c>
      <c r="J1668" s="108"/>
      <c r="K1668" s="108">
        <v>4.4900000000000002E-2</v>
      </c>
      <c r="L1668" s="108">
        <v>5.1200000000000002E-2</v>
      </c>
      <c r="M1668" s="108"/>
      <c r="N1668" s="108"/>
      <c r="O1668" s="189">
        <f t="shared" si="50"/>
        <v>41426</v>
      </c>
      <c r="Q1668" s="185">
        <f t="shared" si="51"/>
        <v>3.0000000000000165E-4</v>
      </c>
    </row>
    <row r="1669" spans="1:17" x14ac:dyDescent="0.25">
      <c r="A1669" s="105">
        <v>41444</v>
      </c>
      <c r="B1669" t="s">
        <v>121</v>
      </c>
      <c r="C1669" s="108">
        <v>4.2900000000000001E-2</v>
      </c>
      <c r="D1669" s="108">
        <v>4.5199999999999997E-2</v>
      </c>
      <c r="E1669" s="108">
        <v>5.0999999999999997E-2</v>
      </c>
      <c r="F1669" s="108">
        <v>4.6399999999999997E-2</v>
      </c>
      <c r="G1669" s="187">
        <v>0</v>
      </c>
      <c r="H1669" s="108"/>
      <c r="I1669" s="108">
        <v>4.2999999999999997E-2</v>
      </c>
      <c r="J1669" s="108"/>
      <c r="K1669" s="108">
        <v>4.5499999999999999E-2</v>
      </c>
      <c r="L1669" s="108">
        <v>5.2000000000000005E-2</v>
      </c>
      <c r="M1669" s="108"/>
      <c r="N1669" s="108"/>
      <c r="O1669" s="189">
        <f t="shared" ref="O1669:O1732" si="52">DATE(YEAR(A1669),MONTH(A1669),1)</f>
        <v>41426</v>
      </c>
      <c r="Q1669" s="185">
        <f t="shared" ref="Q1669:Q1732" si="53">K1669-D1669</f>
        <v>3.0000000000000165E-4</v>
      </c>
    </row>
    <row r="1670" spans="1:17" x14ac:dyDescent="0.25">
      <c r="A1670" s="105">
        <v>41446</v>
      </c>
      <c r="B1670" t="s">
        <v>121</v>
      </c>
      <c r="C1670" s="108">
        <v>4.4699999999999997E-2</v>
      </c>
      <c r="D1670" s="108">
        <v>4.7199999999999999E-2</v>
      </c>
      <c r="E1670" s="108">
        <v>5.28E-2</v>
      </c>
      <c r="F1670" s="108">
        <v>4.82E-2</v>
      </c>
      <c r="G1670" s="187">
        <v>0</v>
      </c>
      <c r="H1670" s="108"/>
      <c r="I1670" s="108">
        <v>4.4299999999999999E-2</v>
      </c>
      <c r="J1670" s="108"/>
      <c r="K1670" s="108">
        <v>4.7400000000000005E-2</v>
      </c>
      <c r="L1670" s="108">
        <v>5.3899999999999997E-2</v>
      </c>
      <c r="M1670" s="108"/>
      <c r="N1670" s="108"/>
      <c r="O1670" s="189">
        <f t="shared" si="52"/>
        <v>41426</v>
      </c>
      <c r="Q1670" s="185">
        <f t="shared" si="53"/>
        <v>2.0000000000000573E-4</v>
      </c>
    </row>
    <row r="1671" spans="1:17" x14ac:dyDescent="0.25">
      <c r="A1671" s="105">
        <v>41449</v>
      </c>
      <c r="B1671" t="s">
        <v>121</v>
      </c>
      <c r="C1671" s="108">
        <v>4.4900000000000002E-2</v>
      </c>
      <c r="D1671" s="108">
        <v>4.7199999999999999E-2</v>
      </c>
      <c r="E1671" s="108">
        <v>5.2999999999999999E-2</v>
      </c>
      <c r="F1671" s="108">
        <v>4.8399999999999999E-2</v>
      </c>
      <c r="G1671" s="187">
        <v>0</v>
      </c>
      <c r="H1671" s="108"/>
      <c r="I1671" s="108">
        <v>4.4600000000000001E-2</v>
      </c>
      <c r="J1671" s="108"/>
      <c r="K1671" s="108">
        <v>4.7500000000000001E-2</v>
      </c>
      <c r="L1671" s="108">
        <v>5.4299999999999994E-2</v>
      </c>
      <c r="M1671" s="108"/>
      <c r="N1671" s="108"/>
      <c r="O1671" s="189">
        <f t="shared" si="52"/>
        <v>41426</v>
      </c>
      <c r="Q1671" s="185">
        <f t="shared" si="53"/>
        <v>3.0000000000000165E-4</v>
      </c>
    </row>
    <row r="1672" spans="1:17" x14ac:dyDescent="0.25">
      <c r="A1672" s="105">
        <v>41450</v>
      </c>
      <c r="B1672" t="s">
        <v>121</v>
      </c>
      <c r="C1672" s="108">
        <v>4.5400000000000003E-2</v>
      </c>
      <c r="D1672" s="108">
        <v>4.7800000000000002E-2</v>
      </c>
      <c r="E1672" s="108">
        <v>5.3499999999999999E-2</v>
      </c>
      <c r="F1672" s="108">
        <v>4.8899999999999999E-2</v>
      </c>
      <c r="G1672" s="187">
        <v>0</v>
      </c>
      <c r="H1672" s="108"/>
      <c r="I1672" s="108">
        <v>4.4600000000000001E-2</v>
      </c>
      <c r="J1672" s="108"/>
      <c r="K1672" s="108">
        <v>4.8100000000000004E-2</v>
      </c>
      <c r="L1672" s="108">
        <v>5.4800000000000001E-2</v>
      </c>
      <c r="M1672" s="108"/>
      <c r="N1672" s="108"/>
      <c r="O1672" s="189">
        <f t="shared" si="52"/>
        <v>41426</v>
      </c>
      <c r="Q1672" s="185">
        <f t="shared" si="53"/>
        <v>3.0000000000000165E-4</v>
      </c>
    </row>
    <row r="1673" spans="1:17" x14ac:dyDescent="0.25">
      <c r="A1673" s="105">
        <v>41451</v>
      </c>
      <c r="B1673" t="s">
        <v>121</v>
      </c>
      <c r="C1673" s="108">
        <v>4.4999999999999998E-2</v>
      </c>
      <c r="D1673" s="108">
        <v>4.7600000000000003E-2</v>
      </c>
      <c r="E1673" s="108">
        <v>5.3100000000000001E-2</v>
      </c>
      <c r="F1673" s="108">
        <v>4.8599999999999997E-2</v>
      </c>
      <c r="G1673" s="187">
        <v>0</v>
      </c>
      <c r="H1673" s="108"/>
      <c r="I1673" s="108">
        <v>4.4299999999999999E-2</v>
      </c>
      <c r="J1673" s="108"/>
      <c r="K1673" s="108">
        <v>4.7699999999999992E-2</v>
      </c>
      <c r="L1673" s="108">
        <v>5.4400000000000004E-2</v>
      </c>
      <c r="M1673" s="108"/>
      <c r="N1673" s="108"/>
      <c r="O1673" s="189">
        <f t="shared" si="52"/>
        <v>41426</v>
      </c>
      <c r="Q1673" s="185">
        <f t="shared" si="53"/>
        <v>9.9999999999988987E-5</v>
      </c>
    </row>
    <row r="1674" spans="1:17" x14ac:dyDescent="0.25">
      <c r="A1674" s="105">
        <v>41452</v>
      </c>
      <c r="B1674" t="s">
        <v>121</v>
      </c>
      <c r="C1674" s="108">
        <v>4.4699999999999997E-2</v>
      </c>
      <c r="D1674" s="108">
        <v>4.7300000000000002E-2</v>
      </c>
      <c r="E1674" s="108">
        <v>5.28E-2</v>
      </c>
      <c r="F1674" s="108">
        <v>4.8300000000000003E-2</v>
      </c>
      <c r="G1674" s="187">
        <v>0</v>
      </c>
      <c r="H1674" s="108"/>
      <c r="I1674" s="108">
        <v>4.3799999999999999E-2</v>
      </c>
      <c r="J1674" s="108"/>
      <c r="K1674" s="108">
        <v>4.7400000000000005E-2</v>
      </c>
      <c r="L1674" s="108">
        <v>5.4100000000000002E-2</v>
      </c>
      <c r="M1674" s="108"/>
      <c r="N1674" s="108"/>
      <c r="O1674" s="189">
        <f t="shared" si="52"/>
        <v>41426</v>
      </c>
      <c r="Q1674" s="185">
        <f t="shared" si="53"/>
        <v>1.0000000000000286E-4</v>
      </c>
    </row>
    <row r="1675" spans="1:17" x14ac:dyDescent="0.25">
      <c r="A1675" s="105">
        <v>41453</v>
      </c>
      <c r="B1675" t="s">
        <v>121</v>
      </c>
      <c r="C1675" s="108">
        <v>4.41E-2</v>
      </c>
      <c r="D1675" s="108">
        <v>4.6699999999999998E-2</v>
      </c>
      <c r="E1675" s="108">
        <v>5.2299999999999999E-2</v>
      </c>
      <c r="F1675" s="108">
        <v>4.7699999999999999E-2</v>
      </c>
      <c r="G1675" s="187">
        <v>0</v>
      </c>
      <c r="H1675" s="108"/>
      <c r="I1675" s="108">
        <v>4.3200000000000002E-2</v>
      </c>
      <c r="J1675" s="108"/>
      <c r="K1675" s="108">
        <v>4.6799999999999994E-2</v>
      </c>
      <c r="L1675" s="108">
        <v>5.3499999999999999E-2</v>
      </c>
      <c r="M1675" s="108"/>
      <c r="N1675" s="108"/>
      <c r="O1675" s="189">
        <f t="shared" si="52"/>
        <v>41426</v>
      </c>
      <c r="Q1675" s="185">
        <f t="shared" si="53"/>
        <v>9.9999999999995925E-5</v>
      </c>
    </row>
    <row r="1676" spans="1:17" x14ac:dyDescent="0.25">
      <c r="A1676" s="105">
        <v>41456</v>
      </c>
      <c r="B1676" t="s">
        <v>121</v>
      </c>
      <c r="C1676" s="108">
        <v>4.3999999999999997E-2</v>
      </c>
      <c r="D1676" s="108">
        <v>4.6600000000000003E-2</v>
      </c>
      <c r="E1676" s="108">
        <v>5.2200000000000003E-2</v>
      </c>
      <c r="F1676" s="108">
        <v>4.7600000000000003E-2</v>
      </c>
      <c r="G1676" s="187">
        <v>0</v>
      </c>
      <c r="H1676" s="108"/>
      <c r="I1676" s="108">
        <v>4.2999999999999997E-2</v>
      </c>
      <c r="J1676" s="108"/>
      <c r="K1676" s="108">
        <v>4.6600000000000003E-2</v>
      </c>
      <c r="L1676" s="108">
        <v>5.33E-2</v>
      </c>
      <c r="M1676" s="108"/>
      <c r="N1676" s="108"/>
      <c r="O1676" s="189">
        <f t="shared" si="52"/>
        <v>41456</v>
      </c>
      <c r="Q1676" s="185">
        <f t="shared" si="53"/>
        <v>0</v>
      </c>
    </row>
    <row r="1677" spans="1:17" x14ac:dyDescent="0.25">
      <c r="A1677" s="105">
        <v>41457</v>
      </c>
      <c r="B1677" t="s">
        <v>121</v>
      </c>
      <c r="C1677" s="108">
        <v>4.3799999999999999E-2</v>
      </c>
      <c r="D1677" s="108">
        <v>4.6300000000000001E-2</v>
      </c>
      <c r="E1677" s="108">
        <v>5.1799999999999999E-2</v>
      </c>
      <c r="F1677" s="108">
        <v>4.7300000000000002E-2</v>
      </c>
      <c r="G1677" s="187">
        <v>0</v>
      </c>
      <c r="H1677" s="108"/>
      <c r="I1677" s="108">
        <v>4.2800000000000005E-2</v>
      </c>
      <c r="J1677" s="108"/>
      <c r="K1677" s="108">
        <v>4.6300000000000001E-2</v>
      </c>
      <c r="L1677" s="108">
        <v>5.2900000000000003E-2</v>
      </c>
      <c r="M1677" s="108"/>
      <c r="N1677" s="108"/>
      <c r="O1677" s="189">
        <f t="shared" si="52"/>
        <v>41456</v>
      </c>
      <c r="Q1677" s="185">
        <f t="shared" si="53"/>
        <v>0</v>
      </c>
    </row>
    <row r="1678" spans="1:17" x14ac:dyDescent="0.25">
      <c r="A1678" s="105">
        <v>41460</v>
      </c>
      <c r="B1678" t="s">
        <v>121</v>
      </c>
      <c r="C1678" s="108">
        <v>4.5600000000000002E-2</v>
      </c>
      <c r="D1678" s="108">
        <v>4.82E-2</v>
      </c>
      <c r="E1678" s="108">
        <v>5.3800000000000001E-2</v>
      </c>
      <c r="F1678" s="108">
        <v>4.9200000000000001E-2</v>
      </c>
      <c r="G1678" s="187">
        <v>0</v>
      </c>
      <c r="H1678" s="108"/>
      <c r="I1678" s="108">
        <v>4.4500000000000005E-2</v>
      </c>
      <c r="J1678" s="108"/>
      <c r="K1678" s="108">
        <v>4.8300000000000003E-2</v>
      </c>
      <c r="L1678" s="108">
        <v>5.5E-2</v>
      </c>
      <c r="M1678" s="108"/>
      <c r="N1678" s="108"/>
      <c r="O1678" s="189">
        <f t="shared" si="52"/>
        <v>41456</v>
      </c>
      <c r="Q1678" s="185">
        <f t="shared" si="53"/>
        <v>1.0000000000000286E-4</v>
      </c>
    </row>
    <row r="1679" spans="1:17" x14ac:dyDescent="0.25">
      <c r="A1679" s="105">
        <v>41463</v>
      </c>
      <c r="B1679" t="s">
        <v>121</v>
      </c>
      <c r="C1679" s="108">
        <v>4.53E-2</v>
      </c>
      <c r="D1679" s="108">
        <v>4.7899999999999998E-2</v>
      </c>
      <c r="E1679" s="108">
        <v>5.33E-2</v>
      </c>
      <c r="F1679" s="108">
        <v>4.8800000000000003E-2</v>
      </c>
      <c r="G1679" s="187">
        <v>0</v>
      </c>
      <c r="H1679" s="108"/>
      <c r="I1679" s="108">
        <v>4.36E-2</v>
      </c>
      <c r="J1679" s="108"/>
      <c r="K1679" s="108">
        <v>4.7899999999999998E-2</v>
      </c>
      <c r="L1679" s="108">
        <v>5.4400000000000004E-2</v>
      </c>
      <c r="M1679" s="108"/>
      <c r="N1679" s="108"/>
      <c r="O1679" s="189">
        <f t="shared" si="52"/>
        <v>41456</v>
      </c>
      <c r="Q1679" s="185">
        <f t="shared" si="53"/>
        <v>0</v>
      </c>
    </row>
    <row r="1680" spans="1:17" x14ac:dyDescent="0.25">
      <c r="A1680" s="105">
        <v>41464</v>
      </c>
      <c r="B1680" t="s">
        <v>121</v>
      </c>
      <c r="C1680" s="108">
        <v>4.5199999999999997E-2</v>
      </c>
      <c r="D1680" s="108">
        <v>4.8000000000000001E-2</v>
      </c>
      <c r="E1680" s="108">
        <v>5.33E-2</v>
      </c>
      <c r="F1680" s="108">
        <v>4.8800000000000003E-2</v>
      </c>
      <c r="G1680" s="187">
        <v>0</v>
      </c>
      <c r="H1680" s="108"/>
      <c r="I1680" s="108">
        <v>4.3700000000000003E-2</v>
      </c>
      <c r="J1680" s="108"/>
      <c r="K1680" s="108">
        <v>4.7899999999999998E-2</v>
      </c>
      <c r="L1680" s="108">
        <v>5.4299999999999994E-2</v>
      </c>
      <c r="M1680" s="108"/>
      <c r="N1680" s="108"/>
      <c r="O1680" s="189">
        <f t="shared" si="52"/>
        <v>41456</v>
      </c>
      <c r="Q1680" s="185">
        <f t="shared" si="53"/>
        <v>-1.0000000000000286E-4</v>
      </c>
    </row>
    <row r="1681" spans="1:17" x14ac:dyDescent="0.25">
      <c r="A1681" s="105">
        <v>41465</v>
      </c>
      <c r="B1681" t="s">
        <v>121</v>
      </c>
      <c r="C1681" s="108">
        <v>4.5400000000000003E-2</v>
      </c>
      <c r="D1681" s="108">
        <v>4.82E-2</v>
      </c>
      <c r="E1681" s="108">
        <v>5.3499999999999999E-2</v>
      </c>
      <c r="F1681" s="108">
        <v>4.9000000000000002E-2</v>
      </c>
      <c r="G1681" s="187">
        <v>0</v>
      </c>
      <c r="H1681" s="108"/>
      <c r="I1681" s="108">
        <v>4.4199999999999996E-2</v>
      </c>
      <c r="J1681" s="108"/>
      <c r="K1681" s="108">
        <v>4.8100000000000004E-2</v>
      </c>
      <c r="L1681" s="108">
        <v>5.45E-2</v>
      </c>
      <c r="M1681" s="108"/>
      <c r="N1681" s="108"/>
      <c r="O1681" s="189">
        <f t="shared" si="52"/>
        <v>41456</v>
      </c>
      <c r="Q1681" s="185">
        <f t="shared" si="53"/>
        <v>-9.9999999999995925E-5</v>
      </c>
    </row>
    <row r="1682" spans="1:17" x14ac:dyDescent="0.25">
      <c r="A1682" s="105">
        <v>41466</v>
      </c>
      <c r="B1682" t="s">
        <v>121</v>
      </c>
      <c r="C1682" s="108">
        <v>4.48E-2</v>
      </c>
      <c r="D1682" s="108">
        <v>4.7399999999999998E-2</v>
      </c>
      <c r="E1682" s="108">
        <v>5.2600000000000001E-2</v>
      </c>
      <c r="F1682" s="108">
        <v>4.8300000000000003E-2</v>
      </c>
      <c r="G1682" s="187">
        <v>0</v>
      </c>
      <c r="H1682" s="108"/>
      <c r="I1682" s="108">
        <v>4.3400000000000001E-2</v>
      </c>
      <c r="J1682" s="108"/>
      <c r="K1682" s="108">
        <v>4.7400000000000005E-2</v>
      </c>
      <c r="L1682" s="108">
        <v>5.3699999999999998E-2</v>
      </c>
      <c r="M1682" s="108"/>
      <c r="N1682" s="108"/>
      <c r="O1682" s="189">
        <f t="shared" si="52"/>
        <v>41456</v>
      </c>
      <c r="Q1682" s="185">
        <f t="shared" si="53"/>
        <v>0</v>
      </c>
    </row>
    <row r="1683" spans="1:17" x14ac:dyDescent="0.25">
      <c r="A1683" s="105">
        <v>41467</v>
      </c>
      <c r="B1683" t="s">
        <v>121</v>
      </c>
      <c r="C1683" s="108">
        <v>4.4999999999999998E-2</v>
      </c>
      <c r="D1683" s="108">
        <v>4.7600000000000003E-2</v>
      </c>
      <c r="E1683" s="108">
        <v>5.28E-2</v>
      </c>
      <c r="F1683" s="108">
        <v>4.8500000000000001E-2</v>
      </c>
      <c r="G1683" s="187">
        <v>0</v>
      </c>
      <c r="H1683" s="108"/>
      <c r="I1683" s="108">
        <v>4.3700000000000003E-2</v>
      </c>
      <c r="J1683" s="108"/>
      <c r="K1683" s="108">
        <v>4.7500000000000001E-2</v>
      </c>
      <c r="L1683" s="108">
        <v>5.3800000000000001E-2</v>
      </c>
      <c r="M1683" s="108"/>
      <c r="N1683" s="108"/>
      <c r="O1683" s="189">
        <f t="shared" si="52"/>
        <v>41456</v>
      </c>
      <c r="Q1683" s="185">
        <f t="shared" si="53"/>
        <v>-1.0000000000000286E-4</v>
      </c>
    </row>
    <row r="1684" spans="1:17" x14ac:dyDescent="0.25">
      <c r="A1684" s="105">
        <v>41470</v>
      </c>
      <c r="B1684" t="s">
        <v>121</v>
      </c>
      <c r="C1684" s="108">
        <v>4.4499999999999998E-2</v>
      </c>
      <c r="D1684" s="108">
        <v>4.7100000000000003E-2</v>
      </c>
      <c r="E1684" s="108">
        <v>5.2299999999999999E-2</v>
      </c>
      <c r="F1684" s="108">
        <v>4.8000000000000001E-2</v>
      </c>
      <c r="G1684" s="187">
        <v>0</v>
      </c>
      <c r="H1684" s="108"/>
      <c r="I1684" s="108">
        <v>4.3299999999999998E-2</v>
      </c>
      <c r="J1684" s="108"/>
      <c r="K1684" s="108">
        <v>4.7E-2</v>
      </c>
      <c r="L1684" s="108">
        <v>5.33E-2</v>
      </c>
      <c r="M1684" s="108"/>
      <c r="N1684" s="108"/>
      <c r="O1684" s="189">
        <f t="shared" si="52"/>
        <v>41456</v>
      </c>
      <c r="Q1684" s="185">
        <f t="shared" si="53"/>
        <v>-1.0000000000000286E-4</v>
      </c>
    </row>
    <row r="1685" spans="1:17" x14ac:dyDescent="0.25">
      <c r="A1685" s="105">
        <v>41471</v>
      </c>
      <c r="B1685" t="s">
        <v>121</v>
      </c>
      <c r="C1685" s="108">
        <v>4.4299999999999999E-2</v>
      </c>
      <c r="D1685" s="108">
        <v>4.6699999999999998E-2</v>
      </c>
      <c r="E1685" s="108">
        <v>5.1799999999999999E-2</v>
      </c>
      <c r="F1685" s="108">
        <v>4.7600000000000003E-2</v>
      </c>
      <c r="G1685" s="187">
        <v>0</v>
      </c>
      <c r="H1685" s="108"/>
      <c r="I1685" s="108">
        <v>4.2999999999999997E-2</v>
      </c>
      <c r="J1685" s="108"/>
      <c r="K1685" s="108">
        <v>4.6699999999999998E-2</v>
      </c>
      <c r="L1685" s="108">
        <v>5.2900000000000003E-2</v>
      </c>
      <c r="M1685" s="108"/>
      <c r="N1685" s="108"/>
      <c r="O1685" s="189">
        <f t="shared" si="52"/>
        <v>41456</v>
      </c>
      <c r="Q1685" s="185">
        <f t="shared" si="53"/>
        <v>0</v>
      </c>
    </row>
    <row r="1686" spans="1:17" x14ac:dyDescent="0.25">
      <c r="A1686" s="105">
        <v>41472</v>
      </c>
      <c r="B1686" t="s">
        <v>121</v>
      </c>
      <c r="C1686" s="108">
        <v>4.41E-2</v>
      </c>
      <c r="D1686" s="108">
        <v>4.6399999999999997E-2</v>
      </c>
      <c r="E1686" s="108">
        <v>5.16E-2</v>
      </c>
      <c r="F1686" s="108">
        <v>4.7399999999999998E-2</v>
      </c>
      <c r="G1686" s="187">
        <v>0</v>
      </c>
      <c r="H1686" s="108"/>
      <c r="I1686" s="108">
        <v>4.2900000000000001E-2</v>
      </c>
      <c r="J1686" s="108"/>
      <c r="K1686" s="108">
        <v>4.6399999999999997E-2</v>
      </c>
      <c r="L1686" s="108">
        <v>5.2600000000000001E-2</v>
      </c>
      <c r="M1686" s="108"/>
      <c r="N1686" s="108"/>
      <c r="O1686" s="189">
        <f t="shared" si="52"/>
        <v>41456</v>
      </c>
      <c r="Q1686" s="185">
        <f t="shared" si="53"/>
        <v>0</v>
      </c>
    </row>
    <row r="1687" spans="1:17" x14ac:dyDescent="0.25">
      <c r="A1687" s="105">
        <v>41473</v>
      </c>
      <c r="B1687" t="s">
        <v>121</v>
      </c>
      <c r="C1687" s="108">
        <v>4.4699999999999997E-2</v>
      </c>
      <c r="D1687" s="108">
        <v>4.6899999999999997E-2</v>
      </c>
      <c r="E1687" s="108">
        <v>5.1999999999999998E-2</v>
      </c>
      <c r="F1687" s="108">
        <v>4.7899999999999998E-2</v>
      </c>
      <c r="G1687" s="187">
        <v>0</v>
      </c>
      <c r="H1687" s="108"/>
      <c r="I1687" s="108">
        <v>4.3499999999999997E-2</v>
      </c>
      <c r="J1687" s="108"/>
      <c r="K1687" s="108">
        <v>4.7E-2</v>
      </c>
      <c r="L1687" s="108">
        <v>5.3099999999999994E-2</v>
      </c>
      <c r="M1687" s="108"/>
      <c r="N1687" s="108"/>
      <c r="O1687" s="189">
        <f t="shared" si="52"/>
        <v>41456</v>
      </c>
      <c r="Q1687" s="185">
        <f t="shared" si="53"/>
        <v>1.0000000000000286E-4</v>
      </c>
    </row>
    <row r="1688" spans="1:17" x14ac:dyDescent="0.25">
      <c r="A1688" s="105">
        <v>41474</v>
      </c>
      <c r="B1688" t="s">
        <v>121</v>
      </c>
      <c r="C1688" s="108">
        <v>4.41E-2</v>
      </c>
      <c r="D1688" s="108">
        <v>4.6199999999999998E-2</v>
      </c>
      <c r="E1688" s="108">
        <v>5.1200000000000002E-2</v>
      </c>
      <c r="F1688" s="108">
        <v>4.7199999999999999E-2</v>
      </c>
      <c r="G1688" s="187">
        <v>0</v>
      </c>
      <c r="H1688" s="108"/>
      <c r="I1688" s="108">
        <v>4.2999999999999997E-2</v>
      </c>
      <c r="J1688" s="108"/>
      <c r="K1688" s="108">
        <v>4.6300000000000001E-2</v>
      </c>
      <c r="L1688" s="108">
        <v>5.2400000000000002E-2</v>
      </c>
      <c r="M1688" s="108"/>
      <c r="N1688" s="108"/>
      <c r="O1688" s="189">
        <f t="shared" si="52"/>
        <v>41456</v>
      </c>
      <c r="Q1688" s="185">
        <f t="shared" si="53"/>
        <v>1.0000000000000286E-4</v>
      </c>
    </row>
    <row r="1689" spans="1:17" x14ac:dyDescent="0.25">
      <c r="A1689" s="105">
        <v>41477</v>
      </c>
      <c r="B1689" t="s">
        <v>121</v>
      </c>
      <c r="C1689" s="108">
        <v>4.3900000000000002E-2</v>
      </c>
      <c r="D1689" s="108">
        <v>4.5900000000000003E-2</v>
      </c>
      <c r="E1689" s="108">
        <v>5.0900000000000001E-2</v>
      </c>
      <c r="F1689" s="108">
        <v>4.6899999999999997E-2</v>
      </c>
      <c r="G1689" s="187">
        <v>0</v>
      </c>
      <c r="H1689" s="108"/>
      <c r="I1689" s="108">
        <v>4.2900000000000001E-2</v>
      </c>
      <c r="J1689" s="108"/>
      <c r="K1689" s="108">
        <v>4.5999999999999999E-2</v>
      </c>
      <c r="L1689" s="108">
        <v>5.21E-2</v>
      </c>
      <c r="M1689" s="108"/>
      <c r="N1689" s="108"/>
      <c r="O1689" s="189">
        <f t="shared" si="52"/>
        <v>41456</v>
      </c>
      <c r="Q1689" s="185">
        <f t="shared" si="53"/>
        <v>9.9999999999995925E-5</v>
      </c>
    </row>
    <row r="1690" spans="1:17" x14ac:dyDescent="0.25">
      <c r="A1690" s="105">
        <v>41478</v>
      </c>
      <c r="B1690" t="s">
        <v>121</v>
      </c>
      <c r="C1690" s="108">
        <v>4.41E-2</v>
      </c>
      <c r="D1690" s="108">
        <v>4.5999999999999999E-2</v>
      </c>
      <c r="E1690" s="108">
        <v>5.0999999999999997E-2</v>
      </c>
      <c r="F1690" s="108">
        <v>4.7E-2</v>
      </c>
      <c r="G1690" s="187">
        <v>0</v>
      </c>
      <c r="H1690" s="108"/>
      <c r="I1690" s="108">
        <v>4.3099999999999999E-2</v>
      </c>
      <c r="J1690" s="108"/>
      <c r="K1690" s="108">
        <v>4.6199999999999998E-2</v>
      </c>
      <c r="L1690" s="108">
        <v>5.2300000000000006E-2</v>
      </c>
      <c r="M1690" s="108"/>
      <c r="N1690" s="108"/>
      <c r="O1690" s="189">
        <f t="shared" si="52"/>
        <v>41456</v>
      </c>
      <c r="Q1690" s="185">
        <f t="shared" si="53"/>
        <v>1.9999999999999879E-4</v>
      </c>
    </row>
    <row r="1691" spans="1:17" x14ac:dyDescent="0.25">
      <c r="A1691" s="105">
        <v>41479</v>
      </c>
      <c r="B1691" t="s">
        <v>121</v>
      </c>
      <c r="C1691" s="108">
        <v>4.4400000000000002E-2</v>
      </c>
      <c r="D1691" s="108">
        <v>4.6600000000000003E-2</v>
      </c>
      <c r="E1691" s="108">
        <v>5.16E-2</v>
      </c>
      <c r="F1691" s="108">
        <v>4.7500000000000001E-2</v>
      </c>
      <c r="G1691" s="187">
        <v>0</v>
      </c>
      <c r="H1691" s="108"/>
      <c r="I1691" s="108">
        <v>4.3700000000000003E-2</v>
      </c>
      <c r="J1691" s="108"/>
      <c r="K1691" s="108">
        <v>4.6699999999999998E-2</v>
      </c>
      <c r="L1691" s="108">
        <v>5.28E-2</v>
      </c>
      <c r="M1691" s="108"/>
      <c r="N1691" s="108"/>
      <c r="O1691" s="189">
        <f t="shared" si="52"/>
        <v>41456</v>
      </c>
      <c r="Q1691" s="185">
        <f t="shared" si="53"/>
        <v>9.9999999999995925E-5</v>
      </c>
    </row>
    <row r="1692" spans="1:17" x14ac:dyDescent="0.25">
      <c r="A1692" s="105">
        <v>41480</v>
      </c>
      <c r="B1692" t="s">
        <v>121</v>
      </c>
      <c r="C1692" s="108">
        <v>4.4499999999999998E-2</v>
      </c>
      <c r="D1692" s="108">
        <v>4.6600000000000003E-2</v>
      </c>
      <c r="E1692" s="108">
        <v>5.1700000000000003E-2</v>
      </c>
      <c r="F1692" s="108">
        <v>4.7600000000000003E-2</v>
      </c>
      <c r="G1692" s="187">
        <v>0</v>
      </c>
      <c r="H1692" s="108"/>
      <c r="I1692" s="108">
        <v>4.3799999999999999E-2</v>
      </c>
      <c r="J1692" s="108"/>
      <c r="K1692" s="108">
        <v>4.6799999999999994E-2</v>
      </c>
      <c r="L1692" s="108">
        <v>5.2999999999999999E-2</v>
      </c>
      <c r="M1692" s="108"/>
      <c r="N1692" s="108"/>
      <c r="O1692" s="189">
        <f t="shared" si="52"/>
        <v>41456</v>
      </c>
      <c r="Q1692" s="185">
        <f t="shared" si="53"/>
        <v>1.9999999999999185E-4</v>
      </c>
    </row>
    <row r="1693" spans="1:17" x14ac:dyDescent="0.25">
      <c r="A1693" s="105">
        <v>41481</v>
      </c>
      <c r="B1693" t="s">
        <v>121</v>
      </c>
      <c r="C1693" s="108">
        <v>4.3799999999999999E-2</v>
      </c>
      <c r="D1693" s="108">
        <v>4.6199999999999998E-2</v>
      </c>
      <c r="E1693" s="108">
        <v>5.1299999999999998E-2</v>
      </c>
      <c r="F1693" s="108">
        <v>4.7100000000000003E-2</v>
      </c>
      <c r="G1693" s="187">
        <v>0</v>
      </c>
      <c r="H1693" s="108"/>
      <c r="I1693" s="108">
        <v>4.3299999999999998E-2</v>
      </c>
      <c r="J1693" s="108"/>
      <c r="K1693" s="108">
        <v>4.6399999999999997E-2</v>
      </c>
      <c r="L1693" s="108">
        <v>5.2499999999999998E-2</v>
      </c>
      <c r="M1693" s="108"/>
      <c r="N1693" s="108"/>
      <c r="O1693" s="189">
        <f t="shared" si="52"/>
        <v>41456</v>
      </c>
      <c r="Q1693" s="185">
        <f t="shared" si="53"/>
        <v>1.9999999999999879E-4</v>
      </c>
    </row>
    <row r="1694" spans="1:17" x14ac:dyDescent="0.25">
      <c r="A1694" s="105">
        <v>41484</v>
      </c>
      <c r="B1694" t="s">
        <v>121</v>
      </c>
      <c r="C1694" s="108">
        <v>4.4200000000000003E-2</v>
      </c>
      <c r="D1694" s="108">
        <v>4.6399999999999997E-2</v>
      </c>
      <c r="E1694" s="108">
        <v>5.1799999999999999E-2</v>
      </c>
      <c r="F1694" s="108">
        <v>4.7500000000000001E-2</v>
      </c>
      <c r="G1694" s="187">
        <v>0</v>
      </c>
      <c r="H1694" s="108"/>
      <c r="I1694" s="108">
        <v>4.3700000000000003E-2</v>
      </c>
      <c r="J1694" s="108"/>
      <c r="K1694" s="108">
        <v>4.6699999999999998E-2</v>
      </c>
      <c r="L1694" s="108">
        <v>5.2999999999999999E-2</v>
      </c>
      <c r="M1694" s="108"/>
      <c r="N1694" s="108"/>
      <c r="O1694" s="189">
        <f t="shared" si="52"/>
        <v>41456</v>
      </c>
      <c r="Q1694" s="185">
        <f t="shared" si="53"/>
        <v>3.0000000000000165E-4</v>
      </c>
    </row>
    <row r="1695" spans="1:17" x14ac:dyDescent="0.25">
      <c r="A1695" s="105">
        <v>41485</v>
      </c>
      <c r="B1695" t="s">
        <v>121</v>
      </c>
      <c r="C1695" s="108">
        <v>4.4299999999999999E-2</v>
      </c>
      <c r="D1695" s="108">
        <v>4.6399999999999997E-2</v>
      </c>
      <c r="E1695" s="108">
        <v>5.1799999999999999E-2</v>
      </c>
      <c r="F1695" s="108">
        <v>4.7500000000000001E-2</v>
      </c>
      <c r="G1695" s="187">
        <v>0</v>
      </c>
      <c r="H1695" s="108"/>
      <c r="I1695" s="108">
        <v>4.4000000000000004E-2</v>
      </c>
      <c r="J1695" s="108"/>
      <c r="K1695" s="108">
        <v>4.6799999999999994E-2</v>
      </c>
      <c r="L1695" s="108">
        <v>5.3099999999999994E-2</v>
      </c>
      <c r="M1695" s="108"/>
      <c r="N1695" s="108"/>
      <c r="O1695" s="189">
        <f t="shared" si="52"/>
        <v>41456</v>
      </c>
      <c r="Q1695" s="185">
        <f t="shared" si="53"/>
        <v>3.9999999999999758E-4</v>
      </c>
    </row>
    <row r="1696" spans="1:17" x14ac:dyDescent="0.25">
      <c r="A1696" s="105">
        <v>41486</v>
      </c>
      <c r="B1696" t="s">
        <v>121</v>
      </c>
      <c r="C1696" s="108">
        <v>4.3799999999999999E-2</v>
      </c>
      <c r="D1696" s="108">
        <v>4.6100000000000002E-2</v>
      </c>
      <c r="E1696" s="108">
        <v>5.16E-2</v>
      </c>
      <c r="F1696" s="108">
        <v>4.7199999999999999E-2</v>
      </c>
      <c r="G1696" s="187">
        <v>0</v>
      </c>
      <c r="H1696" s="108"/>
      <c r="I1696" s="108">
        <v>4.3799999999999999E-2</v>
      </c>
      <c r="J1696" s="108"/>
      <c r="K1696" s="108">
        <v>4.6500000000000007E-2</v>
      </c>
      <c r="L1696" s="108">
        <v>5.28E-2</v>
      </c>
      <c r="M1696" s="108"/>
      <c r="N1696" s="108"/>
      <c r="O1696" s="189">
        <f t="shared" si="52"/>
        <v>41456</v>
      </c>
      <c r="Q1696" s="185">
        <f t="shared" si="53"/>
        <v>4.0000000000000452E-4</v>
      </c>
    </row>
    <row r="1697" spans="1:17" x14ac:dyDescent="0.25">
      <c r="A1697" s="105">
        <v>41487</v>
      </c>
      <c r="B1697" t="s">
        <v>121</v>
      </c>
      <c r="C1697" s="108">
        <v>4.5100000000000001E-2</v>
      </c>
      <c r="D1697" s="108">
        <v>4.7199999999999999E-2</v>
      </c>
      <c r="E1697" s="108">
        <v>5.2699999999999997E-2</v>
      </c>
      <c r="F1697" s="108">
        <v>4.8300000000000003E-2</v>
      </c>
      <c r="G1697" s="187">
        <v>0</v>
      </c>
      <c r="H1697" s="108"/>
      <c r="I1697" s="108">
        <v>4.5100000000000001E-2</v>
      </c>
      <c r="J1697" s="108"/>
      <c r="K1697" s="108">
        <v>4.7599999999999996E-2</v>
      </c>
      <c r="L1697" s="108">
        <v>5.4000000000000006E-2</v>
      </c>
      <c r="M1697" s="108"/>
      <c r="N1697" s="108"/>
      <c r="O1697" s="189">
        <f t="shared" si="52"/>
        <v>41487</v>
      </c>
      <c r="Q1697" s="185">
        <f t="shared" si="53"/>
        <v>3.9999999999999758E-4</v>
      </c>
    </row>
    <row r="1698" spans="1:17" x14ac:dyDescent="0.25">
      <c r="A1698" s="105">
        <v>41488</v>
      </c>
      <c r="B1698" t="s">
        <v>121</v>
      </c>
      <c r="C1698" s="108">
        <v>4.4299999999999999E-2</v>
      </c>
      <c r="D1698" s="108">
        <v>4.6300000000000001E-2</v>
      </c>
      <c r="E1698" s="108">
        <v>5.1799999999999999E-2</v>
      </c>
      <c r="F1698" s="108">
        <v>4.7500000000000001E-2</v>
      </c>
      <c r="G1698" s="187">
        <v>0</v>
      </c>
      <c r="H1698" s="108"/>
      <c r="I1698" s="108">
        <v>4.4199999999999996E-2</v>
      </c>
      <c r="J1698" s="108"/>
      <c r="K1698" s="108">
        <v>4.6799999999999994E-2</v>
      </c>
      <c r="L1698" s="108">
        <v>5.3099999999999994E-2</v>
      </c>
      <c r="M1698" s="108"/>
      <c r="N1698" s="108"/>
      <c r="O1698" s="189">
        <f t="shared" si="52"/>
        <v>41487</v>
      </c>
      <c r="Q1698" s="185">
        <f t="shared" si="53"/>
        <v>4.9999999999999351E-4</v>
      </c>
    </row>
    <row r="1699" spans="1:17" x14ac:dyDescent="0.25">
      <c r="A1699" s="105">
        <v>41491</v>
      </c>
      <c r="B1699" t="s">
        <v>121</v>
      </c>
      <c r="C1699" s="108">
        <v>4.4699999999999997E-2</v>
      </c>
      <c r="D1699" s="108">
        <v>4.6699999999999998E-2</v>
      </c>
      <c r="E1699" s="108">
        <v>5.2400000000000002E-2</v>
      </c>
      <c r="F1699" s="108">
        <v>4.7899999999999998E-2</v>
      </c>
      <c r="G1699" s="187">
        <v>0</v>
      </c>
      <c r="H1699" s="108"/>
      <c r="I1699" s="108">
        <v>4.4600000000000001E-2</v>
      </c>
      <c r="J1699" s="108"/>
      <c r="K1699" s="108">
        <v>4.7199999999999999E-2</v>
      </c>
      <c r="L1699" s="108">
        <v>5.3699999999999998E-2</v>
      </c>
      <c r="M1699" s="108"/>
      <c r="N1699" s="108"/>
      <c r="O1699" s="189">
        <f t="shared" si="52"/>
        <v>41487</v>
      </c>
      <c r="Q1699" s="185">
        <f t="shared" si="53"/>
        <v>5.0000000000000044E-4</v>
      </c>
    </row>
    <row r="1700" spans="1:17" x14ac:dyDescent="0.25">
      <c r="A1700" s="105">
        <v>41492</v>
      </c>
      <c r="B1700" t="s">
        <v>121</v>
      </c>
      <c r="C1700" s="108">
        <v>4.4699999999999997E-2</v>
      </c>
      <c r="D1700" s="108">
        <v>4.6699999999999998E-2</v>
      </c>
      <c r="E1700" s="108">
        <v>5.2299999999999999E-2</v>
      </c>
      <c r="F1700" s="108">
        <v>4.7899999999999998E-2</v>
      </c>
      <c r="G1700" s="187">
        <v>0</v>
      </c>
      <c r="H1700" s="108"/>
      <c r="I1700" s="108">
        <v>4.4699999999999997E-2</v>
      </c>
      <c r="J1700" s="108"/>
      <c r="K1700" s="108">
        <v>4.7199999999999999E-2</v>
      </c>
      <c r="L1700" s="108">
        <v>5.3600000000000002E-2</v>
      </c>
      <c r="M1700" s="108"/>
      <c r="N1700" s="108"/>
      <c r="O1700" s="189">
        <f t="shared" si="52"/>
        <v>41487</v>
      </c>
      <c r="Q1700" s="185">
        <f t="shared" si="53"/>
        <v>5.0000000000000044E-4</v>
      </c>
    </row>
    <row r="1701" spans="1:17" x14ac:dyDescent="0.25">
      <c r="A1701" s="105">
        <v>41493</v>
      </c>
      <c r="B1701" t="s">
        <v>121</v>
      </c>
      <c r="C1701" s="108">
        <v>4.4200000000000003E-2</v>
      </c>
      <c r="D1701" s="108">
        <v>4.6199999999999998E-2</v>
      </c>
      <c r="E1701" s="108">
        <v>5.1900000000000002E-2</v>
      </c>
      <c r="F1701" s="108">
        <v>4.7399999999999998E-2</v>
      </c>
      <c r="G1701" s="187">
        <v>0</v>
      </c>
      <c r="H1701" s="108"/>
      <c r="I1701" s="108">
        <v>4.4199999999999996E-2</v>
      </c>
      <c r="J1701" s="108"/>
      <c r="K1701" s="108">
        <v>4.6699999999999998E-2</v>
      </c>
      <c r="L1701" s="108">
        <v>5.33E-2</v>
      </c>
      <c r="M1701" s="108"/>
      <c r="N1701" s="108"/>
      <c r="O1701" s="189">
        <f t="shared" si="52"/>
        <v>41487</v>
      </c>
      <c r="Q1701" s="185">
        <f t="shared" si="53"/>
        <v>5.0000000000000044E-4</v>
      </c>
    </row>
    <row r="1702" spans="1:17" x14ac:dyDescent="0.25">
      <c r="A1702" s="105">
        <v>41494</v>
      </c>
      <c r="B1702" t="s">
        <v>121</v>
      </c>
      <c r="C1702" s="108">
        <v>4.41E-2</v>
      </c>
      <c r="D1702" s="108">
        <v>4.6100000000000002E-2</v>
      </c>
      <c r="E1702" s="108">
        <v>5.1700000000000003E-2</v>
      </c>
      <c r="F1702" s="108">
        <v>4.7300000000000002E-2</v>
      </c>
      <c r="G1702" s="187">
        <v>0</v>
      </c>
      <c r="H1702" s="108"/>
      <c r="I1702" s="108">
        <v>4.41E-2</v>
      </c>
      <c r="J1702" s="108"/>
      <c r="K1702" s="108">
        <v>4.6600000000000003E-2</v>
      </c>
      <c r="L1702" s="108">
        <v>5.3099999999999994E-2</v>
      </c>
      <c r="M1702" s="108"/>
      <c r="N1702" s="108"/>
      <c r="O1702" s="189">
        <f t="shared" si="52"/>
        <v>41487</v>
      </c>
      <c r="Q1702" s="185">
        <f t="shared" si="53"/>
        <v>5.0000000000000044E-4</v>
      </c>
    </row>
    <row r="1703" spans="1:17" x14ac:dyDescent="0.25">
      <c r="A1703" s="105">
        <v>41495</v>
      </c>
      <c r="B1703" t="s">
        <v>121</v>
      </c>
      <c r="C1703" s="108">
        <v>4.41E-2</v>
      </c>
      <c r="D1703" s="108">
        <v>4.6100000000000002E-2</v>
      </c>
      <c r="E1703" s="108">
        <v>5.1700000000000003E-2</v>
      </c>
      <c r="F1703" s="108">
        <v>4.7300000000000002E-2</v>
      </c>
      <c r="G1703" s="187">
        <v>0</v>
      </c>
      <c r="H1703" s="108"/>
      <c r="I1703" s="108">
        <v>4.41E-2</v>
      </c>
      <c r="J1703" s="108"/>
      <c r="K1703" s="108">
        <v>4.6600000000000003E-2</v>
      </c>
      <c r="L1703" s="108">
        <v>5.3099999999999994E-2</v>
      </c>
      <c r="M1703" s="108"/>
      <c r="N1703" s="108"/>
      <c r="O1703" s="189">
        <f t="shared" si="52"/>
        <v>41487</v>
      </c>
      <c r="Q1703" s="185">
        <f t="shared" si="53"/>
        <v>5.0000000000000044E-4</v>
      </c>
    </row>
    <row r="1704" spans="1:17" x14ac:dyDescent="0.25">
      <c r="A1704" s="105">
        <v>41498</v>
      </c>
      <c r="B1704" t="s">
        <v>121</v>
      </c>
      <c r="C1704" s="108">
        <v>4.4400000000000002E-2</v>
      </c>
      <c r="D1704" s="108">
        <v>4.6399999999999997E-2</v>
      </c>
      <c r="E1704" s="108">
        <v>5.1999999999999998E-2</v>
      </c>
      <c r="F1704" s="108">
        <v>4.7600000000000003E-2</v>
      </c>
      <c r="G1704" s="187">
        <v>0</v>
      </c>
      <c r="H1704" s="108"/>
      <c r="I1704" s="108">
        <v>4.4500000000000005E-2</v>
      </c>
      <c r="J1704" s="108"/>
      <c r="K1704" s="108">
        <v>4.6899999999999997E-2</v>
      </c>
      <c r="L1704" s="108">
        <v>5.33E-2</v>
      </c>
      <c r="M1704" s="108"/>
      <c r="N1704" s="108"/>
      <c r="O1704" s="189">
        <f t="shared" si="52"/>
        <v>41487</v>
      </c>
      <c r="Q1704" s="185">
        <f t="shared" si="53"/>
        <v>5.0000000000000044E-4</v>
      </c>
    </row>
    <row r="1705" spans="1:17" x14ac:dyDescent="0.25">
      <c r="A1705" s="105">
        <v>41499</v>
      </c>
      <c r="B1705" t="s">
        <v>121</v>
      </c>
      <c r="C1705" s="108">
        <v>4.53E-2</v>
      </c>
      <c r="D1705" s="108">
        <v>4.7300000000000002E-2</v>
      </c>
      <c r="E1705" s="108">
        <v>5.2999999999999999E-2</v>
      </c>
      <c r="F1705" s="108">
        <v>4.8500000000000001E-2</v>
      </c>
      <c r="G1705" s="187">
        <v>0</v>
      </c>
      <c r="H1705" s="108"/>
      <c r="I1705" s="108">
        <v>4.5400000000000003E-2</v>
      </c>
      <c r="J1705" s="108"/>
      <c r="K1705" s="108">
        <v>4.7800000000000002E-2</v>
      </c>
      <c r="L1705" s="108">
        <v>5.4299999999999994E-2</v>
      </c>
      <c r="M1705" s="108"/>
      <c r="N1705" s="108"/>
      <c r="O1705" s="189">
        <f t="shared" si="52"/>
        <v>41487</v>
      </c>
      <c r="Q1705" s="185">
        <f t="shared" si="53"/>
        <v>5.0000000000000044E-4</v>
      </c>
    </row>
    <row r="1706" spans="1:17" x14ac:dyDescent="0.25">
      <c r="A1706" s="105">
        <v>41500</v>
      </c>
      <c r="B1706" t="s">
        <v>121</v>
      </c>
      <c r="C1706" s="108">
        <v>4.53E-2</v>
      </c>
      <c r="D1706" s="108">
        <v>4.7399999999999998E-2</v>
      </c>
      <c r="E1706" s="108">
        <v>5.2999999999999999E-2</v>
      </c>
      <c r="F1706" s="108">
        <v>4.8599999999999997E-2</v>
      </c>
      <c r="G1706" s="187">
        <v>0</v>
      </c>
      <c r="H1706" s="108"/>
      <c r="I1706" s="108">
        <v>4.53E-2</v>
      </c>
      <c r="J1706" s="108"/>
      <c r="K1706" s="108">
        <v>4.7899999999999998E-2</v>
      </c>
      <c r="L1706" s="108">
        <v>5.4299999999999994E-2</v>
      </c>
      <c r="M1706" s="108"/>
      <c r="N1706" s="108"/>
      <c r="O1706" s="189">
        <f t="shared" si="52"/>
        <v>41487</v>
      </c>
      <c r="Q1706" s="185">
        <f t="shared" si="53"/>
        <v>5.0000000000000044E-4</v>
      </c>
    </row>
    <row r="1707" spans="1:17" x14ac:dyDescent="0.25">
      <c r="A1707" s="105">
        <v>41501</v>
      </c>
      <c r="B1707" t="s">
        <v>121</v>
      </c>
      <c r="C1707" s="108">
        <v>4.5699999999999998E-2</v>
      </c>
      <c r="D1707" s="108">
        <v>4.7600000000000003E-2</v>
      </c>
      <c r="E1707" s="108">
        <v>5.33E-2</v>
      </c>
      <c r="F1707" s="108">
        <v>4.8899999999999999E-2</v>
      </c>
      <c r="G1707" s="187">
        <v>0</v>
      </c>
      <c r="H1707" s="108"/>
      <c r="I1707" s="108">
        <v>4.5999999999999999E-2</v>
      </c>
      <c r="J1707" s="108"/>
      <c r="K1707" s="108">
        <v>4.8300000000000003E-2</v>
      </c>
      <c r="L1707" s="108">
        <v>5.4699999999999999E-2</v>
      </c>
      <c r="M1707" s="108"/>
      <c r="N1707" s="108"/>
      <c r="O1707" s="189">
        <f t="shared" si="52"/>
        <v>41487</v>
      </c>
      <c r="Q1707" s="185">
        <f t="shared" si="53"/>
        <v>6.9999999999999923E-4</v>
      </c>
    </row>
    <row r="1708" spans="1:17" x14ac:dyDescent="0.25">
      <c r="A1708" s="105">
        <v>41502</v>
      </c>
      <c r="B1708" t="s">
        <v>121</v>
      </c>
      <c r="C1708" s="108">
        <v>4.6399999999999997E-2</v>
      </c>
      <c r="D1708" s="108">
        <v>4.8300000000000003E-2</v>
      </c>
      <c r="E1708" s="108">
        <v>5.3900000000000003E-2</v>
      </c>
      <c r="F1708" s="108">
        <v>4.9500000000000002E-2</v>
      </c>
      <c r="G1708" s="187">
        <v>0</v>
      </c>
      <c r="H1708" s="108"/>
      <c r="I1708" s="108">
        <v>4.6600000000000003E-2</v>
      </c>
      <c r="J1708" s="108"/>
      <c r="K1708" s="108">
        <v>4.8899999999999999E-2</v>
      </c>
      <c r="L1708" s="108">
        <v>5.5399999999999998E-2</v>
      </c>
      <c r="M1708" s="108"/>
      <c r="N1708" s="108"/>
      <c r="O1708" s="189">
        <f t="shared" si="52"/>
        <v>41487</v>
      </c>
      <c r="Q1708" s="185">
        <f t="shared" si="53"/>
        <v>5.9999999999999637E-4</v>
      </c>
    </row>
    <row r="1709" spans="1:17" x14ac:dyDescent="0.25">
      <c r="A1709" s="105">
        <v>41505</v>
      </c>
      <c r="B1709" t="s">
        <v>121</v>
      </c>
      <c r="C1709" s="108">
        <v>4.6899999999999997E-2</v>
      </c>
      <c r="D1709" s="108">
        <v>4.87E-2</v>
      </c>
      <c r="E1709" s="108">
        <v>5.4300000000000001E-2</v>
      </c>
      <c r="F1709" s="108">
        <v>0.05</v>
      </c>
      <c r="G1709" s="187">
        <v>0</v>
      </c>
      <c r="H1709" s="108"/>
      <c r="I1709" s="108">
        <v>4.7100000000000003E-2</v>
      </c>
      <c r="J1709" s="108"/>
      <c r="K1709" s="108">
        <v>4.9399999999999993E-2</v>
      </c>
      <c r="L1709" s="108">
        <v>5.5800000000000002E-2</v>
      </c>
      <c r="M1709" s="108"/>
      <c r="N1709" s="108"/>
      <c r="O1709" s="189">
        <f t="shared" si="52"/>
        <v>41487</v>
      </c>
      <c r="Q1709" s="185">
        <f t="shared" si="53"/>
        <v>6.999999999999923E-4</v>
      </c>
    </row>
    <row r="1710" spans="1:17" x14ac:dyDescent="0.25">
      <c r="A1710" s="105">
        <v>41506</v>
      </c>
      <c r="B1710" t="s">
        <v>121</v>
      </c>
      <c r="C1710" s="108">
        <v>4.6399999999999997E-2</v>
      </c>
      <c r="D1710" s="108">
        <v>4.8300000000000003E-2</v>
      </c>
      <c r="E1710" s="108">
        <v>5.3800000000000001E-2</v>
      </c>
      <c r="F1710" s="108">
        <v>4.9500000000000002E-2</v>
      </c>
      <c r="G1710" s="187">
        <v>0</v>
      </c>
      <c r="H1710" s="108"/>
      <c r="I1710" s="108">
        <v>4.6600000000000003E-2</v>
      </c>
      <c r="J1710" s="108"/>
      <c r="K1710" s="108">
        <v>4.8899999999999999E-2</v>
      </c>
      <c r="L1710" s="108">
        <v>5.5399999999999998E-2</v>
      </c>
      <c r="M1710" s="108"/>
      <c r="N1710" s="108"/>
      <c r="O1710" s="189">
        <f t="shared" si="52"/>
        <v>41487</v>
      </c>
      <c r="Q1710" s="185">
        <f t="shared" si="53"/>
        <v>5.9999999999999637E-4</v>
      </c>
    </row>
    <row r="1711" spans="1:17" x14ac:dyDescent="0.25">
      <c r="A1711" s="105">
        <v>41507</v>
      </c>
      <c r="B1711" t="s">
        <v>121</v>
      </c>
      <c r="C1711" s="108">
        <v>4.6800000000000001E-2</v>
      </c>
      <c r="D1711" s="108">
        <v>4.87E-2</v>
      </c>
      <c r="E1711" s="108">
        <v>5.4199999999999998E-2</v>
      </c>
      <c r="F1711" s="108">
        <v>4.99E-2</v>
      </c>
      <c r="G1711" s="187">
        <v>0</v>
      </c>
      <c r="H1711" s="108"/>
      <c r="I1711" s="108">
        <v>4.6900000000000004E-2</v>
      </c>
      <c r="J1711" s="108"/>
      <c r="K1711" s="108">
        <v>4.9299999999999997E-2</v>
      </c>
      <c r="L1711" s="108">
        <v>5.5800000000000002E-2</v>
      </c>
      <c r="M1711" s="108"/>
      <c r="N1711" s="108"/>
      <c r="O1711" s="189">
        <f t="shared" si="52"/>
        <v>41487</v>
      </c>
      <c r="Q1711" s="185">
        <f t="shared" si="53"/>
        <v>5.9999999999999637E-4</v>
      </c>
    </row>
    <row r="1712" spans="1:17" x14ac:dyDescent="0.25">
      <c r="A1712" s="105">
        <v>41508</v>
      </c>
      <c r="B1712" t="s">
        <v>121</v>
      </c>
      <c r="C1712" s="108">
        <v>4.6899999999999997E-2</v>
      </c>
      <c r="D1712" s="108">
        <v>4.87E-2</v>
      </c>
      <c r="E1712" s="108">
        <v>5.4199999999999998E-2</v>
      </c>
      <c r="F1712" s="108">
        <v>4.99E-2</v>
      </c>
      <c r="G1712" s="187">
        <v>0</v>
      </c>
      <c r="H1712" s="108"/>
      <c r="I1712" s="108">
        <v>4.6900000000000004E-2</v>
      </c>
      <c r="J1712" s="108"/>
      <c r="K1712" s="108">
        <v>4.9299999999999997E-2</v>
      </c>
      <c r="L1712" s="108">
        <v>5.5800000000000002E-2</v>
      </c>
      <c r="M1712" s="108"/>
      <c r="N1712" s="108"/>
      <c r="O1712" s="189">
        <f t="shared" si="52"/>
        <v>41487</v>
      </c>
      <c r="Q1712" s="185">
        <f t="shared" si="53"/>
        <v>5.9999999999999637E-4</v>
      </c>
    </row>
    <row r="1713" spans="1:17" x14ac:dyDescent="0.25">
      <c r="A1713" s="105">
        <v>41509</v>
      </c>
      <c r="B1713" t="s">
        <v>121</v>
      </c>
      <c r="C1713" s="108">
        <v>4.5999999999999999E-2</v>
      </c>
      <c r="D1713" s="108">
        <v>4.7899999999999998E-2</v>
      </c>
      <c r="E1713" s="108">
        <v>5.3199999999999997E-2</v>
      </c>
      <c r="F1713" s="108">
        <v>4.9000000000000002E-2</v>
      </c>
      <c r="G1713" s="187">
        <v>0</v>
      </c>
      <c r="H1713" s="108"/>
      <c r="I1713" s="108">
        <v>4.5999999999999999E-2</v>
      </c>
      <c r="J1713" s="108"/>
      <c r="K1713" s="108">
        <v>4.8499999999999995E-2</v>
      </c>
      <c r="L1713" s="108">
        <v>5.4900000000000004E-2</v>
      </c>
      <c r="M1713" s="108"/>
      <c r="N1713" s="108"/>
      <c r="O1713" s="189">
        <f t="shared" si="52"/>
        <v>41487</v>
      </c>
      <c r="Q1713" s="185">
        <f t="shared" si="53"/>
        <v>5.9999999999999637E-4</v>
      </c>
    </row>
    <row r="1714" spans="1:17" x14ac:dyDescent="0.25">
      <c r="A1714" s="105">
        <v>41512</v>
      </c>
      <c r="B1714" t="s">
        <v>121</v>
      </c>
      <c r="C1714" s="108">
        <v>4.5900000000000003E-2</v>
      </c>
      <c r="D1714" s="108">
        <v>4.7699999999999999E-2</v>
      </c>
      <c r="E1714" s="108">
        <v>5.28E-2</v>
      </c>
      <c r="F1714" s="108">
        <v>4.8800000000000003E-2</v>
      </c>
      <c r="G1714" s="187">
        <v>0</v>
      </c>
      <c r="H1714" s="108"/>
      <c r="I1714" s="108">
        <v>4.5999999999999999E-2</v>
      </c>
      <c r="J1714" s="108"/>
      <c r="K1714" s="108">
        <v>4.8300000000000003E-2</v>
      </c>
      <c r="L1714" s="108">
        <v>5.4600000000000003E-2</v>
      </c>
      <c r="M1714" s="108"/>
      <c r="N1714" s="108"/>
      <c r="O1714" s="189">
        <f t="shared" si="52"/>
        <v>41487</v>
      </c>
      <c r="Q1714" s="185">
        <f t="shared" si="53"/>
        <v>6.0000000000000331E-4</v>
      </c>
    </row>
    <row r="1715" spans="1:17" x14ac:dyDescent="0.25">
      <c r="A1715" s="105">
        <v>41513</v>
      </c>
      <c r="B1715" t="s">
        <v>121</v>
      </c>
      <c r="C1715" s="108">
        <v>4.4999999999999998E-2</v>
      </c>
      <c r="D1715" s="108">
        <v>4.6899999999999997E-2</v>
      </c>
      <c r="E1715" s="108">
        <v>5.21E-2</v>
      </c>
      <c r="F1715" s="108">
        <v>4.8000000000000001E-2</v>
      </c>
      <c r="G1715" s="187">
        <v>0</v>
      </c>
      <c r="H1715" s="108"/>
      <c r="I1715" s="108">
        <v>4.5100000000000001E-2</v>
      </c>
      <c r="J1715" s="108"/>
      <c r="K1715" s="108">
        <v>4.7500000000000001E-2</v>
      </c>
      <c r="L1715" s="108">
        <v>5.3800000000000001E-2</v>
      </c>
      <c r="M1715" s="108"/>
      <c r="N1715" s="108"/>
      <c r="O1715" s="189">
        <f t="shared" si="52"/>
        <v>41487</v>
      </c>
      <c r="Q1715" s="185">
        <f t="shared" si="53"/>
        <v>6.0000000000000331E-4</v>
      </c>
    </row>
    <row r="1716" spans="1:17" x14ac:dyDescent="0.25">
      <c r="A1716" s="105">
        <v>41514</v>
      </c>
      <c r="B1716" t="s">
        <v>121</v>
      </c>
      <c r="C1716" s="108">
        <v>4.5600000000000002E-2</v>
      </c>
      <c r="D1716" s="108">
        <v>4.7500000000000001E-2</v>
      </c>
      <c r="E1716" s="108">
        <v>5.2600000000000001E-2</v>
      </c>
      <c r="F1716" s="108">
        <v>4.8599999999999997E-2</v>
      </c>
      <c r="G1716" s="187">
        <v>0</v>
      </c>
      <c r="H1716" s="108"/>
      <c r="I1716" s="108">
        <v>4.58E-2</v>
      </c>
      <c r="J1716" s="108"/>
      <c r="K1716" s="108">
        <v>4.8000000000000001E-2</v>
      </c>
      <c r="L1716" s="108">
        <v>5.4299999999999994E-2</v>
      </c>
      <c r="M1716" s="108"/>
      <c r="N1716" s="108"/>
      <c r="O1716" s="189">
        <f t="shared" si="52"/>
        <v>41487</v>
      </c>
      <c r="Q1716" s="185">
        <f t="shared" si="53"/>
        <v>5.0000000000000044E-4</v>
      </c>
    </row>
    <row r="1717" spans="1:17" x14ac:dyDescent="0.25">
      <c r="A1717" s="105">
        <v>41515</v>
      </c>
      <c r="B1717" t="s">
        <v>121</v>
      </c>
      <c r="C1717" s="108">
        <v>4.4999999999999998E-2</v>
      </c>
      <c r="D1717" s="108">
        <v>4.7E-2</v>
      </c>
      <c r="E1717" s="108">
        <v>5.1999999999999998E-2</v>
      </c>
      <c r="F1717" s="108">
        <v>4.8000000000000001E-2</v>
      </c>
      <c r="G1717" s="187">
        <v>0</v>
      </c>
      <c r="H1717" s="108"/>
      <c r="I1717" s="108">
        <v>4.5199999999999997E-2</v>
      </c>
      <c r="J1717" s="108"/>
      <c r="K1717" s="108">
        <v>4.7500000000000001E-2</v>
      </c>
      <c r="L1717" s="108">
        <v>5.3699999999999998E-2</v>
      </c>
      <c r="M1717" s="108"/>
      <c r="N1717" s="108"/>
      <c r="O1717" s="189">
        <f t="shared" si="52"/>
        <v>41487</v>
      </c>
      <c r="Q1717" s="185">
        <f t="shared" si="53"/>
        <v>5.0000000000000044E-4</v>
      </c>
    </row>
    <row r="1718" spans="1:17" x14ac:dyDescent="0.25">
      <c r="A1718" s="105">
        <v>41516</v>
      </c>
      <c r="B1718" t="s">
        <v>121</v>
      </c>
      <c r="C1718" s="108">
        <v>4.4699999999999997E-2</v>
      </c>
      <c r="D1718" s="108">
        <v>4.6699999999999998E-2</v>
      </c>
      <c r="E1718" s="108">
        <v>5.1700000000000003E-2</v>
      </c>
      <c r="F1718" s="108">
        <v>4.7699999999999999E-2</v>
      </c>
      <c r="G1718" s="187">
        <v>0</v>
      </c>
      <c r="H1718" s="108"/>
      <c r="I1718" s="108">
        <v>4.4900000000000002E-2</v>
      </c>
      <c r="J1718" s="108"/>
      <c r="K1718" s="108">
        <v>4.7199999999999999E-2</v>
      </c>
      <c r="L1718" s="108">
        <v>5.3399999999999996E-2</v>
      </c>
      <c r="M1718" s="108"/>
      <c r="N1718" s="108"/>
      <c r="O1718" s="189">
        <f t="shared" si="52"/>
        <v>41487</v>
      </c>
      <c r="Q1718" s="185">
        <f t="shared" si="53"/>
        <v>5.0000000000000044E-4</v>
      </c>
    </row>
    <row r="1719" spans="1:17" x14ac:dyDescent="0.25">
      <c r="A1719" s="105">
        <v>41521</v>
      </c>
      <c r="B1719" t="s">
        <v>121</v>
      </c>
      <c r="C1719" s="108">
        <v>4.5999999999999999E-2</v>
      </c>
      <c r="D1719" s="108">
        <v>4.7899999999999998E-2</v>
      </c>
      <c r="E1719" s="108">
        <v>5.2900000000000003E-2</v>
      </c>
      <c r="F1719" s="108">
        <v>4.8899999999999999E-2</v>
      </c>
      <c r="G1719" s="187">
        <v>0</v>
      </c>
      <c r="H1719" s="108"/>
      <c r="I1719" s="108">
        <v>4.6300000000000001E-2</v>
      </c>
      <c r="J1719" s="108"/>
      <c r="K1719" s="108">
        <v>4.8399999999999999E-2</v>
      </c>
      <c r="L1719" s="108">
        <v>5.45E-2</v>
      </c>
      <c r="M1719" s="108"/>
      <c r="N1719" s="108"/>
      <c r="O1719" s="189">
        <f t="shared" si="52"/>
        <v>41518</v>
      </c>
      <c r="Q1719" s="185">
        <f t="shared" si="53"/>
        <v>5.0000000000000044E-4</v>
      </c>
    </row>
    <row r="1720" spans="1:17" x14ac:dyDescent="0.25">
      <c r="A1720" s="105">
        <v>41522</v>
      </c>
      <c r="B1720" t="s">
        <v>121</v>
      </c>
      <c r="C1720" s="108">
        <v>4.6699999999999998E-2</v>
      </c>
      <c r="D1720" s="108">
        <v>4.87E-2</v>
      </c>
      <c r="E1720" s="108">
        <v>5.3699999999999998E-2</v>
      </c>
      <c r="F1720" s="108">
        <v>4.9700000000000001E-2</v>
      </c>
      <c r="G1720" s="187">
        <v>0</v>
      </c>
      <c r="H1720" s="108"/>
      <c r="I1720" s="108">
        <v>4.7199999999999999E-2</v>
      </c>
      <c r="J1720" s="108"/>
      <c r="K1720" s="108">
        <v>4.9399999999999993E-2</v>
      </c>
      <c r="L1720" s="108">
        <v>5.5300000000000002E-2</v>
      </c>
      <c r="M1720" s="108"/>
      <c r="N1720" s="108"/>
      <c r="O1720" s="189">
        <f t="shared" si="52"/>
        <v>41518</v>
      </c>
      <c r="Q1720" s="185">
        <f t="shared" si="53"/>
        <v>6.999999999999923E-4</v>
      </c>
    </row>
    <row r="1721" spans="1:17" x14ac:dyDescent="0.25">
      <c r="A1721" s="105">
        <v>41523</v>
      </c>
      <c r="B1721" t="s">
        <v>121</v>
      </c>
      <c r="C1721" s="108">
        <v>4.65E-2</v>
      </c>
      <c r="D1721" s="108">
        <v>4.8599999999999997E-2</v>
      </c>
      <c r="E1721" s="108">
        <v>5.3699999999999998E-2</v>
      </c>
      <c r="F1721" s="108">
        <v>4.9599999999999998E-2</v>
      </c>
      <c r="G1721" s="187">
        <v>0</v>
      </c>
      <c r="H1721" s="108"/>
      <c r="I1721" s="108">
        <v>4.7199999999999999E-2</v>
      </c>
      <c r="J1721" s="108"/>
      <c r="K1721" s="108">
        <v>4.9299999999999997E-2</v>
      </c>
      <c r="L1721" s="108">
        <v>5.5300000000000002E-2</v>
      </c>
      <c r="M1721" s="108"/>
      <c r="N1721" s="108"/>
      <c r="O1721" s="189">
        <f t="shared" si="52"/>
        <v>41518</v>
      </c>
      <c r="Q1721" s="185">
        <f t="shared" si="53"/>
        <v>6.9999999999999923E-4</v>
      </c>
    </row>
    <row r="1722" spans="1:17" x14ac:dyDescent="0.25">
      <c r="A1722" s="105">
        <v>41526</v>
      </c>
      <c r="B1722" t="s">
        <v>121</v>
      </c>
      <c r="C1722" s="108">
        <v>4.6199999999999998E-2</v>
      </c>
      <c r="D1722" s="108">
        <v>4.8300000000000003E-2</v>
      </c>
      <c r="E1722" s="108">
        <v>5.3400000000000003E-2</v>
      </c>
      <c r="F1722" s="108">
        <v>4.9299999999999997E-2</v>
      </c>
      <c r="G1722" s="187">
        <v>0</v>
      </c>
      <c r="H1722" s="108"/>
      <c r="I1722" s="108">
        <v>4.6799999999999994E-2</v>
      </c>
      <c r="J1722" s="108"/>
      <c r="K1722" s="108">
        <v>4.9000000000000002E-2</v>
      </c>
      <c r="L1722" s="108">
        <v>5.5E-2</v>
      </c>
      <c r="M1722" s="108"/>
      <c r="N1722" s="108"/>
      <c r="O1722" s="189">
        <f t="shared" si="52"/>
        <v>41518</v>
      </c>
      <c r="Q1722" s="185">
        <f t="shared" si="53"/>
        <v>6.9999999999999923E-4</v>
      </c>
    </row>
    <row r="1723" spans="1:17" x14ac:dyDescent="0.25">
      <c r="A1723" s="105">
        <v>41527</v>
      </c>
      <c r="B1723" t="s">
        <v>121</v>
      </c>
      <c r="C1723" s="108">
        <v>4.6699999999999998E-2</v>
      </c>
      <c r="D1723" s="108">
        <v>4.8800000000000003E-2</v>
      </c>
      <c r="E1723" s="108">
        <v>5.4100000000000002E-2</v>
      </c>
      <c r="F1723" s="108">
        <v>4.99E-2</v>
      </c>
      <c r="G1723" s="187">
        <v>0</v>
      </c>
      <c r="H1723" s="108"/>
      <c r="I1723" s="108">
        <v>4.7300000000000002E-2</v>
      </c>
      <c r="J1723" s="108"/>
      <c r="K1723" s="108">
        <v>4.9500000000000002E-2</v>
      </c>
      <c r="L1723" s="108">
        <v>5.57E-2</v>
      </c>
      <c r="M1723" s="108"/>
      <c r="N1723" s="108"/>
      <c r="O1723" s="189">
        <f t="shared" si="52"/>
        <v>41518</v>
      </c>
      <c r="Q1723" s="185">
        <f t="shared" si="53"/>
        <v>6.9999999999999923E-4</v>
      </c>
    </row>
    <row r="1724" spans="1:17" x14ac:dyDescent="0.25">
      <c r="A1724" s="105">
        <v>41528</v>
      </c>
      <c r="B1724" t="s">
        <v>121</v>
      </c>
      <c r="C1724" s="108">
        <v>4.6399999999999997E-2</v>
      </c>
      <c r="D1724" s="108">
        <v>4.8599999999999997E-2</v>
      </c>
      <c r="E1724" s="108">
        <v>5.3800000000000001E-2</v>
      </c>
      <c r="F1724" s="108">
        <v>4.9599999999999998E-2</v>
      </c>
      <c r="G1724" s="187">
        <v>0</v>
      </c>
      <c r="H1724" s="108"/>
      <c r="I1724" s="108">
        <v>4.7100000000000003E-2</v>
      </c>
      <c r="J1724" s="108"/>
      <c r="K1724" s="108">
        <v>4.9200000000000001E-2</v>
      </c>
      <c r="L1724" s="108">
        <v>5.5399999999999998E-2</v>
      </c>
      <c r="M1724" s="108"/>
      <c r="N1724" s="108"/>
      <c r="O1724" s="189">
        <f t="shared" si="52"/>
        <v>41518</v>
      </c>
      <c r="Q1724" s="185">
        <f t="shared" si="53"/>
        <v>6.0000000000000331E-4</v>
      </c>
    </row>
    <row r="1725" spans="1:17" x14ac:dyDescent="0.25">
      <c r="A1725" s="105">
        <v>41529</v>
      </c>
      <c r="B1725" t="s">
        <v>121</v>
      </c>
      <c r="C1725" s="108">
        <v>4.6399999999999997E-2</v>
      </c>
      <c r="D1725" s="108">
        <v>4.8399999999999999E-2</v>
      </c>
      <c r="E1725" s="108">
        <v>5.3699999999999998E-2</v>
      </c>
      <c r="F1725" s="108">
        <v>4.9500000000000002E-2</v>
      </c>
      <c r="G1725" s="187">
        <v>0</v>
      </c>
      <c r="H1725" s="108"/>
      <c r="I1725" s="108">
        <v>4.6900000000000004E-2</v>
      </c>
      <c r="J1725" s="108"/>
      <c r="K1725" s="108">
        <v>4.9100000000000005E-2</v>
      </c>
      <c r="L1725" s="108">
        <v>5.5300000000000002E-2</v>
      </c>
      <c r="M1725" s="108"/>
      <c r="N1725" s="108"/>
      <c r="O1725" s="189">
        <f t="shared" si="52"/>
        <v>41518</v>
      </c>
      <c r="Q1725" s="185">
        <f t="shared" si="53"/>
        <v>7.0000000000000617E-4</v>
      </c>
    </row>
    <row r="1726" spans="1:17" x14ac:dyDescent="0.25">
      <c r="A1726" s="105">
        <v>41530</v>
      </c>
      <c r="B1726" t="s">
        <v>121</v>
      </c>
      <c r="C1726" s="108">
        <v>4.6399999999999997E-2</v>
      </c>
      <c r="D1726" s="108">
        <v>4.8500000000000001E-2</v>
      </c>
      <c r="E1726" s="108">
        <v>5.3699999999999998E-2</v>
      </c>
      <c r="F1726" s="108">
        <v>4.9500000000000002E-2</v>
      </c>
      <c r="G1726" s="187">
        <v>0</v>
      </c>
      <c r="H1726" s="108"/>
      <c r="I1726" s="108">
        <v>4.6900000000000004E-2</v>
      </c>
      <c r="J1726" s="108"/>
      <c r="K1726" s="108">
        <v>4.9100000000000005E-2</v>
      </c>
      <c r="L1726" s="108">
        <v>5.5399999999999998E-2</v>
      </c>
      <c r="M1726" s="108"/>
      <c r="N1726" s="108"/>
      <c r="O1726" s="189">
        <f t="shared" si="52"/>
        <v>41518</v>
      </c>
      <c r="Q1726" s="185">
        <f t="shared" si="53"/>
        <v>6.0000000000000331E-4</v>
      </c>
    </row>
    <row r="1727" spans="1:17" x14ac:dyDescent="0.25">
      <c r="A1727" s="105">
        <v>41533</v>
      </c>
      <c r="B1727" t="s">
        <v>121</v>
      </c>
      <c r="C1727" s="108">
        <v>4.6699999999999998E-2</v>
      </c>
      <c r="D1727" s="108">
        <v>4.9000000000000002E-2</v>
      </c>
      <c r="E1727" s="108">
        <v>5.3999999999999999E-2</v>
      </c>
      <c r="F1727" s="108">
        <v>4.99E-2</v>
      </c>
      <c r="G1727" s="187">
        <v>0</v>
      </c>
      <c r="H1727" s="108"/>
      <c r="I1727" s="108">
        <v>4.7199999999999999E-2</v>
      </c>
      <c r="J1727" s="108"/>
      <c r="K1727" s="108">
        <v>4.9500000000000002E-2</v>
      </c>
      <c r="L1727" s="108">
        <v>5.5599999999999997E-2</v>
      </c>
      <c r="M1727" s="108"/>
      <c r="N1727" s="108"/>
      <c r="O1727" s="189">
        <f t="shared" si="52"/>
        <v>41518</v>
      </c>
      <c r="Q1727" s="185">
        <f t="shared" si="53"/>
        <v>5.0000000000000044E-4</v>
      </c>
    </row>
    <row r="1728" spans="1:17" x14ac:dyDescent="0.25">
      <c r="A1728" s="105">
        <v>41534</v>
      </c>
      <c r="B1728" t="s">
        <v>121</v>
      </c>
      <c r="C1728" s="108">
        <v>4.6399999999999997E-2</v>
      </c>
      <c r="D1728" s="108">
        <v>4.87E-2</v>
      </c>
      <c r="E1728" s="108">
        <v>5.3699999999999998E-2</v>
      </c>
      <c r="F1728" s="108">
        <v>4.9599999999999998E-2</v>
      </c>
      <c r="G1728" s="187">
        <v>0</v>
      </c>
      <c r="H1728" s="108"/>
      <c r="I1728" s="108">
        <v>4.7100000000000003E-2</v>
      </c>
      <c r="J1728" s="108"/>
      <c r="K1728" s="108">
        <v>4.9100000000000005E-2</v>
      </c>
      <c r="L1728" s="108">
        <v>5.5300000000000002E-2</v>
      </c>
      <c r="M1728" s="108"/>
      <c r="N1728" s="108"/>
      <c r="O1728" s="189">
        <f t="shared" si="52"/>
        <v>41518</v>
      </c>
      <c r="Q1728" s="185">
        <f t="shared" si="53"/>
        <v>4.0000000000000452E-4</v>
      </c>
    </row>
    <row r="1729" spans="1:17" x14ac:dyDescent="0.25">
      <c r="A1729" s="105">
        <v>41535</v>
      </c>
      <c r="B1729" t="s">
        <v>121</v>
      </c>
      <c r="C1729" s="108">
        <v>4.5499999999999999E-2</v>
      </c>
      <c r="D1729" s="108">
        <v>4.7899999999999998E-2</v>
      </c>
      <c r="E1729" s="108">
        <v>5.28E-2</v>
      </c>
      <c r="F1729" s="108">
        <v>4.87E-2</v>
      </c>
      <c r="G1729" s="187">
        <v>0</v>
      </c>
      <c r="H1729" s="108"/>
      <c r="I1729" s="108">
        <v>4.6300000000000001E-2</v>
      </c>
      <c r="J1729" s="108"/>
      <c r="K1729" s="108">
        <v>4.8300000000000003E-2</v>
      </c>
      <c r="L1729" s="108">
        <v>5.4400000000000004E-2</v>
      </c>
      <c r="M1729" s="108"/>
      <c r="N1729" s="108"/>
      <c r="O1729" s="189">
        <f t="shared" si="52"/>
        <v>41518</v>
      </c>
      <c r="Q1729" s="185">
        <f t="shared" si="53"/>
        <v>4.0000000000000452E-4</v>
      </c>
    </row>
    <row r="1730" spans="1:17" x14ac:dyDescent="0.25">
      <c r="A1730" s="105">
        <v>41536</v>
      </c>
      <c r="B1730" t="s">
        <v>121</v>
      </c>
      <c r="C1730" s="108">
        <v>4.5999999999999999E-2</v>
      </c>
      <c r="D1730" s="108">
        <v>4.8399999999999999E-2</v>
      </c>
      <c r="E1730" s="108">
        <v>5.3199999999999997E-2</v>
      </c>
      <c r="F1730" s="108">
        <v>4.9200000000000001E-2</v>
      </c>
      <c r="G1730" s="187">
        <v>0</v>
      </c>
      <c r="H1730" s="108"/>
      <c r="I1730" s="108">
        <v>4.6600000000000003E-2</v>
      </c>
      <c r="J1730" s="108"/>
      <c r="K1730" s="108">
        <v>4.8799999999999996E-2</v>
      </c>
      <c r="L1730" s="108">
        <v>5.4800000000000001E-2</v>
      </c>
      <c r="M1730" s="108"/>
      <c r="N1730" s="108"/>
      <c r="O1730" s="189">
        <f t="shared" si="52"/>
        <v>41518</v>
      </c>
      <c r="Q1730" s="185">
        <f t="shared" si="53"/>
        <v>3.9999999999999758E-4</v>
      </c>
    </row>
    <row r="1731" spans="1:17" x14ac:dyDescent="0.25">
      <c r="A1731" s="105">
        <v>41537</v>
      </c>
      <c r="B1731" t="s">
        <v>121</v>
      </c>
      <c r="C1731" s="108">
        <v>4.5600000000000002E-2</v>
      </c>
      <c r="D1731" s="108">
        <v>4.7899999999999998E-2</v>
      </c>
      <c r="E1731" s="108">
        <v>5.2699999999999997E-2</v>
      </c>
      <c r="F1731" s="108">
        <v>4.87E-2</v>
      </c>
      <c r="G1731" s="187">
        <v>0</v>
      </c>
      <c r="H1731" s="108"/>
      <c r="I1731" s="108">
        <v>4.6199999999999998E-2</v>
      </c>
      <c r="J1731" s="108"/>
      <c r="K1731" s="108">
        <v>4.8300000000000003E-2</v>
      </c>
      <c r="L1731" s="108">
        <v>5.4299999999999994E-2</v>
      </c>
      <c r="M1731" s="108"/>
      <c r="N1731" s="108"/>
      <c r="O1731" s="189">
        <f t="shared" si="52"/>
        <v>41518</v>
      </c>
      <c r="Q1731" s="185">
        <f t="shared" si="53"/>
        <v>4.0000000000000452E-4</v>
      </c>
    </row>
    <row r="1732" spans="1:17" x14ac:dyDescent="0.25">
      <c r="A1732" s="105">
        <v>41540</v>
      </c>
      <c r="B1732" t="s">
        <v>121</v>
      </c>
      <c r="C1732" s="108">
        <v>4.5400000000000003E-2</v>
      </c>
      <c r="D1732" s="108">
        <v>4.7699999999999999E-2</v>
      </c>
      <c r="E1732" s="108">
        <v>5.2600000000000001E-2</v>
      </c>
      <c r="F1732" s="108">
        <v>4.8599999999999997E-2</v>
      </c>
      <c r="G1732" s="187">
        <v>0</v>
      </c>
      <c r="H1732" s="108"/>
      <c r="I1732" s="108">
        <v>4.5999999999999999E-2</v>
      </c>
      <c r="J1732" s="108"/>
      <c r="K1732" s="108">
        <v>4.8100000000000004E-2</v>
      </c>
      <c r="L1732" s="108">
        <v>5.4199999999999998E-2</v>
      </c>
      <c r="M1732" s="108"/>
      <c r="N1732" s="108"/>
      <c r="O1732" s="189">
        <f t="shared" si="52"/>
        <v>41518</v>
      </c>
      <c r="Q1732" s="185">
        <f t="shared" si="53"/>
        <v>4.0000000000000452E-4</v>
      </c>
    </row>
    <row r="1733" spans="1:17" x14ac:dyDescent="0.25">
      <c r="A1733" s="105">
        <v>41541</v>
      </c>
      <c r="B1733" t="s">
        <v>121</v>
      </c>
      <c r="C1733" s="108">
        <v>4.4699999999999997E-2</v>
      </c>
      <c r="D1733" s="108">
        <v>4.7E-2</v>
      </c>
      <c r="E1733" s="108">
        <v>5.1999999999999998E-2</v>
      </c>
      <c r="F1733" s="108">
        <v>4.7899999999999998E-2</v>
      </c>
      <c r="G1733" s="187">
        <v>0</v>
      </c>
      <c r="H1733" s="108"/>
      <c r="I1733" s="108">
        <v>4.53E-2</v>
      </c>
      <c r="J1733" s="108"/>
      <c r="K1733" s="108">
        <v>4.7400000000000005E-2</v>
      </c>
      <c r="L1733" s="108">
        <v>5.3499999999999999E-2</v>
      </c>
      <c r="M1733" s="108"/>
      <c r="N1733" s="108"/>
      <c r="O1733" s="189">
        <f t="shared" ref="O1733:O1796" si="54">DATE(YEAR(A1733),MONTH(A1733),1)</f>
        <v>41518</v>
      </c>
      <c r="Q1733" s="185">
        <f t="shared" ref="Q1733:Q1796" si="55">K1733-D1733</f>
        <v>4.0000000000000452E-4</v>
      </c>
    </row>
    <row r="1734" spans="1:17" x14ac:dyDescent="0.25">
      <c r="A1734" s="105">
        <v>41542</v>
      </c>
      <c r="B1734" t="s">
        <v>121</v>
      </c>
      <c r="C1734" s="108">
        <v>4.4499999999999998E-2</v>
      </c>
      <c r="D1734" s="108">
        <v>4.6800000000000001E-2</v>
      </c>
      <c r="E1734" s="108">
        <v>5.1900000000000002E-2</v>
      </c>
      <c r="F1734" s="108">
        <v>4.7699999999999999E-2</v>
      </c>
      <c r="G1734" s="187">
        <v>0</v>
      </c>
      <c r="H1734" s="108"/>
      <c r="I1734" s="108">
        <v>4.4999999999999998E-2</v>
      </c>
      <c r="J1734" s="108"/>
      <c r="K1734" s="108">
        <v>4.7100000000000003E-2</v>
      </c>
      <c r="L1734" s="108">
        <v>5.33E-2</v>
      </c>
      <c r="M1734" s="108"/>
      <c r="N1734" s="108"/>
      <c r="O1734" s="189">
        <f t="shared" si="54"/>
        <v>41518</v>
      </c>
      <c r="Q1734" s="185">
        <f t="shared" si="55"/>
        <v>3.0000000000000165E-4</v>
      </c>
    </row>
    <row r="1735" spans="1:17" x14ac:dyDescent="0.25">
      <c r="A1735" s="105">
        <v>41543</v>
      </c>
      <c r="B1735" t="s">
        <v>121</v>
      </c>
      <c r="C1735" s="108">
        <v>4.4900000000000002E-2</v>
      </c>
      <c r="D1735" s="108">
        <v>4.7300000000000002E-2</v>
      </c>
      <c r="E1735" s="108">
        <v>5.2299999999999999E-2</v>
      </c>
      <c r="F1735" s="108">
        <v>4.82E-2</v>
      </c>
      <c r="G1735" s="187">
        <v>0</v>
      </c>
      <c r="H1735" s="108"/>
      <c r="I1735" s="108">
        <v>4.5499999999999999E-2</v>
      </c>
      <c r="J1735" s="108"/>
      <c r="K1735" s="108">
        <v>4.7599999999999996E-2</v>
      </c>
      <c r="L1735" s="108">
        <v>5.3800000000000001E-2</v>
      </c>
      <c r="M1735" s="108"/>
      <c r="N1735" s="108"/>
      <c r="O1735" s="189">
        <f t="shared" si="54"/>
        <v>41518</v>
      </c>
      <c r="Q1735" s="185">
        <f t="shared" si="55"/>
        <v>2.9999999999999472E-4</v>
      </c>
    </row>
    <row r="1736" spans="1:17" x14ac:dyDescent="0.25">
      <c r="A1736" s="105">
        <v>41544</v>
      </c>
      <c r="B1736" t="s">
        <v>121</v>
      </c>
      <c r="C1736" s="108">
        <v>4.48E-2</v>
      </c>
      <c r="D1736" s="108">
        <v>4.7300000000000002E-2</v>
      </c>
      <c r="E1736" s="108">
        <v>5.2299999999999999E-2</v>
      </c>
      <c r="F1736" s="108">
        <v>4.8099999999999997E-2</v>
      </c>
      <c r="G1736" s="187">
        <v>0</v>
      </c>
      <c r="H1736" s="108"/>
      <c r="I1736" s="108">
        <v>4.5400000000000003E-2</v>
      </c>
      <c r="J1736" s="108"/>
      <c r="K1736" s="108">
        <v>4.7599999999999996E-2</v>
      </c>
      <c r="L1736" s="108">
        <v>5.3699999999999998E-2</v>
      </c>
      <c r="M1736" s="108"/>
      <c r="N1736" s="108"/>
      <c r="O1736" s="189">
        <f t="shared" si="54"/>
        <v>41518</v>
      </c>
      <c r="Q1736" s="185">
        <f t="shared" si="55"/>
        <v>2.9999999999999472E-4</v>
      </c>
    </row>
    <row r="1737" spans="1:17" x14ac:dyDescent="0.25">
      <c r="A1737" s="105">
        <v>41547</v>
      </c>
      <c r="B1737" t="s">
        <v>121</v>
      </c>
      <c r="C1737" s="108">
        <v>4.4900000000000002E-2</v>
      </c>
      <c r="D1737" s="108">
        <v>4.7399999999999998E-2</v>
      </c>
      <c r="E1737" s="108">
        <v>5.2400000000000002E-2</v>
      </c>
      <c r="F1737" s="108">
        <v>4.82E-2</v>
      </c>
      <c r="G1737" s="187">
        <v>0</v>
      </c>
      <c r="H1737" s="108"/>
      <c r="I1737" s="108">
        <v>4.5599999999999995E-2</v>
      </c>
      <c r="J1737" s="108"/>
      <c r="K1737" s="108">
        <v>4.7699999999999992E-2</v>
      </c>
      <c r="L1737" s="108">
        <v>5.3899999999999997E-2</v>
      </c>
      <c r="M1737" s="108"/>
      <c r="N1737" s="108"/>
      <c r="O1737" s="189">
        <f t="shared" si="54"/>
        <v>41518</v>
      </c>
      <c r="Q1737" s="185">
        <f t="shared" si="55"/>
        <v>2.9999999999999472E-4</v>
      </c>
    </row>
    <row r="1738" spans="1:17" x14ac:dyDescent="0.25">
      <c r="A1738" s="105">
        <v>41548</v>
      </c>
      <c r="B1738" t="s">
        <v>121</v>
      </c>
      <c r="C1738" s="108">
        <v>4.53E-2</v>
      </c>
      <c r="D1738" s="108">
        <v>4.7699999999999999E-2</v>
      </c>
      <c r="E1738" s="108">
        <v>5.2699999999999997E-2</v>
      </c>
      <c r="F1738" s="108">
        <v>4.8599999999999997E-2</v>
      </c>
      <c r="G1738" s="187">
        <v>0</v>
      </c>
      <c r="H1738" s="108"/>
      <c r="I1738" s="108">
        <v>4.5899999999999996E-2</v>
      </c>
      <c r="J1738" s="108"/>
      <c r="K1738" s="108">
        <v>4.8000000000000001E-2</v>
      </c>
      <c r="L1738" s="108">
        <v>5.4199999999999998E-2</v>
      </c>
      <c r="M1738" s="108"/>
      <c r="N1738" s="108"/>
      <c r="O1738" s="189">
        <f t="shared" si="54"/>
        <v>41548</v>
      </c>
      <c r="Q1738" s="185">
        <f t="shared" si="55"/>
        <v>3.0000000000000165E-4</v>
      </c>
    </row>
    <row r="1739" spans="1:17" x14ac:dyDescent="0.25">
      <c r="A1739" s="105">
        <v>41549</v>
      </c>
      <c r="B1739" t="s">
        <v>121</v>
      </c>
      <c r="C1739" s="108">
        <v>4.5199999999999997E-2</v>
      </c>
      <c r="D1739" s="108">
        <v>4.7600000000000003E-2</v>
      </c>
      <c r="E1739" s="108">
        <v>5.2499999999999998E-2</v>
      </c>
      <c r="F1739" s="108">
        <v>4.8399999999999999E-2</v>
      </c>
      <c r="G1739" s="187">
        <v>0</v>
      </c>
      <c r="H1739" s="108"/>
      <c r="I1739" s="108">
        <v>4.58E-2</v>
      </c>
      <c r="J1739" s="108"/>
      <c r="K1739" s="108">
        <v>4.7899999999999998E-2</v>
      </c>
      <c r="L1739" s="108">
        <v>5.4000000000000006E-2</v>
      </c>
      <c r="M1739" s="108"/>
      <c r="N1739" s="108"/>
      <c r="O1739" s="189">
        <f t="shared" si="54"/>
        <v>41548</v>
      </c>
      <c r="Q1739" s="185">
        <f t="shared" si="55"/>
        <v>2.9999999999999472E-4</v>
      </c>
    </row>
    <row r="1740" spans="1:17" x14ac:dyDescent="0.25">
      <c r="A1740" s="105">
        <v>41550</v>
      </c>
      <c r="B1740" t="s">
        <v>121</v>
      </c>
      <c r="C1740" s="108">
        <v>4.5100000000000001E-2</v>
      </c>
      <c r="D1740" s="108">
        <v>4.7500000000000001E-2</v>
      </c>
      <c r="E1740" s="108">
        <v>5.2499999999999998E-2</v>
      </c>
      <c r="F1740" s="108">
        <v>4.8399999999999999E-2</v>
      </c>
      <c r="G1740" s="187">
        <v>0</v>
      </c>
      <c r="H1740" s="108"/>
      <c r="I1740" s="108">
        <v>4.5700000000000005E-2</v>
      </c>
      <c r="J1740" s="108"/>
      <c r="K1740" s="108">
        <v>4.7800000000000002E-2</v>
      </c>
      <c r="L1740" s="108">
        <v>5.4000000000000006E-2</v>
      </c>
      <c r="M1740" s="108"/>
      <c r="N1740" s="108"/>
      <c r="O1740" s="189">
        <f t="shared" si="54"/>
        <v>41548</v>
      </c>
      <c r="Q1740" s="185">
        <f t="shared" si="55"/>
        <v>3.0000000000000165E-4</v>
      </c>
    </row>
    <row r="1741" spans="1:17" x14ac:dyDescent="0.25">
      <c r="A1741" s="105">
        <v>41551</v>
      </c>
      <c r="B1741" t="s">
        <v>121</v>
      </c>
      <c r="C1741" s="108">
        <v>4.53E-2</v>
      </c>
      <c r="D1741" s="108">
        <v>4.7699999999999999E-2</v>
      </c>
      <c r="E1741" s="108">
        <v>5.2699999999999997E-2</v>
      </c>
      <c r="F1741" s="108">
        <v>4.8599999999999997E-2</v>
      </c>
      <c r="G1741" s="187">
        <v>0</v>
      </c>
      <c r="H1741" s="108"/>
      <c r="I1741" s="108">
        <v>4.5999999999999999E-2</v>
      </c>
      <c r="J1741" s="108"/>
      <c r="K1741" s="108">
        <v>4.8000000000000001E-2</v>
      </c>
      <c r="L1741" s="108">
        <v>5.4199999999999998E-2</v>
      </c>
      <c r="M1741" s="108"/>
      <c r="N1741" s="108"/>
      <c r="O1741" s="189">
        <f t="shared" si="54"/>
        <v>41548</v>
      </c>
      <c r="Q1741" s="185">
        <f t="shared" si="55"/>
        <v>3.0000000000000165E-4</v>
      </c>
    </row>
    <row r="1742" spans="1:17" x14ac:dyDescent="0.25">
      <c r="A1742" s="105">
        <v>41554</v>
      </c>
      <c r="B1742" t="s">
        <v>121</v>
      </c>
      <c r="C1742" s="108">
        <v>4.4999999999999998E-2</v>
      </c>
      <c r="D1742" s="108">
        <v>4.7399999999999998E-2</v>
      </c>
      <c r="E1742" s="108">
        <v>5.2400000000000002E-2</v>
      </c>
      <c r="F1742" s="108">
        <v>4.8300000000000003E-2</v>
      </c>
      <c r="G1742" s="187">
        <v>0</v>
      </c>
      <c r="H1742" s="108"/>
      <c r="I1742" s="108">
        <v>4.5700000000000005E-2</v>
      </c>
      <c r="J1742" s="108"/>
      <c r="K1742" s="108">
        <v>4.7699999999999992E-2</v>
      </c>
      <c r="L1742" s="108">
        <v>5.3899999999999997E-2</v>
      </c>
      <c r="M1742" s="108"/>
      <c r="N1742" s="108"/>
      <c r="O1742" s="189">
        <f t="shared" si="54"/>
        <v>41548</v>
      </c>
      <c r="Q1742" s="185">
        <f t="shared" si="55"/>
        <v>2.9999999999999472E-4</v>
      </c>
    </row>
    <row r="1743" spans="1:17" x14ac:dyDescent="0.25">
      <c r="A1743" s="105">
        <v>41555</v>
      </c>
      <c r="B1743" t="s">
        <v>121</v>
      </c>
      <c r="C1743" s="108">
        <v>4.4999999999999998E-2</v>
      </c>
      <c r="D1743" s="108">
        <v>4.7399999999999998E-2</v>
      </c>
      <c r="E1743" s="108">
        <v>5.2299999999999999E-2</v>
      </c>
      <c r="F1743" s="108">
        <v>4.82E-2</v>
      </c>
      <c r="G1743" s="187">
        <v>0</v>
      </c>
      <c r="H1743" s="108"/>
      <c r="I1743" s="108">
        <v>4.5599999999999995E-2</v>
      </c>
      <c r="J1743" s="108"/>
      <c r="K1743" s="108">
        <v>4.7699999999999992E-2</v>
      </c>
      <c r="L1743" s="108">
        <v>5.3699999999999998E-2</v>
      </c>
      <c r="M1743" s="108"/>
      <c r="N1743" s="108"/>
      <c r="O1743" s="189">
        <f t="shared" si="54"/>
        <v>41548</v>
      </c>
      <c r="Q1743" s="185">
        <f t="shared" si="55"/>
        <v>2.9999999999999472E-4</v>
      </c>
    </row>
    <row r="1744" spans="1:17" x14ac:dyDescent="0.25">
      <c r="A1744" s="105">
        <v>41556</v>
      </c>
      <c r="B1744" t="s">
        <v>121</v>
      </c>
      <c r="C1744" s="108">
        <v>4.53E-2</v>
      </c>
      <c r="D1744" s="108">
        <v>4.7699999999999999E-2</v>
      </c>
      <c r="E1744" s="108">
        <v>5.2499999999999998E-2</v>
      </c>
      <c r="F1744" s="108">
        <v>4.8500000000000001E-2</v>
      </c>
      <c r="G1744" s="187">
        <v>0</v>
      </c>
      <c r="H1744" s="108"/>
      <c r="I1744" s="108">
        <v>4.5899999999999996E-2</v>
      </c>
      <c r="J1744" s="108"/>
      <c r="K1744" s="108">
        <v>4.8000000000000001E-2</v>
      </c>
      <c r="L1744" s="108">
        <v>5.3899999999999997E-2</v>
      </c>
      <c r="M1744" s="108"/>
      <c r="N1744" s="108"/>
      <c r="O1744" s="189">
        <f t="shared" si="54"/>
        <v>41548</v>
      </c>
      <c r="Q1744" s="185">
        <f t="shared" si="55"/>
        <v>3.0000000000000165E-4</v>
      </c>
    </row>
    <row r="1745" spans="1:17" x14ac:dyDescent="0.25">
      <c r="A1745" s="105">
        <v>41557</v>
      </c>
      <c r="B1745" t="s">
        <v>121</v>
      </c>
      <c r="C1745" s="108">
        <v>4.5400000000000003E-2</v>
      </c>
      <c r="D1745" s="108">
        <v>4.7800000000000002E-2</v>
      </c>
      <c r="E1745" s="108">
        <v>5.2499999999999998E-2</v>
      </c>
      <c r="F1745" s="108">
        <v>4.8599999999999997E-2</v>
      </c>
      <c r="G1745" s="187">
        <v>0</v>
      </c>
      <c r="H1745" s="108"/>
      <c r="I1745" s="108">
        <v>4.5899999999999996E-2</v>
      </c>
      <c r="J1745" s="108"/>
      <c r="K1745" s="108">
        <v>4.8100000000000004E-2</v>
      </c>
      <c r="L1745" s="108">
        <v>5.3899999999999997E-2</v>
      </c>
      <c r="M1745" s="108"/>
      <c r="N1745" s="108"/>
      <c r="O1745" s="189">
        <f t="shared" si="54"/>
        <v>41548</v>
      </c>
      <c r="Q1745" s="185">
        <f t="shared" si="55"/>
        <v>3.0000000000000165E-4</v>
      </c>
    </row>
    <row r="1746" spans="1:17" x14ac:dyDescent="0.25">
      <c r="A1746" s="105">
        <v>41558</v>
      </c>
      <c r="B1746" t="s">
        <v>121</v>
      </c>
      <c r="C1746" s="108">
        <v>4.5400000000000003E-2</v>
      </c>
      <c r="D1746" s="108">
        <v>4.7699999999999999E-2</v>
      </c>
      <c r="E1746" s="108">
        <v>5.2400000000000002E-2</v>
      </c>
      <c r="F1746" s="108">
        <v>4.8500000000000001E-2</v>
      </c>
      <c r="G1746" s="187">
        <v>0</v>
      </c>
      <c r="H1746" s="108"/>
      <c r="I1746" s="108">
        <v>4.58E-2</v>
      </c>
      <c r="J1746" s="108"/>
      <c r="K1746" s="108">
        <v>4.8000000000000001E-2</v>
      </c>
      <c r="L1746" s="108">
        <v>5.3800000000000001E-2</v>
      </c>
      <c r="M1746" s="108"/>
      <c r="N1746" s="108"/>
      <c r="O1746" s="189">
        <f t="shared" si="54"/>
        <v>41548</v>
      </c>
      <c r="Q1746" s="185">
        <f t="shared" si="55"/>
        <v>3.0000000000000165E-4</v>
      </c>
    </row>
    <row r="1747" spans="1:17" x14ac:dyDescent="0.25">
      <c r="A1747" s="105">
        <v>41562</v>
      </c>
      <c r="B1747" t="s">
        <v>121</v>
      </c>
      <c r="C1747" s="108">
        <v>4.58E-2</v>
      </c>
      <c r="D1747" s="108">
        <v>4.8000000000000001E-2</v>
      </c>
      <c r="E1747" s="108">
        <v>5.28E-2</v>
      </c>
      <c r="F1747" s="108">
        <v>4.8899999999999999E-2</v>
      </c>
      <c r="G1747" s="187">
        <v>0</v>
      </c>
      <c r="H1747" s="108"/>
      <c r="I1747" s="108">
        <v>4.6199999999999998E-2</v>
      </c>
      <c r="J1747" s="108"/>
      <c r="K1747" s="108">
        <v>4.8300000000000003E-2</v>
      </c>
      <c r="L1747" s="108">
        <v>5.4100000000000002E-2</v>
      </c>
      <c r="M1747" s="108"/>
      <c r="N1747" s="108"/>
      <c r="O1747" s="189">
        <f t="shared" si="54"/>
        <v>41548</v>
      </c>
      <c r="Q1747" s="185">
        <f t="shared" si="55"/>
        <v>3.0000000000000165E-4</v>
      </c>
    </row>
    <row r="1748" spans="1:17" x14ac:dyDescent="0.25">
      <c r="A1748" s="105">
        <v>41563</v>
      </c>
      <c r="B1748" t="s">
        <v>121</v>
      </c>
      <c r="C1748" s="108">
        <v>4.53E-2</v>
      </c>
      <c r="D1748" s="108">
        <v>4.7399999999999998E-2</v>
      </c>
      <c r="E1748" s="108">
        <v>5.2200000000000003E-2</v>
      </c>
      <c r="F1748" s="108">
        <v>4.8300000000000003E-2</v>
      </c>
      <c r="G1748" s="187">
        <v>0</v>
      </c>
      <c r="H1748" s="108"/>
      <c r="I1748" s="108">
        <v>4.5700000000000005E-2</v>
      </c>
      <c r="J1748" s="108"/>
      <c r="K1748" s="108">
        <v>4.7699999999999992E-2</v>
      </c>
      <c r="L1748" s="108">
        <v>5.3499999999999999E-2</v>
      </c>
      <c r="M1748" s="108"/>
      <c r="N1748" s="108"/>
      <c r="O1748" s="189">
        <f t="shared" si="54"/>
        <v>41548</v>
      </c>
      <c r="Q1748" s="185">
        <f t="shared" si="55"/>
        <v>2.9999999999999472E-4</v>
      </c>
    </row>
    <row r="1749" spans="1:17" x14ac:dyDescent="0.25">
      <c r="A1749" s="105">
        <v>41564</v>
      </c>
      <c r="B1749" t="s">
        <v>121</v>
      </c>
      <c r="C1749" s="108">
        <v>4.4600000000000001E-2</v>
      </c>
      <c r="D1749" s="108">
        <v>4.6699999999999998E-2</v>
      </c>
      <c r="E1749" s="108">
        <v>5.1400000000000001E-2</v>
      </c>
      <c r="F1749" s="108">
        <v>4.7600000000000003E-2</v>
      </c>
      <c r="G1749" s="187">
        <v>0</v>
      </c>
      <c r="H1749" s="108"/>
      <c r="I1749" s="108">
        <v>4.4999999999999998E-2</v>
      </c>
      <c r="J1749" s="108"/>
      <c r="K1749" s="108">
        <v>4.7E-2</v>
      </c>
      <c r="L1749" s="108">
        <v>5.2699999999999997E-2</v>
      </c>
      <c r="M1749" s="108"/>
      <c r="N1749" s="108"/>
      <c r="O1749" s="189">
        <f t="shared" si="54"/>
        <v>41548</v>
      </c>
      <c r="Q1749" s="185">
        <f t="shared" si="55"/>
        <v>3.0000000000000165E-4</v>
      </c>
    </row>
    <row r="1750" spans="1:17" x14ac:dyDescent="0.25">
      <c r="A1750" s="105">
        <v>41565</v>
      </c>
      <c r="B1750" t="s">
        <v>121</v>
      </c>
      <c r="C1750" s="108">
        <v>4.4600000000000001E-2</v>
      </c>
      <c r="D1750" s="108">
        <v>4.6600000000000003E-2</v>
      </c>
      <c r="E1750" s="108">
        <v>5.1299999999999998E-2</v>
      </c>
      <c r="F1750" s="108">
        <v>4.7500000000000001E-2</v>
      </c>
      <c r="G1750" s="187">
        <v>0</v>
      </c>
      <c r="H1750" s="108"/>
      <c r="I1750" s="108">
        <v>4.4999999999999998E-2</v>
      </c>
      <c r="J1750" s="108"/>
      <c r="K1750" s="108">
        <v>4.6899999999999997E-2</v>
      </c>
      <c r="L1750" s="108">
        <v>5.2600000000000001E-2</v>
      </c>
      <c r="M1750" s="108"/>
      <c r="N1750" s="108"/>
      <c r="O1750" s="189">
        <f t="shared" si="54"/>
        <v>41548</v>
      </c>
      <c r="Q1750" s="185">
        <f t="shared" si="55"/>
        <v>2.9999999999999472E-4</v>
      </c>
    </row>
    <row r="1751" spans="1:17" x14ac:dyDescent="0.25">
      <c r="A1751" s="105">
        <v>41568</v>
      </c>
      <c r="B1751" t="s">
        <v>121</v>
      </c>
      <c r="C1751" s="108">
        <v>4.48E-2</v>
      </c>
      <c r="D1751" s="108">
        <v>4.6899999999999997E-2</v>
      </c>
      <c r="E1751" s="108">
        <v>5.1499999999999997E-2</v>
      </c>
      <c r="F1751" s="108">
        <v>4.7699999999999999E-2</v>
      </c>
      <c r="G1751" s="187">
        <v>0</v>
      </c>
      <c r="H1751" s="108"/>
      <c r="I1751" s="108">
        <v>4.53E-2</v>
      </c>
      <c r="J1751" s="108"/>
      <c r="K1751" s="108">
        <v>4.7199999999999999E-2</v>
      </c>
      <c r="L1751" s="108">
        <v>5.28E-2</v>
      </c>
      <c r="M1751" s="108"/>
      <c r="N1751" s="108"/>
      <c r="O1751" s="189">
        <f t="shared" si="54"/>
        <v>41548</v>
      </c>
      <c r="Q1751" s="185">
        <f t="shared" si="55"/>
        <v>3.0000000000000165E-4</v>
      </c>
    </row>
    <row r="1752" spans="1:17" x14ac:dyDescent="0.25">
      <c r="A1752" s="105">
        <v>41569</v>
      </c>
      <c r="B1752" t="s">
        <v>121</v>
      </c>
      <c r="C1752" s="108">
        <v>4.41E-2</v>
      </c>
      <c r="D1752" s="108">
        <v>4.6199999999999998E-2</v>
      </c>
      <c r="E1752" s="108">
        <v>5.0700000000000002E-2</v>
      </c>
      <c r="F1752" s="108">
        <v>4.7E-2</v>
      </c>
      <c r="G1752" s="187">
        <v>0</v>
      </c>
      <c r="H1752" s="108"/>
      <c r="I1752" s="108">
        <v>4.4500000000000005E-2</v>
      </c>
      <c r="J1752" s="108"/>
      <c r="K1752" s="108">
        <v>4.6500000000000007E-2</v>
      </c>
      <c r="L1752" s="108">
        <v>5.2000000000000005E-2</v>
      </c>
      <c r="M1752" s="108"/>
      <c r="N1752" s="108"/>
      <c r="O1752" s="189">
        <f t="shared" si="54"/>
        <v>41548</v>
      </c>
      <c r="Q1752" s="185">
        <f t="shared" si="55"/>
        <v>3.0000000000000859E-4</v>
      </c>
    </row>
    <row r="1753" spans="1:17" x14ac:dyDescent="0.25">
      <c r="A1753" s="105">
        <v>41570</v>
      </c>
      <c r="B1753" t="s">
        <v>121</v>
      </c>
      <c r="C1753" s="108">
        <v>4.3799999999999999E-2</v>
      </c>
      <c r="D1753" s="108">
        <v>4.5900000000000003E-2</v>
      </c>
      <c r="E1753" s="108">
        <v>5.0500000000000003E-2</v>
      </c>
      <c r="F1753" s="108">
        <v>4.6699999999999998E-2</v>
      </c>
      <c r="G1753" s="187">
        <v>0</v>
      </c>
      <c r="H1753" s="108"/>
      <c r="I1753" s="108">
        <v>4.4299999999999999E-2</v>
      </c>
      <c r="J1753" s="108"/>
      <c r="K1753" s="108">
        <v>4.6199999999999998E-2</v>
      </c>
      <c r="L1753" s="108">
        <v>5.1799999999999999E-2</v>
      </c>
      <c r="M1753" s="108"/>
      <c r="N1753" s="108"/>
      <c r="O1753" s="189">
        <f t="shared" si="54"/>
        <v>41548</v>
      </c>
      <c r="Q1753" s="185">
        <f t="shared" si="55"/>
        <v>2.9999999999999472E-4</v>
      </c>
    </row>
    <row r="1754" spans="1:17" x14ac:dyDescent="0.25">
      <c r="A1754" s="105">
        <v>41571</v>
      </c>
      <c r="B1754" t="s">
        <v>121</v>
      </c>
      <c r="C1754" s="108">
        <v>4.41E-2</v>
      </c>
      <c r="D1754" s="108">
        <v>4.6199999999999998E-2</v>
      </c>
      <c r="E1754" s="108">
        <v>5.0799999999999998E-2</v>
      </c>
      <c r="F1754" s="108">
        <v>4.7E-2</v>
      </c>
      <c r="G1754" s="187">
        <v>0</v>
      </c>
      <c r="H1754" s="108"/>
      <c r="I1754" s="108">
        <v>4.4600000000000001E-2</v>
      </c>
      <c r="J1754" s="108"/>
      <c r="K1754" s="108">
        <v>4.6600000000000003E-2</v>
      </c>
      <c r="L1754" s="108">
        <v>5.21E-2</v>
      </c>
      <c r="M1754" s="108"/>
      <c r="N1754" s="108"/>
      <c r="O1754" s="189">
        <f t="shared" si="54"/>
        <v>41548</v>
      </c>
      <c r="Q1754" s="185">
        <f t="shared" si="55"/>
        <v>4.0000000000000452E-4</v>
      </c>
    </row>
    <row r="1755" spans="1:17" x14ac:dyDescent="0.25">
      <c r="A1755" s="105">
        <v>41572</v>
      </c>
      <c r="B1755" t="s">
        <v>121</v>
      </c>
      <c r="C1755" s="108">
        <v>4.3900000000000002E-2</v>
      </c>
      <c r="D1755" s="108">
        <v>4.5900000000000003E-2</v>
      </c>
      <c r="E1755" s="108">
        <v>5.0599999999999999E-2</v>
      </c>
      <c r="F1755" s="108">
        <v>4.6800000000000001E-2</v>
      </c>
      <c r="G1755" s="187">
        <v>0</v>
      </c>
      <c r="H1755" s="108"/>
      <c r="I1755" s="108">
        <v>4.4400000000000002E-2</v>
      </c>
      <c r="J1755" s="108"/>
      <c r="K1755" s="108">
        <v>4.6300000000000001E-2</v>
      </c>
      <c r="L1755" s="108">
        <v>5.1900000000000002E-2</v>
      </c>
      <c r="M1755" s="108"/>
      <c r="N1755" s="108"/>
      <c r="O1755" s="189">
        <f t="shared" si="54"/>
        <v>41548</v>
      </c>
      <c r="Q1755" s="185">
        <f t="shared" si="55"/>
        <v>3.9999999999999758E-4</v>
      </c>
    </row>
    <row r="1756" spans="1:17" x14ac:dyDescent="0.25">
      <c r="A1756" s="105">
        <v>41575</v>
      </c>
      <c r="B1756" t="s">
        <v>121</v>
      </c>
      <c r="C1756" s="108">
        <v>4.3999999999999997E-2</v>
      </c>
      <c r="D1756" s="108">
        <v>4.5999999999999999E-2</v>
      </c>
      <c r="E1756" s="108">
        <v>5.0599999999999999E-2</v>
      </c>
      <c r="F1756" s="108">
        <v>4.6899999999999997E-2</v>
      </c>
      <c r="G1756" s="187">
        <v>0</v>
      </c>
      <c r="H1756" s="108"/>
      <c r="I1756" s="108">
        <v>4.4500000000000005E-2</v>
      </c>
      <c r="J1756" s="108"/>
      <c r="K1756" s="108">
        <v>4.6399999999999997E-2</v>
      </c>
      <c r="L1756" s="108">
        <v>5.2000000000000005E-2</v>
      </c>
      <c r="M1756" s="108"/>
      <c r="N1756" s="108"/>
      <c r="O1756" s="189">
        <f t="shared" si="54"/>
        <v>41548</v>
      </c>
      <c r="Q1756" s="185">
        <f t="shared" si="55"/>
        <v>3.9999999999999758E-4</v>
      </c>
    </row>
    <row r="1757" spans="1:17" x14ac:dyDescent="0.25">
      <c r="A1757" s="105">
        <v>41576</v>
      </c>
      <c r="B1757" t="s">
        <v>121</v>
      </c>
      <c r="C1757" s="108">
        <v>4.4200000000000003E-2</v>
      </c>
      <c r="D1757" s="108">
        <v>4.6199999999999998E-2</v>
      </c>
      <c r="E1757" s="108">
        <v>5.0799999999999998E-2</v>
      </c>
      <c r="F1757" s="108">
        <v>4.7100000000000003E-2</v>
      </c>
      <c r="G1757" s="187">
        <v>0</v>
      </c>
      <c r="H1757" s="108"/>
      <c r="I1757" s="108">
        <v>4.4699999999999997E-2</v>
      </c>
      <c r="J1757" s="108"/>
      <c r="K1757" s="108">
        <v>4.6600000000000003E-2</v>
      </c>
      <c r="L1757" s="108">
        <v>5.2199999999999996E-2</v>
      </c>
      <c r="M1757" s="108"/>
      <c r="N1757" s="108"/>
      <c r="O1757" s="189">
        <f t="shared" si="54"/>
        <v>41548</v>
      </c>
      <c r="Q1757" s="185">
        <f t="shared" si="55"/>
        <v>4.0000000000000452E-4</v>
      </c>
    </row>
    <row r="1758" spans="1:17" x14ac:dyDescent="0.25">
      <c r="A1758" s="105">
        <v>41577</v>
      </c>
      <c r="B1758" t="s">
        <v>121</v>
      </c>
      <c r="C1758" s="108">
        <v>4.4299999999999999E-2</v>
      </c>
      <c r="D1758" s="108">
        <v>4.6300000000000001E-2</v>
      </c>
      <c r="E1758" s="108">
        <v>5.0900000000000001E-2</v>
      </c>
      <c r="F1758" s="108">
        <v>4.7199999999999999E-2</v>
      </c>
      <c r="G1758" s="187">
        <v>0</v>
      </c>
      <c r="H1758" s="108"/>
      <c r="I1758" s="108">
        <v>4.4800000000000006E-2</v>
      </c>
      <c r="J1758" s="108"/>
      <c r="K1758" s="108">
        <v>4.6699999999999998E-2</v>
      </c>
      <c r="L1758" s="108">
        <v>5.2300000000000006E-2</v>
      </c>
      <c r="M1758" s="108"/>
      <c r="N1758" s="108"/>
      <c r="O1758" s="189">
        <f t="shared" si="54"/>
        <v>41548</v>
      </c>
      <c r="Q1758" s="185">
        <f t="shared" si="55"/>
        <v>3.9999999999999758E-4</v>
      </c>
    </row>
    <row r="1759" spans="1:17" x14ac:dyDescent="0.25">
      <c r="A1759" s="105">
        <v>41578</v>
      </c>
      <c r="B1759" t="s">
        <v>121</v>
      </c>
      <c r="C1759" s="108">
        <v>4.4299999999999999E-2</v>
      </c>
      <c r="D1759" s="108">
        <v>4.6300000000000001E-2</v>
      </c>
      <c r="E1759" s="108">
        <v>5.0799999999999998E-2</v>
      </c>
      <c r="F1759" s="108">
        <v>4.7100000000000003E-2</v>
      </c>
      <c r="G1759" s="187">
        <v>0</v>
      </c>
      <c r="H1759" s="108"/>
      <c r="I1759" s="108">
        <v>4.4800000000000006E-2</v>
      </c>
      <c r="J1759" s="108"/>
      <c r="K1759" s="108">
        <v>4.6699999999999998E-2</v>
      </c>
      <c r="L1759" s="108">
        <v>5.2199999999999996E-2</v>
      </c>
      <c r="M1759" s="108"/>
      <c r="N1759" s="108"/>
      <c r="O1759" s="189">
        <f t="shared" si="54"/>
        <v>41548</v>
      </c>
      <c r="Q1759" s="185">
        <f t="shared" si="55"/>
        <v>3.9999999999999758E-4</v>
      </c>
    </row>
    <row r="1760" spans="1:17" x14ac:dyDescent="0.25">
      <c r="A1760" s="105">
        <v>41579</v>
      </c>
      <c r="B1760" t="s">
        <v>121</v>
      </c>
      <c r="C1760" s="108">
        <v>4.48E-2</v>
      </c>
      <c r="D1760" s="108">
        <v>4.7E-2</v>
      </c>
      <c r="E1760" s="108">
        <v>5.1499999999999997E-2</v>
      </c>
      <c r="F1760" s="108">
        <v>4.7800000000000002E-2</v>
      </c>
      <c r="G1760" s="187">
        <v>0</v>
      </c>
      <c r="H1760" s="108"/>
      <c r="I1760" s="108">
        <v>4.5400000000000003E-2</v>
      </c>
      <c r="J1760" s="108"/>
      <c r="K1760" s="108">
        <v>4.7300000000000002E-2</v>
      </c>
      <c r="L1760" s="108">
        <v>5.2900000000000003E-2</v>
      </c>
      <c r="M1760" s="108"/>
      <c r="N1760" s="108"/>
      <c r="O1760" s="189">
        <f t="shared" si="54"/>
        <v>41579</v>
      </c>
      <c r="Q1760" s="185">
        <f t="shared" si="55"/>
        <v>3.0000000000000165E-4</v>
      </c>
    </row>
    <row r="1761" spans="1:17" x14ac:dyDescent="0.25">
      <c r="A1761" s="105">
        <v>41582</v>
      </c>
      <c r="B1761" t="s">
        <v>121</v>
      </c>
      <c r="C1761" s="108">
        <v>4.48E-2</v>
      </c>
      <c r="D1761" s="108">
        <v>4.6899999999999997E-2</v>
      </c>
      <c r="E1761" s="108">
        <v>5.1499999999999997E-2</v>
      </c>
      <c r="F1761" s="108">
        <v>4.7699999999999999E-2</v>
      </c>
      <c r="G1761" s="187">
        <v>0</v>
      </c>
      <c r="H1761" s="108"/>
      <c r="I1761" s="108">
        <v>4.5400000000000003E-2</v>
      </c>
      <c r="J1761" s="108"/>
      <c r="K1761" s="108">
        <v>4.7300000000000002E-2</v>
      </c>
      <c r="L1761" s="108">
        <v>5.2900000000000003E-2</v>
      </c>
      <c r="M1761" s="108"/>
      <c r="N1761" s="108"/>
      <c r="O1761" s="189">
        <f t="shared" si="54"/>
        <v>41579</v>
      </c>
      <c r="Q1761" s="185">
        <f t="shared" si="55"/>
        <v>4.0000000000000452E-4</v>
      </c>
    </row>
    <row r="1762" spans="1:17" x14ac:dyDescent="0.25">
      <c r="A1762" s="105">
        <v>41583</v>
      </c>
      <c r="B1762" t="s">
        <v>121</v>
      </c>
      <c r="C1762" s="108">
        <v>4.5400000000000003E-2</v>
      </c>
      <c r="D1762" s="108">
        <v>4.7500000000000001E-2</v>
      </c>
      <c r="E1762" s="108">
        <v>5.21E-2</v>
      </c>
      <c r="F1762" s="108">
        <v>4.8300000000000003E-2</v>
      </c>
      <c r="G1762" s="187">
        <v>0</v>
      </c>
      <c r="H1762" s="108"/>
      <c r="I1762" s="108">
        <v>4.5999999999999999E-2</v>
      </c>
      <c r="J1762" s="108"/>
      <c r="K1762" s="108">
        <v>4.7899999999999998E-2</v>
      </c>
      <c r="L1762" s="108">
        <v>5.3499999999999999E-2</v>
      </c>
      <c r="M1762" s="108"/>
      <c r="N1762" s="108"/>
      <c r="O1762" s="189">
        <f t="shared" si="54"/>
        <v>41579</v>
      </c>
      <c r="Q1762" s="185">
        <f t="shared" si="55"/>
        <v>3.9999999999999758E-4</v>
      </c>
    </row>
    <row r="1763" spans="1:17" x14ac:dyDescent="0.25">
      <c r="A1763" s="105">
        <v>41584</v>
      </c>
      <c r="B1763" t="s">
        <v>121</v>
      </c>
      <c r="C1763" s="108">
        <v>4.5499999999999999E-2</v>
      </c>
      <c r="D1763" s="108">
        <v>4.7600000000000003E-2</v>
      </c>
      <c r="E1763" s="108">
        <v>5.2299999999999999E-2</v>
      </c>
      <c r="F1763" s="108">
        <v>4.8500000000000001E-2</v>
      </c>
      <c r="G1763" s="187">
        <v>0</v>
      </c>
      <c r="H1763" s="108"/>
      <c r="I1763" s="108">
        <v>4.6100000000000002E-2</v>
      </c>
      <c r="J1763" s="108"/>
      <c r="K1763" s="108">
        <v>4.8000000000000001E-2</v>
      </c>
      <c r="L1763" s="108">
        <v>5.3699999999999998E-2</v>
      </c>
      <c r="M1763" s="108"/>
      <c r="N1763" s="108"/>
      <c r="O1763" s="189">
        <f t="shared" si="54"/>
        <v>41579</v>
      </c>
      <c r="Q1763" s="185">
        <f t="shared" si="55"/>
        <v>3.9999999999999758E-4</v>
      </c>
    </row>
    <row r="1764" spans="1:17" x14ac:dyDescent="0.25">
      <c r="A1764" s="105">
        <v>41585</v>
      </c>
      <c r="B1764" t="s">
        <v>121</v>
      </c>
      <c r="C1764" s="108">
        <v>4.5100000000000001E-2</v>
      </c>
      <c r="D1764" s="108">
        <v>4.7199999999999999E-2</v>
      </c>
      <c r="E1764" s="108">
        <v>5.1999999999999998E-2</v>
      </c>
      <c r="F1764" s="108">
        <v>4.8099999999999997E-2</v>
      </c>
      <c r="G1764" s="187">
        <v>0</v>
      </c>
      <c r="H1764" s="108"/>
      <c r="I1764" s="108">
        <v>4.5700000000000005E-2</v>
      </c>
      <c r="J1764" s="108"/>
      <c r="K1764" s="108">
        <v>4.7599999999999996E-2</v>
      </c>
      <c r="L1764" s="108">
        <v>5.33E-2</v>
      </c>
      <c r="M1764" s="108"/>
      <c r="N1764" s="108"/>
      <c r="O1764" s="189">
        <f t="shared" si="54"/>
        <v>41579</v>
      </c>
      <c r="Q1764" s="185">
        <f t="shared" si="55"/>
        <v>3.9999999999999758E-4</v>
      </c>
    </row>
    <row r="1765" spans="1:17" x14ac:dyDescent="0.25">
      <c r="A1765" s="105">
        <v>41586</v>
      </c>
      <c r="B1765" t="s">
        <v>121</v>
      </c>
      <c r="C1765" s="108">
        <v>4.6100000000000002E-2</v>
      </c>
      <c r="D1765" s="108">
        <v>4.8300000000000003E-2</v>
      </c>
      <c r="E1765" s="108">
        <v>5.3199999999999997E-2</v>
      </c>
      <c r="F1765" s="108">
        <v>4.9200000000000001E-2</v>
      </c>
      <c r="G1765" s="187">
        <v>0</v>
      </c>
      <c r="H1765" s="108"/>
      <c r="I1765" s="108">
        <v>4.6900000000000004E-2</v>
      </c>
      <c r="J1765" s="108"/>
      <c r="K1765" s="108">
        <v>4.8799999999999996E-2</v>
      </c>
      <c r="L1765" s="108">
        <v>5.4600000000000003E-2</v>
      </c>
      <c r="M1765" s="108"/>
      <c r="N1765" s="108"/>
      <c r="O1765" s="189">
        <f t="shared" si="54"/>
        <v>41579</v>
      </c>
      <c r="Q1765" s="185">
        <f t="shared" si="55"/>
        <v>4.9999999999999351E-4</v>
      </c>
    </row>
    <row r="1766" spans="1:17" x14ac:dyDescent="0.25">
      <c r="A1766" s="105">
        <v>41590</v>
      </c>
      <c r="B1766" t="s">
        <v>121</v>
      </c>
      <c r="C1766" s="108">
        <v>4.6300000000000001E-2</v>
      </c>
      <c r="D1766" s="108">
        <v>4.8500000000000001E-2</v>
      </c>
      <c r="E1766" s="108">
        <v>5.33E-2</v>
      </c>
      <c r="F1766" s="108">
        <v>4.9399999999999999E-2</v>
      </c>
      <c r="G1766" s="187">
        <v>0</v>
      </c>
      <c r="H1766" s="108"/>
      <c r="I1766" s="108">
        <v>4.7E-2</v>
      </c>
      <c r="J1766" s="108"/>
      <c r="K1766" s="108">
        <v>4.8899999999999999E-2</v>
      </c>
      <c r="L1766" s="108">
        <v>5.4699999999999999E-2</v>
      </c>
      <c r="M1766" s="108"/>
      <c r="N1766" s="108"/>
      <c r="O1766" s="189">
        <f t="shared" si="54"/>
        <v>41579</v>
      </c>
      <c r="Q1766" s="185">
        <f t="shared" si="55"/>
        <v>3.9999999999999758E-4</v>
      </c>
    </row>
    <row r="1767" spans="1:17" x14ac:dyDescent="0.25">
      <c r="A1767" s="105">
        <v>41591</v>
      </c>
      <c r="B1767" t="s">
        <v>121</v>
      </c>
      <c r="C1767" s="108">
        <v>4.5999999999999999E-2</v>
      </c>
      <c r="D1767" s="108">
        <v>4.82E-2</v>
      </c>
      <c r="E1767" s="108">
        <v>5.2999999999999999E-2</v>
      </c>
      <c r="F1767" s="108">
        <v>4.9099999999999998E-2</v>
      </c>
      <c r="G1767" s="187">
        <v>0</v>
      </c>
      <c r="H1767" s="108"/>
      <c r="I1767" s="108">
        <v>4.6699999999999998E-2</v>
      </c>
      <c r="J1767" s="108"/>
      <c r="K1767" s="108">
        <v>4.8600000000000004E-2</v>
      </c>
      <c r="L1767" s="108">
        <v>5.4400000000000004E-2</v>
      </c>
      <c r="M1767" s="108"/>
      <c r="N1767" s="108"/>
      <c r="O1767" s="189">
        <f t="shared" si="54"/>
        <v>41579</v>
      </c>
      <c r="Q1767" s="185">
        <f t="shared" si="55"/>
        <v>4.0000000000000452E-4</v>
      </c>
    </row>
    <row r="1768" spans="1:17" x14ac:dyDescent="0.25">
      <c r="A1768" s="105">
        <v>41592</v>
      </c>
      <c r="B1768" t="s">
        <v>121</v>
      </c>
      <c r="C1768" s="108">
        <v>4.5699999999999998E-2</v>
      </c>
      <c r="D1768" s="108">
        <v>4.7899999999999998E-2</v>
      </c>
      <c r="E1768" s="108">
        <v>5.2699999999999997E-2</v>
      </c>
      <c r="F1768" s="108">
        <v>4.8800000000000003E-2</v>
      </c>
      <c r="G1768" s="187">
        <v>0</v>
      </c>
      <c r="H1768" s="108"/>
      <c r="I1768" s="108">
        <v>4.6500000000000007E-2</v>
      </c>
      <c r="J1768" s="108"/>
      <c r="K1768" s="108">
        <v>4.8300000000000003E-2</v>
      </c>
      <c r="L1768" s="108">
        <v>5.4100000000000002E-2</v>
      </c>
      <c r="M1768" s="108"/>
      <c r="N1768" s="108"/>
      <c r="O1768" s="189">
        <f t="shared" si="54"/>
        <v>41579</v>
      </c>
      <c r="Q1768" s="185">
        <f t="shared" si="55"/>
        <v>4.0000000000000452E-4</v>
      </c>
    </row>
    <row r="1769" spans="1:17" x14ac:dyDescent="0.25">
      <c r="A1769" s="105">
        <v>41593</v>
      </c>
      <c r="B1769" t="s">
        <v>121</v>
      </c>
      <c r="C1769" s="108">
        <v>4.58E-2</v>
      </c>
      <c r="D1769" s="108">
        <v>4.7899999999999998E-2</v>
      </c>
      <c r="E1769" s="108">
        <v>5.2699999999999997E-2</v>
      </c>
      <c r="F1769" s="108">
        <v>4.8800000000000003E-2</v>
      </c>
      <c r="G1769" s="187">
        <v>0</v>
      </c>
      <c r="H1769" s="108"/>
      <c r="I1769" s="108">
        <v>4.6500000000000007E-2</v>
      </c>
      <c r="J1769" s="108"/>
      <c r="K1769" s="108">
        <v>4.8399999999999999E-2</v>
      </c>
      <c r="L1769" s="108">
        <v>5.4100000000000002E-2</v>
      </c>
      <c r="M1769" s="108"/>
      <c r="N1769" s="108"/>
      <c r="O1769" s="189">
        <f t="shared" si="54"/>
        <v>41579</v>
      </c>
      <c r="Q1769" s="185">
        <f t="shared" si="55"/>
        <v>5.0000000000000044E-4</v>
      </c>
    </row>
    <row r="1770" spans="1:17" x14ac:dyDescent="0.25">
      <c r="A1770" s="105">
        <v>41596</v>
      </c>
      <c r="B1770" t="s">
        <v>121</v>
      </c>
      <c r="C1770" s="108">
        <v>4.5100000000000001E-2</v>
      </c>
      <c r="D1770" s="108">
        <v>4.7199999999999999E-2</v>
      </c>
      <c r="E1770" s="108">
        <v>5.1900000000000002E-2</v>
      </c>
      <c r="F1770" s="108">
        <v>4.8099999999999997E-2</v>
      </c>
      <c r="G1770" s="187">
        <v>0</v>
      </c>
      <c r="H1770" s="108"/>
      <c r="I1770" s="108">
        <v>4.58E-2</v>
      </c>
      <c r="J1770" s="108"/>
      <c r="K1770" s="108">
        <v>4.7599999999999996E-2</v>
      </c>
      <c r="L1770" s="108">
        <v>5.33E-2</v>
      </c>
      <c r="M1770" s="108"/>
      <c r="N1770" s="108"/>
      <c r="O1770" s="189">
        <f t="shared" si="54"/>
        <v>41579</v>
      </c>
      <c r="Q1770" s="185">
        <f t="shared" si="55"/>
        <v>3.9999999999999758E-4</v>
      </c>
    </row>
    <row r="1771" spans="1:17" x14ac:dyDescent="0.25">
      <c r="A1771" s="105">
        <v>41597</v>
      </c>
      <c r="B1771" t="s">
        <v>121</v>
      </c>
      <c r="C1771" s="108">
        <v>4.53E-2</v>
      </c>
      <c r="D1771" s="108">
        <v>4.7600000000000003E-2</v>
      </c>
      <c r="E1771" s="108">
        <v>5.2299999999999999E-2</v>
      </c>
      <c r="F1771" s="108">
        <v>4.8399999999999999E-2</v>
      </c>
      <c r="G1771" s="187">
        <v>0</v>
      </c>
      <c r="H1771" s="108"/>
      <c r="I1771" s="108">
        <v>4.6199999999999998E-2</v>
      </c>
      <c r="J1771" s="108"/>
      <c r="K1771" s="108">
        <v>4.8000000000000001E-2</v>
      </c>
      <c r="L1771" s="108">
        <v>5.3699999999999998E-2</v>
      </c>
      <c r="M1771" s="108"/>
      <c r="N1771" s="108"/>
      <c r="O1771" s="189">
        <f t="shared" si="54"/>
        <v>41579</v>
      </c>
      <c r="Q1771" s="185">
        <f t="shared" si="55"/>
        <v>3.9999999999999758E-4</v>
      </c>
    </row>
    <row r="1772" spans="1:17" x14ac:dyDescent="0.25">
      <c r="A1772" s="105">
        <v>41598</v>
      </c>
      <c r="B1772" t="s">
        <v>121</v>
      </c>
      <c r="C1772" s="108">
        <v>4.6300000000000001E-2</v>
      </c>
      <c r="D1772" s="108">
        <v>4.8599999999999997E-2</v>
      </c>
      <c r="E1772" s="108">
        <v>5.33E-2</v>
      </c>
      <c r="F1772" s="108">
        <v>4.9399999999999999E-2</v>
      </c>
      <c r="G1772" s="187">
        <v>0</v>
      </c>
      <c r="H1772" s="108"/>
      <c r="I1772" s="108">
        <v>4.7199999999999999E-2</v>
      </c>
      <c r="J1772" s="108"/>
      <c r="K1772" s="108">
        <v>4.9000000000000002E-2</v>
      </c>
      <c r="L1772" s="108">
        <v>5.4699999999999999E-2</v>
      </c>
      <c r="M1772" s="108"/>
      <c r="N1772" s="108"/>
      <c r="O1772" s="189">
        <f t="shared" si="54"/>
        <v>41579</v>
      </c>
      <c r="Q1772" s="185">
        <f t="shared" si="55"/>
        <v>4.0000000000000452E-4</v>
      </c>
    </row>
    <row r="1773" spans="1:17" x14ac:dyDescent="0.25">
      <c r="A1773" s="105">
        <v>41599</v>
      </c>
      <c r="B1773" t="s">
        <v>121</v>
      </c>
      <c r="C1773" s="108">
        <v>4.6100000000000002E-2</v>
      </c>
      <c r="D1773" s="108">
        <v>4.8399999999999999E-2</v>
      </c>
      <c r="E1773" s="108">
        <v>5.2999999999999999E-2</v>
      </c>
      <c r="F1773" s="108">
        <v>4.9200000000000001E-2</v>
      </c>
      <c r="G1773" s="187">
        <v>0</v>
      </c>
      <c r="H1773" s="108"/>
      <c r="I1773" s="108">
        <v>4.7E-2</v>
      </c>
      <c r="J1773" s="108"/>
      <c r="K1773" s="108">
        <v>4.8799999999999996E-2</v>
      </c>
      <c r="L1773" s="108">
        <v>5.4400000000000004E-2</v>
      </c>
      <c r="M1773" s="108"/>
      <c r="N1773" s="108"/>
      <c r="O1773" s="189">
        <f t="shared" si="54"/>
        <v>41579</v>
      </c>
      <c r="Q1773" s="185">
        <f t="shared" si="55"/>
        <v>3.9999999999999758E-4</v>
      </c>
    </row>
    <row r="1774" spans="1:17" x14ac:dyDescent="0.25">
      <c r="A1774" s="105">
        <v>41600</v>
      </c>
      <c r="B1774" t="s">
        <v>121</v>
      </c>
      <c r="C1774" s="108">
        <v>4.5699999999999998E-2</v>
      </c>
      <c r="D1774" s="108">
        <v>4.7899999999999998E-2</v>
      </c>
      <c r="E1774" s="108">
        <v>5.2499999999999998E-2</v>
      </c>
      <c r="F1774" s="108">
        <v>4.87E-2</v>
      </c>
      <c r="G1774" s="187">
        <v>0</v>
      </c>
      <c r="H1774" s="108"/>
      <c r="I1774" s="108">
        <v>4.6500000000000007E-2</v>
      </c>
      <c r="J1774" s="108"/>
      <c r="K1774" s="108">
        <v>4.8300000000000003E-2</v>
      </c>
      <c r="L1774" s="108">
        <v>5.4000000000000006E-2</v>
      </c>
      <c r="M1774" s="108"/>
      <c r="N1774" s="108"/>
      <c r="O1774" s="189">
        <f t="shared" si="54"/>
        <v>41579</v>
      </c>
      <c r="Q1774" s="185">
        <f t="shared" si="55"/>
        <v>4.0000000000000452E-4</v>
      </c>
    </row>
    <row r="1775" spans="1:17" x14ac:dyDescent="0.25">
      <c r="A1775" s="105">
        <v>41604</v>
      </c>
      <c r="B1775" t="s">
        <v>121</v>
      </c>
      <c r="C1775" s="108">
        <v>4.5100000000000001E-2</v>
      </c>
      <c r="D1775" s="108">
        <v>4.7300000000000002E-2</v>
      </c>
      <c r="E1775" s="108">
        <v>5.1999999999999998E-2</v>
      </c>
      <c r="F1775" s="108">
        <v>4.8099999999999997E-2</v>
      </c>
      <c r="G1775" s="187">
        <v>0</v>
      </c>
      <c r="H1775" s="108"/>
      <c r="I1775" s="108">
        <v>4.5899999999999996E-2</v>
      </c>
      <c r="J1775" s="108"/>
      <c r="K1775" s="108">
        <v>4.7800000000000002E-2</v>
      </c>
      <c r="L1775" s="108">
        <v>5.3399999999999996E-2</v>
      </c>
      <c r="M1775" s="108"/>
      <c r="N1775" s="108"/>
      <c r="O1775" s="189">
        <f t="shared" si="54"/>
        <v>41579</v>
      </c>
      <c r="Q1775" s="185">
        <f t="shared" si="55"/>
        <v>5.0000000000000044E-4</v>
      </c>
    </row>
    <row r="1776" spans="1:17" x14ac:dyDescent="0.25">
      <c r="A1776" s="105">
        <v>41607</v>
      </c>
      <c r="B1776" t="s">
        <v>121</v>
      </c>
      <c r="C1776" s="108">
        <v>4.5400000000000003E-2</v>
      </c>
      <c r="D1776" s="108">
        <v>4.7600000000000003E-2</v>
      </c>
      <c r="E1776" s="108">
        <v>5.2200000000000003E-2</v>
      </c>
      <c r="F1776" s="108">
        <v>4.8399999999999999E-2</v>
      </c>
      <c r="G1776" s="187">
        <v>0</v>
      </c>
      <c r="H1776" s="108"/>
      <c r="I1776" s="108">
        <v>4.6199999999999998E-2</v>
      </c>
      <c r="J1776" s="108"/>
      <c r="K1776" s="108">
        <v>4.8000000000000001E-2</v>
      </c>
      <c r="L1776" s="108">
        <v>5.3600000000000002E-2</v>
      </c>
      <c r="M1776" s="108"/>
      <c r="N1776" s="108"/>
      <c r="O1776" s="189">
        <f t="shared" si="54"/>
        <v>41579</v>
      </c>
      <c r="Q1776" s="185">
        <f t="shared" si="55"/>
        <v>3.9999999999999758E-4</v>
      </c>
    </row>
    <row r="1777" spans="1:17" x14ac:dyDescent="0.25">
      <c r="A1777" s="105">
        <v>41610</v>
      </c>
      <c r="B1777" t="s">
        <v>121</v>
      </c>
      <c r="C1777" s="108">
        <v>4.5900000000000003E-2</v>
      </c>
      <c r="D1777" s="108">
        <v>4.8000000000000001E-2</v>
      </c>
      <c r="E1777" s="108">
        <v>5.2699999999999997E-2</v>
      </c>
      <c r="F1777" s="108">
        <v>4.8899999999999999E-2</v>
      </c>
      <c r="G1777" s="187">
        <v>0</v>
      </c>
      <c r="H1777" s="108"/>
      <c r="I1777" s="108">
        <v>4.6699999999999998E-2</v>
      </c>
      <c r="J1777" s="108"/>
      <c r="K1777" s="108">
        <v>4.8499999999999995E-2</v>
      </c>
      <c r="L1777" s="108">
        <v>5.4100000000000002E-2</v>
      </c>
      <c r="M1777" s="108"/>
      <c r="N1777" s="108"/>
      <c r="O1777" s="189">
        <f t="shared" si="54"/>
        <v>41609</v>
      </c>
      <c r="Q1777" s="185">
        <f t="shared" si="55"/>
        <v>4.9999999999999351E-4</v>
      </c>
    </row>
    <row r="1778" spans="1:17" x14ac:dyDescent="0.25">
      <c r="A1778" s="105">
        <v>41611</v>
      </c>
      <c r="B1778" t="s">
        <v>121</v>
      </c>
      <c r="C1778" s="108">
        <v>4.5699999999999998E-2</v>
      </c>
      <c r="D1778" s="108">
        <v>4.7800000000000002E-2</v>
      </c>
      <c r="E1778" s="108">
        <v>5.2499999999999998E-2</v>
      </c>
      <c r="F1778" s="108">
        <v>4.87E-2</v>
      </c>
      <c r="G1778" s="187">
        <v>0</v>
      </c>
      <c r="H1778" s="108"/>
      <c r="I1778" s="108">
        <v>4.6500000000000007E-2</v>
      </c>
      <c r="J1778" s="108"/>
      <c r="K1778" s="108">
        <v>4.8300000000000003E-2</v>
      </c>
      <c r="L1778" s="108">
        <v>5.3899999999999997E-2</v>
      </c>
      <c r="M1778" s="108"/>
      <c r="N1778" s="108"/>
      <c r="O1778" s="189">
        <f t="shared" si="54"/>
        <v>41609</v>
      </c>
      <c r="Q1778" s="185">
        <f t="shared" si="55"/>
        <v>5.0000000000000044E-4</v>
      </c>
    </row>
    <row r="1779" spans="1:17" x14ac:dyDescent="0.25">
      <c r="A1779" s="105">
        <v>41612</v>
      </c>
      <c r="B1779" t="s">
        <v>121</v>
      </c>
      <c r="C1779" s="108">
        <v>4.6300000000000001E-2</v>
      </c>
      <c r="D1779" s="108">
        <v>4.8399999999999999E-2</v>
      </c>
      <c r="E1779" s="108">
        <v>5.3199999999999997E-2</v>
      </c>
      <c r="F1779" s="108">
        <v>4.9299999999999997E-2</v>
      </c>
      <c r="G1779" s="187">
        <v>0</v>
      </c>
      <c r="H1779" s="108"/>
      <c r="I1779" s="108">
        <v>4.7100000000000003E-2</v>
      </c>
      <c r="J1779" s="108"/>
      <c r="K1779" s="108">
        <v>4.8899999999999999E-2</v>
      </c>
      <c r="L1779" s="108">
        <v>5.4600000000000003E-2</v>
      </c>
      <c r="M1779" s="108"/>
      <c r="N1779" s="108"/>
      <c r="O1779" s="189">
        <f t="shared" si="54"/>
        <v>41609</v>
      </c>
      <c r="Q1779" s="185">
        <f t="shared" si="55"/>
        <v>5.0000000000000044E-4</v>
      </c>
    </row>
    <row r="1780" spans="1:17" x14ac:dyDescent="0.25">
      <c r="A1780" s="105">
        <v>41613</v>
      </c>
      <c r="B1780" t="s">
        <v>121</v>
      </c>
      <c r="C1780" s="108">
        <v>4.6399999999999997E-2</v>
      </c>
      <c r="D1780" s="108">
        <v>4.8599999999999997E-2</v>
      </c>
      <c r="E1780" s="108">
        <v>5.33E-2</v>
      </c>
      <c r="F1780" s="108">
        <v>4.9399999999999999E-2</v>
      </c>
      <c r="G1780" s="187">
        <v>0</v>
      </c>
      <c r="H1780" s="108"/>
      <c r="I1780" s="108">
        <v>4.7199999999999999E-2</v>
      </c>
      <c r="J1780" s="108"/>
      <c r="K1780" s="108">
        <v>4.9000000000000002E-2</v>
      </c>
      <c r="L1780" s="108">
        <v>5.4699999999999999E-2</v>
      </c>
      <c r="M1780" s="108"/>
      <c r="N1780" s="108"/>
      <c r="O1780" s="189">
        <f t="shared" si="54"/>
        <v>41609</v>
      </c>
      <c r="Q1780" s="185">
        <f t="shared" si="55"/>
        <v>4.0000000000000452E-4</v>
      </c>
    </row>
    <row r="1781" spans="1:17" x14ac:dyDescent="0.25">
      <c r="A1781" s="105">
        <v>41614</v>
      </c>
      <c r="B1781" t="s">
        <v>121</v>
      </c>
      <c r="C1781" s="108">
        <v>4.6399999999999997E-2</v>
      </c>
      <c r="D1781" s="108">
        <v>4.8599999999999997E-2</v>
      </c>
      <c r="E1781" s="108">
        <v>5.33E-2</v>
      </c>
      <c r="F1781" s="108">
        <v>4.9399999999999999E-2</v>
      </c>
      <c r="G1781" s="187">
        <v>0</v>
      </c>
      <c r="H1781" s="108"/>
      <c r="I1781" s="108">
        <v>4.7199999999999999E-2</v>
      </c>
      <c r="J1781" s="108"/>
      <c r="K1781" s="108">
        <v>4.9000000000000002E-2</v>
      </c>
      <c r="L1781" s="108">
        <v>5.4600000000000003E-2</v>
      </c>
      <c r="M1781" s="108"/>
      <c r="N1781" s="108"/>
      <c r="O1781" s="189">
        <f t="shared" si="54"/>
        <v>41609</v>
      </c>
      <c r="Q1781" s="185">
        <f t="shared" si="55"/>
        <v>4.0000000000000452E-4</v>
      </c>
    </row>
    <row r="1782" spans="1:17" x14ac:dyDescent="0.25">
      <c r="A1782" s="105">
        <v>41617</v>
      </c>
      <c r="B1782" t="s">
        <v>121</v>
      </c>
      <c r="C1782" s="108">
        <v>4.6199999999999998E-2</v>
      </c>
      <c r="D1782" s="108">
        <v>4.8300000000000003E-2</v>
      </c>
      <c r="E1782" s="108">
        <v>5.2999999999999999E-2</v>
      </c>
      <c r="F1782" s="108">
        <v>4.9200000000000001E-2</v>
      </c>
      <c r="G1782" s="187">
        <v>0</v>
      </c>
      <c r="H1782" s="108"/>
      <c r="I1782" s="108">
        <v>4.7E-2</v>
      </c>
      <c r="J1782" s="108"/>
      <c r="K1782" s="108">
        <v>4.87E-2</v>
      </c>
      <c r="L1782" s="108">
        <v>5.4299999999999994E-2</v>
      </c>
      <c r="M1782" s="108"/>
      <c r="N1782" s="108"/>
      <c r="O1782" s="189">
        <f t="shared" si="54"/>
        <v>41609</v>
      </c>
      <c r="Q1782" s="185">
        <f t="shared" si="55"/>
        <v>3.9999999999999758E-4</v>
      </c>
    </row>
    <row r="1783" spans="1:17" x14ac:dyDescent="0.25">
      <c r="A1783" s="105">
        <v>41618</v>
      </c>
      <c r="B1783" t="s">
        <v>121</v>
      </c>
      <c r="C1783" s="108">
        <v>4.5600000000000002E-2</v>
      </c>
      <c r="D1783" s="108">
        <v>4.7699999999999999E-2</v>
      </c>
      <c r="E1783" s="108">
        <v>5.2400000000000002E-2</v>
      </c>
      <c r="F1783" s="108">
        <v>4.8599999999999997E-2</v>
      </c>
      <c r="G1783" s="187">
        <v>0</v>
      </c>
      <c r="H1783" s="108"/>
      <c r="I1783" s="108">
        <v>4.6399999999999997E-2</v>
      </c>
      <c r="J1783" s="108"/>
      <c r="K1783" s="108">
        <v>4.8100000000000004E-2</v>
      </c>
      <c r="L1783" s="108">
        <v>5.3699999999999998E-2</v>
      </c>
      <c r="M1783" s="108"/>
      <c r="N1783" s="108"/>
      <c r="O1783" s="189">
        <f t="shared" si="54"/>
        <v>41609</v>
      </c>
      <c r="Q1783" s="185">
        <f t="shared" si="55"/>
        <v>4.0000000000000452E-4</v>
      </c>
    </row>
    <row r="1784" spans="1:17" x14ac:dyDescent="0.25">
      <c r="A1784" s="105">
        <v>41619</v>
      </c>
      <c r="B1784" t="s">
        <v>121</v>
      </c>
      <c r="C1784" s="108">
        <v>4.6100000000000002E-2</v>
      </c>
      <c r="D1784" s="108">
        <v>4.82E-2</v>
      </c>
      <c r="E1784" s="108">
        <v>5.2900000000000003E-2</v>
      </c>
      <c r="F1784" s="108">
        <v>4.9099999999999998E-2</v>
      </c>
      <c r="G1784" s="187">
        <v>0</v>
      </c>
      <c r="H1784" s="108"/>
      <c r="I1784" s="108">
        <v>4.6600000000000003E-2</v>
      </c>
      <c r="J1784" s="108"/>
      <c r="K1784" s="108">
        <v>4.8600000000000004E-2</v>
      </c>
      <c r="L1784" s="108">
        <v>5.4100000000000002E-2</v>
      </c>
      <c r="M1784" s="108"/>
      <c r="N1784" s="108"/>
      <c r="O1784" s="189">
        <f t="shared" si="54"/>
        <v>41609</v>
      </c>
      <c r="Q1784" s="185">
        <f t="shared" si="55"/>
        <v>4.0000000000000452E-4</v>
      </c>
    </row>
    <row r="1785" spans="1:17" x14ac:dyDescent="0.25">
      <c r="A1785" s="105">
        <v>41620</v>
      </c>
      <c r="B1785" t="s">
        <v>121</v>
      </c>
      <c r="C1785" s="108">
        <v>4.6199999999999998E-2</v>
      </c>
      <c r="D1785" s="108">
        <v>4.82E-2</v>
      </c>
      <c r="E1785" s="108">
        <v>5.2900000000000003E-2</v>
      </c>
      <c r="F1785" s="108">
        <v>4.9099999999999998E-2</v>
      </c>
      <c r="G1785" s="187">
        <v>0</v>
      </c>
      <c r="H1785" s="108"/>
      <c r="I1785" s="108">
        <v>4.6600000000000003E-2</v>
      </c>
      <c r="J1785" s="108"/>
      <c r="K1785" s="108">
        <v>4.87E-2</v>
      </c>
      <c r="L1785" s="108">
        <v>5.4199999999999998E-2</v>
      </c>
      <c r="M1785" s="108"/>
      <c r="N1785" s="108"/>
      <c r="O1785" s="189">
        <f t="shared" si="54"/>
        <v>41609</v>
      </c>
      <c r="Q1785" s="185">
        <f t="shared" si="55"/>
        <v>5.0000000000000044E-4</v>
      </c>
    </row>
    <row r="1786" spans="1:17" x14ac:dyDescent="0.25">
      <c r="A1786" s="105">
        <v>41621</v>
      </c>
      <c r="B1786" t="s">
        <v>121</v>
      </c>
      <c r="C1786" s="108">
        <v>4.5900000000000003E-2</v>
      </c>
      <c r="D1786" s="108">
        <v>4.8000000000000001E-2</v>
      </c>
      <c r="E1786" s="108">
        <v>5.2499999999999998E-2</v>
      </c>
      <c r="F1786" s="108">
        <v>4.8800000000000003E-2</v>
      </c>
      <c r="G1786" s="187">
        <v>0</v>
      </c>
      <c r="H1786" s="108"/>
      <c r="I1786" s="108">
        <v>4.6300000000000001E-2</v>
      </c>
      <c r="J1786" s="108"/>
      <c r="K1786" s="108">
        <v>4.8499999999999995E-2</v>
      </c>
      <c r="L1786" s="108">
        <v>5.3800000000000001E-2</v>
      </c>
      <c r="M1786" s="108"/>
      <c r="N1786" s="108"/>
      <c r="O1786" s="189">
        <f t="shared" si="54"/>
        <v>41609</v>
      </c>
      <c r="Q1786" s="185">
        <f t="shared" si="55"/>
        <v>4.9999999999999351E-4</v>
      </c>
    </row>
    <row r="1787" spans="1:17" x14ac:dyDescent="0.25">
      <c r="A1787" s="105">
        <v>41624</v>
      </c>
      <c r="B1787" t="s">
        <v>121</v>
      </c>
      <c r="C1787" s="108">
        <v>4.6100000000000002E-2</v>
      </c>
      <c r="D1787" s="108">
        <v>4.82E-2</v>
      </c>
      <c r="E1787" s="108">
        <v>5.2600000000000001E-2</v>
      </c>
      <c r="F1787" s="108">
        <v>4.9000000000000002E-2</v>
      </c>
      <c r="G1787" s="187">
        <v>0</v>
      </c>
      <c r="H1787" s="108"/>
      <c r="I1787" s="108">
        <v>4.6500000000000007E-2</v>
      </c>
      <c r="J1787" s="108"/>
      <c r="K1787" s="108">
        <v>4.87E-2</v>
      </c>
      <c r="L1787" s="108">
        <v>5.3899999999999997E-2</v>
      </c>
      <c r="M1787" s="108"/>
      <c r="N1787" s="108"/>
      <c r="O1787" s="189">
        <f t="shared" si="54"/>
        <v>41609</v>
      </c>
      <c r="Q1787" s="185">
        <f t="shared" si="55"/>
        <v>5.0000000000000044E-4</v>
      </c>
    </row>
    <row r="1788" spans="1:17" x14ac:dyDescent="0.25">
      <c r="A1788" s="105">
        <v>41625</v>
      </c>
      <c r="B1788" t="s">
        <v>121</v>
      </c>
      <c r="C1788" s="108">
        <v>4.5900000000000003E-2</v>
      </c>
      <c r="D1788" s="108">
        <v>4.7800000000000002E-2</v>
      </c>
      <c r="E1788" s="108">
        <v>5.21E-2</v>
      </c>
      <c r="F1788" s="108">
        <v>4.8599999999999997E-2</v>
      </c>
      <c r="G1788" s="187">
        <v>0</v>
      </c>
      <c r="H1788" s="108"/>
      <c r="I1788" s="108">
        <v>4.6300000000000001E-2</v>
      </c>
      <c r="J1788" s="108"/>
      <c r="K1788" s="108">
        <v>4.8300000000000003E-2</v>
      </c>
      <c r="L1788" s="108">
        <v>5.3499999999999999E-2</v>
      </c>
      <c r="M1788" s="108"/>
      <c r="N1788" s="108"/>
      <c r="O1788" s="189">
        <f t="shared" si="54"/>
        <v>41609</v>
      </c>
      <c r="Q1788" s="185">
        <f t="shared" si="55"/>
        <v>5.0000000000000044E-4</v>
      </c>
    </row>
    <row r="1789" spans="1:17" x14ac:dyDescent="0.25">
      <c r="A1789" s="105">
        <v>41626</v>
      </c>
      <c r="B1789" t="s">
        <v>121</v>
      </c>
      <c r="C1789" s="108">
        <v>4.6300000000000001E-2</v>
      </c>
      <c r="D1789" s="108">
        <v>4.82E-2</v>
      </c>
      <c r="E1789" s="108">
        <v>5.2499999999999998E-2</v>
      </c>
      <c r="F1789" s="108">
        <v>4.9000000000000002E-2</v>
      </c>
      <c r="G1789" s="187">
        <v>0</v>
      </c>
      <c r="H1789" s="108"/>
      <c r="I1789" s="108">
        <v>4.6300000000000001E-2</v>
      </c>
      <c r="J1789" s="108"/>
      <c r="K1789" s="108">
        <v>4.87E-2</v>
      </c>
      <c r="L1789" s="108">
        <v>5.3899999999999997E-2</v>
      </c>
      <c r="M1789" s="108"/>
      <c r="N1789" s="108"/>
      <c r="O1789" s="189">
        <f t="shared" si="54"/>
        <v>41609</v>
      </c>
      <c r="Q1789" s="185">
        <f t="shared" si="55"/>
        <v>5.0000000000000044E-4</v>
      </c>
    </row>
    <row r="1790" spans="1:17" x14ac:dyDescent="0.25">
      <c r="A1790" s="105">
        <v>41627</v>
      </c>
      <c r="B1790" t="s">
        <v>121</v>
      </c>
      <c r="C1790" s="108">
        <v>4.6199999999999998E-2</v>
      </c>
      <c r="D1790" s="108">
        <v>4.8099999999999997E-2</v>
      </c>
      <c r="E1790" s="108">
        <v>5.2200000000000003E-2</v>
      </c>
      <c r="F1790" s="108">
        <v>4.8800000000000003E-2</v>
      </c>
      <c r="G1790" s="187">
        <v>0</v>
      </c>
      <c r="H1790" s="108"/>
      <c r="I1790" s="108">
        <v>4.5700000000000005E-2</v>
      </c>
      <c r="J1790" s="108"/>
      <c r="K1790" s="108">
        <v>4.8499999999999995E-2</v>
      </c>
      <c r="L1790" s="108">
        <v>5.3600000000000002E-2</v>
      </c>
      <c r="M1790" s="108"/>
      <c r="N1790" s="108"/>
      <c r="O1790" s="189">
        <f t="shared" si="54"/>
        <v>41609</v>
      </c>
      <c r="Q1790" s="185">
        <f t="shared" si="55"/>
        <v>3.9999999999999758E-4</v>
      </c>
    </row>
    <row r="1791" spans="1:17" x14ac:dyDescent="0.25">
      <c r="A1791" s="105">
        <v>41628</v>
      </c>
      <c r="B1791" t="s">
        <v>121</v>
      </c>
      <c r="C1791" s="108">
        <v>4.5100000000000001E-2</v>
      </c>
      <c r="D1791" s="108">
        <v>4.7300000000000002E-2</v>
      </c>
      <c r="E1791" s="108">
        <v>5.1400000000000001E-2</v>
      </c>
      <c r="F1791" s="108">
        <v>4.7899999999999998E-2</v>
      </c>
      <c r="G1791" s="187">
        <v>0</v>
      </c>
      <c r="H1791" s="108"/>
      <c r="I1791" s="108">
        <v>4.4900000000000002E-2</v>
      </c>
      <c r="J1791" s="108"/>
      <c r="K1791" s="108">
        <v>4.7699999999999992E-2</v>
      </c>
      <c r="L1791" s="108">
        <v>5.2699999999999997E-2</v>
      </c>
      <c r="M1791" s="108"/>
      <c r="N1791" s="108"/>
      <c r="O1791" s="189">
        <f t="shared" si="54"/>
        <v>41609</v>
      </c>
      <c r="Q1791" s="185">
        <f t="shared" si="55"/>
        <v>3.9999999999999064E-4</v>
      </c>
    </row>
    <row r="1792" spans="1:17" x14ac:dyDescent="0.25">
      <c r="A1792" s="105">
        <v>41631</v>
      </c>
      <c r="B1792" t="s">
        <v>121</v>
      </c>
      <c r="C1792" s="108">
        <v>4.53E-2</v>
      </c>
      <c r="D1792" s="108">
        <v>4.7500000000000001E-2</v>
      </c>
      <c r="E1792" s="108">
        <v>5.16E-2</v>
      </c>
      <c r="F1792" s="108">
        <v>4.8099999999999997E-2</v>
      </c>
      <c r="G1792" s="187">
        <v>0</v>
      </c>
      <c r="H1792" s="108"/>
      <c r="I1792" s="108">
        <v>4.5100000000000001E-2</v>
      </c>
      <c r="J1792" s="108"/>
      <c r="K1792" s="108">
        <v>4.7800000000000002E-2</v>
      </c>
      <c r="L1792" s="108">
        <v>5.2900000000000003E-2</v>
      </c>
      <c r="M1792" s="108"/>
      <c r="N1792" s="108"/>
      <c r="O1792" s="189">
        <f t="shared" si="54"/>
        <v>41609</v>
      </c>
      <c r="Q1792" s="185">
        <f t="shared" si="55"/>
        <v>3.0000000000000165E-4</v>
      </c>
    </row>
    <row r="1793" spans="1:17" x14ac:dyDescent="0.25">
      <c r="A1793" s="105">
        <v>41632</v>
      </c>
      <c r="B1793" t="s">
        <v>121</v>
      </c>
      <c r="C1793" s="108">
        <v>4.58E-2</v>
      </c>
      <c r="D1793" s="108">
        <v>4.8099999999999997E-2</v>
      </c>
      <c r="E1793" s="108">
        <v>5.2200000000000003E-2</v>
      </c>
      <c r="F1793" s="108">
        <v>4.87E-2</v>
      </c>
      <c r="G1793" s="187">
        <v>0</v>
      </c>
      <c r="H1793" s="108"/>
      <c r="I1793" s="108">
        <v>4.5700000000000005E-2</v>
      </c>
      <c r="J1793" s="108"/>
      <c r="K1793" s="108">
        <v>4.8399999999999999E-2</v>
      </c>
      <c r="L1793" s="108">
        <v>5.3499999999999999E-2</v>
      </c>
      <c r="M1793" s="108"/>
      <c r="N1793" s="108"/>
      <c r="O1793" s="189">
        <f t="shared" si="54"/>
        <v>41609</v>
      </c>
      <c r="Q1793" s="185">
        <f t="shared" si="55"/>
        <v>3.0000000000000165E-4</v>
      </c>
    </row>
    <row r="1794" spans="1:17" x14ac:dyDescent="0.25">
      <c r="A1794" s="105">
        <v>41634</v>
      </c>
      <c r="B1794" t="s">
        <v>121</v>
      </c>
      <c r="C1794" s="108">
        <v>4.5699999999999998E-2</v>
      </c>
      <c r="D1794" s="108">
        <v>4.82E-2</v>
      </c>
      <c r="E1794" s="108">
        <v>5.2400000000000002E-2</v>
      </c>
      <c r="F1794" s="108">
        <v>4.8800000000000003E-2</v>
      </c>
      <c r="G1794" s="187">
        <v>0</v>
      </c>
      <c r="H1794" s="108"/>
      <c r="I1794" s="108">
        <v>4.5899999999999996E-2</v>
      </c>
      <c r="J1794" s="108"/>
      <c r="K1794" s="108">
        <v>4.8600000000000004E-2</v>
      </c>
      <c r="L1794" s="108">
        <v>5.3699999999999998E-2</v>
      </c>
      <c r="M1794" s="108"/>
      <c r="N1794" s="108"/>
      <c r="O1794" s="189">
        <f t="shared" si="54"/>
        <v>41609</v>
      </c>
      <c r="Q1794" s="185">
        <f t="shared" si="55"/>
        <v>4.0000000000000452E-4</v>
      </c>
    </row>
    <row r="1795" spans="1:17" x14ac:dyDescent="0.25">
      <c r="A1795" s="105">
        <v>41639</v>
      </c>
      <c r="B1795" t="s">
        <v>121</v>
      </c>
      <c r="C1795" s="108">
        <v>4.5900000000000003E-2</v>
      </c>
      <c r="D1795" s="108">
        <v>4.8300000000000003E-2</v>
      </c>
      <c r="E1795" s="108">
        <v>5.2499999999999998E-2</v>
      </c>
      <c r="F1795" s="108">
        <v>4.8899999999999999E-2</v>
      </c>
      <c r="G1795" s="187">
        <v>0</v>
      </c>
      <c r="H1795" s="108"/>
      <c r="I1795" s="108">
        <v>4.5700000000000005E-2</v>
      </c>
      <c r="J1795" s="108"/>
      <c r="K1795" s="108">
        <v>4.87E-2</v>
      </c>
      <c r="L1795" s="108">
        <v>5.3699999999999998E-2</v>
      </c>
      <c r="M1795" s="108"/>
      <c r="N1795" s="108"/>
      <c r="O1795" s="189">
        <f t="shared" si="54"/>
        <v>41609</v>
      </c>
      <c r="Q1795" s="185">
        <f t="shared" si="55"/>
        <v>3.9999999999999758E-4</v>
      </c>
    </row>
    <row r="1796" spans="1:17" x14ac:dyDescent="0.25">
      <c r="A1796" s="105">
        <v>41641</v>
      </c>
      <c r="B1796" t="s">
        <v>121</v>
      </c>
      <c r="C1796" s="108">
        <v>4.5600000000000002E-2</v>
      </c>
      <c r="D1796" s="108">
        <v>4.8099999999999997E-2</v>
      </c>
      <c r="E1796" s="108">
        <v>5.2299999999999999E-2</v>
      </c>
      <c r="F1796" s="108">
        <v>4.87E-2</v>
      </c>
      <c r="G1796" s="187">
        <v>0</v>
      </c>
      <c r="H1796" s="108"/>
      <c r="I1796" s="108">
        <v>4.5499999999999999E-2</v>
      </c>
      <c r="J1796" s="108"/>
      <c r="K1796" s="108">
        <v>4.8399999999999999E-2</v>
      </c>
      <c r="L1796" s="108">
        <v>5.3399999999999996E-2</v>
      </c>
      <c r="M1796" s="108"/>
      <c r="N1796" s="108"/>
      <c r="O1796" s="189">
        <f t="shared" si="54"/>
        <v>41640</v>
      </c>
      <c r="Q1796" s="185">
        <f t="shared" si="55"/>
        <v>3.0000000000000165E-4</v>
      </c>
    </row>
    <row r="1797" spans="1:17" x14ac:dyDescent="0.25">
      <c r="A1797" s="105">
        <v>41642</v>
      </c>
      <c r="B1797" t="s">
        <v>121</v>
      </c>
      <c r="C1797" s="108">
        <v>4.58E-2</v>
      </c>
      <c r="D1797" s="108">
        <v>4.8099999999999997E-2</v>
      </c>
      <c r="E1797" s="108">
        <v>5.2299999999999999E-2</v>
      </c>
      <c r="F1797" s="108">
        <v>4.87E-2</v>
      </c>
      <c r="G1797" s="187">
        <v>0</v>
      </c>
      <c r="H1797" s="108"/>
      <c r="I1797" s="108">
        <v>4.5599999999999995E-2</v>
      </c>
      <c r="J1797" s="108"/>
      <c r="K1797" s="108">
        <v>4.8399999999999999E-2</v>
      </c>
      <c r="L1797" s="108">
        <v>5.3499999999999999E-2</v>
      </c>
      <c r="M1797" s="108"/>
      <c r="N1797" s="108"/>
      <c r="O1797" s="189">
        <f t="shared" ref="O1797:O1860" si="56">DATE(YEAR(A1797),MONTH(A1797),1)</f>
        <v>41640</v>
      </c>
      <c r="Q1797" s="185">
        <f t="shared" ref="Q1797:Q1860" si="57">K1797-D1797</f>
        <v>3.0000000000000165E-4</v>
      </c>
    </row>
    <row r="1798" spans="1:17" x14ac:dyDescent="0.25">
      <c r="A1798" s="105">
        <v>41645</v>
      </c>
      <c r="B1798" t="s">
        <v>121</v>
      </c>
      <c r="C1798" s="108">
        <v>4.5400000000000003E-2</v>
      </c>
      <c r="D1798" s="108">
        <v>4.7800000000000002E-2</v>
      </c>
      <c r="E1798" s="108">
        <v>5.1900000000000002E-2</v>
      </c>
      <c r="F1798" s="108">
        <v>4.8399999999999999E-2</v>
      </c>
      <c r="G1798" s="187">
        <v>0</v>
      </c>
      <c r="H1798" s="108"/>
      <c r="I1798" s="108">
        <v>4.53E-2</v>
      </c>
      <c r="J1798" s="108"/>
      <c r="K1798" s="108">
        <v>4.8100000000000004E-2</v>
      </c>
      <c r="L1798" s="108">
        <v>5.2999999999999999E-2</v>
      </c>
      <c r="M1798" s="108"/>
      <c r="N1798" s="108"/>
      <c r="O1798" s="189">
        <f t="shared" si="56"/>
        <v>41640</v>
      </c>
      <c r="Q1798" s="185">
        <f t="shared" si="57"/>
        <v>3.0000000000000165E-4</v>
      </c>
    </row>
    <row r="1799" spans="1:17" x14ac:dyDescent="0.25">
      <c r="A1799" s="105">
        <v>41646</v>
      </c>
      <c r="B1799" t="s">
        <v>121</v>
      </c>
      <c r="C1799" s="108">
        <v>4.5199999999999997E-2</v>
      </c>
      <c r="D1799" s="108">
        <v>4.7600000000000003E-2</v>
      </c>
      <c r="E1799" s="108">
        <v>5.1799999999999999E-2</v>
      </c>
      <c r="F1799" s="108">
        <v>4.82E-2</v>
      </c>
      <c r="G1799" s="187">
        <v>0</v>
      </c>
      <c r="H1799" s="108"/>
      <c r="I1799" s="108">
        <v>4.5100000000000001E-2</v>
      </c>
      <c r="J1799" s="108"/>
      <c r="K1799" s="108">
        <v>4.7899999999999998E-2</v>
      </c>
      <c r="L1799" s="108">
        <v>5.28E-2</v>
      </c>
      <c r="M1799" s="108"/>
      <c r="N1799" s="108"/>
      <c r="O1799" s="189">
        <f t="shared" si="56"/>
        <v>41640</v>
      </c>
      <c r="Q1799" s="185">
        <f t="shared" si="57"/>
        <v>2.9999999999999472E-4</v>
      </c>
    </row>
    <row r="1800" spans="1:17" x14ac:dyDescent="0.25">
      <c r="A1800" s="105">
        <v>41647</v>
      </c>
      <c r="B1800" t="s">
        <v>121</v>
      </c>
      <c r="C1800" s="108">
        <v>4.5400000000000003E-2</v>
      </c>
      <c r="D1800" s="108">
        <v>4.7800000000000002E-2</v>
      </c>
      <c r="E1800" s="108">
        <v>5.21E-2</v>
      </c>
      <c r="F1800" s="108">
        <v>4.8399999999999999E-2</v>
      </c>
      <c r="G1800" s="187">
        <v>0</v>
      </c>
      <c r="H1800" s="108"/>
      <c r="I1800" s="108">
        <v>4.53E-2</v>
      </c>
      <c r="J1800" s="108"/>
      <c r="K1800" s="108">
        <v>4.8100000000000004E-2</v>
      </c>
      <c r="L1800" s="108">
        <v>5.3200000000000004E-2</v>
      </c>
      <c r="M1800" s="108"/>
      <c r="N1800" s="108"/>
      <c r="O1800" s="189">
        <f t="shared" si="56"/>
        <v>41640</v>
      </c>
      <c r="Q1800" s="185">
        <f t="shared" si="57"/>
        <v>3.0000000000000165E-4</v>
      </c>
    </row>
    <row r="1801" spans="1:17" x14ac:dyDescent="0.25">
      <c r="A1801" s="105">
        <v>41648</v>
      </c>
      <c r="B1801" t="s">
        <v>121</v>
      </c>
      <c r="C1801" s="108">
        <v>4.5199999999999997E-2</v>
      </c>
      <c r="D1801" s="108">
        <v>4.7399999999999998E-2</v>
      </c>
      <c r="E1801" s="108">
        <v>5.1900000000000002E-2</v>
      </c>
      <c r="F1801" s="108">
        <v>4.82E-2</v>
      </c>
      <c r="G1801" s="187">
        <v>0</v>
      </c>
      <c r="H1801" s="108"/>
      <c r="I1801" s="108">
        <v>4.5599999999999995E-2</v>
      </c>
      <c r="J1801" s="108"/>
      <c r="K1801" s="108">
        <v>4.7800000000000002E-2</v>
      </c>
      <c r="L1801" s="108">
        <v>5.28E-2</v>
      </c>
      <c r="M1801" s="108"/>
      <c r="N1801" s="108"/>
      <c r="O1801" s="189">
        <f t="shared" si="56"/>
        <v>41640</v>
      </c>
      <c r="Q1801" s="185">
        <f t="shared" si="57"/>
        <v>4.0000000000000452E-4</v>
      </c>
    </row>
    <row r="1802" spans="1:17" x14ac:dyDescent="0.25">
      <c r="A1802" s="105">
        <v>41649</v>
      </c>
      <c r="B1802" t="s">
        <v>121</v>
      </c>
      <c r="C1802" s="108">
        <v>4.4499999999999998E-2</v>
      </c>
      <c r="D1802" s="108">
        <v>4.65E-2</v>
      </c>
      <c r="E1802" s="108">
        <v>5.11E-2</v>
      </c>
      <c r="F1802" s="108">
        <v>4.7399999999999998E-2</v>
      </c>
      <c r="G1802" s="187">
        <v>0</v>
      </c>
      <c r="H1802" s="108"/>
      <c r="I1802" s="108">
        <v>4.4999999999999998E-2</v>
      </c>
      <c r="J1802" s="108"/>
      <c r="K1802" s="108">
        <v>4.7E-2</v>
      </c>
      <c r="L1802" s="108">
        <v>5.2000000000000005E-2</v>
      </c>
      <c r="M1802" s="108"/>
      <c r="N1802" s="108"/>
      <c r="O1802" s="189">
        <f t="shared" si="56"/>
        <v>41640</v>
      </c>
      <c r="Q1802" s="185">
        <f t="shared" si="57"/>
        <v>5.0000000000000044E-4</v>
      </c>
    </row>
    <row r="1803" spans="1:17" x14ac:dyDescent="0.25">
      <c r="A1803" s="105">
        <v>41652</v>
      </c>
      <c r="B1803" t="s">
        <v>121</v>
      </c>
      <c r="C1803" s="108">
        <v>4.4200000000000003E-2</v>
      </c>
      <c r="D1803" s="108">
        <v>4.6199999999999998E-2</v>
      </c>
      <c r="E1803" s="108">
        <v>5.0900000000000001E-2</v>
      </c>
      <c r="F1803" s="108">
        <v>4.7100000000000003E-2</v>
      </c>
      <c r="G1803" s="187">
        <v>0</v>
      </c>
      <c r="H1803" s="108"/>
      <c r="I1803" s="108">
        <v>4.4699999999999997E-2</v>
      </c>
      <c r="J1803" s="108"/>
      <c r="K1803" s="108">
        <v>4.6699999999999998E-2</v>
      </c>
      <c r="L1803" s="108">
        <v>5.1799999999999999E-2</v>
      </c>
      <c r="M1803" s="108"/>
      <c r="N1803" s="108"/>
      <c r="O1803" s="189">
        <f t="shared" si="56"/>
        <v>41640</v>
      </c>
      <c r="Q1803" s="185">
        <f t="shared" si="57"/>
        <v>5.0000000000000044E-4</v>
      </c>
    </row>
    <row r="1804" spans="1:17" x14ac:dyDescent="0.25">
      <c r="A1804" s="105">
        <v>41653</v>
      </c>
      <c r="B1804" t="s">
        <v>121</v>
      </c>
      <c r="C1804" s="108">
        <v>4.4499999999999998E-2</v>
      </c>
      <c r="D1804" s="108">
        <v>4.65E-2</v>
      </c>
      <c r="E1804" s="108">
        <v>5.1200000000000002E-2</v>
      </c>
      <c r="F1804" s="108">
        <v>4.7399999999999998E-2</v>
      </c>
      <c r="G1804" s="187">
        <v>0</v>
      </c>
      <c r="H1804" s="108"/>
      <c r="I1804" s="108">
        <v>4.4999999999999998E-2</v>
      </c>
      <c r="J1804" s="108"/>
      <c r="K1804" s="108">
        <v>4.7E-2</v>
      </c>
      <c r="L1804" s="108">
        <v>5.2199999999999996E-2</v>
      </c>
      <c r="M1804" s="108"/>
      <c r="N1804" s="108"/>
      <c r="O1804" s="189">
        <f t="shared" si="56"/>
        <v>41640</v>
      </c>
      <c r="Q1804" s="185">
        <f t="shared" si="57"/>
        <v>5.0000000000000044E-4</v>
      </c>
    </row>
    <row r="1805" spans="1:17" x14ac:dyDescent="0.25">
      <c r="A1805" s="105">
        <v>41654</v>
      </c>
      <c r="B1805" t="s">
        <v>121</v>
      </c>
      <c r="C1805" s="108">
        <v>4.4699999999999997E-2</v>
      </c>
      <c r="D1805" s="108">
        <v>4.6600000000000003E-2</v>
      </c>
      <c r="E1805" s="108">
        <v>5.1200000000000002E-2</v>
      </c>
      <c r="F1805" s="108">
        <v>4.7500000000000001E-2</v>
      </c>
      <c r="G1805" s="187">
        <v>0</v>
      </c>
      <c r="H1805" s="108"/>
      <c r="I1805" s="108">
        <v>4.4999999999999998E-2</v>
      </c>
      <c r="J1805" s="108"/>
      <c r="K1805" s="108">
        <v>4.7100000000000003E-2</v>
      </c>
      <c r="L1805" s="108">
        <v>5.2199999999999996E-2</v>
      </c>
      <c r="M1805" s="108"/>
      <c r="N1805" s="108"/>
      <c r="O1805" s="189">
        <f t="shared" si="56"/>
        <v>41640</v>
      </c>
      <c r="Q1805" s="185">
        <f t="shared" si="57"/>
        <v>5.0000000000000044E-4</v>
      </c>
    </row>
    <row r="1806" spans="1:17" x14ac:dyDescent="0.25">
      <c r="A1806" s="105">
        <v>41655</v>
      </c>
      <c r="B1806" t="s">
        <v>121</v>
      </c>
      <c r="C1806" s="108">
        <v>4.4400000000000002E-2</v>
      </c>
      <c r="D1806" s="108">
        <v>4.6199999999999998E-2</v>
      </c>
      <c r="E1806" s="108">
        <v>5.0900000000000001E-2</v>
      </c>
      <c r="F1806" s="108">
        <v>4.7199999999999999E-2</v>
      </c>
      <c r="G1806" s="187">
        <v>0</v>
      </c>
      <c r="H1806" s="108"/>
      <c r="I1806" s="108">
        <v>4.4800000000000006E-2</v>
      </c>
      <c r="J1806" s="108"/>
      <c r="K1806" s="108">
        <v>4.6799999999999994E-2</v>
      </c>
      <c r="L1806" s="108">
        <v>5.1799999999999999E-2</v>
      </c>
      <c r="M1806" s="108"/>
      <c r="N1806" s="108"/>
      <c r="O1806" s="189">
        <f t="shared" si="56"/>
        <v>41640</v>
      </c>
      <c r="Q1806" s="185">
        <f t="shared" si="57"/>
        <v>5.9999999999999637E-4</v>
      </c>
    </row>
    <row r="1807" spans="1:17" x14ac:dyDescent="0.25">
      <c r="A1807" s="105">
        <v>41656</v>
      </c>
      <c r="B1807" t="s">
        <v>121</v>
      </c>
      <c r="C1807" s="108">
        <v>4.4299999999999999E-2</v>
      </c>
      <c r="D1807" s="108">
        <v>4.5999999999999999E-2</v>
      </c>
      <c r="E1807" s="108">
        <v>5.0799999999999998E-2</v>
      </c>
      <c r="F1807" s="108">
        <v>4.7E-2</v>
      </c>
      <c r="G1807" s="187">
        <v>0</v>
      </c>
      <c r="H1807" s="108"/>
      <c r="I1807" s="108">
        <v>4.4699999999999997E-2</v>
      </c>
      <c r="J1807" s="108"/>
      <c r="K1807" s="108">
        <v>4.6699999999999998E-2</v>
      </c>
      <c r="L1807" s="108">
        <v>5.1699999999999996E-2</v>
      </c>
      <c r="M1807" s="108"/>
      <c r="N1807" s="108"/>
      <c r="O1807" s="189">
        <f t="shared" si="56"/>
        <v>41640</v>
      </c>
      <c r="Q1807" s="185">
        <f t="shared" si="57"/>
        <v>6.9999999999999923E-4</v>
      </c>
    </row>
    <row r="1808" spans="1:17" x14ac:dyDescent="0.25">
      <c r="A1808" s="105">
        <v>41660</v>
      </c>
      <c r="B1808" t="s">
        <v>121</v>
      </c>
      <c r="C1808" s="108">
        <v>4.4299999999999999E-2</v>
      </c>
      <c r="D1808" s="108">
        <v>4.58E-2</v>
      </c>
      <c r="E1808" s="108">
        <v>5.0599999999999999E-2</v>
      </c>
      <c r="F1808" s="108">
        <v>4.6899999999999997E-2</v>
      </c>
      <c r="G1808" s="187">
        <v>0</v>
      </c>
      <c r="H1808" s="108"/>
      <c r="I1808" s="108">
        <v>4.4600000000000001E-2</v>
      </c>
      <c r="J1808" s="108"/>
      <c r="K1808" s="108">
        <v>4.6500000000000007E-2</v>
      </c>
      <c r="L1808" s="108">
        <v>5.1500000000000004E-2</v>
      </c>
      <c r="M1808" s="108"/>
      <c r="N1808" s="108"/>
      <c r="O1808" s="189">
        <f t="shared" si="56"/>
        <v>41640</v>
      </c>
      <c r="Q1808" s="185">
        <f t="shared" si="57"/>
        <v>7.0000000000000617E-4</v>
      </c>
    </row>
    <row r="1809" spans="1:17" x14ac:dyDescent="0.25">
      <c r="A1809" s="105">
        <v>41661</v>
      </c>
      <c r="B1809" t="s">
        <v>121</v>
      </c>
      <c r="C1809" s="108">
        <v>4.4499999999999998E-2</v>
      </c>
      <c r="D1809" s="108">
        <v>4.5999999999999999E-2</v>
      </c>
      <c r="E1809" s="108">
        <v>5.0799999999999998E-2</v>
      </c>
      <c r="F1809" s="108">
        <v>4.7100000000000003E-2</v>
      </c>
      <c r="G1809" s="187">
        <v>0</v>
      </c>
      <c r="H1809" s="108"/>
      <c r="I1809" s="108">
        <v>4.4800000000000006E-2</v>
      </c>
      <c r="J1809" s="108"/>
      <c r="K1809" s="108">
        <v>4.6699999999999998E-2</v>
      </c>
      <c r="L1809" s="108">
        <v>5.1699999999999996E-2</v>
      </c>
      <c r="M1809" s="108"/>
      <c r="N1809" s="108"/>
      <c r="O1809" s="189">
        <f t="shared" si="56"/>
        <v>41640</v>
      </c>
      <c r="Q1809" s="185">
        <f t="shared" si="57"/>
        <v>6.9999999999999923E-4</v>
      </c>
    </row>
    <row r="1810" spans="1:17" x14ac:dyDescent="0.25">
      <c r="A1810" s="105">
        <v>41662</v>
      </c>
      <c r="B1810" t="s">
        <v>121</v>
      </c>
      <c r="C1810" s="108">
        <v>4.3799999999999999E-2</v>
      </c>
      <c r="D1810" s="108">
        <v>4.53E-2</v>
      </c>
      <c r="E1810" s="108">
        <v>5.0099999999999999E-2</v>
      </c>
      <c r="F1810" s="108">
        <v>4.6399999999999997E-2</v>
      </c>
      <c r="G1810" s="187">
        <v>0</v>
      </c>
      <c r="H1810" s="108"/>
      <c r="I1810" s="108">
        <v>4.4299999999999999E-2</v>
      </c>
      <c r="J1810" s="108"/>
      <c r="K1810" s="108">
        <v>4.5999999999999999E-2</v>
      </c>
      <c r="L1810" s="108">
        <v>5.1100000000000007E-2</v>
      </c>
      <c r="M1810" s="108"/>
      <c r="N1810" s="108"/>
      <c r="O1810" s="189">
        <f t="shared" si="56"/>
        <v>41640</v>
      </c>
      <c r="Q1810" s="185">
        <f t="shared" si="57"/>
        <v>6.9999999999999923E-4</v>
      </c>
    </row>
    <row r="1811" spans="1:17" x14ac:dyDescent="0.25">
      <c r="A1811" s="105">
        <v>41663</v>
      </c>
      <c r="B1811" t="s">
        <v>121</v>
      </c>
      <c r="C1811" s="108">
        <v>4.36E-2</v>
      </c>
      <c r="D1811" s="108">
        <v>4.5100000000000001E-2</v>
      </c>
      <c r="E1811" s="108">
        <v>0.05</v>
      </c>
      <c r="F1811" s="108">
        <v>4.6199999999999998E-2</v>
      </c>
      <c r="G1811" s="187">
        <v>0</v>
      </c>
      <c r="H1811" s="108"/>
      <c r="I1811" s="108">
        <v>4.4500000000000005E-2</v>
      </c>
      <c r="J1811" s="108"/>
      <c r="K1811" s="108">
        <v>4.5899999999999996E-2</v>
      </c>
      <c r="L1811" s="108">
        <v>5.0999999999999997E-2</v>
      </c>
      <c r="M1811" s="108"/>
      <c r="N1811" s="108"/>
      <c r="O1811" s="189">
        <f t="shared" si="56"/>
        <v>41640</v>
      </c>
      <c r="Q1811" s="185">
        <f t="shared" si="57"/>
        <v>7.9999999999999516E-4</v>
      </c>
    </row>
    <row r="1812" spans="1:17" x14ac:dyDescent="0.25">
      <c r="A1812" s="105">
        <v>41667</v>
      </c>
      <c r="B1812" t="s">
        <v>121</v>
      </c>
      <c r="C1812" s="108">
        <v>4.3799999999999999E-2</v>
      </c>
      <c r="D1812" s="108">
        <v>4.5400000000000003E-2</v>
      </c>
      <c r="E1812" s="108">
        <v>5.0200000000000002E-2</v>
      </c>
      <c r="F1812" s="108">
        <v>4.65E-2</v>
      </c>
      <c r="G1812" s="187">
        <v>0</v>
      </c>
      <c r="H1812" s="108"/>
      <c r="I1812" s="108">
        <v>4.4800000000000006E-2</v>
      </c>
      <c r="J1812" s="108"/>
      <c r="K1812" s="108">
        <v>4.6100000000000002E-2</v>
      </c>
      <c r="L1812" s="108">
        <v>5.1200000000000002E-2</v>
      </c>
      <c r="M1812" s="108"/>
      <c r="N1812" s="108"/>
      <c r="O1812" s="189">
        <f t="shared" si="56"/>
        <v>41640</v>
      </c>
      <c r="Q1812" s="185">
        <f t="shared" si="57"/>
        <v>6.9999999999999923E-4</v>
      </c>
    </row>
    <row r="1813" spans="1:17" x14ac:dyDescent="0.25">
      <c r="A1813" s="105">
        <v>41668</v>
      </c>
      <c r="B1813" t="s">
        <v>121</v>
      </c>
      <c r="C1813" s="108">
        <v>4.3299999999999998E-2</v>
      </c>
      <c r="D1813" s="108">
        <v>4.48E-2</v>
      </c>
      <c r="E1813" s="108">
        <v>4.9700000000000001E-2</v>
      </c>
      <c r="F1813" s="108">
        <v>4.5900000000000003E-2</v>
      </c>
      <c r="G1813" s="187">
        <v>0</v>
      </c>
      <c r="H1813" s="108"/>
      <c r="I1813" s="108">
        <v>4.4299999999999999E-2</v>
      </c>
      <c r="J1813" s="108"/>
      <c r="K1813" s="108">
        <v>4.5600000000000002E-2</v>
      </c>
      <c r="L1813" s="108">
        <v>5.0700000000000002E-2</v>
      </c>
      <c r="M1813" s="108"/>
      <c r="N1813" s="108"/>
      <c r="O1813" s="189">
        <f t="shared" si="56"/>
        <v>41640</v>
      </c>
      <c r="Q1813" s="185">
        <f t="shared" si="57"/>
        <v>8.000000000000021E-4</v>
      </c>
    </row>
    <row r="1814" spans="1:17" x14ac:dyDescent="0.25">
      <c r="A1814" s="105">
        <v>41669</v>
      </c>
      <c r="B1814" t="s">
        <v>121</v>
      </c>
      <c r="C1814" s="108">
        <v>4.3400000000000001E-2</v>
      </c>
      <c r="D1814" s="108">
        <v>4.4999999999999998E-2</v>
      </c>
      <c r="E1814" s="108">
        <v>4.9799999999999997E-2</v>
      </c>
      <c r="F1814" s="108">
        <v>4.6100000000000002E-2</v>
      </c>
      <c r="G1814" s="187">
        <v>0</v>
      </c>
      <c r="H1814" s="108"/>
      <c r="I1814" s="108">
        <v>4.4400000000000002E-2</v>
      </c>
      <c r="J1814" s="108"/>
      <c r="K1814" s="108">
        <v>4.58E-2</v>
      </c>
      <c r="L1814" s="108">
        <v>5.0799999999999998E-2</v>
      </c>
      <c r="M1814" s="108"/>
      <c r="N1814" s="108"/>
      <c r="O1814" s="189">
        <f t="shared" si="56"/>
        <v>41640</v>
      </c>
      <c r="Q1814" s="185">
        <f t="shared" si="57"/>
        <v>8.000000000000021E-4</v>
      </c>
    </row>
    <row r="1815" spans="1:17" x14ac:dyDescent="0.25">
      <c r="A1815" s="105">
        <v>41670</v>
      </c>
      <c r="B1815" t="s">
        <v>121</v>
      </c>
      <c r="C1815" s="108">
        <v>4.3299999999999998E-2</v>
      </c>
      <c r="D1815" s="108">
        <v>4.4900000000000002E-2</v>
      </c>
      <c r="E1815" s="108">
        <v>4.9700000000000001E-2</v>
      </c>
      <c r="F1815" s="108">
        <v>4.5999999999999999E-2</v>
      </c>
      <c r="G1815" s="187">
        <v>0</v>
      </c>
      <c r="H1815" s="108"/>
      <c r="I1815" s="108">
        <v>4.4299999999999999E-2</v>
      </c>
      <c r="J1815" s="108"/>
      <c r="K1815" s="108">
        <v>4.5600000000000002E-2</v>
      </c>
      <c r="L1815" s="108">
        <v>5.0700000000000002E-2</v>
      </c>
      <c r="M1815" s="108"/>
      <c r="N1815" s="108"/>
      <c r="O1815" s="189">
        <f t="shared" si="56"/>
        <v>41640</v>
      </c>
      <c r="Q1815" s="185">
        <f t="shared" si="57"/>
        <v>6.9999999999999923E-4</v>
      </c>
    </row>
    <row r="1816" spans="1:17" x14ac:dyDescent="0.25">
      <c r="A1816" s="105">
        <v>41673</v>
      </c>
      <c r="B1816" t="s">
        <v>121</v>
      </c>
      <c r="C1816" s="108">
        <v>4.2500000000000003E-2</v>
      </c>
      <c r="D1816" s="108">
        <v>4.4200000000000003E-2</v>
      </c>
      <c r="E1816" s="108">
        <v>4.8899999999999999E-2</v>
      </c>
      <c r="F1816" s="108">
        <v>4.5199999999999997E-2</v>
      </c>
      <c r="G1816" s="187">
        <v>0</v>
      </c>
      <c r="H1816" s="108"/>
      <c r="I1816" s="108">
        <v>4.3499999999999997E-2</v>
      </c>
      <c r="J1816" s="108"/>
      <c r="K1816" s="108">
        <v>4.4900000000000002E-2</v>
      </c>
      <c r="L1816" s="108">
        <v>0.05</v>
      </c>
      <c r="M1816" s="108"/>
      <c r="N1816" s="108"/>
      <c r="O1816" s="189">
        <f t="shared" si="56"/>
        <v>41671</v>
      </c>
      <c r="Q1816" s="185">
        <f t="shared" si="57"/>
        <v>6.9999999999999923E-4</v>
      </c>
    </row>
    <row r="1817" spans="1:17" x14ac:dyDescent="0.25">
      <c r="A1817" s="105">
        <v>41674</v>
      </c>
      <c r="B1817" t="s">
        <v>121</v>
      </c>
      <c r="C1817" s="108">
        <v>4.3099999999999999E-2</v>
      </c>
      <c r="D1817" s="108">
        <v>4.4699999999999997E-2</v>
      </c>
      <c r="E1817" s="108">
        <v>4.9500000000000002E-2</v>
      </c>
      <c r="F1817" s="108">
        <v>4.58E-2</v>
      </c>
      <c r="G1817" s="187">
        <v>0</v>
      </c>
      <c r="H1817" s="108"/>
      <c r="I1817" s="108">
        <v>4.4199999999999996E-2</v>
      </c>
      <c r="J1817" s="108"/>
      <c r="K1817" s="108">
        <v>4.5400000000000003E-2</v>
      </c>
      <c r="L1817" s="108">
        <v>5.0499999999999996E-2</v>
      </c>
      <c r="M1817" s="108"/>
      <c r="N1817" s="108"/>
      <c r="O1817" s="189">
        <f t="shared" si="56"/>
        <v>41671</v>
      </c>
      <c r="Q1817" s="185">
        <f t="shared" si="57"/>
        <v>7.0000000000000617E-4</v>
      </c>
    </row>
    <row r="1818" spans="1:17" x14ac:dyDescent="0.25">
      <c r="A1818" s="105">
        <v>41675</v>
      </c>
      <c r="B1818" t="s">
        <v>121</v>
      </c>
      <c r="C1818" s="108">
        <v>4.3700000000000003E-2</v>
      </c>
      <c r="D1818" s="108">
        <v>4.53E-2</v>
      </c>
      <c r="E1818" s="108">
        <v>5.0099999999999999E-2</v>
      </c>
      <c r="F1818" s="108">
        <v>4.6399999999999997E-2</v>
      </c>
      <c r="G1818" s="187">
        <v>0</v>
      </c>
      <c r="H1818" s="108"/>
      <c r="I1818" s="108">
        <v>4.4800000000000006E-2</v>
      </c>
      <c r="J1818" s="108"/>
      <c r="K1818" s="108">
        <v>4.5999999999999999E-2</v>
      </c>
      <c r="L1818" s="108">
        <v>5.1200000000000002E-2</v>
      </c>
      <c r="M1818" s="108"/>
      <c r="N1818" s="108"/>
      <c r="O1818" s="189">
        <f t="shared" si="56"/>
        <v>41671</v>
      </c>
      <c r="Q1818" s="185">
        <f t="shared" si="57"/>
        <v>6.9999999999999923E-4</v>
      </c>
    </row>
    <row r="1819" spans="1:17" x14ac:dyDescent="0.25">
      <c r="A1819" s="105">
        <v>41676</v>
      </c>
      <c r="B1819" t="s">
        <v>121</v>
      </c>
      <c r="C1819" s="108">
        <v>4.3900000000000002E-2</v>
      </c>
      <c r="D1819" s="108">
        <v>4.5499999999999999E-2</v>
      </c>
      <c r="E1819" s="108">
        <v>5.0299999999999997E-2</v>
      </c>
      <c r="F1819" s="108">
        <v>4.6600000000000003E-2</v>
      </c>
      <c r="G1819" s="187">
        <v>0</v>
      </c>
      <c r="H1819" s="108"/>
      <c r="I1819" s="108">
        <v>4.4999999999999998E-2</v>
      </c>
      <c r="J1819" s="108"/>
      <c r="K1819" s="108">
        <v>4.6199999999999998E-2</v>
      </c>
      <c r="L1819" s="108">
        <v>5.1299999999999998E-2</v>
      </c>
      <c r="M1819" s="108"/>
      <c r="N1819" s="108"/>
      <c r="O1819" s="189">
        <f t="shared" si="56"/>
        <v>41671</v>
      </c>
      <c r="Q1819" s="185">
        <f t="shared" si="57"/>
        <v>6.9999999999999923E-4</v>
      </c>
    </row>
    <row r="1820" spans="1:17" x14ac:dyDescent="0.25">
      <c r="A1820" s="105">
        <v>41677</v>
      </c>
      <c r="B1820" t="s">
        <v>121</v>
      </c>
      <c r="C1820" s="108">
        <v>4.3900000000000002E-2</v>
      </c>
      <c r="D1820" s="108">
        <v>4.5499999999999999E-2</v>
      </c>
      <c r="E1820" s="108">
        <v>5.0299999999999997E-2</v>
      </c>
      <c r="F1820" s="108">
        <v>4.6600000000000003E-2</v>
      </c>
      <c r="G1820" s="187">
        <v>0</v>
      </c>
      <c r="H1820" s="108"/>
      <c r="I1820" s="108">
        <v>4.4900000000000002E-2</v>
      </c>
      <c r="J1820" s="108"/>
      <c r="K1820" s="108">
        <v>4.6199999999999998E-2</v>
      </c>
      <c r="L1820" s="108">
        <v>5.1299999999999998E-2</v>
      </c>
      <c r="M1820" s="108"/>
      <c r="N1820" s="108"/>
      <c r="O1820" s="189">
        <f t="shared" si="56"/>
        <v>41671</v>
      </c>
      <c r="Q1820" s="185">
        <f t="shared" si="57"/>
        <v>6.9999999999999923E-4</v>
      </c>
    </row>
    <row r="1821" spans="1:17" x14ac:dyDescent="0.25">
      <c r="A1821" s="105">
        <v>41680</v>
      </c>
      <c r="B1821" t="s">
        <v>121</v>
      </c>
      <c r="C1821" s="108">
        <v>4.3900000000000002E-2</v>
      </c>
      <c r="D1821" s="108">
        <v>4.5400000000000003E-2</v>
      </c>
      <c r="E1821" s="108">
        <v>5.0299999999999997E-2</v>
      </c>
      <c r="F1821" s="108">
        <v>4.65E-2</v>
      </c>
      <c r="G1821" s="187">
        <v>0</v>
      </c>
      <c r="H1821" s="108"/>
      <c r="I1821" s="108">
        <v>4.4800000000000006E-2</v>
      </c>
      <c r="J1821" s="108"/>
      <c r="K1821" s="108">
        <v>4.6100000000000002E-2</v>
      </c>
      <c r="L1821" s="108">
        <v>5.1200000000000002E-2</v>
      </c>
      <c r="M1821" s="108"/>
      <c r="N1821" s="108"/>
      <c r="O1821" s="189">
        <f t="shared" si="56"/>
        <v>41671</v>
      </c>
      <c r="Q1821" s="185">
        <f t="shared" si="57"/>
        <v>6.9999999999999923E-4</v>
      </c>
    </row>
    <row r="1822" spans="1:17" x14ac:dyDescent="0.25">
      <c r="A1822" s="105">
        <v>41681</v>
      </c>
      <c r="B1822" t="s">
        <v>121</v>
      </c>
      <c r="C1822" s="108">
        <v>4.41E-2</v>
      </c>
      <c r="D1822" s="108">
        <v>4.5600000000000002E-2</v>
      </c>
      <c r="E1822" s="108">
        <v>5.04E-2</v>
      </c>
      <c r="F1822" s="108">
        <v>4.6699999999999998E-2</v>
      </c>
      <c r="G1822" s="187">
        <v>0</v>
      </c>
      <c r="H1822" s="108"/>
      <c r="I1822" s="108">
        <v>4.4999999999999998E-2</v>
      </c>
      <c r="J1822" s="108"/>
      <c r="K1822" s="108">
        <v>4.6300000000000001E-2</v>
      </c>
      <c r="L1822" s="108">
        <v>5.1399999999999994E-2</v>
      </c>
      <c r="M1822" s="108"/>
      <c r="N1822" s="108"/>
      <c r="O1822" s="189">
        <f t="shared" si="56"/>
        <v>41671</v>
      </c>
      <c r="Q1822" s="185">
        <f t="shared" si="57"/>
        <v>6.9999999999999923E-4</v>
      </c>
    </row>
    <row r="1823" spans="1:17" x14ac:dyDescent="0.25">
      <c r="A1823" s="105">
        <v>41682</v>
      </c>
      <c r="B1823" t="s">
        <v>121</v>
      </c>
      <c r="C1823" s="108">
        <v>4.4400000000000002E-2</v>
      </c>
      <c r="D1823" s="108">
        <v>4.5999999999999999E-2</v>
      </c>
      <c r="E1823" s="108">
        <v>5.0700000000000002E-2</v>
      </c>
      <c r="F1823" s="108">
        <v>4.7E-2</v>
      </c>
      <c r="G1823" s="187">
        <v>0</v>
      </c>
      <c r="H1823" s="108"/>
      <c r="I1823" s="108">
        <v>4.5400000000000003E-2</v>
      </c>
      <c r="J1823" s="108"/>
      <c r="K1823" s="108">
        <v>4.6699999999999998E-2</v>
      </c>
      <c r="L1823" s="108">
        <v>5.16E-2</v>
      </c>
      <c r="M1823" s="108"/>
      <c r="N1823" s="108"/>
      <c r="O1823" s="189">
        <f t="shared" si="56"/>
        <v>41671</v>
      </c>
      <c r="Q1823" s="185">
        <f t="shared" si="57"/>
        <v>6.9999999999999923E-4</v>
      </c>
    </row>
    <row r="1824" spans="1:17" x14ac:dyDescent="0.25">
      <c r="A1824" s="105">
        <v>41683</v>
      </c>
      <c r="B1824" t="s">
        <v>121</v>
      </c>
      <c r="C1824" s="108">
        <v>4.41E-2</v>
      </c>
      <c r="D1824" s="108">
        <v>4.5600000000000002E-2</v>
      </c>
      <c r="E1824" s="108">
        <v>5.0299999999999997E-2</v>
      </c>
      <c r="F1824" s="108">
        <v>4.6699999999999998E-2</v>
      </c>
      <c r="G1824" s="187">
        <v>0</v>
      </c>
      <c r="H1824" s="108"/>
      <c r="I1824" s="108">
        <v>4.4900000000000002E-2</v>
      </c>
      <c r="J1824" s="108"/>
      <c r="K1824" s="108">
        <v>4.6300000000000001E-2</v>
      </c>
      <c r="L1824" s="108">
        <v>5.1200000000000002E-2</v>
      </c>
      <c r="M1824" s="108"/>
      <c r="N1824" s="108"/>
      <c r="O1824" s="189">
        <f t="shared" si="56"/>
        <v>41671</v>
      </c>
      <c r="Q1824" s="185">
        <f t="shared" si="57"/>
        <v>6.9999999999999923E-4</v>
      </c>
    </row>
    <row r="1825" spans="1:17" x14ac:dyDescent="0.25">
      <c r="A1825" s="105">
        <v>41684</v>
      </c>
      <c r="B1825" t="s">
        <v>121</v>
      </c>
      <c r="C1825" s="108">
        <v>4.4200000000000003E-2</v>
      </c>
      <c r="D1825" s="108">
        <v>4.5600000000000002E-2</v>
      </c>
      <c r="E1825" s="108">
        <v>5.04E-2</v>
      </c>
      <c r="F1825" s="108">
        <v>4.6699999999999998E-2</v>
      </c>
      <c r="G1825" s="187">
        <v>0</v>
      </c>
      <c r="H1825" s="108"/>
      <c r="I1825" s="108">
        <v>4.4999999999999998E-2</v>
      </c>
      <c r="J1825" s="108"/>
      <c r="K1825" s="108">
        <v>4.6300000000000001E-2</v>
      </c>
      <c r="L1825" s="108">
        <v>5.1299999999999998E-2</v>
      </c>
      <c r="M1825" s="108"/>
      <c r="N1825" s="108"/>
      <c r="O1825" s="189">
        <f t="shared" si="56"/>
        <v>41671</v>
      </c>
      <c r="Q1825" s="185">
        <f t="shared" si="57"/>
        <v>6.9999999999999923E-4</v>
      </c>
    </row>
    <row r="1826" spans="1:17" x14ac:dyDescent="0.25">
      <c r="A1826" s="105">
        <v>41688</v>
      </c>
      <c r="B1826" t="s">
        <v>121</v>
      </c>
      <c r="C1826" s="108">
        <v>4.3999999999999997E-2</v>
      </c>
      <c r="D1826" s="108">
        <v>4.5499999999999999E-2</v>
      </c>
      <c r="E1826" s="108">
        <v>5.0200000000000002E-2</v>
      </c>
      <c r="F1826" s="108">
        <v>4.6600000000000003E-2</v>
      </c>
      <c r="G1826" s="187">
        <v>0</v>
      </c>
      <c r="H1826" s="108"/>
      <c r="I1826" s="108">
        <v>4.4699999999999997E-2</v>
      </c>
      <c r="J1826" s="108"/>
      <c r="K1826" s="108">
        <v>4.6100000000000002E-2</v>
      </c>
      <c r="L1826" s="108">
        <v>5.1100000000000007E-2</v>
      </c>
      <c r="M1826" s="108"/>
      <c r="N1826" s="108"/>
      <c r="O1826" s="189">
        <f t="shared" si="56"/>
        <v>41671</v>
      </c>
      <c r="Q1826" s="185">
        <f t="shared" si="57"/>
        <v>6.0000000000000331E-4</v>
      </c>
    </row>
    <row r="1827" spans="1:17" x14ac:dyDescent="0.25">
      <c r="A1827" s="105">
        <v>41690</v>
      </c>
      <c r="B1827" t="s">
        <v>121</v>
      </c>
      <c r="C1827" s="108">
        <v>4.4499999999999998E-2</v>
      </c>
      <c r="D1827" s="108">
        <v>4.5999999999999999E-2</v>
      </c>
      <c r="E1827" s="108">
        <v>5.0700000000000002E-2</v>
      </c>
      <c r="F1827" s="108">
        <v>4.7100000000000003E-2</v>
      </c>
      <c r="G1827" s="187">
        <v>0</v>
      </c>
      <c r="H1827" s="108"/>
      <c r="I1827" s="108">
        <v>4.5199999999999997E-2</v>
      </c>
      <c r="J1827" s="108"/>
      <c r="K1827" s="108">
        <v>4.6600000000000003E-2</v>
      </c>
      <c r="L1827" s="108">
        <v>5.1500000000000004E-2</v>
      </c>
      <c r="M1827" s="108"/>
      <c r="N1827" s="108"/>
      <c r="O1827" s="189">
        <f t="shared" si="56"/>
        <v>41671</v>
      </c>
      <c r="Q1827" s="185">
        <f t="shared" si="57"/>
        <v>6.0000000000000331E-4</v>
      </c>
    </row>
    <row r="1828" spans="1:17" x14ac:dyDescent="0.25">
      <c r="A1828" s="105">
        <v>41691</v>
      </c>
      <c r="B1828" t="s">
        <v>121</v>
      </c>
      <c r="C1828" s="108">
        <v>4.4200000000000003E-2</v>
      </c>
      <c r="D1828" s="108">
        <v>4.5600000000000002E-2</v>
      </c>
      <c r="E1828" s="108">
        <v>5.0299999999999997E-2</v>
      </c>
      <c r="F1828" s="108">
        <v>4.6699999999999998E-2</v>
      </c>
      <c r="G1828" s="187">
        <v>0</v>
      </c>
      <c r="H1828" s="108"/>
      <c r="I1828" s="108">
        <v>4.4400000000000002E-2</v>
      </c>
      <c r="J1828" s="108"/>
      <c r="K1828" s="108">
        <v>4.6199999999999998E-2</v>
      </c>
      <c r="L1828" s="108">
        <v>5.1100000000000007E-2</v>
      </c>
      <c r="M1828" s="108"/>
      <c r="N1828" s="108"/>
      <c r="O1828" s="189">
        <f t="shared" si="56"/>
        <v>41671</v>
      </c>
      <c r="Q1828" s="185">
        <f t="shared" si="57"/>
        <v>5.9999999999999637E-4</v>
      </c>
    </row>
    <row r="1829" spans="1:17" x14ac:dyDescent="0.25">
      <c r="A1829" s="105">
        <v>41694</v>
      </c>
      <c r="B1829" t="s">
        <v>121</v>
      </c>
      <c r="C1829" s="108">
        <v>4.4400000000000002E-2</v>
      </c>
      <c r="D1829" s="108">
        <v>4.58E-2</v>
      </c>
      <c r="E1829" s="108">
        <v>5.0500000000000003E-2</v>
      </c>
      <c r="F1829" s="108">
        <v>4.6899999999999997E-2</v>
      </c>
      <c r="G1829" s="187">
        <v>0</v>
      </c>
      <c r="H1829" s="108"/>
      <c r="I1829" s="108">
        <v>4.4500000000000005E-2</v>
      </c>
      <c r="J1829" s="108"/>
      <c r="K1829" s="108">
        <v>4.6399999999999997E-2</v>
      </c>
      <c r="L1829" s="108">
        <v>5.1299999999999998E-2</v>
      </c>
      <c r="M1829" s="108"/>
      <c r="N1829" s="108"/>
      <c r="O1829" s="189">
        <f t="shared" si="56"/>
        <v>41671</v>
      </c>
      <c r="Q1829" s="185">
        <f t="shared" si="57"/>
        <v>5.9999999999999637E-4</v>
      </c>
    </row>
    <row r="1830" spans="1:17" x14ac:dyDescent="0.25">
      <c r="A1830" s="105">
        <v>41695</v>
      </c>
      <c r="B1830" t="s">
        <v>121</v>
      </c>
      <c r="C1830" s="108">
        <v>4.3900000000000002E-2</v>
      </c>
      <c r="D1830" s="108">
        <v>4.53E-2</v>
      </c>
      <c r="E1830" s="108">
        <v>0.05</v>
      </c>
      <c r="F1830" s="108">
        <v>4.6399999999999997E-2</v>
      </c>
      <c r="G1830" s="187">
        <v>0</v>
      </c>
      <c r="H1830" s="108"/>
      <c r="I1830" s="108">
        <v>4.3899999999999995E-2</v>
      </c>
      <c r="J1830" s="108"/>
      <c r="K1830" s="108">
        <v>4.5899999999999996E-2</v>
      </c>
      <c r="L1830" s="108">
        <v>5.0799999999999998E-2</v>
      </c>
      <c r="M1830" s="108"/>
      <c r="N1830" s="108"/>
      <c r="O1830" s="189">
        <f t="shared" si="56"/>
        <v>41671</v>
      </c>
      <c r="Q1830" s="185">
        <f t="shared" si="57"/>
        <v>5.9999999999999637E-4</v>
      </c>
    </row>
    <row r="1831" spans="1:17" x14ac:dyDescent="0.25">
      <c r="A1831" s="105">
        <v>41696</v>
      </c>
      <c r="B1831" t="s">
        <v>121</v>
      </c>
      <c r="C1831" s="108">
        <v>4.36E-2</v>
      </c>
      <c r="D1831" s="108">
        <v>4.4999999999999998E-2</v>
      </c>
      <c r="E1831" s="108">
        <v>4.9700000000000001E-2</v>
      </c>
      <c r="F1831" s="108">
        <v>4.6100000000000002E-2</v>
      </c>
      <c r="G1831" s="187">
        <v>0</v>
      </c>
      <c r="H1831" s="108"/>
      <c r="I1831" s="108">
        <v>4.3700000000000003E-2</v>
      </c>
      <c r="J1831" s="108"/>
      <c r="K1831" s="108">
        <v>4.5600000000000002E-2</v>
      </c>
      <c r="L1831" s="108">
        <v>5.0499999999999996E-2</v>
      </c>
      <c r="M1831" s="108"/>
      <c r="N1831" s="108"/>
      <c r="O1831" s="189">
        <f t="shared" si="56"/>
        <v>41671</v>
      </c>
      <c r="Q1831" s="185">
        <f t="shared" si="57"/>
        <v>6.0000000000000331E-4</v>
      </c>
    </row>
    <row r="1832" spans="1:17" x14ac:dyDescent="0.25">
      <c r="A1832" s="105">
        <v>41697</v>
      </c>
      <c r="B1832" t="s">
        <v>121</v>
      </c>
      <c r="C1832" s="108">
        <v>4.3200000000000002E-2</v>
      </c>
      <c r="D1832" s="108">
        <v>4.4600000000000001E-2</v>
      </c>
      <c r="E1832" s="108">
        <v>4.9299999999999997E-2</v>
      </c>
      <c r="F1832" s="108">
        <v>4.5699999999999998E-2</v>
      </c>
      <c r="G1832" s="187">
        <v>0</v>
      </c>
      <c r="H1832" s="108"/>
      <c r="I1832" s="108">
        <v>4.3299999999999998E-2</v>
      </c>
      <c r="J1832" s="108"/>
      <c r="K1832" s="108">
        <v>4.5199999999999997E-2</v>
      </c>
      <c r="L1832" s="108">
        <v>5.0099999999999999E-2</v>
      </c>
      <c r="M1832" s="108"/>
      <c r="N1832" s="108"/>
      <c r="O1832" s="189">
        <f t="shared" si="56"/>
        <v>41671</v>
      </c>
      <c r="Q1832" s="185">
        <f t="shared" si="57"/>
        <v>5.9999999999999637E-4</v>
      </c>
    </row>
    <row r="1833" spans="1:17" x14ac:dyDescent="0.25">
      <c r="A1833" s="105">
        <v>41698</v>
      </c>
      <c r="B1833" t="s">
        <v>121</v>
      </c>
      <c r="C1833" s="108">
        <v>4.3200000000000002E-2</v>
      </c>
      <c r="D1833" s="108">
        <v>4.4600000000000001E-2</v>
      </c>
      <c r="E1833" s="108">
        <v>4.9299999999999997E-2</v>
      </c>
      <c r="F1833" s="108">
        <v>4.5699999999999998E-2</v>
      </c>
      <c r="G1833" s="187">
        <v>0</v>
      </c>
      <c r="H1833" s="108"/>
      <c r="I1833" s="108">
        <v>4.3200000000000002E-2</v>
      </c>
      <c r="J1833" s="108"/>
      <c r="K1833" s="108">
        <v>4.5100000000000001E-2</v>
      </c>
      <c r="L1833" s="108">
        <v>5.0099999999999999E-2</v>
      </c>
      <c r="M1833" s="108"/>
      <c r="N1833" s="108"/>
      <c r="O1833" s="189">
        <f t="shared" si="56"/>
        <v>41671</v>
      </c>
      <c r="Q1833" s="185">
        <f t="shared" si="57"/>
        <v>5.0000000000000044E-4</v>
      </c>
    </row>
    <row r="1834" spans="1:17" x14ac:dyDescent="0.25">
      <c r="A1834" s="105">
        <v>41701</v>
      </c>
      <c r="B1834" t="s">
        <v>121</v>
      </c>
      <c r="C1834" s="108">
        <v>4.2999999999999997E-2</v>
      </c>
      <c r="D1834" s="108">
        <v>4.4200000000000003E-2</v>
      </c>
      <c r="E1834" s="108">
        <v>4.9000000000000002E-2</v>
      </c>
      <c r="F1834" s="108">
        <v>4.5400000000000003E-2</v>
      </c>
      <c r="G1834" s="187">
        <v>0</v>
      </c>
      <c r="H1834" s="108"/>
      <c r="I1834" s="108">
        <v>4.2900000000000001E-2</v>
      </c>
      <c r="J1834" s="108"/>
      <c r="K1834" s="108">
        <v>4.4800000000000006E-2</v>
      </c>
      <c r="L1834" s="108">
        <v>4.9699999999999994E-2</v>
      </c>
      <c r="M1834" s="108"/>
      <c r="N1834" s="108"/>
      <c r="O1834" s="189">
        <f t="shared" si="56"/>
        <v>41699</v>
      </c>
      <c r="Q1834" s="185">
        <f t="shared" si="57"/>
        <v>6.0000000000000331E-4</v>
      </c>
    </row>
    <row r="1835" spans="1:17" x14ac:dyDescent="0.25">
      <c r="A1835" s="105">
        <v>41702</v>
      </c>
      <c r="B1835" t="s">
        <v>121</v>
      </c>
      <c r="C1835" s="108">
        <v>4.3799999999999999E-2</v>
      </c>
      <c r="D1835" s="108">
        <v>4.4999999999999998E-2</v>
      </c>
      <c r="E1835" s="108">
        <v>4.9799999999999997E-2</v>
      </c>
      <c r="F1835" s="108">
        <v>4.6199999999999998E-2</v>
      </c>
      <c r="G1835" s="187">
        <v>0</v>
      </c>
      <c r="H1835" s="108"/>
      <c r="I1835" s="108">
        <v>4.3700000000000003E-2</v>
      </c>
      <c r="J1835" s="108"/>
      <c r="K1835" s="108">
        <v>4.5600000000000002E-2</v>
      </c>
      <c r="L1835" s="108">
        <v>5.0499999999999996E-2</v>
      </c>
      <c r="M1835" s="108"/>
      <c r="N1835" s="108"/>
      <c r="O1835" s="189">
        <f t="shared" si="56"/>
        <v>41699</v>
      </c>
      <c r="Q1835" s="185">
        <f t="shared" si="57"/>
        <v>6.0000000000000331E-4</v>
      </c>
    </row>
    <row r="1836" spans="1:17" x14ac:dyDescent="0.25">
      <c r="A1836" s="105">
        <v>41703</v>
      </c>
      <c r="B1836" t="s">
        <v>121</v>
      </c>
      <c r="C1836" s="108">
        <v>4.3900000000000002E-2</v>
      </c>
      <c r="D1836" s="108">
        <v>4.4999999999999998E-2</v>
      </c>
      <c r="E1836" s="108">
        <v>4.9799999999999997E-2</v>
      </c>
      <c r="F1836" s="108">
        <v>4.6199999999999998E-2</v>
      </c>
      <c r="G1836" s="187">
        <v>0</v>
      </c>
      <c r="H1836" s="108"/>
      <c r="I1836" s="108">
        <v>4.3799999999999999E-2</v>
      </c>
      <c r="J1836" s="108"/>
      <c r="K1836" s="108">
        <v>4.5600000000000002E-2</v>
      </c>
      <c r="L1836" s="108">
        <v>5.0599999999999999E-2</v>
      </c>
      <c r="M1836" s="108"/>
      <c r="N1836" s="108"/>
      <c r="O1836" s="189">
        <f t="shared" si="56"/>
        <v>41699</v>
      </c>
      <c r="Q1836" s="185">
        <f t="shared" si="57"/>
        <v>6.0000000000000331E-4</v>
      </c>
    </row>
    <row r="1837" spans="1:17" x14ac:dyDescent="0.25">
      <c r="A1837" s="105">
        <v>41704</v>
      </c>
      <c r="B1837" t="s">
        <v>121</v>
      </c>
      <c r="C1837" s="108">
        <v>4.4499999999999998E-2</v>
      </c>
      <c r="D1837" s="108">
        <v>4.5400000000000003E-2</v>
      </c>
      <c r="E1837" s="108">
        <v>5.0299999999999997E-2</v>
      </c>
      <c r="F1837" s="108">
        <v>4.6699999999999998E-2</v>
      </c>
      <c r="G1837" s="187">
        <v>0</v>
      </c>
      <c r="H1837" s="108"/>
      <c r="I1837" s="108">
        <v>4.4199999999999996E-2</v>
      </c>
      <c r="J1837" s="108"/>
      <c r="K1837" s="108">
        <v>4.5999999999999999E-2</v>
      </c>
      <c r="L1837" s="108">
        <v>5.1100000000000007E-2</v>
      </c>
      <c r="M1837" s="108"/>
      <c r="N1837" s="108"/>
      <c r="O1837" s="189">
        <f t="shared" si="56"/>
        <v>41699</v>
      </c>
      <c r="Q1837" s="185">
        <f t="shared" si="57"/>
        <v>5.9999999999999637E-4</v>
      </c>
    </row>
    <row r="1838" spans="1:17" x14ac:dyDescent="0.25">
      <c r="A1838" s="105">
        <v>41705</v>
      </c>
      <c r="B1838" t="s">
        <v>121</v>
      </c>
      <c r="C1838" s="108">
        <v>4.4900000000000002E-2</v>
      </c>
      <c r="D1838" s="108">
        <v>4.58E-2</v>
      </c>
      <c r="E1838" s="108">
        <v>5.0700000000000002E-2</v>
      </c>
      <c r="F1838" s="108">
        <v>4.7100000000000003E-2</v>
      </c>
      <c r="G1838" s="187">
        <v>0</v>
      </c>
      <c r="H1838" s="108"/>
      <c r="I1838" s="108">
        <v>4.4600000000000001E-2</v>
      </c>
      <c r="J1838" s="108"/>
      <c r="K1838" s="108">
        <v>4.6399999999999997E-2</v>
      </c>
      <c r="L1838" s="108">
        <v>5.1399999999999994E-2</v>
      </c>
      <c r="M1838" s="108"/>
      <c r="N1838" s="108"/>
      <c r="O1838" s="189">
        <f t="shared" si="56"/>
        <v>41699</v>
      </c>
      <c r="Q1838" s="185">
        <f t="shared" si="57"/>
        <v>5.9999999999999637E-4</v>
      </c>
    </row>
    <row r="1839" spans="1:17" x14ac:dyDescent="0.25">
      <c r="A1839" s="105">
        <v>41708</v>
      </c>
      <c r="B1839" t="s">
        <v>121</v>
      </c>
      <c r="C1839" s="108">
        <v>4.4999999999999998E-2</v>
      </c>
      <c r="D1839" s="108">
        <v>4.5900000000000003E-2</v>
      </c>
      <c r="E1839" s="108">
        <v>5.0799999999999998E-2</v>
      </c>
      <c r="F1839" s="108">
        <v>4.7199999999999999E-2</v>
      </c>
      <c r="G1839" s="187">
        <v>0</v>
      </c>
      <c r="H1839" s="108"/>
      <c r="I1839" s="108">
        <v>4.4600000000000001E-2</v>
      </c>
      <c r="J1839" s="108"/>
      <c r="K1839" s="108">
        <v>4.6500000000000007E-2</v>
      </c>
      <c r="L1839" s="108">
        <v>5.1500000000000004E-2</v>
      </c>
      <c r="M1839" s="108"/>
      <c r="N1839" s="108"/>
      <c r="O1839" s="189">
        <f t="shared" si="56"/>
        <v>41699</v>
      </c>
      <c r="Q1839" s="185">
        <f t="shared" si="57"/>
        <v>6.0000000000000331E-4</v>
      </c>
    </row>
    <row r="1840" spans="1:17" x14ac:dyDescent="0.25">
      <c r="A1840" s="105">
        <v>41709</v>
      </c>
      <c r="B1840" t="s">
        <v>121</v>
      </c>
      <c r="C1840" s="108">
        <v>4.48E-2</v>
      </c>
      <c r="D1840" s="108">
        <v>4.5699999999999998E-2</v>
      </c>
      <c r="E1840" s="108">
        <v>5.0700000000000002E-2</v>
      </c>
      <c r="F1840" s="108">
        <v>4.7100000000000003E-2</v>
      </c>
      <c r="G1840" s="187">
        <v>0</v>
      </c>
      <c r="H1840" s="108"/>
      <c r="I1840" s="108">
        <v>4.4600000000000001E-2</v>
      </c>
      <c r="J1840" s="108"/>
      <c r="K1840" s="108">
        <v>4.6300000000000001E-2</v>
      </c>
      <c r="L1840" s="108">
        <v>5.1399999999999994E-2</v>
      </c>
      <c r="M1840" s="108"/>
      <c r="N1840" s="108"/>
      <c r="O1840" s="189">
        <f t="shared" si="56"/>
        <v>41699</v>
      </c>
      <c r="Q1840" s="185">
        <f t="shared" si="57"/>
        <v>6.0000000000000331E-4</v>
      </c>
    </row>
    <row r="1841" spans="1:17" x14ac:dyDescent="0.25">
      <c r="A1841" s="105">
        <v>41710</v>
      </c>
      <c r="B1841" t="s">
        <v>121</v>
      </c>
      <c r="C1841" s="108">
        <v>4.4400000000000002E-2</v>
      </c>
      <c r="D1841" s="108">
        <v>4.5400000000000003E-2</v>
      </c>
      <c r="E1841" s="108">
        <v>5.0299999999999997E-2</v>
      </c>
      <c r="F1841" s="108">
        <v>4.6699999999999998E-2</v>
      </c>
      <c r="G1841" s="187">
        <v>0</v>
      </c>
      <c r="H1841" s="108"/>
      <c r="I1841" s="108">
        <v>4.4199999999999996E-2</v>
      </c>
      <c r="J1841" s="108"/>
      <c r="K1841" s="108">
        <v>4.5999999999999999E-2</v>
      </c>
      <c r="L1841" s="108">
        <v>5.1100000000000007E-2</v>
      </c>
      <c r="M1841" s="108"/>
      <c r="N1841" s="108"/>
      <c r="O1841" s="189">
        <f t="shared" si="56"/>
        <v>41699</v>
      </c>
      <c r="Q1841" s="185">
        <f t="shared" si="57"/>
        <v>5.9999999999999637E-4</v>
      </c>
    </row>
    <row r="1842" spans="1:17" x14ac:dyDescent="0.25">
      <c r="A1842" s="105">
        <v>41711</v>
      </c>
      <c r="B1842" t="s">
        <v>121</v>
      </c>
      <c r="C1842" s="108">
        <v>4.3799999999999999E-2</v>
      </c>
      <c r="D1842" s="108">
        <v>4.4900000000000002E-2</v>
      </c>
      <c r="E1842" s="108">
        <v>4.9799999999999997E-2</v>
      </c>
      <c r="F1842" s="108">
        <v>4.6199999999999998E-2</v>
      </c>
      <c r="G1842" s="187">
        <v>0</v>
      </c>
      <c r="H1842" s="108"/>
      <c r="I1842" s="108">
        <v>4.3499999999999997E-2</v>
      </c>
      <c r="J1842" s="108"/>
      <c r="K1842" s="108">
        <v>4.5400000000000003E-2</v>
      </c>
      <c r="L1842" s="108">
        <v>5.0499999999999996E-2</v>
      </c>
      <c r="M1842" s="108"/>
      <c r="N1842" s="108"/>
      <c r="O1842" s="189">
        <f t="shared" si="56"/>
        <v>41699</v>
      </c>
      <c r="Q1842" s="185">
        <f t="shared" si="57"/>
        <v>5.0000000000000044E-4</v>
      </c>
    </row>
    <row r="1843" spans="1:17" x14ac:dyDescent="0.25">
      <c r="A1843" s="105">
        <v>41712</v>
      </c>
      <c r="B1843" t="s">
        <v>121</v>
      </c>
      <c r="C1843" s="108">
        <v>4.3700000000000003E-2</v>
      </c>
      <c r="D1843" s="108">
        <v>4.48E-2</v>
      </c>
      <c r="E1843" s="108">
        <v>4.9700000000000001E-2</v>
      </c>
      <c r="F1843" s="108">
        <v>4.6100000000000002E-2</v>
      </c>
      <c r="G1843" s="187">
        <v>0</v>
      </c>
      <c r="H1843" s="108"/>
      <c r="I1843" s="108">
        <v>4.3700000000000003E-2</v>
      </c>
      <c r="J1843" s="108"/>
      <c r="K1843" s="108">
        <v>4.53E-2</v>
      </c>
      <c r="L1843" s="108">
        <v>5.0499999999999996E-2</v>
      </c>
      <c r="M1843" s="108"/>
      <c r="N1843" s="108"/>
      <c r="O1843" s="189">
        <f t="shared" si="56"/>
        <v>41699</v>
      </c>
      <c r="Q1843" s="185">
        <f t="shared" si="57"/>
        <v>5.0000000000000044E-4</v>
      </c>
    </row>
    <row r="1844" spans="1:17" x14ac:dyDescent="0.25">
      <c r="A1844" s="105">
        <v>41715</v>
      </c>
      <c r="B1844" t="s">
        <v>121</v>
      </c>
      <c r="C1844" s="108">
        <v>4.41E-2</v>
      </c>
      <c r="D1844" s="108">
        <v>4.5199999999999997E-2</v>
      </c>
      <c r="E1844" s="108">
        <v>5.0299999999999997E-2</v>
      </c>
      <c r="F1844" s="108">
        <v>4.65E-2</v>
      </c>
      <c r="G1844" s="187">
        <v>0</v>
      </c>
      <c r="H1844" s="108"/>
      <c r="I1844" s="108">
        <v>4.41E-2</v>
      </c>
      <c r="J1844" s="108"/>
      <c r="K1844" s="108">
        <v>4.5700000000000005E-2</v>
      </c>
      <c r="L1844" s="108">
        <v>5.0999999999999997E-2</v>
      </c>
      <c r="M1844" s="108"/>
      <c r="N1844" s="108"/>
      <c r="O1844" s="189">
        <f t="shared" si="56"/>
        <v>41699</v>
      </c>
      <c r="Q1844" s="185">
        <f t="shared" si="57"/>
        <v>5.0000000000000738E-4</v>
      </c>
    </row>
    <row r="1845" spans="1:17" x14ac:dyDescent="0.25">
      <c r="A1845" s="105">
        <v>41716</v>
      </c>
      <c r="B1845" t="s">
        <v>121</v>
      </c>
      <c r="C1845" s="108">
        <v>4.41E-2</v>
      </c>
      <c r="D1845" s="108">
        <v>4.53E-2</v>
      </c>
      <c r="E1845" s="108">
        <v>5.0200000000000002E-2</v>
      </c>
      <c r="F1845" s="108">
        <v>4.65E-2</v>
      </c>
      <c r="G1845" s="187">
        <v>0</v>
      </c>
      <c r="H1845" s="108"/>
      <c r="I1845" s="108">
        <v>4.41E-2</v>
      </c>
      <c r="J1845" s="108"/>
      <c r="K1845" s="108">
        <v>4.58E-2</v>
      </c>
      <c r="L1845" s="108">
        <v>5.0999999999999997E-2</v>
      </c>
      <c r="M1845" s="108"/>
      <c r="N1845" s="108"/>
      <c r="O1845" s="189">
        <f t="shared" si="56"/>
        <v>41699</v>
      </c>
      <c r="Q1845" s="185">
        <f t="shared" si="57"/>
        <v>5.0000000000000044E-4</v>
      </c>
    </row>
    <row r="1846" spans="1:17" x14ac:dyDescent="0.25">
      <c r="A1846" s="105">
        <v>41717</v>
      </c>
      <c r="B1846" t="s">
        <v>121</v>
      </c>
      <c r="C1846" s="108">
        <v>4.4600000000000001E-2</v>
      </c>
      <c r="D1846" s="108">
        <v>4.58E-2</v>
      </c>
      <c r="E1846" s="108">
        <v>5.0799999999999998E-2</v>
      </c>
      <c r="F1846" s="108">
        <v>4.7100000000000003E-2</v>
      </c>
      <c r="G1846" s="187">
        <v>0</v>
      </c>
      <c r="H1846" s="108"/>
      <c r="I1846" s="108">
        <v>4.4500000000000005E-2</v>
      </c>
      <c r="J1846" s="108"/>
      <c r="K1846" s="108">
        <v>4.6300000000000001E-2</v>
      </c>
      <c r="L1846" s="108">
        <v>5.1500000000000004E-2</v>
      </c>
      <c r="M1846" s="108"/>
      <c r="N1846" s="108"/>
      <c r="O1846" s="189">
        <f t="shared" si="56"/>
        <v>41699</v>
      </c>
      <c r="Q1846" s="185">
        <f t="shared" si="57"/>
        <v>5.0000000000000044E-4</v>
      </c>
    </row>
    <row r="1847" spans="1:17" x14ac:dyDescent="0.25">
      <c r="A1847" s="105">
        <v>41718</v>
      </c>
      <c r="B1847" t="s">
        <v>121</v>
      </c>
      <c r="C1847" s="108">
        <v>4.4499999999999998E-2</v>
      </c>
      <c r="D1847" s="108">
        <v>4.5699999999999998E-2</v>
      </c>
      <c r="E1847" s="108">
        <v>5.0599999999999999E-2</v>
      </c>
      <c r="F1847" s="108">
        <v>4.6899999999999997E-2</v>
      </c>
      <c r="G1847" s="187">
        <v>0</v>
      </c>
      <c r="H1847" s="108"/>
      <c r="I1847" s="108">
        <v>4.4400000000000002E-2</v>
      </c>
      <c r="J1847" s="108"/>
      <c r="K1847" s="108">
        <v>4.6100000000000002E-2</v>
      </c>
      <c r="L1847" s="108">
        <v>5.1299999999999998E-2</v>
      </c>
      <c r="M1847" s="108"/>
      <c r="N1847" s="108"/>
      <c r="O1847" s="189">
        <f t="shared" si="56"/>
        <v>41699</v>
      </c>
      <c r="Q1847" s="185">
        <f t="shared" si="57"/>
        <v>4.0000000000000452E-4</v>
      </c>
    </row>
    <row r="1848" spans="1:17" x14ac:dyDescent="0.25">
      <c r="A1848" s="105">
        <v>41719</v>
      </c>
      <c r="B1848" t="s">
        <v>121</v>
      </c>
      <c r="C1848" s="108">
        <v>4.3999999999999997E-2</v>
      </c>
      <c r="D1848" s="108">
        <v>4.5199999999999997E-2</v>
      </c>
      <c r="E1848" s="108">
        <v>5.0099999999999999E-2</v>
      </c>
      <c r="F1848" s="108">
        <v>4.6399999999999997E-2</v>
      </c>
      <c r="G1848" s="187">
        <v>0</v>
      </c>
      <c r="H1848" s="108"/>
      <c r="I1848" s="108">
        <v>4.3899999999999995E-2</v>
      </c>
      <c r="J1848" s="108"/>
      <c r="K1848" s="108">
        <v>4.5600000000000002E-2</v>
      </c>
      <c r="L1848" s="108">
        <v>5.0700000000000002E-2</v>
      </c>
      <c r="M1848" s="108"/>
      <c r="N1848" s="108"/>
      <c r="O1848" s="189">
        <f t="shared" si="56"/>
        <v>41699</v>
      </c>
      <c r="Q1848" s="185">
        <f t="shared" si="57"/>
        <v>4.0000000000000452E-4</v>
      </c>
    </row>
    <row r="1849" spans="1:17" x14ac:dyDescent="0.25">
      <c r="A1849" s="105">
        <v>41722</v>
      </c>
      <c r="B1849" t="s">
        <v>121</v>
      </c>
      <c r="C1849" s="108">
        <v>4.36E-2</v>
      </c>
      <c r="D1849" s="108">
        <v>4.4900000000000002E-2</v>
      </c>
      <c r="E1849" s="108">
        <v>4.9700000000000001E-2</v>
      </c>
      <c r="F1849" s="108">
        <v>4.6100000000000002E-2</v>
      </c>
      <c r="G1849" s="187">
        <v>0</v>
      </c>
      <c r="H1849" s="108"/>
      <c r="I1849" s="108">
        <v>4.3499999999999997E-2</v>
      </c>
      <c r="J1849" s="108"/>
      <c r="K1849" s="108">
        <v>4.53E-2</v>
      </c>
      <c r="L1849" s="108">
        <v>5.0300000000000004E-2</v>
      </c>
      <c r="M1849" s="108"/>
      <c r="N1849" s="108"/>
      <c r="O1849" s="189">
        <f t="shared" si="56"/>
        <v>41699</v>
      </c>
      <c r="Q1849" s="185">
        <f t="shared" si="57"/>
        <v>3.9999999999999758E-4</v>
      </c>
    </row>
    <row r="1850" spans="1:17" x14ac:dyDescent="0.25">
      <c r="A1850" s="105">
        <v>41723</v>
      </c>
      <c r="B1850" t="s">
        <v>121</v>
      </c>
      <c r="C1850" s="108">
        <v>4.3700000000000003E-2</v>
      </c>
      <c r="D1850" s="108">
        <v>4.4900000000000002E-2</v>
      </c>
      <c r="E1850" s="108">
        <v>4.9700000000000001E-2</v>
      </c>
      <c r="F1850" s="108">
        <v>4.6100000000000002E-2</v>
      </c>
      <c r="G1850" s="187">
        <v>0</v>
      </c>
      <c r="H1850" s="108"/>
      <c r="I1850" s="108">
        <v>4.36E-2</v>
      </c>
      <c r="J1850" s="108"/>
      <c r="K1850" s="108">
        <v>4.53E-2</v>
      </c>
      <c r="L1850" s="108">
        <v>5.0300000000000004E-2</v>
      </c>
      <c r="M1850" s="108"/>
      <c r="N1850" s="108"/>
      <c r="O1850" s="189">
        <f t="shared" si="56"/>
        <v>41699</v>
      </c>
      <c r="Q1850" s="185">
        <f t="shared" si="57"/>
        <v>3.9999999999999758E-4</v>
      </c>
    </row>
    <row r="1851" spans="1:17" x14ac:dyDescent="0.25">
      <c r="A1851" s="105">
        <v>41724</v>
      </c>
      <c r="B1851" t="s">
        <v>121</v>
      </c>
      <c r="C1851" s="108">
        <v>4.3400000000000001E-2</v>
      </c>
      <c r="D1851" s="108">
        <v>4.4600000000000001E-2</v>
      </c>
      <c r="E1851" s="108">
        <v>4.9299999999999997E-2</v>
      </c>
      <c r="F1851" s="108">
        <v>4.58E-2</v>
      </c>
      <c r="G1851" s="187">
        <v>0</v>
      </c>
      <c r="H1851" s="108"/>
      <c r="I1851" s="108">
        <v>4.3299999999999998E-2</v>
      </c>
      <c r="J1851" s="108"/>
      <c r="K1851" s="108">
        <v>4.4999999999999998E-2</v>
      </c>
      <c r="L1851" s="108">
        <v>4.99E-2</v>
      </c>
      <c r="M1851" s="108"/>
      <c r="N1851" s="108"/>
      <c r="O1851" s="189">
        <f t="shared" si="56"/>
        <v>41699</v>
      </c>
      <c r="Q1851" s="185">
        <f t="shared" si="57"/>
        <v>3.9999999999999758E-4</v>
      </c>
    </row>
    <row r="1852" spans="1:17" x14ac:dyDescent="0.25">
      <c r="A1852" s="105">
        <v>41725</v>
      </c>
      <c r="B1852" t="s">
        <v>121</v>
      </c>
      <c r="C1852" s="108">
        <v>4.2900000000000001E-2</v>
      </c>
      <c r="D1852" s="108">
        <v>4.41E-2</v>
      </c>
      <c r="E1852" s="108">
        <v>4.8899999999999999E-2</v>
      </c>
      <c r="F1852" s="108">
        <v>4.53E-2</v>
      </c>
      <c r="G1852" s="187">
        <v>0</v>
      </c>
      <c r="H1852" s="108"/>
      <c r="I1852" s="108">
        <v>4.2900000000000001E-2</v>
      </c>
      <c r="J1852" s="108"/>
      <c r="K1852" s="108">
        <v>4.4500000000000005E-2</v>
      </c>
      <c r="L1852" s="108">
        <v>4.9500000000000002E-2</v>
      </c>
      <c r="M1852" s="108"/>
      <c r="N1852" s="108"/>
      <c r="O1852" s="189">
        <f t="shared" si="56"/>
        <v>41699</v>
      </c>
      <c r="Q1852" s="185">
        <f t="shared" si="57"/>
        <v>4.0000000000000452E-4</v>
      </c>
    </row>
    <row r="1853" spans="1:17" x14ac:dyDescent="0.25">
      <c r="A1853" s="105">
        <v>41726</v>
      </c>
      <c r="B1853" t="s">
        <v>121</v>
      </c>
      <c r="C1853" s="108">
        <v>4.3299999999999998E-2</v>
      </c>
      <c r="D1853" s="108">
        <v>4.4499999999999998E-2</v>
      </c>
      <c r="E1853" s="108">
        <v>4.9200000000000001E-2</v>
      </c>
      <c r="F1853" s="108">
        <v>4.5699999999999998E-2</v>
      </c>
      <c r="G1853" s="187">
        <v>0</v>
      </c>
      <c r="H1853" s="108"/>
      <c r="I1853" s="108">
        <v>4.3099999999999999E-2</v>
      </c>
      <c r="J1853" s="108"/>
      <c r="K1853" s="108">
        <v>4.4900000000000002E-2</v>
      </c>
      <c r="L1853" s="108">
        <v>4.9800000000000004E-2</v>
      </c>
      <c r="M1853" s="108"/>
      <c r="N1853" s="108"/>
      <c r="O1853" s="189">
        <f t="shared" si="56"/>
        <v>41699</v>
      </c>
      <c r="Q1853" s="185">
        <f t="shared" si="57"/>
        <v>4.0000000000000452E-4</v>
      </c>
    </row>
    <row r="1854" spans="1:17" x14ac:dyDescent="0.25">
      <c r="A1854" s="105">
        <v>41729</v>
      </c>
      <c r="B1854" t="s">
        <v>121</v>
      </c>
      <c r="C1854" s="108">
        <v>4.3499999999999997E-2</v>
      </c>
      <c r="D1854" s="108">
        <v>4.4600000000000001E-2</v>
      </c>
      <c r="E1854" s="108">
        <v>4.9299999999999997E-2</v>
      </c>
      <c r="F1854" s="108">
        <v>4.58E-2</v>
      </c>
      <c r="G1854" s="187">
        <v>0</v>
      </c>
      <c r="H1854" s="108"/>
      <c r="I1854" s="108">
        <v>4.3200000000000002E-2</v>
      </c>
      <c r="J1854" s="108"/>
      <c r="K1854" s="108">
        <v>4.4999999999999998E-2</v>
      </c>
      <c r="L1854" s="108">
        <v>4.99E-2</v>
      </c>
      <c r="M1854" s="108"/>
      <c r="N1854" s="108"/>
      <c r="O1854" s="189">
        <f t="shared" si="56"/>
        <v>41699</v>
      </c>
      <c r="Q1854" s="185">
        <f t="shared" si="57"/>
        <v>3.9999999999999758E-4</v>
      </c>
    </row>
    <row r="1855" spans="1:17" x14ac:dyDescent="0.25">
      <c r="A1855" s="105">
        <v>41730</v>
      </c>
      <c r="B1855" t="s">
        <v>121</v>
      </c>
      <c r="C1855" s="108">
        <v>4.3900000000000002E-2</v>
      </c>
      <c r="D1855" s="108">
        <v>4.4999999999999998E-2</v>
      </c>
      <c r="E1855" s="108">
        <v>4.9700000000000001E-2</v>
      </c>
      <c r="F1855" s="108">
        <v>4.6199999999999998E-2</v>
      </c>
      <c r="G1855" s="187">
        <v>0</v>
      </c>
      <c r="H1855" s="108"/>
      <c r="I1855" s="108">
        <v>4.2999999999999997E-2</v>
      </c>
      <c r="J1855" s="108"/>
      <c r="K1855" s="108">
        <v>4.5400000000000003E-2</v>
      </c>
      <c r="L1855" s="108">
        <v>5.0300000000000004E-2</v>
      </c>
      <c r="M1855" s="108"/>
      <c r="N1855" s="108"/>
      <c r="O1855" s="189">
        <f t="shared" si="56"/>
        <v>41730</v>
      </c>
      <c r="Q1855" s="185">
        <f t="shared" si="57"/>
        <v>4.0000000000000452E-4</v>
      </c>
    </row>
    <row r="1856" spans="1:17" x14ac:dyDescent="0.25">
      <c r="A1856" s="105">
        <v>41731</v>
      </c>
      <c r="B1856" t="s">
        <v>121</v>
      </c>
      <c r="C1856" s="108">
        <v>4.4299999999999999E-2</v>
      </c>
      <c r="D1856" s="108">
        <v>4.5499999999999999E-2</v>
      </c>
      <c r="E1856" s="108">
        <v>5.0200000000000002E-2</v>
      </c>
      <c r="F1856" s="108">
        <v>4.6699999999999998E-2</v>
      </c>
      <c r="G1856" s="187">
        <v>0</v>
      </c>
      <c r="H1856" s="108"/>
      <c r="I1856" s="108">
        <v>4.3400000000000001E-2</v>
      </c>
      <c r="J1856" s="108"/>
      <c r="K1856" s="108">
        <v>4.5899999999999996E-2</v>
      </c>
      <c r="L1856" s="108">
        <v>5.0700000000000002E-2</v>
      </c>
      <c r="M1856" s="108"/>
      <c r="N1856" s="108"/>
      <c r="O1856" s="189">
        <f t="shared" si="56"/>
        <v>41730</v>
      </c>
      <c r="Q1856" s="185">
        <f t="shared" si="57"/>
        <v>3.9999999999999758E-4</v>
      </c>
    </row>
    <row r="1857" spans="1:17" x14ac:dyDescent="0.25">
      <c r="A1857" s="105">
        <v>41732</v>
      </c>
      <c r="B1857" t="s">
        <v>121</v>
      </c>
      <c r="C1857" s="108">
        <v>4.41E-2</v>
      </c>
      <c r="D1857" s="108">
        <v>4.5199999999999997E-2</v>
      </c>
      <c r="E1857" s="108">
        <v>4.99E-2</v>
      </c>
      <c r="F1857" s="108">
        <v>4.6399999999999997E-2</v>
      </c>
      <c r="G1857" s="187">
        <v>0</v>
      </c>
      <c r="H1857" s="108"/>
      <c r="I1857" s="108">
        <v>4.3200000000000002E-2</v>
      </c>
      <c r="J1857" s="108"/>
      <c r="K1857" s="108">
        <v>4.5600000000000002E-2</v>
      </c>
      <c r="L1857" s="108">
        <v>5.04E-2</v>
      </c>
      <c r="M1857" s="108"/>
      <c r="N1857" s="108"/>
      <c r="O1857" s="189">
        <f t="shared" si="56"/>
        <v>41730</v>
      </c>
      <c r="Q1857" s="185">
        <f t="shared" si="57"/>
        <v>4.0000000000000452E-4</v>
      </c>
    </row>
    <row r="1858" spans="1:17" x14ac:dyDescent="0.25">
      <c r="A1858" s="105">
        <v>41733</v>
      </c>
      <c r="B1858" t="s">
        <v>121</v>
      </c>
      <c r="C1858" s="108">
        <v>4.3700000000000003E-2</v>
      </c>
      <c r="D1858" s="108">
        <v>4.48E-2</v>
      </c>
      <c r="E1858" s="108">
        <v>4.9399999999999999E-2</v>
      </c>
      <c r="F1858" s="108">
        <v>4.5999999999999999E-2</v>
      </c>
      <c r="G1858" s="187">
        <v>0</v>
      </c>
      <c r="H1858" s="108"/>
      <c r="I1858" s="108">
        <v>4.2800000000000005E-2</v>
      </c>
      <c r="J1858" s="108"/>
      <c r="K1858" s="108">
        <v>4.5199999999999997E-2</v>
      </c>
      <c r="L1858" s="108">
        <v>4.99E-2</v>
      </c>
      <c r="M1858" s="108"/>
      <c r="N1858" s="108"/>
      <c r="O1858" s="189">
        <f t="shared" si="56"/>
        <v>41730</v>
      </c>
      <c r="Q1858" s="185">
        <f t="shared" si="57"/>
        <v>3.9999999999999758E-4</v>
      </c>
    </row>
    <row r="1859" spans="1:17" x14ac:dyDescent="0.25">
      <c r="A1859" s="105">
        <v>41736</v>
      </c>
      <c r="B1859" t="s">
        <v>121</v>
      </c>
      <c r="C1859" s="108">
        <v>4.3400000000000001E-2</v>
      </c>
      <c r="D1859" s="108">
        <v>4.4600000000000001E-2</v>
      </c>
      <c r="E1859" s="108">
        <v>4.9000000000000002E-2</v>
      </c>
      <c r="F1859" s="108">
        <v>4.5699999999999998E-2</v>
      </c>
      <c r="G1859" s="187">
        <v>0</v>
      </c>
      <c r="H1859" s="108"/>
      <c r="I1859" s="108">
        <v>4.2500000000000003E-2</v>
      </c>
      <c r="J1859" s="108"/>
      <c r="K1859" s="108">
        <v>4.4900000000000002E-2</v>
      </c>
      <c r="L1859" s="108">
        <v>4.9500000000000002E-2</v>
      </c>
      <c r="M1859" s="108"/>
      <c r="N1859" s="108"/>
      <c r="O1859" s="189">
        <f t="shared" si="56"/>
        <v>41730</v>
      </c>
      <c r="Q1859" s="185">
        <f t="shared" si="57"/>
        <v>3.0000000000000165E-4</v>
      </c>
    </row>
    <row r="1860" spans="1:17" x14ac:dyDescent="0.25">
      <c r="A1860" s="105">
        <v>41737</v>
      </c>
      <c r="B1860" t="s">
        <v>121</v>
      </c>
      <c r="C1860" s="108">
        <v>4.3400000000000001E-2</v>
      </c>
      <c r="D1860" s="108">
        <v>4.4600000000000001E-2</v>
      </c>
      <c r="E1860" s="108">
        <v>4.9000000000000002E-2</v>
      </c>
      <c r="F1860" s="108">
        <v>4.5699999999999998E-2</v>
      </c>
      <c r="G1860" s="187">
        <v>0</v>
      </c>
      <c r="H1860" s="108"/>
      <c r="I1860" s="108">
        <v>4.2500000000000003E-2</v>
      </c>
      <c r="J1860" s="108"/>
      <c r="K1860" s="108">
        <v>4.4900000000000002E-2</v>
      </c>
      <c r="L1860" s="108">
        <v>4.9500000000000002E-2</v>
      </c>
      <c r="M1860" s="108"/>
      <c r="N1860" s="108"/>
      <c r="O1860" s="189">
        <f t="shared" si="56"/>
        <v>41730</v>
      </c>
      <c r="Q1860" s="185">
        <f t="shared" si="57"/>
        <v>3.0000000000000165E-4</v>
      </c>
    </row>
    <row r="1861" spans="1:17" x14ac:dyDescent="0.25">
      <c r="A1861" s="105">
        <v>41738</v>
      </c>
      <c r="B1861" t="s">
        <v>121</v>
      </c>
      <c r="C1861" s="108">
        <v>4.3400000000000001E-2</v>
      </c>
      <c r="D1861" s="108">
        <v>4.4600000000000001E-2</v>
      </c>
      <c r="E1861" s="108">
        <v>4.9099999999999998E-2</v>
      </c>
      <c r="F1861" s="108">
        <v>4.5699999999999998E-2</v>
      </c>
      <c r="G1861" s="187">
        <v>0</v>
      </c>
      <c r="H1861" s="108"/>
      <c r="I1861" s="108">
        <v>4.2599999999999999E-2</v>
      </c>
      <c r="J1861" s="108"/>
      <c r="K1861" s="108">
        <v>4.4999999999999998E-2</v>
      </c>
      <c r="L1861" s="108">
        <v>4.9599999999999998E-2</v>
      </c>
      <c r="M1861" s="108"/>
      <c r="N1861" s="108"/>
      <c r="O1861" s="189">
        <f t="shared" ref="O1861:O1924" si="58">DATE(YEAR(A1861),MONTH(A1861),1)</f>
        <v>41730</v>
      </c>
      <c r="Q1861" s="185">
        <f t="shared" ref="Q1861:Q1924" si="59">K1861-D1861</f>
        <v>3.9999999999999758E-4</v>
      </c>
    </row>
    <row r="1862" spans="1:17" x14ac:dyDescent="0.25">
      <c r="A1862" s="105">
        <v>41739</v>
      </c>
      <c r="B1862" t="s">
        <v>121</v>
      </c>
      <c r="C1862" s="108">
        <v>4.2799999999999998E-2</v>
      </c>
      <c r="D1862" s="108">
        <v>4.3999999999999997E-2</v>
      </c>
      <c r="E1862" s="108">
        <v>4.8399999999999999E-2</v>
      </c>
      <c r="F1862" s="108">
        <v>4.5100000000000001E-2</v>
      </c>
      <c r="G1862" s="187">
        <v>0</v>
      </c>
      <c r="H1862" s="108"/>
      <c r="I1862" s="108">
        <v>4.24E-2</v>
      </c>
      <c r="J1862" s="108"/>
      <c r="K1862" s="108">
        <v>4.4299999999999999E-2</v>
      </c>
      <c r="L1862" s="108">
        <v>4.8899999999999999E-2</v>
      </c>
      <c r="M1862" s="108"/>
      <c r="N1862" s="108"/>
      <c r="O1862" s="189">
        <f t="shared" si="58"/>
        <v>41730</v>
      </c>
      <c r="Q1862" s="185">
        <f t="shared" si="59"/>
        <v>3.0000000000000165E-4</v>
      </c>
    </row>
    <row r="1863" spans="1:17" x14ac:dyDescent="0.25">
      <c r="A1863" s="105">
        <v>41740</v>
      </c>
      <c r="B1863" t="s">
        <v>121</v>
      </c>
      <c r="C1863" s="108">
        <v>4.2599999999999999E-2</v>
      </c>
      <c r="D1863" s="108">
        <v>4.3700000000000003E-2</v>
      </c>
      <c r="E1863" s="108">
        <v>4.8099999999999997E-2</v>
      </c>
      <c r="F1863" s="108">
        <v>4.48E-2</v>
      </c>
      <c r="G1863" s="187">
        <v>0</v>
      </c>
      <c r="H1863" s="108"/>
      <c r="I1863" s="108">
        <v>4.2099999999999999E-2</v>
      </c>
      <c r="J1863" s="108"/>
      <c r="K1863" s="108">
        <v>4.41E-2</v>
      </c>
      <c r="L1863" s="108">
        <v>4.8600000000000004E-2</v>
      </c>
      <c r="M1863" s="108"/>
      <c r="N1863" s="108"/>
      <c r="O1863" s="189">
        <f t="shared" si="58"/>
        <v>41730</v>
      </c>
      <c r="Q1863" s="185">
        <f t="shared" si="59"/>
        <v>3.9999999999999758E-4</v>
      </c>
    </row>
    <row r="1864" spans="1:17" x14ac:dyDescent="0.25">
      <c r="A1864" s="105">
        <v>41743</v>
      </c>
      <c r="B1864" t="s">
        <v>121</v>
      </c>
      <c r="C1864" s="108">
        <v>4.2700000000000002E-2</v>
      </c>
      <c r="D1864" s="108">
        <v>4.3799999999999999E-2</v>
      </c>
      <c r="E1864" s="108">
        <v>4.8099999999999997E-2</v>
      </c>
      <c r="F1864" s="108">
        <v>4.4900000000000002E-2</v>
      </c>
      <c r="G1864" s="187">
        <v>0</v>
      </c>
      <c r="H1864" s="108"/>
      <c r="I1864" s="108">
        <v>4.2199999999999994E-2</v>
      </c>
      <c r="J1864" s="108"/>
      <c r="K1864" s="108">
        <v>4.4199999999999996E-2</v>
      </c>
      <c r="L1864" s="108">
        <v>4.87E-2</v>
      </c>
      <c r="M1864" s="108"/>
      <c r="N1864" s="108"/>
      <c r="O1864" s="189">
        <f t="shared" si="58"/>
        <v>41730</v>
      </c>
      <c r="Q1864" s="185">
        <f t="shared" si="59"/>
        <v>3.9999999999999758E-4</v>
      </c>
    </row>
    <row r="1865" spans="1:17" x14ac:dyDescent="0.25">
      <c r="A1865" s="105">
        <v>41744</v>
      </c>
      <c r="B1865" t="s">
        <v>121</v>
      </c>
      <c r="C1865" s="108">
        <v>4.24E-2</v>
      </c>
      <c r="D1865" s="108">
        <v>4.36E-2</v>
      </c>
      <c r="E1865" s="108">
        <v>4.7800000000000002E-2</v>
      </c>
      <c r="F1865" s="108">
        <v>4.4600000000000001E-2</v>
      </c>
      <c r="G1865" s="187">
        <v>0</v>
      </c>
      <c r="H1865" s="108"/>
      <c r="I1865" s="108">
        <v>4.2000000000000003E-2</v>
      </c>
      <c r="J1865" s="108"/>
      <c r="K1865" s="108">
        <v>4.3899999999999995E-2</v>
      </c>
      <c r="L1865" s="108">
        <v>4.8399999999999999E-2</v>
      </c>
      <c r="M1865" s="108"/>
      <c r="N1865" s="108"/>
      <c r="O1865" s="189">
        <f t="shared" si="58"/>
        <v>41730</v>
      </c>
      <c r="Q1865" s="185">
        <f t="shared" si="59"/>
        <v>2.9999999999999472E-4</v>
      </c>
    </row>
    <row r="1866" spans="1:17" x14ac:dyDescent="0.25">
      <c r="A1866" s="105">
        <v>41745</v>
      </c>
      <c r="B1866" t="s">
        <v>121</v>
      </c>
      <c r="C1866" s="108">
        <v>4.24E-2</v>
      </c>
      <c r="D1866" s="108">
        <v>4.3499999999999997E-2</v>
      </c>
      <c r="E1866" s="108">
        <v>4.7800000000000002E-2</v>
      </c>
      <c r="F1866" s="108">
        <v>4.4600000000000001E-2</v>
      </c>
      <c r="G1866" s="187">
        <v>0</v>
      </c>
      <c r="H1866" s="108"/>
      <c r="I1866" s="108">
        <v>4.1900000000000007E-2</v>
      </c>
      <c r="J1866" s="108"/>
      <c r="K1866" s="108">
        <v>4.3899999999999995E-2</v>
      </c>
      <c r="L1866" s="108">
        <v>4.8399999999999999E-2</v>
      </c>
      <c r="M1866" s="108"/>
      <c r="N1866" s="108"/>
      <c r="O1866" s="189">
        <f t="shared" si="58"/>
        <v>41730</v>
      </c>
      <c r="Q1866" s="185">
        <f t="shared" si="59"/>
        <v>3.9999999999999758E-4</v>
      </c>
    </row>
    <row r="1867" spans="1:17" x14ac:dyDescent="0.25">
      <c r="A1867" s="105">
        <v>41746</v>
      </c>
      <c r="B1867" t="s">
        <v>121</v>
      </c>
      <c r="C1867" s="108">
        <v>4.2900000000000001E-2</v>
      </c>
      <c r="D1867" s="108">
        <v>4.3999999999999997E-2</v>
      </c>
      <c r="E1867" s="108">
        <v>4.8300000000000003E-2</v>
      </c>
      <c r="F1867" s="108">
        <v>4.5100000000000001E-2</v>
      </c>
      <c r="G1867" s="187">
        <v>0</v>
      </c>
      <c r="H1867" s="108"/>
      <c r="I1867" s="108">
        <v>4.2500000000000003E-2</v>
      </c>
      <c r="J1867" s="108"/>
      <c r="K1867" s="108">
        <v>4.4400000000000002E-2</v>
      </c>
      <c r="L1867" s="108">
        <v>4.8899999999999999E-2</v>
      </c>
      <c r="M1867" s="108"/>
      <c r="N1867" s="108"/>
      <c r="O1867" s="189">
        <f t="shared" si="58"/>
        <v>41730</v>
      </c>
      <c r="Q1867" s="185">
        <f t="shared" si="59"/>
        <v>4.0000000000000452E-4</v>
      </c>
    </row>
    <row r="1868" spans="1:17" x14ac:dyDescent="0.25">
      <c r="A1868" s="105">
        <v>41750</v>
      </c>
      <c r="B1868" t="s">
        <v>121</v>
      </c>
      <c r="C1868" s="108">
        <v>4.2999999999999997E-2</v>
      </c>
      <c r="D1868" s="108">
        <v>4.41E-2</v>
      </c>
      <c r="E1868" s="108">
        <v>4.8500000000000001E-2</v>
      </c>
      <c r="F1868" s="108">
        <v>4.5199999999999997E-2</v>
      </c>
      <c r="G1868" s="187">
        <v>0</v>
      </c>
      <c r="H1868" s="108"/>
      <c r="I1868" s="108">
        <v>4.2599999999999999E-2</v>
      </c>
      <c r="J1868" s="108"/>
      <c r="K1868" s="108">
        <v>4.4500000000000005E-2</v>
      </c>
      <c r="L1868" s="108">
        <v>4.9100000000000005E-2</v>
      </c>
      <c r="M1868" s="108"/>
      <c r="N1868" s="108"/>
      <c r="O1868" s="189">
        <f t="shared" si="58"/>
        <v>41730</v>
      </c>
      <c r="Q1868" s="185">
        <f t="shared" si="59"/>
        <v>4.0000000000000452E-4</v>
      </c>
    </row>
    <row r="1869" spans="1:17" x14ac:dyDescent="0.25">
      <c r="A1869" s="105">
        <v>41751</v>
      </c>
      <c r="B1869" t="s">
        <v>121</v>
      </c>
      <c r="C1869" s="108">
        <v>4.2799999999999998E-2</v>
      </c>
      <c r="D1869" s="108">
        <v>4.3900000000000002E-2</v>
      </c>
      <c r="E1869" s="108">
        <v>4.82E-2</v>
      </c>
      <c r="F1869" s="108">
        <v>4.4999999999999998E-2</v>
      </c>
      <c r="G1869" s="187">
        <v>0</v>
      </c>
      <c r="H1869" s="108"/>
      <c r="I1869" s="108">
        <v>4.24E-2</v>
      </c>
      <c r="J1869" s="108"/>
      <c r="K1869" s="108">
        <v>4.4299999999999999E-2</v>
      </c>
      <c r="L1869" s="108">
        <v>4.8799999999999996E-2</v>
      </c>
      <c r="M1869" s="108"/>
      <c r="N1869" s="108"/>
      <c r="O1869" s="189">
        <f t="shared" si="58"/>
        <v>41730</v>
      </c>
      <c r="Q1869" s="185">
        <f t="shared" si="59"/>
        <v>3.9999999999999758E-4</v>
      </c>
    </row>
    <row r="1870" spans="1:17" x14ac:dyDescent="0.25">
      <c r="A1870" s="105">
        <v>41752</v>
      </c>
      <c r="B1870" t="s">
        <v>121</v>
      </c>
      <c r="C1870" s="108">
        <v>4.2500000000000003E-2</v>
      </c>
      <c r="D1870" s="108">
        <v>4.36E-2</v>
      </c>
      <c r="E1870" s="108">
        <v>4.7899999999999998E-2</v>
      </c>
      <c r="F1870" s="108">
        <v>4.4699999999999997E-2</v>
      </c>
      <c r="G1870" s="187">
        <v>0</v>
      </c>
      <c r="H1870" s="108"/>
      <c r="I1870" s="108">
        <v>4.2099999999999999E-2</v>
      </c>
      <c r="J1870" s="108"/>
      <c r="K1870" s="108">
        <v>4.4000000000000004E-2</v>
      </c>
      <c r="L1870" s="108">
        <v>4.8499999999999995E-2</v>
      </c>
      <c r="M1870" s="108"/>
      <c r="N1870" s="108"/>
      <c r="O1870" s="189">
        <f t="shared" si="58"/>
        <v>41730</v>
      </c>
      <c r="Q1870" s="185">
        <f t="shared" si="59"/>
        <v>4.0000000000000452E-4</v>
      </c>
    </row>
    <row r="1871" spans="1:17" x14ac:dyDescent="0.25">
      <c r="A1871" s="105">
        <v>41753</v>
      </c>
      <c r="B1871" t="s">
        <v>121</v>
      </c>
      <c r="C1871" s="108">
        <v>4.2500000000000003E-2</v>
      </c>
      <c r="D1871" s="108">
        <v>4.3499999999999997E-2</v>
      </c>
      <c r="E1871" s="108">
        <v>4.7800000000000002E-2</v>
      </c>
      <c r="F1871" s="108">
        <v>4.4600000000000001E-2</v>
      </c>
      <c r="G1871" s="187">
        <v>0</v>
      </c>
      <c r="H1871" s="108"/>
      <c r="I1871" s="108">
        <v>4.2000000000000003E-2</v>
      </c>
      <c r="J1871" s="108"/>
      <c r="K1871" s="108">
        <v>4.3899999999999995E-2</v>
      </c>
      <c r="L1871" s="108">
        <v>4.8399999999999999E-2</v>
      </c>
      <c r="M1871" s="108"/>
      <c r="N1871" s="108"/>
      <c r="O1871" s="189">
        <f t="shared" si="58"/>
        <v>41730</v>
      </c>
      <c r="Q1871" s="185">
        <f t="shared" si="59"/>
        <v>3.9999999999999758E-4</v>
      </c>
    </row>
    <row r="1872" spans="1:17" x14ac:dyDescent="0.25">
      <c r="A1872" s="105">
        <v>41754</v>
      </c>
      <c r="B1872" t="s">
        <v>121</v>
      </c>
      <c r="C1872" s="108">
        <v>4.2200000000000001E-2</v>
      </c>
      <c r="D1872" s="108">
        <v>4.3200000000000002E-2</v>
      </c>
      <c r="E1872" s="108">
        <v>4.7500000000000001E-2</v>
      </c>
      <c r="F1872" s="108">
        <v>4.4299999999999999E-2</v>
      </c>
      <c r="G1872" s="187">
        <v>0</v>
      </c>
      <c r="H1872" s="108"/>
      <c r="I1872" s="108">
        <v>4.1799999999999997E-2</v>
      </c>
      <c r="J1872" s="108"/>
      <c r="K1872" s="108">
        <v>4.36E-2</v>
      </c>
      <c r="L1872" s="108">
        <v>4.8099999999999997E-2</v>
      </c>
      <c r="M1872" s="108"/>
      <c r="N1872" s="108"/>
      <c r="O1872" s="189">
        <f t="shared" si="58"/>
        <v>41730</v>
      </c>
      <c r="Q1872" s="185">
        <f t="shared" si="59"/>
        <v>3.9999999999999758E-4</v>
      </c>
    </row>
    <row r="1873" spans="1:17" x14ac:dyDescent="0.25">
      <c r="A1873" s="105">
        <v>41757</v>
      </c>
      <c r="B1873" t="s">
        <v>121</v>
      </c>
      <c r="C1873" s="108">
        <v>4.24E-2</v>
      </c>
      <c r="D1873" s="108">
        <v>4.3400000000000001E-2</v>
      </c>
      <c r="E1873" s="108">
        <v>4.7699999999999999E-2</v>
      </c>
      <c r="F1873" s="108">
        <v>4.4499999999999998E-2</v>
      </c>
      <c r="G1873" s="187">
        <v>0</v>
      </c>
      <c r="H1873" s="108"/>
      <c r="I1873" s="108">
        <v>4.2000000000000003E-2</v>
      </c>
      <c r="J1873" s="108"/>
      <c r="K1873" s="108">
        <v>4.3799999999999999E-2</v>
      </c>
      <c r="L1873" s="108">
        <v>4.8300000000000003E-2</v>
      </c>
      <c r="M1873" s="108"/>
      <c r="N1873" s="108"/>
      <c r="O1873" s="189">
        <f t="shared" si="58"/>
        <v>41730</v>
      </c>
      <c r="Q1873" s="185">
        <f t="shared" si="59"/>
        <v>3.9999999999999758E-4</v>
      </c>
    </row>
    <row r="1874" spans="1:17" x14ac:dyDescent="0.25">
      <c r="A1874" s="105">
        <v>41759</v>
      </c>
      <c r="B1874" t="s">
        <v>121</v>
      </c>
      <c r="C1874" s="108">
        <v>4.24E-2</v>
      </c>
      <c r="D1874" s="108">
        <v>4.3400000000000001E-2</v>
      </c>
      <c r="E1874" s="108">
        <v>4.7699999999999999E-2</v>
      </c>
      <c r="F1874" s="108">
        <v>4.4499999999999998E-2</v>
      </c>
      <c r="G1874" s="187">
        <v>0</v>
      </c>
      <c r="H1874" s="108"/>
      <c r="I1874" s="108">
        <v>4.2099999999999999E-2</v>
      </c>
      <c r="J1874" s="108"/>
      <c r="K1874" s="108">
        <v>4.3799999999999999E-2</v>
      </c>
      <c r="L1874" s="108">
        <v>4.8300000000000003E-2</v>
      </c>
      <c r="M1874" s="108"/>
      <c r="N1874" s="108"/>
      <c r="O1874" s="189">
        <f t="shared" si="58"/>
        <v>41730</v>
      </c>
      <c r="Q1874" s="185">
        <f t="shared" si="59"/>
        <v>3.9999999999999758E-4</v>
      </c>
    </row>
    <row r="1875" spans="1:17" x14ac:dyDescent="0.25">
      <c r="A1875" s="105">
        <v>41760</v>
      </c>
      <c r="B1875" t="s">
        <v>121</v>
      </c>
      <c r="C1875" s="108">
        <v>4.1799999999999997E-2</v>
      </c>
      <c r="D1875" s="108">
        <v>4.2799999999999998E-2</v>
      </c>
      <c r="E1875" s="108">
        <v>4.7E-2</v>
      </c>
      <c r="F1875" s="108">
        <v>4.3900000000000002E-2</v>
      </c>
      <c r="G1875" s="187">
        <v>0</v>
      </c>
      <c r="H1875" s="108"/>
      <c r="I1875" s="108">
        <v>4.1599999999999998E-2</v>
      </c>
      <c r="J1875" s="108"/>
      <c r="K1875" s="108">
        <v>4.3299999999999998E-2</v>
      </c>
      <c r="L1875" s="108">
        <v>4.7699999999999992E-2</v>
      </c>
      <c r="M1875" s="108"/>
      <c r="N1875" s="108"/>
      <c r="O1875" s="189">
        <f t="shared" si="58"/>
        <v>41760</v>
      </c>
      <c r="Q1875" s="185">
        <f t="shared" si="59"/>
        <v>5.0000000000000044E-4</v>
      </c>
    </row>
    <row r="1876" spans="1:17" x14ac:dyDescent="0.25">
      <c r="A1876" s="105">
        <v>41761</v>
      </c>
      <c r="B1876" t="s">
        <v>121</v>
      </c>
      <c r="C1876" s="108">
        <v>4.1399999999999999E-2</v>
      </c>
      <c r="D1876" s="108">
        <v>4.24E-2</v>
      </c>
      <c r="E1876" s="108">
        <v>4.6699999999999998E-2</v>
      </c>
      <c r="F1876" s="108">
        <v>4.3499999999999997E-2</v>
      </c>
      <c r="G1876" s="187">
        <v>0</v>
      </c>
      <c r="H1876" s="108"/>
      <c r="I1876" s="108">
        <v>4.1200000000000001E-2</v>
      </c>
      <c r="J1876" s="108"/>
      <c r="K1876" s="108">
        <v>4.2900000000000001E-2</v>
      </c>
      <c r="L1876" s="108">
        <v>4.7400000000000005E-2</v>
      </c>
      <c r="M1876" s="108"/>
      <c r="N1876" s="108"/>
      <c r="O1876" s="189">
        <f t="shared" si="58"/>
        <v>41760</v>
      </c>
      <c r="Q1876" s="185">
        <f t="shared" si="59"/>
        <v>5.0000000000000044E-4</v>
      </c>
    </row>
    <row r="1877" spans="1:17" x14ac:dyDescent="0.25">
      <c r="A1877" s="105">
        <v>41764</v>
      </c>
      <c r="B1877" t="s">
        <v>121</v>
      </c>
      <c r="C1877" s="108">
        <v>4.1799999999999997E-2</v>
      </c>
      <c r="D1877" s="108">
        <v>4.2799999999999998E-2</v>
      </c>
      <c r="E1877" s="108">
        <v>4.7199999999999999E-2</v>
      </c>
      <c r="F1877" s="108">
        <v>4.3900000000000002E-2</v>
      </c>
      <c r="G1877" s="187">
        <v>0</v>
      </c>
      <c r="H1877" s="108"/>
      <c r="I1877" s="108">
        <v>4.1599999999999998E-2</v>
      </c>
      <c r="J1877" s="108"/>
      <c r="K1877" s="108">
        <v>4.3299999999999998E-2</v>
      </c>
      <c r="L1877" s="108">
        <v>4.7800000000000002E-2</v>
      </c>
      <c r="M1877" s="108"/>
      <c r="N1877" s="108"/>
      <c r="O1877" s="189">
        <f t="shared" si="58"/>
        <v>41760</v>
      </c>
      <c r="Q1877" s="185">
        <f t="shared" si="59"/>
        <v>5.0000000000000044E-4</v>
      </c>
    </row>
    <row r="1878" spans="1:17" x14ac:dyDescent="0.25">
      <c r="A1878" s="105">
        <v>41765</v>
      </c>
      <c r="B1878" t="s">
        <v>121</v>
      </c>
      <c r="C1878" s="108">
        <v>4.1500000000000002E-2</v>
      </c>
      <c r="D1878" s="108">
        <v>4.2599999999999999E-2</v>
      </c>
      <c r="E1878" s="108">
        <v>4.6899999999999997E-2</v>
      </c>
      <c r="F1878" s="108">
        <v>4.3700000000000003E-2</v>
      </c>
      <c r="G1878" s="187">
        <v>0</v>
      </c>
      <c r="H1878" s="108"/>
      <c r="I1878" s="108">
        <v>4.1299999999999996E-2</v>
      </c>
      <c r="J1878" s="108"/>
      <c r="K1878" s="108">
        <v>4.2999999999999997E-2</v>
      </c>
      <c r="L1878" s="108">
        <v>4.7599999999999996E-2</v>
      </c>
      <c r="M1878" s="108"/>
      <c r="N1878" s="108"/>
      <c r="O1878" s="189">
        <f t="shared" si="58"/>
        <v>41760</v>
      </c>
      <c r="Q1878" s="185">
        <f t="shared" si="59"/>
        <v>3.9999999999999758E-4</v>
      </c>
    </row>
    <row r="1879" spans="1:17" x14ac:dyDescent="0.25">
      <c r="A1879" s="105">
        <v>41766</v>
      </c>
      <c r="B1879" t="s">
        <v>121</v>
      </c>
      <c r="C1879" s="108">
        <v>4.1700000000000001E-2</v>
      </c>
      <c r="D1879" s="108">
        <v>4.2700000000000002E-2</v>
      </c>
      <c r="E1879" s="108">
        <v>4.7100000000000003E-2</v>
      </c>
      <c r="F1879" s="108">
        <v>4.3799999999999999E-2</v>
      </c>
      <c r="G1879" s="187">
        <v>0</v>
      </c>
      <c r="H1879" s="108"/>
      <c r="I1879" s="108">
        <v>4.1599999999999998E-2</v>
      </c>
      <c r="J1879" s="108"/>
      <c r="K1879" s="108">
        <v>4.3200000000000002E-2</v>
      </c>
      <c r="L1879" s="108">
        <v>4.7800000000000002E-2</v>
      </c>
      <c r="M1879" s="108"/>
      <c r="N1879" s="108"/>
      <c r="O1879" s="189">
        <f t="shared" si="58"/>
        <v>41760</v>
      </c>
      <c r="Q1879" s="185">
        <f t="shared" si="59"/>
        <v>5.0000000000000044E-4</v>
      </c>
    </row>
    <row r="1880" spans="1:17" x14ac:dyDescent="0.25">
      <c r="A1880" s="105">
        <v>41767</v>
      </c>
      <c r="B1880" t="s">
        <v>121</v>
      </c>
      <c r="C1880" s="108">
        <v>4.1799999999999997E-2</v>
      </c>
      <c r="D1880" s="108">
        <v>4.2900000000000001E-2</v>
      </c>
      <c r="E1880" s="108">
        <v>4.7199999999999999E-2</v>
      </c>
      <c r="F1880" s="108">
        <v>4.3999999999999997E-2</v>
      </c>
      <c r="G1880" s="187">
        <v>0</v>
      </c>
      <c r="H1880" s="108"/>
      <c r="I1880" s="108">
        <v>4.1700000000000001E-2</v>
      </c>
      <c r="J1880" s="108"/>
      <c r="K1880" s="108">
        <v>4.3400000000000001E-2</v>
      </c>
      <c r="L1880" s="108">
        <v>4.7899999999999998E-2</v>
      </c>
      <c r="M1880" s="108"/>
      <c r="N1880" s="108"/>
      <c r="O1880" s="189">
        <f t="shared" si="58"/>
        <v>41760</v>
      </c>
      <c r="Q1880" s="185">
        <f t="shared" si="59"/>
        <v>5.0000000000000044E-4</v>
      </c>
    </row>
    <row r="1881" spans="1:17" x14ac:dyDescent="0.25">
      <c r="A1881" s="105">
        <v>41768</v>
      </c>
      <c r="B1881" t="s">
        <v>121</v>
      </c>
      <c r="C1881" s="108">
        <v>4.2200000000000001E-2</v>
      </c>
      <c r="D1881" s="108">
        <v>4.3299999999999998E-2</v>
      </c>
      <c r="E1881" s="108">
        <v>4.7600000000000003E-2</v>
      </c>
      <c r="F1881" s="108">
        <v>4.4400000000000002E-2</v>
      </c>
      <c r="G1881" s="187">
        <v>0</v>
      </c>
      <c r="H1881" s="108"/>
      <c r="I1881" s="108">
        <v>4.2099999999999999E-2</v>
      </c>
      <c r="J1881" s="108"/>
      <c r="K1881" s="108">
        <v>4.3799999999999999E-2</v>
      </c>
      <c r="L1881" s="108">
        <v>4.8300000000000003E-2</v>
      </c>
      <c r="M1881" s="108"/>
      <c r="N1881" s="108"/>
      <c r="O1881" s="189">
        <f t="shared" si="58"/>
        <v>41760</v>
      </c>
      <c r="Q1881" s="185">
        <f t="shared" si="59"/>
        <v>5.0000000000000044E-4</v>
      </c>
    </row>
    <row r="1882" spans="1:17" x14ac:dyDescent="0.25">
      <c r="A1882" s="105">
        <v>41771</v>
      </c>
      <c r="B1882" t="s">
        <v>121</v>
      </c>
      <c r="C1882" s="108">
        <v>4.2500000000000003E-2</v>
      </c>
      <c r="D1882" s="108">
        <v>4.36E-2</v>
      </c>
      <c r="E1882" s="108">
        <v>4.7899999999999998E-2</v>
      </c>
      <c r="F1882" s="108">
        <v>4.4699999999999997E-2</v>
      </c>
      <c r="G1882" s="187">
        <v>0</v>
      </c>
      <c r="H1882" s="108"/>
      <c r="I1882" s="108">
        <v>4.24E-2</v>
      </c>
      <c r="J1882" s="108"/>
      <c r="K1882" s="108">
        <v>4.41E-2</v>
      </c>
      <c r="L1882" s="108">
        <v>4.8600000000000004E-2</v>
      </c>
      <c r="M1882" s="108"/>
      <c r="N1882" s="108"/>
      <c r="O1882" s="189">
        <f t="shared" si="58"/>
        <v>41760</v>
      </c>
      <c r="Q1882" s="185">
        <f t="shared" si="59"/>
        <v>5.0000000000000044E-4</v>
      </c>
    </row>
    <row r="1883" spans="1:17" x14ac:dyDescent="0.25">
      <c r="A1883" s="105">
        <v>41773</v>
      </c>
      <c r="B1883" t="s">
        <v>121</v>
      </c>
      <c r="C1883" s="108">
        <v>4.1399999999999999E-2</v>
      </c>
      <c r="D1883" s="108">
        <v>4.24E-2</v>
      </c>
      <c r="E1883" s="108">
        <v>4.6699999999999998E-2</v>
      </c>
      <c r="F1883" s="108">
        <v>4.3499999999999997E-2</v>
      </c>
      <c r="G1883" s="187">
        <v>0</v>
      </c>
      <c r="H1883" s="108"/>
      <c r="I1883" s="108">
        <v>4.1200000000000001E-2</v>
      </c>
      <c r="J1883" s="108"/>
      <c r="K1883" s="108">
        <v>4.2900000000000001E-2</v>
      </c>
      <c r="L1883" s="108">
        <v>4.7400000000000005E-2</v>
      </c>
      <c r="M1883" s="108"/>
      <c r="N1883" s="108"/>
      <c r="O1883" s="189">
        <f t="shared" si="58"/>
        <v>41760</v>
      </c>
      <c r="Q1883" s="185">
        <f t="shared" si="59"/>
        <v>5.0000000000000044E-4</v>
      </c>
    </row>
    <row r="1884" spans="1:17" x14ac:dyDescent="0.25">
      <c r="A1884" s="105">
        <v>41774</v>
      </c>
      <c r="B1884" t="s">
        <v>121</v>
      </c>
      <c r="C1884" s="108">
        <v>4.1099999999999998E-2</v>
      </c>
      <c r="D1884" s="108">
        <v>4.2000000000000003E-2</v>
      </c>
      <c r="E1884" s="108">
        <v>4.6399999999999997E-2</v>
      </c>
      <c r="F1884" s="108">
        <v>4.3200000000000002E-2</v>
      </c>
      <c r="G1884" s="187">
        <v>0</v>
      </c>
      <c r="H1884" s="108"/>
      <c r="I1884" s="108">
        <v>4.0800000000000003E-2</v>
      </c>
      <c r="J1884" s="108"/>
      <c r="K1884" s="108">
        <v>4.2500000000000003E-2</v>
      </c>
      <c r="L1884" s="108">
        <v>4.7199999999999999E-2</v>
      </c>
      <c r="M1884" s="108"/>
      <c r="N1884" s="108"/>
      <c r="O1884" s="189">
        <f t="shared" si="58"/>
        <v>41760</v>
      </c>
      <c r="Q1884" s="185">
        <f t="shared" si="59"/>
        <v>5.0000000000000044E-4</v>
      </c>
    </row>
    <row r="1885" spans="1:17" x14ac:dyDescent="0.25">
      <c r="A1885" s="105">
        <v>41775</v>
      </c>
      <c r="B1885" t="s">
        <v>121</v>
      </c>
      <c r="C1885" s="108">
        <v>4.1200000000000001E-2</v>
      </c>
      <c r="D1885" s="108">
        <v>4.2099999999999999E-2</v>
      </c>
      <c r="E1885" s="108">
        <v>4.6399999999999997E-2</v>
      </c>
      <c r="F1885" s="108">
        <v>4.3200000000000002E-2</v>
      </c>
      <c r="G1885" s="187">
        <v>0</v>
      </c>
      <c r="H1885" s="108"/>
      <c r="I1885" s="108">
        <v>4.0899999999999999E-2</v>
      </c>
      <c r="J1885" s="108"/>
      <c r="K1885" s="108">
        <v>4.2599999999999999E-2</v>
      </c>
      <c r="L1885" s="108">
        <v>4.7199999999999999E-2</v>
      </c>
      <c r="M1885" s="108"/>
      <c r="N1885" s="108"/>
      <c r="O1885" s="189">
        <f t="shared" si="58"/>
        <v>41760</v>
      </c>
      <c r="Q1885" s="185">
        <f t="shared" si="59"/>
        <v>5.0000000000000044E-4</v>
      </c>
    </row>
    <row r="1886" spans="1:17" x14ac:dyDescent="0.25">
      <c r="A1886" s="105">
        <v>41778</v>
      </c>
      <c r="B1886" t="s">
        <v>121</v>
      </c>
      <c r="C1886" s="108">
        <v>4.1599999999999998E-2</v>
      </c>
      <c r="D1886" s="108">
        <v>4.2500000000000003E-2</v>
      </c>
      <c r="E1886" s="108">
        <v>4.6800000000000001E-2</v>
      </c>
      <c r="F1886" s="108">
        <v>4.36E-2</v>
      </c>
      <c r="G1886" s="187">
        <v>0</v>
      </c>
      <c r="H1886" s="108"/>
      <c r="I1886" s="108">
        <v>4.1500000000000002E-2</v>
      </c>
      <c r="J1886" s="108"/>
      <c r="K1886" s="108">
        <v>4.2999999999999997E-2</v>
      </c>
      <c r="L1886" s="108">
        <v>4.7599999999999996E-2</v>
      </c>
      <c r="M1886" s="108"/>
      <c r="N1886" s="108"/>
      <c r="O1886" s="189">
        <f t="shared" si="58"/>
        <v>41760</v>
      </c>
      <c r="Q1886" s="185">
        <f t="shared" si="59"/>
        <v>4.9999999999999351E-4</v>
      </c>
    </row>
    <row r="1887" spans="1:17" x14ac:dyDescent="0.25">
      <c r="A1887" s="105">
        <v>41779</v>
      </c>
      <c r="B1887" t="s">
        <v>121</v>
      </c>
      <c r="C1887" s="108">
        <v>4.1500000000000002E-2</v>
      </c>
      <c r="D1887" s="108">
        <v>4.24E-2</v>
      </c>
      <c r="E1887" s="108">
        <v>4.6699999999999998E-2</v>
      </c>
      <c r="F1887" s="108">
        <v>4.3499999999999997E-2</v>
      </c>
      <c r="G1887" s="187">
        <v>0</v>
      </c>
      <c r="H1887" s="108"/>
      <c r="I1887" s="108">
        <v>4.1500000000000002E-2</v>
      </c>
      <c r="J1887" s="108"/>
      <c r="K1887" s="108">
        <v>4.2900000000000001E-2</v>
      </c>
      <c r="L1887" s="108">
        <v>4.7500000000000001E-2</v>
      </c>
      <c r="M1887" s="108"/>
      <c r="N1887" s="108"/>
      <c r="O1887" s="189">
        <f t="shared" si="58"/>
        <v>41760</v>
      </c>
      <c r="Q1887" s="185">
        <f t="shared" si="59"/>
        <v>5.0000000000000044E-4</v>
      </c>
    </row>
    <row r="1888" spans="1:17" x14ac:dyDescent="0.25">
      <c r="A1888" s="105">
        <v>41780</v>
      </c>
      <c r="B1888" t="s">
        <v>121</v>
      </c>
      <c r="C1888" s="108">
        <v>4.19E-2</v>
      </c>
      <c r="D1888" s="108">
        <v>4.2900000000000001E-2</v>
      </c>
      <c r="E1888" s="108">
        <v>4.7199999999999999E-2</v>
      </c>
      <c r="F1888" s="108">
        <v>4.3999999999999997E-2</v>
      </c>
      <c r="G1888" s="187">
        <v>0</v>
      </c>
      <c r="H1888" s="108"/>
      <c r="I1888" s="108">
        <v>4.1900000000000007E-2</v>
      </c>
      <c r="J1888" s="108"/>
      <c r="K1888" s="108">
        <v>4.3400000000000001E-2</v>
      </c>
      <c r="L1888" s="108">
        <v>4.8000000000000001E-2</v>
      </c>
      <c r="M1888" s="108"/>
      <c r="N1888" s="108"/>
      <c r="O1888" s="189">
        <f t="shared" si="58"/>
        <v>41760</v>
      </c>
      <c r="Q1888" s="185">
        <f t="shared" si="59"/>
        <v>5.0000000000000044E-4</v>
      </c>
    </row>
    <row r="1889" spans="1:17" x14ac:dyDescent="0.25">
      <c r="A1889" s="105">
        <v>41781</v>
      </c>
      <c r="B1889" t="s">
        <v>121</v>
      </c>
      <c r="C1889" s="108">
        <v>4.2099999999999999E-2</v>
      </c>
      <c r="D1889" s="108">
        <v>4.2900000000000001E-2</v>
      </c>
      <c r="E1889" s="108">
        <v>4.7300000000000002E-2</v>
      </c>
      <c r="F1889" s="108">
        <v>4.41E-2</v>
      </c>
      <c r="G1889" s="187">
        <v>0</v>
      </c>
      <c r="H1889" s="108"/>
      <c r="I1889" s="108">
        <v>4.2300000000000004E-2</v>
      </c>
      <c r="J1889" s="108"/>
      <c r="K1889" s="108">
        <v>4.3499999999999997E-2</v>
      </c>
      <c r="L1889" s="108">
        <v>4.8099999999999997E-2</v>
      </c>
      <c r="M1889" s="108"/>
      <c r="N1889" s="108"/>
      <c r="O1889" s="189">
        <f t="shared" si="58"/>
        <v>41760</v>
      </c>
      <c r="Q1889" s="185">
        <f t="shared" si="59"/>
        <v>5.9999999999999637E-4</v>
      </c>
    </row>
    <row r="1890" spans="1:17" x14ac:dyDescent="0.25">
      <c r="A1890" s="105">
        <v>41782</v>
      </c>
      <c r="B1890" t="s">
        <v>121</v>
      </c>
      <c r="C1890" s="108">
        <v>4.1700000000000001E-2</v>
      </c>
      <c r="D1890" s="108">
        <v>4.2599999999999999E-2</v>
      </c>
      <c r="E1890" s="108">
        <v>4.7E-2</v>
      </c>
      <c r="F1890" s="108">
        <v>4.3799999999999999E-2</v>
      </c>
      <c r="G1890" s="187">
        <v>0</v>
      </c>
      <c r="H1890" s="108"/>
      <c r="I1890" s="108">
        <v>4.1900000000000007E-2</v>
      </c>
      <c r="J1890" s="108"/>
      <c r="K1890" s="108">
        <v>4.3200000000000002E-2</v>
      </c>
      <c r="L1890" s="108">
        <v>4.7800000000000002E-2</v>
      </c>
      <c r="M1890" s="108"/>
      <c r="N1890" s="108"/>
      <c r="O1890" s="189">
        <f t="shared" si="58"/>
        <v>41760</v>
      </c>
      <c r="Q1890" s="185">
        <f t="shared" si="59"/>
        <v>6.0000000000000331E-4</v>
      </c>
    </row>
    <row r="1891" spans="1:17" x14ac:dyDescent="0.25">
      <c r="A1891" s="105">
        <v>41786</v>
      </c>
      <c r="B1891" t="s">
        <v>121</v>
      </c>
      <c r="C1891" s="108">
        <v>4.1399999999999999E-2</v>
      </c>
      <c r="D1891" s="108">
        <v>4.2299999999999997E-2</v>
      </c>
      <c r="E1891" s="108">
        <v>4.6699999999999998E-2</v>
      </c>
      <c r="F1891" s="108">
        <v>4.3499999999999997E-2</v>
      </c>
      <c r="G1891" s="187">
        <v>0</v>
      </c>
      <c r="H1891" s="108"/>
      <c r="I1891" s="108">
        <v>4.2099999999999999E-2</v>
      </c>
      <c r="J1891" s="108"/>
      <c r="K1891" s="108">
        <v>4.2900000000000001E-2</v>
      </c>
      <c r="L1891" s="108">
        <v>4.7500000000000001E-2</v>
      </c>
      <c r="M1891" s="108"/>
      <c r="N1891" s="108"/>
      <c r="O1891" s="189">
        <f t="shared" si="58"/>
        <v>41760</v>
      </c>
      <c r="Q1891" s="185">
        <f t="shared" si="59"/>
        <v>6.0000000000000331E-4</v>
      </c>
    </row>
    <row r="1892" spans="1:17" x14ac:dyDescent="0.25">
      <c r="A1892" s="105">
        <v>41787</v>
      </c>
      <c r="B1892" t="s">
        <v>121</v>
      </c>
      <c r="C1892" s="108">
        <v>4.0599999999999997E-2</v>
      </c>
      <c r="D1892" s="108">
        <v>4.1599999999999998E-2</v>
      </c>
      <c r="E1892" s="108">
        <v>4.5900000000000003E-2</v>
      </c>
      <c r="F1892" s="108">
        <v>4.2700000000000002E-2</v>
      </c>
      <c r="G1892" s="187">
        <v>0</v>
      </c>
      <c r="H1892" s="108"/>
      <c r="I1892" s="108">
        <v>4.1299999999999996E-2</v>
      </c>
      <c r="J1892" s="108"/>
      <c r="K1892" s="108">
        <v>4.2099999999999999E-2</v>
      </c>
      <c r="L1892" s="108">
        <v>4.6699999999999998E-2</v>
      </c>
      <c r="M1892" s="108"/>
      <c r="N1892" s="108"/>
      <c r="O1892" s="189">
        <f t="shared" si="58"/>
        <v>41760</v>
      </c>
      <c r="Q1892" s="185">
        <f t="shared" si="59"/>
        <v>5.0000000000000044E-4</v>
      </c>
    </row>
    <row r="1893" spans="1:17" x14ac:dyDescent="0.25">
      <c r="A1893" s="105">
        <v>41788</v>
      </c>
      <c r="B1893" t="s">
        <v>121</v>
      </c>
      <c r="C1893" s="108">
        <v>4.1000000000000002E-2</v>
      </c>
      <c r="D1893" s="108">
        <v>4.1799999999999997E-2</v>
      </c>
      <c r="E1893" s="108">
        <v>4.6100000000000002E-2</v>
      </c>
      <c r="F1893" s="108">
        <v>4.2999999999999997E-2</v>
      </c>
      <c r="G1893" s="187">
        <v>0</v>
      </c>
      <c r="H1893" s="108"/>
      <c r="I1893" s="108">
        <v>4.1500000000000002E-2</v>
      </c>
      <c r="J1893" s="108"/>
      <c r="K1893" s="108">
        <v>4.2300000000000004E-2</v>
      </c>
      <c r="L1893" s="108">
        <v>4.6900000000000004E-2</v>
      </c>
      <c r="M1893" s="108"/>
      <c r="N1893" s="108"/>
      <c r="O1893" s="189">
        <f t="shared" si="58"/>
        <v>41760</v>
      </c>
      <c r="Q1893" s="185">
        <f t="shared" si="59"/>
        <v>5.0000000000000738E-4</v>
      </c>
    </row>
    <row r="1894" spans="1:17" x14ac:dyDescent="0.25">
      <c r="A1894" s="105">
        <v>41789</v>
      </c>
      <c r="B1894" t="s">
        <v>121</v>
      </c>
      <c r="C1894" s="108">
        <v>4.1099999999999998E-2</v>
      </c>
      <c r="D1894" s="108">
        <v>4.19E-2</v>
      </c>
      <c r="E1894" s="108">
        <v>4.6199999999999998E-2</v>
      </c>
      <c r="F1894" s="108">
        <v>4.3099999999999999E-2</v>
      </c>
      <c r="G1894" s="187">
        <v>0</v>
      </c>
      <c r="H1894" s="108"/>
      <c r="I1894" s="108">
        <v>4.1599999999999998E-2</v>
      </c>
      <c r="J1894" s="108"/>
      <c r="K1894" s="108">
        <v>4.24E-2</v>
      </c>
      <c r="L1894" s="108">
        <v>4.7E-2</v>
      </c>
      <c r="M1894" s="108"/>
      <c r="N1894" s="108"/>
      <c r="O1894" s="189">
        <f t="shared" si="58"/>
        <v>41760</v>
      </c>
      <c r="Q1894" s="185">
        <f t="shared" si="59"/>
        <v>5.0000000000000044E-4</v>
      </c>
    </row>
    <row r="1895" spans="1:17" x14ac:dyDescent="0.25">
      <c r="A1895" s="105">
        <v>41792</v>
      </c>
      <c r="B1895" t="s">
        <v>121</v>
      </c>
      <c r="C1895" s="108">
        <v>4.1700000000000001E-2</v>
      </c>
      <c r="D1895" s="108">
        <v>4.2500000000000003E-2</v>
      </c>
      <c r="E1895" s="108">
        <v>4.6899999999999997E-2</v>
      </c>
      <c r="F1895" s="108">
        <v>4.3700000000000003E-2</v>
      </c>
      <c r="G1895" s="187">
        <v>0</v>
      </c>
      <c r="H1895" s="108"/>
      <c r="I1895" s="108">
        <v>4.2199999999999994E-2</v>
      </c>
      <c r="J1895" s="108"/>
      <c r="K1895" s="108">
        <v>4.3099999999999999E-2</v>
      </c>
      <c r="L1895" s="108">
        <v>4.7599999999999996E-2</v>
      </c>
      <c r="M1895" s="108"/>
      <c r="N1895" s="108"/>
      <c r="O1895" s="189">
        <f t="shared" si="58"/>
        <v>41791</v>
      </c>
      <c r="Q1895" s="185">
        <f t="shared" si="59"/>
        <v>5.9999999999999637E-4</v>
      </c>
    </row>
    <row r="1896" spans="1:17" x14ac:dyDescent="0.25">
      <c r="A1896" s="105">
        <v>41793</v>
      </c>
      <c r="B1896" t="s">
        <v>121</v>
      </c>
      <c r="C1896" s="108">
        <v>4.2299999999999997E-2</v>
      </c>
      <c r="D1896" s="108">
        <v>4.3099999999999999E-2</v>
      </c>
      <c r="E1896" s="108">
        <v>4.7500000000000001E-2</v>
      </c>
      <c r="F1896" s="108">
        <v>4.4299999999999999E-2</v>
      </c>
      <c r="G1896" s="187">
        <v>0</v>
      </c>
      <c r="H1896" s="108"/>
      <c r="I1896" s="108">
        <v>4.2800000000000005E-2</v>
      </c>
      <c r="J1896" s="108"/>
      <c r="K1896" s="108">
        <v>4.3700000000000003E-2</v>
      </c>
      <c r="L1896" s="108">
        <v>4.82E-2</v>
      </c>
      <c r="M1896" s="108"/>
      <c r="N1896" s="108"/>
      <c r="O1896" s="189">
        <f t="shared" si="58"/>
        <v>41791</v>
      </c>
      <c r="Q1896" s="185">
        <f t="shared" si="59"/>
        <v>6.0000000000000331E-4</v>
      </c>
    </row>
    <row r="1897" spans="1:17" x14ac:dyDescent="0.25">
      <c r="A1897" s="105">
        <v>41794</v>
      </c>
      <c r="B1897" t="s">
        <v>121</v>
      </c>
      <c r="C1897" s="108">
        <v>4.2500000000000003E-2</v>
      </c>
      <c r="D1897" s="108">
        <v>4.3200000000000002E-2</v>
      </c>
      <c r="E1897" s="108">
        <v>4.7699999999999999E-2</v>
      </c>
      <c r="F1897" s="108">
        <v>4.4499999999999998E-2</v>
      </c>
      <c r="G1897" s="187">
        <v>0</v>
      </c>
      <c r="H1897" s="108"/>
      <c r="I1897" s="108">
        <v>4.2800000000000005E-2</v>
      </c>
      <c r="J1897" s="108"/>
      <c r="K1897" s="108">
        <v>4.3799999999999999E-2</v>
      </c>
      <c r="L1897" s="108">
        <v>4.8399999999999999E-2</v>
      </c>
      <c r="M1897" s="108"/>
      <c r="N1897" s="108"/>
      <c r="O1897" s="189">
        <f t="shared" si="58"/>
        <v>41791</v>
      </c>
      <c r="Q1897" s="185">
        <f t="shared" si="59"/>
        <v>5.9999999999999637E-4</v>
      </c>
    </row>
    <row r="1898" spans="1:17" x14ac:dyDescent="0.25">
      <c r="A1898" s="105">
        <v>41795</v>
      </c>
      <c r="B1898" t="s">
        <v>121</v>
      </c>
      <c r="C1898" s="108">
        <v>4.24E-2</v>
      </c>
      <c r="D1898" s="108">
        <v>4.3099999999999999E-2</v>
      </c>
      <c r="E1898" s="108">
        <v>4.7600000000000003E-2</v>
      </c>
      <c r="F1898" s="108">
        <v>4.4400000000000002E-2</v>
      </c>
      <c r="G1898" s="187">
        <v>0</v>
      </c>
      <c r="H1898" s="108"/>
      <c r="I1898" s="108">
        <v>4.2699999999999995E-2</v>
      </c>
      <c r="J1898" s="108"/>
      <c r="K1898" s="108">
        <v>4.3700000000000003E-2</v>
      </c>
      <c r="L1898" s="108">
        <v>4.8300000000000003E-2</v>
      </c>
      <c r="M1898" s="108"/>
      <c r="N1898" s="108"/>
      <c r="O1898" s="189">
        <f t="shared" si="58"/>
        <v>41791</v>
      </c>
      <c r="Q1898" s="185">
        <f t="shared" si="59"/>
        <v>6.0000000000000331E-4</v>
      </c>
    </row>
    <row r="1899" spans="1:17" x14ac:dyDescent="0.25">
      <c r="A1899" s="105">
        <v>41796</v>
      </c>
      <c r="B1899" t="s">
        <v>121</v>
      </c>
      <c r="C1899" s="108">
        <v>4.2500000000000003E-2</v>
      </c>
      <c r="D1899" s="108">
        <v>4.3200000000000002E-2</v>
      </c>
      <c r="E1899" s="108">
        <v>4.7600000000000003E-2</v>
      </c>
      <c r="F1899" s="108">
        <v>4.4400000000000002E-2</v>
      </c>
      <c r="G1899" s="187">
        <v>0</v>
      </c>
      <c r="H1899" s="108"/>
      <c r="I1899" s="108">
        <v>4.2800000000000005E-2</v>
      </c>
      <c r="J1899" s="108"/>
      <c r="K1899" s="108">
        <v>4.3799999999999999E-2</v>
      </c>
      <c r="L1899" s="108">
        <v>4.8300000000000003E-2</v>
      </c>
      <c r="M1899" s="108"/>
      <c r="N1899" s="108"/>
      <c r="O1899" s="189">
        <f t="shared" si="58"/>
        <v>41791</v>
      </c>
      <c r="Q1899" s="185">
        <f t="shared" si="59"/>
        <v>5.9999999999999637E-4</v>
      </c>
    </row>
    <row r="1900" spans="1:17" x14ac:dyDescent="0.25">
      <c r="A1900" s="105">
        <v>41799</v>
      </c>
      <c r="B1900" t="s">
        <v>121</v>
      </c>
      <c r="C1900" s="108">
        <v>4.2700000000000002E-2</v>
      </c>
      <c r="D1900" s="108">
        <v>4.3299999999999998E-2</v>
      </c>
      <c r="E1900" s="108">
        <v>4.7699999999999999E-2</v>
      </c>
      <c r="F1900" s="108">
        <v>4.4600000000000001E-2</v>
      </c>
      <c r="G1900" s="187">
        <v>0</v>
      </c>
      <c r="H1900" s="108"/>
      <c r="I1900" s="108">
        <v>4.2900000000000001E-2</v>
      </c>
      <c r="J1900" s="108"/>
      <c r="K1900" s="108">
        <v>4.3899999999999995E-2</v>
      </c>
      <c r="L1900" s="108">
        <v>4.8399999999999999E-2</v>
      </c>
      <c r="M1900" s="108"/>
      <c r="N1900" s="108"/>
      <c r="O1900" s="189">
        <f t="shared" si="58"/>
        <v>41791</v>
      </c>
      <c r="Q1900" s="185">
        <f t="shared" si="59"/>
        <v>5.9999999999999637E-4</v>
      </c>
    </row>
    <row r="1901" spans="1:17" x14ac:dyDescent="0.25">
      <c r="A1901" s="105">
        <v>41800</v>
      </c>
      <c r="B1901" t="s">
        <v>121</v>
      </c>
      <c r="C1901" s="108">
        <v>4.2700000000000002E-2</v>
      </c>
      <c r="D1901" s="108">
        <v>4.3400000000000001E-2</v>
      </c>
      <c r="E1901" s="108">
        <v>4.7800000000000002E-2</v>
      </c>
      <c r="F1901" s="108">
        <v>4.4600000000000001E-2</v>
      </c>
      <c r="G1901" s="187">
        <v>0</v>
      </c>
      <c r="H1901" s="108"/>
      <c r="I1901" s="108">
        <v>4.3099999999999999E-2</v>
      </c>
      <c r="J1901" s="108"/>
      <c r="K1901" s="108">
        <v>4.4000000000000004E-2</v>
      </c>
      <c r="L1901" s="108">
        <v>4.8499999999999995E-2</v>
      </c>
      <c r="M1901" s="108"/>
      <c r="N1901" s="108"/>
      <c r="O1901" s="189">
        <f t="shared" si="58"/>
        <v>41791</v>
      </c>
      <c r="Q1901" s="185">
        <f t="shared" si="59"/>
        <v>6.0000000000000331E-4</v>
      </c>
    </row>
    <row r="1902" spans="1:17" x14ac:dyDescent="0.25">
      <c r="A1902" s="105">
        <v>41801</v>
      </c>
      <c r="B1902" t="s">
        <v>121</v>
      </c>
      <c r="C1902" s="108">
        <v>4.2799999999999998E-2</v>
      </c>
      <c r="D1902" s="108">
        <v>4.3400000000000001E-2</v>
      </c>
      <c r="E1902" s="108">
        <v>4.7800000000000002E-2</v>
      </c>
      <c r="F1902" s="108">
        <v>4.4699999999999997E-2</v>
      </c>
      <c r="G1902" s="187">
        <v>0</v>
      </c>
      <c r="H1902" s="108"/>
      <c r="I1902" s="108">
        <v>4.3099999999999999E-2</v>
      </c>
      <c r="J1902" s="108"/>
      <c r="K1902" s="108">
        <v>4.4000000000000004E-2</v>
      </c>
      <c r="L1902" s="108">
        <v>4.8499999999999995E-2</v>
      </c>
      <c r="M1902" s="108"/>
      <c r="N1902" s="108"/>
      <c r="O1902" s="189">
        <f t="shared" si="58"/>
        <v>41791</v>
      </c>
      <c r="Q1902" s="185">
        <f t="shared" si="59"/>
        <v>6.0000000000000331E-4</v>
      </c>
    </row>
    <row r="1903" spans="1:17" x14ac:dyDescent="0.25">
      <c r="A1903" s="105">
        <v>41802</v>
      </c>
      <c r="B1903" t="s">
        <v>121</v>
      </c>
      <c r="C1903" s="108">
        <v>4.2200000000000001E-2</v>
      </c>
      <c r="D1903" s="108">
        <v>4.2799999999999998E-2</v>
      </c>
      <c r="E1903" s="108">
        <v>4.7199999999999999E-2</v>
      </c>
      <c r="F1903" s="108">
        <v>4.41E-2</v>
      </c>
      <c r="G1903" s="187">
        <v>0</v>
      </c>
      <c r="H1903" s="108"/>
      <c r="I1903" s="108">
        <v>4.2500000000000003E-2</v>
      </c>
      <c r="J1903" s="108"/>
      <c r="K1903" s="108">
        <v>4.3400000000000001E-2</v>
      </c>
      <c r="L1903" s="108">
        <v>4.7899999999999998E-2</v>
      </c>
      <c r="M1903" s="108"/>
      <c r="N1903" s="108"/>
      <c r="O1903" s="189">
        <f t="shared" si="58"/>
        <v>41791</v>
      </c>
      <c r="Q1903" s="185">
        <f t="shared" si="59"/>
        <v>6.0000000000000331E-4</v>
      </c>
    </row>
    <row r="1904" spans="1:17" x14ac:dyDescent="0.25">
      <c r="A1904" s="105">
        <v>41803</v>
      </c>
      <c r="B1904" t="s">
        <v>121</v>
      </c>
      <c r="C1904" s="108">
        <v>4.2200000000000001E-2</v>
      </c>
      <c r="D1904" s="108">
        <v>4.2900000000000001E-2</v>
      </c>
      <c r="E1904" s="108">
        <v>4.7199999999999999E-2</v>
      </c>
      <c r="F1904" s="108">
        <v>4.41E-2</v>
      </c>
      <c r="G1904" s="187">
        <v>0</v>
      </c>
      <c r="H1904" s="108"/>
      <c r="I1904" s="108">
        <v>4.2599999999999999E-2</v>
      </c>
      <c r="J1904" s="108"/>
      <c r="K1904" s="108">
        <v>4.3499999999999997E-2</v>
      </c>
      <c r="L1904" s="108">
        <v>4.7899999999999998E-2</v>
      </c>
      <c r="M1904" s="108"/>
      <c r="N1904" s="108"/>
      <c r="O1904" s="189">
        <f t="shared" si="58"/>
        <v>41791</v>
      </c>
      <c r="Q1904" s="185">
        <f t="shared" si="59"/>
        <v>5.9999999999999637E-4</v>
      </c>
    </row>
    <row r="1905" spans="1:17" x14ac:dyDescent="0.25">
      <c r="A1905" s="105">
        <v>41806</v>
      </c>
      <c r="B1905" t="s">
        <v>121</v>
      </c>
      <c r="C1905" s="108">
        <v>4.2099999999999999E-2</v>
      </c>
      <c r="D1905" s="108">
        <v>4.2700000000000002E-2</v>
      </c>
      <c r="E1905" s="108">
        <v>4.7100000000000003E-2</v>
      </c>
      <c r="F1905" s="108">
        <v>4.3999999999999997E-2</v>
      </c>
      <c r="G1905" s="187">
        <v>0</v>
      </c>
      <c r="H1905" s="108"/>
      <c r="I1905" s="108">
        <v>4.24E-2</v>
      </c>
      <c r="J1905" s="108"/>
      <c r="K1905" s="108">
        <v>4.3299999999999998E-2</v>
      </c>
      <c r="L1905" s="108">
        <v>4.7800000000000002E-2</v>
      </c>
      <c r="M1905" s="108"/>
      <c r="N1905" s="108"/>
      <c r="O1905" s="189">
        <f t="shared" si="58"/>
        <v>41791</v>
      </c>
      <c r="Q1905" s="185">
        <f t="shared" si="59"/>
        <v>5.9999999999999637E-4</v>
      </c>
    </row>
    <row r="1906" spans="1:17" x14ac:dyDescent="0.25">
      <c r="A1906" s="105">
        <v>41807</v>
      </c>
      <c r="B1906" t="s">
        <v>121</v>
      </c>
      <c r="C1906" s="108">
        <v>4.2599999999999999E-2</v>
      </c>
      <c r="D1906" s="108">
        <v>4.3200000000000002E-2</v>
      </c>
      <c r="E1906" s="108">
        <v>4.7600000000000003E-2</v>
      </c>
      <c r="F1906" s="108">
        <v>4.4499999999999998E-2</v>
      </c>
      <c r="G1906" s="187">
        <v>0</v>
      </c>
      <c r="H1906" s="108"/>
      <c r="I1906" s="108">
        <v>4.2900000000000001E-2</v>
      </c>
      <c r="J1906" s="108"/>
      <c r="K1906" s="108">
        <v>4.3799999999999999E-2</v>
      </c>
      <c r="L1906" s="108">
        <v>4.8300000000000003E-2</v>
      </c>
      <c r="M1906" s="108"/>
      <c r="N1906" s="108"/>
      <c r="O1906" s="189">
        <f t="shared" si="58"/>
        <v>41791</v>
      </c>
      <c r="Q1906" s="185">
        <f t="shared" si="59"/>
        <v>5.9999999999999637E-4</v>
      </c>
    </row>
    <row r="1907" spans="1:17" x14ac:dyDescent="0.25">
      <c r="A1907" s="105">
        <v>41808</v>
      </c>
      <c r="B1907" t="s">
        <v>121</v>
      </c>
      <c r="C1907" s="108">
        <v>4.2299999999999997E-2</v>
      </c>
      <c r="D1907" s="108">
        <v>4.2999999999999997E-2</v>
      </c>
      <c r="E1907" s="108">
        <v>4.7300000000000002E-2</v>
      </c>
      <c r="F1907" s="108">
        <v>4.4200000000000003E-2</v>
      </c>
      <c r="G1907" s="187">
        <v>0</v>
      </c>
      <c r="H1907" s="108"/>
      <c r="I1907" s="108">
        <v>4.2599999999999999E-2</v>
      </c>
      <c r="J1907" s="108"/>
      <c r="K1907" s="108">
        <v>4.36E-2</v>
      </c>
      <c r="L1907" s="108">
        <v>4.8000000000000001E-2</v>
      </c>
      <c r="M1907" s="108"/>
      <c r="N1907" s="108"/>
      <c r="O1907" s="189">
        <f t="shared" si="58"/>
        <v>41791</v>
      </c>
      <c r="Q1907" s="185">
        <f t="shared" si="59"/>
        <v>6.0000000000000331E-4</v>
      </c>
    </row>
    <row r="1908" spans="1:17" x14ac:dyDescent="0.25">
      <c r="A1908" s="105">
        <v>41809</v>
      </c>
      <c r="B1908" t="s">
        <v>121</v>
      </c>
      <c r="C1908" s="108">
        <v>4.2799999999999998E-2</v>
      </c>
      <c r="D1908" s="108">
        <v>4.3400000000000001E-2</v>
      </c>
      <c r="E1908" s="108">
        <v>4.7600000000000003E-2</v>
      </c>
      <c r="F1908" s="108">
        <v>4.4600000000000001E-2</v>
      </c>
      <c r="G1908" s="187">
        <v>0</v>
      </c>
      <c r="H1908" s="108"/>
      <c r="I1908" s="108">
        <v>4.2999999999999997E-2</v>
      </c>
      <c r="J1908" s="108"/>
      <c r="K1908" s="108">
        <v>4.4000000000000004E-2</v>
      </c>
      <c r="L1908" s="108">
        <v>4.8300000000000003E-2</v>
      </c>
      <c r="M1908" s="108"/>
      <c r="N1908" s="108"/>
      <c r="O1908" s="189">
        <f t="shared" si="58"/>
        <v>41791</v>
      </c>
      <c r="Q1908" s="185">
        <f t="shared" si="59"/>
        <v>6.0000000000000331E-4</v>
      </c>
    </row>
    <row r="1909" spans="1:17" x14ac:dyDescent="0.25">
      <c r="A1909" s="105">
        <v>41810</v>
      </c>
      <c r="B1909" t="s">
        <v>121</v>
      </c>
      <c r="C1909" s="108">
        <v>4.2700000000000002E-2</v>
      </c>
      <c r="D1909" s="108">
        <v>4.3299999999999998E-2</v>
      </c>
      <c r="E1909" s="108">
        <v>4.7600000000000003E-2</v>
      </c>
      <c r="F1909" s="108">
        <v>4.4499999999999998E-2</v>
      </c>
      <c r="G1909" s="187">
        <v>0</v>
      </c>
      <c r="H1909" s="108"/>
      <c r="I1909" s="108">
        <v>4.2599999999999999E-2</v>
      </c>
      <c r="J1909" s="108"/>
      <c r="K1909" s="108">
        <v>4.3899999999999995E-2</v>
      </c>
      <c r="L1909" s="108">
        <v>4.8300000000000003E-2</v>
      </c>
      <c r="M1909" s="108"/>
      <c r="N1909" s="108"/>
      <c r="O1909" s="189">
        <f t="shared" si="58"/>
        <v>41791</v>
      </c>
      <c r="Q1909" s="185">
        <f t="shared" si="59"/>
        <v>5.9999999999999637E-4</v>
      </c>
    </row>
    <row r="1910" spans="1:17" x14ac:dyDescent="0.25">
      <c r="A1910" s="105">
        <v>41813</v>
      </c>
      <c r="B1910" t="s">
        <v>121</v>
      </c>
      <c r="C1910" s="108">
        <v>4.2599999999999999E-2</v>
      </c>
      <c r="D1910" s="108">
        <v>4.3200000000000002E-2</v>
      </c>
      <c r="E1910" s="108">
        <v>4.7500000000000001E-2</v>
      </c>
      <c r="F1910" s="108">
        <v>4.4400000000000002E-2</v>
      </c>
      <c r="G1910" s="187">
        <v>0</v>
      </c>
      <c r="H1910" s="108"/>
      <c r="I1910" s="108">
        <v>4.2500000000000003E-2</v>
      </c>
      <c r="J1910" s="108"/>
      <c r="K1910" s="108">
        <v>4.3799999999999999E-2</v>
      </c>
      <c r="L1910" s="108">
        <v>4.82E-2</v>
      </c>
      <c r="M1910" s="108"/>
      <c r="N1910" s="108"/>
      <c r="O1910" s="189">
        <f t="shared" si="58"/>
        <v>41791</v>
      </c>
      <c r="Q1910" s="185">
        <f t="shared" si="59"/>
        <v>5.9999999999999637E-4</v>
      </c>
    </row>
    <row r="1911" spans="1:17" x14ac:dyDescent="0.25">
      <c r="A1911" s="105">
        <v>41814</v>
      </c>
      <c r="B1911" t="s">
        <v>121</v>
      </c>
      <c r="C1911" s="108">
        <v>4.2200000000000001E-2</v>
      </c>
      <c r="D1911" s="108">
        <v>4.2799999999999998E-2</v>
      </c>
      <c r="E1911" s="108">
        <v>4.6899999999999997E-2</v>
      </c>
      <c r="F1911" s="108">
        <v>4.3999999999999997E-2</v>
      </c>
      <c r="G1911" s="187">
        <v>0</v>
      </c>
      <c r="H1911" s="108"/>
      <c r="I1911" s="108">
        <v>4.2199999999999994E-2</v>
      </c>
      <c r="J1911" s="108"/>
      <c r="K1911" s="108">
        <v>4.3400000000000001E-2</v>
      </c>
      <c r="L1911" s="108">
        <v>4.7699999999999992E-2</v>
      </c>
      <c r="M1911" s="108"/>
      <c r="N1911" s="108"/>
      <c r="O1911" s="189">
        <f t="shared" si="58"/>
        <v>41791</v>
      </c>
      <c r="Q1911" s="185">
        <f t="shared" si="59"/>
        <v>6.0000000000000331E-4</v>
      </c>
    </row>
    <row r="1912" spans="1:17" x14ac:dyDescent="0.25">
      <c r="A1912" s="105">
        <v>41815</v>
      </c>
      <c r="B1912" t="s">
        <v>121</v>
      </c>
      <c r="C1912" s="108">
        <v>4.2000000000000003E-2</v>
      </c>
      <c r="D1912" s="108">
        <v>4.2500000000000003E-2</v>
      </c>
      <c r="E1912" s="108">
        <v>4.6699999999999998E-2</v>
      </c>
      <c r="F1912" s="108">
        <v>4.3700000000000003E-2</v>
      </c>
      <c r="G1912" s="187">
        <v>0</v>
      </c>
      <c r="H1912" s="108"/>
      <c r="I1912" s="108">
        <v>4.2000000000000003E-2</v>
      </c>
      <c r="J1912" s="108"/>
      <c r="K1912" s="108">
        <v>4.3099999999999999E-2</v>
      </c>
      <c r="L1912" s="108">
        <v>4.7500000000000001E-2</v>
      </c>
      <c r="M1912" s="108"/>
      <c r="N1912" s="108"/>
      <c r="O1912" s="189">
        <f t="shared" si="58"/>
        <v>41791</v>
      </c>
      <c r="Q1912" s="185">
        <f t="shared" si="59"/>
        <v>5.9999999999999637E-4</v>
      </c>
    </row>
    <row r="1913" spans="1:17" x14ac:dyDescent="0.25">
      <c r="A1913" s="105">
        <v>41816</v>
      </c>
      <c r="B1913" t="s">
        <v>121</v>
      </c>
      <c r="C1913" s="108">
        <v>4.1599999999999998E-2</v>
      </c>
      <c r="D1913" s="108">
        <v>4.2200000000000001E-2</v>
      </c>
      <c r="E1913" s="108">
        <v>4.6300000000000001E-2</v>
      </c>
      <c r="F1913" s="108">
        <v>4.3400000000000001E-2</v>
      </c>
      <c r="G1913" s="187">
        <v>0</v>
      </c>
      <c r="H1913" s="108"/>
      <c r="I1913" s="108">
        <v>4.1500000000000002E-2</v>
      </c>
      <c r="J1913" s="108"/>
      <c r="K1913" s="108">
        <v>4.2800000000000005E-2</v>
      </c>
      <c r="L1913" s="108">
        <v>4.7100000000000003E-2</v>
      </c>
      <c r="M1913" s="108"/>
      <c r="N1913" s="108"/>
      <c r="O1913" s="189">
        <f t="shared" si="58"/>
        <v>41791</v>
      </c>
      <c r="Q1913" s="185">
        <f t="shared" si="59"/>
        <v>6.0000000000000331E-4</v>
      </c>
    </row>
    <row r="1914" spans="1:17" x14ac:dyDescent="0.25">
      <c r="A1914" s="105">
        <v>41817</v>
      </c>
      <c r="B1914" t="s">
        <v>121</v>
      </c>
      <c r="C1914" s="108">
        <v>4.1799999999999997E-2</v>
      </c>
      <c r="D1914" s="108">
        <v>4.24E-2</v>
      </c>
      <c r="E1914" s="108">
        <v>4.6600000000000003E-2</v>
      </c>
      <c r="F1914" s="108">
        <v>4.36E-2</v>
      </c>
      <c r="G1914" s="187">
        <v>0</v>
      </c>
      <c r="H1914" s="108"/>
      <c r="I1914" s="108">
        <v>4.1700000000000001E-2</v>
      </c>
      <c r="J1914" s="108"/>
      <c r="K1914" s="108">
        <v>4.2999999999999997E-2</v>
      </c>
      <c r="L1914" s="108">
        <v>4.7400000000000005E-2</v>
      </c>
      <c r="M1914" s="108"/>
      <c r="N1914" s="108"/>
      <c r="O1914" s="189">
        <f t="shared" si="58"/>
        <v>41791</v>
      </c>
      <c r="Q1914" s="185">
        <f t="shared" si="59"/>
        <v>5.9999999999999637E-4</v>
      </c>
    </row>
    <row r="1915" spans="1:17" x14ac:dyDescent="0.25">
      <c r="A1915" s="105">
        <v>41820</v>
      </c>
      <c r="B1915" t="s">
        <v>121</v>
      </c>
      <c r="C1915" s="108">
        <v>4.1599999999999998E-2</v>
      </c>
      <c r="D1915" s="108">
        <v>4.2099999999999999E-2</v>
      </c>
      <c r="E1915" s="108">
        <v>4.6300000000000001E-2</v>
      </c>
      <c r="F1915" s="108">
        <v>4.3299999999999998E-2</v>
      </c>
      <c r="G1915" s="187">
        <v>0</v>
      </c>
      <c r="H1915" s="108"/>
      <c r="I1915" s="108">
        <v>4.1500000000000002E-2</v>
      </c>
      <c r="J1915" s="108"/>
      <c r="K1915" s="108">
        <v>4.2800000000000005E-2</v>
      </c>
      <c r="L1915" s="108">
        <v>4.7100000000000003E-2</v>
      </c>
      <c r="M1915" s="108"/>
      <c r="N1915" s="108"/>
      <c r="O1915" s="189">
        <f t="shared" si="58"/>
        <v>41791</v>
      </c>
      <c r="Q1915" s="185">
        <f t="shared" si="59"/>
        <v>7.0000000000000617E-4</v>
      </c>
    </row>
    <row r="1916" spans="1:17" x14ac:dyDescent="0.25">
      <c r="A1916" s="105">
        <v>41821</v>
      </c>
      <c r="B1916" t="s">
        <v>121</v>
      </c>
      <c r="C1916" s="108">
        <v>4.2099999999999999E-2</v>
      </c>
      <c r="D1916" s="108">
        <v>4.2799999999999998E-2</v>
      </c>
      <c r="E1916" s="108">
        <v>4.6899999999999997E-2</v>
      </c>
      <c r="F1916" s="108">
        <v>4.3900000000000002E-2</v>
      </c>
      <c r="G1916" s="187">
        <v>0</v>
      </c>
      <c r="H1916" s="108"/>
      <c r="I1916" s="108">
        <v>4.2199999999999994E-2</v>
      </c>
      <c r="J1916" s="108"/>
      <c r="K1916" s="108">
        <v>4.3400000000000001E-2</v>
      </c>
      <c r="L1916" s="108">
        <v>4.7699999999999992E-2</v>
      </c>
      <c r="M1916" s="108"/>
      <c r="N1916" s="108"/>
      <c r="O1916" s="189">
        <f t="shared" si="58"/>
        <v>41821</v>
      </c>
      <c r="Q1916" s="185">
        <f t="shared" si="59"/>
        <v>6.0000000000000331E-4</v>
      </c>
    </row>
    <row r="1917" spans="1:17" x14ac:dyDescent="0.25">
      <c r="A1917" s="105">
        <v>41822</v>
      </c>
      <c r="B1917" t="s">
        <v>121</v>
      </c>
      <c r="C1917" s="108">
        <v>4.2900000000000001E-2</v>
      </c>
      <c r="D1917" s="108">
        <v>4.3499999999999997E-2</v>
      </c>
      <c r="E1917" s="108">
        <v>4.7600000000000003E-2</v>
      </c>
      <c r="F1917" s="108">
        <v>4.4699999999999997E-2</v>
      </c>
      <c r="G1917" s="187">
        <v>0</v>
      </c>
      <c r="H1917" s="108"/>
      <c r="I1917" s="108">
        <v>4.2699999999999995E-2</v>
      </c>
      <c r="J1917" s="108"/>
      <c r="K1917" s="108">
        <v>4.41E-2</v>
      </c>
      <c r="L1917" s="108">
        <v>4.8399999999999999E-2</v>
      </c>
      <c r="M1917" s="108"/>
      <c r="N1917" s="108"/>
      <c r="O1917" s="189">
        <f t="shared" si="58"/>
        <v>41821</v>
      </c>
      <c r="Q1917" s="185">
        <f t="shared" si="59"/>
        <v>6.0000000000000331E-4</v>
      </c>
    </row>
    <row r="1918" spans="1:17" x14ac:dyDescent="0.25">
      <c r="A1918" s="105">
        <v>41823</v>
      </c>
      <c r="B1918" t="s">
        <v>121</v>
      </c>
      <c r="C1918" s="108">
        <v>4.2999999999999997E-2</v>
      </c>
      <c r="D1918" s="108">
        <v>4.3700000000000003E-2</v>
      </c>
      <c r="E1918" s="108">
        <v>4.7800000000000002E-2</v>
      </c>
      <c r="F1918" s="108">
        <v>4.48E-2</v>
      </c>
      <c r="G1918" s="187">
        <v>0</v>
      </c>
      <c r="H1918" s="108"/>
      <c r="I1918" s="108">
        <v>4.2800000000000005E-2</v>
      </c>
      <c r="J1918" s="108"/>
      <c r="K1918" s="108">
        <v>4.4199999999999996E-2</v>
      </c>
      <c r="L1918" s="108">
        <v>4.8600000000000004E-2</v>
      </c>
      <c r="M1918" s="108"/>
      <c r="N1918" s="108"/>
      <c r="O1918" s="189">
        <f t="shared" si="58"/>
        <v>41821</v>
      </c>
      <c r="Q1918" s="185">
        <f t="shared" si="59"/>
        <v>4.9999999999999351E-4</v>
      </c>
    </row>
    <row r="1919" spans="1:17" x14ac:dyDescent="0.25">
      <c r="A1919" s="105">
        <v>41827</v>
      </c>
      <c r="B1919" t="s">
        <v>121</v>
      </c>
      <c r="C1919" s="108">
        <v>4.2599999999999999E-2</v>
      </c>
      <c r="D1919" s="108">
        <v>4.3299999999999998E-2</v>
      </c>
      <c r="E1919" s="108">
        <v>4.7399999999999998E-2</v>
      </c>
      <c r="F1919" s="108">
        <v>4.4400000000000002E-2</v>
      </c>
      <c r="G1919" s="187">
        <v>0</v>
      </c>
      <c r="H1919" s="108"/>
      <c r="I1919" s="108">
        <v>4.24E-2</v>
      </c>
      <c r="J1919" s="108"/>
      <c r="K1919" s="108">
        <v>4.3799999999999999E-2</v>
      </c>
      <c r="L1919" s="108">
        <v>4.8099999999999997E-2</v>
      </c>
      <c r="M1919" s="108"/>
      <c r="N1919" s="108"/>
      <c r="O1919" s="189">
        <f t="shared" si="58"/>
        <v>41821</v>
      </c>
      <c r="Q1919" s="185">
        <f t="shared" si="59"/>
        <v>5.0000000000000044E-4</v>
      </c>
    </row>
    <row r="1920" spans="1:17" x14ac:dyDescent="0.25">
      <c r="A1920" s="105">
        <v>41828</v>
      </c>
      <c r="B1920" t="s">
        <v>121</v>
      </c>
      <c r="C1920" s="108">
        <v>4.2000000000000003E-2</v>
      </c>
      <c r="D1920" s="108">
        <v>4.2700000000000002E-2</v>
      </c>
      <c r="E1920" s="108">
        <v>4.6800000000000001E-2</v>
      </c>
      <c r="F1920" s="108">
        <v>4.3799999999999999E-2</v>
      </c>
      <c r="G1920" s="187">
        <v>0</v>
      </c>
      <c r="H1920" s="108"/>
      <c r="I1920" s="108">
        <v>4.1799999999999997E-2</v>
      </c>
      <c r="J1920" s="108"/>
      <c r="K1920" s="108">
        <v>4.3200000000000002E-2</v>
      </c>
      <c r="L1920" s="108">
        <v>4.7599999999999996E-2</v>
      </c>
      <c r="M1920" s="108"/>
      <c r="N1920" s="108"/>
      <c r="O1920" s="189">
        <f t="shared" si="58"/>
        <v>41821</v>
      </c>
      <c r="Q1920" s="185">
        <f t="shared" si="59"/>
        <v>5.0000000000000044E-4</v>
      </c>
    </row>
    <row r="1921" spans="1:17" x14ac:dyDescent="0.25">
      <c r="A1921" s="105">
        <v>41829</v>
      </c>
      <c r="B1921" t="s">
        <v>121</v>
      </c>
      <c r="C1921" s="108">
        <v>4.1799999999999997E-2</v>
      </c>
      <c r="D1921" s="108">
        <v>4.2500000000000003E-2</v>
      </c>
      <c r="E1921" s="108">
        <v>4.6600000000000003E-2</v>
      </c>
      <c r="F1921" s="108">
        <v>4.36E-2</v>
      </c>
      <c r="G1921" s="187">
        <v>0</v>
      </c>
      <c r="H1921" s="108"/>
      <c r="I1921" s="108">
        <v>4.1599999999999998E-2</v>
      </c>
      <c r="J1921" s="108"/>
      <c r="K1921" s="108">
        <v>4.2999999999999997E-2</v>
      </c>
      <c r="L1921" s="108">
        <v>4.7400000000000005E-2</v>
      </c>
      <c r="M1921" s="108"/>
      <c r="N1921" s="108"/>
      <c r="O1921" s="189">
        <f t="shared" si="58"/>
        <v>41821</v>
      </c>
      <c r="Q1921" s="185">
        <f t="shared" si="59"/>
        <v>4.9999999999999351E-4</v>
      </c>
    </row>
    <row r="1922" spans="1:17" x14ac:dyDescent="0.25">
      <c r="A1922" s="105">
        <v>41830</v>
      </c>
      <c r="B1922" t="s">
        <v>121</v>
      </c>
      <c r="C1922" s="108">
        <v>4.1799999999999997E-2</v>
      </c>
      <c r="D1922" s="108">
        <v>4.2500000000000003E-2</v>
      </c>
      <c r="E1922" s="108">
        <v>4.6699999999999998E-2</v>
      </c>
      <c r="F1922" s="108">
        <v>4.3700000000000003E-2</v>
      </c>
      <c r="G1922" s="187">
        <v>0</v>
      </c>
      <c r="H1922" s="108"/>
      <c r="I1922" s="108">
        <v>4.1900000000000007E-2</v>
      </c>
      <c r="J1922" s="108"/>
      <c r="K1922" s="108">
        <v>4.3099999999999999E-2</v>
      </c>
      <c r="L1922" s="108">
        <v>4.7500000000000001E-2</v>
      </c>
      <c r="M1922" s="108"/>
      <c r="N1922" s="108"/>
      <c r="O1922" s="189">
        <f t="shared" si="58"/>
        <v>41821</v>
      </c>
      <c r="Q1922" s="185">
        <f t="shared" si="59"/>
        <v>5.9999999999999637E-4</v>
      </c>
    </row>
    <row r="1923" spans="1:17" x14ac:dyDescent="0.25">
      <c r="A1923" s="105">
        <v>41831</v>
      </c>
      <c r="B1923" t="s">
        <v>121</v>
      </c>
      <c r="C1923" s="108">
        <v>4.1700000000000001E-2</v>
      </c>
      <c r="D1923" s="108">
        <v>4.2299999999999997E-2</v>
      </c>
      <c r="E1923" s="108">
        <v>4.65E-2</v>
      </c>
      <c r="F1923" s="108">
        <v>4.3499999999999997E-2</v>
      </c>
      <c r="G1923" s="187">
        <v>0</v>
      </c>
      <c r="H1923" s="108"/>
      <c r="I1923" s="108">
        <v>4.1700000000000001E-2</v>
      </c>
      <c r="J1923" s="108"/>
      <c r="K1923" s="108">
        <v>4.2900000000000001E-2</v>
      </c>
      <c r="L1923" s="108">
        <v>4.7300000000000002E-2</v>
      </c>
      <c r="M1923" s="108"/>
      <c r="N1923" s="108"/>
      <c r="O1923" s="189">
        <f t="shared" si="58"/>
        <v>41821</v>
      </c>
      <c r="Q1923" s="185">
        <f t="shared" si="59"/>
        <v>6.0000000000000331E-4</v>
      </c>
    </row>
    <row r="1924" spans="1:17" x14ac:dyDescent="0.25">
      <c r="A1924" s="105">
        <v>41834</v>
      </c>
      <c r="B1924" t="s">
        <v>121</v>
      </c>
      <c r="C1924" s="108">
        <v>4.2000000000000003E-2</v>
      </c>
      <c r="D1924" s="108">
        <v>4.2599999999999999E-2</v>
      </c>
      <c r="E1924" s="108">
        <v>4.6800000000000001E-2</v>
      </c>
      <c r="F1924" s="108">
        <v>4.3799999999999999E-2</v>
      </c>
      <c r="G1924" s="187">
        <v>0</v>
      </c>
      <c r="H1924" s="108"/>
      <c r="I1924" s="108">
        <v>4.1900000000000007E-2</v>
      </c>
      <c r="J1924" s="108"/>
      <c r="K1924" s="108">
        <v>4.3200000000000002E-2</v>
      </c>
      <c r="L1924" s="108">
        <v>4.7599999999999996E-2</v>
      </c>
      <c r="M1924" s="108"/>
      <c r="N1924" s="108"/>
      <c r="O1924" s="189">
        <f t="shared" si="58"/>
        <v>41821</v>
      </c>
      <c r="Q1924" s="185">
        <f t="shared" si="59"/>
        <v>6.0000000000000331E-4</v>
      </c>
    </row>
    <row r="1925" spans="1:17" x14ac:dyDescent="0.25">
      <c r="A1925" s="105">
        <v>41835</v>
      </c>
      <c r="B1925" t="s">
        <v>121</v>
      </c>
      <c r="C1925" s="108">
        <v>4.19E-2</v>
      </c>
      <c r="D1925" s="108">
        <v>4.2599999999999999E-2</v>
      </c>
      <c r="E1925" s="108">
        <v>4.6899999999999997E-2</v>
      </c>
      <c r="F1925" s="108">
        <v>4.3799999999999999E-2</v>
      </c>
      <c r="G1925" s="187">
        <v>0</v>
      </c>
      <c r="H1925" s="108"/>
      <c r="I1925" s="108">
        <v>4.1900000000000007E-2</v>
      </c>
      <c r="J1925" s="108"/>
      <c r="K1925" s="108">
        <v>4.3200000000000002E-2</v>
      </c>
      <c r="L1925" s="108">
        <v>4.7599999999999996E-2</v>
      </c>
      <c r="M1925" s="108"/>
      <c r="N1925" s="108"/>
      <c r="O1925" s="189">
        <f t="shared" ref="O1925:O1988" si="60">DATE(YEAR(A1925),MONTH(A1925),1)</f>
        <v>41821</v>
      </c>
      <c r="Q1925" s="185">
        <f t="shared" ref="Q1925:Q1988" si="61">K1925-D1925</f>
        <v>6.0000000000000331E-4</v>
      </c>
    </row>
    <row r="1926" spans="1:17" x14ac:dyDescent="0.25">
      <c r="A1926" s="105">
        <v>41836</v>
      </c>
      <c r="B1926" t="s">
        <v>121</v>
      </c>
      <c r="C1926" s="108">
        <v>4.1700000000000001E-2</v>
      </c>
      <c r="D1926" s="108">
        <v>4.24E-2</v>
      </c>
      <c r="E1926" s="108">
        <v>4.6699999999999998E-2</v>
      </c>
      <c r="F1926" s="108">
        <v>4.36E-2</v>
      </c>
      <c r="G1926" s="187">
        <v>0</v>
      </c>
      <c r="H1926" s="108"/>
      <c r="I1926" s="108">
        <v>4.1700000000000001E-2</v>
      </c>
      <c r="J1926" s="108"/>
      <c r="K1926" s="108">
        <v>4.2999999999999997E-2</v>
      </c>
      <c r="L1926" s="108">
        <v>4.7400000000000005E-2</v>
      </c>
      <c r="M1926" s="108"/>
      <c r="N1926" s="108"/>
      <c r="O1926" s="189">
        <f t="shared" si="60"/>
        <v>41821</v>
      </c>
      <c r="Q1926" s="185">
        <f t="shared" si="61"/>
        <v>5.9999999999999637E-4</v>
      </c>
    </row>
    <row r="1927" spans="1:17" x14ac:dyDescent="0.25">
      <c r="A1927" s="105">
        <v>41837</v>
      </c>
      <c r="B1927" t="s">
        <v>121</v>
      </c>
      <c r="C1927" s="108">
        <v>4.1200000000000001E-2</v>
      </c>
      <c r="D1927" s="108">
        <v>4.19E-2</v>
      </c>
      <c r="E1927" s="108">
        <v>4.6199999999999998E-2</v>
      </c>
      <c r="F1927" s="108">
        <v>4.3099999999999999E-2</v>
      </c>
      <c r="G1927" s="187">
        <v>0</v>
      </c>
      <c r="H1927" s="108"/>
      <c r="I1927" s="108">
        <v>4.1100000000000005E-2</v>
      </c>
      <c r="J1927" s="108"/>
      <c r="K1927" s="108">
        <v>4.24E-2</v>
      </c>
      <c r="L1927" s="108">
        <v>4.6900000000000004E-2</v>
      </c>
      <c r="M1927" s="108"/>
      <c r="N1927" s="108"/>
      <c r="O1927" s="189">
        <f t="shared" si="60"/>
        <v>41821</v>
      </c>
      <c r="Q1927" s="185">
        <f t="shared" si="61"/>
        <v>5.0000000000000044E-4</v>
      </c>
    </row>
    <row r="1928" spans="1:17" x14ac:dyDescent="0.25">
      <c r="A1928" s="105">
        <v>41838</v>
      </c>
      <c r="B1928" t="s">
        <v>121</v>
      </c>
      <c r="C1928" s="108">
        <v>4.1099999999999998E-2</v>
      </c>
      <c r="D1928" s="108">
        <v>4.19E-2</v>
      </c>
      <c r="E1928" s="108">
        <v>4.6300000000000001E-2</v>
      </c>
      <c r="F1928" s="108">
        <v>4.3099999999999999E-2</v>
      </c>
      <c r="G1928" s="187">
        <v>0</v>
      </c>
      <c r="H1928" s="108"/>
      <c r="I1928" s="108">
        <v>4.1299999999999996E-2</v>
      </c>
      <c r="J1928" s="108"/>
      <c r="K1928" s="108">
        <v>4.2500000000000003E-2</v>
      </c>
      <c r="L1928" s="108">
        <v>4.7E-2</v>
      </c>
      <c r="M1928" s="108"/>
      <c r="N1928" s="108"/>
      <c r="O1928" s="189">
        <f t="shared" si="60"/>
        <v>41821</v>
      </c>
      <c r="Q1928" s="185">
        <f t="shared" si="61"/>
        <v>6.0000000000000331E-4</v>
      </c>
    </row>
    <row r="1929" spans="1:17" x14ac:dyDescent="0.25">
      <c r="A1929" s="105">
        <v>41841</v>
      </c>
      <c r="B1929" t="s">
        <v>121</v>
      </c>
      <c r="C1929" s="108">
        <v>4.0899999999999999E-2</v>
      </c>
      <c r="D1929" s="108">
        <v>4.1599999999999998E-2</v>
      </c>
      <c r="E1929" s="108">
        <v>4.6100000000000002E-2</v>
      </c>
      <c r="F1929" s="108">
        <v>4.2900000000000001E-2</v>
      </c>
      <c r="G1929" s="187">
        <v>0</v>
      </c>
      <c r="H1929" s="108"/>
      <c r="I1929" s="108">
        <v>4.0999999999999995E-2</v>
      </c>
      <c r="J1929" s="108"/>
      <c r="K1929" s="108">
        <v>4.2199999999999994E-2</v>
      </c>
      <c r="L1929" s="108">
        <v>4.6799999999999994E-2</v>
      </c>
      <c r="M1929" s="108"/>
      <c r="N1929" s="108"/>
      <c r="O1929" s="189">
        <f t="shared" si="60"/>
        <v>41821</v>
      </c>
      <c r="Q1929" s="185">
        <f t="shared" si="61"/>
        <v>5.9999999999999637E-4</v>
      </c>
    </row>
    <row r="1930" spans="1:17" x14ac:dyDescent="0.25">
      <c r="A1930" s="105">
        <v>41842</v>
      </c>
      <c r="B1930" t="s">
        <v>121</v>
      </c>
      <c r="C1930" s="108">
        <v>4.0800000000000003E-2</v>
      </c>
      <c r="D1930" s="108">
        <v>4.1500000000000002E-2</v>
      </c>
      <c r="E1930" s="108">
        <v>4.5999999999999999E-2</v>
      </c>
      <c r="F1930" s="108">
        <v>4.2799999999999998E-2</v>
      </c>
      <c r="G1930" s="187">
        <v>0</v>
      </c>
      <c r="H1930" s="108"/>
      <c r="I1930" s="108">
        <v>4.0899999999999999E-2</v>
      </c>
      <c r="J1930" s="108"/>
      <c r="K1930" s="108">
        <v>4.2099999999999999E-2</v>
      </c>
      <c r="L1930" s="108">
        <v>4.6699999999999998E-2</v>
      </c>
      <c r="M1930" s="108"/>
      <c r="N1930" s="108"/>
      <c r="O1930" s="189">
        <f t="shared" si="60"/>
        <v>41821</v>
      </c>
      <c r="Q1930" s="185">
        <f t="shared" si="61"/>
        <v>5.9999999999999637E-4</v>
      </c>
    </row>
    <row r="1931" spans="1:17" x14ac:dyDescent="0.25">
      <c r="A1931" s="105">
        <v>41843</v>
      </c>
      <c r="B1931" t="s">
        <v>121</v>
      </c>
      <c r="C1931" s="108">
        <v>4.0899999999999999E-2</v>
      </c>
      <c r="D1931" s="108">
        <v>4.1599999999999998E-2</v>
      </c>
      <c r="E1931" s="108">
        <v>4.6100000000000002E-2</v>
      </c>
      <c r="F1931" s="108">
        <v>4.2900000000000001E-2</v>
      </c>
      <c r="G1931" s="187">
        <v>0</v>
      </c>
      <c r="H1931" s="108"/>
      <c r="I1931" s="108">
        <v>4.1200000000000001E-2</v>
      </c>
      <c r="J1931" s="108"/>
      <c r="K1931" s="108">
        <v>4.2199999999999994E-2</v>
      </c>
      <c r="L1931" s="108">
        <v>4.6799999999999994E-2</v>
      </c>
      <c r="M1931" s="108"/>
      <c r="N1931" s="108"/>
      <c r="O1931" s="189">
        <f t="shared" si="60"/>
        <v>41821</v>
      </c>
      <c r="Q1931" s="185">
        <f t="shared" si="61"/>
        <v>5.9999999999999637E-4</v>
      </c>
    </row>
    <row r="1932" spans="1:17" x14ac:dyDescent="0.25">
      <c r="A1932" s="105">
        <v>41844</v>
      </c>
      <c r="B1932" t="s">
        <v>121</v>
      </c>
      <c r="C1932" s="108">
        <v>4.1300000000000003E-2</v>
      </c>
      <c r="D1932" s="108">
        <v>4.2000000000000003E-2</v>
      </c>
      <c r="E1932" s="108">
        <v>4.65E-2</v>
      </c>
      <c r="F1932" s="108">
        <v>4.3299999999999998E-2</v>
      </c>
      <c r="G1932" s="187">
        <v>0</v>
      </c>
      <c r="H1932" s="108"/>
      <c r="I1932" s="108">
        <v>4.1700000000000001E-2</v>
      </c>
      <c r="J1932" s="108"/>
      <c r="K1932" s="108">
        <v>4.2599999999999999E-2</v>
      </c>
      <c r="L1932" s="108">
        <v>4.7199999999999999E-2</v>
      </c>
      <c r="M1932" s="108"/>
      <c r="N1932" s="108"/>
      <c r="O1932" s="189">
        <f t="shared" si="60"/>
        <v>41821</v>
      </c>
      <c r="Q1932" s="185">
        <f t="shared" si="61"/>
        <v>5.9999999999999637E-4</v>
      </c>
    </row>
    <row r="1933" spans="1:17" x14ac:dyDescent="0.25">
      <c r="A1933" s="105">
        <v>41845</v>
      </c>
      <c r="B1933" t="s">
        <v>121</v>
      </c>
      <c r="C1933" s="108">
        <v>4.07E-2</v>
      </c>
      <c r="D1933" s="108">
        <v>4.1399999999999999E-2</v>
      </c>
      <c r="E1933" s="108">
        <v>4.5999999999999999E-2</v>
      </c>
      <c r="F1933" s="108">
        <v>4.2700000000000002E-2</v>
      </c>
      <c r="G1933" s="187">
        <v>0</v>
      </c>
      <c r="H1933" s="108"/>
      <c r="I1933" s="108">
        <v>4.1200000000000001E-2</v>
      </c>
      <c r="J1933" s="108"/>
      <c r="K1933" s="108">
        <v>4.2000000000000003E-2</v>
      </c>
      <c r="L1933" s="108">
        <v>4.6699999999999998E-2</v>
      </c>
      <c r="M1933" s="108"/>
      <c r="N1933" s="108"/>
      <c r="O1933" s="189">
        <f t="shared" si="60"/>
        <v>41821</v>
      </c>
      <c r="Q1933" s="185">
        <f t="shared" si="61"/>
        <v>6.0000000000000331E-4</v>
      </c>
    </row>
    <row r="1934" spans="1:17" x14ac:dyDescent="0.25">
      <c r="A1934" s="105">
        <v>41848</v>
      </c>
      <c r="B1934" t="s">
        <v>121</v>
      </c>
      <c r="C1934" s="108">
        <v>4.1000000000000002E-2</v>
      </c>
      <c r="D1934" s="108">
        <v>4.1599999999999998E-2</v>
      </c>
      <c r="E1934" s="108">
        <v>4.6300000000000001E-2</v>
      </c>
      <c r="F1934" s="108">
        <v>4.2999999999999997E-2</v>
      </c>
      <c r="G1934" s="187">
        <v>0</v>
      </c>
      <c r="H1934" s="108"/>
      <c r="I1934" s="108">
        <v>4.0999999999999995E-2</v>
      </c>
      <c r="J1934" s="108"/>
      <c r="K1934" s="108">
        <v>4.2199999999999994E-2</v>
      </c>
      <c r="L1934" s="108">
        <v>4.6900000000000004E-2</v>
      </c>
      <c r="M1934" s="108"/>
      <c r="N1934" s="108"/>
      <c r="O1934" s="189">
        <f t="shared" si="60"/>
        <v>41821</v>
      </c>
      <c r="Q1934" s="185">
        <f t="shared" si="61"/>
        <v>5.9999999999999637E-4</v>
      </c>
    </row>
    <row r="1935" spans="1:17" x14ac:dyDescent="0.25">
      <c r="A1935" s="105">
        <v>41849</v>
      </c>
      <c r="B1935" t="s">
        <v>121</v>
      </c>
      <c r="C1935" s="108">
        <v>4.0599999999999997E-2</v>
      </c>
      <c r="D1935" s="108">
        <v>4.1200000000000001E-2</v>
      </c>
      <c r="E1935" s="108">
        <v>4.5900000000000003E-2</v>
      </c>
      <c r="F1935" s="108">
        <v>4.2599999999999999E-2</v>
      </c>
      <c r="G1935" s="187">
        <v>0</v>
      </c>
      <c r="H1935" s="108"/>
      <c r="I1935" s="108">
        <v>4.0599999999999997E-2</v>
      </c>
      <c r="J1935" s="108"/>
      <c r="K1935" s="108">
        <v>4.1799999999999997E-2</v>
      </c>
      <c r="L1935" s="108">
        <v>4.6500000000000007E-2</v>
      </c>
      <c r="M1935" s="108"/>
      <c r="N1935" s="108"/>
      <c r="O1935" s="189">
        <f t="shared" si="60"/>
        <v>41821</v>
      </c>
      <c r="Q1935" s="185">
        <f t="shared" si="61"/>
        <v>5.9999999999999637E-4</v>
      </c>
    </row>
    <row r="1936" spans="1:17" x14ac:dyDescent="0.25">
      <c r="A1936" s="105">
        <v>41850</v>
      </c>
      <c r="B1936" t="s">
        <v>121</v>
      </c>
      <c r="C1936" s="108">
        <v>4.1500000000000002E-2</v>
      </c>
      <c r="D1936" s="108">
        <v>4.2099999999999999E-2</v>
      </c>
      <c r="E1936" s="108">
        <v>4.6800000000000001E-2</v>
      </c>
      <c r="F1936" s="108">
        <v>4.3499999999999997E-2</v>
      </c>
      <c r="G1936" s="187">
        <v>0</v>
      </c>
      <c r="H1936" s="108"/>
      <c r="I1936" s="108">
        <v>4.1500000000000002E-2</v>
      </c>
      <c r="J1936" s="108"/>
      <c r="K1936" s="108">
        <v>4.2699999999999995E-2</v>
      </c>
      <c r="L1936" s="108">
        <v>4.7400000000000005E-2</v>
      </c>
      <c r="M1936" s="108"/>
      <c r="N1936" s="108"/>
      <c r="O1936" s="189">
        <f t="shared" si="60"/>
        <v>41821</v>
      </c>
      <c r="Q1936" s="185">
        <f t="shared" si="61"/>
        <v>5.9999999999999637E-4</v>
      </c>
    </row>
    <row r="1937" spans="1:17" x14ac:dyDescent="0.25">
      <c r="A1937" s="105">
        <v>41851</v>
      </c>
      <c r="B1937" t="s">
        <v>121</v>
      </c>
      <c r="C1937" s="108">
        <v>4.1500000000000002E-2</v>
      </c>
      <c r="D1937" s="108">
        <v>4.2099999999999999E-2</v>
      </c>
      <c r="E1937" s="108">
        <v>4.6899999999999997E-2</v>
      </c>
      <c r="F1937" s="108">
        <v>4.3499999999999997E-2</v>
      </c>
      <c r="G1937" s="187">
        <v>0</v>
      </c>
      <c r="H1937" s="108"/>
      <c r="I1937" s="108">
        <v>4.1500000000000002E-2</v>
      </c>
      <c r="J1937" s="108"/>
      <c r="K1937" s="108">
        <v>4.2800000000000005E-2</v>
      </c>
      <c r="L1937" s="108">
        <v>4.7500000000000001E-2</v>
      </c>
      <c r="M1937" s="108"/>
      <c r="N1937" s="108"/>
      <c r="O1937" s="189">
        <f t="shared" si="60"/>
        <v>41821</v>
      </c>
      <c r="Q1937" s="185">
        <f t="shared" si="61"/>
        <v>7.0000000000000617E-4</v>
      </c>
    </row>
    <row r="1938" spans="1:17" x14ac:dyDescent="0.25">
      <c r="A1938" s="105">
        <v>41852</v>
      </c>
      <c r="B1938" t="s">
        <v>121</v>
      </c>
      <c r="C1938" s="108">
        <v>4.1399999999999999E-2</v>
      </c>
      <c r="D1938" s="108">
        <v>4.2000000000000003E-2</v>
      </c>
      <c r="E1938" s="108">
        <v>4.7E-2</v>
      </c>
      <c r="F1938" s="108">
        <v>4.3499999999999997E-2</v>
      </c>
      <c r="G1938" s="187">
        <v>0</v>
      </c>
      <c r="H1938" s="108"/>
      <c r="I1938" s="108">
        <v>4.1799999999999997E-2</v>
      </c>
      <c r="J1938" s="108"/>
      <c r="K1938" s="108">
        <v>4.2699999999999995E-2</v>
      </c>
      <c r="L1938" s="108">
        <v>4.7500000000000001E-2</v>
      </c>
      <c r="M1938" s="108"/>
      <c r="N1938" s="108"/>
      <c r="O1938" s="189">
        <f t="shared" si="60"/>
        <v>41852</v>
      </c>
      <c r="Q1938" s="185">
        <f t="shared" si="61"/>
        <v>6.999999999999923E-4</v>
      </c>
    </row>
    <row r="1939" spans="1:17" x14ac:dyDescent="0.25">
      <c r="A1939" s="105">
        <v>41855</v>
      </c>
      <c r="B1939" t="s">
        <v>121</v>
      </c>
      <c r="C1939" s="108">
        <v>4.1300000000000003E-2</v>
      </c>
      <c r="D1939" s="108">
        <v>4.2099999999999999E-2</v>
      </c>
      <c r="E1939" s="108">
        <v>4.7E-2</v>
      </c>
      <c r="F1939" s="108">
        <v>4.3499999999999997E-2</v>
      </c>
      <c r="G1939" s="187">
        <v>0</v>
      </c>
      <c r="H1939" s="108"/>
      <c r="I1939" s="108">
        <v>4.1799999999999997E-2</v>
      </c>
      <c r="J1939" s="108"/>
      <c r="K1939" s="108">
        <v>4.2800000000000005E-2</v>
      </c>
      <c r="L1939" s="108">
        <v>4.7500000000000001E-2</v>
      </c>
      <c r="M1939" s="108"/>
      <c r="N1939" s="108"/>
      <c r="O1939" s="189">
        <f t="shared" si="60"/>
        <v>41852</v>
      </c>
      <c r="Q1939" s="185">
        <f t="shared" si="61"/>
        <v>7.0000000000000617E-4</v>
      </c>
    </row>
    <row r="1940" spans="1:17" x14ac:dyDescent="0.25">
      <c r="A1940" s="105">
        <v>41856</v>
      </c>
      <c r="B1940" t="s">
        <v>121</v>
      </c>
      <c r="C1940" s="108">
        <v>4.1300000000000003E-2</v>
      </c>
      <c r="D1940" s="108">
        <v>4.19E-2</v>
      </c>
      <c r="E1940" s="108">
        <v>4.6800000000000001E-2</v>
      </c>
      <c r="F1940" s="108">
        <v>4.3299999999999998E-2</v>
      </c>
      <c r="G1940" s="187">
        <v>0</v>
      </c>
      <c r="H1940" s="108"/>
      <c r="I1940" s="108">
        <v>4.1500000000000002E-2</v>
      </c>
      <c r="J1940" s="108"/>
      <c r="K1940" s="108">
        <v>4.2599999999999999E-2</v>
      </c>
      <c r="L1940" s="108">
        <v>4.7400000000000005E-2</v>
      </c>
      <c r="M1940" s="108"/>
      <c r="N1940" s="108"/>
      <c r="O1940" s="189">
        <f t="shared" si="60"/>
        <v>41852</v>
      </c>
      <c r="Q1940" s="185">
        <f t="shared" si="61"/>
        <v>6.9999999999999923E-4</v>
      </c>
    </row>
    <row r="1941" spans="1:17" x14ac:dyDescent="0.25">
      <c r="A1941" s="105">
        <v>41857</v>
      </c>
      <c r="B1941" t="s">
        <v>121</v>
      </c>
      <c r="C1941" s="108">
        <v>4.1200000000000001E-2</v>
      </c>
      <c r="D1941" s="108">
        <v>4.19E-2</v>
      </c>
      <c r="E1941" s="108">
        <v>4.6899999999999997E-2</v>
      </c>
      <c r="F1941" s="108">
        <v>4.3299999999999998E-2</v>
      </c>
      <c r="G1941" s="187">
        <v>0</v>
      </c>
      <c r="H1941" s="108"/>
      <c r="I1941" s="108">
        <v>4.1599999999999998E-2</v>
      </c>
      <c r="J1941" s="108"/>
      <c r="K1941" s="108">
        <v>4.2599999999999999E-2</v>
      </c>
      <c r="L1941" s="108">
        <v>4.7500000000000001E-2</v>
      </c>
      <c r="M1941" s="108"/>
      <c r="N1941" s="108"/>
      <c r="O1941" s="189">
        <f t="shared" si="60"/>
        <v>41852</v>
      </c>
      <c r="Q1941" s="185">
        <f t="shared" si="61"/>
        <v>6.9999999999999923E-4</v>
      </c>
    </row>
    <row r="1942" spans="1:17" x14ac:dyDescent="0.25">
      <c r="A1942" s="105">
        <v>41858</v>
      </c>
      <c r="B1942" t="s">
        <v>121</v>
      </c>
      <c r="C1942" s="108">
        <v>4.0899999999999999E-2</v>
      </c>
      <c r="D1942" s="108">
        <v>4.1500000000000002E-2</v>
      </c>
      <c r="E1942" s="108">
        <v>4.65E-2</v>
      </c>
      <c r="F1942" s="108">
        <v>4.2999999999999997E-2</v>
      </c>
      <c r="G1942" s="187">
        <v>0</v>
      </c>
      <c r="H1942" s="108"/>
      <c r="I1942" s="108">
        <v>4.1100000000000005E-2</v>
      </c>
      <c r="J1942" s="108"/>
      <c r="K1942" s="108">
        <v>4.2199999999999994E-2</v>
      </c>
      <c r="L1942" s="108">
        <v>4.7100000000000003E-2</v>
      </c>
      <c r="M1942" s="108"/>
      <c r="N1942" s="108"/>
      <c r="O1942" s="189">
        <f t="shared" si="60"/>
        <v>41852</v>
      </c>
      <c r="Q1942" s="185">
        <f t="shared" si="61"/>
        <v>6.999999999999923E-4</v>
      </c>
    </row>
    <row r="1943" spans="1:17" x14ac:dyDescent="0.25">
      <c r="A1943" s="105">
        <v>41859</v>
      </c>
      <c r="B1943" t="s">
        <v>121</v>
      </c>
      <c r="C1943" s="108">
        <v>4.0800000000000003E-2</v>
      </c>
      <c r="D1943" s="108">
        <v>4.1399999999999999E-2</v>
      </c>
      <c r="E1943" s="108">
        <v>4.65E-2</v>
      </c>
      <c r="F1943" s="108">
        <v>4.2900000000000001E-2</v>
      </c>
      <c r="G1943" s="187">
        <v>0</v>
      </c>
      <c r="H1943" s="108"/>
      <c r="I1943" s="108">
        <v>4.0899999999999999E-2</v>
      </c>
      <c r="J1943" s="108"/>
      <c r="K1943" s="108">
        <v>4.2199999999999994E-2</v>
      </c>
      <c r="L1943" s="108">
        <v>4.7100000000000003E-2</v>
      </c>
      <c r="M1943" s="108"/>
      <c r="N1943" s="108"/>
      <c r="O1943" s="189">
        <f t="shared" si="60"/>
        <v>41852</v>
      </c>
      <c r="Q1943" s="185">
        <f t="shared" si="61"/>
        <v>7.9999999999999516E-4</v>
      </c>
    </row>
    <row r="1944" spans="1:17" x14ac:dyDescent="0.25">
      <c r="A1944" s="105">
        <v>41862</v>
      </c>
      <c r="B1944" t="s">
        <v>121</v>
      </c>
      <c r="C1944" s="108">
        <v>4.0800000000000003E-2</v>
      </c>
      <c r="D1944" s="108">
        <v>4.1500000000000002E-2</v>
      </c>
      <c r="E1944" s="108">
        <v>4.6600000000000003E-2</v>
      </c>
      <c r="F1944" s="108">
        <v>4.2999999999999997E-2</v>
      </c>
      <c r="G1944" s="187">
        <v>0</v>
      </c>
      <c r="H1944" s="108"/>
      <c r="I1944" s="108">
        <v>4.0999999999999995E-2</v>
      </c>
      <c r="J1944" s="108"/>
      <c r="K1944" s="108">
        <v>4.2300000000000004E-2</v>
      </c>
      <c r="L1944" s="108">
        <v>4.7199999999999999E-2</v>
      </c>
      <c r="M1944" s="108"/>
      <c r="N1944" s="108"/>
      <c r="O1944" s="189">
        <f t="shared" si="60"/>
        <v>41852</v>
      </c>
      <c r="Q1944" s="185">
        <f t="shared" si="61"/>
        <v>8.000000000000021E-4</v>
      </c>
    </row>
    <row r="1945" spans="1:17" x14ac:dyDescent="0.25">
      <c r="A1945" s="105">
        <v>41863</v>
      </c>
      <c r="B1945" t="s">
        <v>121</v>
      </c>
      <c r="C1945" s="108">
        <v>4.1200000000000001E-2</v>
      </c>
      <c r="D1945" s="108">
        <v>4.19E-2</v>
      </c>
      <c r="E1945" s="108">
        <v>4.7E-2</v>
      </c>
      <c r="F1945" s="108">
        <v>4.3400000000000001E-2</v>
      </c>
      <c r="G1945" s="187">
        <v>0</v>
      </c>
      <c r="H1945" s="108"/>
      <c r="I1945" s="108">
        <v>4.1399999999999999E-2</v>
      </c>
      <c r="J1945" s="108"/>
      <c r="K1945" s="108">
        <v>4.2599999999999999E-2</v>
      </c>
      <c r="L1945" s="108">
        <v>4.7500000000000001E-2</v>
      </c>
      <c r="M1945" s="108"/>
      <c r="N1945" s="108"/>
      <c r="O1945" s="189">
        <f t="shared" si="60"/>
        <v>41852</v>
      </c>
      <c r="Q1945" s="185">
        <f t="shared" si="61"/>
        <v>6.9999999999999923E-4</v>
      </c>
    </row>
    <row r="1946" spans="1:17" x14ac:dyDescent="0.25">
      <c r="A1946" s="105">
        <v>41864</v>
      </c>
      <c r="B1946" t="s">
        <v>121</v>
      </c>
      <c r="C1946" s="108">
        <v>4.0899999999999999E-2</v>
      </c>
      <c r="D1946" s="108">
        <v>4.1700000000000001E-2</v>
      </c>
      <c r="E1946" s="108">
        <v>4.6899999999999997E-2</v>
      </c>
      <c r="F1946" s="108">
        <v>4.3200000000000002E-2</v>
      </c>
      <c r="G1946" s="187">
        <v>0</v>
      </c>
      <c r="H1946" s="108"/>
      <c r="I1946" s="108">
        <v>4.1100000000000005E-2</v>
      </c>
      <c r="J1946" s="108"/>
      <c r="K1946" s="108">
        <v>4.24E-2</v>
      </c>
      <c r="L1946" s="108">
        <v>4.7400000000000005E-2</v>
      </c>
      <c r="M1946" s="108"/>
      <c r="N1946" s="108"/>
      <c r="O1946" s="189">
        <f t="shared" si="60"/>
        <v>41852</v>
      </c>
      <c r="Q1946" s="185">
        <f t="shared" si="61"/>
        <v>6.9999999999999923E-4</v>
      </c>
    </row>
    <row r="1947" spans="1:17" x14ac:dyDescent="0.25">
      <c r="A1947" s="105">
        <v>41865</v>
      </c>
      <c r="B1947" t="s">
        <v>121</v>
      </c>
      <c r="C1947" s="108">
        <v>4.0399999999999998E-2</v>
      </c>
      <c r="D1947" s="108">
        <v>4.1200000000000001E-2</v>
      </c>
      <c r="E1947" s="108">
        <v>4.65E-2</v>
      </c>
      <c r="F1947" s="108">
        <v>4.2700000000000002E-2</v>
      </c>
      <c r="G1947" s="187">
        <v>0</v>
      </c>
      <c r="H1947" s="108"/>
      <c r="I1947" s="108">
        <v>4.0599999999999997E-2</v>
      </c>
      <c r="J1947" s="108"/>
      <c r="K1947" s="108">
        <v>4.1900000000000007E-2</v>
      </c>
      <c r="L1947" s="108">
        <v>4.6900000000000004E-2</v>
      </c>
      <c r="M1947" s="108"/>
      <c r="N1947" s="108"/>
      <c r="O1947" s="189">
        <f t="shared" si="60"/>
        <v>41852</v>
      </c>
      <c r="Q1947" s="185">
        <f t="shared" si="61"/>
        <v>7.0000000000000617E-4</v>
      </c>
    </row>
    <row r="1948" spans="1:17" x14ac:dyDescent="0.25">
      <c r="A1948" s="105">
        <v>41866</v>
      </c>
      <c r="B1948" t="s">
        <v>121</v>
      </c>
      <c r="C1948" s="108">
        <v>3.9800000000000002E-2</v>
      </c>
      <c r="D1948" s="108">
        <v>4.0599999999999997E-2</v>
      </c>
      <c r="E1948" s="108">
        <v>4.5999999999999999E-2</v>
      </c>
      <c r="F1948" s="108">
        <v>4.2099999999999999E-2</v>
      </c>
      <c r="G1948" s="187">
        <v>0</v>
      </c>
      <c r="H1948" s="108"/>
      <c r="I1948" s="108">
        <v>0.04</v>
      </c>
      <c r="J1948" s="108"/>
      <c r="K1948" s="108">
        <v>4.1299999999999996E-2</v>
      </c>
      <c r="L1948" s="108">
        <v>4.6300000000000001E-2</v>
      </c>
      <c r="M1948" s="108"/>
      <c r="N1948" s="108"/>
      <c r="O1948" s="189">
        <f t="shared" si="60"/>
        <v>41852</v>
      </c>
      <c r="Q1948" s="185">
        <f t="shared" si="61"/>
        <v>6.9999999999999923E-4</v>
      </c>
    </row>
    <row r="1949" spans="1:17" x14ac:dyDescent="0.25">
      <c r="A1949" s="105">
        <v>41869</v>
      </c>
      <c r="B1949" t="s">
        <v>121</v>
      </c>
      <c r="C1949" s="108">
        <v>4.0500000000000001E-2</v>
      </c>
      <c r="D1949" s="108">
        <v>4.1200000000000001E-2</v>
      </c>
      <c r="E1949" s="108">
        <v>4.6699999999999998E-2</v>
      </c>
      <c r="F1949" s="108">
        <v>4.2799999999999998E-2</v>
      </c>
      <c r="G1949" s="187">
        <v>0</v>
      </c>
      <c r="H1949" s="108"/>
      <c r="I1949" s="108">
        <v>4.0599999999999997E-2</v>
      </c>
      <c r="J1949" s="108"/>
      <c r="K1949" s="108">
        <v>4.2000000000000003E-2</v>
      </c>
      <c r="L1949" s="108">
        <v>4.7E-2</v>
      </c>
      <c r="M1949" s="108"/>
      <c r="N1949" s="108"/>
      <c r="O1949" s="189">
        <f t="shared" si="60"/>
        <v>41852</v>
      </c>
      <c r="Q1949" s="185">
        <f t="shared" si="61"/>
        <v>8.000000000000021E-4</v>
      </c>
    </row>
    <row r="1950" spans="1:17" x14ac:dyDescent="0.25">
      <c r="A1950" s="105">
        <v>41870</v>
      </c>
      <c r="B1950" t="s">
        <v>121</v>
      </c>
      <c r="C1950" s="108">
        <v>4.1099999999999998E-2</v>
      </c>
      <c r="D1950" s="108">
        <v>4.1500000000000002E-2</v>
      </c>
      <c r="E1950" s="108">
        <v>4.7E-2</v>
      </c>
      <c r="F1950" s="108">
        <v>4.3200000000000002E-2</v>
      </c>
      <c r="G1950" s="187">
        <v>0</v>
      </c>
      <c r="H1950" s="108"/>
      <c r="I1950" s="108">
        <v>4.1100000000000005E-2</v>
      </c>
      <c r="J1950" s="108"/>
      <c r="K1950" s="108">
        <v>4.2199999999999994E-2</v>
      </c>
      <c r="L1950" s="108">
        <v>4.7300000000000002E-2</v>
      </c>
      <c r="M1950" s="108"/>
      <c r="N1950" s="108"/>
      <c r="O1950" s="189">
        <f t="shared" si="60"/>
        <v>41852</v>
      </c>
      <c r="Q1950" s="185">
        <f t="shared" si="61"/>
        <v>6.999999999999923E-4</v>
      </c>
    </row>
    <row r="1951" spans="1:17" x14ac:dyDescent="0.25">
      <c r="A1951" s="105">
        <v>41871</v>
      </c>
      <c r="B1951" t="s">
        <v>121</v>
      </c>
      <c r="C1951" s="108">
        <v>4.1099999999999998E-2</v>
      </c>
      <c r="D1951" s="108">
        <v>4.1500000000000002E-2</v>
      </c>
      <c r="E1951" s="108">
        <v>4.7E-2</v>
      </c>
      <c r="F1951" s="108">
        <v>4.3200000000000002E-2</v>
      </c>
      <c r="G1951" s="187">
        <v>0</v>
      </c>
      <c r="H1951" s="108"/>
      <c r="I1951" s="108">
        <v>4.1100000000000005E-2</v>
      </c>
      <c r="J1951" s="108"/>
      <c r="K1951" s="108">
        <v>4.2199999999999994E-2</v>
      </c>
      <c r="L1951" s="108">
        <v>4.7300000000000002E-2</v>
      </c>
      <c r="M1951" s="108"/>
      <c r="N1951" s="108"/>
      <c r="O1951" s="189">
        <f t="shared" si="60"/>
        <v>41852</v>
      </c>
      <c r="Q1951" s="185">
        <f t="shared" si="61"/>
        <v>6.999999999999923E-4</v>
      </c>
    </row>
    <row r="1952" spans="1:17" x14ac:dyDescent="0.25">
      <c r="A1952" s="105">
        <v>41872</v>
      </c>
      <c r="B1952" t="s">
        <v>121</v>
      </c>
      <c r="C1952" s="108">
        <v>4.0800000000000003E-2</v>
      </c>
      <c r="D1952" s="108">
        <v>4.1300000000000003E-2</v>
      </c>
      <c r="E1952" s="108">
        <v>4.6699999999999998E-2</v>
      </c>
      <c r="F1952" s="108">
        <v>4.2900000000000001E-2</v>
      </c>
      <c r="G1952" s="187">
        <v>0</v>
      </c>
      <c r="H1952" s="108"/>
      <c r="I1952" s="108">
        <v>4.0800000000000003E-2</v>
      </c>
      <c r="J1952" s="108"/>
      <c r="K1952" s="108">
        <v>4.2000000000000003E-2</v>
      </c>
      <c r="L1952" s="108">
        <v>4.6900000000000004E-2</v>
      </c>
      <c r="M1952" s="108"/>
      <c r="N1952" s="108"/>
      <c r="O1952" s="189">
        <f t="shared" si="60"/>
        <v>41852</v>
      </c>
      <c r="Q1952" s="185">
        <f t="shared" si="61"/>
        <v>6.9999999999999923E-4</v>
      </c>
    </row>
    <row r="1953" spans="1:17" x14ac:dyDescent="0.25">
      <c r="A1953" s="105">
        <v>41873</v>
      </c>
      <c r="B1953" t="s">
        <v>121</v>
      </c>
      <c r="C1953" s="108">
        <v>4.0599999999999997E-2</v>
      </c>
      <c r="D1953" s="108">
        <v>4.1000000000000002E-2</v>
      </c>
      <c r="E1953" s="108">
        <v>4.6399999999999997E-2</v>
      </c>
      <c r="F1953" s="108">
        <v>4.2700000000000002E-2</v>
      </c>
      <c r="G1953" s="187">
        <v>0</v>
      </c>
      <c r="H1953" s="108"/>
      <c r="I1953" s="108">
        <v>4.0300000000000002E-2</v>
      </c>
      <c r="J1953" s="108"/>
      <c r="K1953" s="108">
        <v>4.1700000000000001E-2</v>
      </c>
      <c r="L1953" s="108">
        <v>4.6600000000000003E-2</v>
      </c>
      <c r="M1953" s="108"/>
      <c r="N1953" s="108"/>
      <c r="O1953" s="189">
        <f t="shared" si="60"/>
        <v>41852</v>
      </c>
      <c r="Q1953" s="185">
        <f t="shared" si="61"/>
        <v>6.9999999999999923E-4</v>
      </c>
    </row>
    <row r="1954" spans="1:17" x14ac:dyDescent="0.25">
      <c r="A1954" s="105">
        <v>41876</v>
      </c>
      <c r="B1954" t="s">
        <v>121</v>
      </c>
      <c r="C1954" s="108">
        <v>4.0399999999999998E-2</v>
      </c>
      <c r="D1954" s="108">
        <v>4.0800000000000003E-2</v>
      </c>
      <c r="E1954" s="108">
        <v>4.6300000000000001E-2</v>
      </c>
      <c r="F1954" s="108">
        <v>4.2500000000000003E-2</v>
      </c>
      <c r="G1954" s="187">
        <v>0</v>
      </c>
      <c r="H1954" s="108"/>
      <c r="I1954" s="108">
        <v>4.0099999999999997E-2</v>
      </c>
      <c r="J1954" s="108"/>
      <c r="K1954" s="108">
        <v>4.1399999999999999E-2</v>
      </c>
      <c r="L1954" s="108">
        <v>4.6399999999999997E-2</v>
      </c>
      <c r="M1954" s="108"/>
      <c r="N1954" s="108"/>
      <c r="O1954" s="189">
        <f t="shared" si="60"/>
        <v>41852</v>
      </c>
      <c r="Q1954" s="185">
        <f t="shared" si="61"/>
        <v>5.9999999999999637E-4</v>
      </c>
    </row>
    <row r="1955" spans="1:17" x14ac:dyDescent="0.25">
      <c r="A1955" s="105">
        <v>41877</v>
      </c>
      <c r="B1955" t="s">
        <v>121</v>
      </c>
      <c r="C1955" s="108">
        <v>4.0500000000000001E-2</v>
      </c>
      <c r="D1955" s="108">
        <v>4.1000000000000002E-2</v>
      </c>
      <c r="E1955" s="108">
        <v>4.6399999999999997E-2</v>
      </c>
      <c r="F1955" s="108">
        <v>4.2599999999999999E-2</v>
      </c>
      <c r="G1955" s="187">
        <v>0</v>
      </c>
      <c r="H1955" s="108"/>
      <c r="I1955" s="108">
        <v>4.0300000000000002E-2</v>
      </c>
      <c r="J1955" s="108"/>
      <c r="K1955" s="108">
        <v>4.1599999999999998E-2</v>
      </c>
      <c r="L1955" s="108">
        <v>4.6500000000000007E-2</v>
      </c>
      <c r="M1955" s="108"/>
      <c r="N1955" s="108"/>
      <c r="O1955" s="189">
        <f t="shared" si="60"/>
        <v>41852</v>
      </c>
      <c r="Q1955" s="185">
        <f t="shared" si="61"/>
        <v>5.9999999999999637E-4</v>
      </c>
    </row>
    <row r="1956" spans="1:17" x14ac:dyDescent="0.25">
      <c r="A1956" s="105">
        <v>41878</v>
      </c>
      <c r="B1956" t="s">
        <v>121</v>
      </c>
      <c r="C1956" s="108">
        <v>4.0099999999999997E-2</v>
      </c>
      <c r="D1956" s="108">
        <v>4.07E-2</v>
      </c>
      <c r="E1956" s="108">
        <v>4.5900000000000003E-2</v>
      </c>
      <c r="F1956" s="108">
        <v>4.2200000000000001E-2</v>
      </c>
      <c r="G1956" s="187">
        <v>0</v>
      </c>
      <c r="H1956" s="108"/>
      <c r="I1956" s="108">
        <v>3.9900000000000005E-2</v>
      </c>
      <c r="J1956" s="108"/>
      <c r="K1956" s="108">
        <v>4.1299999999999996E-2</v>
      </c>
      <c r="L1956" s="108">
        <v>4.6100000000000002E-2</v>
      </c>
      <c r="M1956" s="108"/>
      <c r="N1956" s="108"/>
      <c r="O1956" s="189">
        <f t="shared" si="60"/>
        <v>41852</v>
      </c>
      <c r="Q1956" s="185">
        <f t="shared" si="61"/>
        <v>5.9999999999999637E-4</v>
      </c>
    </row>
    <row r="1957" spans="1:17" x14ac:dyDescent="0.25">
      <c r="A1957" s="105">
        <v>41879</v>
      </c>
      <c r="B1957" t="s">
        <v>121</v>
      </c>
      <c r="C1957" s="108">
        <v>3.9699999999999999E-2</v>
      </c>
      <c r="D1957" s="108">
        <v>4.0300000000000002E-2</v>
      </c>
      <c r="E1957" s="108">
        <v>4.5600000000000002E-2</v>
      </c>
      <c r="F1957" s="108">
        <v>4.19E-2</v>
      </c>
      <c r="G1957" s="187">
        <v>0</v>
      </c>
      <c r="H1957" s="108"/>
      <c r="I1957" s="108">
        <v>3.9399999999999998E-2</v>
      </c>
      <c r="J1957" s="108"/>
      <c r="K1957" s="108">
        <v>4.0899999999999999E-2</v>
      </c>
      <c r="L1957" s="108">
        <v>4.5700000000000005E-2</v>
      </c>
      <c r="M1957" s="108"/>
      <c r="N1957" s="108"/>
      <c r="O1957" s="189">
        <f t="shared" si="60"/>
        <v>41852</v>
      </c>
      <c r="Q1957" s="185">
        <f t="shared" si="61"/>
        <v>5.9999999999999637E-4</v>
      </c>
    </row>
    <row r="1958" spans="1:17" x14ac:dyDescent="0.25">
      <c r="A1958" s="105">
        <v>41880</v>
      </c>
      <c r="B1958" t="s">
        <v>121</v>
      </c>
      <c r="C1958" s="108">
        <v>3.9899999999999998E-2</v>
      </c>
      <c r="D1958" s="108">
        <v>4.0500000000000001E-2</v>
      </c>
      <c r="E1958" s="108">
        <v>4.5699999999999998E-2</v>
      </c>
      <c r="F1958" s="108">
        <v>4.2000000000000003E-2</v>
      </c>
      <c r="G1958" s="187">
        <v>0</v>
      </c>
      <c r="H1958" s="108"/>
      <c r="I1958" s="108">
        <v>3.95E-2</v>
      </c>
      <c r="J1958" s="108"/>
      <c r="K1958" s="108">
        <v>4.0999999999999995E-2</v>
      </c>
      <c r="L1958" s="108">
        <v>4.58E-2</v>
      </c>
      <c r="M1958" s="108"/>
      <c r="N1958" s="108"/>
      <c r="O1958" s="189">
        <f t="shared" si="60"/>
        <v>41852</v>
      </c>
      <c r="Q1958" s="185">
        <f t="shared" si="61"/>
        <v>4.9999999999999351E-4</v>
      </c>
    </row>
    <row r="1959" spans="1:17" x14ac:dyDescent="0.25">
      <c r="A1959" s="105">
        <v>41884</v>
      </c>
      <c r="B1959" t="s">
        <v>121</v>
      </c>
      <c r="C1959" s="108">
        <v>4.0800000000000003E-2</v>
      </c>
      <c r="D1959" s="108">
        <v>4.1300000000000003E-2</v>
      </c>
      <c r="E1959" s="108">
        <v>4.6600000000000003E-2</v>
      </c>
      <c r="F1959" s="108">
        <v>4.2900000000000001E-2</v>
      </c>
      <c r="G1959" s="187">
        <v>0</v>
      </c>
      <c r="H1959" s="108"/>
      <c r="I1959" s="108">
        <v>0.04</v>
      </c>
      <c r="J1959" s="108"/>
      <c r="K1959" s="108">
        <v>4.1900000000000007E-2</v>
      </c>
      <c r="L1959" s="108">
        <v>4.6699999999999998E-2</v>
      </c>
      <c r="M1959" s="108"/>
      <c r="N1959" s="108"/>
      <c r="O1959" s="189">
        <f t="shared" si="60"/>
        <v>41883</v>
      </c>
      <c r="Q1959" s="185">
        <f t="shared" si="61"/>
        <v>6.0000000000000331E-4</v>
      </c>
    </row>
    <row r="1960" spans="1:17" x14ac:dyDescent="0.25">
      <c r="A1960" s="105">
        <v>41885</v>
      </c>
      <c r="B1960" t="s">
        <v>121</v>
      </c>
      <c r="C1960" s="108">
        <v>4.0599999999999997E-2</v>
      </c>
      <c r="D1960" s="108">
        <v>4.1200000000000001E-2</v>
      </c>
      <c r="E1960" s="108">
        <v>4.6399999999999997E-2</v>
      </c>
      <c r="F1960" s="108">
        <v>4.2700000000000002E-2</v>
      </c>
      <c r="G1960" s="187">
        <v>0</v>
      </c>
      <c r="H1960" s="108"/>
      <c r="I1960" s="108">
        <v>3.9800000000000002E-2</v>
      </c>
      <c r="J1960" s="108"/>
      <c r="K1960" s="108">
        <v>4.1799999999999997E-2</v>
      </c>
      <c r="L1960" s="108">
        <v>4.6500000000000007E-2</v>
      </c>
      <c r="M1960" s="108"/>
      <c r="N1960" s="108"/>
      <c r="O1960" s="189">
        <f t="shared" si="60"/>
        <v>41883</v>
      </c>
      <c r="Q1960" s="185">
        <f t="shared" si="61"/>
        <v>5.9999999999999637E-4</v>
      </c>
    </row>
    <row r="1961" spans="1:17" x14ac:dyDescent="0.25">
      <c r="A1961" s="105">
        <v>41886</v>
      </c>
      <c r="B1961" t="s">
        <v>121</v>
      </c>
      <c r="C1961" s="108">
        <v>4.1099999999999998E-2</v>
      </c>
      <c r="D1961" s="108">
        <v>4.1700000000000001E-2</v>
      </c>
      <c r="E1961" s="108">
        <v>4.6899999999999997E-2</v>
      </c>
      <c r="F1961" s="108">
        <v>4.3200000000000002E-2</v>
      </c>
      <c r="G1961" s="187">
        <v>0</v>
      </c>
      <c r="H1961" s="108"/>
      <c r="I1961" s="108">
        <v>4.0300000000000002E-2</v>
      </c>
      <c r="J1961" s="108"/>
      <c r="K1961" s="108">
        <v>4.2199999999999994E-2</v>
      </c>
      <c r="L1961" s="108">
        <v>4.7E-2</v>
      </c>
      <c r="M1961" s="108"/>
      <c r="N1961" s="108"/>
      <c r="O1961" s="189">
        <f t="shared" si="60"/>
        <v>41883</v>
      </c>
      <c r="Q1961" s="185">
        <f t="shared" si="61"/>
        <v>4.9999999999999351E-4</v>
      </c>
    </row>
    <row r="1962" spans="1:17" x14ac:dyDescent="0.25">
      <c r="A1962" s="105">
        <v>41887</v>
      </c>
      <c r="B1962" t="s">
        <v>121</v>
      </c>
      <c r="C1962" s="108">
        <v>4.1500000000000002E-2</v>
      </c>
      <c r="D1962" s="108">
        <v>4.2099999999999999E-2</v>
      </c>
      <c r="E1962" s="108">
        <v>4.7399999999999998E-2</v>
      </c>
      <c r="F1962" s="108">
        <v>4.3700000000000003E-2</v>
      </c>
      <c r="G1962" s="187">
        <v>0</v>
      </c>
      <c r="H1962" s="108"/>
      <c r="I1962" s="108">
        <v>4.0999999999999995E-2</v>
      </c>
      <c r="J1962" s="108"/>
      <c r="K1962" s="108">
        <v>4.2599999999999999E-2</v>
      </c>
      <c r="L1962" s="108">
        <v>4.7500000000000001E-2</v>
      </c>
      <c r="M1962" s="108"/>
      <c r="N1962" s="108"/>
      <c r="O1962" s="189">
        <f t="shared" si="60"/>
        <v>41883</v>
      </c>
      <c r="Q1962" s="185">
        <f t="shared" si="61"/>
        <v>5.0000000000000044E-4</v>
      </c>
    </row>
    <row r="1963" spans="1:17" x14ac:dyDescent="0.25">
      <c r="A1963" s="105">
        <v>41890</v>
      </c>
      <c r="B1963" t="s">
        <v>121</v>
      </c>
      <c r="C1963" s="108">
        <v>4.1300000000000003E-2</v>
      </c>
      <c r="D1963" s="108">
        <v>4.19E-2</v>
      </c>
      <c r="E1963" s="108">
        <v>4.7300000000000002E-2</v>
      </c>
      <c r="F1963" s="108">
        <v>4.3499999999999997E-2</v>
      </c>
      <c r="G1963" s="187">
        <v>0</v>
      </c>
      <c r="H1963" s="108"/>
      <c r="I1963" s="108">
        <v>4.0800000000000003E-2</v>
      </c>
      <c r="J1963" s="108"/>
      <c r="K1963" s="108">
        <v>4.2500000000000003E-2</v>
      </c>
      <c r="L1963" s="108">
        <v>4.7400000000000005E-2</v>
      </c>
      <c r="M1963" s="108"/>
      <c r="N1963" s="108"/>
      <c r="O1963" s="189">
        <f t="shared" si="60"/>
        <v>41883</v>
      </c>
      <c r="Q1963" s="185">
        <f t="shared" si="61"/>
        <v>6.0000000000000331E-4</v>
      </c>
    </row>
    <row r="1964" spans="1:17" x14ac:dyDescent="0.25">
      <c r="A1964" s="105">
        <v>41891</v>
      </c>
      <c r="B1964" t="s">
        <v>121</v>
      </c>
      <c r="C1964" s="108">
        <v>4.1399999999999999E-2</v>
      </c>
      <c r="D1964" s="108">
        <v>4.2099999999999999E-2</v>
      </c>
      <c r="E1964" s="108">
        <v>4.7500000000000001E-2</v>
      </c>
      <c r="F1964" s="108">
        <v>4.3700000000000003E-2</v>
      </c>
      <c r="G1964" s="187">
        <v>0</v>
      </c>
      <c r="H1964" s="108"/>
      <c r="I1964" s="108">
        <v>4.0899999999999999E-2</v>
      </c>
      <c r="J1964" s="108"/>
      <c r="K1964" s="108">
        <v>4.2599999999999999E-2</v>
      </c>
      <c r="L1964" s="108">
        <v>4.7500000000000001E-2</v>
      </c>
      <c r="M1964" s="108"/>
      <c r="N1964" s="108"/>
      <c r="O1964" s="189">
        <f t="shared" si="60"/>
        <v>41883</v>
      </c>
      <c r="Q1964" s="185">
        <f t="shared" si="61"/>
        <v>5.0000000000000044E-4</v>
      </c>
    </row>
    <row r="1965" spans="1:17" x14ac:dyDescent="0.25">
      <c r="A1965" s="105">
        <v>41892</v>
      </c>
      <c r="B1965" t="s">
        <v>121</v>
      </c>
      <c r="C1965" s="108">
        <v>4.19E-2</v>
      </c>
      <c r="D1965" s="108">
        <v>4.2500000000000003E-2</v>
      </c>
      <c r="E1965" s="108">
        <v>4.7899999999999998E-2</v>
      </c>
      <c r="F1965" s="108">
        <v>4.41E-2</v>
      </c>
      <c r="G1965" s="187">
        <v>0</v>
      </c>
      <c r="H1965" s="108"/>
      <c r="I1965" s="108">
        <v>4.1299999999999996E-2</v>
      </c>
      <c r="J1965" s="108"/>
      <c r="K1965" s="108">
        <v>4.2999999999999997E-2</v>
      </c>
      <c r="L1965" s="108">
        <v>4.8000000000000001E-2</v>
      </c>
      <c r="M1965" s="108"/>
      <c r="N1965" s="108"/>
      <c r="O1965" s="189">
        <f t="shared" si="60"/>
        <v>41883</v>
      </c>
      <c r="Q1965" s="185">
        <f t="shared" si="61"/>
        <v>4.9999999999999351E-4</v>
      </c>
    </row>
    <row r="1966" spans="1:17" x14ac:dyDescent="0.25">
      <c r="A1966" s="105">
        <v>41893</v>
      </c>
      <c r="B1966" t="s">
        <v>121</v>
      </c>
      <c r="C1966" s="108">
        <v>4.1700000000000001E-2</v>
      </c>
      <c r="D1966" s="108">
        <v>4.24E-2</v>
      </c>
      <c r="E1966" s="108">
        <v>4.7800000000000002E-2</v>
      </c>
      <c r="F1966" s="108">
        <v>4.3999999999999997E-2</v>
      </c>
      <c r="G1966" s="187">
        <v>0</v>
      </c>
      <c r="H1966" s="108"/>
      <c r="I1966" s="108">
        <v>4.1200000000000001E-2</v>
      </c>
      <c r="J1966" s="108"/>
      <c r="K1966" s="108">
        <v>4.2900000000000001E-2</v>
      </c>
      <c r="L1966" s="108">
        <v>4.7899999999999998E-2</v>
      </c>
      <c r="M1966" s="108"/>
      <c r="N1966" s="108"/>
      <c r="O1966" s="189">
        <f t="shared" si="60"/>
        <v>41883</v>
      </c>
      <c r="Q1966" s="185">
        <f t="shared" si="61"/>
        <v>5.0000000000000044E-4</v>
      </c>
    </row>
    <row r="1967" spans="1:17" x14ac:dyDescent="0.25">
      <c r="A1967" s="105">
        <v>41894</v>
      </c>
      <c r="B1967" t="s">
        <v>121</v>
      </c>
      <c r="C1967" s="108">
        <v>4.2700000000000002E-2</v>
      </c>
      <c r="D1967" s="108">
        <v>4.3299999999999998E-2</v>
      </c>
      <c r="E1967" s="108">
        <v>4.8800000000000003E-2</v>
      </c>
      <c r="F1967" s="108">
        <v>4.4900000000000002E-2</v>
      </c>
      <c r="G1967" s="187">
        <v>0</v>
      </c>
      <c r="H1967" s="108"/>
      <c r="I1967" s="108">
        <v>4.2199999999999994E-2</v>
      </c>
      <c r="J1967" s="108"/>
      <c r="K1967" s="108">
        <v>4.3899999999999995E-2</v>
      </c>
      <c r="L1967" s="108">
        <v>4.8899999999999999E-2</v>
      </c>
      <c r="M1967" s="108"/>
      <c r="N1967" s="108"/>
      <c r="O1967" s="189">
        <f t="shared" si="60"/>
        <v>41883</v>
      </c>
      <c r="Q1967" s="185">
        <f t="shared" si="61"/>
        <v>5.9999999999999637E-4</v>
      </c>
    </row>
    <row r="1968" spans="1:17" x14ac:dyDescent="0.25">
      <c r="A1968" s="105">
        <v>41897</v>
      </c>
      <c r="B1968" t="s">
        <v>121</v>
      </c>
      <c r="C1968" s="108">
        <v>4.2599999999999999E-2</v>
      </c>
      <c r="D1968" s="108">
        <v>4.3200000000000002E-2</v>
      </c>
      <c r="E1968" s="108">
        <v>4.87E-2</v>
      </c>
      <c r="F1968" s="108">
        <v>4.48E-2</v>
      </c>
      <c r="G1968" s="187">
        <v>0</v>
      </c>
      <c r="H1968" s="108"/>
      <c r="I1968" s="108">
        <v>4.2099999999999999E-2</v>
      </c>
      <c r="J1968" s="108"/>
      <c r="K1968" s="108">
        <v>4.3799999999999999E-2</v>
      </c>
      <c r="L1968" s="108">
        <v>4.8799999999999996E-2</v>
      </c>
      <c r="M1968" s="108"/>
      <c r="N1968" s="108"/>
      <c r="O1968" s="189">
        <f t="shared" si="60"/>
        <v>41883</v>
      </c>
      <c r="Q1968" s="185">
        <f t="shared" si="61"/>
        <v>5.9999999999999637E-4</v>
      </c>
    </row>
    <row r="1969" spans="1:17" x14ac:dyDescent="0.25">
      <c r="A1969" s="105">
        <v>41898</v>
      </c>
      <c r="B1969" t="s">
        <v>121</v>
      </c>
      <c r="C1969" s="108">
        <v>4.2700000000000002E-2</v>
      </c>
      <c r="D1969" s="108">
        <v>4.3299999999999998E-2</v>
      </c>
      <c r="E1969" s="108">
        <v>4.8899999999999999E-2</v>
      </c>
      <c r="F1969" s="108">
        <v>4.4999999999999998E-2</v>
      </c>
      <c r="G1969" s="187">
        <v>0</v>
      </c>
      <c r="H1969" s="108"/>
      <c r="I1969" s="108">
        <v>4.2199999999999994E-2</v>
      </c>
      <c r="J1969" s="108"/>
      <c r="K1969" s="108">
        <v>4.3899999999999995E-2</v>
      </c>
      <c r="L1969" s="108">
        <v>4.9000000000000002E-2</v>
      </c>
      <c r="M1969" s="108"/>
      <c r="N1969" s="108"/>
      <c r="O1969" s="189">
        <f t="shared" si="60"/>
        <v>41883</v>
      </c>
      <c r="Q1969" s="185">
        <f t="shared" si="61"/>
        <v>5.9999999999999637E-4</v>
      </c>
    </row>
    <row r="1970" spans="1:17" x14ac:dyDescent="0.25">
      <c r="A1970" s="105">
        <v>41899</v>
      </c>
      <c r="B1970" t="s">
        <v>121</v>
      </c>
      <c r="C1970" s="108">
        <v>4.2799999999999998E-2</v>
      </c>
      <c r="D1970" s="108">
        <v>4.3400000000000001E-2</v>
      </c>
      <c r="E1970" s="108">
        <v>4.9000000000000002E-2</v>
      </c>
      <c r="F1970" s="108">
        <v>4.5100000000000001E-2</v>
      </c>
      <c r="G1970" s="187">
        <v>0</v>
      </c>
      <c r="H1970" s="108"/>
      <c r="I1970" s="108">
        <v>4.2199999999999994E-2</v>
      </c>
      <c r="J1970" s="108"/>
      <c r="K1970" s="108">
        <v>4.4000000000000004E-2</v>
      </c>
      <c r="L1970" s="108">
        <v>4.9100000000000005E-2</v>
      </c>
      <c r="M1970" s="108"/>
      <c r="N1970" s="108"/>
      <c r="O1970" s="189">
        <f t="shared" si="60"/>
        <v>41883</v>
      </c>
      <c r="Q1970" s="185">
        <f t="shared" si="61"/>
        <v>6.0000000000000331E-4</v>
      </c>
    </row>
    <row r="1971" spans="1:17" x14ac:dyDescent="0.25">
      <c r="A1971" s="105">
        <v>41900</v>
      </c>
      <c r="B1971" t="s">
        <v>121</v>
      </c>
      <c r="C1971" s="108">
        <v>4.2799999999999998E-2</v>
      </c>
      <c r="D1971" s="108">
        <v>4.3400000000000001E-2</v>
      </c>
      <c r="E1971" s="108">
        <v>4.8899999999999999E-2</v>
      </c>
      <c r="F1971" s="108">
        <v>4.4999999999999998E-2</v>
      </c>
      <c r="G1971" s="187">
        <v>0</v>
      </c>
      <c r="H1971" s="108"/>
      <c r="I1971" s="108">
        <v>4.2199999999999994E-2</v>
      </c>
      <c r="J1971" s="108"/>
      <c r="K1971" s="108">
        <v>4.4000000000000004E-2</v>
      </c>
      <c r="L1971" s="108">
        <v>4.9100000000000005E-2</v>
      </c>
      <c r="M1971" s="108"/>
      <c r="N1971" s="108"/>
      <c r="O1971" s="189">
        <f t="shared" si="60"/>
        <v>41883</v>
      </c>
      <c r="Q1971" s="185">
        <f t="shared" si="61"/>
        <v>6.0000000000000331E-4</v>
      </c>
    </row>
    <row r="1972" spans="1:17" x14ac:dyDescent="0.25">
      <c r="A1972" s="105">
        <v>41901</v>
      </c>
      <c r="B1972" t="s">
        <v>121</v>
      </c>
      <c r="C1972" s="108">
        <v>4.2200000000000001E-2</v>
      </c>
      <c r="D1972" s="108">
        <v>4.2799999999999998E-2</v>
      </c>
      <c r="E1972" s="108">
        <v>4.8300000000000003E-2</v>
      </c>
      <c r="F1972" s="108">
        <v>4.4400000000000002E-2</v>
      </c>
      <c r="G1972" s="187">
        <v>0</v>
      </c>
      <c r="H1972" s="108"/>
      <c r="I1972" s="108">
        <v>4.1599999999999998E-2</v>
      </c>
      <c r="J1972" s="108"/>
      <c r="K1972" s="108">
        <v>4.3400000000000001E-2</v>
      </c>
      <c r="L1972" s="108">
        <v>4.8499999999999995E-2</v>
      </c>
      <c r="M1972" s="108"/>
      <c r="N1972" s="108"/>
      <c r="O1972" s="189">
        <f t="shared" si="60"/>
        <v>41883</v>
      </c>
      <c r="Q1972" s="185">
        <f t="shared" si="61"/>
        <v>6.0000000000000331E-4</v>
      </c>
    </row>
    <row r="1973" spans="1:17" x14ac:dyDescent="0.25">
      <c r="A1973" s="105">
        <v>41904</v>
      </c>
      <c r="B1973" t="s">
        <v>121</v>
      </c>
      <c r="C1973" s="108">
        <v>4.2099999999999999E-2</v>
      </c>
      <c r="D1973" s="108">
        <v>4.2700000000000002E-2</v>
      </c>
      <c r="E1973" s="108">
        <v>4.82E-2</v>
      </c>
      <c r="F1973" s="108">
        <v>4.4299999999999999E-2</v>
      </c>
      <c r="G1973" s="187">
        <v>0</v>
      </c>
      <c r="H1973" s="108"/>
      <c r="I1973" s="108">
        <v>4.1500000000000002E-2</v>
      </c>
      <c r="J1973" s="108"/>
      <c r="K1973" s="108">
        <v>4.3299999999999998E-2</v>
      </c>
      <c r="L1973" s="108">
        <v>4.8399999999999999E-2</v>
      </c>
      <c r="M1973" s="108"/>
      <c r="N1973" s="108"/>
      <c r="O1973" s="189">
        <f t="shared" si="60"/>
        <v>41883</v>
      </c>
      <c r="Q1973" s="185">
        <f t="shared" si="61"/>
        <v>5.9999999999999637E-4</v>
      </c>
    </row>
    <row r="1974" spans="1:17" x14ac:dyDescent="0.25">
      <c r="A1974" s="105">
        <v>41905</v>
      </c>
      <c r="B1974" t="s">
        <v>121</v>
      </c>
      <c r="C1974" s="108">
        <v>4.1700000000000001E-2</v>
      </c>
      <c r="D1974" s="108">
        <v>4.2299999999999997E-2</v>
      </c>
      <c r="E1974" s="108">
        <v>4.7800000000000002E-2</v>
      </c>
      <c r="F1974" s="108">
        <v>4.3900000000000002E-2</v>
      </c>
      <c r="G1974" s="187">
        <v>0</v>
      </c>
      <c r="H1974" s="108"/>
      <c r="I1974" s="108">
        <v>4.0999999999999995E-2</v>
      </c>
      <c r="J1974" s="108"/>
      <c r="K1974" s="108">
        <v>4.2900000000000001E-2</v>
      </c>
      <c r="L1974" s="108">
        <v>4.8000000000000001E-2</v>
      </c>
      <c r="M1974" s="108"/>
      <c r="N1974" s="108"/>
      <c r="O1974" s="189">
        <f t="shared" si="60"/>
        <v>41883</v>
      </c>
      <c r="Q1974" s="185">
        <f t="shared" si="61"/>
        <v>6.0000000000000331E-4</v>
      </c>
    </row>
    <row r="1975" spans="1:17" x14ac:dyDescent="0.25">
      <c r="A1975" s="105">
        <v>41906</v>
      </c>
      <c r="B1975" t="s">
        <v>121</v>
      </c>
      <c r="C1975" s="108">
        <v>4.2000000000000003E-2</v>
      </c>
      <c r="D1975" s="108">
        <v>4.2599999999999999E-2</v>
      </c>
      <c r="E1975" s="108">
        <v>4.82E-2</v>
      </c>
      <c r="F1975" s="108">
        <v>4.4299999999999999E-2</v>
      </c>
      <c r="G1975" s="187">
        <v>0</v>
      </c>
      <c r="H1975" s="108"/>
      <c r="I1975" s="108">
        <v>4.1299999999999996E-2</v>
      </c>
      <c r="J1975" s="108"/>
      <c r="K1975" s="108">
        <v>4.3200000000000002E-2</v>
      </c>
      <c r="L1975" s="108">
        <v>4.8399999999999999E-2</v>
      </c>
      <c r="M1975" s="108"/>
      <c r="N1975" s="108"/>
      <c r="O1975" s="189">
        <f t="shared" si="60"/>
        <v>41883</v>
      </c>
      <c r="Q1975" s="185">
        <f t="shared" si="61"/>
        <v>6.0000000000000331E-4</v>
      </c>
    </row>
    <row r="1976" spans="1:17" x14ac:dyDescent="0.25">
      <c r="A1976" s="105">
        <v>41907</v>
      </c>
      <c r="B1976" t="s">
        <v>121</v>
      </c>
      <c r="C1976" s="108">
        <v>4.1399999999999999E-2</v>
      </c>
      <c r="D1976" s="108">
        <v>4.2000000000000003E-2</v>
      </c>
      <c r="E1976" s="108">
        <v>4.7600000000000003E-2</v>
      </c>
      <c r="F1976" s="108">
        <v>4.3700000000000003E-2</v>
      </c>
      <c r="G1976" s="187">
        <v>0</v>
      </c>
      <c r="H1976" s="108"/>
      <c r="I1976" s="108">
        <v>4.0599999999999997E-2</v>
      </c>
      <c r="J1976" s="108"/>
      <c r="K1976" s="108">
        <v>4.2599999999999999E-2</v>
      </c>
      <c r="L1976" s="108">
        <v>4.7899999999999998E-2</v>
      </c>
      <c r="M1976" s="108"/>
      <c r="N1976" s="108"/>
      <c r="O1976" s="189">
        <f t="shared" si="60"/>
        <v>41883</v>
      </c>
      <c r="Q1976" s="185">
        <f t="shared" si="61"/>
        <v>5.9999999999999637E-4</v>
      </c>
    </row>
    <row r="1977" spans="1:17" x14ac:dyDescent="0.25">
      <c r="A1977" s="105">
        <v>41908</v>
      </c>
      <c r="B1977" t="s">
        <v>121</v>
      </c>
      <c r="C1977" s="108">
        <v>4.1399999999999999E-2</v>
      </c>
      <c r="D1977" s="108">
        <v>4.2000000000000003E-2</v>
      </c>
      <c r="E1977" s="108">
        <v>4.7699999999999999E-2</v>
      </c>
      <c r="F1977" s="108">
        <v>4.3700000000000003E-2</v>
      </c>
      <c r="G1977" s="187">
        <v>0</v>
      </c>
      <c r="H1977" s="108"/>
      <c r="I1977" s="108">
        <v>4.0599999999999997E-2</v>
      </c>
      <c r="J1977" s="108"/>
      <c r="K1977" s="108">
        <v>4.2699999999999995E-2</v>
      </c>
      <c r="L1977" s="108">
        <v>4.8099999999999997E-2</v>
      </c>
      <c r="M1977" s="108"/>
      <c r="N1977" s="108"/>
      <c r="O1977" s="189">
        <f t="shared" si="60"/>
        <v>41883</v>
      </c>
      <c r="Q1977" s="185">
        <f t="shared" si="61"/>
        <v>6.999999999999923E-4</v>
      </c>
    </row>
    <row r="1978" spans="1:17" x14ac:dyDescent="0.25">
      <c r="A1978" s="105">
        <v>41911</v>
      </c>
      <c r="B1978" t="s">
        <v>121</v>
      </c>
      <c r="C1978" s="108">
        <v>4.1099999999999998E-2</v>
      </c>
      <c r="D1978" s="108">
        <v>4.1700000000000001E-2</v>
      </c>
      <c r="E1978" s="108">
        <v>4.7300000000000002E-2</v>
      </c>
      <c r="F1978" s="108">
        <v>4.3400000000000001E-2</v>
      </c>
      <c r="G1978" s="187">
        <v>0</v>
      </c>
      <c r="H1978" s="108"/>
      <c r="I1978" s="108">
        <v>4.0199999999999993E-2</v>
      </c>
      <c r="J1978" s="108"/>
      <c r="K1978" s="108">
        <v>4.24E-2</v>
      </c>
      <c r="L1978" s="108">
        <v>4.7699999999999992E-2</v>
      </c>
      <c r="M1978" s="108"/>
      <c r="N1978" s="108"/>
      <c r="O1978" s="189">
        <f t="shared" si="60"/>
        <v>41883</v>
      </c>
      <c r="Q1978" s="185">
        <f t="shared" si="61"/>
        <v>6.9999999999999923E-4</v>
      </c>
    </row>
    <row r="1979" spans="1:17" x14ac:dyDescent="0.25">
      <c r="A1979" s="105">
        <v>41912</v>
      </c>
      <c r="B1979" t="s">
        <v>121</v>
      </c>
      <c r="C1979" s="108">
        <v>4.1300000000000003E-2</v>
      </c>
      <c r="D1979" s="108">
        <v>4.2000000000000003E-2</v>
      </c>
      <c r="E1979" s="108">
        <v>4.7800000000000002E-2</v>
      </c>
      <c r="F1979" s="108">
        <v>4.3700000000000003E-2</v>
      </c>
      <c r="G1979" s="187">
        <v>0</v>
      </c>
      <c r="H1979" s="108"/>
      <c r="I1979" s="108">
        <v>4.0500000000000001E-2</v>
      </c>
      <c r="J1979" s="108"/>
      <c r="K1979" s="108">
        <v>4.2699999999999995E-2</v>
      </c>
      <c r="L1979" s="108">
        <v>4.8099999999999997E-2</v>
      </c>
      <c r="M1979" s="108"/>
      <c r="N1979" s="108"/>
      <c r="O1979" s="189">
        <f t="shared" si="60"/>
        <v>41883</v>
      </c>
      <c r="Q1979" s="185">
        <f t="shared" si="61"/>
        <v>6.999999999999923E-4</v>
      </c>
    </row>
    <row r="1980" spans="1:17" x14ac:dyDescent="0.25">
      <c r="A1980" s="105">
        <v>41913</v>
      </c>
      <c r="B1980" t="s">
        <v>121</v>
      </c>
      <c r="C1980" s="108">
        <v>4.0399999999999998E-2</v>
      </c>
      <c r="D1980" s="108">
        <v>4.1099999999999998E-2</v>
      </c>
      <c r="E1980" s="108">
        <v>4.7E-2</v>
      </c>
      <c r="F1980" s="108">
        <v>4.2799999999999998E-2</v>
      </c>
      <c r="G1980" s="187">
        <v>0</v>
      </c>
      <c r="H1980" s="108"/>
      <c r="I1980" s="108">
        <v>3.95E-2</v>
      </c>
      <c r="J1980" s="108"/>
      <c r="K1980" s="108">
        <v>4.1799999999999997E-2</v>
      </c>
      <c r="L1980" s="108">
        <v>4.7300000000000002E-2</v>
      </c>
      <c r="M1980" s="108"/>
      <c r="N1980" s="108"/>
      <c r="O1980" s="189">
        <f t="shared" si="60"/>
        <v>41913</v>
      </c>
      <c r="Q1980" s="185">
        <f t="shared" si="61"/>
        <v>6.9999999999999923E-4</v>
      </c>
    </row>
    <row r="1981" spans="1:17" x14ac:dyDescent="0.25">
      <c r="A1981" s="105">
        <v>41914</v>
      </c>
      <c r="B1981" t="s">
        <v>121</v>
      </c>
      <c r="C1981" s="108">
        <v>4.0800000000000003E-2</v>
      </c>
      <c r="D1981" s="108">
        <v>4.1500000000000002E-2</v>
      </c>
      <c r="E1981" s="108">
        <v>4.7399999999999998E-2</v>
      </c>
      <c r="F1981" s="108">
        <v>4.3200000000000002E-2</v>
      </c>
      <c r="G1981" s="187">
        <v>0</v>
      </c>
      <c r="H1981" s="108"/>
      <c r="I1981" s="108">
        <v>3.9900000000000005E-2</v>
      </c>
      <c r="J1981" s="108"/>
      <c r="K1981" s="108">
        <v>4.2300000000000004E-2</v>
      </c>
      <c r="L1981" s="108">
        <v>4.7599999999999996E-2</v>
      </c>
      <c r="M1981" s="108"/>
      <c r="N1981" s="108"/>
      <c r="O1981" s="189">
        <f t="shared" si="60"/>
        <v>41913</v>
      </c>
      <c r="Q1981" s="185">
        <f t="shared" si="61"/>
        <v>8.000000000000021E-4</v>
      </c>
    </row>
    <row r="1982" spans="1:17" x14ac:dyDescent="0.25">
      <c r="A1982" s="105">
        <v>41915</v>
      </c>
      <c r="B1982" t="s">
        <v>121</v>
      </c>
      <c r="C1982" s="108">
        <v>4.0500000000000001E-2</v>
      </c>
      <c r="D1982" s="108">
        <v>4.1300000000000003E-2</v>
      </c>
      <c r="E1982" s="108">
        <v>4.7199999999999999E-2</v>
      </c>
      <c r="F1982" s="108">
        <v>4.2999999999999997E-2</v>
      </c>
      <c r="G1982" s="187">
        <v>0</v>
      </c>
      <c r="H1982" s="108"/>
      <c r="I1982" s="108">
        <v>3.9800000000000002E-2</v>
      </c>
      <c r="J1982" s="108"/>
      <c r="K1982" s="108">
        <v>4.2000000000000003E-2</v>
      </c>
      <c r="L1982" s="108">
        <v>4.7400000000000005E-2</v>
      </c>
      <c r="M1982" s="108"/>
      <c r="N1982" s="108"/>
      <c r="O1982" s="189">
        <f t="shared" si="60"/>
        <v>41913</v>
      </c>
      <c r="Q1982" s="185">
        <f t="shared" si="61"/>
        <v>6.9999999999999923E-4</v>
      </c>
    </row>
    <row r="1983" spans="1:17" x14ac:dyDescent="0.25">
      <c r="A1983" s="105">
        <v>41918</v>
      </c>
      <c r="B1983" t="s">
        <v>121</v>
      </c>
      <c r="C1983" s="108">
        <v>4.0500000000000001E-2</v>
      </c>
      <c r="D1983" s="108">
        <v>4.1200000000000001E-2</v>
      </c>
      <c r="E1983" s="108">
        <v>4.7199999999999999E-2</v>
      </c>
      <c r="F1983" s="108">
        <v>4.2999999999999997E-2</v>
      </c>
      <c r="G1983" s="187">
        <v>0</v>
      </c>
      <c r="H1983" s="108"/>
      <c r="I1983" s="108">
        <v>3.9800000000000002E-2</v>
      </c>
      <c r="J1983" s="108"/>
      <c r="K1983" s="108">
        <v>4.1900000000000007E-2</v>
      </c>
      <c r="L1983" s="108">
        <v>4.7300000000000002E-2</v>
      </c>
      <c r="M1983" s="108"/>
      <c r="N1983" s="108"/>
      <c r="O1983" s="189">
        <f t="shared" si="60"/>
        <v>41913</v>
      </c>
      <c r="Q1983" s="185">
        <f t="shared" si="61"/>
        <v>7.0000000000000617E-4</v>
      </c>
    </row>
    <row r="1984" spans="1:17" x14ac:dyDescent="0.25">
      <c r="A1984" s="105">
        <v>41919</v>
      </c>
      <c r="B1984" t="s">
        <v>121</v>
      </c>
      <c r="C1984" s="108">
        <v>3.9699999999999999E-2</v>
      </c>
      <c r="D1984" s="108">
        <v>4.0500000000000001E-2</v>
      </c>
      <c r="E1984" s="108">
        <v>4.65E-2</v>
      </c>
      <c r="F1984" s="108">
        <v>4.2200000000000001E-2</v>
      </c>
      <c r="G1984" s="187">
        <v>0</v>
      </c>
      <c r="H1984" s="108"/>
      <c r="I1984" s="108">
        <v>3.9100000000000003E-2</v>
      </c>
      <c r="J1984" s="108"/>
      <c r="K1984" s="108">
        <v>4.1200000000000001E-2</v>
      </c>
      <c r="L1984" s="108">
        <v>4.6600000000000003E-2</v>
      </c>
      <c r="M1984" s="108"/>
      <c r="N1984" s="108"/>
      <c r="O1984" s="189">
        <f t="shared" si="60"/>
        <v>41913</v>
      </c>
      <c r="Q1984" s="185">
        <f t="shared" si="61"/>
        <v>6.9999999999999923E-4</v>
      </c>
    </row>
    <row r="1985" spans="1:17" x14ac:dyDescent="0.25">
      <c r="A1985" s="105">
        <v>41920</v>
      </c>
      <c r="B1985" t="s">
        <v>121</v>
      </c>
      <c r="C1985" s="108">
        <v>3.9899999999999998E-2</v>
      </c>
      <c r="D1985" s="108">
        <v>4.0599999999999997E-2</v>
      </c>
      <c r="E1985" s="108">
        <v>4.6600000000000003E-2</v>
      </c>
      <c r="F1985" s="108">
        <v>4.24E-2</v>
      </c>
      <c r="G1985" s="187">
        <v>0</v>
      </c>
      <c r="H1985" s="108"/>
      <c r="I1985" s="108">
        <v>3.9199999999999999E-2</v>
      </c>
      <c r="J1985" s="108"/>
      <c r="K1985" s="108">
        <v>4.1299999999999996E-2</v>
      </c>
      <c r="L1985" s="108">
        <v>4.6699999999999998E-2</v>
      </c>
      <c r="M1985" s="108"/>
      <c r="N1985" s="108"/>
      <c r="O1985" s="189">
        <f t="shared" si="60"/>
        <v>41913</v>
      </c>
      <c r="Q1985" s="185">
        <f t="shared" si="61"/>
        <v>6.9999999999999923E-4</v>
      </c>
    </row>
    <row r="1986" spans="1:17" x14ac:dyDescent="0.25">
      <c r="A1986" s="105">
        <v>41921</v>
      </c>
      <c r="B1986" t="s">
        <v>121</v>
      </c>
      <c r="C1986" s="108">
        <v>3.9899999999999998E-2</v>
      </c>
      <c r="D1986" s="108">
        <v>4.0599999999999997E-2</v>
      </c>
      <c r="E1986" s="108">
        <v>4.6600000000000003E-2</v>
      </c>
      <c r="F1986" s="108">
        <v>4.24E-2</v>
      </c>
      <c r="G1986" s="187">
        <v>0</v>
      </c>
      <c r="H1986" s="108"/>
      <c r="I1986" s="108">
        <v>3.9199999999999999E-2</v>
      </c>
      <c r="J1986" s="108"/>
      <c r="K1986" s="108">
        <v>4.1299999999999996E-2</v>
      </c>
      <c r="L1986" s="108">
        <v>4.6799999999999994E-2</v>
      </c>
      <c r="M1986" s="108"/>
      <c r="N1986" s="108"/>
      <c r="O1986" s="189">
        <f t="shared" si="60"/>
        <v>41913</v>
      </c>
      <c r="Q1986" s="185">
        <f t="shared" si="61"/>
        <v>6.9999999999999923E-4</v>
      </c>
    </row>
    <row r="1987" spans="1:17" x14ac:dyDescent="0.25">
      <c r="A1987" s="105">
        <v>41922</v>
      </c>
      <c r="B1987" t="s">
        <v>121</v>
      </c>
      <c r="C1987" s="108">
        <v>3.9600000000000003E-2</v>
      </c>
      <c r="D1987" s="108">
        <v>4.0300000000000002E-2</v>
      </c>
      <c r="E1987" s="108">
        <v>4.65E-2</v>
      </c>
      <c r="F1987" s="108">
        <v>4.2099999999999999E-2</v>
      </c>
      <c r="G1987" s="187">
        <v>0</v>
      </c>
      <c r="H1987" s="108"/>
      <c r="I1987" s="108">
        <v>3.8900000000000004E-2</v>
      </c>
      <c r="J1987" s="108"/>
      <c r="K1987" s="108">
        <v>4.1100000000000005E-2</v>
      </c>
      <c r="L1987" s="108">
        <v>4.6699999999999998E-2</v>
      </c>
      <c r="M1987" s="108"/>
      <c r="N1987" s="108"/>
      <c r="O1987" s="189">
        <f t="shared" si="60"/>
        <v>41913</v>
      </c>
      <c r="Q1987" s="185">
        <f t="shared" si="61"/>
        <v>8.000000000000021E-4</v>
      </c>
    </row>
    <row r="1988" spans="1:17" x14ac:dyDescent="0.25">
      <c r="A1988" s="105">
        <v>41926</v>
      </c>
      <c r="B1988" t="s">
        <v>121</v>
      </c>
      <c r="C1988" s="108">
        <v>3.8899999999999997E-2</v>
      </c>
      <c r="D1988" s="108">
        <v>3.9600000000000003E-2</v>
      </c>
      <c r="E1988" s="108">
        <v>4.58E-2</v>
      </c>
      <c r="F1988" s="108">
        <v>4.1399999999999999E-2</v>
      </c>
      <c r="G1988" s="187">
        <v>0</v>
      </c>
      <c r="H1988" s="108"/>
      <c r="I1988" s="108">
        <v>3.8100000000000002E-2</v>
      </c>
      <c r="J1988" s="108"/>
      <c r="K1988" s="108">
        <v>4.0399999999999998E-2</v>
      </c>
      <c r="L1988" s="108">
        <v>4.5999999999999999E-2</v>
      </c>
      <c r="M1988" s="108"/>
      <c r="N1988" s="108"/>
      <c r="O1988" s="189">
        <f t="shared" si="60"/>
        <v>41913</v>
      </c>
      <c r="Q1988" s="185">
        <f t="shared" si="61"/>
        <v>7.9999999999999516E-4</v>
      </c>
    </row>
    <row r="1989" spans="1:17" x14ac:dyDescent="0.25">
      <c r="A1989" s="105">
        <v>41927</v>
      </c>
      <c r="B1989" t="s">
        <v>121</v>
      </c>
      <c r="C1989" s="108">
        <v>3.8699999999999998E-2</v>
      </c>
      <c r="D1989" s="108">
        <v>3.9399999999999998E-2</v>
      </c>
      <c r="E1989" s="108">
        <v>4.5699999999999998E-2</v>
      </c>
      <c r="F1989" s="108">
        <v>4.1300000000000003E-2</v>
      </c>
      <c r="G1989" s="187">
        <v>0</v>
      </c>
      <c r="H1989" s="108"/>
      <c r="I1989" s="108">
        <v>3.78E-2</v>
      </c>
      <c r="J1989" s="108"/>
      <c r="K1989" s="108">
        <v>4.0199999999999993E-2</v>
      </c>
      <c r="L1989" s="108">
        <v>4.5899999999999996E-2</v>
      </c>
      <c r="M1989" s="108"/>
      <c r="N1989" s="108"/>
      <c r="O1989" s="189">
        <f t="shared" ref="O1989:O2052" si="62">DATE(YEAR(A1989),MONTH(A1989),1)</f>
        <v>41913</v>
      </c>
      <c r="Q1989" s="185">
        <f t="shared" ref="Q1989:Q2052" si="63">K1989-D1989</f>
        <v>7.9999999999999516E-4</v>
      </c>
    </row>
    <row r="1990" spans="1:17" x14ac:dyDescent="0.25">
      <c r="A1990" s="105">
        <v>41928</v>
      </c>
      <c r="B1990" t="s">
        <v>121</v>
      </c>
      <c r="C1990" s="108">
        <v>3.9199999999999999E-2</v>
      </c>
      <c r="D1990" s="108">
        <v>3.9899999999999998E-2</v>
      </c>
      <c r="E1990" s="108">
        <v>4.6199999999999998E-2</v>
      </c>
      <c r="F1990" s="108">
        <v>4.1799999999999997E-2</v>
      </c>
      <c r="G1990" s="187">
        <v>0</v>
      </c>
      <c r="H1990" s="108"/>
      <c r="I1990" s="108">
        <v>3.8399999999999997E-2</v>
      </c>
      <c r="J1990" s="108"/>
      <c r="K1990" s="108">
        <v>4.0599999999999997E-2</v>
      </c>
      <c r="L1990" s="108">
        <v>4.6399999999999997E-2</v>
      </c>
      <c r="M1990" s="108"/>
      <c r="N1990" s="108"/>
      <c r="O1990" s="189">
        <f t="shared" si="62"/>
        <v>41913</v>
      </c>
      <c r="Q1990" s="185">
        <f t="shared" si="63"/>
        <v>6.9999999999999923E-4</v>
      </c>
    </row>
    <row r="1991" spans="1:17" x14ac:dyDescent="0.25">
      <c r="A1991" s="105">
        <v>41929</v>
      </c>
      <c r="B1991" t="s">
        <v>121</v>
      </c>
      <c r="C1991" s="108">
        <v>3.9399999999999998E-2</v>
      </c>
      <c r="D1991" s="108">
        <v>4.02E-2</v>
      </c>
      <c r="E1991" s="108">
        <v>4.6399999999999997E-2</v>
      </c>
      <c r="F1991" s="108">
        <v>4.2000000000000003E-2</v>
      </c>
      <c r="G1991" s="187">
        <v>0</v>
      </c>
      <c r="H1991" s="108"/>
      <c r="I1991" s="108">
        <v>3.8699999999999998E-2</v>
      </c>
      <c r="J1991" s="108"/>
      <c r="K1991" s="108">
        <v>4.0899999999999999E-2</v>
      </c>
      <c r="L1991" s="108">
        <v>4.6600000000000003E-2</v>
      </c>
      <c r="M1991" s="108"/>
      <c r="N1991" s="108"/>
      <c r="O1991" s="189">
        <f t="shared" si="62"/>
        <v>41913</v>
      </c>
      <c r="Q1991" s="185">
        <f t="shared" si="63"/>
        <v>6.9999999999999923E-4</v>
      </c>
    </row>
    <row r="1992" spans="1:17" x14ac:dyDescent="0.25">
      <c r="A1992" s="105">
        <v>41932</v>
      </c>
      <c r="B1992" t="s">
        <v>121</v>
      </c>
      <c r="C1992" s="108">
        <v>3.9300000000000002E-2</v>
      </c>
      <c r="D1992" s="108">
        <v>4.0099999999999997E-2</v>
      </c>
      <c r="E1992" s="108">
        <v>4.6300000000000001E-2</v>
      </c>
      <c r="F1992" s="108">
        <v>4.19E-2</v>
      </c>
      <c r="G1992" s="187">
        <v>0</v>
      </c>
      <c r="H1992" s="108"/>
      <c r="I1992" s="108">
        <v>3.8900000000000004E-2</v>
      </c>
      <c r="J1992" s="108"/>
      <c r="K1992" s="108">
        <v>4.0800000000000003E-2</v>
      </c>
      <c r="L1992" s="108">
        <v>4.6500000000000007E-2</v>
      </c>
      <c r="M1992" s="108"/>
      <c r="N1992" s="108"/>
      <c r="O1992" s="189">
        <f t="shared" si="62"/>
        <v>41913</v>
      </c>
      <c r="Q1992" s="185">
        <f t="shared" si="63"/>
        <v>7.0000000000000617E-4</v>
      </c>
    </row>
    <row r="1993" spans="1:17" x14ac:dyDescent="0.25">
      <c r="A1993" s="105">
        <v>41933</v>
      </c>
      <c r="B1993" t="s">
        <v>121</v>
      </c>
      <c r="C1993" s="108">
        <v>3.9399999999999998E-2</v>
      </c>
      <c r="D1993" s="108">
        <v>4.0300000000000002E-2</v>
      </c>
      <c r="E1993" s="108">
        <v>4.65E-2</v>
      </c>
      <c r="F1993" s="108">
        <v>4.2099999999999999E-2</v>
      </c>
      <c r="G1993" s="187">
        <v>0</v>
      </c>
      <c r="H1993" s="108"/>
      <c r="I1993" s="108">
        <v>3.9199999999999999E-2</v>
      </c>
      <c r="J1993" s="108"/>
      <c r="K1993" s="108">
        <v>4.0999999999999995E-2</v>
      </c>
      <c r="L1993" s="108">
        <v>4.6600000000000003E-2</v>
      </c>
      <c r="M1993" s="108"/>
      <c r="N1993" s="108"/>
      <c r="O1993" s="189">
        <f t="shared" si="62"/>
        <v>41913</v>
      </c>
      <c r="Q1993" s="185">
        <f t="shared" si="63"/>
        <v>6.999999999999923E-4</v>
      </c>
    </row>
    <row r="1994" spans="1:17" x14ac:dyDescent="0.25">
      <c r="A1994" s="105">
        <v>41934</v>
      </c>
      <c r="B1994" t="s">
        <v>121</v>
      </c>
      <c r="C1994" s="108">
        <v>3.95E-2</v>
      </c>
      <c r="D1994" s="108">
        <v>4.0399999999999998E-2</v>
      </c>
      <c r="E1994" s="108">
        <v>4.6600000000000003E-2</v>
      </c>
      <c r="F1994" s="108">
        <v>4.2200000000000001E-2</v>
      </c>
      <c r="G1994" s="187">
        <v>0</v>
      </c>
      <c r="H1994" s="108"/>
      <c r="I1994" s="108">
        <v>3.9300000000000002E-2</v>
      </c>
      <c r="J1994" s="108"/>
      <c r="K1994" s="108">
        <v>4.1100000000000005E-2</v>
      </c>
      <c r="L1994" s="108">
        <v>4.6699999999999998E-2</v>
      </c>
      <c r="M1994" s="108"/>
      <c r="N1994" s="108"/>
      <c r="O1994" s="189">
        <f t="shared" si="62"/>
        <v>41913</v>
      </c>
      <c r="Q1994" s="185">
        <f t="shared" si="63"/>
        <v>7.0000000000000617E-4</v>
      </c>
    </row>
    <row r="1995" spans="1:17" x14ac:dyDescent="0.25">
      <c r="A1995" s="105">
        <v>41935</v>
      </c>
      <c r="B1995" t="s">
        <v>121</v>
      </c>
      <c r="C1995" s="108">
        <v>3.9899999999999998E-2</v>
      </c>
      <c r="D1995" s="108">
        <v>4.0899999999999999E-2</v>
      </c>
      <c r="E1995" s="108">
        <v>4.7E-2</v>
      </c>
      <c r="F1995" s="108">
        <v>4.2599999999999999E-2</v>
      </c>
      <c r="G1995" s="187">
        <v>0</v>
      </c>
      <c r="H1995" s="108"/>
      <c r="I1995" s="108">
        <v>3.9599999999999996E-2</v>
      </c>
      <c r="J1995" s="108"/>
      <c r="K1995" s="108">
        <v>4.1599999999999998E-2</v>
      </c>
      <c r="L1995" s="108">
        <v>4.7100000000000003E-2</v>
      </c>
      <c r="M1995" s="108"/>
      <c r="N1995" s="108"/>
      <c r="O1995" s="189">
        <f t="shared" si="62"/>
        <v>41913</v>
      </c>
      <c r="Q1995" s="185">
        <f t="shared" si="63"/>
        <v>6.9999999999999923E-4</v>
      </c>
    </row>
    <row r="1996" spans="1:17" x14ac:dyDescent="0.25">
      <c r="A1996" s="105">
        <v>41936</v>
      </c>
      <c r="B1996" t="s">
        <v>121</v>
      </c>
      <c r="C1996" s="108">
        <v>0.04</v>
      </c>
      <c r="D1996" s="108">
        <v>4.0899999999999999E-2</v>
      </c>
      <c r="E1996" s="108">
        <v>4.7100000000000003E-2</v>
      </c>
      <c r="F1996" s="108">
        <v>4.2700000000000002E-2</v>
      </c>
      <c r="G1996" s="187">
        <v>0</v>
      </c>
      <c r="H1996" s="108"/>
      <c r="I1996" s="108">
        <v>3.9699999999999999E-2</v>
      </c>
      <c r="J1996" s="108"/>
      <c r="K1996" s="108">
        <v>4.1599999999999998E-2</v>
      </c>
      <c r="L1996" s="108">
        <v>4.7199999999999999E-2</v>
      </c>
      <c r="M1996" s="108"/>
      <c r="N1996" s="108"/>
      <c r="O1996" s="189">
        <f t="shared" si="62"/>
        <v>41913</v>
      </c>
      <c r="Q1996" s="185">
        <f t="shared" si="63"/>
        <v>6.9999999999999923E-4</v>
      </c>
    </row>
    <row r="1997" spans="1:17" x14ac:dyDescent="0.25">
      <c r="A1997" s="105">
        <v>41939</v>
      </c>
      <c r="B1997" t="s">
        <v>121</v>
      </c>
      <c r="C1997" s="108">
        <v>3.9800000000000002E-2</v>
      </c>
      <c r="D1997" s="108">
        <v>4.0800000000000003E-2</v>
      </c>
      <c r="E1997" s="108">
        <v>4.6899999999999997E-2</v>
      </c>
      <c r="F1997" s="108">
        <v>4.2500000000000003E-2</v>
      </c>
      <c r="G1997" s="187">
        <v>0</v>
      </c>
      <c r="H1997" s="108"/>
      <c r="I1997" s="108">
        <v>3.95E-2</v>
      </c>
      <c r="J1997" s="108"/>
      <c r="K1997" s="108">
        <v>4.1500000000000002E-2</v>
      </c>
      <c r="L1997" s="108">
        <v>4.7100000000000003E-2</v>
      </c>
      <c r="M1997" s="108"/>
      <c r="N1997" s="108"/>
      <c r="O1997" s="189">
        <f t="shared" si="62"/>
        <v>41913</v>
      </c>
      <c r="Q1997" s="185">
        <f t="shared" si="63"/>
        <v>6.9999999999999923E-4</v>
      </c>
    </row>
    <row r="1998" spans="1:17" x14ac:dyDescent="0.25">
      <c r="A1998" s="105">
        <v>41940</v>
      </c>
      <c r="B1998" t="s">
        <v>121</v>
      </c>
      <c r="C1998" s="108">
        <v>4.0099999999999997E-2</v>
      </c>
      <c r="D1998" s="108">
        <v>4.1000000000000002E-2</v>
      </c>
      <c r="E1998" s="108">
        <v>4.7100000000000003E-2</v>
      </c>
      <c r="F1998" s="108">
        <v>4.2700000000000002E-2</v>
      </c>
      <c r="G1998" s="187">
        <v>0</v>
      </c>
      <c r="H1998" s="108"/>
      <c r="I1998" s="108">
        <v>3.9599999999999996E-2</v>
      </c>
      <c r="J1998" s="108"/>
      <c r="K1998" s="108">
        <v>4.1700000000000001E-2</v>
      </c>
      <c r="L1998" s="108">
        <v>4.7300000000000002E-2</v>
      </c>
      <c r="M1998" s="108"/>
      <c r="N1998" s="108"/>
      <c r="O1998" s="189">
        <f t="shared" si="62"/>
        <v>41913</v>
      </c>
      <c r="Q1998" s="185">
        <f t="shared" si="63"/>
        <v>6.9999999999999923E-4</v>
      </c>
    </row>
    <row r="1999" spans="1:17" x14ac:dyDescent="0.25">
      <c r="A1999" s="105">
        <v>41941</v>
      </c>
      <c r="B1999" t="s">
        <v>121</v>
      </c>
      <c r="C1999" s="108">
        <v>3.9699999999999999E-2</v>
      </c>
      <c r="D1999" s="108">
        <v>4.07E-2</v>
      </c>
      <c r="E1999" s="108">
        <v>4.6800000000000001E-2</v>
      </c>
      <c r="F1999" s="108">
        <v>4.24E-2</v>
      </c>
      <c r="G1999" s="187">
        <v>0</v>
      </c>
      <c r="H1999" s="108"/>
      <c r="I1999" s="108">
        <v>3.9300000000000002E-2</v>
      </c>
      <c r="J1999" s="108"/>
      <c r="K1999" s="108">
        <v>4.1399999999999999E-2</v>
      </c>
      <c r="L1999" s="108">
        <v>4.7E-2</v>
      </c>
      <c r="M1999" s="108"/>
      <c r="N1999" s="108"/>
      <c r="O1999" s="189">
        <f t="shared" si="62"/>
        <v>41913</v>
      </c>
      <c r="Q1999" s="185">
        <f t="shared" si="63"/>
        <v>6.9999999999999923E-4</v>
      </c>
    </row>
    <row r="2000" spans="1:17" x14ac:dyDescent="0.25">
      <c r="A2000" s="105">
        <v>41942</v>
      </c>
      <c r="B2000" t="s">
        <v>121</v>
      </c>
      <c r="C2000" s="108">
        <v>3.9899999999999998E-2</v>
      </c>
      <c r="D2000" s="108">
        <v>4.0800000000000003E-2</v>
      </c>
      <c r="E2000" s="108">
        <v>4.6800000000000001E-2</v>
      </c>
      <c r="F2000" s="108">
        <v>4.2500000000000003E-2</v>
      </c>
      <c r="G2000" s="187">
        <v>0</v>
      </c>
      <c r="H2000" s="108"/>
      <c r="I2000" s="108">
        <v>3.8800000000000001E-2</v>
      </c>
      <c r="J2000" s="108"/>
      <c r="K2000" s="108">
        <v>4.1500000000000002E-2</v>
      </c>
      <c r="L2000" s="108">
        <v>4.7100000000000003E-2</v>
      </c>
      <c r="M2000" s="108"/>
      <c r="N2000" s="108"/>
      <c r="O2000" s="189">
        <f t="shared" si="62"/>
        <v>41913</v>
      </c>
      <c r="Q2000" s="185">
        <f t="shared" si="63"/>
        <v>6.9999999999999923E-4</v>
      </c>
    </row>
    <row r="2001" spans="1:17" x14ac:dyDescent="0.25">
      <c r="A2001" s="105">
        <v>41943</v>
      </c>
      <c r="B2001" t="s">
        <v>121</v>
      </c>
      <c r="C2001" s="108">
        <v>4.0099999999999997E-2</v>
      </c>
      <c r="D2001" s="108">
        <v>4.1000000000000002E-2</v>
      </c>
      <c r="E2001" s="108">
        <v>4.7100000000000003E-2</v>
      </c>
      <c r="F2001" s="108">
        <v>4.2700000000000002E-2</v>
      </c>
      <c r="G2001" s="187">
        <v>0</v>
      </c>
      <c r="H2001" s="108"/>
      <c r="I2001" s="108">
        <v>3.9E-2</v>
      </c>
      <c r="J2001" s="108"/>
      <c r="K2001" s="108">
        <v>4.1700000000000001E-2</v>
      </c>
      <c r="L2001" s="108">
        <v>4.7400000000000005E-2</v>
      </c>
      <c r="M2001" s="108"/>
      <c r="N2001" s="108"/>
      <c r="O2001" s="189">
        <f t="shared" si="62"/>
        <v>41913</v>
      </c>
      <c r="Q2001" s="185">
        <f t="shared" si="63"/>
        <v>6.9999999999999923E-4</v>
      </c>
    </row>
    <row r="2002" spans="1:17" x14ac:dyDescent="0.25">
      <c r="A2002" s="105">
        <v>41946</v>
      </c>
      <c r="B2002" t="s">
        <v>121</v>
      </c>
      <c r="C2002" s="108">
        <v>4.0099999999999997E-2</v>
      </c>
      <c r="D2002" s="108">
        <v>4.1000000000000002E-2</v>
      </c>
      <c r="E2002" s="108">
        <v>4.7199999999999999E-2</v>
      </c>
      <c r="F2002" s="108">
        <v>4.2799999999999998E-2</v>
      </c>
      <c r="G2002" s="187">
        <v>0</v>
      </c>
      <c r="H2002" s="108"/>
      <c r="I2002" s="108">
        <v>3.9E-2</v>
      </c>
      <c r="J2002" s="108"/>
      <c r="K2002" s="108">
        <v>4.1799999999999997E-2</v>
      </c>
      <c r="L2002" s="108">
        <v>4.7500000000000001E-2</v>
      </c>
      <c r="M2002" s="108"/>
      <c r="N2002" s="108"/>
      <c r="O2002" s="189">
        <f t="shared" si="62"/>
        <v>41944</v>
      </c>
      <c r="Q2002" s="185">
        <f t="shared" si="63"/>
        <v>7.9999999999999516E-4</v>
      </c>
    </row>
    <row r="2003" spans="1:17" x14ac:dyDescent="0.25">
      <c r="A2003" s="105">
        <v>41947</v>
      </c>
      <c r="B2003" t="s">
        <v>121</v>
      </c>
      <c r="C2003" s="108">
        <v>0.04</v>
      </c>
      <c r="D2003" s="108">
        <v>4.0800000000000003E-2</v>
      </c>
      <c r="E2003" s="108">
        <v>4.7E-2</v>
      </c>
      <c r="F2003" s="108">
        <v>4.2599999999999999E-2</v>
      </c>
      <c r="G2003" s="187">
        <v>0</v>
      </c>
      <c r="H2003" s="108"/>
      <c r="I2003" s="108">
        <v>3.8900000000000004E-2</v>
      </c>
      <c r="J2003" s="108"/>
      <c r="K2003" s="108">
        <v>4.1599999999999998E-2</v>
      </c>
      <c r="L2003" s="108">
        <v>4.7400000000000005E-2</v>
      </c>
      <c r="M2003" s="108"/>
      <c r="N2003" s="108"/>
      <c r="O2003" s="189">
        <f t="shared" si="62"/>
        <v>41944</v>
      </c>
      <c r="Q2003" s="185">
        <f t="shared" si="63"/>
        <v>7.9999999999999516E-4</v>
      </c>
    </row>
    <row r="2004" spans="1:17" x14ac:dyDescent="0.25">
      <c r="A2004" s="105">
        <v>41948</v>
      </c>
      <c r="B2004" t="s">
        <v>121</v>
      </c>
      <c r="C2004" s="108">
        <v>4.02E-2</v>
      </c>
      <c r="D2004" s="108">
        <v>4.0899999999999999E-2</v>
      </c>
      <c r="E2004" s="108">
        <v>4.7100000000000003E-2</v>
      </c>
      <c r="F2004" s="108">
        <v>4.2700000000000002E-2</v>
      </c>
      <c r="G2004" s="187">
        <v>0</v>
      </c>
      <c r="H2004" s="108"/>
      <c r="I2004" s="108">
        <v>3.9E-2</v>
      </c>
      <c r="J2004" s="108"/>
      <c r="K2004" s="108">
        <v>4.1799999999999997E-2</v>
      </c>
      <c r="L2004" s="108">
        <v>4.7500000000000001E-2</v>
      </c>
      <c r="M2004" s="108"/>
      <c r="N2004" s="108"/>
      <c r="O2004" s="189">
        <f t="shared" si="62"/>
        <v>41944</v>
      </c>
      <c r="Q2004" s="185">
        <f t="shared" si="63"/>
        <v>8.9999999999999802E-4</v>
      </c>
    </row>
    <row r="2005" spans="1:17" x14ac:dyDescent="0.25">
      <c r="A2005" s="105">
        <v>41949</v>
      </c>
      <c r="B2005" t="s">
        <v>121</v>
      </c>
      <c r="C2005" s="108">
        <v>4.0500000000000001E-2</v>
      </c>
      <c r="D2005" s="108">
        <v>4.1200000000000001E-2</v>
      </c>
      <c r="E2005" s="108">
        <v>4.7500000000000001E-2</v>
      </c>
      <c r="F2005" s="108">
        <v>4.3099999999999999E-2</v>
      </c>
      <c r="G2005" s="187">
        <v>0</v>
      </c>
      <c r="H2005" s="108"/>
      <c r="I2005" s="108">
        <v>3.9300000000000002E-2</v>
      </c>
      <c r="J2005" s="108"/>
      <c r="K2005" s="108">
        <v>4.2099999999999999E-2</v>
      </c>
      <c r="L2005" s="108">
        <v>4.7899999999999998E-2</v>
      </c>
      <c r="M2005" s="108"/>
      <c r="N2005" s="108"/>
      <c r="O2005" s="189">
        <f t="shared" si="62"/>
        <v>41944</v>
      </c>
      <c r="Q2005" s="185">
        <f t="shared" si="63"/>
        <v>8.9999999999999802E-4</v>
      </c>
    </row>
    <row r="2006" spans="1:17" x14ac:dyDescent="0.25">
      <c r="A2006" s="105">
        <v>41950</v>
      </c>
      <c r="B2006" t="s">
        <v>121</v>
      </c>
      <c r="C2006" s="108">
        <v>4.0099999999999997E-2</v>
      </c>
      <c r="D2006" s="108">
        <v>4.0800000000000003E-2</v>
      </c>
      <c r="E2006" s="108">
        <v>4.7100000000000003E-2</v>
      </c>
      <c r="F2006" s="108">
        <v>4.2700000000000002E-2</v>
      </c>
      <c r="G2006" s="187">
        <v>0</v>
      </c>
      <c r="H2006" s="108"/>
      <c r="I2006" s="108">
        <v>3.8800000000000001E-2</v>
      </c>
      <c r="J2006" s="108"/>
      <c r="K2006" s="108">
        <v>4.1599999999999998E-2</v>
      </c>
      <c r="L2006" s="108">
        <v>4.7500000000000001E-2</v>
      </c>
      <c r="M2006" s="108"/>
      <c r="N2006" s="108"/>
      <c r="O2006" s="189">
        <f t="shared" si="62"/>
        <v>41944</v>
      </c>
      <c r="Q2006" s="185">
        <f t="shared" si="63"/>
        <v>7.9999999999999516E-4</v>
      </c>
    </row>
    <row r="2007" spans="1:17" x14ac:dyDescent="0.25">
      <c r="A2007" s="105">
        <v>41953</v>
      </c>
      <c r="B2007" t="s">
        <v>121</v>
      </c>
      <c r="C2007" s="108">
        <v>4.0500000000000001E-2</v>
      </c>
      <c r="D2007" s="108">
        <v>4.1200000000000001E-2</v>
      </c>
      <c r="E2007" s="108">
        <v>4.7500000000000001E-2</v>
      </c>
      <c r="F2007" s="108">
        <v>4.3099999999999999E-2</v>
      </c>
      <c r="G2007" s="187">
        <v>0</v>
      </c>
      <c r="H2007" s="108"/>
      <c r="I2007" s="108">
        <v>3.9199999999999999E-2</v>
      </c>
      <c r="J2007" s="108"/>
      <c r="K2007" s="108">
        <v>4.2099999999999999E-2</v>
      </c>
      <c r="L2007" s="108">
        <v>4.7899999999999998E-2</v>
      </c>
      <c r="M2007" s="108"/>
      <c r="N2007" s="108"/>
      <c r="O2007" s="189">
        <f t="shared" si="62"/>
        <v>41944</v>
      </c>
      <c r="Q2007" s="185">
        <f t="shared" si="63"/>
        <v>8.9999999999999802E-4</v>
      </c>
    </row>
    <row r="2008" spans="1:17" x14ac:dyDescent="0.25">
      <c r="A2008" s="105">
        <v>41955</v>
      </c>
      <c r="B2008" t="s">
        <v>121</v>
      </c>
      <c r="C2008" s="108">
        <v>4.0599999999999997E-2</v>
      </c>
      <c r="D2008" s="108">
        <v>4.1300000000000003E-2</v>
      </c>
      <c r="E2008" s="108">
        <v>4.7600000000000003E-2</v>
      </c>
      <c r="F2008" s="108">
        <v>4.3200000000000002E-2</v>
      </c>
      <c r="G2008" s="187">
        <v>0</v>
      </c>
      <c r="H2008" s="108"/>
      <c r="I2008" s="108">
        <v>3.95E-2</v>
      </c>
      <c r="J2008" s="108"/>
      <c r="K2008" s="108">
        <v>4.2199999999999994E-2</v>
      </c>
      <c r="L2008" s="108">
        <v>4.8000000000000001E-2</v>
      </c>
      <c r="M2008" s="108"/>
      <c r="N2008" s="108"/>
      <c r="O2008" s="189">
        <f t="shared" si="62"/>
        <v>41944</v>
      </c>
      <c r="Q2008" s="185">
        <f t="shared" si="63"/>
        <v>8.9999999999999108E-4</v>
      </c>
    </row>
    <row r="2009" spans="1:17" x14ac:dyDescent="0.25">
      <c r="A2009" s="105">
        <v>41956</v>
      </c>
      <c r="B2009" t="s">
        <v>121</v>
      </c>
      <c r="C2009" s="108">
        <v>4.0399999999999998E-2</v>
      </c>
      <c r="D2009" s="108">
        <v>4.1200000000000001E-2</v>
      </c>
      <c r="E2009" s="108">
        <v>4.7800000000000002E-2</v>
      </c>
      <c r="F2009" s="108">
        <v>4.3099999999999999E-2</v>
      </c>
      <c r="G2009" s="187">
        <v>0</v>
      </c>
      <c r="H2009" s="108"/>
      <c r="I2009" s="108">
        <v>3.9699999999999999E-2</v>
      </c>
      <c r="J2009" s="108"/>
      <c r="K2009" s="108">
        <v>4.2099999999999999E-2</v>
      </c>
      <c r="L2009" s="108">
        <v>4.82E-2</v>
      </c>
      <c r="M2009" s="108"/>
      <c r="N2009" s="108"/>
      <c r="O2009" s="189">
        <f t="shared" si="62"/>
        <v>41944</v>
      </c>
      <c r="Q2009" s="185">
        <f t="shared" si="63"/>
        <v>8.9999999999999802E-4</v>
      </c>
    </row>
    <row r="2010" spans="1:17" x14ac:dyDescent="0.25">
      <c r="A2010" s="105">
        <v>41957</v>
      </c>
      <c r="B2010" t="s">
        <v>121</v>
      </c>
      <c r="C2010" s="108">
        <v>4.0300000000000002E-2</v>
      </c>
      <c r="D2010" s="108">
        <v>4.0899999999999999E-2</v>
      </c>
      <c r="E2010" s="108">
        <v>4.7600000000000003E-2</v>
      </c>
      <c r="F2010" s="108">
        <v>4.2900000000000001E-2</v>
      </c>
      <c r="G2010" s="187">
        <v>0</v>
      </c>
      <c r="H2010" s="108"/>
      <c r="I2010" s="108">
        <v>3.9399999999999998E-2</v>
      </c>
      <c r="J2010" s="108"/>
      <c r="K2010" s="108">
        <v>4.1900000000000007E-2</v>
      </c>
      <c r="L2010" s="108">
        <v>4.8000000000000001E-2</v>
      </c>
      <c r="M2010" s="108"/>
      <c r="N2010" s="108"/>
      <c r="O2010" s="189">
        <f t="shared" si="62"/>
        <v>41944</v>
      </c>
      <c r="Q2010" s="185">
        <f t="shared" si="63"/>
        <v>1.0000000000000078E-3</v>
      </c>
    </row>
    <row r="2011" spans="1:17" x14ac:dyDescent="0.25">
      <c r="A2011" s="105">
        <v>41960</v>
      </c>
      <c r="B2011" t="s">
        <v>121</v>
      </c>
      <c r="C2011" s="108">
        <v>4.07E-2</v>
      </c>
      <c r="D2011" s="108">
        <v>4.1099999999999998E-2</v>
      </c>
      <c r="E2011" s="108">
        <v>4.7899999999999998E-2</v>
      </c>
      <c r="F2011" s="108">
        <v>4.3200000000000002E-2</v>
      </c>
      <c r="G2011" s="187">
        <v>0</v>
      </c>
      <c r="H2011" s="108"/>
      <c r="I2011" s="108">
        <v>3.95E-2</v>
      </c>
      <c r="J2011" s="108"/>
      <c r="K2011" s="108">
        <v>4.2099999999999999E-2</v>
      </c>
      <c r="L2011" s="108">
        <v>4.8300000000000003E-2</v>
      </c>
      <c r="M2011" s="108"/>
      <c r="N2011" s="108"/>
      <c r="O2011" s="189">
        <f t="shared" si="62"/>
        <v>41944</v>
      </c>
      <c r="Q2011" s="185">
        <f t="shared" si="63"/>
        <v>1.0000000000000009E-3</v>
      </c>
    </row>
    <row r="2012" spans="1:17" x14ac:dyDescent="0.25">
      <c r="A2012" s="105">
        <v>41961</v>
      </c>
      <c r="B2012" t="s">
        <v>121</v>
      </c>
      <c r="C2012" s="108">
        <v>4.0500000000000001E-2</v>
      </c>
      <c r="D2012" s="108">
        <v>4.0899999999999999E-2</v>
      </c>
      <c r="E2012" s="108">
        <v>4.8000000000000001E-2</v>
      </c>
      <c r="F2012" s="108">
        <v>4.3099999999999999E-2</v>
      </c>
      <c r="G2012" s="187">
        <v>0</v>
      </c>
      <c r="H2012" s="108"/>
      <c r="I2012" s="108">
        <v>3.9599999999999996E-2</v>
      </c>
      <c r="J2012" s="108"/>
      <c r="K2012" s="108">
        <v>4.2000000000000003E-2</v>
      </c>
      <c r="L2012" s="108">
        <v>4.8399999999999999E-2</v>
      </c>
      <c r="M2012" s="108"/>
      <c r="N2012" s="108"/>
      <c r="O2012" s="189">
        <f t="shared" si="62"/>
        <v>41944</v>
      </c>
      <c r="Q2012" s="185">
        <f t="shared" si="63"/>
        <v>1.1000000000000038E-3</v>
      </c>
    </row>
    <row r="2013" spans="1:17" x14ac:dyDescent="0.25">
      <c r="A2013" s="105">
        <v>41962</v>
      </c>
      <c r="B2013" t="s">
        <v>121</v>
      </c>
      <c r="C2013" s="108">
        <v>4.0800000000000003E-2</v>
      </c>
      <c r="D2013" s="108">
        <v>4.1200000000000001E-2</v>
      </c>
      <c r="E2013" s="108">
        <v>4.8300000000000003E-2</v>
      </c>
      <c r="F2013" s="108">
        <v>4.3400000000000001E-2</v>
      </c>
      <c r="G2013" s="187">
        <v>0</v>
      </c>
      <c r="H2013" s="108"/>
      <c r="I2013" s="108">
        <v>3.9800000000000002E-2</v>
      </c>
      <c r="J2013" s="108"/>
      <c r="K2013" s="108">
        <v>4.2300000000000004E-2</v>
      </c>
      <c r="L2013" s="108">
        <v>4.87E-2</v>
      </c>
      <c r="M2013" s="108"/>
      <c r="N2013" s="108"/>
      <c r="O2013" s="189">
        <f t="shared" si="62"/>
        <v>41944</v>
      </c>
      <c r="Q2013" s="185">
        <f t="shared" si="63"/>
        <v>1.1000000000000038E-3</v>
      </c>
    </row>
    <row r="2014" spans="1:17" x14ac:dyDescent="0.25">
      <c r="A2014" s="105">
        <v>41963</v>
      </c>
      <c r="B2014" t="s">
        <v>121</v>
      </c>
      <c r="C2014" s="108">
        <v>4.0800000000000003E-2</v>
      </c>
      <c r="D2014" s="108">
        <v>4.1200000000000001E-2</v>
      </c>
      <c r="E2014" s="108">
        <v>4.8300000000000003E-2</v>
      </c>
      <c r="F2014" s="108">
        <v>4.3400000000000001E-2</v>
      </c>
      <c r="G2014" s="187">
        <v>0</v>
      </c>
      <c r="H2014" s="108"/>
      <c r="I2014" s="108">
        <v>3.9699999999999999E-2</v>
      </c>
      <c r="J2014" s="108"/>
      <c r="K2014" s="108">
        <v>4.2199999999999994E-2</v>
      </c>
      <c r="L2014" s="108">
        <v>4.8600000000000004E-2</v>
      </c>
      <c r="M2014" s="108"/>
      <c r="N2014" s="108"/>
      <c r="O2014" s="189">
        <f t="shared" si="62"/>
        <v>41944</v>
      </c>
      <c r="Q2014" s="185">
        <f t="shared" si="63"/>
        <v>9.9999999999999395E-4</v>
      </c>
    </row>
    <row r="2015" spans="1:17" x14ac:dyDescent="0.25">
      <c r="A2015" s="105">
        <v>41964</v>
      </c>
      <c r="B2015" t="s">
        <v>121</v>
      </c>
      <c r="C2015" s="108">
        <v>4.0500000000000001E-2</v>
      </c>
      <c r="D2015" s="108">
        <v>4.0800000000000003E-2</v>
      </c>
      <c r="E2015" s="108">
        <v>4.7699999999999999E-2</v>
      </c>
      <c r="F2015" s="108">
        <v>4.2999999999999997E-2</v>
      </c>
      <c r="G2015" s="187">
        <v>0</v>
      </c>
      <c r="H2015" s="108"/>
      <c r="I2015" s="108">
        <v>3.9399999999999998E-2</v>
      </c>
      <c r="J2015" s="108"/>
      <c r="K2015" s="108">
        <v>4.1799999999999997E-2</v>
      </c>
      <c r="L2015" s="108">
        <v>4.8000000000000001E-2</v>
      </c>
      <c r="M2015" s="108"/>
      <c r="N2015" s="108"/>
      <c r="O2015" s="189">
        <f t="shared" si="62"/>
        <v>41944</v>
      </c>
      <c r="Q2015" s="185">
        <f t="shared" si="63"/>
        <v>9.9999999999999395E-4</v>
      </c>
    </row>
    <row r="2016" spans="1:17" x14ac:dyDescent="0.25">
      <c r="A2016" s="105">
        <v>41967</v>
      </c>
      <c r="B2016" t="s">
        <v>121</v>
      </c>
      <c r="C2016" s="108">
        <v>4.0500000000000001E-2</v>
      </c>
      <c r="D2016" s="108">
        <v>4.0899999999999999E-2</v>
      </c>
      <c r="E2016" s="108">
        <v>4.7600000000000003E-2</v>
      </c>
      <c r="F2016" s="108">
        <v>4.2999999999999997E-2</v>
      </c>
      <c r="G2016" s="187">
        <v>0</v>
      </c>
      <c r="H2016" s="108"/>
      <c r="I2016" s="108">
        <v>3.9399999999999998E-2</v>
      </c>
      <c r="J2016" s="108"/>
      <c r="K2016" s="108">
        <v>4.1799999999999997E-2</v>
      </c>
      <c r="L2016" s="108">
        <v>4.8000000000000001E-2</v>
      </c>
      <c r="M2016" s="108"/>
      <c r="N2016" s="108"/>
      <c r="O2016" s="189">
        <f t="shared" si="62"/>
        <v>41944</v>
      </c>
      <c r="Q2016" s="185">
        <f t="shared" si="63"/>
        <v>8.9999999999999802E-4</v>
      </c>
    </row>
    <row r="2017" spans="1:17" x14ac:dyDescent="0.25">
      <c r="A2017" s="105">
        <v>41968</v>
      </c>
      <c r="B2017" t="s">
        <v>121</v>
      </c>
      <c r="C2017" s="108">
        <v>0.04</v>
      </c>
      <c r="D2017" s="108">
        <v>4.0399999999999998E-2</v>
      </c>
      <c r="E2017" s="108">
        <v>4.6899999999999997E-2</v>
      </c>
      <c r="F2017" s="108">
        <v>4.24E-2</v>
      </c>
      <c r="G2017" s="187">
        <v>0</v>
      </c>
      <c r="H2017" s="108"/>
      <c r="I2017" s="108">
        <v>3.8800000000000001E-2</v>
      </c>
      <c r="J2017" s="108"/>
      <c r="K2017" s="108">
        <v>4.1299999999999996E-2</v>
      </c>
      <c r="L2017" s="108">
        <v>4.7300000000000002E-2</v>
      </c>
      <c r="M2017" s="108"/>
      <c r="N2017" s="108"/>
      <c r="O2017" s="189">
        <f t="shared" si="62"/>
        <v>41944</v>
      </c>
      <c r="Q2017" s="185">
        <f t="shared" si="63"/>
        <v>8.9999999999999802E-4</v>
      </c>
    </row>
    <row r="2018" spans="1:17" x14ac:dyDescent="0.25">
      <c r="A2018" s="105">
        <v>41971</v>
      </c>
      <c r="B2018" t="s">
        <v>121</v>
      </c>
      <c r="C2018" s="108">
        <v>3.95E-2</v>
      </c>
      <c r="D2018" s="108">
        <v>3.9899999999999998E-2</v>
      </c>
      <c r="E2018" s="108">
        <v>4.6600000000000003E-2</v>
      </c>
      <c r="F2018" s="108">
        <v>4.2000000000000003E-2</v>
      </c>
      <c r="G2018" s="187">
        <v>0</v>
      </c>
      <c r="H2018" s="108"/>
      <c r="I2018" s="108">
        <v>3.8300000000000001E-2</v>
      </c>
      <c r="J2018" s="108"/>
      <c r="K2018" s="108">
        <v>4.0800000000000003E-2</v>
      </c>
      <c r="L2018" s="108">
        <v>4.7E-2</v>
      </c>
      <c r="M2018" s="108"/>
      <c r="N2018" s="108"/>
      <c r="O2018" s="189">
        <f t="shared" si="62"/>
        <v>41944</v>
      </c>
      <c r="Q2018" s="185">
        <f t="shared" si="63"/>
        <v>9.0000000000000496E-4</v>
      </c>
    </row>
    <row r="2019" spans="1:17" x14ac:dyDescent="0.25">
      <c r="A2019" s="105">
        <v>41974</v>
      </c>
      <c r="B2019" t="s">
        <v>121</v>
      </c>
      <c r="C2019" s="108">
        <v>3.9899999999999998E-2</v>
      </c>
      <c r="D2019" s="108">
        <v>4.0300000000000002E-2</v>
      </c>
      <c r="E2019" s="108">
        <v>4.7100000000000003E-2</v>
      </c>
      <c r="F2019" s="108">
        <v>4.24E-2</v>
      </c>
      <c r="G2019" s="187">
        <v>0</v>
      </c>
      <c r="H2019" s="108"/>
      <c r="I2019" s="108">
        <v>3.8599999999999995E-2</v>
      </c>
      <c r="J2019" s="108"/>
      <c r="K2019" s="108">
        <v>4.1299999999999996E-2</v>
      </c>
      <c r="L2019" s="108">
        <v>4.7599999999999996E-2</v>
      </c>
      <c r="M2019" s="108"/>
      <c r="N2019" s="108"/>
      <c r="O2019" s="189">
        <f t="shared" si="62"/>
        <v>41974</v>
      </c>
      <c r="Q2019" s="185">
        <f t="shared" si="63"/>
        <v>9.9999999999999395E-4</v>
      </c>
    </row>
    <row r="2020" spans="1:17" x14ac:dyDescent="0.25">
      <c r="A2020" s="105">
        <v>41975</v>
      </c>
      <c r="B2020" t="s">
        <v>121</v>
      </c>
      <c r="C2020" s="108">
        <v>4.07E-2</v>
      </c>
      <c r="D2020" s="108">
        <v>4.0899999999999999E-2</v>
      </c>
      <c r="E2020" s="108">
        <v>4.7800000000000002E-2</v>
      </c>
      <c r="F2020" s="108">
        <v>4.3099999999999999E-2</v>
      </c>
      <c r="G2020" s="187">
        <v>0</v>
      </c>
      <c r="H2020" s="108"/>
      <c r="I2020" s="108">
        <v>3.9300000000000002E-2</v>
      </c>
      <c r="J2020" s="108"/>
      <c r="K2020" s="108">
        <v>4.1900000000000007E-2</v>
      </c>
      <c r="L2020" s="108">
        <v>4.82E-2</v>
      </c>
      <c r="M2020" s="108"/>
      <c r="N2020" s="108"/>
      <c r="O2020" s="189">
        <f t="shared" si="62"/>
        <v>41974</v>
      </c>
      <c r="Q2020" s="185">
        <f t="shared" si="63"/>
        <v>1.0000000000000078E-3</v>
      </c>
    </row>
    <row r="2021" spans="1:17" x14ac:dyDescent="0.25">
      <c r="A2021" s="105">
        <v>41976</v>
      </c>
      <c r="B2021" t="s">
        <v>121</v>
      </c>
      <c r="C2021" s="108">
        <v>4.0599999999999997E-2</v>
      </c>
      <c r="D2021" s="108">
        <v>4.0800000000000003E-2</v>
      </c>
      <c r="E2021" s="108">
        <v>4.7600000000000003E-2</v>
      </c>
      <c r="F2021" s="108">
        <v>4.2999999999999997E-2</v>
      </c>
      <c r="G2021" s="187">
        <v>0</v>
      </c>
      <c r="H2021" s="108"/>
      <c r="I2021" s="108">
        <v>3.9199999999999999E-2</v>
      </c>
      <c r="J2021" s="108"/>
      <c r="K2021" s="108">
        <v>4.1799999999999997E-2</v>
      </c>
      <c r="L2021" s="108">
        <v>4.8099999999999997E-2</v>
      </c>
      <c r="M2021" s="108"/>
      <c r="N2021" s="108"/>
      <c r="O2021" s="189">
        <f t="shared" si="62"/>
        <v>41974</v>
      </c>
      <c r="Q2021" s="185">
        <f t="shared" si="63"/>
        <v>9.9999999999999395E-4</v>
      </c>
    </row>
    <row r="2022" spans="1:17" x14ac:dyDescent="0.25">
      <c r="A2022" s="105">
        <v>41977</v>
      </c>
      <c r="B2022" t="s">
        <v>121</v>
      </c>
      <c r="C2022" s="108">
        <v>4.02E-2</v>
      </c>
      <c r="D2022" s="108">
        <v>4.0399999999999998E-2</v>
      </c>
      <c r="E2022" s="108">
        <v>4.7300000000000002E-2</v>
      </c>
      <c r="F2022" s="108">
        <v>4.2599999999999999E-2</v>
      </c>
      <c r="G2022" s="187">
        <v>0</v>
      </c>
      <c r="H2022" s="108"/>
      <c r="I2022" s="108">
        <v>3.8900000000000004E-2</v>
      </c>
      <c r="J2022" s="108"/>
      <c r="K2022" s="108">
        <v>4.1399999999999999E-2</v>
      </c>
      <c r="L2022" s="108">
        <v>4.7800000000000002E-2</v>
      </c>
      <c r="M2022" s="108"/>
      <c r="N2022" s="108"/>
      <c r="O2022" s="189">
        <f t="shared" si="62"/>
        <v>41974</v>
      </c>
      <c r="Q2022" s="185">
        <f t="shared" si="63"/>
        <v>1.0000000000000009E-3</v>
      </c>
    </row>
    <row r="2023" spans="1:17" x14ac:dyDescent="0.25">
      <c r="A2023" s="105">
        <v>41978</v>
      </c>
      <c r="B2023" t="s">
        <v>121</v>
      </c>
      <c r="C2023" s="108">
        <v>4.02E-2</v>
      </c>
      <c r="D2023" s="108">
        <v>4.0599999999999997E-2</v>
      </c>
      <c r="E2023" s="108">
        <v>4.7300000000000002E-2</v>
      </c>
      <c r="F2023" s="108">
        <v>4.2700000000000002E-2</v>
      </c>
      <c r="G2023" s="187">
        <v>0</v>
      </c>
      <c r="H2023" s="108"/>
      <c r="I2023" s="108">
        <v>3.9E-2</v>
      </c>
      <c r="J2023" s="108"/>
      <c r="K2023" s="108">
        <v>4.1599999999999998E-2</v>
      </c>
      <c r="L2023" s="108">
        <v>4.7899999999999998E-2</v>
      </c>
      <c r="M2023" s="108"/>
      <c r="N2023" s="108"/>
      <c r="O2023" s="189">
        <f t="shared" si="62"/>
        <v>41974</v>
      </c>
      <c r="Q2023" s="185">
        <f t="shared" si="63"/>
        <v>1.0000000000000009E-3</v>
      </c>
    </row>
    <row r="2024" spans="1:17" x14ac:dyDescent="0.25">
      <c r="A2024" s="105">
        <v>41981</v>
      </c>
      <c r="B2024" t="s">
        <v>121</v>
      </c>
      <c r="C2024" s="108">
        <v>3.9600000000000003E-2</v>
      </c>
      <c r="D2024" s="108">
        <v>0.04</v>
      </c>
      <c r="E2024" s="108">
        <v>4.6800000000000001E-2</v>
      </c>
      <c r="F2024" s="108">
        <v>4.2099999999999999E-2</v>
      </c>
      <c r="G2024" s="187">
        <v>0</v>
      </c>
      <c r="H2024" s="108"/>
      <c r="I2024" s="108">
        <v>3.8199999999999998E-2</v>
      </c>
      <c r="J2024" s="108"/>
      <c r="K2024" s="108">
        <v>4.0999999999999995E-2</v>
      </c>
      <c r="L2024" s="108">
        <v>4.7400000000000005E-2</v>
      </c>
      <c r="M2024" s="108"/>
      <c r="N2024" s="108"/>
      <c r="O2024" s="189">
        <f t="shared" si="62"/>
        <v>41974</v>
      </c>
      <c r="Q2024" s="185">
        <f t="shared" si="63"/>
        <v>9.9999999999999395E-4</v>
      </c>
    </row>
    <row r="2025" spans="1:17" x14ac:dyDescent="0.25">
      <c r="A2025" s="105">
        <v>41982</v>
      </c>
      <c r="B2025" t="s">
        <v>121</v>
      </c>
      <c r="C2025" s="108">
        <v>3.9300000000000002E-2</v>
      </c>
      <c r="D2025" s="108">
        <v>3.9699999999999999E-2</v>
      </c>
      <c r="E2025" s="108">
        <v>4.6699999999999998E-2</v>
      </c>
      <c r="F2025" s="108">
        <v>4.19E-2</v>
      </c>
      <c r="G2025" s="187">
        <v>0</v>
      </c>
      <c r="H2025" s="108"/>
      <c r="I2025" s="108">
        <v>3.7900000000000003E-2</v>
      </c>
      <c r="J2025" s="108"/>
      <c r="K2025" s="108">
        <v>4.07E-2</v>
      </c>
      <c r="L2025" s="108">
        <v>4.7300000000000002E-2</v>
      </c>
      <c r="M2025" s="108"/>
      <c r="N2025" s="108"/>
      <c r="O2025" s="189">
        <f t="shared" si="62"/>
        <v>41974</v>
      </c>
      <c r="Q2025" s="185">
        <f t="shared" si="63"/>
        <v>1.0000000000000009E-3</v>
      </c>
    </row>
    <row r="2026" spans="1:17" x14ac:dyDescent="0.25">
      <c r="A2026" s="105">
        <v>41983</v>
      </c>
      <c r="B2026" t="s">
        <v>121</v>
      </c>
      <c r="C2026" s="108">
        <v>3.9E-2</v>
      </c>
      <c r="D2026" s="108">
        <v>3.9300000000000002E-2</v>
      </c>
      <c r="E2026" s="108">
        <v>4.65E-2</v>
      </c>
      <c r="F2026" s="108">
        <v>4.1599999999999998E-2</v>
      </c>
      <c r="G2026" s="187">
        <v>0</v>
      </c>
      <c r="H2026" s="108"/>
      <c r="I2026" s="108">
        <v>3.7499999999999999E-2</v>
      </c>
      <c r="J2026" s="108"/>
      <c r="K2026" s="108">
        <v>4.0399999999999998E-2</v>
      </c>
      <c r="L2026" s="108">
        <v>4.7100000000000003E-2</v>
      </c>
      <c r="M2026" s="108"/>
      <c r="N2026" s="108"/>
      <c r="O2026" s="189">
        <f t="shared" si="62"/>
        <v>41974</v>
      </c>
      <c r="Q2026" s="185">
        <f t="shared" si="63"/>
        <v>1.0999999999999968E-3</v>
      </c>
    </row>
    <row r="2027" spans="1:17" x14ac:dyDescent="0.25">
      <c r="A2027" s="105">
        <v>41984</v>
      </c>
      <c r="B2027" t="s">
        <v>121</v>
      </c>
      <c r="C2027" s="108">
        <v>3.8899999999999997E-2</v>
      </c>
      <c r="D2027" s="108">
        <v>3.9199999999999999E-2</v>
      </c>
      <c r="E2027" s="108">
        <v>4.6699999999999998E-2</v>
      </c>
      <c r="F2027" s="108">
        <v>4.1599999999999998E-2</v>
      </c>
      <c r="G2027" s="187">
        <v>0</v>
      </c>
      <c r="H2027" s="108"/>
      <c r="I2027" s="108">
        <v>3.7400000000000003E-2</v>
      </c>
      <c r="J2027" s="108"/>
      <c r="K2027" s="108">
        <v>4.0399999999999998E-2</v>
      </c>
      <c r="L2027" s="108">
        <v>4.7199999999999999E-2</v>
      </c>
      <c r="M2027" s="108"/>
      <c r="N2027" s="108"/>
      <c r="O2027" s="189">
        <f t="shared" si="62"/>
        <v>41974</v>
      </c>
      <c r="Q2027" s="185">
        <f t="shared" si="63"/>
        <v>1.1999999999999997E-3</v>
      </c>
    </row>
    <row r="2028" spans="1:17" x14ac:dyDescent="0.25">
      <c r="A2028" s="105">
        <v>41985</v>
      </c>
      <c r="B2028" t="s">
        <v>121</v>
      </c>
      <c r="C2028" s="108">
        <v>3.8199999999999998E-2</v>
      </c>
      <c r="D2028" s="108">
        <v>3.8699999999999998E-2</v>
      </c>
      <c r="E2028" s="108">
        <v>4.6300000000000001E-2</v>
      </c>
      <c r="F2028" s="108">
        <v>4.1099999999999998E-2</v>
      </c>
      <c r="G2028" s="187">
        <v>0</v>
      </c>
      <c r="H2028" s="108"/>
      <c r="I2028" s="108">
        <v>3.6699999999999997E-2</v>
      </c>
      <c r="J2028" s="108"/>
      <c r="K2028" s="108">
        <v>3.9900000000000005E-2</v>
      </c>
      <c r="L2028" s="108">
        <v>4.6799999999999994E-2</v>
      </c>
      <c r="M2028" s="108"/>
      <c r="N2028" s="108"/>
      <c r="O2028" s="189">
        <f t="shared" si="62"/>
        <v>41974</v>
      </c>
      <c r="Q2028" s="185">
        <f t="shared" si="63"/>
        <v>1.2000000000000066E-3</v>
      </c>
    </row>
    <row r="2029" spans="1:17" x14ac:dyDescent="0.25">
      <c r="A2029" s="105">
        <v>41988</v>
      </c>
      <c r="B2029" t="s">
        <v>121</v>
      </c>
      <c r="C2029" s="108">
        <v>3.8100000000000002E-2</v>
      </c>
      <c r="D2029" s="108">
        <v>3.8600000000000002E-2</v>
      </c>
      <c r="E2029" s="108">
        <v>4.6399999999999997E-2</v>
      </c>
      <c r="F2029" s="108">
        <v>4.1000000000000002E-2</v>
      </c>
      <c r="G2029" s="187">
        <v>0</v>
      </c>
      <c r="H2029" s="108"/>
      <c r="I2029" s="108">
        <v>3.7000000000000005E-2</v>
      </c>
      <c r="J2029" s="108"/>
      <c r="K2029" s="108">
        <v>3.9800000000000002E-2</v>
      </c>
      <c r="L2029" s="108">
        <v>4.6799999999999994E-2</v>
      </c>
      <c r="M2029" s="108"/>
      <c r="N2029" s="108"/>
      <c r="O2029" s="189">
        <f t="shared" si="62"/>
        <v>41974</v>
      </c>
      <c r="Q2029" s="185">
        <f t="shared" si="63"/>
        <v>1.1999999999999997E-3</v>
      </c>
    </row>
    <row r="2030" spans="1:17" x14ac:dyDescent="0.25">
      <c r="A2030" s="105">
        <v>41989</v>
      </c>
      <c r="B2030" t="s">
        <v>121</v>
      </c>
      <c r="C2030" s="108">
        <v>3.78E-2</v>
      </c>
      <c r="D2030" s="108">
        <v>3.8199999999999998E-2</v>
      </c>
      <c r="E2030" s="108">
        <v>4.6300000000000001E-2</v>
      </c>
      <c r="F2030" s="108">
        <v>4.0800000000000003E-2</v>
      </c>
      <c r="G2030" s="187">
        <v>0</v>
      </c>
      <c r="H2030" s="108"/>
      <c r="I2030" s="108">
        <v>3.7000000000000005E-2</v>
      </c>
      <c r="J2030" s="108"/>
      <c r="K2030" s="108">
        <v>3.95E-2</v>
      </c>
      <c r="L2030" s="108">
        <v>4.6699999999999998E-2</v>
      </c>
      <c r="M2030" s="108"/>
      <c r="N2030" s="108"/>
      <c r="O2030" s="189">
        <f t="shared" si="62"/>
        <v>41974</v>
      </c>
      <c r="Q2030" s="185">
        <f t="shared" si="63"/>
        <v>1.3000000000000025E-3</v>
      </c>
    </row>
    <row r="2031" spans="1:17" x14ac:dyDescent="0.25">
      <c r="A2031" s="105">
        <v>41990</v>
      </c>
      <c r="B2031" t="s">
        <v>121</v>
      </c>
      <c r="C2031" s="108">
        <v>3.8399999999999997E-2</v>
      </c>
      <c r="D2031" s="108">
        <v>3.8899999999999997E-2</v>
      </c>
      <c r="E2031" s="108">
        <v>4.7E-2</v>
      </c>
      <c r="F2031" s="108">
        <v>4.1399999999999999E-2</v>
      </c>
      <c r="G2031" s="187">
        <v>0</v>
      </c>
      <c r="H2031" s="108"/>
      <c r="I2031" s="108">
        <v>3.7499999999999999E-2</v>
      </c>
      <c r="J2031" s="108"/>
      <c r="K2031" s="108">
        <v>4.0099999999999997E-2</v>
      </c>
      <c r="L2031" s="108">
        <v>4.7400000000000005E-2</v>
      </c>
      <c r="M2031" s="108"/>
      <c r="N2031" s="108"/>
      <c r="O2031" s="189">
        <f t="shared" si="62"/>
        <v>41974</v>
      </c>
      <c r="Q2031" s="185">
        <f t="shared" si="63"/>
        <v>1.1999999999999997E-3</v>
      </c>
    </row>
    <row r="2032" spans="1:17" x14ac:dyDescent="0.25">
      <c r="A2032" s="105">
        <v>41991</v>
      </c>
      <c r="B2032" t="s">
        <v>121</v>
      </c>
      <c r="C2032" s="108">
        <v>3.8899999999999997E-2</v>
      </c>
      <c r="D2032" s="108">
        <v>3.9399999999999998E-2</v>
      </c>
      <c r="E2032" s="108">
        <v>4.7500000000000001E-2</v>
      </c>
      <c r="F2032" s="108">
        <v>4.19E-2</v>
      </c>
      <c r="G2032" s="187">
        <v>0</v>
      </c>
      <c r="H2032" s="108"/>
      <c r="I2032" s="108">
        <v>3.7999999999999999E-2</v>
      </c>
      <c r="J2032" s="108"/>
      <c r="K2032" s="108">
        <v>4.0599999999999997E-2</v>
      </c>
      <c r="L2032" s="108">
        <v>4.7800000000000002E-2</v>
      </c>
      <c r="M2032" s="108"/>
      <c r="N2032" s="108"/>
      <c r="O2032" s="189">
        <f t="shared" si="62"/>
        <v>41974</v>
      </c>
      <c r="Q2032" s="185">
        <f t="shared" si="63"/>
        <v>1.1999999999999997E-3</v>
      </c>
    </row>
    <row r="2033" spans="1:17" x14ac:dyDescent="0.25">
      <c r="A2033" s="105">
        <v>41992</v>
      </c>
      <c r="B2033" t="s">
        <v>121</v>
      </c>
      <c r="C2033" s="108">
        <v>3.85E-2</v>
      </c>
      <c r="D2033" s="108">
        <v>3.9E-2</v>
      </c>
      <c r="E2033" s="108">
        <v>4.7100000000000003E-2</v>
      </c>
      <c r="F2033" s="108">
        <v>4.1500000000000002E-2</v>
      </c>
      <c r="G2033" s="187">
        <v>0</v>
      </c>
      <c r="H2033" s="108"/>
      <c r="I2033" s="108">
        <v>3.7699999999999997E-2</v>
      </c>
      <c r="J2033" s="108"/>
      <c r="K2033" s="108">
        <v>4.0199999999999993E-2</v>
      </c>
      <c r="L2033" s="108">
        <v>4.7300000000000002E-2</v>
      </c>
      <c r="M2033" s="108"/>
      <c r="N2033" s="108"/>
      <c r="O2033" s="189">
        <f t="shared" si="62"/>
        <v>41974</v>
      </c>
      <c r="Q2033" s="185">
        <f t="shared" si="63"/>
        <v>1.1999999999999927E-3</v>
      </c>
    </row>
    <row r="2034" spans="1:17" x14ac:dyDescent="0.25">
      <c r="A2034" s="105">
        <v>41995</v>
      </c>
      <c r="B2034" t="s">
        <v>121</v>
      </c>
      <c r="C2034" s="108">
        <v>3.8100000000000002E-2</v>
      </c>
      <c r="D2034" s="108">
        <v>3.8800000000000001E-2</v>
      </c>
      <c r="E2034" s="108">
        <v>4.6800000000000001E-2</v>
      </c>
      <c r="F2034" s="108">
        <v>4.1200000000000001E-2</v>
      </c>
      <c r="G2034" s="187">
        <v>0</v>
      </c>
      <c r="H2034" s="108"/>
      <c r="I2034" s="108">
        <v>3.73E-2</v>
      </c>
      <c r="J2034" s="108"/>
      <c r="K2034" s="108">
        <v>3.9800000000000002E-2</v>
      </c>
      <c r="L2034" s="108">
        <v>4.7E-2</v>
      </c>
      <c r="M2034" s="108"/>
      <c r="N2034" s="108"/>
      <c r="O2034" s="189">
        <f t="shared" si="62"/>
        <v>41974</v>
      </c>
      <c r="Q2034" s="185">
        <f t="shared" si="63"/>
        <v>1.0000000000000009E-3</v>
      </c>
    </row>
    <row r="2035" spans="1:17" x14ac:dyDescent="0.25">
      <c r="A2035" s="105">
        <v>41996</v>
      </c>
      <c r="B2035" t="s">
        <v>121</v>
      </c>
      <c r="C2035" s="108">
        <v>3.9100000000000003E-2</v>
      </c>
      <c r="D2035" s="108">
        <v>3.9800000000000002E-2</v>
      </c>
      <c r="E2035" s="108">
        <v>4.7600000000000003E-2</v>
      </c>
      <c r="F2035" s="108">
        <v>4.2200000000000001E-2</v>
      </c>
      <c r="G2035" s="187">
        <v>0</v>
      </c>
      <c r="H2035" s="108"/>
      <c r="I2035" s="108">
        <v>3.8300000000000001E-2</v>
      </c>
      <c r="J2035" s="108"/>
      <c r="K2035" s="108">
        <v>4.0800000000000003E-2</v>
      </c>
      <c r="L2035" s="108">
        <v>4.7899999999999998E-2</v>
      </c>
      <c r="M2035" s="108"/>
      <c r="N2035" s="108"/>
      <c r="O2035" s="189">
        <f t="shared" si="62"/>
        <v>41974</v>
      </c>
      <c r="Q2035" s="185">
        <f t="shared" si="63"/>
        <v>1.0000000000000009E-3</v>
      </c>
    </row>
    <row r="2036" spans="1:17" x14ac:dyDescent="0.25">
      <c r="A2036" s="105">
        <v>41999</v>
      </c>
      <c r="B2036" t="s">
        <v>121</v>
      </c>
      <c r="C2036" s="108">
        <v>3.8699999999999998E-2</v>
      </c>
      <c r="D2036" s="108">
        <v>3.9399999999999998E-2</v>
      </c>
      <c r="E2036" s="108">
        <v>4.7199999999999999E-2</v>
      </c>
      <c r="F2036" s="108">
        <v>4.1799999999999997E-2</v>
      </c>
      <c r="G2036" s="187">
        <v>0</v>
      </c>
      <c r="H2036" s="108"/>
      <c r="I2036" s="108">
        <v>3.7900000000000003E-2</v>
      </c>
      <c r="J2036" s="108"/>
      <c r="K2036" s="108">
        <v>4.0399999999999998E-2</v>
      </c>
      <c r="L2036" s="108">
        <v>4.7500000000000001E-2</v>
      </c>
      <c r="M2036" s="108"/>
      <c r="N2036" s="108"/>
      <c r="O2036" s="189">
        <f t="shared" si="62"/>
        <v>41974</v>
      </c>
      <c r="Q2036" s="185">
        <f t="shared" si="63"/>
        <v>1.0000000000000009E-3</v>
      </c>
    </row>
    <row r="2037" spans="1:17" x14ac:dyDescent="0.25">
      <c r="A2037" s="105">
        <v>42002</v>
      </c>
      <c r="B2037" t="s">
        <v>121</v>
      </c>
      <c r="C2037" s="108">
        <v>3.8399999999999997E-2</v>
      </c>
      <c r="D2037" s="108">
        <v>3.9E-2</v>
      </c>
      <c r="E2037" s="108">
        <v>4.6800000000000001E-2</v>
      </c>
      <c r="F2037" s="108">
        <v>4.1399999999999999E-2</v>
      </c>
      <c r="G2037" s="187">
        <v>0</v>
      </c>
      <c r="H2037" s="108"/>
      <c r="I2037" s="108">
        <v>3.7499999999999999E-2</v>
      </c>
      <c r="J2037" s="108"/>
      <c r="K2037" s="108">
        <v>0.04</v>
      </c>
      <c r="L2037" s="108">
        <v>4.7100000000000003E-2</v>
      </c>
      <c r="M2037" s="108"/>
      <c r="N2037" s="108"/>
      <c r="O2037" s="189">
        <f t="shared" si="62"/>
        <v>41974</v>
      </c>
      <c r="Q2037" s="185">
        <f t="shared" si="63"/>
        <v>1.0000000000000009E-3</v>
      </c>
    </row>
    <row r="2038" spans="1:17" x14ac:dyDescent="0.25">
      <c r="A2038" s="105">
        <v>42003</v>
      </c>
      <c r="B2038" t="s">
        <v>121</v>
      </c>
      <c r="C2038" s="108">
        <v>3.8100000000000002E-2</v>
      </c>
      <c r="D2038" s="108">
        <v>3.8800000000000001E-2</v>
      </c>
      <c r="E2038" s="108">
        <v>4.6600000000000003E-2</v>
      </c>
      <c r="F2038" s="108">
        <v>4.1200000000000001E-2</v>
      </c>
      <c r="G2038" s="187">
        <v>0</v>
      </c>
      <c r="H2038" s="108"/>
      <c r="I2038" s="108">
        <v>3.73E-2</v>
      </c>
      <c r="J2038" s="108"/>
      <c r="K2038" s="108">
        <v>3.9800000000000002E-2</v>
      </c>
      <c r="L2038" s="108">
        <v>4.6900000000000004E-2</v>
      </c>
      <c r="M2038" s="108"/>
      <c r="N2038" s="108"/>
      <c r="O2038" s="189">
        <f t="shared" si="62"/>
        <v>41974</v>
      </c>
      <c r="Q2038" s="185">
        <f t="shared" si="63"/>
        <v>1.0000000000000009E-3</v>
      </c>
    </row>
    <row r="2039" spans="1:17" x14ac:dyDescent="0.25">
      <c r="A2039" s="105">
        <v>42006</v>
      </c>
      <c r="B2039" t="s">
        <v>121</v>
      </c>
      <c r="C2039" s="108">
        <v>3.7499999999999999E-2</v>
      </c>
      <c r="D2039" s="108">
        <v>3.8199999999999998E-2</v>
      </c>
      <c r="E2039" s="108">
        <v>4.5999999999999999E-2</v>
      </c>
      <c r="F2039" s="108">
        <v>4.0599999999999997E-2</v>
      </c>
      <c r="G2039" s="187">
        <v>0</v>
      </c>
      <c r="H2039" s="108"/>
      <c r="I2039" s="108">
        <v>3.6699999999999997E-2</v>
      </c>
      <c r="J2039" s="108"/>
      <c r="K2039" s="108">
        <v>3.9199999999999999E-2</v>
      </c>
      <c r="L2039" s="108">
        <v>4.6300000000000001E-2</v>
      </c>
      <c r="M2039" s="108"/>
      <c r="N2039" s="108"/>
      <c r="O2039" s="189">
        <f t="shared" si="62"/>
        <v>42005</v>
      </c>
      <c r="Q2039" s="185">
        <f t="shared" si="63"/>
        <v>1.0000000000000009E-3</v>
      </c>
    </row>
    <row r="2040" spans="1:17" x14ac:dyDescent="0.25">
      <c r="A2040" s="105">
        <v>42009</v>
      </c>
      <c r="B2040" t="s">
        <v>121</v>
      </c>
      <c r="C2040" s="108">
        <v>3.6700000000000003E-2</v>
      </c>
      <c r="D2040" s="108">
        <v>3.7400000000000003E-2</v>
      </c>
      <c r="E2040" s="108">
        <v>4.53E-2</v>
      </c>
      <c r="F2040" s="108">
        <v>3.9800000000000002E-2</v>
      </c>
      <c r="G2040" s="187">
        <v>0</v>
      </c>
      <c r="H2040" s="108"/>
      <c r="I2040" s="108">
        <v>3.5900000000000001E-2</v>
      </c>
      <c r="J2040" s="108"/>
      <c r="K2040" s="108">
        <v>3.8399999999999997E-2</v>
      </c>
      <c r="L2040" s="108">
        <v>4.5599999999999995E-2</v>
      </c>
      <c r="M2040" s="108"/>
      <c r="N2040" s="108"/>
      <c r="O2040" s="189">
        <f t="shared" si="62"/>
        <v>42005</v>
      </c>
      <c r="Q2040" s="185">
        <f t="shared" si="63"/>
        <v>9.9999999999999395E-4</v>
      </c>
    </row>
    <row r="2041" spans="1:17" x14ac:dyDescent="0.25">
      <c r="A2041" s="105">
        <v>42010</v>
      </c>
      <c r="B2041" t="s">
        <v>121</v>
      </c>
      <c r="C2041" s="108">
        <v>3.5799999999999998E-2</v>
      </c>
      <c r="D2041" s="108">
        <v>3.6600000000000001E-2</v>
      </c>
      <c r="E2041" s="108">
        <v>4.4499999999999998E-2</v>
      </c>
      <c r="F2041" s="108">
        <v>3.9E-2</v>
      </c>
      <c r="G2041" s="187">
        <v>0</v>
      </c>
      <c r="H2041" s="108"/>
      <c r="I2041" s="108">
        <v>3.5000000000000003E-2</v>
      </c>
      <c r="J2041" s="108"/>
      <c r="K2041" s="108">
        <v>3.7599999999999995E-2</v>
      </c>
      <c r="L2041" s="108">
        <v>4.4900000000000002E-2</v>
      </c>
      <c r="M2041" s="108"/>
      <c r="N2041" s="108"/>
      <c r="O2041" s="189">
        <f t="shared" si="62"/>
        <v>42005</v>
      </c>
      <c r="Q2041" s="185">
        <f t="shared" si="63"/>
        <v>9.9999999999999395E-4</v>
      </c>
    </row>
    <row r="2042" spans="1:17" x14ac:dyDescent="0.25">
      <c r="A2042" s="105">
        <v>42011</v>
      </c>
      <c r="B2042" t="s">
        <v>121</v>
      </c>
      <c r="C2042" s="108">
        <v>3.5700000000000003E-2</v>
      </c>
      <c r="D2042" s="108">
        <v>3.6499999999999998E-2</v>
      </c>
      <c r="E2042" s="108">
        <v>4.4600000000000001E-2</v>
      </c>
      <c r="F2042" s="108">
        <v>3.8899999999999997E-2</v>
      </c>
      <c r="G2042" s="187">
        <v>0</v>
      </c>
      <c r="H2042" s="108"/>
      <c r="I2042" s="108">
        <v>3.5099999999999999E-2</v>
      </c>
      <c r="J2042" s="108"/>
      <c r="K2042" s="108">
        <v>3.7499999999999999E-2</v>
      </c>
      <c r="L2042" s="108">
        <v>4.4900000000000002E-2</v>
      </c>
      <c r="M2042" s="108"/>
      <c r="N2042" s="108"/>
      <c r="O2042" s="189">
        <f t="shared" si="62"/>
        <v>42005</v>
      </c>
      <c r="Q2042" s="185">
        <f t="shared" si="63"/>
        <v>1.0000000000000009E-3</v>
      </c>
    </row>
    <row r="2043" spans="1:17" x14ac:dyDescent="0.25">
      <c r="A2043" s="105">
        <v>42012</v>
      </c>
      <c r="B2043" t="s">
        <v>121</v>
      </c>
      <c r="C2043" s="108">
        <v>3.6600000000000001E-2</v>
      </c>
      <c r="D2043" s="108">
        <v>3.7199999999999997E-2</v>
      </c>
      <c r="E2043" s="108">
        <v>4.5400000000000003E-2</v>
      </c>
      <c r="F2043" s="108">
        <v>3.9699999999999999E-2</v>
      </c>
      <c r="G2043" s="187">
        <v>0</v>
      </c>
      <c r="H2043" s="108"/>
      <c r="I2043" s="108">
        <v>3.5699999999999996E-2</v>
      </c>
      <c r="J2043" s="108"/>
      <c r="K2043" s="108">
        <v>3.8199999999999998E-2</v>
      </c>
      <c r="L2043" s="108">
        <v>4.5700000000000005E-2</v>
      </c>
      <c r="M2043" s="108"/>
      <c r="N2043" s="108"/>
      <c r="O2043" s="189">
        <f t="shared" si="62"/>
        <v>42005</v>
      </c>
      <c r="Q2043" s="185">
        <f t="shared" si="63"/>
        <v>1.0000000000000009E-3</v>
      </c>
    </row>
    <row r="2044" spans="1:17" x14ac:dyDescent="0.25">
      <c r="A2044" s="105">
        <v>42013</v>
      </c>
      <c r="B2044" t="s">
        <v>121</v>
      </c>
      <c r="C2044" s="108">
        <v>3.6200000000000003E-2</v>
      </c>
      <c r="D2044" s="108">
        <v>3.6799999999999999E-2</v>
      </c>
      <c r="E2044" s="108">
        <v>4.4900000000000002E-2</v>
      </c>
      <c r="F2044" s="108">
        <v>3.9300000000000002E-2</v>
      </c>
      <c r="G2044" s="187">
        <v>0</v>
      </c>
      <c r="H2044" s="108"/>
      <c r="I2044" s="108">
        <v>3.5299999999999998E-2</v>
      </c>
      <c r="J2044" s="108"/>
      <c r="K2044" s="108">
        <v>3.7900000000000003E-2</v>
      </c>
      <c r="L2044" s="108">
        <v>4.53E-2</v>
      </c>
      <c r="M2044" s="108"/>
      <c r="N2044" s="108"/>
      <c r="O2044" s="189">
        <f t="shared" si="62"/>
        <v>42005</v>
      </c>
      <c r="Q2044" s="185">
        <f t="shared" si="63"/>
        <v>1.1000000000000038E-3</v>
      </c>
    </row>
    <row r="2045" spans="1:17" x14ac:dyDescent="0.25">
      <c r="A2045" s="105">
        <v>42016</v>
      </c>
      <c r="B2045" t="s">
        <v>121</v>
      </c>
      <c r="C2045" s="108">
        <v>3.5499999999999997E-2</v>
      </c>
      <c r="D2045" s="108">
        <v>3.6200000000000003E-2</v>
      </c>
      <c r="E2045" s="108">
        <v>4.4200000000000003E-2</v>
      </c>
      <c r="F2045" s="108">
        <v>3.8600000000000002E-2</v>
      </c>
      <c r="G2045" s="187">
        <v>0</v>
      </c>
      <c r="H2045" s="108"/>
      <c r="I2045" s="108">
        <v>3.4700000000000002E-2</v>
      </c>
      <c r="J2045" s="108"/>
      <c r="K2045" s="108">
        <v>3.73E-2</v>
      </c>
      <c r="L2045" s="108">
        <v>4.4699999999999997E-2</v>
      </c>
      <c r="M2045" s="108"/>
      <c r="N2045" s="108"/>
      <c r="O2045" s="189">
        <f t="shared" si="62"/>
        <v>42005</v>
      </c>
      <c r="Q2045" s="185">
        <f t="shared" si="63"/>
        <v>1.0999999999999968E-3</v>
      </c>
    </row>
    <row r="2046" spans="1:17" x14ac:dyDescent="0.25">
      <c r="A2046" s="105">
        <v>42017</v>
      </c>
      <c r="B2046" t="s">
        <v>121</v>
      </c>
      <c r="C2046" s="108">
        <v>3.5400000000000001E-2</v>
      </c>
      <c r="D2046" s="108">
        <v>3.61E-2</v>
      </c>
      <c r="E2046" s="108">
        <v>4.3999999999999997E-2</v>
      </c>
      <c r="F2046" s="108">
        <v>3.85E-2</v>
      </c>
      <c r="G2046" s="187">
        <v>0</v>
      </c>
      <c r="H2046" s="108"/>
      <c r="I2046" s="108">
        <v>3.49E-2</v>
      </c>
      <c r="J2046" s="108"/>
      <c r="K2046" s="108">
        <v>3.7199999999999997E-2</v>
      </c>
      <c r="L2046" s="108">
        <v>4.4600000000000001E-2</v>
      </c>
      <c r="M2046" s="108"/>
      <c r="N2046" s="108"/>
      <c r="O2046" s="189">
        <f t="shared" si="62"/>
        <v>42005</v>
      </c>
      <c r="Q2046" s="185">
        <f t="shared" si="63"/>
        <v>1.0999999999999968E-3</v>
      </c>
    </row>
    <row r="2047" spans="1:17" x14ac:dyDescent="0.25">
      <c r="A2047" s="105">
        <v>42018</v>
      </c>
      <c r="B2047" t="s">
        <v>121</v>
      </c>
      <c r="C2047" s="108">
        <v>3.5099999999999999E-2</v>
      </c>
      <c r="D2047" s="108">
        <v>3.5700000000000003E-2</v>
      </c>
      <c r="E2047" s="108">
        <v>4.3700000000000003E-2</v>
      </c>
      <c r="F2047" s="108">
        <v>3.8199999999999998E-2</v>
      </c>
      <c r="G2047" s="187">
        <v>0</v>
      </c>
      <c r="H2047" s="108"/>
      <c r="I2047" s="108">
        <v>3.4599999999999999E-2</v>
      </c>
      <c r="J2047" s="108"/>
      <c r="K2047" s="108">
        <v>3.6900000000000002E-2</v>
      </c>
      <c r="L2047" s="108">
        <v>4.4400000000000002E-2</v>
      </c>
      <c r="M2047" s="108"/>
      <c r="N2047" s="108"/>
      <c r="O2047" s="189">
        <f t="shared" si="62"/>
        <v>42005</v>
      </c>
      <c r="Q2047" s="185">
        <f t="shared" si="63"/>
        <v>1.1999999999999997E-3</v>
      </c>
    </row>
    <row r="2048" spans="1:17" x14ac:dyDescent="0.25">
      <c r="A2048" s="105">
        <v>42019</v>
      </c>
      <c r="B2048" t="s">
        <v>121</v>
      </c>
      <c r="C2048" s="108">
        <v>3.4799999999999998E-2</v>
      </c>
      <c r="D2048" s="108">
        <v>3.5299999999999998E-2</v>
      </c>
      <c r="E2048" s="108">
        <v>4.3499999999999997E-2</v>
      </c>
      <c r="F2048" s="108">
        <v>3.7900000000000003E-2</v>
      </c>
      <c r="G2048" s="187">
        <v>0</v>
      </c>
      <c r="H2048" s="108"/>
      <c r="I2048" s="108">
        <v>3.44E-2</v>
      </c>
      <c r="J2048" s="108"/>
      <c r="K2048" s="108">
        <v>3.6499999999999998E-2</v>
      </c>
      <c r="L2048" s="108">
        <v>4.4199999999999996E-2</v>
      </c>
      <c r="M2048" s="108"/>
      <c r="N2048" s="108"/>
      <c r="O2048" s="189">
        <f t="shared" si="62"/>
        <v>42005</v>
      </c>
      <c r="Q2048" s="185">
        <f t="shared" si="63"/>
        <v>1.1999999999999997E-3</v>
      </c>
    </row>
    <row r="2049" spans="1:17" x14ac:dyDescent="0.25">
      <c r="A2049" s="105">
        <v>42020</v>
      </c>
      <c r="B2049" t="s">
        <v>121</v>
      </c>
      <c r="C2049" s="108">
        <v>3.49E-2</v>
      </c>
      <c r="D2049" s="108">
        <v>3.5499999999999997E-2</v>
      </c>
      <c r="E2049" s="108">
        <v>4.3799999999999999E-2</v>
      </c>
      <c r="F2049" s="108">
        <v>3.8100000000000002E-2</v>
      </c>
      <c r="G2049" s="187">
        <v>0</v>
      </c>
      <c r="H2049" s="108"/>
      <c r="I2049" s="108">
        <v>3.4599999999999999E-2</v>
      </c>
      <c r="J2049" s="108"/>
      <c r="K2049" s="108">
        <v>3.6799999999999999E-2</v>
      </c>
      <c r="L2049" s="108">
        <v>4.4500000000000005E-2</v>
      </c>
      <c r="M2049" s="108"/>
      <c r="N2049" s="108"/>
      <c r="O2049" s="189">
        <f t="shared" si="62"/>
        <v>42005</v>
      </c>
      <c r="Q2049" s="185">
        <f t="shared" si="63"/>
        <v>1.3000000000000025E-3</v>
      </c>
    </row>
    <row r="2050" spans="1:17" x14ac:dyDescent="0.25">
      <c r="A2050" s="105">
        <v>42024</v>
      </c>
      <c r="B2050" t="s">
        <v>121</v>
      </c>
      <c r="C2050" s="108">
        <v>3.4599999999999999E-2</v>
      </c>
      <c r="D2050" s="108">
        <v>3.5200000000000002E-2</v>
      </c>
      <c r="E2050" s="108">
        <v>4.3499999999999997E-2</v>
      </c>
      <c r="F2050" s="108">
        <v>3.78E-2</v>
      </c>
      <c r="G2050" s="187">
        <v>0</v>
      </c>
      <c r="H2050" s="108"/>
      <c r="I2050" s="108">
        <v>3.4200000000000001E-2</v>
      </c>
      <c r="J2050" s="108"/>
      <c r="K2050" s="108">
        <v>3.6499999999999998E-2</v>
      </c>
      <c r="L2050" s="108">
        <v>4.4299999999999999E-2</v>
      </c>
      <c r="M2050" s="108"/>
      <c r="N2050" s="108"/>
      <c r="O2050" s="189">
        <f t="shared" si="62"/>
        <v>42005</v>
      </c>
      <c r="Q2050" s="185">
        <f t="shared" si="63"/>
        <v>1.2999999999999956E-3</v>
      </c>
    </row>
    <row r="2051" spans="1:17" x14ac:dyDescent="0.25">
      <c r="A2051" s="105">
        <v>42025</v>
      </c>
      <c r="B2051" t="s">
        <v>121</v>
      </c>
      <c r="C2051" s="108">
        <v>3.5200000000000002E-2</v>
      </c>
      <c r="D2051" s="108">
        <v>3.56E-2</v>
      </c>
      <c r="E2051" s="108">
        <v>4.3799999999999999E-2</v>
      </c>
      <c r="F2051" s="108">
        <v>3.8199999999999998E-2</v>
      </c>
      <c r="G2051" s="187">
        <v>0</v>
      </c>
      <c r="H2051" s="108"/>
      <c r="I2051" s="108">
        <v>3.4599999999999999E-2</v>
      </c>
      <c r="J2051" s="108"/>
      <c r="K2051" s="108">
        <v>3.6900000000000002E-2</v>
      </c>
      <c r="L2051" s="108">
        <v>4.4600000000000001E-2</v>
      </c>
      <c r="M2051" s="108"/>
      <c r="N2051" s="108"/>
      <c r="O2051" s="189">
        <f t="shared" si="62"/>
        <v>42005</v>
      </c>
      <c r="Q2051" s="185">
        <f t="shared" si="63"/>
        <v>1.3000000000000025E-3</v>
      </c>
    </row>
    <row r="2052" spans="1:17" x14ac:dyDescent="0.25">
      <c r="A2052" s="105">
        <v>42026</v>
      </c>
      <c r="B2052" t="s">
        <v>121</v>
      </c>
      <c r="C2052" s="108">
        <v>3.5400000000000001E-2</v>
      </c>
      <c r="D2052" s="108">
        <v>3.5900000000000001E-2</v>
      </c>
      <c r="E2052" s="108">
        <v>4.41E-2</v>
      </c>
      <c r="F2052" s="108">
        <v>3.85E-2</v>
      </c>
      <c r="G2052" s="187">
        <v>0</v>
      </c>
      <c r="H2052" s="108"/>
      <c r="I2052" s="108">
        <v>3.5099999999999999E-2</v>
      </c>
      <c r="J2052" s="108"/>
      <c r="K2052" s="108">
        <v>3.7199999999999997E-2</v>
      </c>
      <c r="L2052" s="108">
        <v>4.4900000000000002E-2</v>
      </c>
      <c r="M2052" s="108"/>
      <c r="N2052" s="108"/>
      <c r="O2052" s="189">
        <f t="shared" si="62"/>
        <v>42005</v>
      </c>
      <c r="Q2052" s="185">
        <f t="shared" si="63"/>
        <v>1.2999999999999956E-3</v>
      </c>
    </row>
    <row r="2053" spans="1:17" x14ac:dyDescent="0.25">
      <c r="A2053" s="105">
        <v>42027</v>
      </c>
      <c r="B2053" t="s">
        <v>121</v>
      </c>
      <c r="C2053" s="108">
        <v>3.4599999999999999E-2</v>
      </c>
      <c r="D2053" s="108">
        <v>3.5099999999999999E-2</v>
      </c>
      <c r="E2053" s="108">
        <v>4.3299999999999998E-2</v>
      </c>
      <c r="F2053" s="108">
        <v>3.7699999999999997E-2</v>
      </c>
      <c r="G2053" s="187">
        <v>0</v>
      </c>
      <c r="H2053" s="108"/>
      <c r="I2053" s="108">
        <v>3.39E-2</v>
      </c>
      <c r="J2053" s="108"/>
      <c r="K2053" s="108">
        <v>3.6499999999999998E-2</v>
      </c>
      <c r="L2053" s="108">
        <v>4.41E-2</v>
      </c>
      <c r="M2053" s="108"/>
      <c r="N2053" s="108"/>
      <c r="O2053" s="189">
        <f t="shared" ref="O2053:O2116" si="64">DATE(YEAR(A2053),MONTH(A2053),1)</f>
        <v>42005</v>
      </c>
      <c r="Q2053" s="185">
        <f t="shared" ref="Q2053:Q2116" si="65">K2053-D2053</f>
        <v>1.3999999999999985E-3</v>
      </c>
    </row>
    <row r="2054" spans="1:17" x14ac:dyDescent="0.25">
      <c r="A2054" s="105">
        <v>42030</v>
      </c>
      <c r="B2054" t="s">
        <v>121</v>
      </c>
      <c r="C2054" s="108">
        <v>3.4599999999999999E-2</v>
      </c>
      <c r="D2054" s="108">
        <v>3.5200000000000002E-2</v>
      </c>
      <c r="E2054" s="108">
        <v>4.3400000000000001E-2</v>
      </c>
      <c r="F2054" s="108">
        <v>3.7699999999999997E-2</v>
      </c>
      <c r="G2054" s="187">
        <v>0</v>
      </c>
      <c r="H2054" s="108"/>
      <c r="I2054" s="108">
        <v>3.4099999999999998E-2</v>
      </c>
      <c r="J2054" s="108"/>
      <c r="K2054" s="108">
        <v>3.6499999999999998E-2</v>
      </c>
      <c r="L2054" s="108">
        <v>4.41E-2</v>
      </c>
      <c r="M2054" s="108"/>
      <c r="N2054" s="108"/>
      <c r="O2054" s="189">
        <f t="shared" si="64"/>
        <v>42005</v>
      </c>
      <c r="Q2054" s="185">
        <f t="shared" si="65"/>
        <v>1.2999999999999956E-3</v>
      </c>
    </row>
    <row r="2055" spans="1:17" x14ac:dyDescent="0.25">
      <c r="A2055" s="105">
        <v>42031</v>
      </c>
      <c r="B2055" t="s">
        <v>121</v>
      </c>
      <c r="C2055" s="108">
        <v>3.4700000000000002E-2</v>
      </c>
      <c r="D2055" s="108">
        <v>3.5200000000000002E-2</v>
      </c>
      <c r="E2055" s="108">
        <v>4.3400000000000001E-2</v>
      </c>
      <c r="F2055" s="108">
        <v>3.78E-2</v>
      </c>
      <c r="G2055" s="187">
        <v>0</v>
      </c>
      <c r="H2055" s="108"/>
      <c r="I2055" s="108">
        <v>3.4200000000000001E-2</v>
      </c>
      <c r="J2055" s="108"/>
      <c r="K2055" s="108">
        <v>3.6600000000000001E-2</v>
      </c>
      <c r="L2055" s="108">
        <v>4.4199999999999996E-2</v>
      </c>
      <c r="M2055" s="108"/>
      <c r="N2055" s="108"/>
      <c r="O2055" s="189">
        <f t="shared" si="64"/>
        <v>42005</v>
      </c>
      <c r="Q2055" s="185">
        <f t="shared" si="65"/>
        <v>1.3999999999999985E-3</v>
      </c>
    </row>
    <row r="2056" spans="1:17" x14ac:dyDescent="0.25">
      <c r="A2056" s="105">
        <v>42032</v>
      </c>
      <c r="B2056" t="s">
        <v>121</v>
      </c>
      <c r="C2056" s="108">
        <v>3.3799999999999997E-2</v>
      </c>
      <c r="D2056" s="108">
        <v>3.4099999999999998E-2</v>
      </c>
      <c r="E2056" s="108">
        <v>4.2500000000000003E-2</v>
      </c>
      <c r="F2056" s="108">
        <v>3.6799999999999999E-2</v>
      </c>
      <c r="G2056" s="187">
        <v>0</v>
      </c>
      <c r="H2056" s="108"/>
      <c r="I2056" s="108">
        <v>3.3300000000000003E-2</v>
      </c>
      <c r="J2056" s="108"/>
      <c r="K2056" s="108">
        <v>3.5499999999999997E-2</v>
      </c>
      <c r="L2056" s="108">
        <v>4.3200000000000002E-2</v>
      </c>
      <c r="M2056" s="108"/>
      <c r="N2056" s="108"/>
      <c r="O2056" s="189">
        <f t="shared" si="64"/>
        <v>42005</v>
      </c>
      <c r="Q2056" s="185">
        <f t="shared" si="65"/>
        <v>1.3999999999999985E-3</v>
      </c>
    </row>
    <row r="2057" spans="1:17" x14ac:dyDescent="0.25">
      <c r="A2057" s="105">
        <v>42033</v>
      </c>
      <c r="B2057" t="s">
        <v>121</v>
      </c>
      <c r="C2057" s="108">
        <v>3.39E-2</v>
      </c>
      <c r="D2057" s="108">
        <v>3.44E-2</v>
      </c>
      <c r="E2057" s="108">
        <v>4.2700000000000002E-2</v>
      </c>
      <c r="F2057" s="108">
        <v>3.6999999999999998E-2</v>
      </c>
      <c r="G2057" s="187">
        <v>0</v>
      </c>
      <c r="H2057" s="108"/>
      <c r="I2057" s="108">
        <v>3.3500000000000002E-2</v>
      </c>
      <c r="J2057" s="108"/>
      <c r="K2057" s="108">
        <v>3.5799999999999998E-2</v>
      </c>
      <c r="L2057" s="108">
        <v>4.3499999999999997E-2</v>
      </c>
      <c r="M2057" s="108"/>
      <c r="N2057" s="108"/>
      <c r="O2057" s="189">
        <f t="shared" si="64"/>
        <v>42005</v>
      </c>
      <c r="Q2057" s="185">
        <f t="shared" si="65"/>
        <v>1.3999999999999985E-3</v>
      </c>
    </row>
    <row r="2058" spans="1:17" x14ac:dyDescent="0.25">
      <c r="A2058" s="105">
        <v>42034</v>
      </c>
      <c r="B2058" t="s">
        <v>121</v>
      </c>
      <c r="C2058" s="108">
        <v>3.3399999999999999E-2</v>
      </c>
      <c r="D2058" s="108">
        <v>3.3799999999999997E-2</v>
      </c>
      <c r="E2058" s="108">
        <v>4.2099999999999999E-2</v>
      </c>
      <c r="F2058" s="108">
        <v>3.6400000000000002E-2</v>
      </c>
      <c r="G2058" s="187">
        <v>0</v>
      </c>
      <c r="H2058" s="108"/>
      <c r="I2058" s="108">
        <v>3.2899999999999999E-2</v>
      </c>
      <c r="J2058" s="108"/>
      <c r="K2058" s="108">
        <v>3.5300000000000005E-2</v>
      </c>
      <c r="L2058" s="108">
        <v>4.2900000000000001E-2</v>
      </c>
      <c r="M2058" s="108"/>
      <c r="N2058" s="108"/>
      <c r="O2058" s="189">
        <f t="shared" si="64"/>
        <v>42005</v>
      </c>
      <c r="Q2058" s="185">
        <f t="shared" si="65"/>
        <v>1.5000000000000083E-3</v>
      </c>
    </row>
    <row r="2059" spans="1:17" x14ac:dyDescent="0.25">
      <c r="A2059" s="105">
        <v>42037</v>
      </c>
      <c r="B2059" t="s">
        <v>121</v>
      </c>
      <c r="C2059" s="108">
        <v>3.3399999999999999E-2</v>
      </c>
      <c r="D2059" s="108">
        <v>3.3799999999999997E-2</v>
      </c>
      <c r="E2059" s="108">
        <v>4.2099999999999999E-2</v>
      </c>
      <c r="F2059" s="108">
        <v>3.6400000000000002E-2</v>
      </c>
      <c r="G2059" s="187">
        <v>0</v>
      </c>
      <c r="H2059" s="108"/>
      <c r="I2059" s="108">
        <v>3.2899999999999999E-2</v>
      </c>
      <c r="J2059" s="108"/>
      <c r="K2059" s="108">
        <v>3.5200000000000002E-2</v>
      </c>
      <c r="L2059" s="108">
        <v>4.2900000000000001E-2</v>
      </c>
      <c r="M2059" s="108"/>
      <c r="N2059" s="108"/>
      <c r="O2059" s="189">
        <f t="shared" si="64"/>
        <v>42036</v>
      </c>
      <c r="Q2059" s="185">
        <f t="shared" si="65"/>
        <v>1.4000000000000054E-3</v>
      </c>
    </row>
    <row r="2060" spans="1:17" x14ac:dyDescent="0.25">
      <c r="A2060" s="105">
        <v>42038</v>
      </c>
      <c r="B2060" t="s">
        <v>121</v>
      </c>
      <c r="C2060" s="108">
        <v>3.4599999999999999E-2</v>
      </c>
      <c r="D2060" s="108">
        <v>3.5000000000000003E-2</v>
      </c>
      <c r="E2060" s="108">
        <v>4.3299999999999998E-2</v>
      </c>
      <c r="F2060" s="108">
        <v>3.7600000000000001E-2</v>
      </c>
      <c r="G2060" s="187">
        <v>0</v>
      </c>
      <c r="H2060" s="108"/>
      <c r="I2060" s="108">
        <v>3.4200000000000001E-2</v>
      </c>
      <c r="J2060" s="108"/>
      <c r="K2060" s="108">
        <v>3.6400000000000002E-2</v>
      </c>
      <c r="L2060" s="108">
        <v>4.4000000000000004E-2</v>
      </c>
      <c r="M2060" s="108"/>
      <c r="N2060" s="108"/>
      <c r="O2060" s="189">
        <f t="shared" si="64"/>
        <v>42036</v>
      </c>
      <c r="Q2060" s="185">
        <f t="shared" si="65"/>
        <v>1.3999999999999985E-3</v>
      </c>
    </row>
    <row r="2061" spans="1:17" x14ac:dyDescent="0.25">
      <c r="A2061" s="105">
        <v>42039</v>
      </c>
      <c r="B2061" t="s">
        <v>121</v>
      </c>
      <c r="C2061" s="108">
        <v>3.4799999999999998E-2</v>
      </c>
      <c r="D2061" s="108">
        <v>3.5099999999999999E-2</v>
      </c>
      <c r="E2061" s="108">
        <v>4.3400000000000001E-2</v>
      </c>
      <c r="F2061" s="108">
        <v>3.78E-2</v>
      </c>
      <c r="G2061" s="187">
        <v>0</v>
      </c>
      <c r="H2061" s="108"/>
      <c r="I2061" s="108">
        <v>3.4300000000000004E-2</v>
      </c>
      <c r="J2061" s="108"/>
      <c r="K2061" s="108">
        <v>3.6600000000000001E-2</v>
      </c>
      <c r="L2061" s="108">
        <v>4.41E-2</v>
      </c>
      <c r="M2061" s="108"/>
      <c r="N2061" s="108"/>
      <c r="O2061" s="189">
        <f t="shared" si="64"/>
        <v>42036</v>
      </c>
      <c r="Q2061" s="185">
        <f t="shared" si="65"/>
        <v>1.5000000000000013E-3</v>
      </c>
    </row>
    <row r="2062" spans="1:17" x14ac:dyDescent="0.25">
      <c r="A2062" s="105">
        <v>42040</v>
      </c>
      <c r="B2062" t="s">
        <v>121</v>
      </c>
      <c r="C2062" s="108">
        <v>3.5099999999999999E-2</v>
      </c>
      <c r="D2062" s="108">
        <v>3.5499999999999997E-2</v>
      </c>
      <c r="E2062" s="108">
        <v>4.3700000000000003E-2</v>
      </c>
      <c r="F2062" s="108">
        <v>3.8100000000000002E-2</v>
      </c>
      <c r="G2062" s="187">
        <v>0</v>
      </c>
      <c r="H2062" s="108"/>
      <c r="I2062" s="108">
        <v>3.4599999999999999E-2</v>
      </c>
      <c r="J2062" s="108"/>
      <c r="K2062" s="108">
        <v>3.6900000000000002E-2</v>
      </c>
      <c r="L2062" s="108">
        <v>4.4299999999999999E-2</v>
      </c>
      <c r="M2062" s="108"/>
      <c r="N2062" s="108"/>
      <c r="O2062" s="189">
        <f t="shared" si="64"/>
        <v>42036</v>
      </c>
      <c r="Q2062" s="185">
        <f t="shared" si="65"/>
        <v>1.4000000000000054E-3</v>
      </c>
    </row>
    <row r="2063" spans="1:17" x14ac:dyDescent="0.25">
      <c r="A2063" s="105">
        <v>42041</v>
      </c>
      <c r="B2063" t="s">
        <v>121</v>
      </c>
      <c r="C2063" s="108">
        <v>3.5999999999999997E-2</v>
      </c>
      <c r="D2063" s="108">
        <v>3.6400000000000002E-2</v>
      </c>
      <c r="E2063" s="108">
        <v>4.4400000000000002E-2</v>
      </c>
      <c r="F2063" s="108">
        <v>3.8899999999999997E-2</v>
      </c>
      <c r="G2063" s="187">
        <v>0</v>
      </c>
      <c r="H2063" s="108"/>
      <c r="I2063" s="108">
        <v>3.5200000000000002E-2</v>
      </c>
      <c r="J2063" s="108"/>
      <c r="K2063" s="108">
        <v>3.78E-2</v>
      </c>
      <c r="L2063" s="108">
        <v>4.4999999999999998E-2</v>
      </c>
      <c r="M2063" s="108"/>
      <c r="N2063" s="108"/>
      <c r="O2063" s="189">
        <f t="shared" si="64"/>
        <v>42036</v>
      </c>
      <c r="Q2063" s="185">
        <f t="shared" si="65"/>
        <v>1.3999999999999985E-3</v>
      </c>
    </row>
    <row r="2064" spans="1:17" x14ac:dyDescent="0.25">
      <c r="A2064" s="105">
        <v>42044</v>
      </c>
      <c r="B2064" t="s">
        <v>121</v>
      </c>
      <c r="C2064" s="108">
        <v>3.5999999999999997E-2</v>
      </c>
      <c r="D2064" s="108">
        <v>3.6299999999999999E-2</v>
      </c>
      <c r="E2064" s="108">
        <v>4.4200000000000003E-2</v>
      </c>
      <c r="F2064" s="108">
        <v>3.8800000000000001E-2</v>
      </c>
      <c r="G2064" s="187">
        <v>0</v>
      </c>
      <c r="H2064" s="108"/>
      <c r="I2064" s="108">
        <v>3.5200000000000002E-2</v>
      </c>
      <c r="J2064" s="108"/>
      <c r="K2064" s="108">
        <v>3.7699999999999997E-2</v>
      </c>
      <c r="L2064" s="108">
        <v>4.4900000000000002E-2</v>
      </c>
      <c r="M2064" s="108"/>
      <c r="N2064" s="108"/>
      <c r="O2064" s="189">
        <f t="shared" si="64"/>
        <v>42036</v>
      </c>
      <c r="Q2064" s="185">
        <f t="shared" si="65"/>
        <v>1.3999999999999985E-3</v>
      </c>
    </row>
    <row r="2065" spans="1:17" x14ac:dyDescent="0.25">
      <c r="A2065" s="105">
        <v>42045</v>
      </c>
      <c r="B2065" t="s">
        <v>121</v>
      </c>
      <c r="C2065" s="108">
        <v>3.6499999999999998E-2</v>
      </c>
      <c r="D2065" s="108">
        <v>3.6900000000000002E-2</v>
      </c>
      <c r="E2065" s="108">
        <v>4.4699999999999997E-2</v>
      </c>
      <c r="F2065" s="108">
        <v>3.9399999999999998E-2</v>
      </c>
      <c r="G2065" s="187">
        <v>0</v>
      </c>
      <c r="H2065" s="108"/>
      <c r="I2065" s="108">
        <v>3.6400000000000002E-2</v>
      </c>
      <c r="J2065" s="108"/>
      <c r="K2065" s="108">
        <v>3.8199999999999998E-2</v>
      </c>
      <c r="L2065" s="108">
        <v>4.5400000000000003E-2</v>
      </c>
      <c r="M2065" s="108"/>
      <c r="N2065" s="108"/>
      <c r="O2065" s="189">
        <f t="shared" si="64"/>
        <v>42036</v>
      </c>
      <c r="Q2065" s="185">
        <f t="shared" si="65"/>
        <v>1.2999999999999956E-3</v>
      </c>
    </row>
    <row r="2066" spans="1:17" x14ac:dyDescent="0.25">
      <c r="A2066" s="105">
        <v>42046</v>
      </c>
      <c r="B2066" t="s">
        <v>121</v>
      </c>
      <c r="C2066" s="108">
        <v>3.6400000000000002E-2</v>
      </c>
      <c r="D2066" s="108">
        <v>3.6799999999999999E-2</v>
      </c>
      <c r="E2066" s="108">
        <v>4.4600000000000001E-2</v>
      </c>
      <c r="F2066" s="108">
        <v>3.9300000000000002E-2</v>
      </c>
      <c r="G2066" s="187">
        <v>0</v>
      </c>
      <c r="H2066" s="108"/>
      <c r="I2066" s="108">
        <v>3.6299999999999999E-2</v>
      </c>
      <c r="J2066" s="108"/>
      <c r="K2066" s="108">
        <v>3.8100000000000002E-2</v>
      </c>
      <c r="L2066" s="108">
        <v>4.53E-2</v>
      </c>
      <c r="M2066" s="108"/>
      <c r="N2066" s="108"/>
      <c r="O2066" s="189">
        <f t="shared" si="64"/>
        <v>42036</v>
      </c>
      <c r="Q2066" s="185">
        <f t="shared" si="65"/>
        <v>1.3000000000000025E-3</v>
      </c>
    </row>
    <row r="2067" spans="1:17" x14ac:dyDescent="0.25">
      <c r="A2067" s="105">
        <v>42047</v>
      </c>
      <c r="B2067" t="s">
        <v>121</v>
      </c>
      <c r="C2067" s="108">
        <v>3.6400000000000002E-2</v>
      </c>
      <c r="D2067" s="108">
        <v>3.6799999999999999E-2</v>
      </c>
      <c r="E2067" s="108">
        <v>4.4600000000000001E-2</v>
      </c>
      <c r="F2067" s="108">
        <v>3.9300000000000002E-2</v>
      </c>
      <c r="G2067" s="187">
        <v>0</v>
      </c>
      <c r="H2067" s="108"/>
      <c r="I2067" s="108">
        <v>3.6400000000000002E-2</v>
      </c>
      <c r="J2067" s="108"/>
      <c r="K2067" s="108">
        <v>3.8199999999999998E-2</v>
      </c>
      <c r="L2067" s="108">
        <v>4.53E-2</v>
      </c>
      <c r="M2067" s="108"/>
      <c r="N2067" s="108"/>
      <c r="O2067" s="189">
        <f t="shared" si="64"/>
        <v>42036</v>
      </c>
      <c r="Q2067" s="185">
        <f t="shared" si="65"/>
        <v>1.3999999999999985E-3</v>
      </c>
    </row>
    <row r="2068" spans="1:17" x14ac:dyDescent="0.25">
      <c r="A2068" s="105">
        <v>42048</v>
      </c>
      <c r="B2068" t="s">
        <v>121</v>
      </c>
      <c r="C2068" s="108">
        <v>3.6900000000000002E-2</v>
      </c>
      <c r="D2068" s="108">
        <v>3.7400000000000003E-2</v>
      </c>
      <c r="E2068" s="108">
        <v>4.4999999999999998E-2</v>
      </c>
      <c r="F2068" s="108">
        <v>3.9800000000000002E-2</v>
      </c>
      <c r="G2068" s="187">
        <v>0</v>
      </c>
      <c r="H2068" s="108"/>
      <c r="I2068" s="108">
        <v>3.6699999999999997E-2</v>
      </c>
      <c r="J2068" s="108"/>
      <c r="K2068" s="108">
        <v>3.8800000000000001E-2</v>
      </c>
      <c r="L2068" s="108">
        <v>4.5700000000000005E-2</v>
      </c>
      <c r="M2068" s="108"/>
      <c r="N2068" s="108"/>
      <c r="O2068" s="189">
        <f t="shared" si="64"/>
        <v>42036</v>
      </c>
      <c r="Q2068" s="185">
        <f t="shared" si="65"/>
        <v>1.3999999999999985E-3</v>
      </c>
    </row>
    <row r="2069" spans="1:17" x14ac:dyDescent="0.25">
      <c r="A2069" s="105">
        <v>42052</v>
      </c>
      <c r="B2069" t="s">
        <v>121</v>
      </c>
      <c r="C2069" s="108">
        <v>3.7999999999999999E-2</v>
      </c>
      <c r="D2069" s="108">
        <v>3.85E-2</v>
      </c>
      <c r="E2069" s="108">
        <v>4.5999999999999999E-2</v>
      </c>
      <c r="F2069" s="108">
        <v>4.0800000000000003E-2</v>
      </c>
      <c r="G2069" s="187">
        <v>0</v>
      </c>
      <c r="H2069" s="108"/>
      <c r="I2069" s="108">
        <v>3.78E-2</v>
      </c>
      <c r="J2069" s="108"/>
      <c r="K2069" s="108">
        <v>3.9800000000000002E-2</v>
      </c>
      <c r="L2069" s="108">
        <v>4.6699999999999998E-2</v>
      </c>
      <c r="M2069" s="108"/>
      <c r="N2069" s="108"/>
      <c r="O2069" s="189">
        <f t="shared" si="64"/>
        <v>42036</v>
      </c>
      <c r="Q2069" s="185">
        <f t="shared" si="65"/>
        <v>1.3000000000000025E-3</v>
      </c>
    </row>
    <row r="2070" spans="1:17" x14ac:dyDescent="0.25">
      <c r="A2070" s="105">
        <v>42053</v>
      </c>
      <c r="B2070" t="s">
        <v>121</v>
      </c>
      <c r="C2070" s="108">
        <v>3.73E-2</v>
      </c>
      <c r="D2070" s="108">
        <v>3.7900000000000003E-2</v>
      </c>
      <c r="E2070" s="108">
        <v>4.53E-2</v>
      </c>
      <c r="F2070" s="108">
        <v>4.02E-2</v>
      </c>
      <c r="G2070" s="187">
        <v>0</v>
      </c>
      <c r="H2070" s="108"/>
      <c r="I2070" s="108">
        <v>3.73E-2</v>
      </c>
      <c r="J2070" s="108"/>
      <c r="K2070" s="108">
        <v>3.9199999999999999E-2</v>
      </c>
      <c r="L2070" s="108">
        <v>4.5999999999999999E-2</v>
      </c>
      <c r="M2070" s="108"/>
      <c r="N2070" s="108"/>
      <c r="O2070" s="189">
        <f t="shared" si="64"/>
        <v>42036</v>
      </c>
      <c r="Q2070" s="185">
        <f t="shared" si="65"/>
        <v>1.2999999999999956E-3</v>
      </c>
    </row>
    <row r="2071" spans="1:17" x14ac:dyDescent="0.25">
      <c r="A2071" s="105">
        <v>42054</v>
      </c>
      <c r="B2071" t="s">
        <v>121</v>
      </c>
      <c r="C2071" s="108">
        <v>3.78E-2</v>
      </c>
      <c r="D2071" s="108">
        <v>3.8300000000000001E-2</v>
      </c>
      <c r="E2071" s="108">
        <v>4.58E-2</v>
      </c>
      <c r="F2071" s="108">
        <v>4.0599999999999997E-2</v>
      </c>
      <c r="G2071" s="187">
        <v>0</v>
      </c>
      <c r="H2071" s="108"/>
      <c r="I2071" s="108">
        <v>3.7699999999999997E-2</v>
      </c>
      <c r="J2071" s="108"/>
      <c r="K2071" s="108">
        <v>3.9599999999999996E-2</v>
      </c>
      <c r="L2071" s="108">
        <v>4.6399999999999997E-2</v>
      </c>
      <c r="M2071" s="108"/>
      <c r="N2071" s="108"/>
      <c r="O2071" s="189">
        <f t="shared" si="64"/>
        <v>42036</v>
      </c>
      <c r="Q2071" s="185">
        <f t="shared" si="65"/>
        <v>1.2999999999999956E-3</v>
      </c>
    </row>
    <row r="2072" spans="1:17" x14ac:dyDescent="0.25">
      <c r="A2072" s="105">
        <v>42055</v>
      </c>
      <c r="B2072" t="s">
        <v>121</v>
      </c>
      <c r="C2072" s="108">
        <v>3.78E-2</v>
      </c>
      <c r="D2072" s="108">
        <v>3.8300000000000001E-2</v>
      </c>
      <c r="E2072" s="108">
        <v>4.5699999999999998E-2</v>
      </c>
      <c r="F2072" s="108">
        <v>4.0599999999999997E-2</v>
      </c>
      <c r="G2072" s="187">
        <v>0</v>
      </c>
      <c r="H2072" s="108"/>
      <c r="I2072" s="108">
        <v>3.78E-2</v>
      </c>
      <c r="J2072" s="108"/>
      <c r="K2072" s="108">
        <v>3.9599999999999996E-2</v>
      </c>
      <c r="L2072" s="108">
        <v>4.6300000000000001E-2</v>
      </c>
      <c r="M2072" s="108"/>
      <c r="N2072" s="108"/>
      <c r="O2072" s="189">
        <f t="shared" si="64"/>
        <v>42036</v>
      </c>
      <c r="Q2072" s="185">
        <f t="shared" si="65"/>
        <v>1.2999999999999956E-3</v>
      </c>
    </row>
    <row r="2073" spans="1:17" x14ac:dyDescent="0.25">
      <c r="A2073" s="105">
        <v>42058</v>
      </c>
      <c r="B2073" t="s">
        <v>121</v>
      </c>
      <c r="C2073" s="108">
        <v>3.6900000000000002E-2</v>
      </c>
      <c r="D2073" s="108">
        <v>3.7400000000000003E-2</v>
      </c>
      <c r="E2073" s="108">
        <v>4.4699999999999997E-2</v>
      </c>
      <c r="F2073" s="108">
        <v>3.9699999999999999E-2</v>
      </c>
      <c r="G2073" s="187">
        <v>0</v>
      </c>
      <c r="H2073" s="108"/>
      <c r="I2073" s="108">
        <v>3.7000000000000005E-2</v>
      </c>
      <c r="J2073" s="108"/>
      <c r="K2073" s="108">
        <v>3.8699999999999998E-2</v>
      </c>
      <c r="L2073" s="108">
        <v>4.5400000000000003E-2</v>
      </c>
      <c r="M2073" s="108"/>
      <c r="N2073" s="108"/>
      <c r="O2073" s="189">
        <f t="shared" si="64"/>
        <v>42036</v>
      </c>
      <c r="Q2073" s="185">
        <f t="shared" si="65"/>
        <v>1.2999999999999956E-3</v>
      </c>
    </row>
    <row r="2074" spans="1:17" x14ac:dyDescent="0.25">
      <c r="A2074" s="105">
        <v>42059</v>
      </c>
      <c r="B2074" t="s">
        <v>121</v>
      </c>
      <c r="C2074" s="108">
        <v>3.6200000000000003E-2</v>
      </c>
      <c r="D2074" s="108">
        <v>3.6900000000000002E-2</v>
      </c>
      <c r="E2074" s="108">
        <v>4.41E-2</v>
      </c>
      <c r="F2074" s="108">
        <v>3.9100000000000003E-2</v>
      </c>
      <c r="G2074" s="187">
        <v>0</v>
      </c>
      <c r="H2074" s="108"/>
      <c r="I2074" s="108">
        <v>3.6499999999999998E-2</v>
      </c>
      <c r="J2074" s="108"/>
      <c r="K2074" s="108">
        <v>3.8199999999999998E-2</v>
      </c>
      <c r="L2074" s="108">
        <v>4.4800000000000006E-2</v>
      </c>
      <c r="M2074" s="108"/>
      <c r="N2074" s="108"/>
      <c r="O2074" s="189">
        <f t="shared" si="64"/>
        <v>42036</v>
      </c>
      <c r="Q2074" s="185">
        <f t="shared" si="65"/>
        <v>1.2999999999999956E-3</v>
      </c>
    </row>
    <row r="2075" spans="1:17" x14ac:dyDescent="0.25">
      <c r="A2075" s="105">
        <v>42060</v>
      </c>
      <c r="B2075" t="s">
        <v>121</v>
      </c>
      <c r="C2075" s="108">
        <v>3.5999999999999997E-2</v>
      </c>
      <c r="D2075" s="108">
        <v>3.6600000000000001E-2</v>
      </c>
      <c r="E2075" s="108">
        <v>4.3799999999999999E-2</v>
      </c>
      <c r="F2075" s="108">
        <v>3.8800000000000001E-2</v>
      </c>
      <c r="G2075" s="187">
        <v>0</v>
      </c>
      <c r="H2075" s="108"/>
      <c r="I2075" s="108">
        <v>3.61E-2</v>
      </c>
      <c r="J2075" s="108"/>
      <c r="K2075" s="108">
        <v>3.7900000000000003E-2</v>
      </c>
      <c r="L2075" s="108">
        <v>4.4500000000000005E-2</v>
      </c>
      <c r="M2075" s="108"/>
      <c r="N2075" s="108"/>
      <c r="O2075" s="189">
        <f t="shared" si="64"/>
        <v>42036</v>
      </c>
      <c r="Q2075" s="185">
        <f t="shared" si="65"/>
        <v>1.3000000000000025E-3</v>
      </c>
    </row>
    <row r="2076" spans="1:17" x14ac:dyDescent="0.25">
      <c r="A2076" s="105">
        <v>42061</v>
      </c>
      <c r="B2076" t="s">
        <v>121</v>
      </c>
      <c r="C2076" s="108">
        <v>3.6299999999999999E-2</v>
      </c>
      <c r="D2076" s="108">
        <v>3.6900000000000002E-2</v>
      </c>
      <c r="E2076" s="108">
        <v>4.3999999999999997E-2</v>
      </c>
      <c r="F2076" s="108">
        <v>3.9100000000000003E-2</v>
      </c>
      <c r="G2076" s="187">
        <v>0</v>
      </c>
      <c r="H2076" s="108"/>
      <c r="I2076" s="108">
        <v>3.6400000000000002E-2</v>
      </c>
      <c r="J2076" s="108"/>
      <c r="K2076" s="108">
        <v>3.8199999999999998E-2</v>
      </c>
      <c r="L2076" s="108">
        <v>4.4699999999999997E-2</v>
      </c>
      <c r="M2076" s="108"/>
      <c r="N2076" s="108"/>
      <c r="O2076" s="189">
        <f t="shared" si="64"/>
        <v>42036</v>
      </c>
      <c r="Q2076" s="185">
        <f t="shared" si="65"/>
        <v>1.2999999999999956E-3</v>
      </c>
    </row>
    <row r="2077" spans="1:17" x14ac:dyDescent="0.25">
      <c r="A2077" s="105">
        <v>42062</v>
      </c>
      <c r="B2077" t="s">
        <v>121</v>
      </c>
      <c r="C2077" s="108">
        <v>3.6299999999999999E-2</v>
      </c>
      <c r="D2077" s="108">
        <v>3.6900000000000002E-2</v>
      </c>
      <c r="E2077" s="108">
        <v>4.3900000000000002E-2</v>
      </c>
      <c r="F2077" s="108">
        <v>3.9E-2</v>
      </c>
      <c r="G2077" s="187">
        <v>0</v>
      </c>
      <c r="H2077" s="108"/>
      <c r="I2077" s="108">
        <v>3.6400000000000002E-2</v>
      </c>
      <c r="J2077" s="108"/>
      <c r="K2077" s="108">
        <v>3.8199999999999998E-2</v>
      </c>
      <c r="L2077" s="108">
        <v>4.4600000000000001E-2</v>
      </c>
      <c r="M2077" s="108"/>
      <c r="N2077" s="108"/>
      <c r="O2077" s="189">
        <f t="shared" si="64"/>
        <v>42036</v>
      </c>
      <c r="Q2077" s="185">
        <f t="shared" si="65"/>
        <v>1.2999999999999956E-3</v>
      </c>
    </row>
    <row r="2078" spans="1:17" x14ac:dyDescent="0.25">
      <c r="A2078" s="105">
        <v>42065</v>
      </c>
      <c r="B2078" t="s">
        <v>121</v>
      </c>
      <c r="C2078" s="108">
        <v>3.7100000000000001E-2</v>
      </c>
      <c r="D2078" s="108">
        <v>3.7699999999999997E-2</v>
      </c>
      <c r="E2078" s="108">
        <v>4.4999999999999998E-2</v>
      </c>
      <c r="F2078" s="108">
        <v>3.9899999999999998E-2</v>
      </c>
      <c r="G2078" s="187">
        <v>0</v>
      </c>
      <c r="H2078" s="108"/>
      <c r="I2078" s="108">
        <v>3.7000000000000005E-2</v>
      </c>
      <c r="J2078" s="108"/>
      <c r="K2078" s="108">
        <v>3.8800000000000001E-2</v>
      </c>
      <c r="L2078" s="108">
        <v>4.5599999999999995E-2</v>
      </c>
      <c r="M2078" s="108"/>
      <c r="N2078" s="108"/>
      <c r="O2078" s="189">
        <f t="shared" si="64"/>
        <v>42064</v>
      </c>
      <c r="Q2078" s="185">
        <f t="shared" si="65"/>
        <v>1.1000000000000038E-3</v>
      </c>
    </row>
    <row r="2079" spans="1:17" x14ac:dyDescent="0.25">
      <c r="A2079" s="105">
        <v>42066</v>
      </c>
      <c r="B2079" t="s">
        <v>121</v>
      </c>
      <c r="C2079" s="108">
        <v>3.7400000000000003E-2</v>
      </c>
      <c r="D2079" s="108">
        <v>3.7999999999999999E-2</v>
      </c>
      <c r="E2079" s="108">
        <v>4.53E-2</v>
      </c>
      <c r="F2079" s="108">
        <v>4.02E-2</v>
      </c>
      <c r="G2079" s="187">
        <v>0</v>
      </c>
      <c r="H2079" s="108"/>
      <c r="I2079" s="108">
        <v>3.73E-2</v>
      </c>
      <c r="J2079" s="108"/>
      <c r="K2079" s="108">
        <v>3.9100000000000003E-2</v>
      </c>
      <c r="L2079" s="108">
        <v>4.58E-2</v>
      </c>
      <c r="M2079" s="108"/>
      <c r="N2079" s="108"/>
      <c r="O2079" s="189">
        <f t="shared" si="64"/>
        <v>42064</v>
      </c>
      <c r="Q2079" s="185">
        <f t="shared" si="65"/>
        <v>1.1000000000000038E-3</v>
      </c>
    </row>
    <row r="2080" spans="1:17" x14ac:dyDescent="0.25">
      <c r="A2080" s="105">
        <v>42067</v>
      </c>
      <c r="B2080" t="s">
        <v>121</v>
      </c>
      <c r="C2080" s="108">
        <v>3.7499999999999999E-2</v>
      </c>
      <c r="D2080" s="108">
        <v>3.7999999999999999E-2</v>
      </c>
      <c r="E2080" s="108">
        <v>4.53E-2</v>
      </c>
      <c r="F2080" s="108">
        <v>4.0300000000000002E-2</v>
      </c>
      <c r="G2080" s="187">
        <v>0</v>
      </c>
      <c r="H2080" s="108"/>
      <c r="I2080" s="108">
        <v>3.73E-2</v>
      </c>
      <c r="J2080" s="108"/>
      <c r="K2080" s="108">
        <v>3.9199999999999999E-2</v>
      </c>
      <c r="L2080" s="108">
        <v>4.58E-2</v>
      </c>
      <c r="M2080" s="108"/>
      <c r="N2080" s="108"/>
      <c r="O2080" s="189">
        <f t="shared" si="64"/>
        <v>42064</v>
      </c>
      <c r="Q2080" s="185">
        <f t="shared" si="65"/>
        <v>1.1999999999999997E-3</v>
      </c>
    </row>
    <row r="2081" spans="1:17" x14ac:dyDescent="0.25">
      <c r="A2081" s="105">
        <v>42068</v>
      </c>
      <c r="B2081" t="s">
        <v>121</v>
      </c>
      <c r="C2081" s="108">
        <v>3.7400000000000003E-2</v>
      </c>
      <c r="D2081" s="108">
        <v>3.7999999999999999E-2</v>
      </c>
      <c r="E2081" s="108">
        <v>4.53E-2</v>
      </c>
      <c r="F2081" s="108">
        <v>4.02E-2</v>
      </c>
      <c r="G2081" s="187">
        <v>0</v>
      </c>
      <c r="H2081" s="108"/>
      <c r="I2081" s="108">
        <v>3.7100000000000001E-2</v>
      </c>
      <c r="J2081" s="108"/>
      <c r="K2081" s="108">
        <v>3.9100000000000003E-2</v>
      </c>
      <c r="L2081" s="108">
        <v>4.58E-2</v>
      </c>
      <c r="M2081" s="108"/>
      <c r="N2081" s="108"/>
      <c r="O2081" s="189">
        <f t="shared" si="64"/>
        <v>42064</v>
      </c>
      <c r="Q2081" s="185">
        <f t="shared" si="65"/>
        <v>1.1000000000000038E-3</v>
      </c>
    </row>
    <row r="2082" spans="1:17" x14ac:dyDescent="0.25">
      <c r="A2082" s="105">
        <v>42069</v>
      </c>
      <c r="B2082" t="s">
        <v>121</v>
      </c>
      <c r="C2082" s="108">
        <v>3.8600000000000002E-2</v>
      </c>
      <c r="D2082" s="108">
        <v>3.9100000000000003E-2</v>
      </c>
      <c r="E2082" s="108">
        <v>4.6399999999999997E-2</v>
      </c>
      <c r="F2082" s="108">
        <v>4.1399999999999999E-2</v>
      </c>
      <c r="G2082" s="187">
        <v>0</v>
      </c>
      <c r="H2082" s="108"/>
      <c r="I2082" s="108">
        <v>3.8100000000000002E-2</v>
      </c>
      <c r="J2082" s="108"/>
      <c r="K2082" s="108">
        <v>4.0199999999999993E-2</v>
      </c>
      <c r="L2082" s="108">
        <v>4.6900000000000004E-2</v>
      </c>
      <c r="M2082" s="108"/>
      <c r="N2082" s="108"/>
      <c r="O2082" s="189">
        <f t="shared" si="64"/>
        <v>42064</v>
      </c>
      <c r="Q2082" s="185">
        <f t="shared" si="65"/>
        <v>1.0999999999999899E-3</v>
      </c>
    </row>
    <row r="2083" spans="1:17" x14ac:dyDescent="0.25">
      <c r="A2083" s="105">
        <v>42072</v>
      </c>
      <c r="B2083" t="s">
        <v>121</v>
      </c>
      <c r="C2083" s="108">
        <v>3.8199999999999998E-2</v>
      </c>
      <c r="D2083" s="108">
        <v>3.8800000000000001E-2</v>
      </c>
      <c r="E2083" s="108">
        <v>4.6100000000000002E-2</v>
      </c>
      <c r="F2083" s="108">
        <v>4.1000000000000002E-2</v>
      </c>
      <c r="G2083" s="187">
        <v>0</v>
      </c>
      <c r="H2083" s="108"/>
      <c r="I2083" s="108">
        <v>3.78E-2</v>
      </c>
      <c r="J2083" s="108"/>
      <c r="K2083" s="108">
        <v>3.9900000000000005E-2</v>
      </c>
      <c r="L2083" s="108">
        <v>4.6600000000000003E-2</v>
      </c>
      <c r="M2083" s="108"/>
      <c r="N2083" s="108"/>
      <c r="O2083" s="189">
        <f t="shared" si="64"/>
        <v>42064</v>
      </c>
      <c r="Q2083" s="185">
        <f t="shared" si="65"/>
        <v>1.1000000000000038E-3</v>
      </c>
    </row>
    <row r="2084" spans="1:17" x14ac:dyDescent="0.25">
      <c r="A2084" s="105">
        <v>42073</v>
      </c>
      <c r="B2084" t="s">
        <v>121</v>
      </c>
      <c r="C2084" s="108">
        <v>3.7400000000000003E-2</v>
      </c>
      <c r="D2084" s="108">
        <v>3.8199999999999998E-2</v>
      </c>
      <c r="E2084" s="108">
        <v>4.5499999999999999E-2</v>
      </c>
      <c r="F2084" s="108">
        <v>4.0399999999999998E-2</v>
      </c>
      <c r="G2084" s="187">
        <v>0</v>
      </c>
      <c r="H2084" s="108"/>
      <c r="I2084" s="108">
        <v>3.7000000000000005E-2</v>
      </c>
      <c r="J2084" s="108"/>
      <c r="K2084" s="108">
        <v>3.9199999999999999E-2</v>
      </c>
      <c r="L2084" s="108">
        <v>4.5899999999999996E-2</v>
      </c>
      <c r="M2084" s="108"/>
      <c r="N2084" s="108"/>
      <c r="O2084" s="189">
        <f t="shared" si="64"/>
        <v>42064</v>
      </c>
      <c r="Q2084" s="185">
        <f t="shared" si="65"/>
        <v>1.0000000000000009E-3</v>
      </c>
    </row>
    <row r="2085" spans="1:17" x14ac:dyDescent="0.25">
      <c r="A2085" s="105">
        <v>42074</v>
      </c>
      <c r="B2085" t="s">
        <v>121</v>
      </c>
      <c r="C2085" s="108">
        <v>3.6999999999999998E-2</v>
      </c>
      <c r="D2085" s="108">
        <v>3.78E-2</v>
      </c>
      <c r="E2085" s="108">
        <v>4.5199999999999997E-2</v>
      </c>
      <c r="F2085" s="108">
        <v>0.04</v>
      </c>
      <c r="G2085" s="187">
        <v>0</v>
      </c>
      <c r="H2085" s="108"/>
      <c r="I2085" s="108">
        <v>3.6699999999999997E-2</v>
      </c>
      <c r="J2085" s="108"/>
      <c r="K2085" s="108">
        <v>3.8900000000000004E-2</v>
      </c>
      <c r="L2085" s="108">
        <v>4.5599999999999995E-2</v>
      </c>
      <c r="M2085" s="108"/>
      <c r="N2085" s="108"/>
      <c r="O2085" s="189">
        <f t="shared" si="64"/>
        <v>42064</v>
      </c>
      <c r="Q2085" s="185">
        <f t="shared" si="65"/>
        <v>1.1000000000000038E-3</v>
      </c>
    </row>
    <row r="2086" spans="1:17" x14ac:dyDescent="0.25">
      <c r="A2086" s="105">
        <v>42075</v>
      </c>
      <c r="B2086" t="s">
        <v>121</v>
      </c>
      <c r="C2086" s="108">
        <v>3.7199999999999997E-2</v>
      </c>
      <c r="D2086" s="108">
        <v>3.78E-2</v>
      </c>
      <c r="E2086" s="108">
        <v>4.5199999999999997E-2</v>
      </c>
      <c r="F2086" s="108">
        <v>4.0099999999999997E-2</v>
      </c>
      <c r="G2086" s="187">
        <v>0</v>
      </c>
      <c r="H2086" s="108"/>
      <c r="I2086" s="108">
        <v>3.6699999999999997E-2</v>
      </c>
      <c r="J2086" s="108"/>
      <c r="K2086" s="108">
        <v>3.8900000000000004E-2</v>
      </c>
      <c r="L2086" s="108">
        <v>4.5599999999999995E-2</v>
      </c>
      <c r="M2086" s="108"/>
      <c r="N2086" s="108"/>
      <c r="O2086" s="189">
        <f t="shared" si="64"/>
        <v>42064</v>
      </c>
      <c r="Q2086" s="185">
        <f t="shared" si="65"/>
        <v>1.1000000000000038E-3</v>
      </c>
    </row>
    <row r="2087" spans="1:17" x14ac:dyDescent="0.25">
      <c r="A2087" s="105">
        <v>42076</v>
      </c>
      <c r="B2087" t="s">
        <v>121</v>
      </c>
      <c r="C2087" s="108">
        <v>3.7199999999999997E-2</v>
      </c>
      <c r="D2087" s="108">
        <v>3.8100000000000002E-2</v>
      </c>
      <c r="E2087" s="108">
        <v>4.5699999999999998E-2</v>
      </c>
      <c r="F2087" s="108">
        <v>4.0300000000000002E-2</v>
      </c>
      <c r="G2087" s="187">
        <v>0</v>
      </c>
      <c r="H2087" s="108"/>
      <c r="I2087" s="108">
        <v>3.7000000000000005E-2</v>
      </c>
      <c r="J2087" s="108"/>
      <c r="K2087" s="108">
        <v>3.9199999999999999E-2</v>
      </c>
      <c r="L2087" s="108">
        <v>4.5999999999999999E-2</v>
      </c>
      <c r="M2087" s="108"/>
      <c r="N2087" s="108"/>
      <c r="O2087" s="189">
        <f t="shared" si="64"/>
        <v>42064</v>
      </c>
      <c r="Q2087" s="185">
        <f t="shared" si="65"/>
        <v>1.0999999999999968E-3</v>
      </c>
    </row>
    <row r="2088" spans="1:17" x14ac:dyDescent="0.25">
      <c r="A2088" s="105">
        <v>42079</v>
      </c>
      <c r="B2088" t="s">
        <v>121</v>
      </c>
      <c r="C2088" s="108">
        <v>3.6999999999999998E-2</v>
      </c>
      <c r="D2088" s="108">
        <v>3.7900000000000003E-2</v>
      </c>
      <c r="E2088" s="108">
        <v>4.5499999999999999E-2</v>
      </c>
      <c r="F2088" s="108">
        <v>4.0099999999999997E-2</v>
      </c>
      <c r="G2088" s="187">
        <v>0</v>
      </c>
      <c r="H2088" s="108"/>
      <c r="I2088" s="108">
        <v>3.7000000000000005E-2</v>
      </c>
      <c r="J2088" s="108"/>
      <c r="K2088" s="108">
        <v>3.9E-2</v>
      </c>
      <c r="L2088" s="108">
        <v>4.58E-2</v>
      </c>
      <c r="M2088" s="108"/>
      <c r="N2088" s="108"/>
      <c r="O2088" s="189">
        <f t="shared" si="64"/>
        <v>42064</v>
      </c>
      <c r="Q2088" s="185">
        <f t="shared" si="65"/>
        <v>1.0999999999999968E-3</v>
      </c>
    </row>
    <row r="2089" spans="1:17" x14ac:dyDescent="0.25">
      <c r="A2089" s="105">
        <v>42080</v>
      </c>
      <c r="B2089" t="s">
        <v>121</v>
      </c>
      <c r="C2089" s="108">
        <v>3.6600000000000001E-2</v>
      </c>
      <c r="D2089" s="108">
        <v>3.73E-2</v>
      </c>
      <c r="E2089" s="108">
        <v>4.5199999999999997E-2</v>
      </c>
      <c r="F2089" s="108">
        <v>3.9699999999999999E-2</v>
      </c>
      <c r="G2089" s="187">
        <v>0</v>
      </c>
      <c r="H2089" s="108"/>
      <c r="I2089" s="108">
        <v>3.6699999999999997E-2</v>
      </c>
      <c r="J2089" s="108"/>
      <c r="K2089" s="108">
        <v>3.85E-2</v>
      </c>
      <c r="L2089" s="108">
        <v>4.5499999999999999E-2</v>
      </c>
      <c r="M2089" s="108"/>
      <c r="N2089" s="108"/>
      <c r="O2089" s="189">
        <f t="shared" si="64"/>
        <v>42064</v>
      </c>
      <c r="Q2089" s="185">
        <f t="shared" si="65"/>
        <v>1.1999999999999997E-3</v>
      </c>
    </row>
    <row r="2090" spans="1:17" x14ac:dyDescent="0.25">
      <c r="A2090" s="105">
        <v>42081</v>
      </c>
      <c r="B2090" t="s">
        <v>121</v>
      </c>
      <c r="C2090" s="108">
        <v>3.5900000000000001E-2</v>
      </c>
      <c r="D2090" s="108">
        <v>3.6600000000000001E-2</v>
      </c>
      <c r="E2090" s="108">
        <v>4.4600000000000001E-2</v>
      </c>
      <c r="F2090" s="108">
        <v>3.9E-2</v>
      </c>
      <c r="G2090" s="187">
        <v>0</v>
      </c>
      <c r="H2090" s="108"/>
      <c r="I2090" s="108">
        <v>3.6000000000000004E-2</v>
      </c>
      <c r="J2090" s="108"/>
      <c r="K2090" s="108">
        <v>3.78E-2</v>
      </c>
      <c r="L2090" s="108">
        <v>4.4800000000000006E-2</v>
      </c>
      <c r="M2090" s="108"/>
      <c r="N2090" s="108"/>
      <c r="O2090" s="189">
        <f t="shared" si="64"/>
        <v>42064</v>
      </c>
      <c r="Q2090" s="185">
        <f t="shared" si="65"/>
        <v>1.1999999999999997E-3</v>
      </c>
    </row>
    <row r="2091" spans="1:17" x14ac:dyDescent="0.25">
      <c r="A2091" s="105">
        <v>42082</v>
      </c>
      <c r="B2091" t="s">
        <v>121</v>
      </c>
      <c r="C2091" s="108">
        <v>3.5900000000000001E-2</v>
      </c>
      <c r="D2091" s="108">
        <v>3.6700000000000003E-2</v>
      </c>
      <c r="E2091" s="108">
        <v>4.4600000000000001E-2</v>
      </c>
      <c r="F2091" s="108">
        <v>3.9100000000000003E-2</v>
      </c>
      <c r="G2091" s="187">
        <v>0</v>
      </c>
      <c r="H2091" s="108"/>
      <c r="I2091" s="108">
        <v>3.5799999999999998E-2</v>
      </c>
      <c r="J2091" s="108"/>
      <c r="K2091" s="108">
        <v>3.7900000000000003E-2</v>
      </c>
      <c r="L2091" s="108">
        <v>4.4800000000000006E-2</v>
      </c>
      <c r="M2091" s="108"/>
      <c r="N2091" s="108"/>
      <c r="O2091" s="189">
        <f t="shared" si="64"/>
        <v>42064</v>
      </c>
      <c r="Q2091" s="185">
        <f t="shared" si="65"/>
        <v>1.1999999999999997E-3</v>
      </c>
    </row>
    <row r="2092" spans="1:17" x14ac:dyDescent="0.25">
      <c r="A2092" s="105">
        <v>42083</v>
      </c>
      <c r="B2092" t="s">
        <v>121</v>
      </c>
      <c r="C2092" s="108">
        <v>3.56E-2</v>
      </c>
      <c r="D2092" s="108">
        <v>3.6400000000000002E-2</v>
      </c>
      <c r="E2092" s="108">
        <v>4.4200000000000003E-2</v>
      </c>
      <c r="F2092" s="108">
        <v>3.8699999999999998E-2</v>
      </c>
      <c r="G2092" s="187">
        <v>0</v>
      </c>
      <c r="H2092" s="108"/>
      <c r="I2092" s="108">
        <v>3.5499999999999997E-2</v>
      </c>
      <c r="J2092" s="108"/>
      <c r="K2092" s="108">
        <v>3.7499999999999999E-2</v>
      </c>
      <c r="L2092" s="108">
        <v>4.4400000000000002E-2</v>
      </c>
      <c r="M2092" s="108"/>
      <c r="N2092" s="108"/>
      <c r="O2092" s="189">
        <f t="shared" si="64"/>
        <v>42064</v>
      </c>
      <c r="Q2092" s="185">
        <f t="shared" si="65"/>
        <v>1.0999999999999968E-3</v>
      </c>
    </row>
    <row r="2093" spans="1:17" x14ac:dyDescent="0.25">
      <c r="A2093" s="105">
        <v>42086</v>
      </c>
      <c r="B2093" t="s">
        <v>121</v>
      </c>
      <c r="C2093" s="108">
        <v>3.5700000000000003E-2</v>
      </c>
      <c r="D2093" s="108">
        <v>3.6400000000000002E-2</v>
      </c>
      <c r="E2093" s="108">
        <v>4.4400000000000002E-2</v>
      </c>
      <c r="F2093" s="108">
        <v>3.8800000000000001E-2</v>
      </c>
      <c r="G2093" s="187">
        <v>0</v>
      </c>
      <c r="H2093" s="108"/>
      <c r="I2093" s="108">
        <v>3.5400000000000001E-2</v>
      </c>
      <c r="J2093" s="108"/>
      <c r="K2093" s="108">
        <v>3.7499999999999999E-2</v>
      </c>
      <c r="L2093" s="108">
        <v>4.4600000000000001E-2</v>
      </c>
      <c r="M2093" s="108"/>
      <c r="N2093" s="108"/>
      <c r="O2093" s="189">
        <f t="shared" si="64"/>
        <v>42064</v>
      </c>
      <c r="Q2093" s="185">
        <f t="shared" si="65"/>
        <v>1.0999999999999968E-3</v>
      </c>
    </row>
    <row r="2094" spans="1:17" x14ac:dyDescent="0.25">
      <c r="A2094" s="105">
        <v>42087</v>
      </c>
      <c r="B2094" t="s">
        <v>121</v>
      </c>
      <c r="C2094" s="108">
        <v>3.5299999999999998E-2</v>
      </c>
      <c r="D2094" s="108">
        <v>3.5999999999999997E-2</v>
      </c>
      <c r="E2094" s="108">
        <v>4.3999999999999997E-2</v>
      </c>
      <c r="F2094" s="108">
        <v>3.8399999999999997E-2</v>
      </c>
      <c r="G2094" s="187">
        <v>0</v>
      </c>
      <c r="H2094" s="108"/>
      <c r="I2094" s="108">
        <v>3.5000000000000003E-2</v>
      </c>
      <c r="J2094" s="108"/>
      <c r="K2094" s="108">
        <v>3.7100000000000001E-2</v>
      </c>
      <c r="L2094" s="108">
        <v>4.41E-2</v>
      </c>
      <c r="M2094" s="108"/>
      <c r="N2094" s="108"/>
      <c r="O2094" s="189">
        <f t="shared" si="64"/>
        <v>42064</v>
      </c>
      <c r="Q2094" s="185">
        <f t="shared" si="65"/>
        <v>1.1000000000000038E-3</v>
      </c>
    </row>
    <row r="2095" spans="1:17" x14ac:dyDescent="0.25">
      <c r="A2095" s="105">
        <v>42088</v>
      </c>
      <c r="B2095" t="s">
        <v>121</v>
      </c>
      <c r="C2095" s="108">
        <v>3.56E-2</v>
      </c>
      <c r="D2095" s="108">
        <v>3.6499999999999998E-2</v>
      </c>
      <c r="E2095" s="108">
        <v>4.4400000000000002E-2</v>
      </c>
      <c r="F2095" s="108">
        <v>3.8800000000000001E-2</v>
      </c>
      <c r="G2095" s="187">
        <v>0</v>
      </c>
      <c r="H2095" s="108"/>
      <c r="I2095" s="108">
        <v>3.5200000000000002E-2</v>
      </c>
      <c r="J2095" s="108"/>
      <c r="K2095" s="108">
        <v>3.7499999999999999E-2</v>
      </c>
      <c r="L2095" s="108">
        <v>4.4600000000000001E-2</v>
      </c>
      <c r="M2095" s="108"/>
      <c r="N2095" s="108"/>
      <c r="O2095" s="189">
        <f t="shared" si="64"/>
        <v>42064</v>
      </c>
      <c r="Q2095" s="185">
        <f t="shared" si="65"/>
        <v>1.0000000000000009E-3</v>
      </c>
    </row>
    <row r="2096" spans="1:17" x14ac:dyDescent="0.25">
      <c r="A2096" s="105">
        <v>42089</v>
      </c>
      <c r="B2096" t="s">
        <v>121</v>
      </c>
      <c r="C2096" s="108">
        <v>3.6700000000000003E-2</v>
      </c>
      <c r="D2096" s="108">
        <v>3.7400000000000003E-2</v>
      </c>
      <c r="E2096" s="108">
        <v>4.5499999999999999E-2</v>
      </c>
      <c r="F2096" s="108">
        <v>3.9899999999999998E-2</v>
      </c>
      <c r="G2096" s="187">
        <v>0</v>
      </c>
      <c r="H2096" s="108"/>
      <c r="I2096" s="108">
        <v>3.61E-2</v>
      </c>
      <c r="J2096" s="108"/>
      <c r="K2096" s="108">
        <v>3.85E-2</v>
      </c>
      <c r="L2096" s="108">
        <v>4.5599999999999995E-2</v>
      </c>
      <c r="M2096" s="108"/>
      <c r="N2096" s="108"/>
      <c r="O2096" s="189">
        <f t="shared" si="64"/>
        <v>42064</v>
      </c>
      <c r="Q2096" s="185">
        <f t="shared" si="65"/>
        <v>1.0999999999999968E-3</v>
      </c>
    </row>
    <row r="2097" spans="1:17" x14ac:dyDescent="0.25">
      <c r="A2097" s="105">
        <v>42090</v>
      </c>
      <c r="B2097" t="s">
        <v>121</v>
      </c>
      <c r="C2097" s="108">
        <v>3.5799999999999998E-2</v>
      </c>
      <c r="D2097" s="108">
        <v>3.6799999999999999E-2</v>
      </c>
      <c r="E2097" s="108">
        <v>4.48E-2</v>
      </c>
      <c r="F2097" s="108">
        <v>3.9100000000000003E-2</v>
      </c>
      <c r="G2097" s="187">
        <v>0</v>
      </c>
      <c r="H2097" s="108"/>
      <c r="I2097" s="108">
        <v>3.5299999999999998E-2</v>
      </c>
      <c r="J2097" s="108"/>
      <c r="K2097" s="108">
        <v>3.78E-2</v>
      </c>
      <c r="L2097" s="108">
        <v>4.4800000000000006E-2</v>
      </c>
      <c r="M2097" s="108"/>
      <c r="N2097" s="108"/>
      <c r="O2097" s="189">
        <f t="shared" si="64"/>
        <v>42064</v>
      </c>
      <c r="Q2097" s="185">
        <f t="shared" si="65"/>
        <v>1.0000000000000009E-3</v>
      </c>
    </row>
    <row r="2098" spans="1:17" x14ac:dyDescent="0.25">
      <c r="A2098" s="105">
        <v>42093</v>
      </c>
      <c r="B2098" t="s">
        <v>121</v>
      </c>
      <c r="C2098" s="108">
        <v>3.6299999999999999E-2</v>
      </c>
      <c r="D2098" s="108">
        <v>3.7199999999999997E-2</v>
      </c>
      <c r="E2098" s="108">
        <v>4.5199999999999997E-2</v>
      </c>
      <c r="F2098" s="108">
        <v>3.9600000000000003E-2</v>
      </c>
      <c r="G2098" s="187">
        <v>0</v>
      </c>
      <c r="H2098" s="108"/>
      <c r="I2098" s="108">
        <v>3.5499999999999997E-2</v>
      </c>
      <c r="J2098" s="108"/>
      <c r="K2098" s="108">
        <v>3.8100000000000002E-2</v>
      </c>
      <c r="L2098" s="108">
        <v>4.5100000000000001E-2</v>
      </c>
      <c r="M2098" s="108"/>
      <c r="N2098" s="108"/>
      <c r="O2098" s="189">
        <f t="shared" si="64"/>
        <v>42064</v>
      </c>
      <c r="Q2098" s="185">
        <f t="shared" si="65"/>
        <v>9.0000000000000496E-4</v>
      </c>
    </row>
    <row r="2099" spans="1:17" x14ac:dyDescent="0.25">
      <c r="A2099" s="105">
        <v>42094</v>
      </c>
      <c r="B2099" t="s">
        <v>121</v>
      </c>
      <c r="C2099" s="108">
        <v>3.61E-2</v>
      </c>
      <c r="D2099" s="108">
        <v>3.7100000000000001E-2</v>
      </c>
      <c r="E2099" s="108">
        <v>4.4999999999999998E-2</v>
      </c>
      <c r="F2099" s="108">
        <v>3.9399999999999998E-2</v>
      </c>
      <c r="G2099" s="187">
        <v>0</v>
      </c>
      <c r="H2099" s="108"/>
      <c r="I2099" s="108">
        <v>3.5200000000000002E-2</v>
      </c>
      <c r="J2099" s="108"/>
      <c r="K2099" s="108">
        <v>3.7999999999999999E-2</v>
      </c>
      <c r="L2099" s="108">
        <v>4.4900000000000002E-2</v>
      </c>
      <c r="M2099" s="108"/>
      <c r="N2099" s="108"/>
      <c r="O2099" s="189">
        <f t="shared" si="64"/>
        <v>42064</v>
      </c>
      <c r="Q2099" s="185">
        <f t="shared" si="65"/>
        <v>8.9999999999999802E-4</v>
      </c>
    </row>
    <row r="2100" spans="1:17" x14ac:dyDescent="0.25">
      <c r="A2100" s="105">
        <v>42095</v>
      </c>
      <c r="B2100" t="s">
        <v>121</v>
      </c>
      <c r="C2100" s="108">
        <v>3.5499999999999997E-2</v>
      </c>
      <c r="D2100" s="108">
        <v>3.6400000000000002E-2</v>
      </c>
      <c r="E2100" s="108">
        <v>4.4299999999999999E-2</v>
      </c>
      <c r="F2100" s="108">
        <v>3.8699999999999998E-2</v>
      </c>
      <c r="G2100" s="187">
        <v>0</v>
      </c>
      <c r="H2100" s="108"/>
      <c r="I2100" s="108">
        <v>3.4500000000000003E-2</v>
      </c>
      <c r="J2100" s="108"/>
      <c r="K2100" s="108">
        <v>3.73E-2</v>
      </c>
      <c r="L2100" s="108">
        <v>4.4199999999999996E-2</v>
      </c>
      <c r="M2100" s="108"/>
      <c r="N2100" s="108"/>
      <c r="O2100" s="189">
        <f t="shared" si="64"/>
        <v>42095</v>
      </c>
      <c r="Q2100" s="185">
        <f t="shared" si="65"/>
        <v>8.9999999999999802E-4</v>
      </c>
    </row>
    <row r="2101" spans="1:17" x14ac:dyDescent="0.25">
      <c r="A2101" s="105">
        <v>42096</v>
      </c>
      <c r="B2101" t="s">
        <v>121</v>
      </c>
      <c r="C2101" s="108">
        <v>3.5900000000000001E-2</v>
      </c>
      <c r="D2101" s="108">
        <v>3.6900000000000002E-2</v>
      </c>
      <c r="E2101" s="108">
        <v>4.48E-2</v>
      </c>
      <c r="F2101" s="108">
        <v>3.9199999999999999E-2</v>
      </c>
      <c r="G2101" s="187">
        <v>0</v>
      </c>
      <c r="H2101" s="108"/>
      <c r="I2101" s="108">
        <v>3.49E-2</v>
      </c>
      <c r="J2101" s="108"/>
      <c r="K2101" s="108">
        <v>3.78E-2</v>
      </c>
      <c r="L2101" s="108">
        <v>4.4699999999999997E-2</v>
      </c>
      <c r="M2101" s="108"/>
      <c r="N2101" s="108"/>
      <c r="O2101" s="189">
        <f t="shared" si="64"/>
        <v>42095</v>
      </c>
      <c r="Q2101" s="185">
        <f t="shared" si="65"/>
        <v>8.9999999999999802E-4</v>
      </c>
    </row>
    <row r="2102" spans="1:17" x14ac:dyDescent="0.25">
      <c r="A2102" s="105">
        <v>42097</v>
      </c>
      <c r="B2102" t="s">
        <v>121</v>
      </c>
      <c r="C2102" s="108">
        <v>3.5499999999999997E-2</v>
      </c>
      <c r="D2102" s="108">
        <v>3.6499999999999998E-2</v>
      </c>
      <c r="E2102" s="108">
        <v>4.4400000000000002E-2</v>
      </c>
      <c r="F2102" s="108">
        <v>3.8800000000000001E-2</v>
      </c>
      <c r="G2102" s="187">
        <v>0</v>
      </c>
      <c r="H2102" s="108"/>
      <c r="I2102" s="108">
        <v>3.4300000000000004E-2</v>
      </c>
      <c r="J2102" s="108"/>
      <c r="K2102" s="108">
        <v>3.7400000000000003E-2</v>
      </c>
      <c r="L2102" s="108">
        <v>4.4299999999999999E-2</v>
      </c>
      <c r="M2102" s="108"/>
      <c r="N2102" s="108"/>
      <c r="O2102" s="189">
        <f t="shared" si="64"/>
        <v>42095</v>
      </c>
      <c r="Q2102" s="185">
        <f t="shared" si="65"/>
        <v>9.0000000000000496E-4</v>
      </c>
    </row>
    <row r="2103" spans="1:17" x14ac:dyDescent="0.25">
      <c r="A2103" s="105">
        <v>42100</v>
      </c>
      <c r="B2103" t="s">
        <v>121</v>
      </c>
      <c r="C2103" s="108">
        <v>3.6299999999999999E-2</v>
      </c>
      <c r="D2103" s="108">
        <v>3.7400000000000003E-2</v>
      </c>
      <c r="E2103" s="108">
        <v>4.5199999999999997E-2</v>
      </c>
      <c r="F2103" s="108">
        <v>3.9600000000000003E-2</v>
      </c>
      <c r="G2103" s="187">
        <v>0</v>
      </c>
      <c r="H2103" s="108"/>
      <c r="I2103" s="108">
        <v>3.5099999999999999E-2</v>
      </c>
      <c r="J2103" s="108"/>
      <c r="K2103" s="108">
        <v>3.8199999999999998E-2</v>
      </c>
      <c r="L2103" s="108">
        <v>4.4999999999999998E-2</v>
      </c>
      <c r="M2103" s="108"/>
      <c r="N2103" s="108"/>
      <c r="O2103" s="189">
        <f t="shared" si="64"/>
        <v>42095</v>
      </c>
      <c r="Q2103" s="185">
        <f t="shared" si="65"/>
        <v>7.9999999999999516E-4</v>
      </c>
    </row>
    <row r="2104" spans="1:17" x14ac:dyDescent="0.25">
      <c r="A2104" s="105">
        <v>42101</v>
      </c>
      <c r="B2104" t="s">
        <v>121</v>
      </c>
      <c r="C2104" s="108">
        <v>3.5900000000000001E-2</v>
      </c>
      <c r="D2104" s="108">
        <v>3.6999999999999998E-2</v>
      </c>
      <c r="E2104" s="108">
        <v>4.48E-2</v>
      </c>
      <c r="F2104" s="108">
        <v>3.9199999999999999E-2</v>
      </c>
      <c r="G2104" s="187">
        <v>0</v>
      </c>
      <c r="H2104" s="108"/>
      <c r="I2104" s="108">
        <v>3.4700000000000002E-2</v>
      </c>
      <c r="J2104" s="108"/>
      <c r="K2104" s="108">
        <v>3.78E-2</v>
      </c>
      <c r="L2104" s="108">
        <v>4.4500000000000005E-2</v>
      </c>
      <c r="M2104" s="108"/>
      <c r="N2104" s="108"/>
      <c r="O2104" s="189">
        <f t="shared" si="64"/>
        <v>42095</v>
      </c>
      <c r="Q2104" s="185">
        <f t="shared" si="65"/>
        <v>8.000000000000021E-4</v>
      </c>
    </row>
    <row r="2105" spans="1:17" x14ac:dyDescent="0.25">
      <c r="A2105" s="105">
        <v>42102</v>
      </c>
      <c r="B2105" t="s">
        <v>121</v>
      </c>
      <c r="C2105" s="108">
        <v>3.5799999999999998E-2</v>
      </c>
      <c r="D2105" s="108">
        <v>3.6799999999999999E-2</v>
      </c>
      <c r="E2105" s="108">
        <v>4.4600000000000001E-2</v>
      </c>
      <c r="F2105" s="108">
        <v>3.9100000000000003E-2</v>
      </c>
      <c r="G2105" s="187">
        <v>0</v>
      </c>
      <c r="H2105" s="108"/>
      <c r="I2105" s="108">
        <v>3.4500000000000003E-2</v>
      </c>
      <c r="J2105" s="108"/>
      <c r="K2105" s="108">
        <v>3.7599999999999995E-2</v>
      </c>
      <c r="L2105" s="108">
        <v>4.4299999999999999E-2</v>
      </c>
      <c r="M2105" s="108"/>
      <c r="N2105" s="108"/>
      <c r="O2105" s="189">
        <f t="shared" si="64"/>
        <v>42095</v>
      </c>
      <c r="Q2105" s="185">
        <f t="shared" si="65"/>
        <v>7.9999999999999516E-4</v>
      </c>
    </row>
    <row r="2106" spans="1:17" x14ac:dyDescent="0.25">
      <c r="A2106" s="105">
        <v>42103</v>
      </c>
      <c r="B2106" t="s">
        <v>121</v>
      </c>
      <c r="C2106" s="108">
        <v>3.6499999999999998E-2</v>
      </c>
      <c r="D2106" s="108">
        <v>3.7600000000000001E-2</v>
      </c>
      <c r="E2106" s="108">
        <v>4.53E-2</v>
      </c>
      <c r="F2106" s="108">
        <v>3.9800000000000002E-2</v>
      </c>
      <c r="G2106" s="187">
        <v>0</v>
      </c>
      <c r="H2106" s="108"/>
      <c r="I2106" s="108">
        <v>3.5299999999999998E-2</v>
      </c>
      <c r="J2106" s="108"/>
      <c r="K2106" s="108">
        <v>3.8300000000000001E-2</v>
      </c>
      <c r="L2106" s="108">
        <v>4.4999999999999998E-2</v>
      </c>
      <c r="M2106" s="108"/>
      <c r="N2106" s="108"/>
      <c r="O2106" s="189">
        <f t="shared" si="64"/>
        <v>42095</v>
      </c>
      <c r="Q2106" s="185">
        <f t="shared" si="65"/>
        <v>6.9999999999999923E-4</v>
      </c>
    </row>
    <row r="2107" spans="1:17" x14ac:dyDescent="0.25">
      <c r="A2107" s="105">
        <v>42104</v>
      </c>
      <c r="B2107" t="s">
        <v>121</v>
      </c>
      <c r="C2107" s="108">
        <v>3.6400000000000002E-2</v>
      </c>
      <c r="D2107" s="108">
        <v>3.7499999999999999E-2</v>
      </c>
      <c r="E2107" s="108">
        <v>4.5199999999999997E-2</v>
      </c>
      <c r="F2107" s="108">
        <v>3.9699999999999999E-2</v>
      </c>
      <c r="G2107" s="187">
        <v>0</v>
      </c>
      <c r="H2107" s="108"/>
      <c r="I2107" s="108">
        <v>3.5299999999999998E-2</v>
      </c>
      <c r="J2107" s="108"/>
      <c r="K2107" s="108">
        <v>3.8199999999999998E-2</v>
      </c>
      <c r="L2107" s="108">
        <v>4.4900000000000002E-2</v>
      </c>
      <c r="M2107" s="108"/>
      <c r="N2107" s="108"/>
      <c r="O2107" s="189">
        <f t="shared" si="64"/>
        <v>42095</v>
      </c>
      <c r="Q2107" s="185">
        <f t="shared" si="65"/>
        <v>6.9999999999999923E-4</v>
      </c>
    </row>
    <row r="2108" spans="1:17" x14ac:dyDescent="0.25">
      <c r="A2108" s="105">
        <v>42107</v>
      </c>
      <c r="B2108" t="s">
        <v>121</v>
      </c>
      <c r="C2108" s="108">
        <v>3.6299999999999999E-2</v>
      </c>
      <c r="D2108" s="108">
        <v>3.7400000000000003E-2</v>
      </c>
      <c r="E2108" s="108">
        <v>4.4999999999999998E-2</v>
      </c>
      <c r="F2108" s="108">
        <v>3.9600000000000003E-2</v>
      </c>
      <c r="G2108" s="187">
        <v>0</v>
      </c>
      <c r="H2108" s="108"/>
      <c r="I2108" s="108">
        <v>3.5200000000000002E-2</v>
      </c>
      <c r="J2108" s="108"/>
      <c r="K2108" s="108">
        <v>3.8100000000000002E-2</v>
      </c>
      <c r="L2108" s="108">
        <v>4.4800000000000006E-2</v>
      </c>
      <c r="M2108" s="108"/>
      <c r="N2108" s="108"/>
      <c r="O2108" s="189">
        <f t="shared" si="64"/>
        <v>42095</v>
      </c>
      <c r="Q2108" s="185">
        <f t="shared" si="65"/>
        <v>6.9999999999999923E-4</v>
      </c>
    </row>
    <row r="2109" spans="1:17" x14ac:dyDescent="0.25">
      <c r="A2109" s="105">
        <v>42108</v>
      </c>
      <c r="B2109" t="s">
        <v>121</v>
      </c>
      <c r="C2109" s="108">
        <v>3.5999999999999997E-2</v>
      </c>
      <c r="D2109" s="108">
        <v>3.7100000000000001E-2</v>
      </c>
      <c r="E2109" s="108">
        <v>4.4699999999999997E-2</v>
      </c>
      <c r="F2109" s="108">
        <v>3.9300000000000002E-2</v>
      </c>
      <c r="G2109" s="187">
        <v>0</v>
      </c>
      <c r="H2109" s="108"/>
      <c r="I2109" s="108">
        <v>3.4700000000000002E-2</v>
      </c>
      <c r="J2109" s="108"/>
      <c r="K2109" s="108">
        <v>3.7900000000000003E-2</v>
      </c>
      <c r="L2109" s="108">
        <v>4.4400000000000002E-2</v>
      </c>
      <c r="M2109" s="108"/>
      <c r="N2109" s="108"/>
      <c r="O2109" s="189">
        <f t="shared" si="64"/>
        <v>42095</v>
      </c>
      <c r="Q2109" s="185">
        <f t="shared" si="65"/>
        <v>8.000000000000021E-4</v>
      </c>
    </row>
    <row r="2110" spans="1:17" x14ac:dyDescent="0.25">
      <c r="A2110" s="105">
        <v>42109</v>
      </c>
      <c r="B2110" t="s">
        <v>121</v>
      </c>
      <c r="C2110" s="108">
        <v>3.61E-2</v>
      </c>
      <c r="D2110" s="108">
        <v>3.7199999999999997E-2</v>
      </c>
      <c r="E2110" s="108">
        <v>4.48E-2</v>
      </c>
      <c r="F2110" s="108">
        <v>3.9399999999999998E-2</v>
      </c>
      <c r="G2110" s="187">
        <v>0</v>
      </c>
      <c r="H2110" s="108"/>
      <c r="I2110" s="108">
        <v>3.4799999999999998E-2</v>
      </c>
      <c r="J2110" s="108"/>
      <c r="K2110" s="108">
        <v>3.7900000000000003E-2</v>
      </c>
      <c r="L2110" s="108">
        <v>4.4500000000000005E-2</v>
      </c>
      <c r="M2110" s="108"/>
      <c r="N2110" s="108"/>
      <c r="O2110" s="189">
        <f t="shared" si="64"/>
        <v>42095</v>
      </c>
      <c r="Q2110" s="185">
        <f t="shared" si="65"/>
        <v>7.0000000000000617E-4</v>
      </c>
    </row>
    <row r="2111" spans="1:17" x14ac:dyDescent="0.25">
      <c r="A2111" s="105">
        <v>42110</v>
      </c>
      <c r="B2111" t="s">
        <v>121</v>
      </c>
      <c r="C2111" s="108">
        <v>3.61E-2</v>
      </c>
      <c r="D2111" s="108">
        <v>3.7199999999999997E-2</v>
      </c>
      <c r="E2111" s="108">
        <v>4.4699999999999997E-2</v>
      </c>
      <c r="F2111" s="108">
        <v>3.9300000000000002E-2</v>
      </c>
      <c r="G2111" s="187">
        <v>0</v>
      </c>
      <c r="H2111" s="108"/>
      <c r="I2111" s="108">
        <v>3.4700000000000002E-2</v>
      </c>
      <c r="J2111" s="108"/>
      <c r="K2111" s="108">
        <v>3.7900000000000003E-2</v>
      </c>
      <c r="L2111" s="108">
        <v>4.4500000000000005E-2</v>
      </c>
      <c r="M2111" s="108"/>
      <c r="N2111" s="108"/>
      <c r="O2111" s="189">
        <f t="shared" si="64"/>
        <v>42095</v>
      </c>
      <c r="Q2111" s="185">
        <f t="shared" si="65"/>
        <v>7.0000000000000617E-4</v>
      </c>
    </row>
    <row r="2112" spans="1:17" x14ac:dyDescent="0.25">
      <c r="A2112" s="105">
        <v>42111</v>
      </c>
      <c r="B2112" t="s">
        <v>121</v>
      </c>
      <c r="C2112" s="108">
        <v>3.56E-2</v>
      </c>
      <c r="D2112" s="108">
        <v>3.6700000000000003E-2</v>
      </c>
      <c r="E2112" s="108">
        <v>4.4299999999999999E-2</v>
      </c>
      <c r="F2112" s="108">
        <v>3.8899999999999997E-2</v>
      </c>
      <c r="G2112" s="187">
        <v>0</v>
      </c>
      <c r="H2112" s="108"/>
      <c r="I2112" s="108">
        <v>3.4300000000000004E-2</v>
      </c>
      <c r="J2112" s="108"/>
      <c r="K2112" s="108">
        <v>3.7400000000000003E-2</v>
      </c>
      <c r="L2112" s="108">
        <v>4.4000000000000004E-2</v>
      </c>
      <c r="M2112" s="108"/>
      <c r="N2112" s="108"/>
      <c r="O2112" s="189">
        <f t="shared" si="64"/>
        <v>42095</v>
      </c>
      <c r="Q2112" s="185">
        <f t="shared" si="65"/>
        <v>6.9999999999999923E-4</v>
      </c>
    </row>
    <row r="2113" spans="1:17" x14ac:dyDescent="0.25">
      <c r="A2113" s="105">
        <v>42114</v>
      </c>
      <c r="B2113" t="s">
        <v>121</v>
      </c>
      <c r="C2113" s="108">
        <v>3.61E-2</v>
      </c>
      <c r="D2113" s="108">
        <v>3.73E-2</v>
      </c>
      <c r="E2113" s="108">
        <v>4.4900000000000002E-2</v>
      </c>
      <c r="F2113" s="108">
        <v>3.9399999999999998E-2</v>
      </c>
      <c r="G2113" s="187">
        <v>0</v>
      </c>
      <c r="H2113" s="108"/>
      <c r="I2113" s="108">
        <v>3.5000000000000003E-2</v>
      </c>
      <c r="J2113" s="108"/>
      <c r="K2113" s="108">
        <v>3.7999999999999999E-2</v>
      </c>
      <c r="L2113" s="108">
        <v>4.4500000000000005E-2</v>
      </c>
      <c r="M2113" s="108"/>
      <c r="N2113" s="108"/>
      <c r="O2113" s="189">
        <f t="shared" si="64"/>
        <v>42095</v>
      </c>
      <c r="Q2113" s="185">
        <f t="shared" si="65"/>
        <v>6.9999999999999923E-4</v>
      </c>
    </row>
    <row r="2114" spans="1:17" x14ac:dyDescent="0.25">
      <c r="A2114" s="105">
        <v>42115</v>
      </c>
      <c r="B2114" t="s">
        <v>121</v>
      </c>
      <c r="C2114" s="108">
        <v>3.6200000000000003E-2</v>
      </c>
      <c r="D2114" s="108">
        <v>3.7499999999999999E-2</v>
      </c>
      <c r="E2114" s="108">
        <v>4.4999999999999998E-2</v>
      </c>
      <c r="F2114" s="108">
        <v>3.9600000000000003E-2</v>
      </c>
      <c r="G2114" s="187">
        <v>0</v>
      </c>
      <c r="H2114" s="108"/>
      <c r="I2114" s="108">
        <v>3.5099999999999999E-2</v>
      </c>
      <c r="J2114" s="108"/>
      <c r="K2114" s="108">
        <v>3.8199999999999998E-2</v>
      </c>
      <c r="L2114" s="108">
        <v>4.4600000000000001E-2</v>
      </c>
      <c r="M2114" s="108"/>
      <c r="N2114" s="108"/>
      <c r="O2114" s="189">
        <f t="shared" si="64"/>
        <v>42095</v>
      </c>
      <c r="Q2114" s="185">
        <f t="shared" si="65"/>
        <v>6.9999999999999923E-4</v>
      </c>
    </row>
    <row r="2115" spans="1:17" x14ac:dyDescent="0.25">
      <c r="A2115" s="105">
        <v>42116</v>
      </c>
      <c r="B2115" t="s">
        <v>121</v>
      </c>
      <c r="C2115" s="108">
        <v>3.6799999999999999E-2</v>
      </c>
      <c r="D2115" s="108">
        <v>3.8100000000000002E-2</v>
      </c>
      <c r="E2115" s="108">
        <v>4.5600000000000002E-2</v>
      </c>
      <c r="F2115" s="108">
        <v>4.02E-2</v>
      </c>
      <c r="G2115" s="187">
        <v>0</v>
      </c>
      <c r="H2115" s="108"/>
      <c r="I2115" s="108">
        <v>3.5799999999999998E-2</v>
      </c>
      <c r="J2115" s="108"/>
      <c r="K2115" s="108">
        <v>3.8699999999999998E-2</v>
      </c>
      <c r="L2115" s="108">
        <v>4.5199999999999997E-2</v>
      </c>
      <c r="M2115" s="108"/>
      <c r="N2115" s="108"/>
      <c r="O2115" s="189">
        <f t="shared" si="64"/>
        <v>42095</v>
      </c>
      <c r="Q2115" s="185">
        <f t="shared" si="65"/>
        <v>5.9999999999999637E-4</v>
      </c>
    </row>
    <row r="2116" spans="1:17" x14ac:dyDescent="0.25">
      <c r="A2116" s="105">
        <v>42117</v>
      </c>
      <c r="B2116" t="s">
        <v>121</v>
      </c>
      <c r="C2116" s="108">
        <v>3.6600000000000001E-2</v>
      </c>
      <c r="D2116" s="108">
        <v>3.7999999999999999E-2</v>
      </c>
      <c r="E2116" s="108">
        <v>4.53E-2</v>
      </c>
      <c r="F2116" s="108">
        <v>0.04</v>
      </c>
      <c r="G2116" s="187">
        <v>0</v>
      </c>
      <c r="H2116" s="108"/>
      <c r="I2116" s="108">
        <v>3.56E-2</v>
      </c>
      <c r="J2116" s="108"/>
      <c r="K2116" s="108">
        <v>3.8599999999999995E-2</v>
      </c>
      <c r="L2116" s="108">
        <v>4.4999999999999998E-2</v>
      </c>
      <c r="M2116" s="108"/>
      <c r="N2116" s="108"/>
      <c r="O2116" s="189">
        <f t="shared" si="64"/>
        <v>42095</v>
      </c>
      <c r="Q2116" s="185">
        <f t="shared" si="65"/>
        <v>5.9999999999999637E-4</v>
      </c>
    </row>
    <row r="2117" spans="1:17" x14ac:dyDescent="0.25">
      <c r="A2117" s="105">
        <v>42118</v>
      </c>
      <c r="B2117" t="s">
        <v>121</v>
      </c>
      <c r="C2117" s="108">
        <v>3.6400000000000002E-2</v>
      </c>
      <c r="D2117" s="108">
        <v>3.7900000000000003E-2</v>
      </c>
      <c r="E2117" s="108">
        <v>4.5199999999999997E-2</v>
      </c>
      <c r="F2117" s="108">
        <v>3.9800000000000002E-2</v>
      </c>
      <c r="G2117" s="187">
        <v>0</v>
      </c>
      <c r="H2117" s="108"/>
      <c r="I2117" s="108">
        <v>3.5499999999999997E-2</v>
      </c>
      <c r="J2117" s="108"/>
      <c r="K2117" s="108">
        <v>3.85E-2</v>
      </c>
      <c r="L2117" s="108">
        <v>4.4900000000000002E-2</v>
      </c>
      <c r="M2117" s="108"/>
      <c r="N2117" s="108"/>
      <c r="O2117" s="189">
        <f t="shared" ref="O2117:O2180" si="66">DATE(YEAR(A2117),MONTH(A2117),1)</f>
        <v>42095</v>
      </c>
      <c r="Q2117" s="185">
        <f t="shared" ref="Q2117:Q2180" si="67">K2117-D2117</f>
        <v>5.9999999999999637E-4</v>
      </c>
    </row>
    <row r="2118" spans="1:17" x14ac:dyDescent="0.25">
      <c r="A2118" s="105">
        <v>42121</v>
      </c>
      <c r="B2118" t="s">
        <v>121</v>
      </c>
      <c r="C2118" s="108">
        <v>3.6299999999999999E-2</v>
      </c>
      <c r="D2118" s="108">
        <v>3.78E-2</v>
      </c>
      <c r="E2118" s="108">
        <v>4.5100000000000001E-2</v>
      </c>
      <c r="F2118" s="108">
        <v>3.9699999999999999E-2</v>
      </c>
      <c r="G2118" s="187">
        <v>0</v>
      </c>
      <c r="H2118" s="108"/>
      <c r="I2118" s="108">
        <v>3.5400000000000001E-2</v>
      </c>
      <c r="J2118" s="108"/>
      <c r="K2118" s="108">
        <v>3.8399999999999997E-2</v>
      </c>
      <c r="L2118" s="108">
        <v>4.4800000000000006E-2</v>
      </c>
      <c r="M2118" s="108"/>
      <c r="N2118" s="108"/>
      <c r="O2118" s="189">
        <f t="shared" si="66"/>
        <v>42095</v>
      </c>
      <c r="Q2118" s="185">
        <f t="shared" si="67"/>
        <v>5.9999999999999637E-4</v>
      </c>
    </row>
    <row r="2119" spans="1:17" x14ac:dyDescent="0.25">
      <c r="A2119" s="105">
        <v>42122</v>
      </c>
      <c r="B2119" t="s">
        <v>121</v>
      </c>
      <c r="C2119" s="108">
        <v>3.6900000000000002E-2</v>
      </c>
      <c r="D2119" s="108">
        <v>3.8399999999999997E-2</v>
      </c>
      <c r="E2119" s="108">
        <v>4.58E-2</v>
      </c>
      <c r="F2119" s="108">
        <v>4.0399999999999998E-2</v>
      </c>
      <c r="G2119" s="187">
        <v>0</v>
      </c>
      <c r="H2119" s="108"/>
      <c r="I2119" s="108">
        <v>3.6000000000000004E-2</v>
      </c>
      <c r="J2119" s="108"/>
      <c r="K2119" s="108">
        <v>3.9E-2</v>
      </c>
      <c r="L2119" s="108">
        <v>4.5499999999999999E-2</v>
      </c>
      <c r="M2119" s="108"/>
      <c r="N2119" s="108"/>
      <c r="O2119" s="189">
        <f t="shared" si="66"/>
        <v>42095</v>
      </c>
      <c r="Q2119" s="185">
        <f t="shared" si="67"/>
        <v>6.0000000000000331E-4</v>
      </c>
    </row>
    <row r="2120" spans="1:17" x14ac:dyDescent="0.25">
      <c r="A2120" s="105">
        <v>42123</v>
      </c>
      <c r="B2120" t="s">
        <v>121</v>
      </c>
      <c r="C2120" s="108">
        <v>3.7699999999999997E-2</v>
      </c>
      <c r="D2120" s="108">
        <v>3.9100000000000003E-2</v>
      </c>
      <c r="E2120" s="108">
        <v>4.6600000000000003E-2</v>
      </c>
      <c r="F2120" s="108">
        <v>4.1099999999999998E-2</v>
      </c>
      <c r="G2120" s="187">
        <v>0</v>
      </c>
      <c r="H2120" s="108"/>
      <c r="I2120" s="108">
        <v>3.6900000000000002E-2</v>
      </c>
      <c r="J2120" s="108"/>
      <c r="K2120" s="108">
        <v>3.9900000000000005E-2</v>
      </c>
      <c r="L2120" s="108">
        <v>4.6399999999999997E-2</v>
      </c>
      <c r="M2120" s="108"/>
      <c r="N2120" s="108"/>
      <c r="O2120" s="189">
        <f t="shared" si="66"/>
        <v>42095</v>
      </c>
      <c r="Q2120" s="185">
        <f t="shared" si="67"/>
        <v>8.000000000000021E-4</v>
      </c>
    </row>
    <row r="2121" spans="1:17" x14ac:dyDescent="0.25">
      <c r="A2121" s="105">
        <v>42124</v>
      </c>
      <c r="B2121" t="s">
        <v>121</v>
      </c>
      <c r="C2121" s="108">
        <v>3.7900000000000003E-2</v>
      </c>
      <c r="D2121" s="108">
        <v>3.9300000000000002E-2</v>
      </c>
      <c r="E2121" s="108">
        <v>4.6699999999999998E-2</v>
      </c>
      <c r="F2121" s="108">
        <v>4.1300000000000003E-2</v>
      </c>
      <c r="G2121" s="187">
        <v>0</v>
      </c>
      <c r="H2121" s="108"/>
      <c r="I2121" s="108">
        <v>3.7400000000000003E-2</v>
      </c>
      <c r="J2121" s="108"/>
      <c r="K2121" s="108">
        <v>0.04</v>
      </c>
      <c r="L2121" s="108">
        <v>4.6500000000000007E-2</v>
      </c>
      <c r="M2121" s="108"/>
      <c r="N2121" s="108"/>
      <c r="O2121" s="189">
        <f t="shared" si="66"/>
        <v>42095</v>
      </c>
      <c r="Q2121" s="185">
        <f t="shared" si="67"/>
        <v>6.9999999999999923E-4</v>
      </c>
    </row>
    <row r="2122" spans="1:17" x14ac:dyDescent="0.25">
      <c r="A2122" s="105">
        <v>42125</v>
      </c>
      <c r="B2122" t="s">
        <v>121</v>
      </c>
      <c r="C2122" s="108">
        <v>3.8699999999999998E-2</v>
      </c>
      <c r="D2122" s="108">
        <v>4.0099999999999997E-2</v>
      </c>
      <c r="E2122" s="108">
        <v>4.7500000000000001E-2</v>
      </c>
      <c r="F2122" s="108">
        <v>4.2099999999999999E-2</v>
      </c>
      <c r="G2122" s="187">
        <v>0</v>
      </c>
      <c r="H2122" s="108"/>
      <c r="I2122" s="108">
        <v>3.8199999999999998E-2</v>
      </c>
      <c r="J2122" s="108"/>
      <c r="K2122" s="108">
        <v>4.0800000000000003E-2</v>
      </c>
      <c r="L2122" s="108">
        <v>4.7300000000000002E-2</v>
      </c>
      <c r="M2122" s="108"/>
      <c r="N2122" s="108"/>
      <c r="O2122" s="189">
        <f t="shared" si="66"/>
        <v>42125</v>
      </c>
      <c r="Q2122" s="185">
        <f t="shared" si="67"/>
        <v>7.0000000000000617E-4</v>
      </c>
    </row>
    <row r="2123" spans="1:17" x14ac:dyDescent="0.25">
      <c r="A2123" s="105">
        <v>42128</v>
      </c>
      <c r="B2123" t="s">
        <v>121</v>
      </c>
      <c r="C2123" s="108">
        <v>3.9100000000000003E-2</v>
      </c>
      <c r="D2123" s="108">
        <v>4.0500000000000001E-2</v>
      </c>
      <c r="E2123" s="108">
        <v>4.7899999999999998E-2</v>
      </c>
      <c r="F2123" s="108">
        <v>4.2500000000000003E-2</v>
      </c>
      <c r="G2123" s="187">
        <v>0</v>
      </c>
      <c r="H2123" s="108"/>
      <c r="I2123" s="108">
        <v>3.8599999999999995E-2</v>
      </c>
      <c r="J2123" s="108"/>
      <c r="K2123" s="108">
        <v>4.1200000000000001E-2</v>
      </c>
      <c r="L2123" s="108">
        <v>4.7699999999999992E-2</v>
      </c>
      <c r="M2123" s="108"/>
      <c r="N2123" s="108"/>
      <c r="O2123" s="189">
        <f t="shared" si="66"/>
        <v>42125</v>
      </c>
      <c r="Q2123" s="185">
        <f t="shared" si="67"/>
        <v>6.9999999999999923E-4</v>
      </c>
    </row>
    <row r="2124" spans="1:17" x14ac:dyDescent="0.25">
      <c r="A2124" s="105">
        <v>42129</v>
      </c>
      <c r="B2124" t="s">
        <v>121</v>
      </c>
      <c r="C2124" s="108">
        <v>3.95E-2</v>
      </c>
      <c r="D2124" s="108">
        <v>4.0899999999999999E-2</v>
      </c>
      <c r="E2124" s="108">
        <v>4.8300000000000003E-2</v>
      </c>
      <c r="F2124" s="108">
        <v>4.2900000000000001E-2</v>
      </c>
      <c r="G2124" s="187">
        <v>0</v>
      </c>
      <c r="H2124" s="108"/>
      <c r="I2124" s="108">
        <v>3.9E-2</v>
      </c>
      <c r="J2124" s="108"/>
      <c r="K2124" s="108">
        <v>4.1599999999999998E-2</v>
      </c>
      <c r="L2124" s="108">
        <v>4.8099999999999997E-2</v>
      </c>
      <c r="M2124" s="108"/>
      <c r="N2124" s="108"/>
      <c r="O2124" s="189">
        <f t="shared" si="66"/>
        <v>42125</v>
      </c>
      <c r="Q2124" s="185">
        <f t="shared" si="67"/>
        <v>6.9999999999999923E-4</v>
      </c>
    </row>
    <row r="2125" spans="1:17" x14ac:dyDescent="0.25">
      <c r="A2125" s="105">
        <v>42130</v>
      </c>
      <c r="B2125" t="s">
        <v>121</v>
      </c>
      <c r="C2125" s="108">
        <v>4.0399999999999998E-2</v>
      </c>
      <c r="D2125" s="108">
        <v>4.1700000000000001E-2</v>
      </c>
      <c r="E2125" s="108">
        <v>4.9099999999999998E-2</v>
      </c>
      <c r="F2125" s="108">
        <v>4.3700000000000003E-2</v>
      </c>
      <c r="G2125" s="187">
        <v>0</v>
      </c>
      <c r="H2125" s="108"/>
      <c r="I2125" s="108">
        <v>3.9800000000000002E-2</v>
      </c>
      <c r="J2125" s="108"/>
      <c r="K2125" s="108">
        <v>4.24E-2</v>
      </c>
      <c r="L2125" s="108">
        <v>4.8899999999999999E-2</v>
      </c>
      <c r="M2125" s="108"/>
      <c r="N2125" s="108"/>
      <c r="O2125" s="189">
        <f t="shared" si="66"/>
        <v>42125</v>
      </c>
      <c r="Q2125" s="185">
        <f t="shared" si="67"/>
        <v>6.9999999999999923E-4</v>
      </c>
    </row>
    <row r="2126" spans="1:17" x14ac:dyDescent="0.25">
      <c r="A2126" s="105">
        <v>42131</v>
      </c>
      <c r="B2126" t="s">
        <v>121</v>
      </c>
      <c r="C2126" s="108">
        <v>3.9699999999999999E-2</v>
      </c>
      <c r="D2126" s="108">
        <v>4.1000000000000002E-2</v>
      </c>
      <c r="E2126" s="108">
        <v>4.8399999999999999E-2</v>
      </c>
      <c r="F2126" s="108">
        <v>4.2999999999999997E-2</v>
      </c>
      <c r="G2126" s="187">
        <v>0</v>
      </c>
      <c r="H2126" s="108"/>
      <c r="I2126" s="108">
        <v>3.9199999999999999E-2</v>
      </c>
      <c r="J2126" s="108"/>
      <c r="K2126" s="108">
        <v>4.1700000000000001E-2</v>
      </c>
      <c r="L2126" s="108">
        <v>4.82E-2</v>
      </c>
      <c r="M2126" s="108"/>
      <c r="N2126" s="108"/>
      <c r="O2126" s="189">
        <f t="shared" si="66"/>
        <v>42125</v>
      </c>
      <c r="Q2126" s="185">
        <f t="shared" si="67"/>
        <v>6.9999999999999923E-4</v>
      </c>
    </row>
    <row r="2127" spans="1:17" x14ac:dyDescent="0.25">
      <c r="A2127" s="105">
        <v>42132</v>
      </c>
      <c r="B2127" t="s">
        <v>121</v>
      </c>
      <c r="C2127" s="108">
        <v>3.9699999999999999E-2</v>
      </c>
      <c r="D2127" s="108">
        <v>4.1000000000000002E-2</v>
      </c>
      <c r="E2127" s="108">
        <v>4.8300000000000003E-2</v>
      </c>
      <c r="F2127" s="108">
        <v>4.2999999999999997E-2</v>
      </c>
      <c r="G2127" s="187">
        <v>0</v>
      </c>
      <c r="H2127" s="108"/>
      <c r="I2127" s="108">
        <v>3.9100000000000003E-2</v>
      </c>
      <c r="J2127" s="108"/>
      <c r="K2127" s="108">
        <v>4.1700000000000001E-2</v>
      </c>
      <c r="L2127" s="108">
        <v>4.8099999999999997E-2</v>
      </c>
      <c r="M2127" s="108"/>
      <c r="N2127" s="108"/>
      <c r="O2127" s="189">
        <f t="shared" si="66"/>
        <v>42125</v>
      </c>
      <c r="Q2127" s="185">
        <f t="shared" si="67"/>
        <v>6.9999999999999923E-4</v>
      </c>
    </row>
    <row r="2128" spans="1:17" x14ac:dyDescent="0.25">
      <c r="A2128" s="105">
        <v>42135</v>
      </c>
      <c r="B2128" t="s">
        <v>121</v>
      </c>
      <c r="C2128" s="108">
        <v>4.0899999999999999E-2</v>
      </c>
      <c r="D2128" s="108">
        <v>4.2200000000000001E-2</v>
      </c>
      <c r="E2128" s="108">
        <v>4.9599999999999998E-2</v>
      </c>
      <c r="F2128" s="108">
        <v>4.4200000000000003E-2</v>
      </c>
      <c r="G2128" s="187">
        <v>0</v>
      </c>
      <c r="H2128" s="108"/>
      <c r="I2128" s="108">
        <v>4.0300000000000002E-2</v>
      </c>
      <c r="J2128" s="108"/>
      <c r="K2128" s="108">
        <v>4.2900000000000001E-2</v>
      </c>
      <c r="L2128" s="108">
        <v>4.9400000000000006E-2</v>
      </c>
      <c r="M2128" s="108"/>
      <c r="N2128" s="108"/>
      <c r="O2128" s="189">
        <f t="shared" si="66"/>
        <v>42125</v>
      </c>
      <c r="Q2128" s="185">
        <f t="shared" si="67"/>
        <v>6.9999999999999923E-4</v>
      </c>
    </row>
    <row r="2129" spans="1:17" x14ac:dyDescent="0.25">
      <c r="A2129" s="105">
        <v>42136</v>
      </c>
      <c r="B2129" t="s">
        <v>121</v>
      </c>
      <c r="C2129" s="108">
        <v>4.1000000000000002E-2</v>
      </c>
      <c r="D2129" s="108">
        <v>4.2200000000000001E-2</v>
      </c>
      <c r="E2129" s="108">
        <v>4.9599999999999998E-2</v>
      </c>
      <c r="F2129" s="108">
        <v>4.4299999999999999E-2</v>
      </c>
      <c r="G2129" s="187">
        <v>0</v>
      </c>
      <c r="H2129" s="108"/>
      <c r="I2129" s="108">
        <v>4.0099999999999997E-2</v>
      </c>
      <c r="J2129" s="108"/>
      <c r="K2129" s="108">
        <v>4.2900000000000001E-2</v>
      </c>
      <c r="L2129" s="108">
        <v>4.9299999999999997E-2</v>
      </c>
      <c r="M2129" s="108"/>
      <c r="N2129" s="108"/>
      <c r="O2129" s="189">
        <f t="shared" si="66"/>
        <v>42125</v>
      </c>
      <c r="Q2129" s="185">
        <f t="shared" si="67"/>
        <v>6.9999999999999923E-4</v>
      </c>
    </row>
    <row r="2130" spans="1:17" x14ac:dyDescent="0.25">
      <c r="A2130" s="105">
        <v>42137</v>
      </c>
      <c r="B2130" t="s">
        <v>121</v>
      </c>
      <c r="C2130" s="108">
        <v>4.1500000000000002E-2</v>
      </c>
      <c r="D2130" s="108">
        <v>4.2700000000000002E-2</v>
      </c>
      <c r="E2130" s="108">
        <v>5.0099999999999999E-2</v>
      </c>
      <c r="F2130" s="108">
        <v>4.48E-2</v>
      </c>
      <c r="G2130" s="187">
        <v>0</v>
      </c>
      <c r="H2130" s="108"/>
      <c r="I2130" s="108">
        <v>4.0500000000000001E-2</v>
      </c>
      <c r="J2130" s="108"/>
      <c r="K2130" s="108">
        <v>4.3299999999999998E-2</v>
      </c>
      <c r="L2130" s="108">
        <v>4.9800000000000004E-2</v>
      </c>
      <c r="M2130" s="108"/>
      <c r="N2130" s="108"/>
      <c r="O2130" s="189">
        <f t="shared" si="66"/>
        <v>42125</v>
      </c>
      <c r="Q2130" s="185">
        <f t="shared" si="67"/>
        <v>5.9999999999999637E-4</v>
      </c>
    </row>
    <row r="2131" spans="1:17" x14ac:dyDescent="0.25">
      <c r="A2131" s="105">
        <v>42138</v>
      </c>
      <c r="B2131" t="s">
        <v>121</v>
      </c>
      <c r="C2131" s="108">
        <v>4.1399999999999999E-2</v>
      </c>
      <c r="D2131" s="108">
        <v>4.2599999999999999E-2</v>
      </c>
      <c r="E2131" s="108">
        <v>4.99E-2</v>
      </c>
      <c r="F2131" s="108">
        <v>4.4600000000000001E-2</v>
      </c>
      <c r="G2131" s="187">
        <v>0</v>
      </c>
      <c r="H2131" s="108"/>
      <c r="I2131" s="108">
        <v>4.0399999999999998E-2</v>
      </c>
      <c r="J2131" s="108"/>
      <c r="K2131" s="108">
        <v>4.3200000000000002E-2</v>
      </c>
      <c r="L2131" s="108">
        <v>4.9699999999999994E-2</v>
      </c>
      <c r="M2131" s="108"/>
      <c r="N2131" s="108"/>
      <c r="O2131" s="189">
        <f t="shared" si="66"/>
        <v>42125</v>
      </c>
      <c r="Q2131" s="185">
        <f t="shared" si="67"/>
        <v>6.0000000000000331E-4</v>
      </c>
    </row>
    <row r="2132" spans="1:17" x14ac:dyDescent="0.25">
      <c r="A2132" s="105">
        <v>42139</v>
      </c>
      <c r="B2132" t="s">
        <v>121</v>
      </c>
      <c r="C2132" s="108">
        <v>4.02E-2</v>
      </c>
      <c r="D2132" s="108">
        <v>4.1399999999999999E-2</v>
      </c>
      <c r="E2132" s="108">
        <v>4.8800000000000003E-2</v>
      </c>
      <c r="F2132" s="108">
        <v>4.3499999999999997E-2</v>
      </c>
      <c r="G2132" s="187">
        <v>0</v>
      </c>
      <c r="H2132" s="108"/>
      <c r="I2132" s="108">
        <v>3.95E-2</v>
      </c>
      <c r="J2132" s="108"/>
      <c r="K2132" s="108">
        <v>4.2000000000000003E-2</v>
      </c>
      <c r="L2132" s="108">
        <v>4.8600000000000004E-2</v>
      </c>
      <c r="M2132" s="108"/>
      <c r="N2132" s="108"/>
      <c r="O2132" s="189">
        <f t="shared" si="66"/>
        <v>42125</v>
      </c>
      <c r="Q2132" s="185">
        <f t="shared" si="67"/>
        <v>6.0000000000000331E-4</v>
      </c>
    </row>
    <row r="2133" spans="1:17" x14ac:dyDescent="0.25">
      <c r="A2133" s="105">
        <v>42142</v>
      </c>
      <c r="B2133" t="s">
        <v>121</v>
      </c>
      <c r="C2133" s="108">
        <v>4.1200000000000001E-2</v>
      </c>
      <c r="D2133" s="108">
        <v>4.24E-2</v>
      </c>
      <c r="E2133" s="108">
        <v>4.9799999999999997E-2</v>
      </c>
      <c r="F2133" s="108">
        <v>4.4499999999999998E-2</v>
      </c>
      <c r="G2133" s="187">
        <v>0</v>
      </c>
      <c r="H2133" s="108"/>
      <c r="I2133" s="108">
        <v>4.0500000000000001E-2</v>
      </c>
      <c r="J2133" s="108"/>
      <c r="K2133" s="108">
        <v>4.2999999999999997E-2</v>
      </c>
      <c r="L2133" s="108">
        <v>4.9599999999999998E-2</v>
      </c>
      <c r="M2133" s="108"/>
      <c r="N2133" s="108"/>
      <c r="O2133" s="189">
        <f t="shared" si="66"/>
        <v>42125</v>
      </c>
      <c r="Q2133" s="185">
        <f t="shared" si="67"/>
        <v>5.9999999999999637E-4</v>
      </c>
    </row>
    <row r="2134" spans="1:17" x14ac:dyDescent="0.25">
      <c r="A2134" s="105">
        <v>42143</v>
      </c>
      <c r="B2134" t="s">
        <v>121</v>
      </c>
      <c r="C2134" s="108">
        <v>4.1399999999999999E-2</v>
      </c>
      <c r="D2134" s="108">
        <v>4.2700000000000002E-2</v>
      </c>
      <c r="E2134" s="108">
        <v>5.0099999999999999E-2</v>
      </c>
      <c r="F2134" s="108">
        <v>4.4699999999999997E-2</v>
      </c>
      <c r="G2134" s="187">
        <v>0</v>
      </c>
      <c r="H2134" s="108"/>
      <c r="I2134" s="108">
        <v>4.07E-2</v>
      </c>
      <c r="J2134" s="108"/>
      <c r="K2134" s="108">
        <v>4.3299999999999998E-2</v>
      </c>
      <c r="L2134" s="108">
        <v>4.9800000000000004E-2</v>
      </c>
      <c r="M2134" s="108"/>
      <c r="N2134" s="108"/>
      <c r="O2134" s="189">
        <f t="shared" si="66"/>
        <v>42125</v>
      </c>
      <c r="Q2134" s="185">
        <f t="shared" si="67"/>
        <v>5.9999999999999637E-4</v>
      </c>
    </row>
    <row r="2135" spans="1:17" x14ac:dyDescent="0.25">
      <c r="A2135" s="105">
        <v>42144</v>
      </c>
      <c r="B2135" t="s">
        <v>121</v>
      </c>
      <c r="C2135" s="108">
        <v>4.1599999999999998E-2</v>
      </c>
      <c r="D2135" s="108">
        <v>4.2900000000000001E-2</v>
      </c>
      <c r="E2135" s="108">
        <v>5.0099999999999999E-2</v>
      </c>
      <c r="F2135" s="108">
        <v>4.4900000000000002E-2</v>
      </c>
      <c r="G2135" s="187">
        <v>0</v>
      </c>
      <c r="H2135" s="108"/>
      <c r="I2135" s="108">
        <v>4.0899999999999999E-2</v>
      </c>
      <c r="J2135" s="108"/>
      <c r="K2135" s="108">
        <v>4.3499999999999997E-2</v>
      </c>
      <c r="L2135" s="108">
        <v>4.99E-2</v>
      </c>
      <c r="M2135" s="108"/>
      <c r="N2135" s="108"/>
      <c r="O2135" s="189">
        <f t="shared" si="66"/>
        <v>42125</v>
      </c>
      <c r="Q2135" s="185">
        <f t="shared" si="67"/>
        <v>5.9999999999999637E-4</v>
      </c>
    </row>
    <row r="2136" spans="1:17" x14ac:dyDescent="0.25">
      <c r="A2136" s="105">
        <v>42145</v>
      </c>
      <c r="B2136" t="s">
        <v>121</v>
      </c>
      <c r="C2136" s="108">
        <v>4.1099999999999998E-2</v>
      </c>
      <c r="D2136" s="108">
        <v>4.2200000000000001E-2</v>
      </c>
      <c r="E2136" s="108">
        <v>4.9599999999999998E-2</v>
      </c>
      <c r="F2136" s="108">
        <v>4.4299999999999999E-2</v>
      </c>
      <c r="G2136" s="187">
        <v>0</v>
      </c>
      <c r="H2136" s="108"/>
      <c r="I2136" s="108">
        <v>4.0599999999999997E-2</v>
      </c>
      <c r="J2136" s="108"/>
      <c r="K2136" s="108">
        <v>4.2800000000000005E-2</v>
      </c>
      <c r="L2136" s="108">
        <v>4.9400000000000006E-2</v>
      </c>
      <c r="M2136" s="108"/>
      <c r="N2136" s="108"/>
      <c r="O2136" s="189">
        <f t="shared" si="66"/>
        <v>42125</v>
      </c>
      <c r="Q2136" s="185">
        <f t="shared" si="67"/>
        <v>6.0000000000000331E-4</v>
      </c>
    </row>
    <row r="2137" spans="1:17" x14ac:dyDescent="0.25">
      <c r="A2137" s="105">
        <v>42146</v>
      </c>
      <c r="B2137" t="s">
        <v>121</v>
      </c>
      <c r="C2137" s="108">
        <v>4.1300000000000003E-2</v>
      </c>
      <c r="D2137" s="108">
        <v>4.24E-2</v>
      </c>
      <c r="E2137" s="108">
        <v>4.9700000000000001E-2</v>
      </c>
      <c r="F2137" s="108">
        <v>4.4499999999999998E-2</v>
      </c>
      <c r="G2137" s="187">
        <v>0</v>
      </c>
      <c r="H2137" s="108"/>
      <c r="I2137" s="108">
        <v>4.07E-2</v>
      </c>
      <c r="J2137" s="108"/>
      <c r="K2137" s="108">
        <v>4.2999999999999997E-2</v>
      </c>
      <c r="L2137" s="108">
        <v>4.9500000000000002E-2</v>
      </c>
      <c r="M2137" s="108"/>
      <c r="N2137" s="108"/>
      <c r="O2137" s="189">
        <f t="shared" si="66"/>
        <v>42125</v>
      </c>
      <c r="Q2137" s="185">
        <f t="shared" si="67"/>
        <v>5.9999999999999637E-4</v>
      </c>
    </row>
    <row r="2138" spans="1:17" x14ac:dyDescent="0.25">
      <c r="A2138" s="105">
        <v>42150</v>
      </c>
      <c r="B2138" t="s">
        <v>121</v>
      </c>
      <c r="C2138" s="108">
        <v>4.0399999999999998E-2</v>
      </c>
      <c r="D2138" s="108">
        <v>4.1500000000000002E-2</v>
      </c>
      <c r="E2138" s="108">
        <v>4.8800000000000003E-2</v>
      </c>
      <c r="F2138" s="108">
        <v>4.36E-2</v>
      </c>
      <c r="G2138" s="187">
        <v>0</v>
      </c>
      <c r="H2138" s="108"/>
      <c r="I2138" s="108">
        <v>3.9800000000000002E-2</v>
      </c>
      <c r="J2138" s="108"/>
      <c r="K2138" s="108">
        <v>4.2099999999999999E-2</v>
      </c>
      <c r="L2138" s="108">
        <v>4.87E-2</v>
      </c>
      <c r="M2138" s="108"/>
      <c r="N2138" s="108"/>
      <c r="O2138" s="189">
        <f t="shared" si="66"/>
        <v>42125</v>
      </c>
      <c r="Q2138" s="185">
        <f t="shared" si="67"/>
        <v>5.9999999999999637E-4</v>
      </c>
    </row>
    <row r="2139" spans="1:17" x14ac:dyDescent="0.25">
      <c r="A2139" s="105">
        <v>42151</v>
      </c>
      <c r="B2139" t="s">
        <v>121</v>
      </c>
      <c r="C2139" s="108">
        <v>4.02E-2</v>
      </c>
      <c r="D2139" s="108">
        <v>4.1300000000000003E-2</v>
      </c>
      <c r="E2139" s="108">
        <v>4.8599999999999997E-2</v>
      </c>
      <c r="F2139" s="108">
        <v>4.3400000000000001E-2</v>
      </c>
      <c r="G2139" s="187">
        <v>0</v>
      </c>
      <c r="H2139" s="108"/>
      <c r="I2139" s="108">
        <v>3.9399999999999998E-2</v>
      </c>
      <c r="J2139" s="108"/>
      <c r="K2139" s="108">
        <v>4.1900000000000007E-2</v>
      </c>
      <c r="L2139" s="108">
        <v>4.8499999999999995E-2</v>
      </c>
      <c r="M2139" s="108"/>
      <c r="N2139" s="108"/>
      <c r="O2139" s="189">
        <f t="shared" si="66"/>
        <v>42125</v>
      </c>
      <c r="Q2139" s="185">
        <f t="shared" si="67"/>
        <v>6.0000000000000331E-4</v>
      </c>
    </row>
    <row r="2140" spans="1:17" x14ac:dyDescent="0.25">
      <c r="A2140" s="105">
        <v>42152</v>
      </c>
      <c r="B2140" t="s">
        <v>121</v>
      </c>
      <c r="C2140" s="108">
        <v>4.0399999999999998E-2</v>
      </c>
      <c r="D2140" s="108">
        <v>4.1500000000000002E-2</v>
      </c>
      <c r="E2140" s="108">
        <v>4.8800000000000003E-2</v>
      </c>
      <c r="F2140" s="108">
        <v>4.36E-2</v>
      </c>
      <c r="G2140" s="187">
        <v>0</v>
      </c>
      <c r="H2140" s="108"/>
      <c r="I2140" s="108">
        <v>3.95E-2</v>
      </c>
      <c r="J2140" s="108"/>
      <c r="K2140" s="108">
        <v>4.2099999999999999E-2</v>
      </c>
      <c r="L2140" s="108">
        <v>4.8799999999999996E-2</v>
      </c>
      <c r="M2140" s="108"/>
      <c r="N2140" s="108"/>
      <c r="O2140" s="189">
        <f t="shared" si="66"/>
        <v>42125</v>
      </c>
      <c r="Q2140" s="185">
        <f t="shared" si="67"/>
        <v>5.9999999999999637E-4</v>
      </c>
    </row>
    <row r="2141" spans="1:17" x14ac:dyDescent="0.25">
      <c r="A2141" s="105">
        <v>42153</v>
      </c>
      <c r="B2141" t="s">
        <v>121</v>
      </c>
      <c r="C2141" s="108">
        <v>4.0099999999999997E-2</v>
      </c>
      <c r="D2141" s="108">
        <v>4.1099999999999998E-2</v>
      </c>
      <c r="E2141" s="108">
        <v>4.8399999999999999E-2</v>
      </c>
      <c r="F2141" s="108">
        <v>4.3200000000000002E-2</v>
      </c>
      <c r="G2141" s="187">
        <v>0</v>
      </c>
      <c r="H2141" s="108"/>
      <c r="I2141" s="108">
        <v>3.9399999999999998E-2</v>
      </c>
      <c r="J2141" s="108"/>
      <c r="K2141" s="108">
        <v>4.1799999999999997E-2</v>
      </c>
      <c r="L2141" s="108">
        <v>4.8399999999999999E-2</v>
      </c>
      <c r="M2141" s="108"/>
      <c r="N2141" s="108"/>
      <c r="O2141" s="189">
        <f t="shared" si="66"/>
        <v>42125</v>
      </c>
      <c r="Q2141" s="185">
        <f t="shared" si="67"/>
        <v>6.9999999999999923E-4</v>
      </c>
    </row>
    <row r="2142" spans="1:17" x14ac:dyDescent="0.25">
      <c r="A2142" s="105">
        <v>42156</v>
      </c>
      <c r="B2142" t="s">
        <v>121</v>
      </c>
      <c r="C2142" s="108">
        <v>4.1099999999999998E-2</v>
      </c>
      <c r="D2142" s="108">
        <v>4.2200000000000001E-2</v>
      </c>
      <c r="E2142" s="108">
        <v>4.9399999999999999E-2</v>
      </c>
      <c r="F2142" s="108">
        <v>4.4200000000000003E-2</v>
      </c>
      <c r="G2142" s="187">
        <v>0</v>
      </c>
      <c r="H2142" s="108"/>
      <c r="I2142" s="108">
        <v>4.0500000000000001E-2</v>
      </c>
      <c r="J2142" s="108"/>
      <c r="K2142" s="108">
        <v>4.2900000000000001E-2</v>
      </c>
      <c r="L2142" s="108">
        <v>4.9400000000000006E-2</v>
      </c>
      <c r="M2142" s="108"/>
      <c r="N2142" s="108"/>
      <c r="O2142" s="189">
        <f t="shared" si="66"/>
        <v>42156</v>
      </c>
      <c r="Q2142" s="185">
        <f t="shared" si="67"/>
        <v>6.9999999999999923E-4</v>
      </c>
    </row>
    <row r="2143" spans="1:17" x14ac:dyDescent="0.25">
      <c r="A2143" s="105">
        <v>42157</v>
      </c>
      <c r="B2143" t="s">
        <v>121</v>
      </c>
      <c r="C2143" s="108">
        <v>4.19E-2</v>
      </c>
      <c r="D2143" s="108">
        <v>4.2999999999999997E-2</v>
      </c>
      <c r="E2143" s="108">
        <v>5.0200000000000002E-2</v>
      </c>
      <c r="F2143" s="108">
        <v>4.4999999999999998E-2</v>
      </c>
      <c r="G2143" s="187">
        <v>0</v>
      </c>
      <c r="H2143" s="108"/>
      <c r="I2143" s="108">
        <v>4.1100000000000005E-2</v>
      </c>
      <c r="J2143" s="108"/>
      <c r="K2143" s="108">
        <v>4.3700000000000003E-2</v>
      </c>
      <c r="L2143" s="108">
        <v>5.0199999999999995E-2</v>
      </c>
      <c r="M2143" s="108"/>
      <c r="N2143" s="108"/>
      <c r="O2143" s="189">
        <f t="shared" si="66"/>
        <v>42156</v>
      </c>
      <c r="Q2143" s="185">
        <f t="shared" si="67"/>
        <v>7.0000000000000617E-4</v>
      </c>
    </row>
    <row r="2144" spans="1:17" x14ac:dyDescent="0.25">
      <c r="A2144" s="105">
        <v>42158</v>
      </c>
      <c r="B2144" t="s">
        <v>121</v>
      </c>
      <c r="C2144" s="108">
        <v>4.2700000000000002E-2</v>
      </c>
      <c r="D2144" s="108">
        <v>4.3799999999999999E-2</v>
      </c>
      <c r="E2144" s="108">
        <v>5.0999999999999997E-2</v>
      </c>
      <c r="F2144" s="108">
        <v>4.58E-2</v>
      </c>
      <c r="G2144" s="187">
        <v>0</v>
      </c>
      <c r="H2144" s="108"/>
      <c r="I2144" s="108">
        <v>4.1900000000000007E-2</v>
      </c>
      <c r="J2144" s="108"/>
      <c r="K2144" s="108">
        <v>4.4500000000000005E-2</v>
      </c>
      <c r="L2144" s="108">
        <v>5.0999999999999997E-2</v>
      </c>
      <c r="M2144" s="108"/>
      <c r="N2144" s="108"/>
      <c r="O2144" s="189">
        <f t="shared" si="66"/>
        <v>42156</v>
      </c>
      <c r="Q2144" s="185">
        <f t="shared" si="67"/>
        <v>7.0000000000000617E-4</v>
      </c>
    </row>
    <row r="2145" spans="1:17" x14ac:dyDescent="0.25">
      <c r="A2145" s="105">
        <v>42159</v>
      </c>
      <c r="B2145" t="s">
        <v>121</v>
      </c>
      <c r="C2145" s="108">
        <v>4.2000000000000003E-2</v>
      </c>
      <c r="D2145" s="108">
        <v>4.3099999999999999E-2</v>
      </c>
      <c r="E2145" s="108">
        <v>5.0299999999999997E-2</v>
      </c>
      <c r="F2145" s="108">
        <v>4.5100000000000001E-2</v>
      </c>
      <c r="G2145" s="187">
        <v>0</v>
      </c>
      <c r="H2145" s="108"/>
      <c r="I2145" s="108">
        <v>4.1200000000000001E-2</v>
      </c>
      <c r="J2145" s="108"/>
      <c r="K2145" s="108">
        <v>4.3700000000000003E-2</v>
      </c>
      <c r="L2145" s="108">
        <v>5.0300000000000004E-2</v>
      </c>
      <c r="M2145" s="108"/>
      <c r="N2145" s="108"/>
      <c r="O2145" s="189">
        <f t="shared" si="66"/>
        <v>42156</v>
      </c>
      <c r="Q2145" s="185">
        <f t="shared" si="67"/>
        <v>6.0000000000000331E-4</v>
      </c>
    </row>
    <row r="2146" spans="1:17" x14ac:dyDescent="0.25">
      <c r="A2146" s="105">
        <v>42160</v>
      </c>
      <c r="B2146" t="s">
        <v>121</v>
      </c>
      <c r="C2146" s="108">
        <v>4.2700000000000002E-2</v>
      </c>
      <c r="D2146" s="108">
        <v>4.3900000000000002E-2</v>
      </c>
      <c r="E2146" s="108">
        <v>5.0999999999999997E-2</v>
      </c>
      <c r="F2146" s="108">
        <v>4.5900000000000003E-2</v>
      </c>
      <c r="G2146" s="187">
        <v>0</v>
      </c>
      <c r="H2146" s="108"/>
      <c r="I2146" s="108">
        <v>4.1900000000000007E-2</v>
      </c>
      <c r="J2146" s="108"/>
      <c r="K2146" s="108">
        <v>4.4500000000000005E-2</v>
      </c>
      <c r="L2146" s="108">
        <v>5.0999999999999997E-2</v>
      </c>
      <c r="M2146" s="108"/>
      <c r="N2146" s="108"/>
      <c r="O2146" s="189">
        <f t="shared" si="66"/>
        <v>42156</v>
      </c>
      <c r="Q2146" s="185">
        <f t="shared" si="67"/>
        <v>6.0000000000000331E-4</v>
      </c>
    </row>
    <row r="2147" spans="1:17" x14ac:dyDescent="0.25">
      <c r="A2147" s="105">
        <v>42163</v>
      </c>
      <c r="B2147" t="s">
        <v>121</v>
      </c>
      <c r="C2147" s="108">
        <v>4.2599999999999999E-2</v>
      </c>
      <c r="D2147" s="108">
        <v>4.3799999999999999E-2</v>
      </c>
      <c r="E2147" s="108">
        <v>5.0900000000000001E-2</v>
      </c>
      <c r="F2147" s="108">
        <v>4.58E-2</v>
      </c>
      <c r="G2147" s="187">
        <v>0</v>
      </c>
      <c r="H2147" s="108"/>
      <c r="I2147" s="108">
        <v>4.1900000000000007E-2</v>
      </c>
      <c r="J2147" s="108"/>
      <c r="K2147" s="108">
        <v>4.4400000000000002E-2</v>
      </c>
      <c r="L2147" s="108">
        <v>5.0900000000000001E-2</v>
      </c>
      <c r="M2147" s="108"/>
      <c r="N2147" s="108"/>
      <c r="O2147" s="189">
        <f t="shared" si="66"/>
        <v>42156</v>
      </c>
      <c r="Q2147" s="185">
        <f t="shared" si="67"/>
        <v>6.0000000000000331E-4</v>
      </c>
    </row>
    <row r="2148" spans="1:17" x14ac:dyDescent="0.25">
      <c r="A2148" s="105">
        <v>42164</v>
      </c>
      <c r="B2148" t="s">
        <v>121</v>
      </c>
      <c r="C2148" s="108">
        <v>4.3099999999999999E-2</v>
      </c>
      <c r="D2148" s="108">
        <v>4.4299999999999999E-2</v>
      </c>
      <c r="E2148" s="108">
        <v>5.1499999999999997E-2</v>
      </c>
      <c r="F2148" s="108">
        <v>4.6300000000000001E-2</v>
      </c>
      <c r="G2148" s="187">
        <v>0</v>
      </c>
      <c r="H2148" s="108"/>
      <c r="I2148" s="108">
        <v>4.2300000000000004E-2</v>
      </c>
      <c r="J2148" s="108"/>
      <c r="K2148" s="108">
        <v>4.4900000000000002E-2</v>
      </c>
      <c r="L2148" s="108">
        <v>5.1500000000000004E-2</v>
      </c>
      <c r="M2148" s="108"/>
      <c r="N2148" s="108"/>
      <c r="O2148" s="189">
        <f t="shared" si="66"/>
        <v>42156</v>
      </c>
      <c r="Q2148" s="185">
        <f t="shared" si="67"/>
        <v>6.0000000000000331E-4</v>
      </c>
    </row>
    <row r="2149" spans="1:17" x14ac:dyDescent="0.25">
      <c r="A2149" s="105">
        <v>42165</v>
      </c>
      <c r="B2149" t="s">
        <v>121</v>
      </c>
      <c r="C2149" s="108">
        <v>4.3799999999999999E-2</v>
      </c>
      <c r="D2149" s="108">
        <v>4.48E-2</v>
      </c>
      <c r="E2149" s="108">
        <v>5.1999999999999998E-2</v>
      </c>
      <c r="F2149" s="108">
        <v>4.6899999999999997E-2</v>
      </c>
      <c r="G2149" s="187">
        <v>0</v>
      </c>
      <c r="H2149" s="108"/>
      <c r="I2149" s="108">
        <v>4.2599999999999999E-2</v>
      </c>
      <c r="J2149" s="108"/>
      <c r="K2149" s="108">
        <v>4.5400000000000003E-2</v>
      </c>
      <c r="L2149" s="108">
        <v>5.2000000000000005E-2</v>
      </c>
      <c r="M2149" s="108"/>
      <c r="N2149" s="108"/>
      <c r="O2149" s="189">
        <f t="shared" si="66"/>
        <v>42156</v>
      </c>
      <c r="Q2149" s="185">
        <f t="shared" si="67"/>
        <v>6.0000000000000331E-4</v>
      </c>
    </row>
    <row r="2150" spans="1:17" x14ac:dyDescent="0.25">
      <c r="A2150" s="105">
        <v>42166</v>
      </c>
      <c r="B2150" t="s">
        <v>121</v>
      </c>
      <c r="C2150" s="108">
        <v>4.2700000000000002E-2</v>
      </c>
      <c r="D2150" s="108">
        <v>4.3700000000000003E-2</v>
      </c>
      <c r="E2150" s="108">
        <v>5.0900000000000001E-2</v>
      </c>
      <c r="F2150" s="108">
        <v>4.58E-2</v>
      </c>
      <c r="G2150" s="187">
        <v>0</v>
      </c>
      <c r="H2150" s="108"/>
      <c r="I2150" s="108">
        <v>4.1700000000000001E-2</v>
      </c>
      <c r="J2150" s="108"/>
      <c r="K2150" s="108">
        <v>4.4299999999999999E-2</v>
      </c>
      <c r="L2150" s="108">
        <v>5.0999999999999997E-2</v>
      </c>
      <c r="M2150" s="108"/>
      <c r="N2150" s="108"/>
      <c r="O2150" s="189">
        <f t="shared" si="66"/>
        <v>42156</v>
      </c>
      <c r="Q2150" s="185">
        <f t="shared" si="67"/>
        <v>5.9999999999999637E-4</v>
      </c>
    </row>
    <row r="2151" spans="1:17" x14ac:dyDescent="0.25">
      <c r="A2151" s="105">
        <v>42167</v>
      </c>
      <c r="B2151" t="s">
        <v>121</v>
      </c>
      <c r="C2151" s="108">
        <v>4.2700000000000002E-2</v>
      </c>
      <c r="D2151" s="108">
        <v>4.3700000000000003E-2</v>
      </c>
      <c r="E2151" s="108">
        <v>5.0900000000000001E-2</v>
      </c>
      <c r="F2151" s="108">
        <v>4.58E-2</v>
      </c>
      <c r="G2151" s="187">
        <v>0</v>
      </c>
      <c r="H2151" s="108"/>
      <c r="I2151" s="108">
        <v>4.1599999999999998E-2</v>
      </c>
      <c r="J2151" s="108"/>
      <c r="K2151" s="108">
        <v>4.4299999999999999E-2</v>
      </c>
      <c r="L2151" s="108">
        <v>5.0900000000000001E-2</v>
      </c>
      <c r="M2151" s="108"/>
      <c r="N2151" s="108"/>
      <c r="O2151" s="189">
        <f t="shared" si="66"/>
        <v>42156</v>
      </c>
      <c r="Q2151" s="185">
        <f t="shared" si="67"/>
        <v>5.9999999999999637E-4</v>
      </c>
    </row>
    <row r="2152" spans="1:17" x14ac:dyDescent="0.25">
      <c r="A2152" s="105">
        <v>42170</v>
      </c>
      <c r="B2152" t="s">
        <v>121</v>
      </c>
      <c r="C2152" s="108">
        <v>4.2599999999999999E-2</v>
      </c>
      <c r="D2152" s="108">
        <v>4.3700000000000003E-2</v>
      </c>
      <c r="E2152" s="108">
        <v>5.0799999999999998E-2</v>
      </c>
      <c r="F2152" s="108">
        <v>4.5699999999999998E-2</v>
      </c>
      <c r="G2152" s="187">
        <v>0</v>
      </c>
      <c r="H2152" s="108"/>
      <c r="I2152" s="108">
        <v>4.1900000000000007E-2</v>
      </c>
      <c r="J2152" s="108"/>
      <c r="K2152" s="108">
        <v>4.4299999999999999E-2</v>
      </c>
      <c r="L2152" s="108">
        <v>5.0900000000000001E-2</v>
      </c>
      <c r="M2152" s="108"/>
      <c r="N2152" s="108"/>
      <c r="O2152" s="189">
        <f t="shared" si="66"/>
        <v>42156</v>
      </c>
      <c r="Q2152" s="185">
        <f t="shared" si="67"/>
        <v>5.9999999999999637E-4</v>
      </c>
    </row>
    <row r="2153" spans="1:17" x14ac:dyDescent="0.25">
      <c r="A2153" s="105">
        <v>42171</v>
      </c>
      <c r="B2153" t="s">
        <v>121</v>
      </c>
      <c r="C2153" s="108">
        <v>4.2299999999999997E-2</v>
      </c>
      <c r="D2153" s="108">
        <v>4.3299999999999998E-2</v>
      </c>
      <c r="E2153" s="108">
        <v>5.0599999999999999E-2</v>
      </c>
      <c r="F2153" s="108">
        <v>4.5400000000000003E-2</v>
      </c>
      <c r="G2153" s="187">
        <v>0</v>
      </c>
      <c r="H2153" s="108"/>
      <c r="I2153" s="108">
        <v>4.1500000000000002E-2</v>
      </c>
      <c r="J2153" s="108"/>
      <c r="K2153" s="108">
        <v>4.3899999999999995E-2</v>
      </c>
      <c r="L2153" s="108">
        <v>5.0599999999999999E-2</v>
      </c>
      <c r="M2153" s="108"/>
      <c r="N2153" s="108"/>
      <c r="O2153" s="189">
        <f t="shared" si="66"/>
        <v>42156</v>
      </c>
      <c r="Q2153" s="185">
        <f t="shared" si="67"/>
        <v>5.9999999999999637E-4</v>
      </c>
    </row>
    <row r="2154" spans="1:17" x14ac:dyDescent="0.25">
      <c r="A2154" s="105">
        <v>42172</v>
      </c>
      <c r="B2154" t="s">
        <v>121</v>
      </c>
      <c r="C2154" s="108">
        <v>4.2500000000000003E-2</v>
      </c>
      <c r="D2154" s="108">
        <v>4.3400000000000001E-2</v>
      </c>
      <c r="E2154" s="108">
        <v>5.0799999999999998E-2</v>
      </c>
      <c r="F2154" s="108">
        <v>4.5600000000000002E-2</v>
      </c>
      <c r="G2154" s="187">
        <v>0</v>
      </c>
      <c r="H2154" s="108"/>
      <c r="I2154" s="108">
        <v>4.1500000000000002E-2</v>
      </c>
      <c r="J2154" s="108"/>
      <c r="K2154" s="108">
        <v>4.41E-2</v>
      </c>
      <c r="L2154" s="108">
        <v>5.0799999999999998E-2</v>
      </c>
      <c r="M2154" s="108"/>
      <c r="N2154" s="108"/>
      <c r="O2154" s="189">
        <f t="shared" si="66"/>
        <v>42156</v>
      </c>
      <c r="Q2154" s="185">
        <f t="shared" si="67"/>
        <v>6.9999999999999923E-4</v>
      </c>
    </row>
    <row r="2155" spans="1:17" x14ac:dyDescent="0.25">
      <c r="A2155" s="105">
        <v>42173</v>
      </c>
      <c r="B2155" t="s">
        <v>121</v>
      </c>
      <c r="C2155" s="108">
        <v>4.3299999999999998E-2</v>
      </c>
      <c r="D2155" s="108">
        <v>4.4200000000000003E-2</v>
      </c>
      <c r="E2155" s="108">
        <v>5.1700000000000003E-2</v>
      </c>
      <c r="F2155" s="108">
        <v>4.6399999999999997E-2</v>
      </c>
      <c r="G2155" s="187">
        <v>0</v>
      </c>
      <c r="H2155" s="108"/>
      <c r="I2155" s="108">
        <v>4.2199999999999994E-2</v>
      </c>
      <c r="J2155" s="108"/>
      <c r="K2155" s="108">
        <v>4.4800000000000006E-2</v>
      </c>
      <c r="L2155" s="108">
        <v>5.1699999999999996E-2</v>
      </c>
      <c r="M2155" s="108"/>
      <c r="N2155" s="108"/>
      <c r="O2155" s="189">
        <f t="shared" si="66"/>
        <v>42156</v>
      </c>
      <c r="Q2155" s="185">
        <f t="shared" si="67"/>
        <v>6.0000000000000331E-4</v>
      </c>
    </row>
    <row r="2156" spans="1:17" x14ac:dyDescent="0.25">
      <c r="A2156" s="105">
        <v>42174</v>
      </c>
      <c r="B2156" t="s">
        <v>121</v>
      </c>
      <c r="C2156" s="108">
        <v>4.24E-2</v>
      </c>
      <c r="D2156" s="108">
        <v>4.3400000000000001E-2</v>
      </c>
      <c r="E2156" s="108">
        <v>5.0799999999999998E-2</v>
      </c>
      <c r="F2156" s="108">
        <v>4.5499999999999999E-2</v>
      </c>
      <c r="G2156" s="187">
        <v>0</v>
      </c>
      <c r="H2156" s="108"/>
      <c r="I2156" s="108">
        <v>4.1399999999999999E-2</v>
      </c>
      <c r="J2156" s="108"/>
      <c r="K2156" s="108">
        <v>4.4000000000000004E-2</v>
      </c>
      <c r="L2156" s="108">
        <v>5.0799999999999998E-2</v>
      </c>
      <c r="M2156" s="108"/>
      <c r="N2156" s="108"/>
      <c r="O2156" s="189">
        <f t="shared" si="66"/>
        <v>42156</v>
      </c>
      <c r="Q2156" s="185">
        <f t="shared" si="67"/>
        <v>6.0000000000000331E-4</v>
      </c>
    </row>
    <row r="2157" spans="1:17" x14ac:dyDescent="0.25">
      <c r="A2157" s="105">
        <v>42177</v>
      </c>
      <c r="B2157" t="s">
        <v>121</v>
      </c>
      <c r="C2157" s="108">
        <v>4.3400000000000001E-2</v>
      </c>
      <c r="D2157" s="108">
        <v>4.4299999999999999E-2</v>
      </c>
      <c r="E2157" s="108">
        <v>5.1799999999999999E-2</v>
      </c>
      <c r="F2157" s="108">
        <v>4.65E-2</v>
      </c>
      <c r="G2157" s="187">
        <v>0</v>
      </c>
      <c r="H2157" s="108"/>
      <c r="I2157" s="108">
        <v>4.24E-2</v>
      </c>
      <c r="J2157" s="108"/>
      <c r="K2157" s="108">
        <v>4.4900000000000002E-2</v>
      </c>
      <c r="L2157" s="108">
        <v>5.1799999999999999E-2</v>
      </c>
      <c r="M2157" s="108"/>
      <c r="N2157" s="108"/>
      <c r="O2157" s="189">
        <f t="shared" si="66"/>
        <v>42156</v>
      </c>
      <c r="Q2157" s="185">
        <f t="shared" si="67"/>
        <v>6.0000000000000331E-4</v>
      </c>
    </row>
    <row r="2158" spans="1:17" x14ac:dyDescent="0.25">
      <c r="A2158" s="105">
        <v>42178</v>
      </c>
      <c r="B2158" t="s">
        <v>121</v>
      </c>
      <c r="C2158" s="108">
        <v>4.3900000000000002E-2</v>
      </c>
      <c r="D2158" s="108">
        <v>4.48E-2</v>
      </c>
      <c r="E2158" s="108">
        <v>5.2400000000000002E-2</v>
      </c>
      <c r="F2158" s="108">
        <v>4.7E-2</v>
      </c>
      <c r="G2158" s="187">
        <v>0</v>
      </c>
      <c r="H2158" s="108"/>
      <c r="I2158" s="108">
        <v>4.2800000000000005E-2</v>
      </c>
      <c r="J2158" s="108"/>
      <c r="K2158" s="108">
        <v>4.5400000000000003E-2</v>
      </c>
      <c r="L2158" s="108">
        <v>5.2400000000000002E-2</v>
      </c>
      <c r="M2158" s="108"/>
      <c r="N2158" s="108"/>
      <c r="O2158" s="189">
        <f t="shared" si="66"/>
        <v>42156</v>
      </c>
      <c r="Q2158" s="185">
        <f t="shared" si="67"/>
        <v>6.0000000000000331E-4</v>
      </c>
    </row>
    <row r="2159" spans="1:17" x14ac:dyDescent="0.25">
      <c r="A2159" s="105">
        <v>42179</v>
      </c>
      <c r="B2159" t="s">
        <v>121</v>
      </c>
      <c r="C2159" s="108">
        <v>4.3299999999999998E-2</v>
      </c>
      <c r="D2159" s="108">
        <v>4.4299999999999999E-2</v>
      </c>
      <c r="E2159" s="108">
        <v>5.1900000000000002E-2</v>
      </c>
      <c r="F2159" s="108">
        <v>4.65E-2</v>
      </c>
      <c r="G2159" s="187">
        <v>0</v>
      </c>
      <c r="H2159" s="108"/>
      <c r="I2159" s="108">
        <v>4.2199999999999994E-2</v>
      </c>
      <c r="J2159" s="108"/>
      <c r="K2159" s="108">
        <v>4.4900000000000002E-2</v>
      </c>
      <c r="L2159" s="108">
        <v>5.1900000000000002E-2</v>
      </c>
      <c r="M2159" s="108"/>
      <c r="N2159" s="108"/>
      <c r="O2159" s="189">
        <f t="shared" si="66"/>
        <v>42156</v>
      </c>
      <c r="Q2159" s="185">
        <f t="shared" si="67"/>
        <v>6.0000000000000331E-4</v>
      </c>
    </row>
    <row r="2160" spans="1:17" x14ac:dyDescent="0.25">
      <c r="A2160" s="105">
        <v>42180</v>
      </c>
      <c r="B2160" t="s">
        <v>121</v>
      </c>
      <c r="C2160" s="108">
        <v>4.3400000000000001E-2</v>
      </c>
      <c r="D2160" s="108">
        <v>4.4400000000000002E-2</v>
      </c>
      <c r="E2160" s="108">
        <v>5.1999999999999998E-2</v>
      </c>
      <c r="F2160" s="108">
        <v>4.6600000000000003E-2</v>
      </c>
      <c r="G2160" s="187">
        <v>0</v>
      </c>
      <c r="H2160" s="108"/>
      <c r="I2160" s="108">
        <v>4.2300000000000004E-2</v>
      </c>
      <c r="J2160" s="108"/>
      <c r="K2160" s="108">
        <v>4.4999999999999998E-2</v>
      </c>
      <c r="L2160" s="108">
        <v>5.2000000000000005E-2</v>
      </c>
      <c r="M2160" s="108"/>
      <c r="N2160" s="108"/>
      <c r="O2160" s="189">
        <f t="shared" si="66"/>
        <v>42156</v>
      </c>
      <c r="Q2160" s="185">
        <f t="shared" si="67"/>
        <v>5.9999999999999637E-4</v>
      </c>
    </row>
    <row r="2161" spans="1:17" x14ac:dyDescent="0.25">
      <c r="A2161" s="105">
        <v>42181</v>
      </c>
      <c r="B2161" t="s">
        <v>121</v>
      </c>
      <c r="C2161" s="108">
        <v>4.4299999999999999E-2</v>
      </c>
      <c r="D2161" s="108">
        <v>4.5400000000000003E-2</v>
      </c>
      <c r="E2161" s="108">
        <v>5.2999999999999999E-2</v>
      </c>
      <c r="F2161" s="108">
        <v>4.7600000000000003E-2</v>
      </c>
      <c r="G2161" s="187">
        <v>0</v>
      </c>
      <c r="H2161" s="108"/>
      <c r="I2161" s="108">
        <v>4.3299999999999998E-2</v>
      </c>
      <c r="J2161" s="108"/>
      <c r="K2161" s="108">
        <v>4.5899999999999996E-2</v>
      </c>
      <c r="L2161" s="108">
        <v>5.2999999999999999E-2</v>
      </c>
      <c r="M2161" s="108"/>
      <c r="N2161" s="108"/>
      <c r="O2161" s="189">
        <f t="shared" si="66"/>
        <v>42156</v>
      </c>
      <c r="Q2161" s="185">
        <f t="shared" si="67"/>
        <v>4.9999999999999351E-4</v>
      </c>
    </row>
    <row r="2162" spans="1:17" x14ac:dyDescent="0.25">
      <c r="A2162" s="105">
        <v>42184</v>
      </c>
      <c r="B2162" t="s">
        <v>121</v>
      </c>
      <c r="C2162" s="108">
        <v>4.2799999999999998E-2</v>
      </c>
      <c r="D2162" s="108">
        <v>4.3900000000000002E-2</v>
      </c>
      <c r="E2162" s="108">
        <v>5.1799999999999999E-2</v>
      </c>
      <c r="F2162" s="108">
        <v>4.6199999999999998E-2</v>
      </c>
      <c r="G2162" s="187">
        <v>0</v>
      </c>
      <c r="H2162" s="108"/>
      <c r="I2162" s="108">
        <v>4.1900000000000007E-2</v>
      </c>
      <c r="J2162" s="108"/>
      <c r="K2162" s="108">
        <v>4.4500000000000005E-2</v>
      </c>
      <c r="L2162" s="108">
        <v>5.1699999999999996E-2</v>
      </c>
      <c r="M2162" s="108"/>
      <c r="N2162" s="108"/>
      <c r="O2162" s="189">
        <f t="shared" si="66"/>
        <v>42156</v>
      </c>
      <c r="Q2162" s="185">
        <f t="shared" si="67"/>
        <v>6.0000000000000331E-4</v>
      </c>
    </row>
    <row r="2163" spans="1:17" x14ac:dyDescent="0.25">
      <c r="A2163" s="105">
        <v>42185</v>
      </c>
      <c r="B2163" t="s">
        <v>121</v>
      </c>
      <c r="C2163" s="108">
        <v>4.3299999999999998E-2</v>
      </c>
      <c r="D2163" s="108">
        <v>4.4200000000000003E-2</v>
      </c>
      <c r="E2163" s="108">
        <v>5.1900000000000002E-2</v>
      </c>
      <c r="F2163" s="108">
        <v>4.65E-2</v>
      </c>
      <c r="G2163" s="187">
        <v>0</v>
      </c>
      <c r="H2163" s="108"/>
      <c r="I2163" s="108">
        <v>4.1900000000000007E-2</v>
      </c>
      <c r="J2163" s="108"/>
      <c r="K2163" s="108">
        <v>4.4699999999999997E-2</v>
      </c>
      <c r="L2163" s="108">
        <v>5.1799999999999999E-2</v>
      </c>
      <c r="M2163" s="108"/>
      <c r="N2163" s="108"/>
      <c r="O2163" s="189">
        <f t="shared" si="66"/>
        <v>42156</v>
      </c>
      <c r="Q2163" s="185">
        <f t="shared" si="67"/>
        <v>4.9999999999999351E-4</v>
      </c>
    </row>
    <row r="2164" spans="1:17" x14ac:dyDescent="0.25">
      <c r="A2164" s="105">
        <v>42186</v>
      </c>
      <c r="B2164" t="s">
        <v>121</v>
      </c>
      <c r="C2164" s="108">
        <v>4.3999999999999997E-2</v>
      </c>
      <c r="D2164" s="108">
        <v>4.5100000000000001E-2</v>
      </c>
      <c r="E2164" s="108">
        <v>5.2699999999999997E-2</v>
      </c>
      <c r="F2164" s="108">
        <v>4.7300000000000002E-2</v>
      </c>
      <c r="G2164" s="187">
        <v>0</v>
      </c>
      <c r="H2164" s="108"/>
      <c r="I2164" s="108">
        <v>4.2599999999999999E-2</v>
      </c>
      <c r="J2164" s="108"/>
      <c r="K2164" s="108">
        <v>4.5499999999999999E-2</v>
      </c>
      <c r="L2164" s="108">
        <v>5.2600000000000001E-2</v>
      </c>
      <c r="M2164" s="108"/>
      <c r="N2164" s="108"/>
      <c r="O2164" s="189">
        <f t="shared" si="66"/>
        <v>42186</v>
      </c>
      <c r="Q2164" s="185">
        <f t="shared" si="67"/>
        <v>3.9999999999999758E-4</v>
      </c>
    </row>
    <row r="2165" spans="1:17" x14ac:dyDescent="0.25">
      <c r="A2165" s="105">
        <v>42187</v>
      </c>
      <c r="B2165" t="s">
        <v>121</v>
      </c>
      <c r="C2165" s="108">
        <v>4.3999999999999997E-2</v>
      </c>
      <c r="D2165" s="108">
        <v>4.5100000000000001E-2</v>
      </c>
      <c r="E2165" s="108">
        <v>5.2699999999999997E-2</v>
      </c>
      <c r="F2165" s="108">
        <v>4.7300000000000002E-2</v>
      </c>
      <c r="G2165" s="187">
        <v>0</v>
      </c>
      <c r="H2165" s="108"/>
      <c r="I2165" s="108">
        <v>4.2599999999999999E-2</v>
      </c>
      <c r="J2165" s="108"/>
      <c r="K2165" s="108">
        <v>4.5499999999999999E-2</v>
      </c>
      <c r="L2165" s="108">
        <v>5.2600000000000001E-2</v>
      </c>
      <c r="M2165" s="108"/>
      <c r="N2165" s="108"/>
      <c r="O2165" s="189">
        <f t="shared" si="66"/>
        <v>42186</v>
      </c>
      <c r="Q2165" s="185">
        <f t="shared" si="67"/>
        <v>3.9999999999999758E-4</v>
      </c>
    </row>
    <row r="2166" spans="1:17" x14ac:dyDescent="0.25">
      <c r="A2166" s="105">
        <v>42191</v>
      </c>
      <c r="B2166" t="s">
        <v>121</v>
      </c>
      <c r="C2166" s="108">
        <v>4.2799999999999998E-2</v>
      </c>
      <c r="D2166" s="108">
        <v>4.3900000000000002E-2</v>
      </c>
      <c r="E2166" s="108">
        <v>5.1499999999999997E-2</v>
      </c>
      <c r="F2166" s="108">
        <v>4.6100000000000002E-2</v>
      </c>
      <c r="G2166" s="187">
        <v>0</v>
      </c>
      <c r="H2166" s="108"/>
      <c r="I2166" s="108">
        <v>4.1399999999999999E-2</v>
      </c>
      <c r="J2166" s="108"/>
      <c r="K2166" s="108">
        <v>4.4299999999999999E-2</v>
      </c>
      <c r="L2166" s="108">
        <v>5.1399999999999994E-2</v>
      </c>
      <c r="M2166" s="108"/>
      <c r="N2166" s="108"/>
      <c r="O2166" s="189">
        <f t="shared" si="66"/>
        <v>42186</v>
      </c>
      <c r="Q2166" s="185">
        <f t="shared" si="67"/>
        <v>3.9999999999999758E-4</v>
      </c>
    </row>
    <row r="2167" spans="1:17" x14ac:dyDescent="0.25">
      <c r="A2167" s="105">
        <v>42192</v>
      </c>
      <c r="B2167" t="s">
        <v>121</v>
      </c>
      <c r="C2167" s="108">
        <v>4.2200000000000001E-2</v>
      </c>
      <c r="D2167" s="108">
        <v>4.3400000000000001E-2</v>
      </c>
      <c r="E2167" s="108">
        <v>5.1299999999999998E-2</v>
      </c>
      <c r="F2167" s="108">
        <v>4.5600000000000002E-2</v>
      </c>
      <c r="G2167" s="187">
        <v>0</v>
      </c>
      <c r="H2167" s="108"/>
      <c r="I2167" s="108">
        <v>4.0899999999999999E-2</v>
      </c>
      <c r="J2167" s="108"/>
      <c r="K2167" s="108">
        <v>4.3799999999999999E-2</v>
      </c>
      <c r="L2167" s="108">
        <v>5.1100000000000007E-2</v>
      </c>
      <c r="M2167" s="108"/>
      <c r="N2167" s="108"/>
      <c r="O2167" s="189">
        <f t="shared" si="66"/>
        <v>42186</v>
      </c>
      <c r="Q2167" s="185">
        <f t="shared" si="67"/>
        <v>3.9999999999999758E-4</v>
      </c>
    </row>
    <row r="2168" spans="1:17" x14ac:dyDescent="0.25">
      <c r="A2168" s="105">
        <v>42193</v>
      </c>
      <c r="B2168" t="s">
        <v>121</v>
      </c>
      <c r="C2168" s="108">
        <v>4.2000000000000003E-2</v>
      </c>
      <c r="D2168" s="108">
        <v>4.3099999999999999E-2</v>
      </c>
      <c r="E2168" s="108">
        <v>5.11E-2</v>
      </c>
      <c r="F2168" s="108">
        <v>4.5400000000000003E-2</v>
      </c>
      <c r="G2168" s="187">
        <v>0</v>
      </c>
      <c r="H2168" s="108"/>
      <c r="I2168" s="108">
        <v>4.07E-2</v>
      </c>
      <c r="J2168" s="108"/>
      <c r="K2168" s="108">
        <v>4.3499999999999997E-2</v>
      </c>
      <c r="L2168" s="108">
        <v>5.0900000000000001E-2</v>
      </c>
      <c r="M2168" s="108"/>
      <c r="N2168" s="108"/>
      <c r="O2168" s="189">
        <f t="shared" si="66"/>
        <v>42186</v>
      </c>
      <c r="Q2168" s="185">
        <f t="shared" si="67"/>
        <v>3.9999999999999758E-4</v>
      </c>
    </row>
    <row r="2169" spans="1:17" x14ac:dyDescent="0.25">
      <c r="A2169" s="105">
        <v>42194</v>
      </c>
      <c r="B2169" t="s">
        <v>121</v>
      </c>
      <c r="C2169" s="108">
        <v>4.2999999999999997E-2</v>
      </c>
      <c r="D2169" s="108">
        <v>4.4200000000000003E-2</v>
      </c>
      <c r="E2169" s="108">
        <v>5.2200000000000003E-2</v>
      </c>
      <c r="F2169" s="108">
        <v>4.65E-2</v>
      </c>
      <c r="G2169" s="187">
        <v>0</v>
      </c>
      <c r="H2169" s="108"/>
      <c r="I2169" s="108">
        <v>4.1799999999999997E-2</v>
      </c>
      <c r="J2169" s="108"/>
      <c r="K2169" s="108">
        <v>4.4600000000000001E-2</v>
      </c>
      <c r="L2169" s="108">
        <v>5.2000000000000005E-2</v>
      </c>
      <c r="M2169" s="108"/>
      <c r="N2169" s="108"/>
      <c r="O2169" s="189">
        <f t="shared" si="66"/>
        <v>42186</v>
      </c>
      <c r="Q2169" s="185">
        <f t="shared" si="67"/>
        <v>3.9999999999999758E-4</v>
      </c>
    </row>
    <row r="2170" spans="1:17" x14ac:dyDescent="0.25">
      <c r="A2170" s="105">
        <v>42195</v>
      </c>
      <c r="B2170" t="s">
        <v>121</v>
      </c>
      <c r="C2170" s="108">
        <v>4.41E-2</v>
      </c>
      <c r="D2170" s="108">
        <v>4.5400000000000003E-2</v>
      </c>
      <c r="E2170" s="108">
        <v>5.3400000000000003E-2</v>
      </c>
      <c r="F2170" s="108">
        <v>4.7600000000000003E-2</v>
      </c>
      <c r="G2170" s="187">
        <v>0</v>
      </c>
      <c r="H2170" s="108"/>
      <c r="I2170" s="108">
        <v>4.2900000000000001E-2</v>
      </c>
      <c r="J2170" s="108"/>
      <c r="K2170" s="108">
        <v>4.5700000000000005E-2</v>
      </c>
      <c r="L2170" s="108">
        <v>5.3200000000000004E-2</v>
      </c>
      <c r="M2170" s="108"/>
      <c r="N2170" s="108"/>
      <c r="O2170" s="189">
        <f t="shared" si="66"/>
        <v>42186</v>
      </c>
      <c r="Q2170" s="185">
        <f t="shared" si="67"/>
        <v>3.0000000000000165E-4</v>
      </c>
    </row>
    <row r="2171" spans="1:17" x14ac:dyDescent="0.25">
      <c r="A2171" s="105">
        <v>42198</v>
      </c>
      <c r="B2171" t="s">
        <v>121</v>
      </c>
      <c r="C2171" s="108">
        <v>4.41E-2</v>
      </c>
      <c r="D2171" s="108">
        <v>4.53E-2</v>
      </c>
      <c r="E2171" s="108">
        <v>5.3499999999999999E-2</v>
      </c>
      <c r="F2171" s="108">
        <v>4.7600000000000003E-2</v>
      </c>
      <c r="G2171" s="187">
        <v>0</v>
      </c>
      <c r="H2171" s="108"/>
      <c r="I2171" s="108">
        <v>4.2699999999999995E-2</v>
      </c>
      <c r="J2171" s="108"/>
      <c r="K2171" s="108">
        <v>4.5700000000000005E-2</v>
      </c>
      <c r="L2171" s="108">
        <v>5.3200000000000004E-2</v>
      </c>
      <c r="M2171" s="108"/>
      <c r="N2171" s="108"/>
      <c r="O2171" s="189">
        <f t="shared" si="66"/>
        <v>42186</v>
      </c>
      <c r="Q2171" s="185">
        <f t="shared" si="67"/>
        <v>4.0000000000000452E-4</v>
      </c>
    </row>
    <row r="2172" spans="1:17" x14ac:dyDescent="0.25">
      <c r="A2172" s="105">
        <v>42200</v>
      </c>
      <c r="B2172" t="s">
        <v>121</v>
      </c>
      <c r="C2172" s="108">
        <v>4.3400000000000001E-2</v>
      </c>
      <c r="D2172" s="108">
        <v>4.4600000000000001E-2</v>
      </c>
      <c r="E2172" s="108">
        <v>5.2900000000000003E-2</v>
      </c>
      <c r="F2172" s="108">
        <v>4.7E-2</v>
      </c>
      <c r="G2172" s="187">
        <v>0</v>
      </c>
      <c r="H2172" s="108"/>
      <c r="I2172" s="108">
        <v>4.2000000000000003E-2</v>
      </c>
      <c r="J2172" s="108"/>
      <c r="K2172" s="108">
        <v>4.5100000000000001E-2</v>
      </c>
      <c r="L2172" s="108">
        <v>5.2699999999999997E-2</v>
      </c>
      <c r="M2172" s="108"/>
      <c r="N2172" s="108"/>
      <c r="O2172" s="189">
        <f t="shared" si="66"/>
        <v>42186</v>
      </c>
      <c r="Q2172" s="185">
        <f t="shared" si="67"/>
        <v>5.0000000000000044E-4</v>
      </c>
    </row>
    <row r="2173" spans="1:17" x14ac:dyDescent="0.25">
      <c r="A2173" s="105">
        <v>42201</v>
      </c>
      <c r="B2173" t="s">
        <v>121</v>
      </c>
      <c r="C2173" s="108">
        <v>4.3200000000000002E-2</v>
      </c>
      <c r="D2173" s="108">
        <v>4.4499999999999998E-2</v>
      </c>
      <c r="E2173" s="108">
        <v>5.2600000000000001E-2</v>
      </c>
      <c r="F2173" s="108">
        <v>4.6800000000000001E-2</v>
      </c>
      <c r="G2173" s="187">
        <v>0</v>
      </c>
      <c r="H2173" s="108"/>
      <c r="I2173" s="108">
        <v>4.1900000000000007E-2</v>
      </c>
      <c r="J2173" s="108"/>
      <c r="K2173" s="108">
        <v>4.4900000000000002E-2</v>
      </c>
      <c r="L2173" s="108">
        <v>5.2400000000000002E-2</v>
      </c>
      <c r="M2173" s="108"/>
      <c r="N2173" s="108"/>
      <c r="O2173" s="189">
        <f t="shared" si="66"/>
        <v>42186</v>
      </c>
      <c r="Q2173" s="185">
        <f t="shared" si="67"/>
        <v>4.0000000000000452E-4</v>
      </c>
    </row>
    <row r="2174" spans="1:17" x14ac:dyDescent="0.25">
      <c r="A2174" s="105">
        <v>42202</v>
      </c>
      <c r="B2174" t="s">
        <v>121</v>
      </c>
      <c r="C2174" s="108">
        <v>4.2799999999999998E-2</v>
      </c>
      <c r="D2174" s="108">
        <v>4.41E-2</v>
      </c>
      <c r="E2174" s="108">
        <v>5.2299999999999999E-2</v>
      </c>
      <c r="F2174" s="108">
        <v>4.6399999999999997E-2</v>
      </c>
      <c r="G2174" s="187">
        <v>0</v>
      </c>
      <c r="H2174" s="108"/>
      <c r="I2174" s="108">
        <v>4.1599999999999998E-2</v>
      </c>
      <c r="J2174" s="108"/>
      <c r="K2174" s="108">
        <v>4.4600000000000001E-2</v>
      </c>
      <c r="L2174" s="108">
        <v>5.21E-2</v>
      </c>
      <c r="M2174" s="108"/>
      <c r="N2174" s="108"/>
      <c r="O2174" s="189">
        <f t="shared" si="66"/>
        <v>42186</v>
      </c>
      <c r="Q2174" s="185">
        <f t="shared" si="67"/>
        <v>5.0000000000000044E-4</v>
      </c>
    </row>
    <row r="2175" spans="1:17" x14ac:dyDescent="0.25">
      <c r="A2175" s="105">
        <v>42205</v>
      </c>
      <c r="B2175" t="s">
        <v>121</v>
      </c>
      <c r="C2175" s="108">
        <v>4.3099999999999999E-2</v>
      </c>
      <c r="D2175" s="108">
        <v>4.4400000000000002E-2</v>
      </c>
      <c r="E2175" s="108">
        <v>5.2499999999999998E-2</v>
      </c>
      <c r="F2175" s="108">
        <v>4.6699999999999998E-2</v>
      </c>
      <c r="G2175" s="187">
        <v>0</v>
      </c>
      <c r="H2175" s="108"/>
      <c r="I2175" s="108">
        <v>4.1799999999999997E-2</v>
      </c>
      <c r="J2175" s="108"/>
      <c r="K2175" s="108">
        <v>4.4900000000000002E-2</v>
      </c>
      <c r="L2175" s="108">
        <v>5.2400000000000002E-2</v>
      </c>
      <c r="M2175" s="108"/>
      <c r="N2175" s="108"/>
      <c r="O2175" s="189">
        <f t="shared" si="66"/>
        <v>42186</v>
      </c>
      <c r="Q2175" s="185">
        <f t="shared" si="67"/>
        <v>5.0000000000000044E-4</v>
      </c>
    </row>
    <row r="2176" spans="1:17" x14ac:dyDescent="0.25">
      <c r="A2176" s="105">
        <v>42206</v>
      </c>
      <c r="B2176" t="s">
        <v>121</v>
      </c>
      <c r="C2176" s="108">
        <v>4.2799999999999998E-2</v>
      </c>
      <c r="D2176" s="108">
        <v>4.41E-2</v>
      </c>
      <c r="E2176" s="108">
        <v>5.2299999999999999E-2</v>
      </c>
      <c r="F2176" s="108">
        <v>4.6399999999999997E-2</v>
      </c>
      <c r="G2176" s="187">
        <v>0</v>
      </c>
      <c r="H2176" s="108"/>
      <c r="I2176" s="108">
        <v>4.1799999999999997E-2</v>
      </c>
      <c r="J2176" s="108"/>
      <c r="K2176" s="108">
        <v>4.4600000000000001E-2</v>
      </c>
      <c r="L2176" s="108">
        <v>5.2199999999999996E-2</v>
      </c>
      <c r="M2176" s="108"/>
      <c r="N2176" s="108"/>
      <c r="O2176" s="189">
        <f t="shared" si="66"/>
        <v>42186</v>
      </c>
      <c r="Q2176" s="185">
        <f t="shared" si="67"/>
        <v>5.0000000000000044E-4</v>
      </c>
    </row>
    <row r="2177" spans="1:17" x14ac:dyDescent="0.25">
      <c r="A2177" s="105">
        <v>42207</v>
      </c>
      <c r="B2177" t="s">
        <v>121</v>
      </c>
      <c r="C2177" s="108">
        <v>4.24E-2</v>
      </c>
      <c r="D2177" s="108">
        <v>4.3799999999999999E-2</v>
      </c>
      <c r="E2177" s="108">
        <v>5.1999999999999998E-2</v>
      </c>
      <c r="F2177" s="108">
        <v>4.6100000000000002E-2</v>
      </c>
      <c r="G2177" s="187">
        <v>0</v>
      </c>
      <c r="H2177" s="108"/>
      <c r="I2177" s="108">
        <v>4.1299999999999996E-2</v>
      </c>
      <c r="J2177" s="108"/>
      <c r="K2177" s="108">
        <v>4.4299999999999999E-2</v>
      </c>
      <c r="L2177" s="108">
        <v>5.1799999999999999E-2</v>
      </c>
      <c r="M2177" s="108"/>
      <c r="N2177" s="108"/>
      <c r="O2177" s="189">
        <f t="shared" si="66"/>
        <v>42186</v>
      </c>
      <c r="Q2177" s="185">
        <f t="shared" si="67"/>
        <v>5.0000000000000044E-4</v>
      </c>
    </row>
    <row r="2178" spans="1:17" x14ac:dyDescent="0.25">
      <c r="A2178" s="105">
        <v>42208</v>
      </c>
      <c r="B2178" t="s">
        <v>121</v>
      </c>
      <c r="C2178" s="108">
        <v>4.1700000000000001E-2</v>
      </c>
      <c r="D2178" s="108">
        <v>4.3200000000000002E-2</v>
      </c>
      <c r="E2178" s="108">
        <v>5.1499999999999997E-2</v>
      </c>
      <c r="F2178" s="108">
        <v>4.5499999999999999E-2</v>
      </c>
      <c r="G2178" s="187">
        <v>0</v>
      </c>
      <c r="H2178" s="108"/>
      <c r="I2178" s="108">
        <v>4.0800000000000003E-2</v>
      </c>
      <c r="J2178" s="108"/>
      <c r="K2178" s="108">
        <v>4.3700000000000003E-2</v>
      </c>
      <c r="L2178" s="108">
        <v>5.1299999999999998E-2</v>
      </c>
      <c r="M2178" s="108"/>
      <c r="N2178" s="108"/>
      <c r="O2178" s="189">
        <f t="shared" si="66"/>
        <v>42186</v>
      </c>
      <c r="Q2178" s="185">
        <f t="shared" si="67"/>
        <v>5.0000000000000044E-4</v>
      </c>
    </row>
    <row r="2179" spans="1:17" x14ac:dyDescent="0.25">
      <c r="A2179" s="105">
        <v>42209</v>
      </c>
      <c r="B2179" t="s">
        <v>121</v>
      </c>
      <c r="C2179" s="108">
        <v>4.1700000000000001E-2</v>
      </c>
      <c r="D2179" s="108">
        <v>4.3099999999999999E-2</v>
      </c>
      <c r="E2179" s="108">
        <v>5.1499999999999997E-2</v>
      </c>
      <c r="F2179" s="108">
        <v>4.5400000000000003E-2</v>
      </c>
      <c r="G2179" s="187">
        <v>0</v>
      </c>
      <c r="H2179" s="108"/>
      <c r="I2179" s="108">
        <v>4.07E-2</v>
      </c>
      <c r="J2179" s="108"/>
      <c r="K2179" s="108">
        <v>4.36E-2</v>
      </c>
      <c r="L2179" s="108">
        <v>5.1399999999999994E-2</v>
      </c>
      <c r="M2179" s="108"/>
      <c r="N2179" s="108"/>
      <c r="O2179" s="189">
        <f t="shared" si="66"/>
        <v>42186</v>
      </c>
      <c r="Q2179" s="185">
        <f t="shared" si="67"/>
        <v>5.0000000000000044E-4</v>
      </c>
    </row>
    <row r="2180" spans="1:17" x14ac:dyDescent="0.25">
      <c r="A2180" s="105">
        <v>42212</v>
      </c>
      <c r="B2180" t="s">
        <v>121</v>
      </c>
      <c r="C2180" s="108">
        <v>4.1399999999999999E-2</v>
      </c>
      <c r="D2180" s="108">
        <v>4.2799999999999998E-2</v>
      </c>
      <c r="E2180" s="108">
        <v>5.1499999999999997E-2</v>
      </c>
      <c r="F2180" s="108">
        <v>4.5199999999999997E-2</v>
      </c>
      <c r="G2180" s="187">
        <v>0</v>
      </c>
      <c r="H2180" s="108"/>
      <c r="I2180" s="108">
        <v>4.0399999999999998E-2</v>
      </c>
      <c r="J2180" s="108"/>
      <c r="K2180" s="108">
        <v>4.3299999999999998E-2</v>
      </c>
      <c r="L2180" s="108">
        <v>5.1299999999999998E-2</v>
      </c>
      <c r="M2180" s="108"/>
      <c r="N2180" s="108"/>
      <c r="O2180" s="189">
        <f t="shared" si="66"/>
        <v>42186</v>
      </c>
      <c r="Q2180" s="185">
        <f t="shared" si="67"/>
        <v>5.0000000000000044E-4</v>
      </c>
    </row>
    <row r="2181" spans="1:17" x14ac:dyDescent="0.25">
      <c r="A2181" s="105">
        <v>42213</v>
      </c>
      <c r="B2181" t="s">
        <v>121</v>
      </c>
      <c r="C2181" s="108">
        <v>4.1599999999999998E-2</v>
      </c>
      <c r="D2181" s="108">
        <v>4.2999999999999997E-2</v>
      </c>
      <c r="E2181" s="108">
        <v>5.21E-2</v>
      </c>
      <c r="F2181" s="108">
        <v>4.5600000000000002E-2</v>
      </c>
      <c r="G2181" s="187">
        <v>0</v>
      </c>
      <c r="H2181" s="108"/>
      <c r="I2181" s="108">
        <v>4.0599999999999997E-2</v>
      </c>
      <c r="J2181" s="108"/>
      <c r="K2181" s="108">
        <v>4.36E-2</v>
      </c>
      <c r="L2181" s="108">
        <v>5.1699999999999996E-2</v>
      </c>
      <c r="M2181" s="108"/>
      <c r="N2181" s="108"/>
      <c r="O2181" s="189">
        <f t="shared" ref="O2181:O2244" si="68">DATE(YEAR(A2181),MONTH(A2181),1)</f>
        <v>42186</v>
      </c>
      <c r="Q2181" s="185">
        <f t="shared" ref="Q2181:Q2244" si="69">K2181-D2181</f>
        <v>6.0000000000000331E-4</v>
      </c>
    </row>
    <row r="2182" spans="1:17" x14ac:dyDescent="0.25">
      <c r="A2182" s="105">
        <v>42214</v>
      </c>
      <c r="B2182" t="s">
        <v>121</v>
      </c>
      <c r="C2182" s="108">
        <v>4.19E-2</v>
      </c>
      <c r="D2182" s="108">
        <v>4.3200000000000002E-2</v>
      </c>
      <c r="E2182" s="108">
        <v>5.2299999999999999E-2</v>
      </c>
      <c r="F2182" s="108">
        <v>4.58E-2</v>
      </c>
      <c r="G2182" s="187">
        <v>0</v>
      </c>
      <c r="H2182" s="108"/>
      <c r="I2182" s="108">
        <v>4.0899999999999999E-2</v>
      </c>
      <c r="J2182" s="108"/>
      <c r="K2182" s="108">
        <v>4.3899999999999995E-2</v>
      </c>
      <c r="L2182" s="108">
        <v>5.1900000000000002E-2</v>
      </c>
      <c r="M2182" s="108"/>
      <c r="N2182" s="108"/>
      <c r="O2182" s="189">
        <f t="shared" si="68"/>
        <v>42186</v>
      </c>
      <c r="Q2182" s="185">
        <f t="shared" si="69"/>
        <v>6.999999999999923E-4</v>
      </c>
    </row>
    <row r="2183" spans="1:17" x14ac:dyDescent="0.25">
      <c r="A2183" s="105">
        <v>42215</v>
      </c>
      <c r="B2183" t="s">
        <v>121</v>
      </c>
      <c r="C2183" s="108">
        <v>4.1799999999999997E-2</v>
      </c>
      <c r="D2183" s="108">
        <v>4.2999999999999997E-2</v>
      </c>
      <c r="E2183" s="108">
        <v>5.1900000000000002E-2</v>
      </c>
      <c r="F2183" s="108">
        <v>4.5600000000000002E-2</v>
      </c>
      <c r="G2183" s="187">
        <v>0</v>
      </c>
      <c r="H2183" s="108"/>
      <c r="I2183" s="108">
        <v>4.0500000000000001E-2</v>
      </c>
      <c r="J2183" s="108"/>
      <c r="K2183" s="108">
        <v>4.36E-2</v>
      </c>
      <c r="L2183" s="108">
        <v>5.16E-2</v>
      </c>
      <c r="M2183" s="108"/>
      <c r="N2183" s="108"/>
      <c r="O2183" s="189">
        <f t="shared" si="68"/>
        <v>42186</v>
      </c>
      <c r="Q2183" s="185">
        <f t="shared" si="69"/>
        <v>6.0000000000000331E-4</v>
      </c>
    </row>
    <row r="2184" spans="1:17" x14ac:dyDescent="0.25">
      <c r="A2184" s="105">
        <v>42216</v>
      </c>
      <c r="B2184" t="s">
        <v>121</v>
      </c>
      <c r="C2184" s="108">
        <v>4.1799999999999997E-2</v>
      </c>
      <c r="D2184" s="108">
        <v>4.2999999999999997E-2</v>
      </c>
      <c r="E2184" s="108">
        <v>5.16E-2</v>
      </c>
      <c r="F2184" s="108">
        <v>4.5499999999999999E-2</v>
      </c>
      <c r="G2184" s="187">
        <v>0</v>
      </c>
      <c r="H2184" s="108"/>
      <c r="I2184" s="108">
        <v>4.07E-2</v>
      </c>
      <c r="J2184" s="108"/>
      <c r="K2184" s="108">
        <v>4.3499999999999997E-2</v>
      </c>
      <c r="L2184" s="108">
        <v>5.1399999999999994E-2</v>
      </c>
      <c r="M2184" s="108"/>
      <c r="N2184" s="108"/>
      <c r="O2184" s="189">
        <f t="shared" si="68"/>
        <v>42186</v>
      </c>
      <c r="Q2184" s="185">
        <f t="shared" si="69"/>
        <v>5.0000000000000044E-4</v>
      </c>
    </row>
    <row r="2185" spans="1:17" x14ac:dyDescent="0.25">
      <c r="A2185" s="105">
        <v>42219</v>
      </c>
      <c r="B2185" t="s">
        <v>121</v>
      </c>
      <c r="C2185" s="108">
        <v>4.1099999999999998E-2</v>
      </c>
      <c r="D2185" s="108">
        <v>4.2200000000000001E-2</v>
      </c>
      <c r="E2185" s="108">
        <v>5.11E-2</v>
      </c>
      <c r="F2185" s="108">
        <v>4.48E-2</v>
      </c>
      <c r="G2185" s="187">
        <v>0</v>
      </c>
      <c r="H2185" s="108"/>
      <c r="I2185" s="108">
        <v>3.9900000000000005E-2</v>
      </c>
      <c r="J2185" s="108"/>
      <c r="K2185" s="108">
        <v>4.2800000000000005E-2</v>
      </c>
      <c r="L2185" s="108">
        <v>5.0799999999999998E-2</v>
      </c>
      <c r="M2185" s="108"/>
      <c r="N2185" s="108"/>
      <c r="O2185" s="189">
        <f t="shared" si="68"/>
        <v>42217</v>
      </c>
      <c r="Q2185" s="185">
        <f t="shared" si="69"/>
        <v>6.0000000000000331E-4</v>
      </c>
    </row>
    <row r="2186" spans="1:17" x14ac:dyDescent="0.25">
      <c r="A2186" s="105">
        <v>42220</v>
      </c>
      <c r="B2186" t="s">
        <v>121</v>
      </c>
      <c r="C2186" s="108">
        <v>4.1399999999999999E-2</v>
      </c>
      <c r="D2186" s="108">
        <v>4.2500000000000003E-2</v>
      </c>
      <c r="E2186" s="108">
        <v>5.1400000000000001E-2</v>
      </c>
      <c r="F2186" s="108">
        <v>4.5100000000000001E-2</v>
      </c>
      <c r="G2186" s="187">
        <v>0</v>
      </c>
      <c r="H2186" s="108"/>
      <c r="I2186" s="108">
        <v>4.0199999999999993E-2</v>
      </c>
      <c r="J2186" s="108"/>
      <c r="K2186" s="108">
        <v>4.3099999999999999E-2</v>
      </c>
      <c r="L2186" s="108">
        <v>5.1100000000000007E-2</v>
      </c>
      <c r="M2186" s="108"/>
      <c r="N2186" s="108"/>
      <c r="O2186" s="189">
        <f t="shared" si="68"/>
        <v>42217</v>
      </c>
      <c r="Q2186" s="185">
        <f t="shared" si="69"/>
        <v>5.9999999999999637E-4</v>
      </c>
    </row>
    <row r="2187" spans="1:17" x14ac:dyDescent="0.25">
      <c r="A2187" s="105">
        <v>42221</v>
      </c>
      <c r="B2187" t="s">
        <v>121</v>
      </c>
      <c r="C2187" s="108">
        <v>4.2000000000000003E-2</v>
      </c>
      <c r="D2187" s="108">
        <v>4.3099999999999999E-2</v>
      </c>
      <c r="E2187" s="108">
        <v>5.1999999999999998E-2</v>
      </c>
      <c r="F2187" s="108">
        <v>4.5699999999999998E-2</v>
      </c>
      <c r="G2187" s="187">
        <v>0</v>
      </c>
      <c r="H2187" s="108"/>
      <c r="I2187" s="108">
        <v>4.0800000000000003E-2</v>
      </c>
      <c r="J2187" s="108"/>
      <c r="K2187" s="108">
        <v>4.3700000000000003E-2</v>
      </c>
      <c r="L2187" s="108">
        <v>5.1799999999999999E-2</v>
      </c>
      <c r="M2187" s="108"/>
      <c r="N2187" s="108"/>
      <c r="O2187" s="189">
        <f t="shared" si="68"/>
        <v>42217</v>
      </c>
      <c r="Q2187" s="185">
        <f t="shared" si="69"/>
        <v>6.0000000000000331E-4</v>
      </c>
    </row>
    <row r="2188" spans="1:17" x14ac:dyDescent="0.25">
      <c r="A2188" s="105">
        <v>42222</v>
      </c>
      <c r="B2188" t="s">
        <v>121</v>
      </c>
      <c r="C2188" s="108">
        <v>4.1599999999999998E-2</v>
      </c>
      <c r="D2188" s="108">
        <v>4.2900000000000001E-2</v>
      </c>
      <c r="E2188" s="108">
        <v>5.1700000000000003E-2</v>
      </c>
      <c r="F2188" s="108">
        <v>4.5400000000000003E-2</v>
      </c>
      <c r="G2188" s="187">
        <v>0</v>
      </c>
      <c r="H2188" s="108"/>
      <c r="I2188" s="108">
        <v>4.0599999999999997E-2</v>
      </c>
      <c r="J2188" s="108"/>
      <c r="K2188" s="108">
        <v>4.3499999999999997E-2</v>
      </c>
      <c r="L2188" s="108">
        <v>5.1500000000000004E-2</v>
      </c>
      <c r="M2188" s="108"/>
      <c r="N2188" s="108"/>
      <c r="O2188" s="189">
        <f t="shared" si="68"/>
        <v>42217</v>
      </c>
      <c r="Q2188" s="185">
        <f t="shared" si="69"/>
        <v>5.9999999999999637E-4</v>
      </c>
    </row>
    <row r="2189" spans="1:17" x14ac:dyDescent="0.25">
      <c r="A2189" s="105">
        <v>42223</v>
      </c>
      <c r="B2189" t="s">
        <v>121</v>
      </c>
      <c r="C2189" s="108">
        <v>4.0800000000000003E-2</v>
      </c>
      <c r="D2189" s="108">
        <v>4.2000000000000003E-2</v>
      </c>
      <c r="E2189" s="108">
        <v>5.11E-2</v>
      </c>
      <c r="F2189" s="108">
        <v>4.4600000000000001E-2</v>
      </c>
      <c r="G2189" s="187">
        <v>0</v>
      </c>
      <c r="H2189" s="108"/>
      <c r="I2189" s="108">
        <v>3.9599999999999996E-2</v>
      </c>
      <c r="J2189" s="108"/>
      <c r="K2189" s="108">
        <v>4.2699999999999995E-2</v>
      </c>
      <c r="L2189" s="108">
        <v>5.0900000000000001E-2</v>
      </c>
      <c r="M2189" s="108"/>
      <c r="N2189" s="108"/>
      <c r="O2189" s="189">
        <f t="shared" si="68"/>
        <v>42217</v>
      </c>
      <c r="Q2189" s="185">
        <f t="shared" si="69"/>
        <v>6.999999999999923E-4</v>
      </c>
    </row>
    <row r="2190" spans="1:17" x14ac:dyDescent="0.25">
      <c r="A2190" s="105">
        <v>42226</v>
      </c>
      <c r="B2190" t="s">
        <v>121</v>
      </c>
      <c r="C2190" s="108">
        <v>4.1599999999999998E-2</v>
      </c>
      <c r="D2190" s="108">
        <v>4.2900000000000001E-2</v>
      </c>
      <c r="E2190" s="108">
        <v>5.1900000000000002E-2</v>
      </c>
      <c r="F2190" s="108">
        <v>4.5499999999999999E-2</v>
      </c>
      <c r="G2190" s="187">
        <v>0</v>
      </c>
      <c r="H2190" s="108"/>
      <c r="I2190" s="108">
        <v>4.0599999999999997E-2</v>
      </c>
      <c r="J2190" s="108"/>
      <c r="K2190" s="108">
        <v>4.3499999999999997E-2</v>
      </c>
      <c r="L2190" s="108">
        <v>5.1699999999999996E-2</v>
      </c>
      <c r="M2190" s="108"/>
      <c r="N2190" s="108"/>
      <c r="O2190" s="189">
        <f t="shared" si="68"/>
        <v>42217</v>
      </c>
      <c r="Q2190" s="185">
        <f t="shared" si="69"/>
        <v>5.9999999999999637E-4</v>
      </c>
    </row>
    <row r="2191" spans="1:17" x14ac:dyDescent="0.25">
      <c r="A2191" s="105">
        <v>42227</v>
      </c>
      <c r="B2191" t="s">
        <v>121</v>
      </c>
      <c r="C2191" s="108">
        <v>4.07E-2</v>
      </c>
      <c r="D2191" s="108">
        <v>4.19E-2</v>
      </c>
      <c r="E2191" s="108">
        <v>5.11E-2</v>
      </c>
      <c r="F2191" s="108">
        <v>4.4600000000000001E-2</v>
      </c>
      <c r="G2191" s="187">
        <v>0</v>
      </c>
      <c r="H2191" s="108"/>
      <c r="I2191" s="108">
        <v>3.9599999999999996E-2</v>
      </c>
      <c r="J2191" s="108"/>
      <c r="K2191" s="108">
        <v>4.2599999999999999E-2</v>
      </c>
      <c r="L2191" s="108">
        <v>5.0900000000000001E-2</v>
      </c>
      <c r="M2191" s="108"/>
      <c r="N2191" s="108"/>
      <c r="O2191" s="189">
        <f t="shared" si="68"/>
        <v>42217</v>
      </c>
      <c r="Q2191" s="185">
        <f t="shared" si="69"/>
        <v>6.9999999999999923E-4</v>
      </c>
    </row>
    <row r="2192" spans="1:17" x14ac:dyDescent="0.25">
      <c r="A2192" s="105">
        <v>42228</v>
      </c>
      <c r="B2192" t="s">
        <v>121</v>
      </c>
      <c r="C2192" s="108">
        <v>4.0800000000000003E-2</v>
      </c>
      <c r="D2192" s="108">
        <v>4.2099999999999999E-2</v>
      </c>
      <c r="E2192" s="108">
        <v>5.1299999999999998E-2</v>
      </c>
      <c r="F2192" s="108">
        <v>4.4699999999999997E-2</v>
      </c>
      <c r="G2192" s="187">
        <v>0</v>
      </c>
      <c r="H2192" s="108"/>
      <c r="I2192" s="108">
        <v>0.04</v>
      </c>
      <c r="J2192" s="108"/>
      <c r="K2192" s="108">
        <v>4.2800000000000005E-2</v>
      </c>
      <c r="L2192" s="108">
        <v>5.1100000000000007E-2</v>
      </c>
      <c r="M2192" s="108"/>
      <c r="N2192" s="108"/>
      <c r="O2192" s="189">
        <f t="shared" si="68"/>
        <v>42217</v>
      </c>
      <c r="Q2192" s="185">
        <f t="shared" si="69"/>
        <v>7.0000000000000617E-4</v>
      </c>
    </row>
    <row r="2193" spans="1:17" x14ac:dyDescent="0.25">
      <c r="A2193" s="105">
        <v>42229</v>
      </c>
      <c r="B2193" t="s">
        <v>121</v>
      </c>
      <c r="C2193" s="108">
        <v>4.1200000000000001E-2</v>
      </c>
      <c r="D2193" s="108">
        <v>4.2500000000000003E-2</v>
      </c>
      <c r="E2193" s="108">
        <v>5.1999999999999998E-2</v>
      </c>
      <c r="F2193" s="108">
        <v>4.5199999999999997E-2</v>
      </c>
      <c r="G2193" s="187">
        <v>0</v>
      </c>
      <c r="H2193" s="108"/>
      <c r="I2193" s="108">
        <v>4.0399999999999998E-2</v>
      </c>
      <c r="J2193" s="108"/>
      <c r="K2193" s="108">
        <v>4.3200000000000002E-2</v>
      </c>
      <c r="L2193" s="108">
        <v>5.1699999999999996E-2</v>
      </c>
      <c r="M2193" s="108"/>
      <c r="N2193" s="108"/>
      <c r="O2193" s="189">
        <f t="shared" si="68"/>
        <v>42217</v>
      </c>
      <c r="Q2193" s="185">
        <f t="shared" si="69"/>
        <v>6.9999999999999923E-4</v>
      </c>
    </row>
    <row r="2194" spans="1:17" x14ac:dyDescent="0.25">
      <c r="A2194" s="105">
        <v>42230</v>
      </c>
      <c r="B2194" t="s">
        <v>121</v>
      </c>
      <c r="C2194" s="108">
        <v>4.1200000000000001E-2</v>
      </c>
      <c r="D2194" s="108">
        <v>4.2299999999999997E-2</v>
      </c>
      <c r="E2194" s="108">
        <v>5.1999999999999998E-2</v>
      </c>
      <c r="F2194" s="108">
        <v>4.5199999999999997E-2</v>
      </c>
      <c r="G2194" s="187">
        <v>0</v>
      </c>
      <c r="H2194" s="108"/>
      <c r="I2194" s="108">
        <v>4.0300000000000002E-2</v>
      </c>
      <c r="J2194" s="108"/>
      <c r="K2194" s="108">
        <v>4.3099999999999999E-2</v>
      </c>
      <c r="L2194" s="108">
        <v>5.1699999999999996E-2</v>
      </c>
      <c r="M2194" s="108"/>
      <c r="N2194" s="108"/>
      <c r="O2194" s="189">
        <f t="shared" si="68"/>
        <v>42217</v>
      </c>
      <c r="Q2194" s="185">
        <f t="shared" si="69"/>
        <v>8.000000000000021E-4</v>
      </c>
    </row>
    <row r="2195" spans="1:17" x14ac:dyDescent="0.25">
      <c r="A2195" s="105">
        <v>42233</v>
      </c>
      <c r="B2195" t="s">
        <v>121</v>
      </c>
      <c r="C2195" s="108">
        <v>4.0800000000000003E-2</v>
      </c>
      <c r="D2195" s="108">
        <v>4.19E-2</v>
      </c>
      <c r="E2195" s="108">
        <v>5.16E-2</v>
      </c>
      <c r="F2195" s="108">
        <v>4.48E-2</v>
      </c>
      <c r="G2195" s="187">
        <v>0</v>
      </c>
      <c r="H2195" s="108"/>
      <c r="I2195" s="108">
        <v>3.9900000000000005E-2</v>
      </c>
      <c r="J2195" s="108"/>
      <c r="K2195" s="108">
        <v>4.2699999999999995E-2</v>
      </c>
      <c r="L2195" s="108">
        <v>5.1299999999999998E-2</v>
      </c>
      <c r="M2195" s="108"/>
      <c r="N2195" s="108"/>
      <c r="O2195" s="189">
        <f t="shared" si="68"/>
        <v>42217</v>
      </c>
      <c r="Q2195" s="185">
        <f t="shared" si="69"/>
        <v>7.9999999999999516E-4</v>
      </c>
    </row>
    <row r="2196" spans="1:17" x14ac:dyDescent="0.25">
      <c r="A2196" s="105">
        <v>42234</v>
      </c>
      <c r="B2196" t="s">
        <v>121</v>
      </c>
      <c r="C2196" s="108">
        <v>4.1500000000000002E-2</v>
      </c>
      <c r="D2196" s="108">
        <v>4.2599999999999999E-2</v>
      </c>
      <c r="E2196" s="108">
        <v>5.2600000000000001E-2</v>
      </c>
      <c r="F2196" s="108">
        <v>4.5600000000000002E-2</v>
      </c>
      <c r="G2196" s="187">
        <v>0</v>
      </c>
      <c r="H2196" s="108"/>
      <c r="I2196" s="108">
        <v>4.0399999999999998E-2</v>
      </c>
      <c r="J2196" s="108"/>
      <c r="K2196" s="108">
        <v>4.3299999999999998E-2</v>
      </c>
      <c r="L2196" s="108">
        <v>5.21E-2</v>
      </c>
      <c r="M2196" s="108"/>
      <c r="N2196" s="108"/>
      <c r="O2196" s="189">
        <f t="shared" si="68"/>
        <v>42217</v>
      </c>
      <c r="Q2196" s="185">
        <f t="shared" si="69"/>
        <v>6.9999999999999923E-4</v>
      </c>
    </row>
    <row r="2197" spans="1:17" x14ac:dyDescent="0.25">
      <c r="A2197" s="105">
        <v>42235</v>
      </c>
      <c r="B2197" t="s">
        <v>121</v>
      </c>
      <c r="C2197" s="108">
        <v>4.1099999999999998E-2</v>
      </c>
      <c r="D2197" s="108">
        <v>4.2200000000000001E-2</v>
      </c>
      <c r="E2197" s="108">
        <v>5.2299999999999999E-2</v>
      </c>
      <c r="F2197" s="108">
        <v>4.5199999999999997E-2</v>
      </c>
      <c r="G2197" s="187">
        <v>0</v>
      </c>
      <c r="H2197" s="108"/>
      <c r="I2197" s="108">
        <v>0.04</v>
      </c>
      <c r="J2197" s="108"/>
      <c r="K2197" s="108">
        <v>4.2900000000000001E-2</v>
      </c>
      <c r="L2197" s="108">
        <v>5.1799999999999999E-2</v>
      </c>
      <c r="M2197" s="108"/>
      <c r="N2197" s="108"/>
      <c r="O2197" s="189">
        <f t="shared" si="68"/>
        <v>42217</v>
      </c>
      <c r="Q2197" s="185">
        <f t="shared" si="69"/>
        <v>6.9999999999999923E-4</v>
      </c>
    </row>
    <row r="2198" spans="1:17" x14ac:dyDescent="0.25">
      <c r="A2198" s="105">
        <v>42236</v>
      </c>
      <c r="B2198" t="s">
        <v>121</v>
      </c>
      <c r="C2198" s="108">
        <v>4.0399999999999998E-2</v>
      </c>
      <c r="D2198" s="108">
        <v>4.1599999999999998E-2</v>
      </c>
      <c r="E2198" s="108">
        <v>5.1799999999999999E-2</v>
      </c>
      <c r="F2198" s="108">
        <v>4.4600000000000001E-2</v>
      </c>
      <c r="G2198" s="187">
        <v>0</v>
      </c>
      <c r="H2198" s="108"/>
      <c r="I2198" s="108">
        <v>3.9699999999999999E-2</v>
      </c>
      <c r="J2198" s="108"/>
      <c r="K2198" s="108">
        <v>4.2300000000000004E-2</v>
      </c>
      <c r="L2198" s="108">
        <v>5.1299999999999998E-2</v>
      </c>
      <c r="M2198" s="108"/>
      <c r="N2198" s="108"/>
      <c r="O2198" s="189">
        <f t="shared" si="68"/>
        <v>42217</v>
      </c>
      <c r="Q2198" s="185">
        <f t="shared" si="69"/>
        <v>7.0000000000000617E-4</v>
      </c>
    </row>
    <row r="2199" spans="1:17" x14ac:dyDescent="0.25">
      <c r="A2199" s="105">
        <v>42237</v>
      </c>
      <c r="B2199" t="s">
        <v>121</v>
      </c>
      <c r="C2199" s="108">
        <v>4.0300000000000002E-2</v>
      </c>
      <c r="D2199" s="108">
        <v>4.1500000000000002E-2</v>
      </c>
      <c r="E2199" s="108">
        <v>5.1900000000000002E-2</v>
      </c>
      <c r="F2199" s="108">
        <v>4.4600000000000001E-2</v>
      </c>
      <c r="G2199" s="187">
        <v>0</v>
      </c>
      <c r="H2199" s="108"/>
      <c r="I2199" s="108">
        <v>3.95E-2</v>
      </c>
      <c r="J2199" s="108"/>
      <c r="K2199" s="108">
        <v>4.2199999999999994E-2</v>
      </c>
      <c r="L2199" s="108">
        <v>5.1500000000000004E-2</v>
      </c>
      <c r="M2199" s="108"/>
      <c r="N2199" s="108"/>
      <c r="O2199" s="189">
        <f t="shared" si="68"/>
        <v>42217</v>
      </c>
      <c r="Q2199" s="185">
        <f t="shared" si="69"/>
        <v>6.999999999999923E-4</v>
      </c>
    </row>
    <row r="2200" spans="1:17" x14ac:dyDescent="0.25">
      <c r="A2200" s="105">
        <v>42240</v>
      </c>
      <c r="B2200" t="s">
        <v>121</v>
      </c>
      <c r="C2200" s="108">
        <v>4.02E-2</v>
      </c>
      <c r="D2200" s="108">
        <v>4.1399999999999999E-2</v>
      </c>
      <c r="E2200" s="108">
        <v>5.1799999999999999E-2</v>
      </c>
      <c r="F2200" s="108">
        <v>4.4499999999999998E-2</v>
      </c>
      <c r="G2200" s="187">
        <v>0</v>
      </c>
      <c r="H2200" s="108"/>
      <c r="I2200" s="108">
        <v>3.9399999999999998E-2</v>
      </c>
      <c r="J2200" s="108"/>
      <c r="K2200" s="108">
        <v>4.2300000000000004E-2</v>
      </c>
      <c r="L2200" s="108">
        <v>5.1500000000000004E-2</v>
      </c>
      <c r="M2200" s="108"/>
      <c r="N2200" s="108"/>
      <c r="O2200" s="189">
        <f t="shared" si="68"/>
        <v>42217</v>
      </c>
      <c r="Q2200" s="185">
        <f t="shared" si="69"/>
        <v>9.0000000000000496E-4</v>
      </c>
    </row>
    <row r="2201" spans="1:17" x14ac:dyDescent="0.25">
      <c r="A2201" s="105">
        <v>42241</v>
      </c>
      <c r="B2201" t="s">
        <v>121</v>
      </c>
      <c r="C2201" s="108">
        <v>4.1599999999999998E-2</v>
      </c>
      <c r="D2201" s="108">
        <v>4.2700000000000002E-2</v>
      </c>
      <c r="E2201" s="108">
        <v>5.33E-2</v>
      </c>
      <c r="F2201" s="108">
        <v>4.5900000000000003E-2</v>
      </c>
      <c r="G2201" s="187">
        <v>0</v>
      </c>
      <c r="H2201" s="108"/>
      <c r="I2201" s="108">
        <v>4.0800000000000003E-2</v>
      </c>
      <c r="J2201" s="108"/>
      <c r="K2201" s="108">
        <v>4.3700000000000003E-2</v>
      </c>
      <c r="L2201" s="108">
        <v>5.2900000000000003E-2</v>
      </c>
      <c r="M2201" s="108"/>
      <c r="N2201" s="108"/>
      <c r="O2201" s="189">
        <f t="shared" si="68"/>
        <v>42217</v>
      </c>
      <c r="Q2201" s="185">
        <f t="shared" si="69"/>
        <v>1.0000000000000009E-3</v>
      </c>
    </row>
    <row r="2202" spans="1:17" x14ac:dyDescent="0.25">
      <c r="A2202" s="105">
        <v>42242</v>
      </c>
      <c r="B2202" t="s">
        <v>121</v>
      </c>
      <c r="C2202" s="108">
        <v>4.2500000000000003E-2</v>
      </c>
      <c r="D2202" s="108">
        <v>4.3499999999999997E-2</v>
      </c>
      <c r="E2202" s="108">
        <v>5.4300000000000001E-2</v>
      </c>
      <c r="F2202" s="108">
        <v>4.6800000000000001E-2</v>
      </c>
      <c r="G2202" s="187">
        <v>0</v>
      </c>
      <c r="H2202" s="108"/>
      <c r="I2202" s="108">
        <v>4.1700000000000001E-2</v>
      </c>
      <c r="J2202" s="108"/>
      <c r="K2202" s="108">
        <v>4.4400000000000002E-2</v>
      </c>
      <c r="L2202" s="108">
        <v>5.3800000000000001E-2</v>
      </c>
      <c r="M2202" s="108"/>
      <c r="N2202" s="108"/>
      <c r="O2202" s="189">
        <f t="shared" si="68"/>
        <v>42217</v>
      </c>
      <c r="Q2202" s="185">
        <f t="shared" si="69"/>
        <v>9.0000000000000496E-4</v>
      </c>
    </row>
    <row r="2203" spans="1:17" x14ac:dyDescent="0.25">
      <c r="A2203" s="105">
        <v>42243</v>
      </c>
      <c r="B2203" t="s">
        <v>121</v>
      </c>
      <c r="C2203" s="108">
        <v>4.2299999999999997E-2</v>
      </c>
      <c r="D2203" s="108">
        <v>4.3200000000000002E-2</v>
      </c>
      <c r="E2203" s="108">
        <v>5.3999999999999999E-2</v>
      </c>
      <c r="F2203" s="108">
        <v>4.65E-2</v>
      </c>
      <c r="G2203" s="187">
        <v>0</v>
      </c>
      <c r="H2203" s="108"/>
      <c r="I2203" s="108">
        <v>4.1399999999999999E-2</v>
      </c>
      <c r="J2203" s="108"/>
      <c r="K2203" s="108">
        <v>4.4000000000000004E-2</v>
      </c>
      <c r="L2203" s="108">
        <v>5.33E-2</v>
      </c>
      <c r="M2203" s="108"/>
      <c r="N2203" s="108"/>
      <c r="O2203" s="189">
        <f t="shared" si="68"/>
        <v>42217</v>
      </c>
      <c r="Q2203" s="185">
        <f t="shared" si="69"/>
        <v>8.000000000000021E-4</v>
      </c>
    </row>
    <row r="2204" spans="1:17" x14ac:dyDescent="0.25">
      <c r="A2204" s="105">
        <v>42244</v>
      </c>
      <c r="B2204" t="s">
        <v>121</v>
      </c>
      <c r="C2204" s="108">
        <v>4.24E-2</v>
      </c>
      <c r="D2204" s="108">
        <v>4.3400000000000001E-2</v>
      </c>
      <c r="E2204" s="108">
        <v>5.3900000000000003E-2</v>
      </c>
      <c r="F2204" s="108">
        <v>4.6600000000000003E-2</v>
      </c>
      <c r="G2204" s="187">
        <v>0</v>
      </c>
      <c r="H2204" s="108"/>
      <c r="I2204" s="108">
        <v>4.1200000000000001E-2</v>
      </c>
      <c r="J2204" s="108"/>
      <c r="K2204" s="108">
        <v>4.41E-2</v>
      </c>
      <c r="L2204" s="108">
        <v>5.3200000000000004E-2</v>
      </c>
      <c r="M2204" s="108"/>
      <c r="N2204" s="108"/>
      <c r="O2204" s="189">
        <f t="shared" si="68"/>
        <v>42217</v>
      </c>
      <c r="Q2204" s="185">
        <f t="shared" si="69"/>
        <v>6.9999999999999923E-4</v>
      </c>
    </row>
    <row r="2205" spans="1:17" x14ac:dyDescent="0.25">
      <c r="A2205" s="105">
        <v>42247</v>
      </c>
      <c r="B2205" t="s">
        <v>121</v>
      </c>
      <c r="C2205" s="108">
        <v>4.2599999999999999E-2</v>
      </c>
      <c r="D2205" s="108">
        <v>4.36E-2</v>
      </c>
      <c r="E2205" s="108">
        <v>5.4300000000000001E-2</v>
      </c>
      <c r="F2205" s="108">
        <v>4.6800000000000001E-2</v>
      </c>
      <c r="G2205" s="187">
        <v>0</v>
      </c>
      <c r="H2205" s="108"/>
      <c r="I2205" s="108">
        <v>4.1500000000000002E-2</v>
      </c>
      <c r="J2205" s="108"/>
      <c r="K2205" s="108">
        <v>4.4299999999999999E-2</v>
      </c>
      <c r="L2205" s="108">
        <v>5.3600000000000002E-2</v>
      </c>
      <c r="M2205" s="108"/>
      <c r="N2205" s="108"/>
      <c r="O2205" s="189">
        <f t="shared" si="68"/>
        <v>42217</v>
      </c>
      <c r="Q2205" s="185">
        <f t="shared" si="69"/>
        <v>6.9999999999999923E-4</v>
      </c>
    </row>
    <row r="2206" spans="1:17" x14ac:dyDescent="0.25">
      <c r="A2206" s="105">
        <v>42248</v>
      </c>
      <c r="B2206" t="s">
        <v>121</v>
      </c>
      <c r="C2206" s="108">
        <v>4.2599999999999999E-2</v>
      </c>
      <c r="D2206" s="108">
        <v>4.36E-2</v>
      </c>
      <c r="E2206" s="108">
        <v>5.4199999999999998E-2</v>
      </c>
      <c r="F2206" s="108">
        <v>4.6800000000000001E-2</v>
      </c>
      <c r="G2206" s="187">
        <v>0</v>
      </c>
      <c r="H2206" s="108"/>
      <c r="I2206" s="108">
        <v>4.1500000000000002E-2</v>
      </c>
      <c r="J2206" s="108"/>
      <c r="K2206" s="108">
        <v>4.4299999999999999E-2</v>
      </c>
      <c r="L2206" s="108">
        <v>5.3499999999999999E-2</v>
      </c>
      <c r="M2206" s="108"/>
      <c r="N2206" s="108"/>
      <c r="O2206" s="189">
        <f t="shared" si="68"/>
        <v>42248</v>
      </c>
      <c r="Q2206" s="185">
        <f t="shared" si="69"/>
        <v>6.9999999999999923E-4</v>
      </c>
    </row>
    <row r="2207" spans="1:17" x14ac:dyDescent="0.25">
      <c r="A2207" s="105">
        <v>42249</v>
      </c>
      <c r="B2207" t="s">
        <v>121</v>
      </c>
      <c r="C2207" s="108">
        <v>4.2900000000000001E-2</v>
      </c>
      <c r="D2207" s="108">
        <v>4.3900000000000002E-2</v>
      </c>
      <c r="E2207" s="108">
        <v>5.4300000000000001E-2</v>
      </c>
      <c r="F2207" s="108">
        <v>4.7E-2</v>
      </c>
      <c r="G2207" s="187">
        <v>0</v>
      </c>
      <c r="H2207" s="108"/>
      <c r="I2207" s="108">
        <v>4.1599999999999998E-2</v>
      </c>
      <c r="J2207" s="108"/>
      <c r="K2207" s="108">
        <v>4.4500000000000005E-2</v>
      </c>
      <c r="L2207" s="108">
        <v>5.3699999999999998E-2</v>
      </c>
      <c r="M2207" s="108"/>
      <c r="N2207" s="108"/>
      <c r="O2207" s="189">
        <f t="shared" si="68"/>
        <v>42248</v>
      </c>
      <c r="Q2207" s="185">
        <f t="shared" si="69"/>
        <v>6.0000000000000331E-4</v>
      </c>
    </row>
    <row r="2208" spans="1:17" x14ac:dyDescent="0.25">
      <c r="A2208" s="105">
        <v>42250</v>
      </c>
      <c r="B2208" t="s">
        <v>121</v>
      </c>
      <c r="C2208" s="108">
        <v>4.2700000000000002E-2</v>
      </c>
      <c r="D2208" s="108">
        <v>4.3799999999999999E-2</v>
      </c>
      <c r="E2208" s="108">
        <v>5.4199999999999998E-2</v>
      </c>
      <c r="F2208" s="108">
        <v>4.6899999999999997E-2</v>
      </c>
      <c r="G2208" s="187">
        <v>0</v>
      </c>
      <c r="H2208" s="108"/>
      <c r="I2208" s="108">
        <v>4.1299999999999996E-2</v>
      </c>
      <c r="J2208" s="108"/>
      <c r="K2208" s="108">
        <v>4.4299999999999999E-2</v>
      </c>
      <c r="L2208" s="108">
        <v>5.3499999999999999E-2</v>
      </c>
      <c r="M2208" s="108"/>
      <c r="N2208" s="108"/>
      <c r="O2208" s="189">
        <f t="shared" si="68"/>
        <v>42248</v>
      </c>
      <c r="Q2208" s="185">
        <f t="shared" si="69"/>
        <v>5.0000000000000044E-4</v>
      </c>
    </row>
    <row r="2209" spans="1:17" x14ac:dyDescent="0.25">
      <c r="A2209" s="105">
        <v>42251</v>
      </c>
      <c r="B2209" t="s">
        <v>121</v>
      </c>
      <c r="C2209" s="108">
        <v>4.2099999999999999E-2</v>
      </c>
      <c r="D2209" s="108">
        <v>4.3200000000000002E-2</v>
      </c>
      <c r="E2209" s="108">
        <v>5.3600000000000002E-2</v>
      </c>
      <c r="F2209" s="108">
        <v>4.6300000000000001E-2</v>
      </c>
      <c r="G2209" s="187">
        <v>0</v>
      </c>
      <c r="H2209" s="108"/>
      <c r="I2209" s="108">
        <v>4.0300000000000002E-2</v>
      </c>
      <c r="J2209" s="108"/>
      <c r="K2209" s="108">
        <v>4.3700000000000003E-2</v>
      </c>
      <c r="L2209" s="108">
        <v>5.28E-2</v>
      </c>
      <c r="M2209" s="108"/>
      <c r="N2209" s="108"/>
      <c r="O2209" s="189">
        <f t="shared" si="68"/>
        <v>42248</v>
      </c>
      <c r="Q2209" s="185">
        <f t="shared" si="69"/>
        <v>5.0000000000000044E-4</v>
      </c>
    </row>
    <row r="2210" spans="1:17" x14ac:dyDescent="0.25">
      <c r="A2210" s="105">
        <v>42255</v>
      </c>
      <c r="B2210" t="s">
        <v>121</v>
      </c>
      <c r="C2210" s="108">
        <v>4.2900000000000001E-2</v>
      </c>
      <c r="D2210" s="108">
        <v>4.3999999999999997E-2</v>
      </c>
      <c r="E2210" s="108">
        <v>5.4300000000000001E-2</v>
      </c>
      <c r="F2210" s="108">
        <v>4.7100000000000003E-2</v>
      </c>
      <c r="G2210" s="187">
        <v>0</v>
      </c>
      <c r="H2210" s="108"/>
      <c r="I2210" s="108">
        <v>4.1100000000000005E-2</v>
      </c>
      <c r="J2210" s="108"/>
      <c r="K2210" s="108">
        <v>4.4500000000000005E-2</v>
      </c>
      <c r="L2210" s="108">
        <v>5.3600000000000002E-2</v>
      </c>
      <c r="M2210" s="108"/>
      <c r="N2210" s="108"/>
      <c r="O2210" s="189">
        <f t="shared" si="68"/>
        <v>42248</v>
      </c>
      <c r="Q2210" s="185">
        <f t="shared" si="69"/>
        <v>5.0000000000000738E-4</v>
      </c>
    </row>
    <row r="2211" spans="1:17" x14ac:dyDescent="0.25">
      <c r="A2211" s="105">
        <v>42256</v>
      </c>
      <c r="B2211" t="s">
        <v>121</v>
      </c>
      <c r="C2211" s="108">
        <v>4.2500000000000003E-2</v>
      </c>
      <c r="D2211" s="108">
        <v>4.3799999999999999E-2</v>
      </c>
      <c r="E2211" s="108">
        <v>5.3800000000000001E-2</v>
      </c>
      <c r="F2211" s="108">
        <v>4.6699999999999998E-2</v>
      </c>
      <c r="G2211" s="187">
        <v>0</v>
      </c>
      <c r="H2211" s="108"/>
      <c r="I2211" s="108">
        <v>4.0899999999999999E-2</v>
      </c>
      <c r="J2211" s="108"/>
      <c r="K2211" s="108">
        <v>4.4199999999999996E-2</v>
      </c>
      <c r="L2211" s="108">
        <v>5.3099999999999994E-2</v>
      </c>
      <c r="M2211" s="108"/>
      <c r="N2211" s="108"/>
      <c r="O2211" s="189">
        <f t="shared" si="68"/>
        <v>42248</v>
      </c>
      <c r="Q2211" s="185">
        <f t="shared" si="69"/>
        <v>3.9999999999999758E-4</v>
      </c>
    </row>
    <row r="2212" spans="1:17" x14ac:dyDescent="0.25">
      <c r="A2212" s="105">
        <v>42257</v>
      </c>
      <c r="B2212" t="s">
        <v>121</v>
      </c>
      <c r="C2212" s="108">
        <v>4.2900000000000001E-2</v>
      </c>
      <c r="D2212" s="108">
        <v>4.4200000000000003E-2</v>
      </c>
      <c r="E2212" s="108">
        <v>5.4300000000000001E-2</v>
      </c>
      <c r="F2212" s="108">
        <v>4.7100000000000003E-2</v>
      </c>
      <c r="G2212" s="187">
        <v>0</v>
      </c>
      <c r="H2212" s="108"/>
      <c r="I2212" s="108">
        <v>4.1299999999999996E-2</v>
      </c>
      <c r="J2212" s="108"/>
      <c r="K2212" s="108">
        <v>4.4600000000000001E-2</v>
      </c>
      <c r="L2212" s="108">
        <v>5.3499999999999999E-2</v>
      </c>
      <c r="M2212" s="108"/>
      <c r="N2212" s="108"/>
      <c r="O2212" s="189">
        <f t="shared" si="68"/>
        <v>42248</v>
      </c>
      <c r="Q2212" s="185">
        <f t="shared" si="69"/>
        <v>3.9999999999999758E-4</v>
      </c>
    </row>
    <row r="2213" spans="1:17" x14ac:dyDescent="0.25">
      <c r="A2213" s="105">
        <v>42258</v>
      </c>
      <c r="B2213" t="s">
        <v>121</v>
      </c>
      <c r="C2213" s="108">
        <v>4.2500000000000003E-2</v>
      </c>
      <c r="D2213" s="108">
        <v>4.3799999999999999E-2</v>
      </c>
      <c r="E2213" s="108">
        <v>5.3800000000000001E-2</v>
      </c>
      <c r="F2213" s="108">
        <v>4.6699999999999998E-2</v>
      </c>
      <c r="G2213" s="187">
        <v>0</v>
      </c>
      <c r="H2213" s="108"/>
      <c r="I2213" s="108">
        <v>4.0399999999999998E-2</v>
      </c>
      <c r="J2213" s="108"/>
      <c r="K2213" s="108">
        <v>4.4199999999999996E-2</v>
      </c>
      <c r="L2213" s="108">
        <v>5.3099999999999994E-2</v>
      </c>
      <c r="M2213" s="108"/>
      <c r="N2213" s="108"/>
      <c r="O2213" s="189">
        <f t="shared" si="68"/>
        <v>42248</v>
      </c>
      <c r="Q2213" s="185">
        <f t="shared" si="69"/>
        <v>3.9999999999999758E-4</v>
      </c>
    </row>
    <row r="2214" spans="1:17" x14ac:dyDescent="0.25">
      <c r="A2214" s="105">
        <v>42261</v>
      </c>
      <c r="B2214" t="s">
        <v>121</v>
      </c>
      <c r="C2214" s="108">
        <v>4.24E-2</v>
      </c>
      <c r="D2214" s="108">
        <v>4.3900000000000002E-2</v>
      </c>
      <c r="E2214" s="108">
        <v>5.3699999999999998E-2</v>
      </c>
      <c r="F2214" s="108">
        <v>4.6699999999999998E-2</v>
      </c>
      <c r="G2214" s="187">
        <v>0</v>
      </c>
      <c r="H2214" s="108"/>
      <c r="I2214" s="108">
        <v>4.0399999999999998E-2</v>
      </c>
      <c r="J2214" s="108"/>
      <c r="K2214" s="108">
        <v>4.4299999999999999E-2</v>
      </c>
      <c r="L2214" s="108">
        <v>5.3099999999999994E-2</v>
      </c>
      <c r="M2214" s="108"/>
      <c r="N2214" s="108"/>
      <c r="O2214" s="189">
        <f t="shared" si="68"/>
        <v>42248</v>
      </c>
      <c r="Q2214" s="185">
        <f t="shared" si="69"/>
        <v>3.9999999999999758E-4</v>
      </c>
    </row>
    <row r="2215" spans="1:17" x14ac:dyDescent="0.25">
      <c r="A2215" s="105">
        <v>42262</v>
      </c>
      <c r="B2215" t="s">
        <v>121</v>
      </c>
      <c r="C2215" s="108">
        <v>4.36E-2</v>
      </c>
      <c r="D2215" s="108">
        <v>4.5100000000000001E-2</v>
      </c>
      <c r="E2215" s="108">
        <v>5.5100000000000003E-2</v>
      </c>
      <c r="F2215" s="108">
        <v>4.7899999999999998E-2</v>
      </c>
      <c r="G2215" s="187">
        <v>0</v>
      </c>
      <c r="H2215" s="108"/>
      <c r="I2215" s="108">
        <v>4.1799999999999997E-2</v>
      </c>
      <c r="J2215" s="108"/>
      <c r="K2215" s="108">
        <v>4.5499999999999999E-2</v>
      </c>
      <c r="L2215" s="108">
        <v>5.4400000000000004E-2</v>
      </c>
      <c r="M2215" s="108"/>
      <c r="N2215" s="108"/>
      <c r="O2215" s="189">
        <f t="shared" si="68"/>
        <v>42248</v>
      </c>
      <c r="Q2215" s="185">
        <f t="shared" si="69"/>
        <v>3.9999999999999758E-4</v>
      </c>
    </row>
    <row r="2216" spans="1:17" x14ac:dyDescent="0.25">
      <c r="A2216" s="105">
        <v>42263</v>
      </c>
      <c r="B2216" t="s">
        <v>121</v>
      </c>
      <c r="C2216" s="108">
        <v>4.3799999999999999E-2</v>
      </c>
      <c r="D2216" s="108">
        <v>4.53E-2</v>
      </c>
      <c r="E2216" s="108">
        <v>5.5300000000000002E-2</v>
      </c>
      <c r="F2216" s="108">
        <v>4.8099999999999997E-2</v>
      </c>
      <c r="G2216" s="187">
        <v>0</v>
      </c>
      <c r="H2216" s="108"/>
      <c r="I2216" s="108">
        <v>4.1799999999999997E-2</v>
      </c>
      <c r="J2216" s="108"/>
      <c r="K2216" s="108">
        <v>4.5600000000000002E-2</v>
      </c>
      <c r="L2216" s="108">
        <v>5.45E-2</v>
      </c>
      <c r="M2216" s="108"/>
      <c r="N2216" s="108"/>
      <c r="O2216" s="189">
        <f t="shared" si="68"/>
        <v>42248</v>
      </c>
      <c r="Q2216" s="185">
        <f t="shared" si="69"/>
        <v>3.0000000000000165E-4</v>
      </c>
    </row>
    <row r="2217" spans="1:17" x14ac:dyDescent="0.25">
      <c r="A2217" s="105">
        <v>42264</v>
      </c>
      <c r="B2217" t="s">
        <v>121</v>
      </c>
      <c r="C2217" s="108">
        <v>4.3200000000000002E-2</v>
      </c>
      <c r="D2217" s="108">
        <v>4.4699999999999997E-2</v>
      </c>
      <c r="E2217" s="108">
        <v>5.4699999999999999E-2</v>
      </c>
      <c r="F2217" s="108">
        <v>4.7500000000000001E-2</v>
      </c>
      <c r="G2217" s="187">
        <v>0</v>
      </c>
      <c r="H2217" s="108"/>
      <c r="I2217" s="108">
        <v>4.0899999999999999E-2</v>
      </c>
      <c r="J2217" s="108"/>
      <c r="K2217" s="108">
        <v>4.4999999999999998E-2</v>
      </c>
      <c r="L2217" s="108">
        <v>5.3899999999999997E-2</v>
      </c>
      <c r="M2217" s="108"/>
      <c r="N2217" s="108"/>
      <c r="O2217" s="189">
        <f t="shared" si="68"/>
        <v>42248</v>
      </c>
      <c r="Q2217" s="185">
        <f t="shared" si="69"/>
        <v>3.0000000000000165E-4</v>
      </c>
    </row>
    <row r="2218" spans="1:17" x14ac:dyDescent="0.25">
      <c r="A2218" s="105">
        <v>42265</v>
      </c>
      <c r="B2218" t="s">
        <v>121</v>
      </c>
      <c r="C2218" s="108">
        <v>4.2099999999999999E-2</v>
      </c>
      <c r="D2218" s="108">
        <v>4.36E-2</v>
      </c>
      <c r="E2218" s="108">
        <v>5.3699999999999998E-2</v>
      </c>
      <c r="F2218" s="108">
        <v>4.65E-2</v>
      </c>
      <c r="G2218" s="187">
        <v>0</v>
      </c>
      <c r="H2218" s="108"/>
      <c r="I2218" s="108">
        <v>3.9900000000000005E-2</v>
      </c>
      <c r="J2218" s="108"/>
      <c r="K2218" s="108">
        <v>4.3899999999999995E-2</v>
      </c>
      <c r="L2218" s="108">
        <v>5.28E-2</v>
      </c>
      <c r="M2218" s="108"/>
      <c r="N2218" s="108"/>
      <c r="O2218" s="189">
        <f t="shared" si="68"/>
        <v>42248</v>
      </c>
      <c r="Q2218" s="185">
        <f t="shared" si="69"/>
        <v>2.9999999999999472E-4</v>
      </c>
    </row>
    <row r="2219" spans="1:17" x14ac:dyDescent="0.25">
      <c r="A2219" s="105">
        <v>42268</v>
      </c>
      <c r="B2219" t="s">
        <v>121</v>
      </c>
      <c r="C2219" s="108">
        <v>4.3099999999999999E-2</v>
      </c>
      <c r="D2219" s="108">
        <v>4.4699999999999997E-2</v>
      </c>
      <c r="E2219" s="108">
        <v>5.4699999999999999E-2</v>
      </c>
      <c r="F2219" s="108">
        <v>4.7500000000000001E-2</v>
      </c>
      <c r="G2219" s="187">
        <v>0</v>
      </c>
      <c r="H2219" s="108"/>
      <c r="I2219" s="108">
        <v>4.1100000000000005E-2</v>
      </c>
      <c r="J2219" s="108"/>
      <c r="K2219" s="108">
        <v>4.4900000000000002E-2</v>
      </c>
      <c r="L2219" s="108">
        <v>5.3899999999999997E-2</v>
      </c>
      <c r="M2219" s="108"/>
      <c r="N2219" s="108"/>
      <c r="O2219" s="189">
        <f t="shared" si="68"/>
        <v>42248</v>
      </c>
      <c r="Q2219" s="185">
        <f t="shared" si="69"/>
        <v>2.0000000000000573E-4</v>
      </c>
    </row>
    <row r="2220" spans="1:17" x14ac:dyDescent="0.25">
      <c r="A2220" s="105">
        <v>42269</v>
      </c>
      <c r="B2220" t="s">
        <v>121</v>
      </c>
      <c r="C2220" s="108">
        <v>4.2099999999999999E-2</v>
      </c>
      <c r="D2220" s="108">
        <v>4.3700000000000003E-2</v>
      </c>
      <c r="E2220" s="108">
        <v>5.3800000000000001E-2</v>
      </c>
      <c r="F2220" s="108">
        <v>4.65E-2</v>
      </c>
      <c r="G2220" s="187">
        <v>0</v>
      </c>
      <c r="H2220" s="108"/>
      <c r="I2220" s="108">
        <v>4.0099999999999997E-2</v>
      </c>
      <c r="J2220" s="108"/>
      <c r="K2220" s="108">
        <v>4.4000000000000004E-2</v>
      </c>
      <c r="L2220" s="108">
        <v>5.2900000000000003E-2</v>
      </c>
      <c r="M2220" s="108"/>
      <c r="N2220" s="108"/>
      <c r="O2220" s="189">
        <f t="shared" si="68"/>
        <v>42248</v>
      </c>
      <c r="Q2220" s="185">
        <f t="shared" si="69"/>
        <v>3.0000000000000165E-4</v>
      </c>
    </row>
    <row r="2221" spans="1:17" x14ac:dyDescent="0.25">
      <c r="A2221" s="105">
        <v>42271</v>
      </c>
      <c r="B2221" t="s">
        <v>121</v>
      </c>
      <c r="C2221" s="108">
        <v>4.1700000000000001E-2</v>
      </c>
      <c r="D2221" s="108">
        <v>4.3400000000000001E-2</v>
      </c>
      <c r="E2221" s="108">
        <v>5.3800000000000001E-2</v>
      </c>
      <c r="F2221" s="108">
        <v>4.6300000000000001E-2</v>
      </c>
      <c r="G2221" s="187">
        <v>0</v>
      </c>
      <c r="H2221" s="108"/>
      <c r="I2221" s="108">
        <v>3.9900000000000005E-2</v>
      </c>
      <c r="J2221" s="108"/>
      <c r="K2221" s="108">
        <v>4.3700000000000003E-2</v>
      </c>
      <c r="L2221" s="108">
        <v>5.2900000000000003E-2</v>
      </c>
      <c r="M2221" s="108"/>
      <c r="N2221" s="108"/>
      <c r="O2221" s="189">
        <f t="shared" si="68"/>
        <v>42248</v>
      </c>
      <c r="Q2221" s="185">
        <f t="shared" si="69"/>
        <v>3.0000000000000165E-4</v>
      </c>
    </row>
    <row r="2222" spans="1:17" x14ac:dyDescent="0.25">
      <c r="A2222" s="105">
        <v>42272</v>
      </c>
      <c r="B2222" t="s">
        <v>121</v>
      </c>
      <c r="C2222" s="108">
        <v>4.2299999999999997E-2</v>
      </c>
      <c r="D2222" s="108">
        <v>4.3900000000000002E-2</v>
      </c>
      <c r="E2222" s="108">
        <v>5.45E-2</v>
      </c>
      <c r="F2222" s="108">
        <v>4.6899999999999997E-2</v>
      </c>
      <c r="G2222" s="187">
        <v>0</v>
      </c>
      <c r="H2222" s="108"/>
      <c r="I2222" s="108">
        <v>4.0500000000000001E-2</v>
      </c>
      <c r="J2222" s="108"/>
      <c r="K2222" s="108">
        <v>4.4199999999999996E-2</v>
      </c>
      <c r="L2222" s="108">
        <v>5.3600000000000002E-2</v>
      </c>
      <c r="M2222" s="108"/>
      <c r="N2222" s="108"/>
      <c r="O2222" s="189">
        <f t="shared" si="68"/>
        <v>42248</v>
      </c>
      <c r="Q2222" s="185">
        <f t="shared" si="69"/>
        <v>2.9999999999999472E-4</v>
      </c>
    </row>
    <row r="2223" spans="1:17" x14ac:dyDescent="0.25">
      <c r="A2223" s="105">
        <v>42275</v>
      </c>
      <c r="B2223" t="s">
        <v>121</v>
      </c>
      <c r="C2223" s="108">
        <v>4.1399999999999999E-2</v>
      </c>
      <c r="D2223" s="108">
        <v>4.2999999999999997E-2</v>
      </c>
      <c r="E2223" s="108">
        <v>5.4100000000000002E-2</v>
      </c>
      <c r="F2223" s="108">
        <v>4.6199999999999998E-2</v>
      </c>
      <c r="G2223" s="187">
        <v>0</v>
      </c>
      <c r="H2223" s="108"/>
      <c r="I2223" s="108">
        <v>3.9900000000000005E-2</v>
      </c>
      <c r="J2223" s="108"/>
      <c r="K2223" s="108">
        <v>4.3400000000000001E-2</v>
      </c>
      <c r="L2223" s="108">
        <v>5.3099999999999994E-2</v>
      </c>
      <c r="M2223" s="108"/>
      <c r="N2223" s="108"/>
      <c r="O2223" s="189">
        <f t="shared" si="68"/>
        <v>42248</v>
      </c>
      <c r="Q2223" s="185">
        <f t="shared" si="69"/>
        <v>4.0000000000000452E-4</v>
      </c>
    </row>
    <row r="2224" spans="1:17" x14ac:dyDescent="0.25">
      <c r="A2224" s="105">
        <v>42276</v>
      </c>
      <c r="B2224" t="s">
        <v>121</v>
      </c>
      <c r="C2224" s="108">
        <v>4.1099999999999998E-2</v>
      </c>
      <c r="D2224" s="108">
        <v>4.2799999999999998E-2</v>
      </c>
      <c r="E2224" s="108">
        <v>5.4100000000000002E-2</v>
      </c>
      <c r="F2224" s="108">
        <v>4.5999999999999999E-2</v>
      </c>
      <c r="G2224" s="187">
        <v>0</v>
      </c>
      <c r="H2224" s="108"/>
      <c r="I2224" s="108">
        <v>3.9699999999999999E-2</v>
      </c>
      <c r="J2224" s="108"/>
      <c r="K2224" s="108">
        <v>4.3299999999999998E-2</v>
      </c>
      <c r="L2224" s="108">
        <v>5.3099999999999994E-2</v>
      </c>
      <c r="M2224" s="108"/>
      <c r="N2224" s="108"/>
      <c r="O2224" s="189">
        <f t="shared" si="68"/>
        <v>42248</v>
      </c>
      <c r="Q2224" s="185">
        <f t="shared" si="69"/>
        <v>5.0000000000000044E-4</v>
      </c>
    </row>
    <row r="2225" spans="1:17" x14ac:dyDescent="0.25">
      <c r="A2225" s="105">
        <v>42277</v>
      </c>
      <c r="B2225" t="s">
        <v>121</v>
      </c>
      <c r="C2225" s="108">
        <v>4.1399999999999999E-2</v>
      </c>
      <c r="D2225" s="108">
        <v>4.2999999999999997E-2</v>
      </c>
      <c r="E2225" s="108">
        <v>5.45E-2</v>
      </c>
      <c r="F2225" s="108">
        <v>4.6300000000000001E-2</v>
      </c>
      <c r="G2225" s="187">
        <v>0</v>
      </c>
      <c r="H2225" s="108"/>
      <c r="I2225" s="108">
        <v>0.04</v>
      </c>
      <c r="J2225" s="108"/>
      <c r="K2225" s="108">
        <v>4.36E-2</v>
      </c>
      <c r="L2225" s="108">
        <v>5.3499999999999999E-2</v>
      </c>
      <c r="M2225" s="108"/>
      <c r="N2225" s="108"/>
      <c r="O2225" s="189">
        <f t="shared" si="68"/>
        <v>42248</v>
      </c>
      <c r="Q2225" s="185">
        <f t="shared" si="69"/>
        <v>6.0000000000000331E-4</v>
      </c>
    </row>
    <row r="2226" spans="1:17" x14ac:dyDescent="0.25">
      <c r="A2226" s="105">
        <v>42278</v>
      </c>
      <c r="B2226" t="s">
        <v>121</v>
      </c>
      <c r="C2226" s="108">
        <v>4.1200000000000001E-2</v>
      </c>
      <c r="D2226" s="108">
        <v>4.2799999999999998E-2</v>
      </c>
      <c r="E2226" s="108">
        <v>5.4699999999999999E-2</v>
      </c>
      <c r="F2226" s="108">
        <v>4.6199999999999998E-2</v>
      </c>
      <c r="G2226" s="187">
        <v>0</v>
      </c>
      <c r="H2226" s="108"/>
      <c r="I2226" s="108">
        <v>3.9800000000000002E-2</v>
      </c>
      <c r="J2226" s="108"/>
      <c r="K2226" s="108">
        <v>4.3400000000000001E-2</v>
      </c>
      <c r="L2226" s="108">
        <v>5.3600000000000002E-2</v>
      </c>
      <c r="M2226" s="108"/>
      <c r="N2226" s="108"/>
      <c r="O2226" s="189">
        <f t="shared" si="68"/>
        <v>42278</v>
      </c>
      <c r="Q2226" s="185">
        <f t="shared" si="69"/>
        <v>6.0000000000000331E-4</v>
      </c>
    </row>
    <row r="2227" spans="1:17" x14ac:dyDescent="0.25">
      <c r="A2227" s="105">
        <v>42279</v>
      </c>
      <c r="B2227" t="s">
        <v>121</v>
      </c>
      <c r="C2227" s="108">
        <v>4.0899999999999999E-2</v>
      </c>
      <c r="D2227" s="108">
        <v>4.2500000000000003E-2</v>
      </c>
      <c r="E2227" s="108">
        <v>5.4399999999999997E-2</v>
      </c>
      <c r="F2227" s="108">
        <v>4.5900000000000003E-2</v>
      </c>
      <c r="G2227" s="187">
        <v>0</v>
      </c>
      <c r="H2227" s="108"/>
      <c r="I2227" s="108">
        <v>3.95E-2</v>
      </c>
      <c r="J2227" s="108"/>
      <c r="K2227" s="108">
        <v>4.3099999999999999E-2</v>
      </c>
      <c r="L2227" s="108">
        <v>5.33E-2</v>
      </c>
      <c r="M2227" s="108"/>
      <c r="N2227" s="108"/>
      <c r="O2227" s="189">
        <f t="shared" si="68"/>
        <v>42278</v>
      </c>
      <c r="Q2227" s="185">
        <f t="shared" si="69"/>
        <v>5.9999999999999637E-4</v>
      </c>
    </row>
    <row r="2228" spans="1:17" x14ac:dyDescent="0.25">
      <c r="A2228" s="105">
        <v>42282</v>
      </c>
      <c r="B2228" t="s">
        <v>121</v>
      </c>
      <c r="C2228" s="108">
        <v>4.1599999999999998E-2</v>
      </c>
      <c r="D2228" s="108">
        <v>4.3200000000000002E-2</v>
      </c>
      <c r="E2228" s="108">
        <v>5.5199999999999999E-2</v>
      </c>
      <c r="F2228" s="108">
        <v>4.6699999999999998E-2</v>
      </c>
      <c r="G2228" s="187">
        <v>0</v>
      </c>
      <c r="H2228" s="108"/>
      <c r="I2228" s="108">
        <v>4.0399999999999998E-2</v>
      </c>
      <c r="J2228" s="108"/>
      <c r="K2228" s="108">
        <v>4.3799999999999999E-2</v>
      </c>
      <c r="L2228" s="108">
        <v>5.4000000000000006E-2</v>
      </c>
      <c r="M2228" s="108"/>
      <c r="N2228" s="108"/>
      <c r="O2228" s="189">
        <f t="shared" si="68"/>
        <v>42278</v>
      </c>
      <c r="Q2228" s="185">
        <f t="shared" si="69"/>
        <v>5.9999999999999637E-4</v>
      </c>
    </row>
    <row r="2229" spans="1:17" x14ac:dyDescent="0.25">
      <c r="A2229" s="105">
        <v>42283</v>
      </c>
      <c r="B2229" t="s">
        <v>121</v>
      </c>
      <c r="C2229" s="108">
        <v>4.1300000000000003E-2</v>
      </c>
      <c r="D2229" s="108">
        <v>4.2999999999999997E-2</v>
      </c>
      <c r="E2229" s="108">
        <v>5.4899999999999997E-2</v>
      </c>
      <c r="F2229" s="108">
        <v>4.6399999999999997E-2</v>
      </c>
      <c r="G2229" s="187">
        <v>0</v>
      </c>
      <c r="H2229" s="108"/>
      <c r="I2229" s="108">
        <v>0.04</v>
      </c>
      <c r="J2229" s="108"/>
      <c r="K2229" s="108">
        <v>4.3499999999999997E-2</v>
      </c>
      <c r="L2229" s="108">
        <v>5.3699999999999998E-2</v>
      </c>
      <c r="M2229" s="108"/>
      <c r="N2229" s="108"/>
      <c r="O2229" s="189">
        <f t="shared" si="68"/>
        <v>42278</v>
      </c>
      <c r="Q2229" s="185">
        <f t="shared" si="69"/>
        <v>5.0000000000000044E-4</v>
      </c>
    </row>
    <row r="2230" spans="1:17" x14ac:dyDescent="0.25">
      <c r="A2230" s="105">
        <v>42284</v>
      </c>
      <c r="B2230" t="s">
        <v>121</v>
      </c>
      <c r="C2230" s="108">
        <v>4.1399999999999999E-2</v>
      </c>
      <c r="D2230" s="108">
        <v>4.3099999999999999E-2</v>
      </c>
      <c r="E2230" s="108">
        <v>5.4600000000000003E-2</v>
      </c>
      <c r="F2230" s="108">
        <v>4.6399999999999997E-2</v>
      </c>
      <c r="G2230" s="187">
        <v>0</v>
      </c>
      <c r="H2230" s="108"/>
      <c r="I2230" s="108">
        <v>3.9800000000000002E-2</v>
      </c>
      <c r="J2230" s="108"/>
      <c r="K2230" s="108">
        <v>4.3499999999999997E-2</v>
      </c>
      <c r="L2230" s="108">
        <v>5.3499999999999999E-2</v>
      </c>
      <c r="M2230" s="108"/>
      <c r="N2230" s="108"/>
      <c r="O2230" s="189">
        <f t="shared" si="68"/>
        <v>42278</v>
      </c>
      <c r="Q2230" s="185">
        <f t="shared" si="69"/>
        <v>3.9999999999999758E-4</v>
      </c>
    </row>
    <row r="2231" spans="1:17" x14ac:dyDescent="0.25">
      <c r="A2231" s="105">
        <v>42285</v>
      </c>
      <c r="B2231" t="s">
        <v>121</v>
      </c>
      <c r="C2231" s="108">
        <v>4.19E-2</v>
      </c>
      <c r="D2231" s="108">
        <v>4.36E-2</v>
      </c>
      <c r="E2231" s="108">
        <v>5.5100000000000003E-2</v>
      </c>
      <c r="F2231" s="108">
        <v>4.6899999999999997E-2</v>
      </c>
      <c r="G2231" s="187">
        <v>0</v>
      </c>
      <c r="H2231" s="108"/>
      <c r="I2231" s="108">
        <v>4.0399999999999998E-2</v>
      </c>
      <c r="J2231" s="108"/>
      <c r="K2231" s="108">
        <v>4.4000000000000004E-2</v>
      </c>
      <c r="L2231" s="108">
        <v>5.4000000000000006E-2</v>
      </c>
      <c r="M2231" s="108"/>
      <c r="N2231" s="108"/>
      <c r="O2231" s="189">
        <f t="shared" si="68"/>
        <v>42278</v>
      </c>
      <c r="Q2231" s="185">
        <f t="shared" si="69"/>
        <v>4.0000000000000452E-4</v>
      </c>
    </row>
    <row r="2232" spans="1:17" x14ac:dyDescent="0.25">
      <c r="A2232" s="105">
        <v>42286</v>
      </c>
      <c r="B2232" t="s">
        <v>121</v>
      </c>
      <c r="C2232" s="108">
        <v>4.1700000000000001E-2</v>
      </c>
      <c r="D2232" s="108">
        <v>4.3400000000000001E-2</v>
      </c>
      <c r="E2232" s="108">
        <v>5.5E-2</v>
      </c>
      <c r="F2232" s="108">
        <v>4.6699999999999998E-2</v>
      </c>
      <c r="G2232" s="187">
        <v>0</v>
      </c>
      <c r="H2232" s="108"/>
      <c r="I2232" s="108">
        <v>3.9900000000000005E-2</v>
      </c>
      <c r="J2232" s="108"/>
      <c r="K2232" s="108">
        <v>4.3799999999999999E-2</v>
      </c>
      <c r="L2232" s="108">
        <v>5.3800000000000001E-2</v>
      </c>
      <c r="M2232" s="108"/>
      <c r="N2232" s="108"/>
      <c r="O2232" s="189">
        <f t="shared" si="68"/>
        <v>42278</v>
      </c>
      <c r="Q2232" s="185">
        <f t="shared" si="69"/>
        <v>3.9999999999999758E-4</v>
      </c>
    </row>
    <row r="2233" spans="1:17" x14ac:dyDescent="0.25">
      <c r="A2233" s="105">
        <v>42290</v>
      </c>
      <c r="B2233" t="s">
        <v>121</v>
      </c>
      <c r="C2233" s="108">
        <v>4.1300000000000003E-2</v>
      </c>
      <c r="D2233" s="108">
        <v>4.2999999999999997E-2</v>
      </c>
      <c r="E2233" s="108">
        <v>5.4699999999999999E-2</v>
      </c>
      <c r="F2233" s="108">
        <v>4.6300000000000001E-2</v>
      </c>
      <c r="G2233" s="187">
        <v>0</v>
      </c>
      <c r="H2233" s="108"/>
      <c r="I2233" s="108">
        <v>3.9300000000000002E-2</v>
      </c>
      <c r="J2233" s="108"/>
      <c r="K2233" s="108">
        <v>4.3400000000000001E-2</v>
      </c>
      <c r="L2233" s="108">
        <v>5.3399999999999996E-2</v>
      </c>
      <c r="M2233" s="108"/>
      <c r="N2233" s="108"/>
      <c r="O2233" s="189">
        <f t="shared" si="68"/>
        <v>42278</v>
      </c>
      <c r="Q2233" s="185">
        <f t="shared" si="69"/>
        <v>4.0000000000000452E-4</v>
      </c>
    </row>
    <row r="2234" spans="1:17" x14ac:dyDescent="0.25">
      <c r="A2234" s="105">
        <v>42291</v>
      </c>
      <c r="B2234" t="s">
        <v>121</v>
      </c>
      <c r="C2234" s="108">
        <v>4.0899999999999999E-2</v>
      </c>
      <c r="D2234" s="108">
        <v>4.2500000000000003E-2</v>
      </c>
      <c r="E2234" s="108">
        <v>5.4300000000000001E-2</v>
      </c>
      <c r="F2234" s="108">
        <v>4.5900000000000003E-2</v>
      </c>
      <c r="G2234" s="187">
        <v>0</v>
      </c>
      <c r="H2234" s="108"/>
      <c r="I2234" s="108">
        <v>3.9E-2</v>
      </c>
      <c r="J2234" s="108"/>
      <c r="K2234" s="108">
        <v>4.2900000000000001E-2</v>
      </c>
      <c r="L2234" s="108">
        <v>5.2999999999999999E-2</v>
      </c>
      <c r="M2234" s="108"/>
      <c r="N2234" s="108"/>
      <c r="O2234" s="189">
        <f t="shared" si="68"/>
        <v>42278</v>
      </c>
      <c r="Q2234" s="185">
        <f t="shared" si="69"/>
        <v>3.9999999999999758E-4</v>
      </c>
    </row>
    <row r="2235" spans="1:17" x14ac:dyDescent="0.25">
      <c r="A2235" s="105">
        <v>42292</v>
      </c>
      <c r="B2235" t="s">
        <v>121</v>
      </c>
      <c r="C2235" s="108">
        <v>4.1099999999999998E-2</v>
      </c>
      <c r="D2235" s="108">
        <v>4.2799999999999998E-2</v>
      </c>
      <c r="E2235" s="108">
        <v>5.4600000000000003E-2</v>
      </c>
      <c r="F2235" s="108">
        <v>4.6199999999999998E-2</v>
      </c>
      <c r="G2235" s="187">
        <v>0</v>
      </c>
      <c r="H2235" s="108"/>
      <c r="I2235" s="108">
        <v>3.9300000000000002E-2</v>
      </c>
      <c r="J2235" s="108"/>
      <c r="K2235" s="108">
        <v>4.3200000000000002E-2</v>
      </c>
      <c r="L2235" s="108">
        <v>5.33E-2</v>
      </c>
      <c r="M2235" s="108"/>
      <c r="N2235" s="108"/>
      <c r="O2235" s="189">
        <f t="shared" si="68"/>
        <v>42278</v>
      </c>
      <c r="Q2235" s="185">
        <f t="shared" si="69"/>
        <v>4.0000000000000452E-4</v>
      </c>
    </row>
    <row r="2236" spans="1:17" x14ac:dyDescent="0.25">
      <c r="A2236" s="105">
        <v>42293</v>
      </c>
      <c r="B2236" t="s">
        <v>121</v>
      </c>
      <c r="C2236" s="108">
        <v>4.1099999999999998E-2</v>
      </c>
      <c r="D2236" s="108">
        <v>4.2700000000000002E-2</v>
      </c>
      <c r="E2236" s="108">
        <v>5.45E-2</v>
      </c>
      <c r="F2236" s="108">
        <v>4.6100000000000002E-2</v>
      </c>
      <c r="G2236" s="187">
        <v>0</v>
      </c>
      <c r="H2236" s="108"/>
      <c r="I2236" s="108">
        <v>3.9199999999999999E-2</v>
      </c>
      <c r="J2236" s="108"/>
      <c r="K2236" s="108">
        <v>4.3099999999999999E-2</v>
      </c>
      <c r="L2236" s="108">
        <v>5.3200000000000004E-2</v>
      </c>
      <c r="M2236" s="108"/>
      <c r="N2236" s="108"/>
      <c r="O2236" s="189">
        <f t="shared" si="68"/>
        <v>42278</v>
      </c>
      <c r="Q2236" s="185">
        <f t="shared" si="69"/>
        <v>3.9999999999999758E-4</v>
      </c>
    </row>
    <row r="2237" spans="1:17" x14ac:dyDescent="0.25">
      <c r="A2237" s="105">
        <v>42296</v>
      </c>
      <c r="B2237" t="s">
        <v>121</v>
      </c>
      <c r="C2237" s="108">
        <v>4.1200000000000001E-2</v>
      </c>
      <c r="D2237" s="108">
        <v>4.2900000000000001E-2</v>
      </c>
      <c r="E2237" s="108">
        <v>5.4699999999999999E-2</v>
      </c>
      <c r="F2237" s="108">
        <v>4.6300000000000001E-2</v>
      </c>
      <c r="G2237" s="187">
        <v>0</v>
      </c>
      <c r="H2237" s="108"/>
      <c r="I2237" s="108">
        <v>3.9399999999999998E-2</v>
      </c>
      <c r="J2237" s="108"/>
      <c r="K2237" s="108">
        <v>4.3299999999999998E-2</v>
      </c>
      <c r="L2237" s="108">
        <v>5.3399999999999996E-2</v>
      </c>
      <c r="M2237" s="108"/>
      <c r="N2237" s="108"/>
      <c r="O2237" s="189">
        <f t="shared" si="68"/>
        <v>42278</v>
      </c>
      <c r="Q2237" s="185">
        <f t="shared" si="69"/>
        <v>3.9999999999999758E-4</v>
      </c>
    </row>
    <row r="2238" spans="1:17" x14ac:dyDescent="0.25">
      <c r="A2238" s="105">
        <v>42297</v>
      </c>
      <c r="B2238" t="s">
        <v>121</v>
      </c>
      <c r="C2238" s="108">
        <v>4.1500000000000002E-2</v>
      </c>
      <c r="D2238" s="108">
        <v>4.3299999999999998E-2</v>
      </c>
      <c r="E2238" s="108">
        <v>5.5E-2</v>
      </c>
      <c r="F2238" s="108">
        <v>4.6600000000000003E-2</v>
      </c>
      <c r="G2238" s="187">
        <v>0</v>
      </c>
      <c r="H2238" s="108"/>
      <c r="I2238" s="108">
        <v>3.95E-2</v>
      </c>
      <c r="J2238" s="108"/>
      <c r="K2238" s="108">
        <v>4.3700000000000003E-2</v>
      </c>
      <c r="L2238" s="108">
        <v>5.3699999999999998E-2</v>
      </c>
      <c r="M2238" s="108"/>
      <c r="N2238" s="108"/>
      <c r="O2238" s="189">
        <f t="shared" si="68"/>
        <v>42278</v>
      </c>
      <c r="Q2238" s="185">
        <f t="shared" si="69"/>
        <v>4.0000000000000452E-4</v>
      </c>
    </row>
    <row r="2239" spans="1:17" x14ac:dyDescent="0.25">
      <c r="A2239" s="105">
        <v>42298</v>
      </c>
      <c r="B2239" t="s">
        <v>121</v>
      </c>
      <c r="C2239" s="108">
        <v>4.1000000000000002E-2</v>
      </c>
      <c r="D2239" s="108">
        <v>4.2700000000000002E-2</v>
      </c>
      <c r="E2239" s="108">
        <v>5.4600000000000003E-2</v>
      </c>
      <c r="F2239" s="108">
        <v>4.6100000000000002E-2</v>
      </c>
      <c r="G2239" s="187">
        <v>0</v>
      </c>
      <c r="H2239" s="108"/>
      <c r="I2239" s="108">
        <v>3.9E-2</v>
      </c>
      <c r="J2239" s="108"/>
      <c r="K2239" s="108">
        <v>4.3099999999999999E-2</v>
      </c>
      <c r="L2239" s="108">
        <v>5.3200000000000004E-2</v>
      </c>
      <c r="M2239" s="108"/>
      <c r="N2239" s="108"/>
      <c r="O2239" s="189">
        <f t="shared" si="68"/>
        <v>42278</v>
      </c>
      <c r="Q2239" s="185">
        <f t="shared" si="69"/>
        <v>3.9999999999999758E-4</v>
      </c>
    </row>
    <row r="2240" spans="1:17" x14ac:dyDescent="0.25">
      <c r="A2240" s="105">
        <v>42299</v>
      </c>
      <c r="B2240" t="s">
        <v>121</v>
      </c>
      <c r="C2240" s="108">
        <v>4.0899999999999999E-2</v>
      </c>
      <c r="D2240" s="108">
        <v>4.2700000000000002E-2</v>
      </c>
      <c r="E2240" s="108">
        <v>5.4399999999999997E-2</v>
      </c>
      <c r="F2240" s="108">
        <v>4.5999999999999999E-2</v>
      </c>
      <c r="G2240" s="187">
        <v>0</v>
      </c>
      <c r="H2240" s="108"/>
      <c r="I2240" s="108">
        <v>3.8900000000000004E-2</v>
      </c>
      <c r="J2240" s="108"/>
      <c r="K2240" s="108">
        <v>4.2999999999999997E-2</v>
      </c>
      <c r="L2240" s="108">
        <v>5.2999999999999999E-2</v>
      </c>
      <c r="M2240" s="108"/>
      <c r="N2240" s="108"/>
      <c r="O2240" s="189">
        <f t="shared" si="68"/>
        <v>42278</v>
      </c>
      <c r="Q2240" s="185">
        <f t="shared" si="69"/>
        <v>2.9999999999999472E-4</v>
      </c>
    </row>
    <row r="2241" spans="1:17" x14ac:dyDescent="0.25">
      <c r="A2241" s="105">
        <v>42300</v>
      </c>
      <c r="B2241" t="s">
        <v>121</v>
      </c>
      <c r="C2241" s="108">
        <v>4.1300000000000003E-2</v>
      </c>
      <c r="D2241" s="108">
        <v>4.2900000000000001E-2</v>
      </c>
      <c r="E2241" s="108">
        <v>5.4600000000000003E-2</v>
      </c>
      <c r="F2241" s="108">
        <v>4.6300000000000001E-2</v>
      </c>
      <c r="G2241" s="187">
        <v>0</v>
      </c>
      <c r="H2241" s="108"/>
      <c r="I2241" s="108">
        <v>3.9300000000000002E-2</v>
      </c>
      <c r="J2241" s="108"/>
      <c r="K2241" s="108">
        <v>4.3200000000000002E-2</v>
      </c>
      <c r="L2241" s="108">
        <v>5.3200000000000004E-2</v>
      </c>
      <c r="M2241" s="108"/>
      <c r="N2241" s="108"/>
      <c r="O2241" s="189">
        <f t="shared" si="68"/>
        <v>42278</v>
      </c>
      <c r="Q2241" s="185">
        <f t="shared" si="69"/>
        <v>3.0000000000000165E-4</v>
      </c>
    </row>
    <row r="2242" spans="1:17" x14ac:dyDescent="0.25">
      <c r="A2242" s="105">
        <v>42303</v>
      </c>
      <c r="B2242" t="s">
        <v>121</v>
      </c>
      <c r="C2242" s="108">
        <v>4.1000000000000002E-2</v>
      </c>
      <c r="D2242" s="108">
        <v>4.2599999999999999E-2</v>
      </c>
      <c r="E2242" s="108">
        <v>5.4199999999999998E-2</v>
      </c>
      <c r="F2242" s="108">
        <v>4.5900000000000003E-2</v>
      </c>
      <c r="G2242" s="187">
        <v>0</v>
      </c>
      <c r="H2242" s="108"/>
      <c r="I2242" s="108">
        <v>3.9E-2</v>
      </c>
      <c r="J2242" s="108"/>
      <c r="K2242" s="108">
        <v>4.2900000000000001E-2</v>
      </c>
      <c r="L2242" s="108">
        <v>5.2900000000000003E-2</v>
      </c>
      <c r="M2242" s="108"/>
      <c r="N2242" s="108"/>
      <c r="O2242" s="189">
        <f t="shared" si="68"/>
        <v>42278</v>
      </c>
      <c r="Q2242" s="185">
        <f t="shared" si="69"/>
        <v>3.0000000000000165E-4</v>
      </c>
    </row>
    <row r="2243" spans="1:17" x14ac:dyDescent="0.25">
      <c r="A2243" s="105">
        <v>42304</v>
      </c>
      <c r="B2243" t="s">
        <v>121</v>
      </c>
      <c r="C2243" s="108">
        <v>4.0800000000000003E-2</v>
      </c>
      <c r="D2243" s="108">
        <v>4.2500000000000003E-2</v>
      </c>
      <c r="E2243" s="108">
        <v>5.4300000000000001E-2</v>
      </c>
      <c r="F2243" s="108">
        <v>4.5900000000000003E-2</v>
      </c>
      <c r="G2243" s="187">
        <v>0</v>
      </c>
      <c r="H2243" s="108"/>
      <c r="I2243" s="108">
        <v>3.8900000000000004E-2</v>
      </c>
      <c r="J2243" s="108"/>
      <c r="K2243" s="108">
        <v>4.2800000000000005E-2</v>
      </c>
      <c r="L2243" s="108">
        <v>5.2999999999999999E-2</v>
      </c>
      <c r="M2243" s="108"/>
      <c r="N2243" s="108"/>
      <c r="O2243" s="189">
        <f t="shared" si="68"/>
        <v>42278</v>
      </c>
      <c r="Q2243" s="185">
        <f t="shared" si="69"/>
        <v>3.0000000000000165E-4</v>
      </c>
    </row>
    <row r="2244" spans="1:17" x14ac:dyDescent="0.25">
      <c r="A2244" s="105">
        <v>42305</v>
      </c>
      <c r="B2244" t="s">
        <v>121</v>
      </c>
      <c r="C2244" s="108">
        <v>4.0899999999999999E-2</v>
      </c>
      <c r="D2244" s="108">
        <v>4.24E-2</v>
      </c>
      <c r="E2244" s="108">
        <v>5.4199999999999998E-2</v>
      </c>
      <c r="F2244" s="108">
        <v>4.58E-2</v>
      </c>
      <c r="G2244" s="187">
        <v>0</v>
      </c>
      <c r="H2244" s="108"/>
      <c r="I2244" s="108">
        <v>3.9100000000000003E-2</v>
      </c>
      <c r="J2244" s="108"/>
      <c r="K2244" s="108">
        <v>4.2800000000000005E-2</v>
      </c>
      <c r="L2244" s="108">
        <v>5.2999999999999999E-2</v>
      </c>
      <c r="M2244" s="108"/>
      <c r="N2244" s="108"/>
      <c r="O2244" s="189">
        <f t="shared" si="68"/>
        <v>42278</v>
      </c>
      <c r="Q2244" s="185">
        <f t="shared" si="69"/>
        <v>4.0000000000000452E-4</v>
      </c>
    </row>
    <row r="2245" spans="1:17" x14ac:dyDescent="0.25">
      <c r="A2245" s="105">
        <v>42306</v>
      </c>
      <c r="B2245" t="s">
        <v>121</v>
      </c>
      <c r="C2245" s="108">
        <v>4.19E-2</v>
      </c>
      <c r="D2245" s="108">
        <v>4.3499999999999997E-2</v>
      </c>
      <c r="E2245" s="108">
        <v>5.5199999999999999E-2</v>
      </c>
      <c r="F2245" s="108">
        <v>4.6899999999999997E-2</v>
      </c>
      <c r="G2245" s="187">
        <v>0</v>
      </c>
      <c r="H2245" s="108"/>
      <c r="I2245" s="108">
        <v>4.0399999999999998E-2</v>
      </c>
      <c r="J2245" s="108"/>
      <c r="K2245" s="108">
        <v>4.3899999999999995E-2</v>
      </c>
      <c r="L2245" s="108">
        <v>5.4000000000000006E-2</v>
      </c>
      <c r="M2245" s="108"/>
      <c r="N2245" s="108"/>
      <c r="O2245" s="189">
        <f t="shared" ref="O2245:O2308" si="70">DATE(YEAR(A2245),MONTH(A2245),1)</f>
        <v>42278</v>
      </c>
      <c r="Q2245" s="185">
        <f t="shared" ref="Q2245:Q2308" si="71">K2245-D2245</f>
        <v>3.9999999999999758E-4</v>
      </c>
    </row>
    <row r="2246" spans="1:17" x14ac:dyDescent="0.25">
      <c r="A2246" s="105">
        <v>42307</v>
      </c>
      <c r="B2246" t="s">
        <v>121</v>
      </c>
      <c r="C2246" s="108">
        <v>4.1399999999999999E-2</v>
      </c>
      <c r="D2246" s="108">
        <v>4.3200000000000002E-2</v>
      </c>
      <c r="E2246" s="108">
        <v>5.4699999999999999E-2</v>
      </c>
      <c r="F2246" s="108">
        <v>4.6399999999999997E-2</v>
      </c>
      <c r="G2246" s="187">
        <v>0</v>
      </c>
      <c r="H2246" s="108"/>
      <c r="I2246" s="108">
        <v>3.9800000000000002E-2</v>
      </c>
      <c r="J2246" s="108"/>
      <c r="K2246" s="108">
        <v>4.3499999999999997E-2</v>
      </c>
      <c r="L2246" s="108">
        <v>5.3499999999999999E-2</v>
      </c>
      <c r="M2246" s="108"/>
      <c r="N2246" s="108"/>
      <c r="O2246" s="189">
        <f t="shared" si="70"/>
        <v>42278</v>
      </c>
      <c r="Q2246" s="185">
        <f t="shared" si="71"/>
        <v>2.9999999999999472E-4</v>
      </c>
    </row>
    <row r="2247" spans="1:17" x14ac:dyDescent="0.25">
      <c r="A2247" s="105">
        <v>42310</v>
      </c>
      <c r="B2247" t="s">
        <v>121</v>
      </c>
      <c r="C2247" s="108">
        <v>4.1599999999999998E-2</v>
      </c>
      <c r="D2247" s="108">
        <v>4.3299999999999998E-2</v>
      </c>
      <c r="E2247" s="108">
        <v>5.4899999999999997E-2</v>
      </c>
      <c r="F2247" s="108">
        <v>4.6600000000000003E-2</v>
      </c>
      <c r="G2247" s="187">
        <v>0</v>
      </c>
      <c r="H2247" s="108"/>
      <c r="I2247" s="108">
        <v>4.0099999999999997E-2</v>
      </c>
      <c r="J2247" s="108"/>
      <c r="K2247" s="108">
        <v>4.3700000000000003E-2</v>
      </c>
      <c r="L2247" s="108">
        <v>5.3800000000000001E-2</v>
      </c>
      <c r="M2247" s="108"/>
      <c r="N2247" s="108"/>
      <c r="O2247" s="189">
        <f t="shared" si="70"/>
        <v>42309</v>
      </c>
      <c r="Q2247" s="185">
        <f t="shared" si="71"/>
        <v>4.0000000000000452E-4</v>
      </c>
    </row>
    <row r="2248" spans="1:17" x14ac:dyDescent="0.25">
      <c r="A2248" s="105">
        <v>42311</v>
      </c>
      <c r="B2248" t="s">
        <v>121</v>
      </c>
      <c r="C2248" s="108">
        <v>4.2000000000000003E-2</v>
      </c>
      <c r="D2248" s="108">
        <v>4.3799999999999999E-2</v>
      </c>
      <c r="E2248" s="108">
        <v>5.5300000000000002E-2</v>
      </c>
      <c r="F2248" s="108">
        <v>4.7E-2</v>
      </c>
      <c r="G2248" s="187">
        <v>0</v>
      </c>
      <c r="H2248" s="108"/>
      <c r="I2248" s="108">
        <v>4.0599999999999997E-2</v>
      </c>
      <c r="J2248" s="108"/>
      <c r="K2248" s="108">
        <v>4.4199999999999996E-2</v>
      </c>
      <c r="L2248" s="108">
        <v>5.4199999999999998E-2</v>
      </c>
      <c r="M2248" s="108"/>
      <c r="N2248" s="108"/>
      <c r="O2248" s="189">
        <f t="shared" si="70"/>
        <v>42309</v>
      </c>
      <c r="Q2248" s="185">
        <f t="shared" si="71"/>
        <v>3.9999999999999758E-4</v>
      </c>
    </row>
    <row r="2249" spans="1:17" x14ac:dyDescent="0.25">
      <c r="A2249" s="105">
        <v>42312</v>
      </c>
      <c r="B2249" t="s">
        <v>121</v>
      </c>
      <c r="C2249" s="108">
        <v>4.1799999999999997E-2</v>
      </c>
      <c r="D2249" s="108">
        <v>4.3700000000000003E-2</v>
      </c>
      <c r="E2249" s="108">
        <v>5.5300000000000002E-2</v>
      </c>
      <c r="F2249" s="108">
        <v>4.6899999999999997E-2</v>
      </c>
      <c r="G2249" s="187">
        <v>0</v>
      </c>
      <c r="H2249" s="108"/>
      <c r="I2249" s="108">
        <v>4.0500000000000001E-2</v>
      </c>
      <c r="J2249" s="108"/>
      <c r="K2249" s="108">
        <v>4.41E-2</v>
      </c>
      <c r="L2249" s="108">
        <v>5.4100000000000002E-2</v>
      </c>
      <c r="M2249" s="108"/>
      <c r="N2249" s="108"/>
      <c r="O2249" s="189">
        <f t="shared" si="70"/>
        <v>42309</v>
      </c>
      <c r="Q2249" s="185">
        <f t="shared" si="71"/>
        <v>3.9999999999999758E-4</v>
      </c>
    </row>
    <row r="2250" spans="1:17" x14ac:dyDescent="0.25">
      <c r="A2250" s="105">
        <v>42313</v>
      </c>
      <c r="B2250" t="s">
        <v>121</v>
      </c>
      <c r="C2250" s="108">
        <v>4.2000000000000003E-2</v>
      </c>
      <c r="D2250" s="108">
        <v>4.3799999999999999E-2</v>
      </c>
      <c r="E2250" s="108">
        <v>5.5500000000000001E-2</v>
      </c>
      <c r="F2250" s="108">
        <v>4.7100000000000003E-2</v>
      </c>
      <c r="G2250" s="187">
        <v>0</v>
      </c>
      <c r="H2250" s="108"/>
      <c r="I2250" s="108">
        <v>4.0500000000000001E-2</v>
      </c>
      <c r="J2250" s="108"/>
      <c r="K2250" s="108">
        <v>4.4199999999999996E-2</v>
      </c>
      <c r="L2250" s="108">
        <v>5.4400000000000004E-2</v>
      </c>
      <c r="M2250" s="108"/>
      <c r="N2250" s="108"/>
      <c r="O2250" s="189">
        <f t="shared" si="70"/>
        <v>42309</v>
      </c>
      <c r="Q2250" s="185">
        <f t="shared" si="71"/>
        <v>3.9999999999999758E-4</v>
      </c>
    </row>
    <row r="2251" spans="1:17" x14ac:dyDescent="0.25">
      <c r="A2251" s="105">
        <v>42314</v>
      </c>
      <c r="B2251" t="s">
        <v>121</v>
      </c>
      <c r="C2251" s="108">
        <v>4.2799999999999998E-2</v>
      </c>
      <c r="D2251" s="108">
        <v>4.4600000000000001E-2</v>
      </c>
      <c r="E2251" s="108">
        <v>5.62E-2</v>
      </c>
      <c r="F2251" s="108">
        <v>4.7899999999999998E-2</v>
      </c>
      <c r="G2251" s="187">
        <v>0</v>
      </c>
      <c r="H2251" s="108"/>
      <c r="I2251" s="108">
        <v>4.0999999999999995E-2</v>
      </c>
      <c r="J2251" s="108"/>
      <c r="K2251" s="108">
        <v>4.4999999999999998E-2</v>
      </c>
      <c r="L2251" s="108">
        <v>5.5099999999999996E-2</v>
      </c>
      <c r="M2251" s="108"/>
      <c r="N2251" s="108"/>
      <c r="O2251" s="189">
        <f t="shared" si="70"/>
        <v>42309</v>
      </c>
      <c r="Q2251" s="185">
        <f t="shared" si="71"/>
        <v>3.9999999999999758E-4</v>
      </c>
    </row>
    <row r="2252" spans="1:17" x14ac:dyDescent="0.25">
      <c r="A2252" s="105">
        <v>42317</v>
      </c>
      <c r="B2252" t="s">
        <v>121</v>
      </c>
      <c r="C2252" s="108">
        <v>4.2900000000000001E-2</v>
      </c>
      <c r="D2252" s="108">
        <v>4.4699999999999997E-2</v>
      </c>
      <c r="E2252" s="108">
        <v>5.62E-2</v>
      </c>
      <c r="F2252" s="108">
        <v>4.7899999999999998E-2</v>
      </c>
      <c r="G2252" s="187">
        <v>0</v>
      </c>
      <c r="H2252" s="108"/>
      <c r="I2252" s="108">
        <v>4.1200000000000001E-2</v>
      </c>
      <c r="J2252" s="108"/>
      <c r="K2252" s="108">
        <v>4.4999999999999998E-2</v>
      </c>
      <c r="L2252" s="108">
        <v>5.5099999999999996E-2</v>
      </c>
      <c r="M2252" s="108"/>
      <c r="N2252" s="108"/>
      <c r="O2252" s="189">
        <f t="shared" si="70"/>
        <v>42309</v>
      </c>
      <c r="Q2252" s="185">
        <f t="shared" si="71"/>
        <v>3.0000000000000165E-4</v>
      </c>
    </row>
    <row r="2253" spans="1:17" x14ac:dyDescent="0.25">
      <c r="A2253" s="105">
        <v>42318</v>
      </c>
      <c r="B2253" t="s">
        <v>121</v>
      </c>
      <c r="C2253" s="108">
        <v>4.2700000000000002E-2</v>
      </c>
      <c r="D2253" s="108">
        <v>4.4600000000000001E-2</v>
      </c>
      <c r="E2253" s="108">
        <v>5.62E-2</v>
      </c>
      <c r="F2253" s="108">
        <v>4.7800000000000002E-2</v>
      </c>
      <c r="G2253" s="187">
        <v>0</v>
      </c>
      <c r="H2253" s="108"/>
      <c r="I2253" s="108">
        <v>4.1100000000000005E-2</v>
      </c>
      <c r="J2253" s="108"/>
      <c r="K2253" s="108">
        <v>4.4900000000000002E-2</v>
      </c>
      <c r="L2253" s="108">
        <v>5.5E-2</v>
      </c>
      <c r="M2253" s="108"/>
      <c r="N2253" s="108"/>
      <c r="O2253" s="189">
        <f t="shared" si="70"/>
        <v>42309</v>
      </c>
      <c r="Q2253" s="185">
        <f t="shared" si="71"/>
        <v>3.0000000000000165E-4</v>
      </c>
    </row>
    <row r="2254" spans="1:17" x14ac:dyDescent="0.25">
      <c r="A2254" s="105">
        <v>42320</v>
      </c>
      <c r="B2254" t="s">
        <v>121</v>
      </c>
      <c r="C2254" s="108">
        <v>4.2599999999999999E-2</v>
      </c>
      <c r="D2254" s="108">
        <v>4.4600000000000001E-2</v>
      </c>
      <c r="E2254" s="108">
        <v>5.62E-2</v>
      </c>
      <c r="F2254" s="108">
        <v>4.7800000000000002E-2</v>
      </c>
      <c r="G2254" s="187">
        <v>0</v>
      </c>
      <c r="H2254" s="108"/>
      <c r="I2254" s="108">
        <v>4.1100000000000005E-2</v>
      </c>
      <c r="J2254" s="108"/>
      <c r="K2254" s="108">
        <v>4.4900000000000002E-2</v>
      </c>
      <c r="L2254" s="108">
        <v>5.5099999999999996E-2</v>
      </c>
      <c r="M2254" s="108"/>
      <c r="N2254" s="108"/>
      <c r="O2254" s="189">
        <f t="shared" si="70"/>
        <v>42309</v>
      </c>
      <c r="Q2254" s="185">
        <f t="shared" si="71"/>
        <v>3.0000000000000165E-4</v>
      </c>
    </row>
    <row r="2255" spans="1:17" x14ac:dyDescent="0.25">
      <c r="A2255" s="105">
        <v>42321</v>
      </c>
      <c r="B2255" t="s">
        <v>121</v>
      </c>
      <c r="C2255" s="108">
        <v>4.2500000000000003E-2</v>
      </c>
      <c r="D2255" s="108">
        <v>4.4299999999999999E-2</v>
      </c>
      <c r="E2255" s="108">
        <v>5.5899999999999998E-2</v>
      </c>
      <c r="F2255" s="108">
        <v>4.7600000000000003E-2</v>
      </c>
      <c r="G2255" s="187">
        <v>0</v>
      </c>
      <c r="H2255" s="108"/>
      <c r="I2255" s="108">
        <v>4.0899999999999999E-2</v>
      </c>
      <c r="J2255" s="108"/>
      <c r="K2255" s="108">
        <v>4.4600000000000001E-2</v>
      </c>
      <c r="L2255" s="108">
        <v>5.4800000000000001E-2</v>
      </c>
      <c r="M2255" s="108"/>
      <c r="N2255" s="108"/>
      <c r="O2255" s="189">
        <f t="shared" si="70"/>
        <v>42309</v>
      </c>
      <c r="Q2255" s="185">
        <f t="shared" si="71"/>
        <v>3.0000000000000165E-4</v>
      </c>
    </row>
    <row r="2256" spans="1:17" x14ac:dyDescent="0.25">
      <c r="A2256" s="105">
        <v>42324</v>
      </c>
      <c r="B2256" t="s">
        <v>121</v>
      </c>
      <c r="C2256" s="108">
        <v>4.2599999999999999E-2</v>
      </c>
      <c r="D2256" s="108">
        <v>4.4499999999999998E-2</v>
      </c>
      <c r="E2256" s="108">
        <v>5.62E-2</v>
      </c>
      <c r="F2256" s="108">
        <v>4.7800000000000002E-2</v>
      </c>
      <c r="G2256" s="187">
        <v>0</v>
      </c>
      <c r="H2256" s="108"/>
      <c r="I2256" s="108">
        <v>4.1100000000000005E-2</v>
      </c>
      <c r="J2256" s="108"/>
      <c r="K2256" s="108">
        <v>4.4800000000000006E-2</v>
      </c>
      <c r="L2256" s="108">
        <v>5.5099999999999996E-2</v>
      </c>
      <c r="M2256" s="108"/>
      <c r="N2256" s="108"/>
      <c r="O2256" s="189">
        <f t="shared" si="70"/>
        <v>42309</v>
      </c>
      <c r="Q2256" s="185">
        <f t="shared" si="71"/>
        <v>3.0000000000000859E-4</v>
      </c>
    </row>
    <row r="2257" spans="1:17" x14ac:dyDescent="0.25">
      <c r="A2257" s="105">
        <v>42325</v>
      </c>
      <c r="B2257" t="s">
        <v>121</v>
      </c>
      <c r="C2257" s="108">
        <v>4.2299999999999997E-2</v>
      </c>
      <c r="D2257" s="108">
        <v>4.4200000000000003E-2</v>
      </c>
      <c r="E2257" s="108">
        <v>5.5899999999999998E-2</v>
      </c>
      <c r="F2257" s="108">
        <v>4.7500000000000001E-2</v>
      </c>
      <c r="G2257" s="187">
        <v>0</v>
      </c>
      <c r="H2257" s="108"/>
      <c r="I2257" s="108">
        <v>4.0800000000000003E-2</v>
      </c>
      <c r="J2257" s="108"/>
      <c r="K2257" s="108">
        <v>4.4500000000000005E-2</v>
      </c>
      <c r="L2257" s="108">
        <v>5.4800000000000001E-2</v>
      </c>
      <c r="M2257" s="108"/>
      <c r="N2257" s="108"/>
      <c r="O2257" s="189">
        <f t="shared" si="70"/>
        <v>42309</v>
      </c>
      <c r="Q2257" s="185">
        <f t="shared" si="71"/>
        <v>3.0000000000000165E-4</v>
      </c>
    </row>
    <row r="2258" spans="1:17" x14ac:dyDescent="0.25">
      <c r="A2258" s="105">
        <v>42326</v>
      </c>
      <c r="B2258" t="s">
        <v>121</v>
      </c>
      <c r="C2258" s="108">
        <v>4.2200000000000001E-2</v>
      </c>
      <c r="D2258" s="108">
        <v>4.41E-2</v>
      </c>
      <c r="E2258" s="108">
        <v>5.5899999999999998E-2</v>
      </c>
      <c r="F2258" s="108">
        <v>4.7399999999999998E-2</v>
      </c>
      <c r="G2258" s="187">
        <v>0</v>
      </c>
      <c r="H2258" s="108"/>
      <c r="I2258" s="108">
        <v>4.0800000000000003E-2</v>
      </c>
      <c r="J2258" s="108"/>
      <c r="K2258" s="108">
        <v>4.4400000000000002E-2</v>
      </c>
      <c r="L2258" s="108">
        <v>5.4800000000000001E-2</v>
      </c>
      <c r="M2258" s="108"/>
      <c r="N2258" s="108"/>
      <c r="O2258" s="189">
        <f t="shared" si="70"/>
        <v>42309</v>
      </c>
      <c r="Q2258" s="185">
        <f t="shared" si="71"/>
        <v>3.0000000000000165E-4</v>
      </c>
    </row>
    <row r="2259" spans="1:17" x14ac:dyDescent="0.25">
      <c r="A2259" s="105">
        <v>42327</v>
      </c>
      <c r="B2259" t="s">
        <v>121</v>
      </c>
      <c r="C2259" s="108">
        <v>4.19E-2</v>
      </c>
      <c r="D2259" s="108">
        <v>4.3700000000000003E-2</v>
      </c>
      <c r="E2259" s="108">
        <v>5.5500000000000001E-2</v>
      </c>
      <c r="F2259" s="108">
        <v>4.7E-2</v>
      </c>
      <c r="G2259" s="187">
        <v>0</v>
      </c>
      <c r="H2259" s="108"/>
      <c r="I2259" s="108">
        <v>4.0399999999999998E-2</v>
      </c>
      <c r="J2259" s="108"/>
      <c r="K2259" s="108">
        <v>4.4000000000000004E-2</v>
      </c>
      <c r="L2259" s="108">
        <v>5.4400000000000004E-2</v>
      </c>
      <c r="M2259" s="108"/>
      <c r="N2259" s="108"/>
      <c r="O2259" s="189">
        <f t="shared" si="70"/>
        <v>42309</v>
      </c>
      <c r="Q2259" s="185">
        <f t="shared" si="71"/>
        <v>3.0000000000000165E-4</v>
      </c>
    </row>
    <row r="2260" spans="1:17" x14ac:dyDescent="0.25">
      <c r="A2260" s="105">
        <v>42328</v>
      </c>
      <c r="B2260" t="s">
        <v>121</v>
      </c>
      <c r="C2260" s="108">
        <v>4.2000000000000003E-2</v>
      </c>
      <c r="D2260" s="108">
        <v>4.3900000000000002E-2</v>
      </c>
      <c r="E2260" s="108">
        <v>5.5800000000000002E-2</v>
      </c>
      <c r="F2260" s="108">
        <v>4.7199999999999999E-2</v>
      </c>
      <c r="G2260" s="187">
        <v>0</v>
      </c>
      <c r="H2260" s="108"/>
      <c r="I2260" s="108">
        <v>4.0399999999999998E-2</v>
      </c>
      <c r="J2260" s="108"/>
      <c r="K2260" s="108">
        <v>4.4199999999999996E-2</v>
      </c>
      <c r="L2260" s="108">
        <v>5.4600000000000003E-2</v>
      </c>
      <c r="M2260" s="108"/>
      <c r="N2260" s="108"/>
      <c r="O2260" s="189">
        <f t="shared" si="70"/>
        <v>42309</v>
      </c>
      <c r="Q2260" s="185">
        <f t="shared" si="71"/>
        <v>2.9999999999999472E-4</v>
      </c>
    </row>
    <row r="2261" spans="1:17" x14ac:dyDescent="0.25">
      <c r="A2261" s="105">
        <v>42331</v>
      </c>
      <c r="B2261" t="s">
        <v>121</v>
      </c>
      <c r="C2261" s="108">
        <v>4.19E-2</v>
      </c>
      <c r="D2261" s="108">
        <v>4.3799999999999999E-2</v>
      </c>
      <c r="E2261" s="108">
        <v>5.5500000000000001E-2</v>
      </c>
      <c r="F2261" s="108">
        <v>4.7100000000000003E-2</v>
      </c>
      <c r="G2261" s="187">
        <v>0</v>
      </c>
      <c r="H2261" s="108"/>
      <c r="I2261" s="108">
        <v>4.0099999999999997E-2</v>
      </c>
      <c r="J2261" s="108"/>
      <c r="K2261" s="108">
        <v>4.4000000000000004E-2</v>
      </c>
      <c r="L2261" s="108">
        <v>5.4400000000000004E-2</v>
      </c>
      <c r="M2261" s="108"/>
      <c r="N2261" s="108"/>
      <c r="O2261" s="189">
        <f t="shared" si="70"/>
        <v>42309</v>
      </c>
      <c r="Q2261" s="185">
        <f t="shared" si="71"/>
        <v>2.0000000000000573E-4</v>
      </c>
    </row>
    <row r="2262" spans="1:17" x14ac:dyDescent="0.25">
      <c r="A2262" s="105">
        <v>42332</v>
      </c>
      <c r="B2262" t="s">
        <v>121</v>
      </c>
      <c r="C2262" s="108">
        <v>4.2000000000000003E-2</v>
      </c>
      <c r="D2262" s="108">
        <v>4.3799999999999999E-2</v>
      </c>
      <c r="E2262" s="108">
        <v>5.5500000000000001E-2</v>
      </c>
      <c r="F2262" s="108">
        <v>4.7100000000000003E-2</v>
      </c>
      <c r="G2262" s="187">
        <v>0</v>
      </c>
      <c r="H2262" s="108"/>
      <c r="I2262" s="108">
        <v>4.0099999999999997E-2</v>
      </c>
      <c r="J2262" s="108"/>
      <c r="K2262" s="108">
        <v>4.4000000000000004E-2</v>
      </c>
      <c r="L2262" s="108">
        <v>5.4400000000000004E-2</v>
      </c>
      <c r="M2262" s="108"/>
      <c r="N2262" s="108"/>
      <c r="O2262" s="189">
        <f t="shared" si="70"/>
        <v>42309</v>
      </c>
      <c r="Q2262" s="185">
        <f t="shared" si="71"/>
        <v>2.0000000000000573E-4</v>
      </c>
    </row>
    <row r="2263" spans="1:17" x14ac:dyDescent="0.25">
      <c r="A2263" s="105">
        <v>42335</v>
      </c>
      <c r="B2263" t="s">
        <v>121</v>
      </c>
      <c r="C2263" s="108">
        <v>4.19E-2</v>
      </c>
      <c r="D2263" s="108">
        <v>4.3799999999999999E-2</v>
      </c>
      <c r="E2263" s="108">
        <v>5.5500000000000001E-2</v>
      </c>
      <c r="F2263" s="108">
        <v>4.7100000000000003E-2</v>
      </c>
      <c r="G2263" s="187">
        <v>0</v>
      </c>
      <c r="H2263" s="108"/>
      <c r="I2263" s="108">
        <v>0.04</v>
      </c>
      <c r="J2263" s="108"/>
      <c r="K2263" s="108">
        <v>4.4000000000000004E-2</v>
      </c>
      <c r="L2263" s="108">
        <v>5.4400000000000004E-2</v>
      </c>
      <c r="M2263" s="108"/>
      <c r="N2263" s="108"/>
      <c r="O2263" s="189">
        <f t="shared" si="70"/>
        <v>42309</v>
      </c>
      <c r="Q2263" s="185">
        <f t="shared" si="71"/>
        <v>2.0000000000000573E-4</v>
      </c>
    </row>
    <row r="2264" spans="1:17" x14ac:dyDescent="0.25">
      <c r="A2264" s="105">
        <v>42338</v>
      </c>
      <c r="B2264" t="s">
        <v>121</v>
      </c>
      <c r="C2264" s="108">
        <v>4.1799999999999997E-2</v>
      </c>
      <c r="D2264" s="108">
        <v>4.3700000000000003E-2</v>
      </c>
      <c r="E2264" s="108">
        <v>5.5199999999999999E-2</v>
      </c>
      <c r="F2264" s="108">
        <v>4.6899999999999997E-2</v>
      </c>
      <c r="G2264" s="187">
        <v>0</v>
      </c>
      <c r="H2264" s="108"/>
      <c r="I2264" s="108">
        <v>3.9900000000000005E-2</v>
      </c>
      <c r="J2264" s="108"/>
      <c r="K2264" s="108">
        <v>4.3899999999999995E-2</v>
      </c>
      <c r="L2264" s="108">
        <v>5.4100000000000002E-2</v>
      </c>
      <c r="M2264" s="108"/>
      <c r="N2264" s="108"/>
      <c r="O2264" s="189">
        <f t="shared" si="70"/>
        <v>42309</v>
      </c>
      <c r="Q2264" s="185">
        <f t="shared" si="71"/>
        <v>1.9999999999999185E-4</v>
      </c>
    </row>
    <row r="2265" spans="1:17" x14ac:dyDescent="0.25">
      <c r="A2265" s="105">
        <v>42339</v>
      </c>
      <c r="B2265" t="s">
        <v>121</v>
      </c>
      <c r="C2265" s="108">
        <v>4.1099999999999998E-2</v>
      </c>
      <c r="D2265" s="108">
        <v>4.2999999999999997E-2</v>
      </c>
      <c r="E2265" s="108">
        <v>5.4699999999999999E-2</v>
      </c>
      <c r="F2265" s="108">
        <v>4.6300000000000001E-2</v>
      </c>
      <c r="G2265" s="187">
        <v>0</v>
      </c>
      <c r="H2265" s="108"/>
      <c r="I2265" s="108">
        <v>3.9199999999999999E-2</v>
      </c>
      <c r="J2265" s="108"/>
      <c r="K2265" s="108">
        <v>4.3099999999999999E-2</v>
      </c>
      <c r="L2265" s="108">
        <v>5.3600000000000002E-2</v>
      </c>
      <c r="M2265" s="108"/>
      <c r="N2265" s="108"/>
      <c r="O2265" s="189">
        <f t="shared" si="70"/>
        <v>42339</v>
      </c>
      <c r="Q2265" s="185">
        <f t="shared" si="71"/>
        <v>1.0000000000000286E-4</v>
      </c>
    </row>
    <row r="2266" spans="1:17" x14ac:dyDescent="0.25">
      <c r="A2266" s="105">
        <v>42340</v>
      </c>
      <c r="B2266" t="s">
        <v>121</v>
      </c>
      <c r="C2266" s="108">
        <v>4.1000000000000002E-2</v>
      </c>
      <c r="D2266" s="108">
        <v>4.2900000000000001E-2</v>
      </c>
      <c r="E2266" s="108">
        <v>5.4699999999999999E-2</v>
      </c>
      <c r="F2266" s="108">
        <v>4.6199999999999998E-2</v>
      </c>
      <c r="G2266" s="187">
        <v>0</v>
      </c>
      <c r="H2266" s="108"/>
      <c r="I2266" s="108">
        <v>3.8900000000000004E-2</v>
      </c>
      <c r="J2266" s="108"/>
      <c r="K2266" s="108">
        <v>4.2999999999999997E-2</v>
      </c>
      <c r="L2266" s="108">
        <v>5.3499999999999999E-2</v>
      </c>
      <c r="M2266" s="108"/>
      <c r="N2266" s="108"/>
      <c r="O2266" s="189">
        <f t="shared" si="70"/>
        <v>42339</v>
      </c>
      <c r="Q2266" s="185">
        <f t="shared" si="71"/>
        <v>9.9999999999995925E-5</v>
      </c>
    </row>
    <row r="2267" spans="1:17" x14ac:dyDescent="0.25">
      <c r="A2267" s="105">
        <v>42341</v>
      </c>
      <c r="B2267" t="s">
        <v>121</v>
      </c>
      <c r="C2267" s="108">
        <v>4.2599999999999999E-2</v>
      </c>
      <c r="D2267" s="108">
        <v>4.4499999999999998E-2</v>
      </c>
      <c r="E2267" s="108">
        <v>5.6300000000000003E-2</v>
      </c>
      <c r="F2267" s="108">
        <v>4.7800000000000002E-2</v>
      </c>
      <c r="G2267" s="187">
        <v>0</v>
      </c>
      <c r="H2267" s="108"/>
      <c r="I2267" s="108">
        <v>4.0599999999999997E-2</v>
      </c>
      <c r="J2267" s="108"/>
      <c r="K2267" s="108">
        <v>4.4600000000000001E-2</v>
      </c>
      <c r="L2267" s="108">
        <v>5.5099999999999996E-2</v>
      </c>
      <c r="M2267" s="108"/>
      <c r="N2267" s="108"/>
      <c r="O2267" s="189">
        <f t="shared" si="70"/>
        <v>42339</v>
      </c>
      <c r="Q2267" s="185">
        <f t="shared" si="71"/>
        <v>1.0000000000000286E-4</v>
      </c>
    </row>
    <row r="2268" spans="1:17" x14ac:dyDescent="0.25">
      <c r="A2268" s="105">
        <v>42342</v>
      </c>
      <c r="B2268" t="s">
        <v>121</v>
      </c>
      <c r="C2268" s="108">
        <v>4.2000000000000003E-2</v>
      </c>
      <c r="D2268" s="108">
        <v>4.3799999999999999E-2</v>
      </c>
      <c r="E2268" s="108">
        <v>5.5500000000000001E-2</v>
      </c>
      <c r="F2268" s="108">
        <v>4.7100000000000003E-2</v>
      </c>
      <c r="G2268" s="187">
        <v>0</v>
      </c>
      <c r="H2268" s="108"/>
      <c r="I2268" s="108">
        <v>3.9900000000000005E-2</v>
      </c>
      <c r="J2268" s="108"/>
      <c r="K2268" s="108">
        <v>4.3899999999999995E-2</v>
      </c>
      <c r="L2268" s="108">
        <v>5.4299999999999994E-2</v>
      </c>
      <c r="M2268" s="108"/>
      <c r="N2268" s="108"/>
      <c r="O2268" s="189">
        <f t="shared" si="70"/>
        <v>42339</v>
      </c>
      <c r="Q2268" s="185">
        <f t="shared" si="71"/>
        <v>9.9999999999995925E-5</v>
      </c>
    </row>
    <row r="2269" spans="1:17" x14ac:dyDescent="0.25">
      <c r="A2269" s="105">
        <v>42345</v>
      </c>
      <c r="B2269" t="s">
        <v>121</v>
      </c>
      <c r="C2269" s="108">
        <v>4.1399999999999999E-2</v>
      </c>
      <c r="D2269" s="108">
        <v>4.3200000000000002E-2</v>
      </c>
      <c r="E2269" s="108">
        <v>5.5E-2</v>
      </c>
      <c r="F2269" s="108">
        <v>4.65E-2</v>
      </c>
      <c r="G2269" s="187">
        <v>0</v>
      </c>
      <c r="H2269" s="108"/>
      <c r="I2269" s="108">
        <v>3.95E-2</v>
      </c>
      <c r="J2269" s="108"/>
      <c r="K2269" s="108">
        <v>4.3299999999999998E-2</v>
      </c>
      <c r="L2269" s="108">
        <v>5.3800000000000001E-2</v>
      </c>
      <c r="M2269" s="108"/>
      <c r="N2269" s="108"/>
      <c r="O2269" s="189">
        <f t="shared" si="70"/>
        <v>42339</v>
      </c>
      <c r="Q2269" s="185">
        <f t="shared" si="71"/>
        <v>9.9999999999995925E-5</v>
      </c>
    </row>
    <row r="2270" spans="1:17" x14ac:dyDescent="0.25">
      <c r="A2270" s="105">
        <v>42346</v>
      </c>
      <c r="B2270" t="s">
        <v>121</v>
      </c>
      <c r="C2270" s="108">
        <v>4.1599999999999998E-2</v>
      </c>
      <c r="D2270" s="108">
        <v>4.3499999999999997E-2</v>
      </c>
      <c r="E2270" s="108">
        <v>5.5399999999999998E-2</v>
      </c>
      <c r="F2270" s="108">
        <v>4.6800000000000001E-2</v>
      </c>
      <c r="G2270" s="187">
        <v>0</v>
      </c>
      <c r="H2270" s="108"/>
      <c r="I2270" s="108">
        <v>3.95E-2</v>
      </c>
      <c r="J2270" s="108"/>
      <c r="K2270" s="108">
        <v>4.36E-2</v>
      </c>
      <c r="L2270" s="108">
        <v>5.4299999999999994E-2</v>
      </c>
      <c r="M2270" s="108"/>
      <c r="N2270" s="108"/>
      <c r="O2270" s="189">
        <f t="shared" si="70"/>
        <v>42339</v>
      </c>
      <c r="Q2270" s="185">
        <f t="shared" si="71"/>
        <v>1.0000000000000286E-4</v>
      </c>
    </row>
    <row r="2271" spans="1:17" x14ac:dyDescent="0.25">
      <c r="A2271" s="105">
        <v>42347</v>
      </c>
      <c r="B2271" t="s">
        <v>121</v>
      </c>
      <c r="C2271" s="108">
        <v>4.1399999999999999E-2</v>
      </c>
      <c r="D2271" s="108">
        <v>4.3299999999999998E-2</v>
      </c>
      <c r="E2271" s="108">
        <v>5.5E-2</v>
      </c>
      <c r="F2271" s="108">
        <v>4.6600000000000003E-2</v>
      </c>
      <c r="G2271" s="187">
        <v>0</v>
      </c>
      <c r="H2271" s="108"/>
      <c r="I2271" s="108">
        <v>3.9599999999999996E-2</v>
      </c>
      <c r="J2271" s="108"/>
      <c r="K2271" s="108">
        <v>4.3400000000000001E-2</v>
      </c>
      <c r="L2271" s="108">
        <v>5.4000000000000006E-2</v>
      </c>
      <c r="M2271" s="108"/>
      <c r="N2271" s="108"/>
      <c r="O2271" s="189">
        <f t="shared" si="70"/>
        <v>42339</v>
      </c>
      <c r="Q2271" s="185">
        <f t="shared" si="71"/>
        <v>1.0000000000000286E-4</v>
      </c>
    </row>
    <row r="2272" spans="1:17" x14ac:dyDescent="0.25">
      <c r="A2272" s="105">
        <v>42348</v>
      </c>
      <c r="B2272" t="s">
        <v>121</v>
      </c>
      <c r="C2272" s="108">
        <v>4.1599999999999998E-2</v>
      </c>
      <c r="D2272" s="108">
        <v>4.36E-2</v>
      </c>
      <c r="E2272" s="108">
        <v>5.5199999999999999E-2</v>
      </c>
      <c r="F2272" s="108">
        <v>4.6800000000000001E-2</v>
      </c>
      <c r="G2272" s="187">
        <v>0</v>
      </c>
      <c r="H2272" s="108"/>
      <c r="I2272" s="108">
        <v>3.9599999999999996E-2</v>
      </c>
      <c r="J2272" s="108"/>
      <c r="K2272" s="108">
        <v>4.3700000000000003E-2</v>
      </c>
      <c r="L2272" s="108">
        <v>5.4299999999999994E-2</v>
      </c>
      <c r="M2272" s="108"/>
      <c r="N2272" s="108"/>
      <c r="O2272" s="189">
        <f t="shared" si="70"/>
        <v>42339</v>
      </c>
      <c r="Q2272" s="185">
        <f t="shared" si="71"/>
        <v>1.0000000000000286E-4</v>
      </c>
    </row>
    <row r="2273" spans="1:17" x14ac:dyDescent="0.25">
      <c r="A2273" s="105">
        <v>42349</v>
      </c>
      <c r="B2273" t="s">
        <v>121</v>
      </c>
      <c r="C2273" s="108">
        <v>4.0599999999999997E-2</v>
      </c>
      <c r="D2273" s="108">
        <v>4.2599999999999999E-2</v>
      </c>
      <c r="E2273" s="108">
        <v>5.45E-2</v>
      </c>
      <c r="F2273" s="108">
        <v>4.5900000000000003E-2</v>
      </c>
      <c r="G2273" s="187">
        <v>0</v>
      </c>
      <c r="H2273" s="108"/>
      <c r="I2273" s="108">
        <v>3.9100000000000003E-2</v>
      </c>
      <c r="J2273" s="108"/>
      <c r="K2273" s="108">
        <v>4.2800000000000005E-2</v>
      </c>
      <c r="L2273" s="108">
        <v>5.3699999999999998E-2</v>
      </c>
      <c r="M2273" s="108"/>
      <c r="N2273" s="108"/>
      <c r="O2273" s="189">
        <f t="shared" si="70"/>
        <v>42339</v>
      </c>
      <c r="Q2273" s="185">
        <f t="shared" si="71"/>
        <v>2.0000000000000573E-4</v>
      </c>
    </row>
    <row r="2274" spans="1:17" x14ac:dyDescent="0.25">
      <c r="A2274" s="105">
        <v>42352</v>
      </c>
      <c r="B2274" t="s">
        <v>121</v>
      </c>
      <c r="C2274" s="108">
        <v>4.1500000000000002E-2</v>
      </c>
      <c r="D2274" s="108">
        <v>4.3499999999999997E-2</v>
      </c>
      <c r="E2274" s="108">
        <v>5.5399999999999998E-2</v>
      </c>
      <c r="F2274" s="108">
        <v>4.6800000000000001E-2</v>
      </c>
      <c r="G2274" s="187">
        <v>0</v>
      </c>
      <c r="H2274" s="108"/>
      <c r="I2274" s="108">
        <v>4.0099999999999997E-2</v>
      </c>
      <c r="J2274" s="108"/>
      <c r="K2274" s="108">
        <v>4.3799999999999999E-2</v>
      </c>
      <c r="L2274" s="108">
        <v>5.4600000000000003E-2</v>
      </c>
      <c r="M2274" s="108"/>
      <c r="N2274" s="108"/>
      <c r="O2274" s="189">
        <f t="shared" si="70"/>
        <v>42339</v>
      </c>
      <c r="Q2274" s="185">
        <f t="shared" si="71"/>
        <v>3.0000000000000165E-4</v>
      </c>
    </row>
    <row r="2275" spans="1:17" x14ac:dyDescent="0.25">
      <c r="A2275" s="105">
        <v>42353</v>
      </c>
      <c r="B2275" t="s">
        <v>121</v>
      </c>
      <c r="C2275" s="108">
        <v>4.1700000000000001E-2</v>
      </c>
      <c r="D2275" s="108">
        <v>4.3799999999999999E-2</v>
      </c>
      <c r="E2275" s="108">
        <v>5.57E-2</v>
      </c>
      <c r="F2275" s="108">
        <v>4.7100000000000003E-2</v>
      </c>
      <c r="G2275" s="187">
        <v>0</v>
      </c>
      <c r="H2275" s="108"/>
      <c r="I2275" s="108">
        <v>0.04</v>
      </c>
      <c r="J2275" s="108"/>
      <c r="K2275" s="108">
        <v>4.41E-2</v>
      </c>
      <c r="L2275" s="108">
        <v>5.4900000000000004E-2</v>
      </c>
      <c r="M2275" s="108"/>
      <c r="N2275" s="108"/>
      <c r="O2275" s="189">
        <f t="shared" si="70"/>
        <v>42339</v>
      </c>
      <c r="Q2275" s="185">
        <f t="shared" si="71"/>
        <v>3.0000000000000165E-4</v>
      </c>
    </row>
    <row r="2276" spans="1:17" x14ac:dyDescent="0.25">
      <c r="A2276" s="105">
        <v>42354</v>
      </c>
      <c r="B2276" t="s">
        <v>121</v>
      </c>
      <c r="C2276" s="108">
        <v>4.19E-2</v>
      </c>
      <c r="D2276" s="108">
        <v>4.3799999999999999E-2</v>
      </c>
      <c r="E2276" s="108">
        <v>5.6000000000000001E-2</v>
      </c>
      <c r="F2276" s="108">
        <v>4.7199999999999999E-2</v>
      </c>
      <c r="G2276" s="187">
        <v>0</v>
      </c>
      <c r="H2276" s="108"/>
      <c r="I2276" s="108">
        <v>4.0099999999999997E-2</v>
      </c>
      <c r="J2276" s="108"/>
      <c r="K2276" s="108">
        <v>4.41E-2</v>
      </c>
      <c r="L2276" s="108">
        <v>5.5099999999999996E-2</v>
      </c>
      <c r="M2276" s="108"/>
      <c r="N2276" s="108"/>
      <c r="O2276" s="189">
        <f t="shared" si="70"/>
        <v>42339</v>
      </c>
      <c r="Q2276" s="185">
        <f t="shared" si="71"/>
        <v>3.0000000000000165E-4</v>
      </c>
    </row>
    <row r="2277" spans="1:17" x14ac:dyDescent="0.25">
      <c r="A2277" s="105">
        <v>42355</v>
      </c>
      <c r="B2277" t="s">
        <v>121</v>
      </c>
      <c r="C2277" s="108">
        <v>4.1200000000000001E-2</v>
      </c>
      <c r="D2277" s="108">
        <v>4.3200000000000002E-2</v>
      </c>
      <c r="E2277" s="108">
        <v>5.5300000000000002E-2</v>
      </c>
      <c r="F2277" s="108">
        <v>4.6600000000000003E-2</v>
      </c>
      <c r="G2277" s="187">
        <v>0</v>
      </c>
      <c r="H2277" s="108"/>
      <c r="I2277" s="108">
        <v>3.9399999999999998E-2</v>
      </c>
      <c r="J2277" s="108"/>
      <c r="K2277" s="108">
        <v>4.3499999999999997E-2</v>
      </c>
      <c r="L2277" s="108">
        <v>5.45E-2</v>
      </c>
      <c r="M2277" s="108"/>
      <c r="N2277" s="108"/>
      <c r="O2277" s="189">
        <f t="shared" si="70"/>
        <v>42339</v>
      </c>
      <c r="Q2277" s="185">
        <f t="shared" si="71"/>
        <v>2.9999999999999472E-4</v>
      </c>
    </row>
    <row r="2278" spans="1:17" x14ac:dyDescent="0.25">
      <c r="A2278" s="105">
        <v>42356</v>
      </c>
      <c r="B2278" t="s">
        <v>121</v>
      </c>
      <c r="C2278" s="108">
        <v>4.0899999999999999E-2</v>
      </c>
      <c r="D2278" s="108">
        <v>4.2999999999999997E-2</v>
      </c>
      <c r="E2278" s="108">
        <v>5.5300000000000002E-2</v>
      </c>
      <c r="F2278" s="108">
        <v>4.6399999999999997E-2</v>
      </c>
      <c r="G2278" s="187">
        <v>0</v>
      </c>
      <c r="H2278" s="108"/>
      <c r="I2278" s="108">
        <v>3.9100000000000003E-2</v>
      </c>
      <c r="J2278" s="108"/>
      <c r="K2278" s="108">
        <v>4.3299999999999998E-2</v>
      </c>
      <c r="L2278" s="108">
        <v>5.4400000000000004E-2</v>
      </c>
      <c r="M2278" s="108"/>
      <c r="N2278" s="108"/>
      <c r="O2278" s="189">
        <f t="shared" si="70"/>
        <v>42339</v>
      </c>
      <c r="Q2278" s="185">
        <f t="shared" si="71"/>
        <v>3.0000000000000165E-4</v>
      </c>
    </row>
    <row r="2279" spans="1:17" x14ac:dyDescent="0.25">
      <c r="A2279" s="105">
        <v>42359</v>
      </c>
      <c r="B2279" t="s">
        <v>121</v>
      </c>
      <c r="C2279" s="108">
        <v>4.1200000000000001E-2</v>
      </c>
      <c r="D2279" s="108">
        <v>4.3200000000000002E-2</v>
      </c>
      <c r="E2279" s="108">
        <v>5.5599999999999997E-2</v>
      </c>
      <c r="F2279" s="108">
        <v>4.6699999999999998E-2</v>
      </c>
      <c r="G2279" s="187">
        <v>0</v>
      </c>
      <c r="H2279" s="108"/>
      <c r="I2279" s="108">
        <v>3.9300000000000002E-2</v>
      </c>
      <c r="J2279" s="108"/>
      <c r="K2279" s="108">
        <v>4.3499999999999997E-2</v>
      </c>
      <c r="L2279" s="108">
        <v>5.4699999999999999E-2</v>
      </c>
      <c r="M2279" s="108"/>
      <c r="N2279" s="108"/>
      <c r="O2279" s="189">
        <f t="shared" si="70"/>
        <v>42339</v>
      </c>
      <c r="Q2279" s="185">
        <f t="shared" si="71"/>
        <v>2.9999999999999472E-4</v>
      </c>
    </row>
    <row r="2280" spans="1:17" x14ac:dyDescent="0.25">
      <c r="A2280" s="105">
        <v>42360</v>
      </c>
      <c r="B2280" t="s">
        <v>121</v>
      </c>
      <c r="C2280" s="108">
        <v>4.1599999999999998E-2</v>
      </c>
      <c r="D2280" s="108">
        <v>4.3499999999999997E-2</v>
      </c>
      <c r="E2280" s="108">
        <v>5.5899999999999998E-2</v>
      </c>
      <c r="F2280" s="108">
        <v>4.7E-2</v>
      </c>
      <c r="G2280" s="187">
        <v>0</v>
      </c>
      <c r="H2280" s="108"/>
      <c r="I2280" s="108">
        <v>3.9699999999999999E-2</v>
      </c>
      <c r="J2280" s="108"/>
      <c r="K2280" s="108">
        <v>4.3899999999999995E-2</v>
      </c>
      <c r="L2280" s="108">
        <v>5.5E-2</v>
      </c>
      <c r="M2280" s="108"/>
      <c r="N2280" s="108"/>
      <c r="O2280" s="189">
        <f t="shared" si="70"/>
        <v>42339</v>
      </c>
      <c r="Q2280" s="185">
        <f t="shared" si="71"/>
        <v>3.9999999999999758E-4</v>
      </c>
    </row>
    <row r="2281" spans="1:17" x14ac:dyDescent="0.25">
      <c r="A2281" s="105">
        <v>42361</v>
      </c>
      <c r="B2281" t="s">
        <v>121</v>
      </c>
      <c r="C2281" s="108">
        <v>4.19E-2</v>
      </c>
      <c r="D2281" s="108">
        <v>4.3900000000000002E-2</v>
      </c>
      <c r="E2281" s="108">
        <v>5.62E-2</v>
      </c>
      <c r="F2281" s="108">
        <v>4.7300000000000002E-2</v>
      </c>
      <c r="G2281" s="187">
        <v>0</v>
      </c>
      <c r="H2281" s="108"/>
      <c r="I2281" s="108">
        <v>3.9900000000000005E-2</v>
      </c>
      <c r="J2281" s="108"/>
      <c r="K2281" s="108">
        <v>4.4199999999999996E-2</v>
      </c>
      <c r="L2281" s="108">
        <v>5.5300000000000002E-2</v>
      </c>
      <c r="M2281" s="108"/>
      <c r="N2281" s="108"/>
      <c r="O2281" s="189">
        <f t="shared" si="70"/>
        <v>42339</v>
      </c>
      <c r="Q2281" s="185">
        <f t="shared" si="71"/>
        <v>2.9999999999999472E-4</v>
      </c>
    </row>
    <row r="2282" spans="1:17" x14ac:dyDescent="0.25">
      <c r="A2282" s="105">
        <v>42362</v>
      </c>
      <c r="B2282" t="s">
        <v>121</v>
      </c>
      <c r="C2282" s="108">
        <v>4.1500000000000002E-2</v>
      </c>
      <c r="D2282" s="108">
        <v>4.3499999999999997E-2</v>
      </c>
      <c r="E2282" s="108">
        <v>5.5599999999999997E-2</v>
      </c>
      <c r="F2282" s="108">
        <v>4.6899999999999997E-2</v>
      </c>
      <c r="G2282" s="187">
        <v>0</v>
      </c>
      <c r="H2282" s="108"/>
      <c r="I2282" s="108">
        <v>3.9599999999999996E-2</v>
      </c>
      <c r="J2282" s="108"/>
      <c r="K2282" s="108">
        <v>4.3799999999999999E-2</v>
      </c>
      <c r="L2282" s="108">
        <v>5.4699999999999999E-2</v>
      </c>
      <c r="M2282" s="108"/>
      <c r="N2282" s="108"/>
      <c r="O2282" s="189">
        <f t="shared" si="70"/>
        <v>42339</v>
      </c>
      <c r="Q2282" s="185">
        <f t="shared" si="71"/>
        <v>3.0000000000000165E-4</v>
      </c>
    </row>
    <row r="2283" spans="1:17" x14ac:dyDescent="0.25">
      <c r="A2283" s="105">
        <v>42366</v>
      </c>
      <c r="B2283" t="s">
        <v>121</v>
      </c>
      <c r="C2283" s="108">
        <v>4.1300000000000003E-2</v>
      </c>
      <c r="D2283" s="108">
        <v>4.3299999999999998E-2</v>
      </c>
      <c r="E2283" s="108">
        <v>5.5399999999999998E-2</v>
      </c>
      <c r="F2283" s="108">
        <v>4.6699999999999998E-2</v>
      </c>
      <c r="G2283" s="187">
        <v>0</v>
      </c>
      <c r="H2283" s="108"/>
      <c r="I2283" s="108">
        <v>3.9300000000000002E-2</v>
      </c>
      <c r="J2283" s="108"/>
      <c r="K2283" s="108">
        <v>4.36E-2</v>
      </c>
      <c r="L2283" s="108">
        <v>5.45E-2</v>
      </c>
      <c r="M2283" s="108"/>
      <c r="N2283" s="108"/>
      <c r="O2283" s="189">
        <f t="shared" si="70"/>
        <v>42339</v>
      </c>
      <c r="Q2283" s="185">
        <f t="shared" si="71"/>
        <v>3.0000000000000165E-4</v>
      </c>
    </row>
    <row r="2284" spans="1:17" x14ac:dyDescent="0.25">
      <c r="A2284" s="105">
        <v>42367</v>
      </c>
      <c r="B2284" t="s">
        <v>121</v>
      </c>
      <c r="C2284" s="108">
        <v>4.2299999999999997E-2</v>
      </c>
      <c r="D2284" s="108">
        <v>4.4299999999999999E-2</v>
      </c>
      <c r="E2284" s="108">
        <v>5.6300000000000003E-2</v>
      </c>
      <c r="F2284" s="108">
        <v>4.7600000000000003E-2</v>
      </c>
      <c r="G2284" s="187">
        <v>0</v>
      </c>
      <c r="H2284" s="108"/>
      <c r="I2284" s="108">
        <v>4.0399999999999998E-2</v>
      </c>
      <c r="J2284" s="108"/>
      <c r="K2284" s="108">
        <v>4.4600000000000001E-2</v>
      </c>
      <c r="L2284" s="108">
        <v>5.5399999999999998E-2</v>
      </c>
      <c r="M2284" s="108"/>
      <c r="N2284" s="108"/>
      <c r="O2284" s="189">
        <f t="shared" si="70"/>
        <v>42339</v>
      </c>
      <c r="Q2284" s="185">
        <f t="shared" si="71"/>
        <v>3.0000000000000165E-4</v>
      </c>
    </row>
    <row r="2285" spans="1:17" x14ac:dyDescent="0.25">
      <c r="A2285" s="105">
        <v>42368</v>
      </c>
      <c r="B2285" t="s">
        <v>121</v>
      </c>
      <c r="C2285" s="108">
        <v>4.2299999999999997E-2</v>
      </c>
      <c r="D2285" s="108">
        <v>4.4299999999999999E-2</v>
      </c>
      <c r="E2285" s="108">
        <v>5.62E-2</v>
      </c>
      <c r="F2285" s="108">
        <v>4.7600000000000003E-2</v>
      </c>
      <c r="G2285" s="187">
        <v>0</v>
      </c>
      <c r="H2285" s="108"/>
      <c r="I2285" s="108">
        <v>4.0300000000000002E-2</v>
      </c>
      <c r="J2285" s="108"/>
      <c r="K2285" s="108">
        <v>4.4600000000000001E-2</v>
      </c>
      <c r="L2285" s="108">
        <v>5.5399999999999998E-2</v>
      </c>
      <c r="M2285" s="108"/>
      <c r="N2285" s="108"/>
      <c r="O2285" s="189">
        <f t="shared" si="70"/>
        <v>42339</v>
      </c>
      <c r="Q2285" s="185">
        <f t="shared" si="71"/>
        <v>3.0000000000000165E-4</v>
      </c>
    </row>
    <row r="2286" spans="1:17" x14ac:dyDescent="0.25">
      <c r="A2286" s="105">
        <v>42369</v>
      </c>
      <c r="B2286" t="s">
        <v>121</v>
      </c>
      <c r="C2286" s="108">
        <v>4.2099999999999999E-2</v>
      </c>
      <c r="D2286" s="108">
        <v>4.41E-2</v>
      </c>
      <c r="E2286" s="108">
        <v>5.5800000000000002E-2</v>
      </c>
      <c r="F2286" s="108">
        <v>4.7300000000000002E-2</v>
      </c>
      <c r="G2286" s="187">
        <v>0</v>
      </c>
      <c r="H2286" s="108"/>
      <c r="I2286" s="108">
        <v>4.0399999999999998E-2</v>
      </c>
      <c r="J2286" s="108"/>
      <c r="K2286" s="108">
        <v>4.4400000000000002E-2</v>
      </c>
      <c r="L2286" s="108">
        <v>5.5E-2</v>
      </c>
      <c r="M2286" s="108"/>
      <c r="N2286" s="108"/>
      <c r="O2286" s="189">
        <f t="shared" si="70"/>
        <v>42339</v>
      </c>
      <c r="Q2286" s="185">
        <f t="shared" si="71"/>
        <v>3.0000000000000165E-4</v>
      </c>
    </row>
    <row r="2287" spans="1:17" x14ac:dyDescent="0.25">
      <c r="A2287" s="105">
        <v>42373</v>
      </c>
      <c r="B2287" t="s">
        <v>121</v>
      </c>
      <c r="C2287" s="108">
        <v>4.19E-2</v>
      </c>
      <c r="D2287" s="108">
        <v>4.3799999999999999E-2</v>
      </c>
      <c r="E2287" s="108">
        <v>5.5599999999999997E-2</v>
      </c>
      <c r="F2287" s="108">
        <v>4.7100000000000003E-2</v>
      </c>
      <c r="G2287" s="187">
        <v>0</v>
      </c>
      <c r="H2287" s="108"/>
      <c r="I2287" s="108">
        <v>4.0300000000000002E-2</v>
      </c>
      <c r="J2287" s="108"/>
      <c r="K2287" s="108">
        <v>4.41E-2</v>
      </c>
      <c r="L2287" s="108">
        <v>5.4800000000000001E-2</v>
      </c>
      <c r="M2287" s="108"/>
      <c r="N2287" s="108"/>
      <c r="O2287" s="189">
        <f t="shared" si="70"/>
        <v>42370</v>
      </c>
      <c r="Q2287" s="185">
        <f t="shared" si="71"/>
        <v>3.0000000000000165E-4</v>
      </c>
    </row>
    <row r="2288" spans="1:17" x14ac:dyDescent="0.25">
      <c r="A2288" s="105">
        <v>42374</v>
      </c>
      <c r="B2288" t="s">
        <v>121</v>
      </c>
      <c r="C2288" s="108">
        <v>4.2099999999999999E-2</v>
      </c>
      <c r="D2288" s="108">
        <v>4.41E-2</v>
      </c>
      <c r="E2288" s="108">
        <v>5.5899999999999998E-2</v>
      </c>
      <c r="F2288" s="108">
        <v>4.7399999999999998E-2</v>
      </c>
      <c r="G2288" s="187">
        <v>0</v>
      </c>
      <c r="H2288" s="108"/>
      <c r="I2288" s="108">
        <v>4.0199999999999993E-2</v>
      </c>
      <c r="J2288" s="108"/>
      <c r="K2288" s="108">
        <v>4.4299999999999999E-2</v>
      </c>
      <c r="L2288" s="108">
        <v>5.5E-2</v>
      </c>
      <c r="M2288" s="108"/>
      <c r="N2288" s="108"/>
      <c r="O2288" s="189">
        <f t="shared" si="70"/>
        <v>42370</v>
      </c>
      <c r="Q2288" s="185">
        <f t="shared" si="71"/>
        <v>1.9999999999999879E-4</v>
      </c>
    </row>
    <row r="2289" spans="1:17" x14ac:dyDescent="0.25">
      <c r="A2289" s="105">
        <v>42375</v>
      </c>
      <c r="B2289" t="s">
        <v>121</v>
      </c>
      <c r="C2289" s="108">
        <v>4.1399999999999999E-2</v>
      </c>
      <c r="D2289" s="108">
        <v>4.3400000000000001E-2</v>
      </c>
      <c r="E2289" s="108">
        <v>5.5199999999999999E-2</v>
      </c>
      <c r="F2289" s="108">
        <v>4.6699999999999998E-2</v>
      </c>
      <c r="G2289" s="187">
        <v>0</v>
      </c>
      <c r="H2289" s="108"/>
      <c r="I2289" s="108">
        <v>3.9399999999999998E-2</v>
      </c>
      <c r="J2289" s="108"/>
      <c r="K2289" s="108">
        <v>4.36E-2</v>
      </c>
      <c r="L2289" s="108">
        <v>5.4400000000000004E-2</v>
      </c>
      <c r="M2289" s="108"/>
      <c r="N2289" s="108"/>
      <c r="O2289" s="189">
        <f t="shared" si="70"/>
        <v>42370</v>
      </c>
      <c r="Q2289" s="185">
        <f t="shared" si="71"/>
        <v>1.9999999999999879E-4</v>
      </c>
    </row>
    <row r="2290" spans="1:17" x14ac:dyDescent="0.25">
      <c r="A2290" s="105">
        <v>42376</v>
      </c>
      <c r="B2290" t="s">
        <v>121</v>
      </c>
      <c r="C2290" s="108">
        <v>4.1200000000000001E-2</v>
      </c>
      <c r="D2290" s="108">
        <v>4.3200000000000002E-2</v>
      </c>
      <c r="E2290" s="108">
        <v>5.5199999999999999E-2</v>
      </c>
      <c r="F2290" s="108">
        <v>4.65E-2</v>
      </c>
      <c r="G2290" s="187">
        <v>0</v>
      </c>
      <c r="H2290" s="108"/>
      <c r="I2290" s="108">
        <v>3.95E-2</v>
      </c>
      <c r="J2290" s="108"/>
      <c r="K2290" s="108">
        <v>4.3499999999999997E-2</v>
      </c>
      <c r="L2290" s="108">
        <v>5.4400000000000004E-2</v>
      </c>
      <c r="M2290" s="108"/>
      <c r="N2290" s="108"/>
      <c r="O2290" s="189">
        <f t="shared" si="70"/>
        <v>42370</v>
      </c>
      <c r="Q2290" s="185">
        <f t="shared" si="71"/>
        <v>2.9999999999999472E-4</v>
      </c>
    </row>
    <row r="2291" spans="1:17" x14ac:dyDescent="0.25">
      <c r="A2291" s="105">
        <v>42377</v>
      </c>
      <c r="B2291" t="s">
        <v>121</v>
      </c>
      <c r="C2291" s="108">
        <v>4.1200000000000001E-2</v>
      </c>
      <c r="D2291" s="108">
        <v>4.3200000000000002E-2</v>
      </c>
      <c r="E2291" s="108">
        <v>5.5199999999999999E-2</v>
      </c>
      <c r="F2291" s="108">
        <v>4.65E-2</v>
      </c>
      <c r="G2291" s="187">
        <v>0</v>
      </c>
      <c r="H2291" s="108"/>
      <c r="I2291" s="108">
        <v>3.95E-2</v>
      </c>
      <c r="J2291" s="108"/>
      <c r="K2291" s="108">
        <v>4.3499999999999997E-2</v>
      </c>
      <c r="L2291" s="108">
        <v>5.4400000000000004E-2</v>
      </c>
      <c r="M2291" s="108"/>
      <c r="N2291" s="108"/>
      <c r="O2291" s="189">
        <f t="shared" si="70"/>
        <v>42370</v>
      </c>
      <c r="Q2291" s="185">
        <f t="shared" si="71"/>
        <v>2.9999999999999472E-4</v>
      </c>
    </row>
    <row r="2292" spans="1:17" x14ac:dyDescent="0.25">
      <c r="A2292" s="105">
        <v>42380</v>
      </c>
      <c r="B2292" t="s">
        <v>121</v>
      </c>
      <c r="C2292" s="108">
        <v>4.1700000000000001E-2</v>
      </c>
      <c r="D2292" s="108">
        <v>4.36E-2</v>
      </c>
      <c r="E2292" s="108">
        <v>5.5399999999999998E-2</v>
      </c>
      <c r="F2292" s="108">
        <v>4.6899999999999997E-2</v>
      </c>
      <c r="G2292" s="187">
        <v>0</v>
      </c>
      <c r="H2292" s="108"/>
      <c r="I2292" s="108">
        <v>3.9900000000000005E-2</v>
      </c>
      <c r="J2292" s="108"/>
      <c r="K2292" s="108">
        <v>4.3899999999999995E-2</v>
      </c>
      <c r="L2292" s="108">
        <v>5.4699999999999999E-2</v>
      </c>
      <c r="M2292" s="108"/>
      <c r="N2292" s="108"/>
      <c r="O2292" s="189">
        <f t="shared" si="70"/>
        <v>42370</v>
      </c>
      <c r="Q2292" s="185">
        <f t="shared" si="71"/>
        <v>2.9999999999999472E-4</v>
      </c>
    </row>
    <row r="2293" spans="1:17" x14ac:dyDescent="0.25">
      <c r="A2293" s="105">
        <v>42381</v>
      </c>
      <c r="B2293" t="s">
        <v>121</v>
      </c>
      <c r="C2293" s="108">
        <v>4.1000000000000002E-2</v>
      </c>
      <c r="D2293" s="108">
        <v>4.2900000000000001E-2</v>
      </c>
      <c r="E2293" s="108">
        <v>5.4800000000000001E-2</v>
      </c>
      <c r="F2293" s="108">
        <v>4.6199999999999998E-2</v>
      </c>
      <c r="G2293" s="187">
        <v>0</v>
      </c>
      <c r="H2293" s="108"/>
      <c r="I2293" s="108">
        <v>3.9199999999999999E-2</v>
      </c>
      <c r="J2293" s="108"/>
      <c r="K2293" s="108">
        <v>4.3299999999999998E-2</v>
      </c>
      <c r="L2293" s="108">
        <v>5.4100000000000002E-2</v>
      </c>
      <c r="M2293" s="108"/>
      <c r="N2293" s="108"/>
      <c r="O2293" s="189">
        <f t="shared" si="70"/>
        <v>42370</v>
      </c>
      <c r="Q2293" s="185">
        <f t="shared" si="71"/>
        <v>3.9999999999999758E-4</v>
      </c>
    </row>
    <row r="2294" spans="1:17" x14ac:dyDescent="0.25">
      <c r="A2294" s="105">
        <v>42382</v>
      </c>
      <c r="B2294" t="s">
        <v>121</v>
      </c>
      <c r="C2294" s="108">
        <v>4.0300000000000002E-2</v>
      </c>
      <c r="D2294" s="108">
        <v>4.2200000000000001E-2</v>
      </c>
      <c r="E2294" s="108">
        <v>5.4300000000000001E-2</v>
      </c>
      <c r="F2294" s="108">
        <v>4.5600000000000002E-2</v>
      </c>
      <c r="G2294" s="187">
        <v>0</v>
      </c>
      <c r="H2294" s="108"/>
      <c r="I2294" s="108">
        <v>3.8900000000000004E-2</v>
      </c>
      <c r="J2294" s="108"/>
      <c r="K2294" s="108">
        <v>4.2800000000000005E-2</v>
      </c>
      <c r="L2294" s="108">
        <v>5.3600000000000002E-2</v>
      </c>
      <c r="M2294" s="108"/>
      <c r="N2294" s="108"/>
      <c r="O2294" s="189">
        <f t="shared" si="70"/>
        <v>42370</v>
      </c>
      <c r="Q2294" s="185">
        <f t="shared" si="71"/>
        <v>6.0000000000000331E-4</v>
      </c>
    </row>
    <row r="2295" spans="1:17" x14ac:dyDescent="0.25">
      <c r="A2295" s="105">
        <v>42383</v>
      </c>
      <c r="B2295" t="s">
        <v>121</v>
      </c>
      <c r="C2295" s="108">
        <v>4.1099999999999998E-2</v>
      </c>
      <c r="D2295" s="108">
        <v>4.2900000000000001E-2</v>
      </c>
      <c r="E2295" s="108">
        <v>5.5300000000000002E-2</v>
      </c>
      <c r="F2295" s="108">
        <v>4.6399999999999997E-2</v>
      </c>
      <c r="G2295" s="187">
        <v>0</v>
      </c>
      <c r="H2295" s="108"/>
      <c r="I2295" s="108">
        <v>3.9599999999999996E-2</v>
      </c>
      <c r="J2295" s="108"/>
      <c r="K2295" s="108">
        <v>4.36E-2</v>
      </c>
      <c r="L2295" s="108">
        <v>5.4600000000000003E-2</v>
      </c>
      <c r="M2295" s="108"/>
      <c r="N2295" s="108"/>
      <c r="O2295" s="189">
        <f t="shared" si="70"/>
        <v>42370</v>
      </c>
      <c r="Q2295" s="185">
        <f t="shared" si="71"/>
        <v>6.9999999999999923E-4</v>
      </c>
    </row>
    <row r="2296" spans="1:17" x14ac:dyDescent="0.25">
      <c r="A2296" s="105">
        <v>42384</v>
      </c>
      <c r="B2296" t="s">
        <v>121</v>
      </c>
      <c r="C2296" s="108">
        <v>4.0300000000000002E-2</v>
      </c>
      <c r="D2296" s="108">
        <v>4.2299999999999997E-2</v>
      </c>
      <c r="E2296" s="108">
        <v>5.45E-2</v>
      </c>
      <c r="F2296" s="108">
        <v>4.5699999999999998E-2</v>
      </c>
      <c r="G2296" s="187">
        <v>0</v>
      </c>
      <c r="H2296" s="108"/>
      <c r="I2296" s="108">
        <v>3.9900000000000005E-2</v>
      </c>
      <c r="J2296" s="108"/>
      <c r="K2296" s="108">
        <v>4.3200000000000002E-2</v>
      </c>
      <c r="L2296" s="108">
        <v>5.4100000000000002E-2</v>
      </c>
      <c r="M2296" s="108"/>
      <c r="N2296" s="108"/>
      <c r="O2296" s="189">
        <f t="shared" si="70"/>
        <v>42370</v>
      </c>
      <c r="Q2296" s="185">
        <f t="shared" si="71"/>
        <v>9.0000000000000496E-4</v>
      </c>
    </row>
    <row r="2297" spans="1:17" x14ac:dyDescent="0.25">
      <c r="A2297" s="105">
        <v>42388</v>
      </c>
      <c r="B2297" t="s">
        <v>121</v>
      </c>
      <c r="C2297" s="108">
        <v>4.0300000000000002E-2</v>
      </c>
      <c r="D2297" s="108">
        <v>4.2200000000000001E-2</v>
      </c>
      <c r="E2297" s="108">
        <v>5.4399999999999997E-2</v>
      </c>
      <c r="F2297" s="108">
        <v>4.5600000000000002E-2</v>
      </c>
      <c r="G2297" s="187">
        <v>0</v>
      </c>
      <c r="H2297" s="108"/>
      <c r="I2297" s="108">
        <v>0.04</v>
      </c>
      <c r="J2297" s="108"/>
      <c r="K2297" s="108">
        <v>4.3200000000000002E-2</v>
      </c>
      <c r="L2297" s="108">
        <v>5.4100000000000002E-2</v>
      </c>
      <c r="M2297" s="108"/>
      <c r="N2297" s="108"/>
      <c r="O2297" s="189">
        <f t="shared" si="70"/>
        <v>42370</v>
      </c>
      <c r="Q2297" s="185">
        <f t="shared" si="71"/>
        <v>1.0000000000000009E-3</v>
      </c>
    </row>
    <row r="2298" spans="1:17" x14ac:dyDescent="0.25">
      <c r="A2298" s="105">
        <v>42389</v>
      </c>
      <c r="B2298" t="s">
        <v>121</v>
      </c>
      <c r="C2298" s="108">
        <v>4.0099999999999997E-2</v>
      </c>
      <c r="D2298" s="108">
        <v>4.1799999999999997E-2</v>
      </c>
      <c r="E2298" s="108">
        <v>5.3999999999999999E-2</v>
      </c>
      <c r="F2298" s="108">
        <v>4.53E-2</v>
      </c>
      <c r="G2298" s="187">
        <v>0</v>
      </c>
      <c r="H2298" s="108"/>
      <c r="I2298" s="108">
        <v>4.0500000000000001E-2</v>
      </c>
      <c r="J2298" s="108"/>
      <c r="K2298" s="108">
        <v>4.2999999999999997E-2</v>
      </c>
      <c r="L2298" s="108">
        <v>5.4100000000000002E-2</v>
      </c>
      <c r="M2298" s="108"/>
      <c r="N2298" s="108"/>
      <c r="O2298" s="189">
        <f t="shared" si="70"/>
        <v>42370</v>
      </c>
      <c r="Q2298" s="185">
        <f t="shared" si="71"/>
        <v>1.1999999999999997E-3</v>
      </c>
    </row>
    <row r="2299" spans="1:17" x14ac:dyDescent="0.25">
      <c r="A2299" s="105">
        <v>42390</v>
      </c>
      <c r="B2299" t="s">
        <v>121</v>
      </c>
      <c r="C2299" s="108">
        <v>4.07E-2</v>
      </c>
      <c r="D2299" s="108">
        <v>4.2299999999999997E-2</v>
      </c>
      <c r="E2299" s="108">
        <v>5.4699999999999999E-2</v>
      </c>
      <c r="F2299" s="108">
        <v>4.5900000000000003E-2</v>
      </c>
      <c r="G2299" s="187">
        <v>0</v>
      </c>
      <c r="H2299" s="108"/>
      <c r="I2299" s="108">
        <v>4.0599999999999997E-2</v>
      </c>
      <c r="J2299" s="108"/>
      <c r="K2299" s="108">
        <v>4.3499999999999997E-2</v>
      </c>
      <c r="L2299" s="108">
        <v>5.4699999999999999E-2</v>
      </c>
      <c r="M2299" s="108"/>
      <c r="N2299" s="108"/>
      <c r="O2299" s="189">
        <f t="shared" si="70"/>
        <v>42370</v>
      </c>
      <c r="Q2299" s="185">
        <f t="shared" si="71"/>
        <v>1.1999999999999997E-3</v>
      </c>
    </row>
    <row r="2300" spans="1:17" x14ac:dyDescent="0.25">
      <c r="A2300" s="105">
        <v>42391</v>
      </c>
      <c r="B2300" t="s">
        <v>121</v>
      </c>
      <c r="C2300" s="108">
        <v>4.0899999999999999E-2</v>
      </c>
      <c r="D2300" s="108">
        <v>4.2500000000000003E-2</v>
      </c>
      <c r="E2300" s="108">
        <v>5.5100000000000003E-2</v>
      </c>
      <c r="F2300" s="108">
        <v>4.6199999999999998E-2</v>
      </c>
      <c r="G2300" s="187">
        <v>0</v>
      </c>
      <c r="H2300" s="108"/>
      <c r="I2300" s="108">
        <v>4.0199999999999993E-2</v>
      </c>
      <c r="J2300" s="108"/>
      <c r="K2300" s="108">
        <v>4.3700000000000003E-2</v>
      </c>
      <c r="L2300" s="108">
        <v>5.4900000000000004E-2</v>
      </c>
      <c r="M2300" s="108"/>
      <c r="N2300" s="108"/>
      <c r="O2300" s="189">
        <f t="shared" si="70"/>
        <v>42370</v>
      </c>
      <c r="Q2300" s="185">
        <f t="shared" si="71"/>
        <v>1.1999999999999997E-3</v>
      </c>
    </row>
    <row r="2301" spans="1:17" x14ac:dyDescent="0.25">
      <c r="A2301" s="105">
        <v>42394</v>
      </c>
      <c r="B2301" t="s">
        <v>121</v>
      </c>
      <c r="C2301" s="108">
        <v>4.07E-2</v>
      </c>
      <c r="D2301" s="108">
        <v>4.2299999999999997E-2</v>
      </c>
      <c r="E2301" s="108">
        <v>5.4800000000000001E-2</v>
      </c>
      <c r="F2301" s="108">
        <v>4.5900000000000003E-2</v>
      </c>
      <c r="G2301" s="187">
        <v>0</v>
      </c>
      <c r="H2301" s="108"/>
      <c r="I2301" s="108">
        <v>4.0399999999999998E-2</v>
      </c>
      <c r="J2301" s="108"/>
      <c r="K2301" s="108">
        <v>4.3400000000000001E-2</v>
      </c>
      <c r="L2301" s="108">
        <v>5.4699999999999999E-2</v>
      </c>
      <c r="M2301" s="108"/>
      <c r="N2301" s="108"/>
      <c r="O2301" s="189">
        <f t="shared" si="70"/>
        <v>42370</v>
      </c>
      <c r="Q2301" s="185">
        <f t="shared" si="71"/>
        <v>1.1000000000000038E-3</v>
      </c>
    </row>
    <row r="2302" spans="1:17" x14ac:dyDescent="0.25">
      <c r="A2302" s="105">
        <v>42395</v>
      </c>
      <c r="B2302" t="s">
        <v>121</v>
      </c>
      <c r="C2302" s="108">
        <v>4.0599999999999997E-2</v>
      </c>
      <c r="D2302" s="108">
        <v>4.2099999999999999E-2</v>
      </c>
      <c r="E2302" s="108">
        <v>5.4800000000000001E-2</v>
      </c>
      <c r="F2302" s="108">
        <v>4.58E-2</v>
      </c>
      <c r="G2302" s="187">
        <v>0</v>
      </c>
      <c r="H2302" s="108"/>
      <c r="I2302" s="108">
        <v>4.0300000000000002E-2</v>
      </c>
      <c r="J2302" s="108"/>
      <c r="K2302" s="108">
        <v>4.3299999999999998E-2</v>
      </c>
      <c r="L2302" s="108">
        <v>5.4699999999999999E-2</v>
      </c>
      <c r="M2302" s="108"/>
      <c r="N2302" s="108"/>
      <c r="O2302" s="189">
        <f t="shared" si="70"/>
        <v>42370</v>
      </c>
      <c r="Q2302" s="185">
        <f t="shared" si="71"/>
        <v>1.1999999999999997E-3</v>
      </c>
    </row>
    <row r="2303" spans="1:17" x14ac:dyDescent="0.25">
      <c r="A2303" s="105">
        <v>42396</v>
      </c>
      <c r="B2303" t="s">
        <v>121</v>
      </c>
      <c r="C2303" s="108">
        <v>4.0599999999999997E-2</v>
      </c>
      <c r="D2303" s="108">
        <v>4.2200000000000001E-2</v>
      </c>
      <c r="E2303" s="108">
        <v>5.4800000000000001E-2</v>
      </c>
      <c r="F2303" s="108">
        <v>4.5900000000000003E-2</v>
      </c>
      <c r="G2303" s="187">
        <v>0</v>
      </c>
      <c r="H2303" s="108"/>
      <c r="I2303" s="108">
        <v>4.07E-2</v>
      </c>
      <c r="J2303" s="108"/>
      <c r="K2303" s="108">
        <v>4.3400000000000001E-2</v>
      </c>
      <c r="L2303" s="108">
        <v>5.4800000000000001E-2</v>
      </c>
      <c r="M2303" s="108"/>
      <c r="N2303" s="108"/>
      <c r="O2303" s="189">
        <f t="shared" si="70"/>
        <v>42370</v>
      </c>
      <c r="Q2303" s="185">
        <f t="shared" si="71"/>
        <v>1.1999999999999997E-3</v>
      </c>
    </row>
    <row r="2304" spans="1:17" x14ac:dyDescent="0.25">
      <c r="A2304" s="105">
        <v>42397</v>
      </c>
      <c r="B2304" t="s">
        <v>121</v>
      </c>
      <c r="C2304" s="108">
        <v>4.0599999999999997E-2</v>
      </c>
      <c r="D2304" s="108">
        <v>4.2200000000000001E-2</v>
      </c>
      <c r="E2304" s="108">
        <v>5.4899999999999997E-2</v>
      </c>
      <c r="F2304" s="108">
        <v>4.5900000000000003E-2</v>
      </c>
      <c r="G2304" s="187">
        <v>0</v>
      </c>
      <c r="H2304" s="108"/>
      <c r="I2304" s="108">
        <v>4.07E-2</v>
      </c>
      <c r="J2304" s="108"/>
      <c r="K2304" s="108">
        <v>4.3400000000000001E-2</v>
      </c>
      <c r="L2304" s="108">
        <v>5.4800000000000001E-2</v>
      </c>
      <c r="M2304" s="108"/>
      <c r="N2304" s="108"/>
      <c r="O2304" s="189">
        <f t="shared" si="70"/>
        <v>42370</v>
      </c>
      <c r="Q2304" s="185">
        <f t="shared" si="71"/>
        <v>1.1999999999999997E-3</v>
      </c>
    </row>
    <row r="2305" spans="1:17" x14ac:dyDescent="0.25">
      <c r="A2305" s="105">
        <v>42398</v>
      </c>
      <c r="B2305" t="s">
        <v>121</v>
      </c>
      <c r="C2305" s="108">
        <v>4.0399999999999998E-2</v>
      </c>
      <c r="D2305" s="108">
        <v>4.19E-2</v>
      </c>
      <c r="E2305" s="108">
        <v>5.3999999999999999E-2</v>
      </c>
      <c r="F2305" s="108">
        <v>4.5400000000000003E-2</v>
      </c>
      <c r="G2305" s="187">
        <v>0</v>
      </c>
      <c r="H2305" s="108"/>
      <c r="I2305" s="108">
        <v>4.0500000000000001E-2</v>
      </c>
      <c r="J2305" s="108"/>
      <c r="K2305" s="108">
        <v>4.3099999999999999E-2</v>
      </c>
      <c r="L2305" s="108">
        <v>5.4199999999999998E-2</v>
      </c>
      <c r="M2305" s="108"/>
      <c r="N2305" s="108"/>
      <c r="O2305" s="189">
        <f t="shared" si="70"/>
        <v>42370</v>
      </c>
      <c r="Q2305" s="185">
        <f t="shared" si="71"/>
        <v>1.1999999999999997E-3</v>
      </c>
    </row>
    <row r="2306" spans="1:17" x14ac:dyDescent="0.25">
      <c r="A2306" s="105">
        <v>42401</v>
      </c>
      <c r="B2306" t="s">
        <v>121</v>
      </c>
      <c r="C2306" s="108">
        <v>4.0800000000000003E-2</v>
      </c>
      <c r="D2306" s="108">
        <v>4.2200000000000001E-2</v>
      </c>
      <c r="E2306" s="108">
        <v>5.4399999999999997E-2</v>
      </c>
      <c r="F2306" s="108">
        <v>4.58E-2</v>
      </c>
      <c r="G2306" s="187">
        <v>0</v>
      </c>
      <c r="H2306" s="108"/>
      <c r="I2306" s="108">
        <v>4.0800000000000003E-2</v>
      </c>
      <c r="J2306" s="108"/>
      <c r="K2306" s="108">
        <v>4.3499999999999997E-2</v>
      </c>
      <c r="L2306" s="108">
        <v>5.4600000000000003E-2</v>
      </c>
      <c r="M2306" s="108"/>
      <c r="N2306" s="108"/>
      <c r="O2306" s="189">
        <f t="shared" si="70"/>
        <v>42401</v>
      </c>
      <c r="Q2306" s="185">
        <f t="shared" si="71"/>
        <v>1.2999999999999956E-3</v>
      </c>
    </row>
    <row r="2307" spans="1:17" x14ac:dyDescent="0.25">
      <c r="A2307" s="105">
        <v>42402</v>
      </c>
      <c r="B2307" t="s">
        <v>121</v>
      </c>
      <c r="C2307" s="108">
        <v>3.9800000000000002E-2</v>
      </c>
      <c r="D2307" s="108">
        <v>4.1300000000000003E-2</v>
      </c>
      <c r="E2307" s="108">
        <v>5.33E-2</v>
      </c>
      <c r="F2307" s="108">
        <v>4.48E-2</v>
      </c>
      <c r="G2307" s="187">
        <v>0</v>
      </c>
      <c r="H2307" s="108"/>
      <c r="I2307" s="108">
        <v>4.0099999999999997E-2</v>
      </c>
      <c r="J2307" s="108"/>
      <c r="K2307" s="108">
        <v>4.2500000000000003E-2</v>
      </c>
      <c r="L2307" s="108">
        <v>5.3600000000000002E-2</v>
      </c>
      <c r="M2307" s="108"/>
      <c r="N2307" s="108"/>
      <c r="O2307" s="189">
        <f t="shared" si="70"/>
        <v>42401</v>
      </c>
      <c r="Q2307" s="185">
        <f t="shared" si="71"/>
        <v>1.1999999999999997E-3</v>
      </c>
    </row>
    <row r="2308" spans="1:17" x14ac:dyDescent="0.25">
      <c r="A2308" s="105">
        <v>42403</v>
      </c>
      <c r="B2308" t="s">
        <v>121</v>
      </c>
      <c r="C2308" s="108">
        <v>4.0099999999999997E-2</v>
      </c>
      <c r="D2308" s="108">
        <v>4.1599999999999998E-2</v>
      </c>
      <c r="E2308" s="108">
        <v>5.3600000000000002E-2</v>
      </c>
      <c r="F2308" s="108">
        <v>4.5100000000000001E-2</v>
      </c>
      <c r="G2308" s="187">
        <v>0</v>
      </c>
      <c r="H2308" s="108"/>
      <c r="I2308" s="108">
        <v>4.0599999999999997E-2</v>
      </c>
      <c r="J2308" s="108"/>
      <c r="K2308" s="108">
        <v>4.2900000000000001E-2</v>
      </c>
      <c r="L2308" s="108">
        <v>5.4000000000000006E-2</v>
      </c>
      <c r="M2308" s="108"/>
      <c r="N2308" s="108"/>
      <c r="O2308" s="189">
        <f t="shared" si="70"/>
        <v>42401</v>
      </c>
      <c r="Q2308" s="185">
        <f t="shared" si="71"/>
        <v>1.3000000000000025E-3</v>
      </c>
    </row>
    <row r="2309" spans="1:17" x14ac:dyDescent="0.25">
      <c r="A2309" s="105">
        <v>42404</v>
      </c>
      <c r="B2309" t="s">
        <v>121</v>
      </c>
      <c r="C2309" s="108">
        <v>4.0099999999999997E-2</v>
      </c>
      <c r="D2309" s="108">
        <v>4.1700000000000001E-2</v>
      </c>
      <c r="E2309" s="108">
        <v>5.3699999999999998E-2</v>
      </c>
      <c r="F2309" s="108">
        <v>4.5199999999999997E-2</v>
      </c>
      <c r="G2309" s="187">
        <v>0</v>
      </c>
      <c r="H2309" s="108"/>
      <c r="I2309" s="108">
        <v>0.04</v>
      </c>
      <c r="J2309" s="108"/>
      <c r="K2309" s="108">
        <v>4.2900000000000001E-2</v>
      </c>
      <c r="L2309" s="108">
        <v>5.4000000000000006E-2</v>
      </c>
      <c r="M2309" s="108"/>
      <c r="N2309" s="108"/>
      <c r="O2309" s="189">
        <f t="shared" ref="O2309:O2372" si="72">DATE(YEAR(A2309),MONTH(A2309),1)</f>
        <v>42401</v>
      </c>
      <c r="Q2309" s="185">
        <f t="shared" ref="Q2309:Q2372" si="73">K2309-D2309</f>
        <v>1.1999999999999997E-3</v>
      </c>
    </row>
    <row r="2310" spans="1:17" x14ac:dyDescent="0.25">
      <c r="A2310" s="105">
        <v>42405</v>
      </c>
      <c r="B2310" t="s">
        <v>121</v>
      </c>
      <c r="C2310" s="108">
        <v>3.9800000000000002E-2</v>
      </c>
      <c r="D2310" s="108">
        <v>4.1500000000000002E-2</v>
      </c>
      <c r="E2310" s="108">
        <v>5.3400000000000003E-2</v>
      </c>
      <c r="F2310" s="108">
        <v>4.4900000000000002E-2</v>
      </c>
      <c r="G2310" s="187">
        <v>0</v>
      </c>
      <c r="H2310" s="108"/>
      <c r="I2310" s="108">
        <v>3.9800000000000002E-2</v>
      </c>
      <c r="J2310" s="108"/>
      <c r="K2310" s="108">
        <v>4.2699999999999995E-2</v>
      </c>
      <c r="L2310" s="108">
        <v>5.3800000000000001E-2</v>
      </c>
      <c r="M2310" s="108"/>
      <c r="N2310" s="108"/>
      <c r="O2310" s="189">
        <f t="shared" si="72"/>
        <v>42401</v>
      </c>
      <c r="Q2310" s="185">
        <f t="shared" si="73"/>
        <v>1.1999999999999927E-3</v>
      </c>
    </row>
    <row r="2311" spans="1:17" x14ac:dyDescent="0.25">
      <c r="A2311" s="105">
        <v>42408</v>
      </c>
      <c r="B2311" t="s">
        <v>121</v>
      </c>
      <c r="C2311" s="108">
        <v>3.8800000000000001E-2</v>
      </c>
      <c r="D2311" s="108">
        <v>4.0399999999999998E-2</v>
      </c>
      <c r="E2311" s="108">
        <v>5.2200000000000003E-2</v>
      </c>
      <c r="F2311" s="108">
        <v>4.3799999999999999E-2</v>
      </c>
      <c r="G2311" s="187">
        <v>0</v>
      </c>
      <c r="H2311" s="108"/>
      <c r="I2311" s="108">
        <v>3.8699999999999998E-2</v>
      </c>
      <c r="J2311" s="108"/>
      <c r="K2311" s="108">
        <v>4.1700000000000001E-2</v>
      </c>
      <c r="L2311" s="108">
        <v>5.28E-2</v>
      </c>
      <c r="M2311" s="108"/>
      <c r="N2311" s="108"/>
      <c r="O2311" s="189">
        <f t="shared" si="72"/>
        <v>42401</v>
      </c>
      <c r="Q2311" s="185">
        <f t="shared" si="73"/>
        <v>1.3000000000000025E-3</v>
      </c>
    </row>
    <row r="2312" spans="1:17" x14ac:dyDescent="0.25">
      <c r="A2312" s="105">
        <v>42409</v>
      </c>
      <c r="B2312" t="s">
        <v>121</v>
      </c>
      <c r="C2312" s="108">
        <v>3.8800000000000001E-2</v>
      </c>
      <c r="D2312" s="108">
        <v>4.0399999999999998E-2</v>
      </c>
      <c r="E2312" s="108">
        <v>5.2200000000000003E-2</v>
      </c>
      <c r="F2312" s="108">
        <v>4.3799999999999999E-2</v>
      </c>
      <c r="G2312" s="187">
        <v>0</v>
      </c>
      <c r="H2312" s="108"/>
      <c r="I2312" s="108">
        <v>3.9199999999999999E-2</v>
      </c>
      <c r="J2312" s="108"/>
      <c r="K2312" s="108">
        <v>4.1599999999999998E-2</v>
      </c>
      <c r="L2312" s="108">
        <v>5.28E-2</v>
      </c>
      <c r="M2312" s="108"/>
      <c r="N2312" s="108"/>
      <c r="O2312" s="189">
        <f t="shared" si="72"/>
        <v>42401</v>
      </c>
      <c r="Q2312" s="185">
        <f t="shared" si="73"/>
        <v>1.1999999999999997E-3</v>
      </c>
    </row>
    <row r="2313" spans="1:17" x14ac:dyDescent="0.25">
      <c r="A2313" s="105">
        <v>42410</v>
      </c>
      <c r="B2313" t="s">
        <v>121</v>
      </c>
      <c r="C2313" s="108">
        <v>3.85E-2</v>
      </c>
      <c r="D2313" s="108">
        <v>4.0099999999999997E-2</v>
      </c>
      <c r="E2313" s="108">
        <v>5.21E-2</v>
      </c>
      <c r="F2313" s="108">
        <v>4.36E-2</v>
      </c>
      <c r="G2313" s="187">
        <v>0</v>
      </c>
      <c r="H2313" s="108"/>
      <c r="I2313" s="108">
        <v>3.9199999999999999E-2</v>
      </c>
      <c r="J2313" s="108"/>
      <c r="K2313" s="108">
        <v>4.1399999999999999E-2</v>
      </c>
      <c r="L2313" s="108">
        <v>5.2699999999999997E-2</v>
      </c>
      <c r="M2313" s="108"/>
      <c r="N2313" s="108"/>
      <c r="O2313" s="189">
        <f t="shared" si="72"/>
        <v>42401</v>
      </c>
      <c r="Q2313" s="185">
        <f t="shared" si="73"/>
        <v>1.3000000000000025E-3</v>
      </c>
    </row>
    <row r="2314" spans="1:17" x14ac:dyDescent="0.25">
      <c r="A2314" s="105">
        <v>42411</v>
      </c>
      <c r="B2314" t="s">
        <v>121</v>
      </c>
      <c r="C2314" s="108">
        <v>3.8199999999999998E-2</v>
      </c>
      <c r="D2314" s="108">
        <v>3.9899999999999998E-2</v>
      </c>
      <c r="E2314" s="108">
        <v>5.1799999999999999E-2</v>
      </c>
      <c r="F2314" s="108">
        <v>4.3299999999999998E-2</v>
      </c>
      <c r="G2314" s="187">
        <v>0</v>
      </c>
      <c r="H2314" s="108"/>
      <c r="I2314" s="108">
        <v>3.8900000000000004E-2</v>
      </c>
      <c r="J2314" s="108"/>
      <c r="K2314" s="108">
        <v>4.1299999999999996E-2</v>
      </c>
      <c r="L2314" s="108">
        <v>5.2600000000000001E-2</v>
      </c>
      <c r="M2314" s="108"/>
      <c r="N2314" s="108"/>
      <c r="O2314" s="189">
        <f t="shared" si="72"/>
        <v>42401</v>
      </c>
      <c r="Q2314" s="185">
        <f t="shared" si="73"/>
        <v>1.3999999999999985E-3</v>
      </c>
    </row>
    <row r="2315" spans="1:17" x14ac:dyDescent="0.25">
      <c r="A2315" s="105">
        <v>42412</v>
      </c>
      <c r="B2315" t="s">
        <v>121</v>
      </c>
      <c r="C2315" s="108">
        <v>3.9300000000000002E-2</v>
      </c>
      <c r="D2315" s="108">
        <v>4.0899999999999999E-2</v>
      </c>
      <c r="E2315" s="108">
        <v>5.2600000000000001E-2</v>
      </c>
      <c r="F2315" s="108">
        <v>4.4299999999999999E-2</v>
      </c>
      <c r="G2315" s="187">
        <v>0</v>
      </c>
      <c r="H2315" s="108"/>
      <c r="I2315" s="108">
        <v>3.9800000000000002E-2</v>
      </c>
      <c r="J2315" s="108"/>
      <c r="K2315" s="108">
        <v>4.2099999999999999E-2</v>
      </c>
      <c r="L2315" s="108">
        <v>5.3399999999999996E-2</v>
      </c>
      <c r="M2315" s="108"/>
      <c r="N2315" s="108"/>
      <c r="O2315" s="189">
        <f t="shared" si="72"/>
        <v>42401</v>
      </c>
      <c r="Q2315" s="185">
        <f t="shared" si="73"/>
        <v>1.1999999999999997E-3</v>
      </c>
    </row>
    <row r="2316" spans="1:17" x14ac:dyDescent="0.25">
      <c r="A2316" s="105">
        <v>42416</v>
      </c>
      <c r="B2316" t="s">
        <v>121</v>
      </c>
      <c r="C2316" s="108">
        <v>3.9800000000000002E-2</v>
      </c>
      <c r="D2316" s="108">
        <v>4.1200000000000001E-2</v>
      </c>
      <c r="E2316" s="108">
        <v>5.2900000000000003E-2</v>
      </c>
      <c r="F2316" s="108">
        <v>4.4600000000000001E-2</v>
      </c>
      <c r="G2316" s="187">
        <v>0</v>
      </c>
      <c r="H2316" s="108"/>
      <c r="I2316" s="108">
        <v>4.0099999999999997E-2</v>
      </c>
      <c r="J2316" s="108"/>
      <c r="K2316" s="108">
        <v>4.2500000000000003E-2</v>
      </c>
      <c r="L2316" s="108">
        <v>5.3699999999999998E-2</v>
      </c>
      <c r="M2316" s="108"/>
      <c r="N2316" s="108"/>
      <c r="O2316" s="189">
        <f t="shared" si="72"/>
        <v>42401</v>
      </c>
      <c r="Q2316" s="185">
        <f t="shared" si="73"/>
        <v>1.3000000000000025E-3</v>
      </c>
    </row>
    <row r="2317" spans="1:17" x14ac:dyDescent="0.25">
      <c r="A2317" s="105">
        <v>42417</v>
      </c>
      <c r="B2317" t="s">
        <v>121</v>
      </c>
      <c r="C2317" s="108">
        <v>4.02E-2</v>
      </c>
      <c r="D2317" s="108">
        <v>4.1599999999999998E-2</v>
      </c>
      <c r="E2317" s="108">
        <v>5.3600000000000002E-2</v>
      </c>
      <c r="F2317" s="108">
        <v>4.5100000000000001E-2</v>
      </c>
      <c r="G2317" s="187">
        <v>0</v>
      </c>
      <c r="H2317" s="108"/>
      <c r="I2317" s="108">
        <v>4.0500000000000001E-2</v>
      </c>
      <c r="J2317" s="108"/>
      <c r="K2317" s="108">
        <v>4.2800000000000005E-2</v>
      </c>
      <c r="L2317" s="108">
        <v>5.4299999999999994E-2</v>
      </c>
      <c r="M2317" s="108"/>
      <c r="N2317" s="108"/>
      <c r="O2317" s="189">
        <f t="shared" si="72"/>
        <v>42401</v>
      </c>
      <c r="Q2317" s="185">
        <f t="shared" si="73"/>
        <v>1.2000000000000066E-3</v>
      </c>
    </row>
    <row r="2318" spans="1:17" x14ac:dyDescent="0.25">
      <c r="A2318" s="105">
        <v>42418</v>
      </c>
      <c r="B2318" t="s">
        <v>121</v>
      </c>
      <c r="C2318" s="108">
        <v>3.9600000000000003E-2</v>
      </c>
      <c r="D2318" s="108">
        <v>4.1200000000000001E-2</v>
      </c>
      <c r="E2318" s="108">
        <v>5.2999999999999999E-2</v>
      </c>
      <c r="F2318" s="108">
        <v>4.4600000000000001E-2</v>
      </c>
      <c r="G2318" s="187">
        <v>0</v>
      </c>
      <c r="H2318" s="108"/>
      <c r="I2318" s="108">
        <v>4.0099999999999997E-2</v>
      </c>
      <c r="J2318" s="108"/>
      <c r="K2318" s="108">
        <v>4.2300000000000004E-2</v>
      </c>
      <c r="L2318" s="108">
        <v>5.3699999999999998E-2</v>
      </c>
      <c r="M2318" s="108"/>
      <c r="N2318" s="108"/>
      <c r="O2318" s="189">
        <f t="shared" si="72"/>
        <v>42401</v>
      </c>
      <c r="Q2318" s="185">
        <f t="shared" si="73"/>
        <v>1.1000000000000038E-3</v>
      </c>
    </row>
    <row r="2319" spans="1:17" x14ac:dyDescent="0.25">
      <c r="A2319" s="105">
        <v>42419</v>
      </c>
      <c r="B2319" t="s">
        <v>121</v>
      </c>
      <c r="C2319" s="108">
        <v>3.9199999999999999E-2</v>
      </c>
      <c r="D2319" s="108">
        <v>4.1000000000000002E-2</v>
      </c>
      <c r="E2319" s="108">
        <v>5.2600000000000001E-2</v>
      </c>
      <c r="F2319" s="108">
        <v>4.4299999999999999E-2</v>
      </c>
      <c r="G2319" s="187">
        <v>0</v>
      </c>
      <c r="H2319" s="108"/>
      <c r="I2319" s="108">
        <v>3.9599999999999996E-2</v>
      </c>
      <c r="J2319" s="108"/>
      <c r="K2319" s="108">
        <v>4.2000000000000003E-2</v>
      </c>
      <c r="L2319" s="108">
        <v>5.3200000000000004E-2</v>
      </c>
      <c r="M2319" s="108"/>
      <c r="N2319" s="108"/>
      <c r="O2319" s="189">
        <f t="shared" si="72"/>
        <v>42401</v>
      </c>
      <c r="Q2319" s="185">
        <f t="shared" si="73"/>
        <v>1.0000000000000009E-3</v>
      </c>
    </row>
    <row r="2320" spans="1:17" x14ac:dyDescent="0.25">
      <c r="A2320" s="105">
        <v>42422</v>
      </c>
      <c r="B2320" t="s">
        <v>121</v>
      </c>
      <c r="C2320" s="108">
        <v>3.9300000000000002E-2</v>
      </c>
      <c r="D2320" s="108">
        <v>4.1200000000000001E-2</v>
      </c>
      <c r="E2320" s="108">
        <v>5.2699999999999997E-2</v>
      </c>
      <c r="F2320" s="108">
        <v>4.4400000000000002E-2</v>
      </c>
      <c r="G2320" s="187">
        <v>0</v>
      </c>
      <c r="H2320" s="108"/>
      <c r="I2320" s="108">
        <v>3.9699999999999999E-2</v>
      </c>
      <c r="J2320" s="108"/>
      <c r="K2320" s="108">
        <v>4.2199999999999994E-2</v>
      </c>
      <c r="L2320" s="108">
        <v>5.3399999999999996E-2</v>
      </c>
      <c r="M2320" s="108"/>
      <c r="N2320" s="108"/>
      <c r="O2320" s="189">
        <f t="shared" si="72"/>
        <v>42401</v>
      </c>
      <c r="Q2320" s="185">
        <f t="shared" si="73"/>
        <v>9.9999999999999395E-4</v>
      </c>
    </row>
    <row r="2321" spans="1:17" x14ac:dyDescent="0.25">
      <c r="A2321" s="105">
        <v>42423</v>
      </c>
      <c r="B2321" t="s">
        <v>121</v>
      </c>
      <c r="C2321" s="108">
        <v>3.9100000000000003E-2</v>
      </c>
      <c r="D2321" s="108">
        <v>4.1000000000000002E-2</v>
      </c>
      <c r="E2321" s="108">
        <v>5.2499999999999998E-2</v>
      </c>
      <c r="F2321" s="108">
        <v>4.4200000000000003E-2</v>
      </c>
      <c r="G2321" s="187">
        <v>0</v>
      </c>
      <c r="H2321" s="108"/>
      <c r="I2321" s="108">
        <v>3.9300000000000002E-2</v>
      </c>
      <c r="J2321" s="108"/>
      <c r="K2321" s="108">
        <v>4.1900000000000007E-2</v>
      </c>
      <c r="L2321" s="108">
        <v>5.3200000000000004E-2</v>
      </c>
      <c r="M2321" s="108"/>
      <c r="N2321" s="108"/>
      <c r="O2321" s="189">
        <f t="shared" si="72"/>
        <v>42401</v>
      </c>
      <c r="Q2321" s="185">
        <f t="shared" si="73"/>
        <v>9.0000000000000496E-4</v>
      </c>
    </row>
    <row r="2322" spans="1:17" x14ac:dyDescent="0.25">
      <c r="A2322" s="105">
        <v>42424</v>
      </c>
      <c r="B2322" t="s">
        <v>121</v>
      </c>
      <c r="C2322" s="108">
        <v>3.9E-2</v>
      </c>
      <c r="D2322" s="108">
        <v>4.1000000000000002E-2</v>
      </c>
      <c r="E2322" s="108">
        <v>5.2299999999999999E-2</v>
      </c>
      <c r="F2322" s="108">
        <v>4.41E-2</v>
      </c>
      <c r="G2322" s="187">
        <v>0</v>
      </c>
      <c r="H2322" s="108"/>
      <c r="I2322" s="108">
        <v>3.9100000000000003E-2</v>
      </c>
      <c r="J2322" s="108"/>
      <c r="K2322" s="108">
        <v>4.2000000000000003E-2</v>
      </c>
      <c r="L2322" s="108">
        <v>5.3099999999999994E-2</v>
      </c>
      <c r="M2322" s="108"/>
      <c r="N2322" s="108"/>
      <c r="O2322" s="189">
        <f t="shared" si="72"/>
        <v>42401</v>
      </c>
      <c r="Q2322" s="185">
        <f t="shared" si="73"/>
        <v>1.0000000000000009E-3</v>
      </c>
    </row>
    <row r="2323" spans="1:17" x14ac:dyDescent="0.25">
      <c r="A2323" s="105">
        <v>42425</v>
      </c>
      <c r="B2323" t="s">
        <v>121</v>
      </c>
      <c r="C2323" s="108">
        <v>3.8800000000000001E-2</v>
      </c>
      <c r="D2323" s="108">
        <v>4.07E-2</v>
      </c>
      <c r="E2323" s="108">
        <v>5.1999999999999998E-2</v>
      </c>
      <c r="F2323" s="108">
        <v>4.3799999999999999E-2</v>
      </c>
      <c r="G2323" s="187">
        <v>0</v>
      </c>
      <c r="H2323" s="108"/>
      <c r="I2323" s="108">
        <v>3.85E-2</v>
      </c>
      <c r="J2323" s="108"/>
      <c r="K2323" s="108">
        <v>4.1599999999999998E-2</v>
      </c>
      <c r="L2323" s="108">
        <v>5.2699999999999997E-2</v>
      </c>
      <c r="M2323" s="108"/>
      <c r="N2323" s="108"/>
      <c r="O2323" s="189">
        <f t="shared" si="72"/>
        <v>42401</v>
      </c>
      <c r="Q2323" s="185">
        <f t="shared" si="73"/>
        <v>8.9999999999999802E-4</v>
      </c>
    </row>
    <row r="2324" spans="1:17" x14ac:dyDescent="0.25">
      <c r="A2324" s="105">
        <v>42426</v>
      </c>
      <c r="B2324" t="s">
        <v>121</v>
      </c>
      <c r="C2324" s="108">
        <v>3.9399999999999998E-2</v>
      </c>
      <c r="D2324" s="108">
        <v>4.1500000000000002E-2</v>
      </c>
      <c r="E2324" s="108">
        <v>5.2499999999999998E-2</v>
      </c>
      <c r="F2324" s="108">
        <v>4.4499999999999998E-2</v>
      </c>
      <c r="G2324" s="187">
        <v>0</v>
      </c>
      <c r="H2324" s="108"/>
      <c r="I2324" s="108">
        <v>3.8800000000000001E-2</v>
      </c>
      <c r="J2324" s="108"/>
      <c r="K2324" s="108">
        <v>4.2300000000000004E-2</v>
      </c>
      <c r="L2324" s="108">
        <v>5.3200000000000004E-2</v>
      </c>
      <c r="M2324" s="108"/>
      <c r="N2324" s="108"/>
      <c r="O2324" s="189">
        <f t="shared" si="72"/>
        <v>42401</v>
      </c>
      <c r="Q2324" s="185">
        <f t="shared" si="73"/>
        <v>8.000000000000021E-4</v>
      </c>
    </row>
    <row r="2325" spans="1:17" x14ac:dyDescent="0.25">
      <c r="A2325" s="105">
        <v>42429</v>
      </c>
      <c r="B2325" t="s">
        <v>121</v>
      </c>
      <c r="C2325" s="108">
        <v>3.9199999999999999E-2</v>
      </c>
      <c r="D2325" s="108">
        <v>4.1300000000000003E-2</v>
      </c>
      <c r="E2325" s="108">
        <v>5.2299999999999999E-2</v>
      </c>
      <c r="F2325" s="108">
        <v>4.4299999999999999E-2</v>
      </c>
      <c r="G2325" s="187">
        <v>0</v>
      </c>
      <c r="H2325" s="108"/>
      <c r="I2325" s="108">
        <v>3.8399999999999997E-2</v>
      </c>
      <c r="J2325" s="108"/>
      <c r="K2325" s="108">
        <v>4.2000000000000003E-2</v>
      </c>
      <c r="L2325" s="108">
        <v>5.2900000000000003E-2</v>
      </c>
      <c r="M2325" s="108"/>
      <c r="N2325" s="108"/>
      <c r="O2325" s="189">
        <f t="shared" si="72"/>
        <v>42401</v>
      </c>
      <c r="Q2325" s="185">
        <f t="shared" si="73"/>
        <v>6.9999999999999923E-4</v>
      </c>
    </row>
    <row r="2326" spans="1:17" x14ac:dyDescent="0.25">
      <c r="A2326" s="105">
        <v>42430</v>
      </c>
      <c r="B2326" t="s">
        <v>121</v>
      </c>
      <c r="C2326" s="108">
        <v>0.04</v>
      </c>
      <c r="D2326" s="108">
        <v>4.2099999999999999E-2</v>
      </c>
      <c r="E2326" s="108">
        <v>5.3199999999999997E-2</v>
      </c>
      <c r="F2326" s="108">
        <v>4.5100000000000001E-2</v>
      </c>
      <c r="G2326" s="187">
        <v>0</v>
      </c>
      <c r="H2326" s="108"/>
      <c r="I2326" s="108">
        <v>3.9100000000000003E-2</v>
      </c>
      <c r="J2326" s="108"/>
      <c r="K2326" s="108">
        <v>4.2699999999999995E-2</v>
      </c>
      <c r="L2326" s="108">
        <v>5.3699999999999998E-2</v>
      </c>
      <c r="M2326" s="108"/>
      <c r="N2326" s="108"/>
      <c r="O2326" s="189">
        <f t="shared" si="72"/>
        <v>42430</v>
      </c>
      <c r="Q2326" s="185">
        <f t="shared" si="73"/>
        <v>5.9999999999999637E-4</v>
      </c>
    </row>
    <row r="2327" spans="1:17" x14ac:dyDescent="0.25">
      <c r="A2327" s="105">
        <v>42431</v>
      </c>
      <c r="B2327" t="s">
        <v>121</v>
      </c>
      <c r="C2327" s="108">
        <v>3.9899999999999998E-2</v>
      </c>
      <c r="D2327" s="108">
        <v>4.2000000000000003E-2</v>
      </c>
      <c r="E2327" s="108">
        <v>5.2999999999999999E-2</v>
      </c>
      <c r="F2327" s="108">
        <v>4.4999999999999998E-2</v>
      </c>
      <c r="G2327" s="187">
        <v>0</v>
      </c>
      <c r="H2327" s="108"/>
      <c r="I2327" s="108">
        <v>3.9E-2</v>
      </c>
      <c r="J2327" s="108"/>
      <c r="K2327" s="108">
        <v>4.2500000000000003E-2</v>
      </c>
      <c r="L2327" s="108">
        <v>5.3399999999999996E-2</v>
      </c>
      <c r="M2327" s="108"/>
      <c r="N2327" s="108"/>
      <c r="O2327" s="189">
        <f t="shared" si="72"/>
        <v>42430</v>
      </c>
      <c r="Q2327" s="185">
        <f t="shared" si="73"/>
        <v>5.0000000000000044E-4</v>
      </c>
    </row>
    <row r="2328" spans="1:17" x14ac:dyDescent="0.25">
      <c r="A2328" s="105">
        <v>42432</v>
      </c>
      <c r="B2328" t="s">
        <v>121</v>
      </c>
      <c r="C2328" s="108">
        <v>3.9600000000000003E-2</v>
      </c>
      <c r="D2328" s="108">
        <v>4.1599999999999998E-2</v>
      </c>
      <c r="E2328" s="108">
        <v>5.2600000000000001E-2</v>
      </c>
      <c r="F2328" s="108">
        <v>4.4600000000000001E-2</v>
      </c>
      <c r="G2328" s="187">
        <v>0</v>
      </c>
      <c r="H2328" s="108"/>
      <c r="I2328" s="108">
        <v>3.8900000000000004E-2</v>
      </c>
      <c r="J2328" s="108"/>
      <c r="K2328" s="108">
        <v>4.2099999999999999E-2</v>
      </c>
      <c r="L2328" s="108">
        <v>5.2999999999999999E-2</v>
      </c>
      <c r="M2328" s="108"/>
      <c r="N2328" s="108"/>
      <c r="O2328" s="189">
        <f t="shared" si="72"/>
        <v>42430</v>
      </c>
      <c r="Q2328" s="185">
        <f t="shared" si="73"/>
        <v>5.0000000000000044E-4</v>
      </c>
    </row>
    <row r="2329" spans="1:17" x14ac:dyDescent="0.25">
      <c r="A2329" s="105">
        <v>42433</v>
      </c>
      <c r="B2329" t="s">
        <v>121</v>
      </c>
      <c r="C2329" s="108">
        <v>0.04</v>
      </c>
      <c r="D2329" s="108">
        <v>4.2000000000000003E-2</v>
      </c>
      <c r="E2329" s="108">
        <v>5.28E-2</v>
      </c>
      <c r="F2329" s="108">
        <v>4.4900000000000002E-2</v>
      </c>
      <c r="G2329" s="187">
        <v>0</v>
      </c>
      <c r="H2329" s="108"/>
      <c r="I2329" s="108">
        <v>3.9199999999999999E-2</v>
      </c>
      <c r="J2329" s="108"/>
      <c r="K2329" s="108">
        <v>4.2500000000000003E-2</v>
      </c>
      <c r="L2329" s="108">
        <v>5.3099999999999994E-2</v>
      </c>
      <c r="M2329" s="108"/>
      <c r="N2329" s="108"/>
      <c r="O2329" s="189">
        <f t="shared" si="72"/>
        <v>42430</v>
      </c>
      <c r="Q2329" s="185">
        <f t="shared" si="73"/>
        <v>5.0000000000000044E-4</v>
      </c>
    </row>
    <row r="2330" spans="1:17" x14ac:dyDescent="0.25">
      <c r="A2330" s="105">
        <v>42436</v>
      </c>
      <c r="B2330" t="s">
        <v>121</v>
      </c>
      <c r="C2330" s="108">
        <v>3.9899999999999998E-2</v>
      </c>
      <c r="D2330" s="108">
        <v>4.2000000000000003E-2</v>
      </c>
      <c r="E2330" s="108">
        <v>5.2600000000000001E-2</v>
      </c>
      <c r="F2330" s="108">
        <v>4.48E-2</v>
      </c>
      <c r="G2330" s="187">
        <v>0</v>
      </c>
      <c r="H2330" s="108"/>
      <c r="I2330" s="108">
        <v>3.9100000000000003E-2</v>
      </c>
      <c r="J2330" s="108"/>
      <c r="K2330" s="108">
        <v>4.24E-2</v>
      </c>
      <c r="L2330" s="108">
        <v>5.2999999999999999E-2</v>
      </c>
      <c r="M2330" s="108"/>
      <c r="N2330" s="108"/>
      <c r="O2330" s="189">
        <f t="shared" si="72"/>
        <v>42430</v>
      </c>
      <c r="Q2330" s="185">
        <f t="shared" si="73"/>
        <v>3.9999999999999758E-4</v>
      </c>
    </row>
    <row r="2331" spans="1:17" x14ac:dyDescent="0.25">
      <c r="A2331" s="105">
        <v>42437</v>
      </c>
      <c r="B2331" t="s">
        <v>121</v>
      </c>
      <c r="C2331" s="108">
        <v>3.9199999999999999E-2</v>
      </c>
      <c r="D2331" s="108">
        <v>4.1300000000000003E-2</v>
      </c>
      <c r="E2331" s="108">
        <v>5.1799999999999999E-2</v>
      </c>
      <c r="F2331" s="108">
        <v>4.41E-2</v>
      </c>
      <c r="G2331" s="187">
        <v>0</v>
      </c>
      <c r="H2331" s="108"/>
      <c r="I2331" s="108">
        <v>3.85E-2</v>
      </c>
      <c r="J2331" s="108"/>
      <c r="K2331" s="108">
        <v>4.1700000000000001E-2</v>
      </c>
      <c r="L2331" s="108">
        <v>5.21E-2</v>
      </c>
      <c r="M2331" s="108"/>
      <c r="N2331" s="108"/>
      <c r="O2331" s="189">
        <f t="shared" si="72"/>
        <v>42430</v>
      </c>
      <c r="Q2331" s="185">
        <f t="shared" si="73"/>
        <v>3.9999999999999758E-4</v>
      </c>
    </row>
    <row r="2332" spans="1:17" x14ac:dyDescent="0.25">
      <c r="A2332" s="105">
        <v>42438</v>
      </c>
      <c r="B2332" t="s">
        <v>121</v>
      </c>
      <c r="C2332" s="108">
        <v>3.9600000000000003E-2</v>
      </c>
      <c r="D2332" s="108">
        <v>4.1700000000000001E-2</v>
      </c>
      <c r="E2332" s="108">
        <v>5.2400000000000002E-2</v>
      </c>
      <c r="F2332" s="108">
        <v>4.4600000000000001E-2</v>
      </c>
      <c r="G2332" s="187">
        <v>0</v>
      </c>
      <c r="H2332" s="108"/>
      <c r="I2332" s="108">
        <v>3.8900000000000004E-2</v>
      </c>
      <c r="J2332" s="108"/>
      <c r="K2332" s="108">
        <v>4.2000000000000003E-2</v>
      </c>
      <c r="L2332" s="108">
        <v>5.2600000000000001E-2</v>
      </c>
      <c r="M2332" s="108"/>
      <c r="N2332" s="108"/>
      <c r="O2332" s="189">
        <f t="shared" si="72"/>
        <v>42430</v>
      </c>
      <c r="Q2332" s="185">
        <f t="shared" si="73"/>
        <v>3.0000000000000165E-4</v>
      </c>
    </row>
    <row r="2333" spans="1:17" x14ac:dyDescent="0.25">
      <c r="A2333" s="105">
        <v>42439</v>
      </c>
      <c r="B2333" t="s">
        <v>121</v>
      </c>
      <c r="C2333" s="108">
        <v>3.9600000000000003E-2</v>
      </c>
      <c r="D2333" s="108">
        <v>4.19E-2</v>
      </c>
      <c r="E2333" s="108">
        <v>5.1999999999999998E-2</v>
      </c>
      <c r="F2333" s="108">
        <v>4.4499999999999998E-2</v>
      </c>
      <c r="G2333" s="187">
        <v>0</v>
      </c>
      <c r="H2333" s="108"/>
      <c r="I2333" s="108">
        <v>3.8800000000000001E-2</v>
      </c>
      <c r="J2333" s="108"/>
      <c r="K2333" s="108">
        <v>4.2099999999999999E-2</v>
      </c>
      <c r="L2333" s="108">
        <v>5.2300000000000006E-2</v>
      </c>
      <c r="M2333" s="108"/>
      <c r="N2333" s="108"/>
      <c r="O2333" s="189">
        <f t="shared" si="72"/>
        <v>42430</v>
      </c>
      <c r="Q2333" s="185">
        <f t="shared" si="73"/>
        <v>1.9999999999999879E-4</v>
      </c>
    </row>
    <row r="2334" spans="1:17" x14ac:dyDescent="0.25">
      <c r="A2334" s="105">
        <v>42440</v>
      </c>
      <c r="B2334" t="s">
        <v>121</v>
      </c>
      <c r="C2334" s="108">
        <v>0.04</v>
      </c>
      <c r="D2334" s="108">
        <v>4.2299999999999997E-2</v>
      </c>
      <c r="E2334" s="108">
        <v>5.2200000000000003E-2</v>
      </c>
      <c r="F2334" s="108">
        <v>4.48E-2</v>
      </c>
      <c r="G2334" s="187">
        <v>0</v>
      </c>
      <c r="H2334" s="108"/>
      <c r="I2334" s="108">
        <v>3.8599999999999995E-2</v>
      </c>
      <c r="J2334" s="108"/>
      <c r="K2334" s="108">
        <v>4.24E-2</v>
      </c>
      <c r="L2334" s="108">
        <v>5.2400000000000002E-2</v>
      </c>
      <c r="M2334" s="108"/>
      <c r="N2334" s="108"/>
      <c r="O2334" s="189">
        <f t="shared" si="72"/>
        <v>42430</v>
      </c>
      <c r="Q2334" s="185">
        <f t="shared" si="73"/>
        <v>1.0000000000000286E-4</v>
      </c>
    </row>
    <row r="2335" spans="1:17" x14ac:dyDescent="0.25">
      <c r="A2335" s="105">
        <v>42443</v>
      </c>
      <c r="B2335" t="s">
        <v>121</v>
      </c>
      <c r="C2335" s="108">
        <v>3.9699999999999999E-2</v>
      </c>
      <c r="D2335" s="108">
        <v>4.2099999999999999E-2</v>
      </c>
      <c r="E2335" s="108">
        <v>5.1900000000000002E-2</v>
      </c>
      <c r="F2335" s="108">
        <v>4.4600000000000001E-2</v>
      </c>
      <c r="G2335" s="187">
        <v>0</v>
      </c>
      <c r="H2335" s="108"/>
      <c r="I2335" s="108">
        <v>3.8199999999999998E-2</v>
      </c>
      <c r="J2335" s="108"/>
      <c r="K2335" s="108">
        <v>4.2099999999999999E-2</v>
      </c>
      <c r="L2335" s="108">
        <v>5.1900000000000002E-2</v>
      </c>
      <c r="M2335" s="108"/>
      <c r="N2335" s="108"/>
      <c r="O2335" s="189">
        <f t="shared" si="72"/>
        <v>42430</v>
      </c>
      <c r="Q2335" s="185">
        <f t="shared" si="73"/>
        <v>0</v>
      </c>
    </row>
    <row r="2336" spans="1:17" x14ac:dyDescent="0.25">
      <c r="A2336" s="105">
        <v>42444</v>
      </c>
      <c r="B2336" t="s">
        <v>121</v>
      </c>
      <c r="C2336" s="108">
        <v>3.95E-2</v>
      </c>
      <c r="D2336" s="108">
        <v>4.2000000000000003E-2</v>
      </c>
      <c r="E2336" s="108">
        <v>5.1700000000000003E-2</v>
      </c>
      <c r="F2336" s="108">
        <v>4.4400000000000002E-2</v>
      </c>
      <c r="G2336" s="187">
        <v>0</v>
      </c>
      <c r="H2336" s="108"/>
      <c r="I2336" s="108">
        <v>3.7900000000000003E-2</v>
      </c>
      <c r="J2336" s="108"/>
      <c r="K2336" s="108">
        <v>4.1900000000000007E-2</v>
      </c>
      <c r="L2336" s="108">
        <v>5.16E-2</v>
      </c>
      <c r="M2336" s="108"/>
      <c r="N2336" s="108"/>
      <c r="O2336" s="189">
        <f t="shared" si="72"/>
        <v>42430</v>
      </c>
      <c r="Q2336" s="185">
        <f t="shared" si="73"/>
        <v>-9.9999999999995925E-5</v>
      </c>
    </row>
    <row r="2337" spans="1:17" x14ac:dyDescent="0.25">
      <c r="A2337" s="105">
        <v>42445</v>
      </c>
      <c r="B2337" t="s">
        <v>121</v>
      </c>
      <c r="C2337" s="108">
        <v>3.9600000000000003E-2</v>
      </c>
      <c r="D2337" s="108">
        <v>4.2099999999999999E-2</v>
      </c>
      <c r="E2337" s="108">
        <v>5.1700000000000003E-2</v>
      </c>
      <c r="F2337" s="108">
        <v>4.4499999999999998E-2</v>
      </c>
      <c r="G2337" s="187">
        <v>0</v>
      </c>
      <c r="H2337" s="108"/>
      <c r="I2337" s="108">
        <v>3.8100000000000002E-2</v>
      </c>
      <c r="J2337" s="108"/>
      <c r="K2337" s="108">
        <v>4.2000000000000003E-2</v>
      </c>
      <c r="L2337" s="108">
        <v>5.16E-2</v>
      </c>
      <c r="M2337" s="108"/>
      <c r="N2337" s="108"/>
      <c r="O2337" s="189">
        <f t="shared" si="72"/>
        <v>42430</v>
      </c>
      <c r="Q2337" s="185">
        <f t="shared" si="73"/>
        <v>-9.9999999999995925E-5</v>
      </c>
    </row>
    <row r="2338" spans="1:17" x14ac:dyDescent="0.25">
      <c r="A2338" s="105">
        <v>42446</v>
      </c>
      <c r="B2338" t="s">
        <v>121</v>
      </c>
      <c r="C2338" s="108">
        <v>3.9300000000000002E-2</v>
      </c>
      <c r="D2338" s="108">
        <v>4.1700000000000001E-2</v>
      </c>
      <c r="E2338" s="108">
        <v>5.1200000000000002E-2</v>
      </c>
      <c r="F2338" s="108">
        <v>4.41E-2</v>
      </c>
      <c r="G2338" s="187">
        <v>0</v>
      </c>
      <c r="H2338" s="108"/>
      <c r="I2338" s="108">
        <v>3.7900000000000003E-2</v>
      </c>
      <c r="J2338" s="108"/>
      <c r="K2338" s="108">
        <v>4.1500000000000002E-2</v>
      </c>
      <c r="L2338" s="108">
        <v>5.1100000000000007E-2</v>
      </c>
      <c r="M2338" s="108"/>
      <c r="N2338" s="108"/>
      <c r="O2338" s="189">
        <f t="shared" si="72"/>
        <v>42430</v>
      </c>
      <c r="Q2338" s="185">
        <f t="shared" si="73"/>
        <v>-1.9999999999999879E-4</v>
      </c>
    </row>
    <row r="2339" spans="1:17" x14ac:dyDescent="0.25">
      <c r="A2339" s="105">
        <v>42447</v>
      </c>
      <c r="B2339" t="s">
        <v>121</v>
      </c>
      <c r="C2339" s="108">
        <v>3.9100000000000003E-2</v>
      </c>
      <c r="D2339" s="108">
        <v>4.1500000000000002E-2</v>
      </c>
      <c r="E2339" s="108">
        <v>5.0500000000000003E-2</v>
      </c>
      <c r="F2339" s="108">
        <v>4.3700000000000003E-2</v>
      </c>
      <c r="G2339" s="187">
        <v>0</v>
      </c>
      <c r="H2339" s="108"/>
      <c r="I2339" s="108">
        <v>3.7699999999999997E-2</v>
      </c>
      <c r="J2339" s="108"/>
      <c r="K2339" s="108">
        <v>4.1200000000000001E-2</v>
      </c>
      <c r="L2339" s="108">
        <v>5.0499999999999996E-2</v>
      </c>
      <c r="M2339" s="108"/>
      <c r="N2339" s="108"/>
      <c r="O2339" s="189">
        <f t="shared" si="72"/>
        <v>42430</v>
      </c>
      <c r="Q2339" s="185">
        <f t="shared" si="73"/>
        <v>-3.0000000000000165E-4</v>
      </c>
    </row>
    <row r="2340" spans="1:17" x14ac:dyDescent="0.25">
      <c r="A2340" s="105">
        <v>42450</v>
      </c>
      <c r="B2340" t="s">
        <v>121</v>
      </c>
      <c r="C2340" s="108">
        <v>3.9600000000000003E-2</v>
      </c>
      <c r="D2340" s="108">
        <v>4.19E-2</v>
      </c>
      <c r="E2340" s="108">
        <v>5.0700000000000002E-2</v>
      </c>
      <c r="F2340" s="108">
        <v>4.41E-2</v>
      </c>
      <c r="G2340" s="187">
        <v>0</v>
      </c>
      <c r="H2340" s="108"/>
      <c r="I2340" s="108">
        <v>3.8300000000000001E-2</v>
      </c>
      <c r="J2340" s="108"/>
      <c r="K2340" s="108">
        <v>4.1599999999999998E-2</v>
      </c>
      <c r="L2340" s="108">
        <v>5.0700000000000002E-2</v>
      </c>
      <c r="M2340" s="108"/>
      <c r="N2340" s="108"/>
      <c r="O2340" s="189">
        <f t="shared" si="72"/>
        <v>42430</v>
      </c>
      <c r="Q2340" s="185">
        <f t="shared" si="73"/>
        <v>-3.0000000000000165E-4</v>
      </c>
    </row>
    <row r="2341" spans="1:17" x14ac:dyDescent="0.25">
      <c r="A2341" s="105">
        <v>42451</v>
      </c>
      <c r="B2341" t="s">
        <v>121</v>
      </c>
      <c r="C2341" s="108">
        <v>3.9399999999999998E-2</v>
      </c>
      <c r="D2341" s="108">
        <v>4.1700000000000001E-2</v>
      </c>
      <c r="E2341" s="108">
        <v>5.0500000000000003E-2</v>
      </c>
      <c r="F2341" s="108">
        <v>4.3900000000000002E-2</v>
      </c>
      <c r="G2341" s="187">
        <v>0</v>
      </c>
      <c r="H2341" s="108"/>
      <c r="I2341" s="108">
        <v>3.7900000000000003E-2</v>
      </c>
      <c r="J2341" s="108"/>
      <c r="K2341" s="108">
        <v>4.1500000000000002E-2</v>
      </c>
      <c r="L2341" s="108">
        <v>5.04E-2</v>
      </c>
      <c r="M2341" s="108"/>
      <c r="N2341" s="108"/>
      <c r="O2341" s="189">
        <f t="shared" si="72"/>
        <v>42430</v>
      </c>
      <c r="Q2341" s="185">
        <f t="shared" si="73"/>
        <v>-1.9999999999999879E-4</v>
      </c>
    </row>
    <row r="2342" spans="1:17" x14ac:dyDescent="0.25">
      <c r="A2342" s="105">
        <v>42452</v>
      </c>
      <c r="B2342" t="s">
        <v>121</v>
      </c>
      <c r="C2342" s="108">
        <v>3.8699999999999998E-2</v>
      </c>
      <c r="D2342" s="108">
        <v>4.1000000000000002E-2</v>
      </c>
      <c r="E2342" s="108">
        <v>4.9599999999999998E-2</v>
      </c>
      <c r="F2342" s="108">
        <v>4.3099999999999999E-2</v>
      </c>
      <c r="G2342" s="187">
        <v>0</v>
      </c>
      <c r="H2342" s="108"/>
      <c r="I2342" s="108">
        <v>3.7400000000000003E-2</v>
      </c>
      <c r="J2342" s="108"/>
      <c r="K2342" s="108">
        <v>4.07E-2</v>
      </c>
      <c r="L2342" s="108">
        <v>4.9500000000000002E-2</v>
      </c>
      <c r="M2342" s="108"/>
      <c r="N2342" s="108"/>
      <c r="O2342" s="189">
        <f t="shared" si="72"/>
        <v>42430</v>
      </c>
      <c r="Q2342" s="185">
        <f t="shared" si="73"/>
        <v>-3.0000000000000165E-4</v>
      </c>
    </row>
    <row r="2343" spans="1:17" x14ac:dyDescent="0.25">
      <c r="A2343" s="105">
        <v>42453</v>
      </c>
      <c r="B2343" t="s">
        <v>121</v>
      </c>
      <c r="C2343" s="108">
        <v>3.8800000000000001E-2</v>
      </c>
      <c r="D2343" s="108">
        <v>4.1099999999999998E-2</v>
      </c>
      <c r="E2343" s="108">
        <v>4.9799999999999997E-2</v>
      </c>
      <c r="F2343" s="108">
        <v>4.3200000000000002E-2</v>
      </c>
      <c r="G2343" s="187">
        <v>0</v>
      </c>
      <c r="H2343" s="108"/>
      <c r="I2343" s="108">
        <v>3.7699999999999997E-2</v>
      </c>
      <c r="J2343" s="108"/>
      <c r="K2343" s="108">
        <v>4.0899999999999999E-2</v>
      </c>
      <c r="L2343" s="108">
        <v>4.9699999999999994E-2</v>
      </c>
      <c r="M2343" s="108"/>
      <c r="N2343" s="108"/>
      <c r="O2343" s="189">
        <f t="shared" si="72"/>
        <v>42430</v>
      </c>
      <c r="Q2343" s="185">
        <f t="shared" si="73"/>
        <v>-1.9999999999999879E-4</v>
      </c>
    </row>
    <row r="2344" spans="1:17" x14ac:dyDescent="0.25">
      <c r="A2344" s="105">
        <v>42457</v>
      </c>
      <c r="B2344" t="s">
        <v>121</v>
      </c>
      <c r="C2344" s="108">
        <v>3.8600000000000002E-2</v>
      </c>
      <c r="D2344" s="108">
        <v>4.0899999999999999E-2</v>
      </c>
      <c r="E2344" s="108">
        <v>4.9500000000000002E-2</v>
      </c>
      <c r="F2344" s="108">
        <v>4.2999999999999997E-2</v>
      </c>
      <c r="G2344" s="187">
        <v>0</v>
      </c>
      <c r="H2344" s="108"/>
      <c r="I2344" s="108">
        <v>3.7400000000000003E-2</v>
      </c>
      <c r="J2344" s="108"/>
      <c r="K2344" s="108">
        <v>4.07E-2</v>
      </c>
      <c r="L2344" s="108">
        <v>4.9400000000000006E-2</v>
      </c>
      <c r="M2344" s="108"/>
      <c r="N2344" s="108"/>
      <c r="O2344" s="189">
        <f t="shared" si="72"/>
        <v>42430</v>
      </c>
      <c r="Q2344" s="185">
        <f t="shared" si="73"/>
        <v>-1.9999999999999879E-4</v>
      </c>
    </row>
    <row r="2345" spans="1:17" x14ac:dyDescent="0.25">
      <c r="A2345" s="105">
        <v>42458</v>
      </c>
      <c r="B2345" t="s">
        <v>121</v>
      </c>
      <c r="C2345" s="108">
        <v>3.7999999999999999E-2</v>
      </c>
      <c r="D2345" s="108">
        <v>4.0399999999999998E-2</v>
      </c>
      <c r="E2345" s="108">
        <v>4.9099999999999998E-2</v>
      </c>
      <c r="F2345" s="108">
        <v>4.2500000000000003E-2</v>
      </c>
      <c r="G2345" s="187">
        <v>0</v>
      </c>
      <c r="H2345" s="108"/>
      <c r="I2345" s="108">
        <v>3.7100000000000001E-2</v>
      </c>
      <c r="J2345" s="108"/>
      <c r="K2345" s="108">
        <v>4.0199999999999993E-2</v>
      </c>
      <c r="L2345" s="108">
        <v>4.9000000000000002E-2</v>
      </c>
      <c r="M2345" s="108"/>
      <c r="N2345" s="108"/>
      <c r="O2345" s="189">
        <f t="shared" si="72"/>
        <v>42430</v>
      </c>
      <c r="Q2345" s="185">
        <f t="shared" si="73"/>
        <v>-2.0000000000000573E-4</v>
      </c>
    </row>
    <row r="2346" spans="1:17" x14ac:dyDescent="0.25">
      <c r="A2346" s="105">
        <v>42459</v>
      </c>
      <c r="B2346" t="s">
        <v>121</v>
      </c>
      <c r="C2346" s="108">
        <v>3.8399999999999997E-2</v>
      </c>
      <c r="D2346" s="108">
        <v>4.0899999999999999E-2</v>
      </c>
      <c r="E2346" s="108">
        <v>4.9399999999999999E-2</v>
      </c>
      <c r="F2346" s="108">
        <v>4.2900000000000001E-2</v>
      </c>
      <c r="G2346" s="187">
        <v>0</v>
      </c>
      <c r="H2346" s="108"/>
      <c r="I2346" s="108">
        <v>3.7599999999999995E-2</v>
      </c>
      <c r="J2346" s="108"/>
      <c r="K2346" s="108">
        <v>4.07E-2</v>
      </c>
      <c r="L2346" s="108">
        <v>4.9400000000000006E-2</v>
      </c>
      <c r="M2346" s="108"/>
      <c r="N2346" s="108"/>
      <c r="O2346" s="189">
        <f t="shared" si="72"/>
        <v>42430</v>
      </c>
      <c r="Q2346" s="185">
        <f t="shared" si="73"/>
        <v>-1.9999999999999879E-4</v>
      </c>
    </row>
    <row r="2347" spans="1:17" x14ac:dyDescent="0.25">
      <c r="A2347" s="105">
        <v>42460</v>
      </c>
      <c r="B2347" t="s">
        <v>121</v>
      </c>
      <c r="C2347" s="108">
        <v>3.8100000000000002E-2</v>
      </c>
      <c r="D2347" s="108">
        <v>4.0500000000000001E-2</v>
      </c>
      <c r="E2347" s="108">
        <v>4.8899999999999999E-2</v>
      </c>
      <c r="F2347" s="108">
        <v>4.2500000000000003E-2</v>
      </c>
      <c r="G2347" s="187">
        <v>0</v>
      </c>
      <c r="H2347" s="108"/>
      <c r="I2347" s="108">
        <v>3.7200000000000004E-2</v>
      </c>
      <c r="J2347" s="108"/>
      <c r="K2347" s="108">
        <v>4.0300000000000002E-2</v>
      </c>
      <c r="L2347" s="108">
        <v>4.9000000000000002E-2</v>
      </c>
      <c r="M2347" s="108"/>
      <c r="N2347" s="108"/>
      <c r="O2347" s="189">
        <f t="shared" si="72"/>
        <v>42430</v>
      </c>
      <c r="Q2347" s="185">
        <f t="shared" si="73"/>
        <v>-1.9999999999999879E-4</v>
      </c>
    </row>
    <row r="2348" spans="1:17" x14ac:dyDescent="0.25">
      <c r="A2348" s="105">
        <v>42461</v>
      </c>
      <c r="B2348" t="s">
        <v>121</v>
      </c>
      <c r="C2348" s="108">
        <v>3.7999999999999999E-2</v>
      </c>
      <c r="D2348" s="108">
        <v>4.0399999999999998E-2</v>
      </c>
      <c r="E2348" s="108">
        <v>4.87E-2</v>
      </c>
      <c r="F2348" s="108">
        <v>4.24E-2</v>
      </c>
      <c r="G2348" s="187">
        <v>0</v>
      </c>
      <c r="H2348" s="108"/>
      <c r="I2348" s="108">
        <v>3.7200000000000004E-2</v>
      </c>
      <c r="J2348" s="108"/>
      <c r="K2348" s="108">
        <v>4.0199999999999993E-2</v>
      </c>
      <c r="L2348" s="108">
        <v>4.8899999999999999E-2</v>
      </c>
      <c r="M2348" s="108"/>
      <c r="N2348" s="108"/>
      <c r="O2348" s="189">
        <f t="shared" si="72"/>
        <v>42461</v>
      </c>
      <c r="Q2348" s="185">
        <f t="shared" si="73"/>
        <v>-2.0000000000000573E-4</v>
      </c>
    </row>
    <row r="2349" spans="1:17" x14ac:dyDescent="0.25">
      <c r="A2349" s="105">
        <v>42464</v>
      </c>
      <c r="B2349" t="s">
        <v>121</v>
      </c>
      <c r="C2349" s="108">
        <v>3.7900000000000003E-2</v>
      </c>
      <c r="D2349" s="108">
        <v>4.0300000000000002E-2</v>
      </c>
      <c r="E2349" s="108">
        <v>4.8599999999999997E-2</v>
      </c>
      <c r="F2349" s="108">
        <v>4.2299999999999997E-2</v>
      </c>
      <c r="G2349" s="187">
        <v>0</v>
      </c>
      <c r="H2349" s="108"/>
      <c r="I2349" s="108">
        <v>3.7100000000000001E-2</v>
      </c>
      <c r="J2349" s="108"/>
      <c r="K2349" s="108">
        <v>4.0099999999999997E-2</v>
      </c>
      <c r="L2349" s="108">
        <v>4.8799999999999996E-2</v>
      </c>
      <c r="M2349" s="108"/>
      <c r="N2349" s="108"/>
      <c r="O2349" s="189">
        <f t="shared" si="72"/>
        <v>42461</v>
      </c>
      <c r="Q2349" s="185">
        <f t="shared" si="73"/>
        <v>-2.0000000000000573E-4</v>
      </c>
    </row>
    <row r="2350" spans="1:17" x14ac:dyDescent="0.25">
      <c r="A2350" s="105">
        <v>42465</v>
      </c>
      <c r="B2350" t="s">
        <v>121</v>
      </c>
      <c r="C2350" s="108">
        <v>3.7199999999999997E-2</v>
      </c>
      <c r="D2350" s="108">
        <v>3.9600000000000003E-2</v>
      </c>
      <c r="E2350" s="108">
        <v>4.7899999999999998E-2</v>
      </c>
      <c r="F2350" s="108">
        <v>4.1599999999999998E-2</v>
      </c>
      <c r="G2350" s="187">
        <v>0</v>
      </c>
      <c r="H2350" s="108"/>
      <c r="I2350" s="108">
        <v>3.6299999999999999E-2</v>
      </c>
      <c r="J2350" s="108"/>
      <c r="K2350" s="108">
        <v>3.95E-2</v>
      </c>
      <c r="L2350" s="108">
        <v>4.8099999999999997E-2</v>
      </c>
      <c r="M2350" s="108"/>
      <c r="N2350" s="108"/>
      <c r="O2350" s="189">
        <f t="shared" si="72"/>
        <v>42461</v>
      </c>
      <c r="Q2350" s="185">
        <f t="shared" si="73"/>
        <v>-1.0000000000000286E-4</v>
      </c>
    </row>
    <row r="2351" spans="1:17" x14ac:dyDescent="0.25">
      <c r="A2351" s="105">
        <v>42466</v>
      </c>
      <c r="B2351" t="s">
        <v>121</v>
      </c>
      <c r="C2351" s="108">
        <v>3.7499999999999999E-2</v>
      </c>
      <c r="D2351" s="108">
        <v>3.9899999999999998E-2</v>
      </c>
      <c r="E2351" s="108">
        <v>4.8000000000000001E-2</v>
      </c>
      <c r="F2351" s="108">
        <v>4.1799999999999997E-2</v>
      </c>
      <c r="G2351" s="187">
        <v>0</v>
      </c>
      <c r="H2351" s="108"/>
      <c r="I2351" s="108">
        <v>3.6400000000000002E-2</v>
      </c>
      <c r="J2351" s="108"/>
      <c r="K2351" s="108">
        <v>3.9800000000000002E-2</v>
      </c>
      <c r="L2351" s="108">
        <v>4.8399999999999999E-2</v>
      </c>
      <c r="M2351" s="108"/>
      <c r="N2351" s="108"/>
      <c r="O2351" s="189">
        <f t="shared" si="72"/>
        <v>42461</v>
      </c>
      <c r="Q2351" s="185">
        <f t="shared" si="73"/>
        <v>-9.9999999999995925E-5</v>
      </c>
    </row>
    <row r="2352" spans="1:17" x14ac:dyDescent="0.25">
      <c r="A2352" s="105">
        <v>42467</v>
      </c>
      <c r="B2352" t="s">
        <v>121</v>
      </c>
      <c r="C2352" s="108">
        <v>3.6799999999999999E-2</v>
      </c>
      <c r="D2352" s="108">
        <v>3.9199999999999999E-2</v>
      </c>
      <c r="E2352" s="108">
        <v>4.7100000000000003E-2</v>
      </c>
      <c r="F2352" s="108">
        <v>4.1000000000000002E-2</v>
      </c>
      <c r="G2352" s="187">
        <v>0</v>
      </c>
      <c r="H2352" s="108"/>
      <c r="I2352" s="108">
        <v>3.5799999999999998E-2</v>
      </c>
      <c r="J2352" s="108"/>
      <c r="K2352" s="108">
        <v>3.9100000000000003E-2</v>
      </c>
      <c r="L2352" s="108">
        <v>4.7599999999999996E-2</v>
      </c>
      <c r="M2352" s="108"/>
      <c r="N2352" s="108"/>
      <c r="O2352" s="189">
        <f t="shared" si="72"/>
        <v>42461</v>
      </c>
      <c r="Q2352" s="185">
        <f t="shared" si="73"/>
        <v>-9.9999999999995925E-5</v>
      </c>
    </row>
    <row r="2353" spans="1:17" x14ac:dyDescent="0.25">
      <c r="A2353" s="105">
        <v>42468</v>
      </c>
      <c r="B2353" t="s">
        <v>121</v>
      </c>
      <c r="C2353" s="108">
        <v>3.7199999999999997E-2</v>
      </c>
      <c r="D2353" s="108">
        <v>3.9600000000000003E-2</v>
      </c>
      <c r="E2353" s="108">
        <v>4.7399999999999998E-2</v>
      </c>
      <c r="F2353" s="108">
        <v>4.1399999999999999E-2</v>
      </c>
      <c r="G2353" s="187">
        <v>0</v>
      </c>
      <c r="H2353" s="108"/>
      <c r="I2353" s="108">
        <v>3.61E-2</v>
      </c>
      <c r="J2353" s="108"/>
      <c r="K2353" s="108">
        <v>3.95E-2</v>
      </c>
      <c r="L2353" s="108">
        <v>4.7899999999999998E-2</v>
      </c>
      <c r="M2353" s="108"/>
      <c r="N2353" s="108"/>
      <c r="O2353" s="189">
        <f t="shared" si="72"/>
        <v>42461</v>
      </c>
      <c r="Q2353" s="185">
        <f t="shared" si="73"/>
        <v>-1.0000000000000286E-4</v>
      </c>
    </row>
    <row r="2354" spans="1:17" x14ac:dyDescent="0.25">
      <c r="A2354" s="105">
        <v>42471</v>
      </c>
      <c r="B2354" t="s">
        <v>121</v>
      </c>
      <c r="C2354" s="108">
        <v>3.7199999999999997E-2</v>
      </c>
      <c r="D2354" s="108">
        <v>3.9600000000000003E-2</v>
      </c>
      <c r="E2354" s="108">
        <v>4.7199999999999999E-2</v>
      </c>
      <c r="F2354" s="108">
        <v>4.1300000000000003E-2</v>
      </c>
      <c r="G2354" s="187">
        <v>0</v>
      </c>
      <c r="H2354" s="108"/>
      <c r="I2354" s="108">
        <v>3.61E-2</v>
      </c>
      <c r="J2354" s="108"/>
      <c r="K2354" s="108">
        <v>3.95E-2</v>
      </c>
      <c r="L2354" s="108">
        <v>4.7800000000000002E-2</v>
      </c>
      <c r="M2354" s="108"/>
      <c r="N2354" s="108"/>
      <c r="O2354" s="189">
        <f t="shared" si="72"/>
        <v>42461</v>
      </c>
      <c r="Q2354" s="185">
        <f t="shared" si="73"/>
        <v>-1.0000000000000286E-4</v>
      </c>
    </row>
    <row r="2355" spans="1:17" x14ac:dyDescent="0.25">
      <c r="A2355" s="105">
        <v>42472</v>
      </c>
      <c r="B2355" t="s">
        <v>121</v>
      </c>
      <c r="C2355" s="108">
        <v>3.7699999999999997E-2</v>
      </c>
      <c r="D2355" s="108">
        <v>0.04</v>
      </c>
      <c r="E2355" s="108">
        <v>4.7600000000000003E-2</v>
      </c>
      <c r="F2355" s="108">
        <v>4.1799999999999997E-2</v>
      </c>
      <c r="G2355" s="187">
        <v>0</v>
      </c>
      <c r="H2355" s="108"/>
      <c r="I2355" s="108">
        <v>3.6499999999999998E-2</v>
      </c>
      <c r="J2355" s="108"/>
      <c r="K2355" s="108">
        <v>3.9900000000000005E-2</v>
      </c>
      <c r="L2355" s="108">
        <v>4.82E-2</v>
      </c>
      <c r="M2355" s="108"/>
      <c r="N2355" s="108"/>
      <c r="O2355" s="189">
        <f t="shared" si="72"/>
        <v>42461</v>
      </c>
      <c r="Q2355" s="185">
        <f t="shared" si="73"/>
        <v>-9.9999999999995925E-5</v>
      </c>
    </row>
    <row r="2356" spans="1:17" x14ac:dyDescent="0.25">
      <c r="A2356" s="105">
        <v>42473</v>
      </c>
      <c r="B2356" t="s">
        <v>121</v>
      </c>
      <c r="C2356" s="108">
        <v>3.7400000000000003E-2</v>
      </c>
      <c r="D2356" s="108">
        <v>3.9600000000000003E-2</v>
      </c>
      <c r="E2356" s="108">
        <v>4.7199999999999999E-2</v>
      </c>
      <c r="F2356" s="108">
        <v>4.1399999999999999E-2</v>
      </c>
      <c r="G2356" s="187">
        <v>0</v>
      </c>
      <c r="H2356" s="108"/>
      <c r="I2356" s="108">
        <v>3.6000000000000004E-2</v>
      </c>
      <c r="J2356" s="108"/>
      <c r="K2356" s="108">
        <v>3.9599999999999996E-2</v>
      </c>
      <c r="L2356" s="108">
        <v>4.7800000000000002E-2</v>
      </c>
      <c r="M2356" s="108"/>
      <c r="N2356" s="108"/>
      <c r="O2356" s="189">
        <f t="shared" si="72"/>
        <v>42461</v>
      </c>
      <c r="Q2356" s="185">
        <f t="shared" si="73"/>
        <v>0</v>
      </c>
    </row>
    <row r="2357" spans="1:17" x14ac:dyDescent="0.25">
      <c r="A2357" s="105">
        <v>42474</v>
      </c>
      <c r="B2357" t="s">
        <v>121</v>
      </c>
      <c r="C2357" s="108">
        <v>3.7600000000000001E-2</v>
      </c>
      <c r="D2357" s="108">
        <v>3.9800000000000002E-2</v>
      </c>
      <c r="E2357" s="108">
        <v>4.7399999999999998E-2</v>
      </c>
      <c r="F2357" s="108">
        <v>4.1599999999999998E-2</v>
      </c>
      <c r="G2357" s="187">
        <v>0</v>
      </c>
      <c r="H2357" s="108"/>
      <c r="I2357" s="108">
        <v>3.6200000000000003E-2</v>
      </c>
      <c r="J2357" s="108"/>
      <c r="K2357" s="108">
        <v>3.9699999999999999E-2</v>
      </c>
      <c r="L2357" s="108">
        <v>4.7899999999999998E-2</v>
      </c>
      <c r="M2357" s="108"/>
      <c r="N2357" s="108"/>
      <c r="O2357" s="189">
        <f t="shared" si="72"/>
        <v>42461</v>
      </c>
      <c r="Q2357" s="185">
        <f t="shared" si="73"/>
        <v>-1.0000000000000286E-4</v>
      </c>
    </row>
    <row r="2358" spans="1:17" x14ac:dyDescent="0.25">
      <c r="A2358" s="105">
        <v>42475</v>
      </c>
      <c r="B2358" t="s">
        <v>121</v>
      </c>
      <c r="C2358" s="108">
        <v>3.7100000000000001E-2</v>
      </c>
      <c r="D2358" s="108">
        <v>3.9399999999999998E-2</v>
      </c>
      <c r="E2358" s="108">
        <v>4.7E-2</v>
      </c>
      <c r="F2358" s="108">
        <v>4.1200000000000001E-2</v>
      </c>
      <c r="G2358" s="187">
        <v>0</v>
      </c>
      <c r="H2358" s="108"/>
      <c r="I2358" s="108">
        <v>3.5900000000000001E-2</v>
      </c>
      <c r="J2358" s="108"/>
      <c r="K2358" s="108">
        <v>3.9300000000000002E-2</v>
      </c>
      <c r="L2358" s="108">
        <v>4.7500000000000001E-2</v>
      </c>
      <c r="M2358" s="108"/>
      <c r="N2358" s="108"/>
      <c r="O2358" s="189">
        <f t="shared" si="72"/>
        <v>42461</v>
      </c>
      <c r="Q2358" s="185">
        <f t="shared" si="73"/>
        <v>-9.9999999999995925E-5</v>
      </c>
    </row>
    <row r="2359" spans="1:17" x14ac:dyDescent="0.25">
      <c r="A2359" s="105">
        <v>42478</v>
      </c>
      <c r="B2359" t="s">
        <v>121</v>
      </c>
      <c r="C2359" s="108">
        <v>3.6999999999999998E-2</v>
      </c>
      <c r="D2359" s="108">
        <v>3.9600000000000003E-2</v>
      </c>
      <c r="E2359" s="108">
        <v>4.7300000000000002E-2</v>
      </c>
      <c r="F2359" s="108">
        <v>4.1300000000000003E-2</v>
      </c>
      <c r="G2359" s="187">
        <v>0</v>
      </c>
      <c r="H2359" s="108"/>
      <c r="I2359" s="108">
        <v>3.61E-2</v>
      </c>
      <c r="J2359" s="108"/>
      <c r="K2359" s="108">
        <v>3.95E-2</v>
      </c>
      <c r="L2359" s="108">
        <v>4.7699999999999992E-2</v>
      </c>
      <c r="M2359" s="108"/>
      <c r="N2359" s="108"/>
      <c r="O2359" s="189">
        <f t="shared" si="72"/>
        <v>42461</v>
      </c>
      <c r="Q2359" s="185">
        <f t="shared" si="73"/>
        <v>-1.0000000000000286E-4</v>
      </c>
    </row>
    <row r="2360" spans="1:17" x14ac:dyDescent="0.25">
      <c r="A2360" s="105">
        <v>42479</v>
      </c>
      <c r="B2360" t="s">
        <v>121</v>
      </c>
      <c r="C2360" s="108">
        <v>3.6900000000000002E-2</v>
      </c>
      <c r="D2360" s="108">
        <v>3.9699999999999999E-2</v>
      </c>
      <c r="E2360" s="108">
        <v>4.7100000000000003E-2</v>
      </c>
      <c r="F2360" s="108">
        <v>4.1200000000000001E-2</v>
      </c>
      <c r="G2360" s="187">
        <v>0</v>
      </c>
      <c r="H2360" s="108"/>
      <c r="I2360" s="108">
        <v>3.5200000000000002E-2</v>
      </c>
      <c r="J2360" s="108"/>
      <c r="K2360" s="108">
        <v>3.9399999999999998E-2</v>
      </c>
      <c r="L2360" s="108">
        <v>4.7500000000000001E-2</v>
      </c>
      <c r="M2360" s="108"/>
      <c r="N2360" s="108"/>
      <c r="O2360" s="189">
        <f t="shared" si="72"/>
        <v>42461</v>
      </c>
      <c r="Q2360" s="185">
        <f t="shared" si="73"/>
        <v>-3.0000000000000165E-4</v>
      </c>
    </row>
    <row r="2361" spans="1:17" x14ac:dyDescent="0.25">
      <c r="A2361" s="105">
        <v>42480</v>
      </c>
      <c r="B2361" t="s">
        <v>121</v>
      </c>
      <c r="C2361" s="108">
        <v>3.7600000000000001E-2</v>
      </c>
      <c r="D2361" s="108">
        <v>4.0300000000000002E-2</v>
      </c>
      <c r="E2361" s="108">
        <v>4.7399999999999998E-2</v>
      </c>
      <c r="F2361" s="108">
        <v>4.1799999999999997E-2</v>
      </c>
      <c r="G2361" s="187">
        <v>0</v>
      </c>
      <c r="H2361" s="108"/>
      <c r="I2361" s="108">
        <v>3.5699999999999996E-2</v>
      </c>
      <c r="J2361" s="108"/>
      <c r="K2361" s="108">
        <v>0.04</v>
      </c>
      <c r="L2361" s="108">
        <v>4.7800000000000002E-2</v>
      </c>
      <c r="M2361" s="108"/>
      <c r="N2361" s="108"/>
      <c r="O2361" s="189">
        <f t="shared" si="72"/>
        <v>42461</v>
      </c>
      <c r="Q2361" s="185">
        <f t="shared" si="73"/>
        <v>-3.0000000000000165E-4</v>
      </c>
    </row>
    <row r="2362" spans="1:17" x14ac:dyDescent="0.25">
      <c r="A2362" s="105">
        <v>42481</v>
      </c>
      <c r="B2362" t="s">
        <v>121</v>
      </c>
      <c r="C2362" s="108">
        <v>3.7699999999999997E-2</v>
      </c>
      <c r="D2362" s="108">
        <v>4.0399999999999998E-2</v>
      </c>
      <c r="E2362" s="108">
        <v>4.7500000000000001E-2</v>
      </c>
      <c r="F2362" s="108">
        <v>4.19E-2</v>
      </c>
      <c r="G2362" s="187">
        <v>0</v>
      </c>
      <c r="H2362" s="108"/>
      <c r="I2362" s="108">
        <v>3.5699999999999996E-2</v>
      </c>
      <c r="J2362" s="108"/>
      <c r="K2362" s="108">
        <v>4.0099999999999997E-2</v>
      </c>
      <c r="L2362" s="108">
        <v>4.7899999999999998E-2</v>
      </c>
      <c r="M2362" s="108"/>
      <c r="N2362" s="108"/>
      <c r="O2362" s="189">
        <f t="shared" si="72"/>
        <v>42461</v>
      </c>
      <c r="Q2362" s="185">
        <f t="shared" si="73"/>
        <v>-3.0000000000000165E-4</v>
      </c>
    </row>
    <row r="2363" spans="1:17" x14ac:dyDescent="0.25">
      <c r="A2363" s="105">
        <v>42482</v>
      </c>
      <c r="B2363" t="s">
        <v>121</v>
      </c>
      <c r="C2363" s="108">
        <v>3.7699999999999997E-2</v>
      </c>
      <c r="D2363" s="108">
        <v>4.0500000000000001E-2</v>
      </c>
      <c r="E2363" s="108">
        <v>4.7399999999999998E-2</v>
      </c>
      <c r="F2363" s="108">
        <v>4.19E-2</v>
      </c>
      <c r="G2363" s="187">
        <v>0</v>
      </c>
      <c r="H2363" s="108"/>
      <c r="I2363" s="108">
        <v>3.5900000000000001E-2</v>
      </c>
      <c r="J2363" s="108"/>
      <c r="K2363" s="108">
        <v>4.0099999999999997E-2</v>
      </c>
      <c r="L2363" s="108">
        <v>4.7800000000000002E-2</v>
      </c>
      <c r="M2363" s="108"/>
      <c r="N2363" s="108"/>
      <c r="O2363" s="189">
        <f t="shared" si="72"/>
        <v>42461</v>
      </c>
      <c r="Q2363" s="185">
        <f t="shared" si="73"/>
        <v>-4.0000000000000452E-4</v>
      </c>
    </row>
    <row r="2364" spans="1:17" x14ac:dyDescent="0.25">
      <c r="A2364" s="105">
        <v>42485</v>
      </c>
      <c r="B2364" t="s">
        <v>121</v>
      </c>
      <c r="C2364" s="108">
        <v>3.7900000000000003E-2</v>
      </c>
      <c r="D2364" s="108">
        <v>4.07E-2</v>
      </c>
      <c r="E2364" s="108">
        <v>4.7500000000000001E-2</v>
      </c>
      <c r="F2364" s="108">
        <v>4.2000000000000003E-2</v>
      </c>
      <c r="G2364" s="187">
        <v>0</v>
      </c>
      <c r="H2364" s="108"/>
      <c r="I2364" s="108">
        <v>3.6200000000000003E-2</v>
      </c>
      <c r="J2364" s="108"/>
      <c r="K2364" s="108">
        <v>4.0199999999999993E-2</v>
      </c>
      <c r="L2364" s="108">
        <v>4.7899999999999998E-2</v>
      </c>
      <c r="M2364" s="108"/>
      <c r="N2364" s="108"/>
      <c r="O2364" s="189">
        <f t="shared" si="72"/>
        <v>42461</v>
      </c>
      <c r="Q2364" s="185">
        <f t="shared" si="73"/>
        <v>-5.0000000000000738E-4</v>
      </c>
    </row>
    <row r="2365" spans="1:17" x14ac:dyDescent="0.25">
      <c r="A2365" s="105">
        <v>42486</v>
      </c>
      <c r="B2365" t="s">
        <v>121</v>
      </c>
      <c r="C2365" s="108">
        <v>3.78E-2</v>
      </c>
      <c r="D2365" s="108">
        <v>4.0800000000000003E-2</v>
      </c>
      <c r="E2365" s="108">
        <v>4.7600000000000003E-2</v>
      </c>
      <c r="F2365" s="108">
        <v>4.2099999999999999E-2</v>
      </c>
      <c r="G2365" s="187">
        <v>0</v>
      </c>
      <c r="H2365" s="108"/>
      <c r="I2365" s="108">
        <v>3.6499999999999998E-2</v>
      </c>
      <c r="J2365" s="108"/>
      <c r="K2365" s="108">
        <v>4.0399999999999998E-2</v>
      </c>
      <c r="L2365" s="108">
        <v>4.7899999999999998E-2</v>
      </c>
      <c r="M2365" s="108"/>
      <c r="N2365" s="108"/>
      <c r="O2365" s="189">
        <f t="shared" si="72"/>
        <v>42461</v>
      </c>
      <c r="Q2365" s="185">
        <f t="shared" si="73"/>
        <v>-4.0000000000000452E-4</v>
      </c>
    </row>
    <row r="2366" spans="1:17" x14ac:dyDescent="0.25">
      <c r="A2366" s="105">
        <v>42487</v>
      </c>
      <c r="B2366" t="s">
        <v>121</v>
      </c>
      <c r="C2366" s="108">
        <v>3.7199999999999997E-2</v>
      </c>
      <c r="D2366" s="108">
        <v>4.02E-2</v>
      </c>
      <c r="E2366" s="108">
        <v>4.7E-2</v>
      </c>
      <c r="F2366" s="108">
        <v>4.1500000000000002E-2</v>
      </c>
      <c r="G2366" s="187">
        <v>0</v>
      </c>
      <c r="H2366" s="108"/>
      <c r="I2366" s="108">
        <v>3.5900000000000001E-2</v>
      </c>
      <c r="J2366" s="108"/>
      <c r="K2366" s="108">
        <v>3.9800000000000002E-2</v>
      </c>
      <c r="L2366" s="108">
        <v>4.7300000000000002E-2</v>
      </c>
      <c r="M2366" s="108"/>
      <c r="N2366" s="108"/>
      <c r="O2366" s="189">
        <f t="shared" si="72"/>
        <v>42461</v>
      </c>
      <c r="Q2366" s="185">
        <f t="shared" si="73"/>
        <v>-3.9999999999999758E-4</v>
      </c>
    </row>
    <row r="2367" spans="1:17" x14ac:dyDescent="0.25">
      <c r="A2367" s="105">
        <v>42488</v>
      </c>
      <c r="B2367" t="s">
        <v>121</v>
      </c>
      <c r="C2367" s="108">
        <v>3.6999999999999998E-2</v>
      </c>
      <c r="D2367" s="108">
        <v>4.0099999999999997E-2</v>
      </c>
      <c r="E2367" s="108">
        <v>4.7E-2</v>
      </c>
      <c r="F2367" s="108">
        <v>4.1399999999999999E-2</v>
      </c>
      <c r="G2367" s="187">
        <v>0</v>
      </c>
      <c r="H2367" s="108"/>
      <c r="I2367" s="108">
        <v>3.6299999999999999E-2</v>
      </c>
      <c r="J2367" s="108"/>
      <c r="K2367" s="108">
        <v>3.9699999999999999E-2</v>
      </c>
      <c r="L2367" s="108">
        <v>4.7300000000000002E-2</v>
      </c>
      <c r="M2367" s="108"/>
      <c r="N2367" s="108"/>
      <c r="O2367" s="189">
        <f t="shared" si="72"/>
        <v>42461</v>
      </c>
      <c r="Q2367" s="185">
        <f t="shared" si="73"/>
        <v>-3.9999999999999758E-4</v>
      </c>
    </row>
    <row r="2368" spans="1:17" x14ac:dyDescent="0.25">
      <c r="A2368" s="105">
        <v>42489</v>
      </c>
      <c r="B2368" t="s">
        <v>121</v>
      </c>
      <c r="C2368" s="108">
        <v>3.6700000000000003E-2</v>
      </c>
      <c r="D2368" s="108">
        <v>3.9899999999999998E-2</v>
      </c>
      <c r="E2368" s="108">
        <v>4.6600000000000003E-2</v>
      </c>
      <c r="F2368" s="108">
        <v>4.1099999999999998E-2</v>
      </c>
      <c r="G2368" s="187">
        <v>0</v>
      </c>
      <c r="H2368" s="108"/>
      <c r="I2368" s="108">
        <v>3.6299999999999999E-2</v>
      </c>
      <c r="J2368" s="108"/>
      <c r="K2368" s="108">
        <v>3.9399999999999998E-2</v>
      </c>
      <c r="L2368" s="108">
        <v>4.6900000000000004E-2</v>
      </c>
      <c r="M2368" s="108"/>
      <c r="N2368" s="108"/>
      <c r="O2368" s="189">
        <f t="shared" si="72"/>
        <v>42461</v>
      </c>
      <c r="Q2368" s="185">
        <f t="shared" si="73"/>
        <v>-5.0000000000000044E-4</v>
      </c>
    </row>
    <row r="2369" spans="1:17" x14ac:dyDescent="0.25">
      <c r="A2369" s="105">
        <v>42492</v>
      </c>
      <c r="B2369" t="s">
        <v>121</v>
      </c>
      <c r="C2369" s="108">
        <v>3.7100000000000001E-2</v>
      </c>
      <c r="D2369" s="108">
        <v>4.02E-2</v>
      </c>
      <c r="E2369" s="108">
        <v>4.7100000000000003E-2</v>
      </c>
      <c r="F2369" s="108">
        <v>4.1500000000000002E-2</v>
      </c>
      <c r="G2369" s="187">
        <v>0</v>
      </c>
      <c r="H2369" s="108"/>
      <c r="I2369" s="108">
        <v>3.6799999999999999E-2</v>
      </c>
      <c r="J2369" s="108"/>
      <c r="K2369" s="108">
        <v>3.9900000000000005E-2</v>
      </c>
      <c r="L2369" s="108">
        <v>4.7400000000000005E-2</v>
      </c>
      <c r="M2369" s="108"/>
      <c r="N2369" s="108"/>
      <c r="O2369" s="189">
        <f t="shared" si="72"/>
        <v>42491</v>
      </c>
      <c r="Q2369" s="185">
        <f t="shared" si="73"/>
        <v>-2.9999999999999472E-4</v>
      </c>
    </row>
    <row r="2370" spans="1:17" x14ac:dyDescent="0.25">
      <c r="A2370" s="105">
        <v>42493</v>
      </c>
      <c r="B2370" t="s">
        <v>121</v>
      </c>
      <c r="C2370" s="108">
        <v>3.6499999999999998E-2</v>
      </c>
      <c r="D2370" s="108">
        <v>3.9600000000000003E-2</v>
      </c>
      <c r="E2370" s="108">
        <v>4.5999999999999999E-2</v>
      </c>
      <c r="F2370" s="108">
        <v>4.07E-2</v>
      </c>
      <c r="G2370" s="187">
        <v>0</v>
      </c>
      <c r="H2370" s="108"/>
      <c r="I2370" s="108">
        <v>3.6499999999999998E-2</v>
      </c>
      <c r="J2370" s="108"/>
      <c r="K2370" s="108">
        <v>3.9399999999999998E-2</v>
      </c>
      <c r="L2370" s="108">
        <v>4.6600000000000003E-2</v>
      </c>
      <c r="M2370" s="108"/>
      <c r="N2370" s="108"/>
      <c r="O2370" s="189">
        <f t="shared" si="72"/>
        <v>42491</v>
      </c>
      <c r="Q2370" s="185">
        <f t="shared" si="73"/>
        <v>-2.0000000000000573E-4</v>
      </c>
    </row>
    <row r="2371" spans="1:17" x14ac:dyDescent="0.25">
      <c r="A2371" s="105">
        <v>42494</v>
      </c>
      <c r="B2371" t="s">
        <v>121</v>
      </c>
      <c r="C2371" s="108">
        <v>3.6299999999999999E-2</v>
      </c>
      <c r="D2371" s="108">
        <v>3.95E-2</v>
      </c>
      <c r="E2371" s="108">
        <v>4.5699999999999998E-2</v>
      </c>
      <c r="F2371" s="108">
        <v>4.0500000000000001E-2</v>
      </c>
      <c r="G2371" s="187">
        <v>0</v>
      </c>
      <c r="H2371" s="108"/>
      <c r="I2371" s="108">
        <v>3.6600000000000001E-2</v>
      </c>
      <c r="J2371" s="108"/>
      <c r="K2371" s="108">
        <v>3.9300000000000002E-2</v>
      </c>
      <c r="L2371" s="108">
        <v>4.6399999999999997E-2</v>
      </c>
      <c r="M2371" s="108"/>
      <c r="N2371" s="108"/>
      <c r="O2371" s="189">
        <f t="shared" si="72"/>
        <v>42491</v>
      </c>
      <c r="Q2371" s="185">
        <f t="shared" si="73"/>
        <v>-1.9999999999999879E-4</v>
      </c>
    </row>
    <row r="2372" spans="1:17" x14ac:dyDescent="0.25">
      <c r="A2372" s="105">
        <v>42495</v>
      </c>
      <c r="B2372" t="s">
        <v>121</v>
      </c>
      <c r="C2372" s="108">
        <v>3.5900000000000001E-2</v>
      </c>
      <c r="D2372" s="108">
        <v>3.9100000000000003E-2</v>
      </c>
      <c r="E2372" s="108">
        <v>4.5499999999999999E-2</v>
      </c>
      <c r="F2372" s="108">
        <v>4.02E-2</v>
      </c>
      <c r="G2372" s="187">
        <v>0</v>
      </c>
      <c r="H2372" s="108"/>
      <c r="I2372" s="108">
        <v>3.6299999999999999E-2</v>
      </c>
      <c r="J2372" s="108"/>
      <c r="K2372" s="108">
        <v>3.9E-2</v>
      </c>
      <c r="L2372" s="108">
        <v>4.6199999999999998E-2</v>
      </c>
      <c r="M2372" s="108"/>
      <c r="N2372" s="108"/>
      <c r="O2372" s="189">
        <f t="shared" si="72"/>
        <v>42491</v>
      </c>
      <c r="Q2372" s="185">
        <f t="shared" si="73"/>
        <v>-1.0000000000000286E-4</v>
      </c>
    </row>
    <row r="2373" spans="1:17" x14ac:dyDescent="0.25">
      <c r="A2373" s="105">
        <v>42496</v>
      </c>
      <c r="B2373" t="s">
        <v>121</v>
      </c>
      <c r="C2373" s="108">
        <v>3.61E-2</v>
      </c>
      <c r="D2373" s="108">
        <v>3.9300000000000002E-2</v>
      </c>
      <c r="E2373" s="108">
        <v>4.58E-2</v>
      </c>
      <c r="F2373" s="108">
        <v>4.0399999999999998E-2</v>
      </c>
      <c r="G2373" s="187">
        <v>0</v>
      </c>
      <c r="H2373" s="108"/>
      <c r="I2373" s="108">
        <v>3.6699999999999997E-2</v>
      </c>
      <c r="J2373" s="108"/>
      <c r="K2373" s="108">
        <v>3.9300000000000002E-2</v>
      </c>
      <c r="L2373" s="108">
        <v>4.6600000000000003E-2</v>
      </c>
      <c r="M2373" s="108"/>
      <c r="N2373" s="108"/>
      <c r="O2373" s="189">
        <f t="shared" ref="O2373:O2436" si="74">DATE(YEAR(A2373),MONTH(A2373),1)</f>
        <v>42491</v>
      </c>
      <c r="Q2373" s="185">
        <f t="shared" ref="Q2373:Q2436" si="75">K2373-D2373</f>
        <v>0</v>
      </c>
    </row>
    <row r="2374" spans="1:17" x14ac:dyDescent="0.25">
      <c r="A2374" s="105">
        <v>42499</v>
      </c>
      <c r="B2374" t="s">
        <v>121</v>
      </c>
      <c r="C2374" s="108">
        <v>3.61E-2</v>
      </c>
      <c r="D2374" s="108">
        <v>3.9300000000000002E-2</v>
      </c>
      <c r="E2374" s="108">
        <v>4.5699999999999998E-2</v>
      </c>
      <c r="F2374" s="108">
        <v>4.0399999999999998E-2</v>
      </c>
      <c r="G2374" s="187">
        <v>0</v>
      </c>
      <c r="H2374" s="108"/>
      <c r="I2374" s="108">
        <v>3.6600000000000001E-2</v>
      </c>
      <c r="J2374" s="108"/>
      <c r="K2374" s="108">
        <v>3.9199999999999999E-2</v>
      </c>
      <c r="L2374" s="108">
        <v>4.6600000000000003E-2</v>
      </c>
      <c r="M2374" s="108"/>
      <c r="N2374" s="108"/>
      <c r="O2374" s="189">
        <f t="shared" si="74"/>
        <v>42491</v>
      </c>
      <c r="Q2374" s="185">
        <f t="shared" si="75"/>
        <v>-1.0000000000000286E-4</v>
      </c>
    </row>
    <row r="2375" spans="1:17" x14ac:dyDescent="0.25">
      <c r="A2375" s="105">
        <v>42500</v>
      </c>
      <c r="B2375" t="s">
        <v>121</v>
      </c>
      <c r="C2375" s="108">
        <v>3.61E-2</v>
      </c>
      <c r="D2375" s="108">
        <v>3.9100000000000003E-2</v>
      </c>
      <c r="E2375" s="108">
        <v>4.58E-2</v>
      </c>
      <c r="F2375" s="108">
        <v>4.0300000000000002E-2</v>
      </c>
      <c r="G2375" s="187">
        <v>0</v>
      </c>
      <c r="H2375" s="108"/>
      <c r="I2375" s="108">
        <v>3.6499999999999998E-2</v>
      </c>
      <c r="J2375" s="108"/>
      <c r="K2375" s="108">
        <v>3.9199999999999999E-2</v>
      </c>
      <c r="L2375" s="108">
        <v>4.6600000000000003E-2</v>
      </c>
      <c r="M2375" s="108"/>
      <c r="N2375" s="108"/>
      <c r="O2375" s="189">
        <f t="shared" si="74"/>
        <v>42491</v>
      </c>
      <c r="Q2375" s="185">
        <f t="shared" si="75"/>
        <v>9.9999999999995925E-5</v>
      </c>
    </row>
    <row r="2376" spans="1:17" x14ac:dyDescent="0.25">
      <c r="A2376" s="105">
        <v>42501</v>
      </c>
      <c r="B2376" t="s">
        <v>121</v>
      </c>
      <c r="C2376" s="108">
        <v>3.5799999999999998E-2</v>
      </c>
      <c r="D2376" s="108">
        <v>3.8699999999999998E-2</v>
      </c>
      <c r="E2376" s="108">
        <v>4.5499999999999999E-2</v>
      </c>
      <c r="F2376" s="108">
        <v>0.04</v>
      </c>
      <c r="G2376" s="187">
        <v>0</v>
      </c>
      <c r="H2376" s="108"/>
      <c r="I2376" s="108">
        <v>3.61E-2</v>
      </c>
      <c r="J2376" s="108"/>
      <c r="K2376" s="108">
        <v>3.8900000000000004E-2</v>
      </c>
      <c r="L2376" s="108">
        <v>4.6300000000000001E-2</v>
      </c>
      <c r="M2376" s="108"/>
      <c r="N2376" s="108"/>
      <c r="O2376" s="189">
        <f t="shared" si="74"/>
        <v>42491</v>
      </c>
      <c r="Q2376" s="185">
        <f t="shared" si="75"/>
        <v>2.0000000000000573E-4</v>
      </c>
    </row>
    <row r="2377" spans="1:17" x14ac:dyDescent="0.25">
      <c r="A2377" s="105">
        <v>42502</v>
      </c>
      <c r="B2377" t="s">
        <v>121</v>
      </c>
      <c r="C2377" s="108">
        <v>3.61E-2</v>
      </c>
      <c r="D2377" s="108">
        <v>3.9100000000000003E-2</v>
      </c>
      <c r="E2377" s="108">
        <v>4.5699999999999998E-2</v>
      </c>
      <c r="F2377" s="108">
        <v>4.0300000000000002E-2</v>
      </c>
      <c r="G2377" s="187">
        <v>0</v>
      </c>
      <c r="H2377" s="108"/>
      <c r="I2377" s="108">
        <v>3.6400000000000002E-2</v>
      </c>
      <c r="J2377" s="108"/>
      <c r="K2377" s="108">
        <v>3.9199999999999999E-2</v>
      </c>
      <c r="L2377" s="108">
        <v>4.6600000000000003E-2</v>
      </c>
      <c r="M2377" s="108"/>
      <c r="N2377" s="108"/>
      <c r="O2377" s="189">
        <f t="shared" si="74"/>
        <v>42491</v>
      </c>
      <c r="Q2377" s="185">
        <f t="shared" si="75"/>
        <v>9.9999999999995925E-5</v>
      </c>
    </row>
    <row r="2378" spans="1:17" x14ac:dyDescent="0.25">
      <c r="A2378" s="105">
        <v>42503</v>
      </c>
      <c r="B2378" t="s">
        <v>121</v>
      </c>
      <c r="C2378" s="108">
        <v>3.56E-2</v>
      </c>
      <c r="D2378" s="108">
        <v>3.85E-2</v>
      </c>
      <c r="E2378" s="108">
        <v>4.5100000000000001E-2</v>
      </c>
      <c r="F2378" s="108">
        <v>3.9699999999999999E-2</v>
      </c>
      <c r="G2378" s="187">
        <v>0</v>
      </c>
      <c r="H2378" s="108"/>
      <c r="I2378" s="108">
        <v>3.5699999999999996E-2</v>
      </c>
      <c r="J2378" s="108"/>
      <c r="K2378" s="108">
        <v>3.8599999999999995E-2</v>
      </c>
      <c r="L2378" s="108">
        <v>4.6100000000000002E-2</v>
      </c>
      <c r="M2378" s="108"/>
      <c r="N2378" s="108"/>
      <c r="O2378" s="189">
        <f t="shared" si="74"/>
        <v>42491</v>
      </c>
      <c r="Q2378" s="185">
        <f t="shared" si="75"/>
        <v>9.9999999999995925E-5</v>
      </c>
    </row>
    <row r="2379" spans="1:17" x14ac:dyDescent="0.25">
      <c r="A2379" s="105">
        <v>42506</v>
      </c>
      <c r="B2379" t="s">
        <v>121</v>
      </c>
      <c r="C2379" s="108">
        <v>3.61E-2</v>
      </c>
      <c r="D2379" s="108">
        <v>3.8899999999999997E-2</v>
      </c>
      <c r="E2379" s="108">
        <v>4.5600000000000002E-2</v>
      </c>
      <c r="F2379" s="108">
        <v>4.02E-2</v>
      </c>
      <c r="G2379" s="187">
        <v>0</v>
      </c>
      <c r="H2379" s="108"/>
      <c r="I2379" s="108">
        <v>3.6200000000000003E-2</v>
      </c>
      <c r="J2379" s="108"/>
      <c r="K2379" s="108">
        <v>3.9100000000000003E-2</v>
      </c>
      <c r="L2379" s="108">
        <v>4.6500000000000007E-2</v>
      </c>
      <c r="M2379" s="108"/>
      <c r="N2379" s="108"/>
      <c r="O2379" s="189">
        <f t="shared" si="74"/>
        <v>42491</v>
      </c>
      <c r="Q2379" s="185">
        <f t="shared" si="75"/>
        <v>2.0000000000000573E-4</v>
      </c>
    </row>
    <row r="2380" spans="1:17" x14ac:dyDescent="0.25">
      <c r="A2380" s="105">
        <v>42507</v>
      </c>
      <c r="B2380" t="s">
        <v>121</v>
      </c>
      <c r="C2380" s="108">
        <v>3.5999999999999997E-2</v>
      </c>
      <c r="D2380" s="108">
        <v>3.8699999999999998E-2</v>
      </c>
      <c r="E2380" s="108">
        <v>4.5499999999999999E-2</v>
      </c>
      <c r="F2380" s="108">
        <v>4.0099999999999997E-2</v>
      </c>
      <c r="G2380" s="187">
        <v>0</v>
      </c>
      <c r="H2380" s="108"/>
      <c r="I2380" s="108">
        <v>3.61E-2</v>
      </c>
      <c r="J2380" s="108"/>
      <c r="K2380" s="108">
        <v>3.9E-2</v>
      </c>
      <c r="L2380" s="108">
        <v>4.6500000000000007E-2</v>
      </c>
      <c r="M2380" s="108"/>
      <c r="N2380" s="108"/>
      <c r="O2380" s="189">
        <f t="shared" si="74"/>
        <v>42491</v>
      </c>
      <c r="Q2380" s="185">
        <f t="shared" si="75"/>
        <v>3.0000000000000165E-4</v>
      </c>
    </row>
    <row r="2381" spans="1:17" x14ac:dyDescent="0.25">
      <c r="A2381" s="105">
        <v>42508</v>
      </c>
      <c r="B2381" t="s">
        <v>121</v>
      </c>
      <c r="C2381" s="108">
        <v>3.7100000000000001E-2</v>
      </c>
      <c r="D2381" s="108">
        <v>3.9699999999999999E-2</v>
      </c>
      <c r="E2381" s="108">
        <v>4.65E-2</v>
      </c>
      <c r="F2381" s="108">
        <v>4.1099999999999998E-2</v>
      </c>
      <c r="G2381" s="187">
        <v>0</v>
      </c>
      <c r="H2381" s="108"/>
      <c r="I2381" s="108">
        <v>3.7100000000000001E-2</v>
      </c>
      <c r="J2381" s="108"/>
      <c r="K2381" s="108">
        <v>0.04</v>
      </c>
      <c r="L2381" s="108">
        <v>4.7400000000000005E-2</v>
      </c>
      <c r="M2381" s="108"/>
      <c r="N2381" s="108"/>
      <c r="O2381" s="189">
        <f t="shared" si="74"/>
        <v>42491</v>
      </c>
      <c r="Q2381" s="185">
        <f t="shared" si="75"/>
        <v>3.0000000000000165E-4</v>
      </c>
    </row>
    <row r="2382" spans="1:17" x14ac:dyDescent="0.25">
      <c r="A2382" s="105">
        <v>42509</v>
      </c>
      <c r="B2382" t="s">
        <v>121</v>
      </c>
      <c r="C2382" s="108">
        <v>3.6600000000000001E-2</v>
      </c>
      <c r="D2382" s="108">
        <v>3.9199999999999999E-2</v>
      </c>
      <c r="E2382" s="108">
        <v>4.5999999999999999E-2</v>
      </c>
      <c r="F2382" s="108">
        <v>4.0599999999999997E-2</v>
      </c>
      <c r="G2382" s="187">
        <v>0</v>
      </c>
      <c r="H2382" s="108"/>
      <c r="I2382" s="108">
        <v>3.6600000000000001E-2</v>
      </c>
      <c r="J2382" s="108"/>
      <c r="K2382" s="108">
        <v>3.9599999999999996E-2</v>
      </c>
      <c r="L2382" s="108">
        <v>4.7E-2</v>
      </c>
      <c r="M2382" s="108"/>
      <c r="N2382" s="108"/>
      <c r="O2382" s="189">
        <f t="shared" si="74"/>
        <v>42491</v>
      </c>
      <c r="Q2382" s="185">
        <f t="shared" si="75"/>
        <v>3.9999999999999758E-4</v>
      </c>
    </row>
    <row r="2383" spans="1:17" x14ac:dyDescent="0.25">
      <c r="A2383" s="105">
        <v>42510</v>
      </c>
      <c r="B2383" t="s">
        <v>121</v>
      </c>
      <c r="C2383" s="108">
        <v>3.6999999999999998E-2</v>
      </c>
      <c r="D2383" s="108">
        <v>3.9399999999999998E-2</v>
      </c>
      <c r="E2383" s="108">
        <v>4.6100000000000002E-2</v>
      </c>
      <c r="F2383" s="108">
        <v>4.0800000000000003E-2</v>
      </c>
      <c r="G2383" s="187">
        <v>0</v>
      </c>
      <c r="H2383" s="108"/>
      <c r="I2383" s="108">
        <v>3.6699999999999997E-2</v>
      </c>
      <c r="J2383" s="108"/>
      <c r="K2383" s="108">
        <v>3.9699999999999999E-2</v>
      </c>
      <c r="L2383" s="108">
        <v>4.7100000000000003E-2</v>
      </c>
      <c r="M2383" s="108"/>
      <c r="N2383" s="108"/>
      <c r="O2383" s="189">
        <f t="shared" si="74"/>
        <v>42491</v>
      </c>
      <c r="Q2383" s="185">
        <f t="shared" si="75"/>
        <v>3.0000000000000165E-4</v>
      </c>
    </row>
    <row r="2384" spans="1:17" x14ac:dyDescent="0.25">
      <c r="A2384" s="105">
        <v>42513</v>
      </c>
      <c r="B2384" t="s">
        <v>121</v>
      </c>
      <c r="C2384" s="108">
        <v>3.6999999999999998E-2</v>
      </c>
      <c r="D2384" s="108">
        <v>3.9300000000000002E-2</v>
      </c>
      <c r="E2384" s="108">
        <v>4.6100000000000002E-2</v>
      </c>
      <c r="F2384" s="108">
        <v>4.0800000000000003E-2</v>
      </c>
      <c r="G2384" s="187">
        <v>0</v>
      </c>
      <c r="H2384" s="108"/>
      <c r="I2384" s="108">
        <v>3.6799999999999999E-2</v>
      </c>
      <c r="J2384" s="108"/>
      <c r="K2384" s="108">
        <v>3.9699999999999999E-2</v>
      </c>
      <c r="L2384" s="108">
        <v>4.7E-2</v>
      </c>
      <c r="M2384" s="108"/>
      <c r="N2384" s="108"/>
      <c r="O2384" s="189">
        <f t="shared" si="74"/>
        <v>42491</v>
      </c>
      <c r="Q2384" s="185">
        <f t="shared" si="75"/>
        <v>3.9999999999999758E-4</v>
      </c>
    </row>
    <row r="2385" spans="1:17" x14ac:dyDescent="0.25">
      <c r="A2385" s="105">
        <v>42514</v>
      </c>
      <c r="B2385" t="s">
        <v>121</v>
      </c>
      <c r="C2385" s="108">
        <v>3.7199999999999997E-2</v>
      </c>
      <c r="D2385" s="108">
        <v>3.9399999999999998E-2</v>
      </c>
      <c r="E2385" s="108">
        <v>4.6300000000000001E-2</v>
      </c>
      <c r="F2385" s="108">
        <v>4.1000000000000002E-2</v>
      </c>
      <c r="G2385" s="187">
        <v>0</v>
      </c>
      <c r="H2385" s="108"/>
      <c r="I2385" s="108">
        <v>3.6799999999999999E-2</v>
      </c>
      <c r="J2385" s="108"/>
      <c r="K2385" s="108">
        <v>3.9800000000000002E-2</v>
      </c>
      <c r="L2385" s="108">
        <v>4.7100000000000003E-2</v>
      </c>
      <c r="M2385" s="108"/>
      <c r="N2385" s="108"/>
      <c r="O2385" s="189">
        <f t="shared" si="74"/>
        <v>42491</v>
      </c>
      <c r="Q2385" s="185">
        <f t="shared" si="75"/>
        <v>4.0000000000000452E-4</v>
      </c>
    </row>
    <row r="2386" spans="1:17" x14ac:dyDescent="0.25">
      <c r="A2386" s="105">
        <v>42515</v>
      </c>
      <c r="B2386" t="s">
        <v>121</v>
      </c>
      <c r="C2386" s="108">
        <v>3.7499999999999999E-2</v>
      </c>
      <c r="D2386" s="108">
        <v>3.9699999999999999E-2</v>
      </c>
      <c r="E2386" s="108">
        <v>4.6600000000000003E-2</v>
      </c>
      <c r="F2386" s="108">
        <v>4.1300000000000003E-2</v>
      </c>
      <c r="G2386" s="187">
        <v>0</v>
      </c>
      <c r="H2386" s="108"/>
      <c r="I2386" s="108">
        <v>3.6900000000000002E-2</v>
      </c>
      <c r="J2386" s="108"/>
      <c r="K2386" s="108">
        <v>0.04</v>
      </c>
      <c r="L2386" s="108">
        <v>4.7400000000000005E-2</v>
      </c>
      <c r="M2386" s="108"/>
      <c r="N2386" s="108"/>
      <c r="O2386" s="189">
        <f t="shared" si="74"/>
        <v>42491</v>
      </c>
      <c r="Q2386" s="185">
        <f t="shared" si="75"/>
        <v>3.0000000000000165E-4</v>
      </c>
    </row>
    <row r="2387" spans="1:17" x14ac:dyDescent="0.25">
      <c r="A2387" s="105">
        <v>42516</v>
      </c>
      <c r="B2387" t="s">
        <v>121</v>
      </c>
      <c r="C2387" s="108">
        <v>3.7100000000000001E-2</v>
      </c>
      <c r="D2387" s="108">
        <v>3.9199999999999999E-2</v>
      </c>
      <c r="E2387" s="108">
        <v>4.6199999999999998E-2</v>
      </c>
      <c r="F2387" s="108">
        <v>4.0800000000000003E-2</v>
      </c>
      <c r="G2387" s="187">
        <v>0</v>
      </c>
      <c r="H2387" s="108"/>
      <c r="I2387" s="108">
        <v>3.6299999999999999E-2</v>
      </c>
      <c r="J2387" s="108"/>
      <c r="K2387" s="108">
        <v>3.95E-2</v>
      </c>
      <c r="L2387" s="108">
        <v>4.6900000000000004E-2</v>
      </c>
      <c r="M2387" s="108"/>
      <c r="N2387" s="108"/>
      <c r="O2387" s="189">
        <f t="shared" si="74"/>
        <v>42491</v>
      </c>
      <c r="Q2387" s="185">
        <f t="shared" si="75"/>
        <v>3.0000000000000165E-4</v>
      </c>
    </row>
    <row r="2388" spans="1:17" x14ac:dyDescent="0.25">
      <c r="A2388" s="105">
        <v>42517</v>
      </c>
      <c r="B2388" t="s">
        <v>121</v>
      </c>
      <c r="C2388" s="108">
        <v>3.7199999999999997E-2</v>
      </c>
      <c r="D2388" s="108">
        <v>3.9399999999999998E-2</v>
      </c>
      <c r="E2388" s="108">
        <v>4.6300000000000001E-2</v>
      </c>
      <c r="F2388" s="108">
        <v>4.1000000000000002E-2</v>
      </c>
      <c r="G2388" s="187">
        <v>0</v>
      </c>
      <c r="H2388" s="108"/>
      <c r="I2388" s="108">
        <v>3.6499999999999998E-2</v>
      </c>
      <c r="J2388" s="108"/>
      <c r="K2388" s="108">
        <v>3.9699999999999999E-2</v>
      </c>
      <c r="L2388" s="108">
        <v>4.7E-2</v>
      </c>
      <c r="M2388" s="108"/>
      <c r="N2388" s="108"/>
      <c r="O2388" s="189">
        <f t="shared" si="74"/>
        <v>42491</v>
      </c>
      <c r="Q2388" s="185">
        <f t="shared" si="75"/>
        <v>3.0000000000000165E-4</v>
      </c>
    </row>
    <row r="2389" spans="1:17" x14ac:dyDescent="0.25">
      <c r="A2389" s="105">
        <v>42523</v>
      </c>
      <c r="B2389" t="s">
        <v>121</v>
      </c>
      <c r="C2389" s="108">
        <v>3.6600000000000001E-2</v>
      </c>
      <c r="D2389" s="108">
        <v>3.8800000000000001E-2</v>
      </c>
      <c r="E2389" s="108">
        <v>4.5699999999999998E-2</v>
      </c>
      <c r="F2389" s="108">
        <v>4.0399999999999998E-2</v>
      </c>
      <c r="G2389" s="187">
        <v>0</v>
      </c>
      <c r="H2389" s="108"/>
      <c r="I2389" s="108">
        <v>3.5900000000000001E-2</v>
      </c>
      <c r="J2389" s="108"/>
      <c r="K2389" s="108">
        <v>3.9100000000000003E-2</v>
      </c>
      <c r="L2389" s="108">
        <v>4.6399999999999997E-2</v>
      </c>
      <c r="M2389" s="108"/>
      <c r="N2389" s="108"/>
      <c r="O2389" s="189">
        <f t="shared" si="74"/>
        <v>42522</v>
      </c>
      <c r="Q2389" s="185">
        <f t="shared" si="75"/>
        <v>3.0000000000000165E-4</v>
      </c>
    </row>
    <row r="2390" spans="1:17" x14ac:dyDescent="0.25">
      <c r="A2390" s="105">
        <v>42524</v>
      </c>
      <c r="B2390" t="s">
        <v>121</v>
      </c>
      <c r="C2390" s="108">
        <v>3.5900000000000001E-2</v>
      </c>
      <c r="D2390" s="108">
        <v>3.8199999999999998E-2</v>
      </c>
      <c r="E2390" s="108">
        <v>4.5100000000000001E-2</v>
      </c>
      <c r="F2390" s="108">
        <v>3.9699999999999999E-2</v>
      </c>
      <c r="G2390" s="187">
        <v>0</v>
      </c>
      <c r="H2390" s="108"/>
      <c r="I2390" s="108">
        <v>3.5099999999999999E-2</v>
      </c>
      <c r="J2390" s="108"/>
      <c r="K2390" s="108">
        <v>3.85E-2</v>
      </c>
      <c r="L2390" s="108">
        <v>4.5700000000000005E-2</v>
      </c>
      <c r="M2390" s="108"/>
      <c r="N2390" s="108"/>
      <c r="O2390" s="189">
        <f t="shared" si="74"/>
        <v>42522</v>
      </c>
      <c r="Q2390" s="185">
        <f t="shared" si="75"/>
        <v>3.0000000000000165E-4</v>
      </c>
    </row>
    <row r="2391" spans="1:17" x14ac:dyDescent="0.25">
      <c r="A2391" s="105">
        <v>42527</v>
      </c>
      <c r="B2391" t="s">
        <v>121</v>
      </c>
      <c r="C2391" s="108">
        <v>3.6200000000000003E-2</v>
      </c>
      <c r="D2391" s="108">
        <v>3.8399999999999997E-2</v>
      </c>
      <c r="E2391" s="108">
        <v>4.53E-2</v>
      </c>
      <c r="F2391" s="108">
        <v>0.04</v>
      </c>
      <c r="G2391" s="187">
        <v>0</v>
      </c>
      <c r="H2391" s="108"/>
      <c r="I2391" s="108">
        <v>3.5400000000000001E-2</v>
      </c>
      <c r="J2391" s="108"/>
      <c r="K2391" s="108">
        <v>3.8699999999999998E-2</v>
      </c>
      <c r="L2391" s="108">
        <v>4.5899999999999996E-2</v>
      </c>
      <c r="M2391" s="108"/>
      <c r="N2391" s="108"/>
      <c r="O2391" s="189">
        <f t="shared" si="74"/>
        <v>42522</v>
      </c>
      <c r="Q2391" s="185">
        <f t="shared" si="75"/>
        <v>3.0000000000000165E-4</v>
      </c>
    </row>
    <row r="2392" spans="1:17" x14ac:dyDescent="0.25">
      <c r="A2392" s="105">
        <v>42528</v>
      </c>
      <c r="B2392" t="s">
        <v>121</v>
      </c>
      <c r="C2392" s="108">
        <v>3.5999999999999997E-2</v>
      </c>
      <c r="D2392" s="108">
        <v>3.8300000000000001E-2</v>
      </c>
      <c r="E2392" s="108">
        <v>4.5199999999999997E-2</v>
      </c>
      <c r="F2392" s="108">
        <v>3.9800000000000002E-2</v>
      </c>
      <c r="G2392" s="187">
        <v>0</v>
      </c>
      <c r="H2392" s="108"/>
      <c r="I2392" s="108">
        <v>3.5299999999999998E-2</v>
      </c>
      <c r="J2392" s="108"/>
      <c r="K2392" s="108">
        <v>3.8599999999999995E-2</v>
      </c>
      <c r="L2392" s="108">
        <v>4.58E-2</v>
      </c>
      <c r="M2392" s="108"/>
      <c r="N2392" s="108"/>
      <c r="O2392" s="189">
        <f t="shared" si="74"/>
        <v>42522</v>
      </c>
      <c r="Q2392" s="185">
        <f t="shared" si="75"/>
        <v>2.9999999999999472E-4</v>
      </c>
    </row>
    <row r="2393" spans="1:17" x14ac:dyDescent="0.25">
      <c r="A2393" s="105">
        <v>42529</v>
      </c>
      <c r="B2393" t="s">
        <v>121</v>
      </c>
      <c r="C2393" s="108">
        <v>3.5900000000000001E-2</v>
      </c>
      <c r="D2393" s="108">
        <v>3.8100000000000002E-2</v>
      </c>
      <c r="E2393" s="108">
        <v>4.5100000000000001E-2</v>
      </c>
      <c r="F2393" s="108">
        <v>3.9699999999999999E-2</v>
      </c>
      <c r="G2393" s="187">
        <v>0</v>
      </c>
      <c r="H2393" s="108"/>
      <c r="I2393" s="108">
        <v>3.5200000000000002E-2</v>
      </c>
      <c r="J2393" s="108"/>
      <c r="K2393" s="108">
        <v>3.8399999999999997E-2</v>
      </c>
      <c r="L2393" s="108">
        <v>4.5599999999999995E-2</v>
      </c>
      <c r="M2393" s="108"/>
      <c r="N2393" s="108"/>
      <c r="O2393" s="189">
        <f t="shared" si="74"/>
        <v>42522</v>
      </c>
      <c r="Q2393" s="185">
        <f t="shared" si="75"/>
        <v>2.9999999999999472E-4</v>
      </c>
    </row>
    <row r="2394" spans="1:17" x14ac:dyDescent="0.25">
      <c r="A2394" s="105">
        <v>42530</v>
      </c>
      <c r="B2394" t="s">
        <v>121</v>
      </c>
      <c r="C2394" s="108">
        <v>3.56E-2</v>
      </c>
      <c r="D2394" s="108">
        <v>3.78E-2</v>
      </c>
      <c r="E2394" s="108">
        <v>4.48E-2</v>
      </c>
      <c r="F2394" s="108">
        <v>3.9399999999999998E-2</v>
      </c>
      <c r="G2394" s="187">
        <v>0</v>
      </c>
      <c r="H2394" s="108"/>
      <c r="I2394" s="108">
        <v>3.49E-2</v>
      </c>
      <c r="J2394" s="108"/>
      <c r="K2394" s="108">
        <v>3.8100000000000002E-2</v>
      </c>
      <c r="L2394" s="108">
        <v>4.53E-2</v>
      </c>
      <c r="M2394" s="108"/>
      <c r="N2394" s="108"/>
      <c r="O2394" s="189">
        <f t="shared" si="74"/>
        <v>42522</v>
      </c>
      <c r="Q2394" s="185">
        <f t="shared" si="75"/>
        <v>3.0000000000000165E-4</v>
      </c>
    </row>
    <row r="2395" spans="1:17" x14ac:dyDescent="0.25">
      <c r="A2395" s="105">
        <v>42531</v>
      </c>
      <c r="B2395" t="s">
        <v>121</v>
      </c>
      <c r="C2395" s="108">
        <v>3.5200000000000002E-2</v>
      </c>
      <c r="D2395" s="108">
        <v>3.7499999999999999E-2</v>
      </c>
      <c r="E2395" s="108">
        <v>4.4400000000000002E-2</v>
      </c>
      <c r="F2395" s="108">
        <v>3.9E-2</v>
      </c>
      <c r="G2395" s="187">
        <v>0</v>
      </c>
      <c r="H2395" s="108"/>
      <c r="I2395" s="108">
        <v>3.4799999999999998E-2</v>
      </c>
      <c r="J2395" s="108"/>
      <c r="K2395" s="108">
        <v>3.78E-2</v>
      </c>
      <c r="L2395" s="108">
        <v>4.4999999999999998E-2</v>
      </c>
      <c r="M2395" s="108"/>
      <c r="N2395" s="108"/>
      <c r="O2395" s="189">
        <f t="shared" si="74"/>
        <v>42522</v>
      </c>
      <c r="Q2395" s="185">
        <f t="shared" si="75"/>
        <v>3.0000000000000165E-4</v>
      </c>
    </row>
    <row r="2396" spans="1:17" x14ac:dyDescent="0.25">
      <c r="A2396" s="105">
        <v>42534</v>
      </c>
      <c r="B2396" t="s">
        <v>121</v>
      </c>
      <c r="C2396" s="108">
        <v>3.5200000000000002E-2</v>
      </c>
      <c r="D2396" s="108">
        <v>3.73E-2</v>
      </c>
      <c r="E2396" s="108">
        <v>4.4200000000000003E-2</v>
      </c>
      <c r="F2396" s="108">
        <v>3.8899999999999997E-2</v>
      </c>
      <c r="G2396" s="187">
        <v>0</v>
      </c>
      <c r="H2396" s="108"/>
      <c r="I2396" s="108">
        <v>3.4700000000000002E-2</v>
      </c>
      <c r="J2396" s="108"/>
      <c r="K2396" s="108">
        <v>3.7599999999999995E-2</v>
      </c>
      <c r="L2396" s="108">
        <v>4.4800000000000006E-2</v>
      </c>
      <c r="M2396" s="108"/>
      <c r="N2396" s="108"/>
      <c r="O2396" s="189">
        <f t="shared" si="74"/>
        <v>42522</v>
      </c>
      <c r="Q2396" s="185">
        <f t="shared" si="75"/>
        <v>2.9999999999999472E-4</v>
      </c>
    </row>
    <row r="2397" spans="1:17" x14ac:dyDescent="0.25">
      <c r="A2397" s="105">
        <v>42535</v>
      </c>
      <c r="B2397" t="s">
        <v>121</v>
      </c>
      <c r="C2397" s="108">
        <v>3.5099999999999999E-2</v>
      </c>
      <c r="D2397" s="108">
        <v>3.73E-2</v>
      </c>
      <c r="E2397" s="108">
        <v>4.4299999999999999E-2</v>
      </c>
      <c r="F2397" s="108">
        <v>3.8899999999999997E-2</v>
      </c>
      <c r="G2397" s="187">
        <v>0</v>
      </c>
      <c r="H2397" s="108"/>
      <c r="I2397" s="108">
        <v>3.4500000000000003E-2</v>
      </c>
      <c r="J2397" s="108"/>
      <c r="K2397" s="108">
        <v>3.7699999999999997E-2</v>
      </c>
      <c r="L2397" s="108">
        <v>4.4999999999999998E-2</v>
      </c>
      <c r="M2397" s="108"/>
      <c r="N2397" s="108"/>
      <c r="O2397" s="189">
        <f t="shared" si="74"/>
        <v>42522</v>
      </c>
      <c r="Q2397" s="185">
        <f t="shared" si="75"/>
        <v>3.9999999999999758E-4</v>
      </c>
    </row>
    <row r="2398" spans="1:17" x14ac:dyDescent="0.25">
      <c r="A2398" s="105">
        <v>42536</v>
      </c>
      <c r="B2398" t="s">
        <v>121</v>
      </c>
      <c r="C2398" s="108">
        <v>3.5299999999999998E-2</v>
      </c>
      <c r="D2398" s="108">
        <v>3.7400000000000003E-2</v>
      </c>
      <c r="E2398" s="108">
        <v>4.4299999999999999E-2</v>
      </c>
      <c r="F2398" s="108">
        <v>3.9E-2</v>
      </c>
      <c r="G2398" s="187">
        <v>0</v>
      </c>
      <c r="H2398" s="108"/>
      <c r="I2398" s="108">
        <v>3.4300000000000004E-2</v>
      </c>
      <c r="J2398" s="108"/>
      <c r="K2398" s="108">
        <v>3.7699999999999997E-2</v>
      </c>
      <c r="L2398" s="108">
        <v>4.4999999999999998E-2</v>
      </c>
      <c r="M2398" s="108"/>
      <c r="N2398" s="108"/>
      <c r="O2398" s="189">
        <f t="shared" si="74"/>
        <v>42522</v>
      </c>
      <c r="Q2398" s="185">
        <f t="shared" si="75"/>
        <v>2.9999999999999472E-4</v>
      </c>
    </row>
    <row r="2399" spans="1:17" x14ac:dyDescent="0.25">
      <c r="A2399" s="105">
        <v>42537</v>
      </c>
      <c r="B2399" t="s">
        <v>121</v>
      </c>
      <c r="C2399" s="108">
        <v>3.49E-2</v>
      </c>
      <c r="D2399" s="108">
        <v>3.6999999999999998E-2</v>
      </c>
      <c r="E2399" s="108">
        <v>4.3900000000000002E-2</v>
      </c>
      <c r="F2399" s="108">
        <v>3.8600000000000002E-2</v>
      </c>
      <c r="G2399" s="187">
        <v>0</v>
      </c>
      <c r="H2399" s="108"/>
      <c r="I2399" s="108">
        <v>3.4300000000000004E-2</v>
      </c>
      <c r="J2399" s="108"/>
      <c r="K2399" s="108">
        <v>3.7400000000000003E-2</v>
      </c>
      <c r="L2399" s="108">
        <v>4.4699999999999997E-2</v>
      </c>
      <c r="M2399" s="108"/>
      <c r="N2399" s="108"/>
      <c r="O2399" s="189">
        <f t="shared" si="74"/>
        <v>42522</v>
      </c>
      <c r="Q2399" s="185">
        <f t="shared" si="75"/>
        <v>4.0000000000000452E-4</v>
      </c>
    </row>
    <row r="2400" spans="1:17" x14ac:dyDescent="0.25">
      <c r="A2400" s="105">
        <v>42538</v>
      </c>
      <c r="B2400" t="s">
        <v>121</v>
      </c>
      <c r="C2400" s="108">
        <v>3.5499999999999997E-2</v>
      </c>
      <c r="D2400" s="108">
        <v>3.7499999999999999E-2</v>
      </c>
      <c r="E2400" s="108">
        <v>4.4400000000000002E-2</v>
      </c>
      <c r="F2400" s="108">
        <v>3.9100000000000003E-2</v>
      </c>
      <c r="G2400" s="187">
        <v>0</v>
      </c>
      <c r="H2400" s="108"/>
      <c r="I2400" s="108">
        <v>3.4700000000000002E-2</v>
      </c>
      <c r="J2400" s="108"/>
      <c r="K2400" s="108">
        <v>3.7900000000000003E-2</v>
      </c>
      <c r="L2400" s="108">
        <v>4.5100000000000001E-2</v>
      </c>
      <c r="M2400" s="108"/>
      <c r="N2400" s="108"/>
      <c r="O2400" s="189">
        <f t="shared" si="74"/>
        <v>42522</v>
      </c>
      <c r="Q2400" s="185">
        <f t="shared" si="75"/>
        <v>4.0000000000000452E-4</v>
      </c>
    </row>
    <row r="2401" spans="1:17" x14ac:dyDescent="0.25">
      <c r="A2401" s="105">
        <v>42541</v>
      </c>
      <c r="B2401" t="s">
        <v>121</v>
      </c>
      <c r="C2401" s="108">
        <v>3.5900000000000001E-2</v>
      </c>
      <c r="D2401" s="108">
        <v>3.7900000000000003E-2</v>
      </c>
      <c r="E2401" s="108">
        <v>4.4699999999999997E-2</v>
      </c>
      <c r="F2401" s="108">
        <v>3.95E-2</v>
      </c>
      <c r="G2401" s="187">
        <v>0</v>
      </c>
      <c r="H2401" s="108"/>
      <c r="I2401" s="108">
        <v>3.5000000000000003E-2</v>
      </c>
      <c r="J2401" s="108"/>
      <c r="K2401" s="108">
        <v>3.8199999999999998E-2</v>
      </c>
      <c r="L2401" s="108">
        <v>4.5400000000000003E-2</v>
      </c>
      <c r="M2401" s="108"/>
      <c r="N2401" s="108"/>
      <c r="O2401" s="189">
        <f t="shared" si="74"/>
        <v>42522</v>
      </c>
      <c r="Q2401" s="185">
        <f t="shared" si="75"/>
        <v>2.9999999999999472E-4</v>
      </c>
    </row>
    <row r="2402" spans="1:17" x14ac:dyDescent="0.25">
      <c r="A2402" s="105">
        <v>42542</v>
      </c>
      <c r="B2402" t="s">
        <v>121</v>
      </c>
      <c r="C2402" s="108">
        <v>3.61E-2</v>
      </c>
      <c r="D2402" s="108">
        <v>3.8100000000000002E-2</v>
      </c>
      <c r="E2402" s="108">
        <v>4.4999999999999998E-2</v>
      </c>
      <c r="F2402" s="108">
        <v>3.9699999999999999E-2</v>
      </c>
      <c r="G2402" s="187">
        <v>0</v>
      </c>
      <c r="H2402" s="108"/>
      <c r="I2402" s="108">
        <v>3.5699999999999996E-2</v>
      </c>
      <c r="J2402" s="108"/>
      <c r="K2402" s="108">
        <v>3.8399999999999997E-2</v>
      </c>
      <c r="L2402" s="108">
        <v>4.5700000000000005E-2</v>
      </c>
      <c r="M2402" s="108"/>
      <c r="N2402" s="108"/>
      <c r="O2402" s="189">
        <f t="shared" si="74"/>
        <v>42522</v>
      </c>
      <c r="Q2402" s="185">
        <f t="shared" si="75"/>
        <v>2.9999999999999472E-4</v>
      </c>
    </row>
    <row r="2403" spans="1:17" x14ac:dyDescent="0.25">
      <c r="A2403" s="105">
        <v>42543</v>
      </c>
      <c r="B2403" t="s">
        <v>121</v>
      </c>
      <c r="C2403" s="108">
        <v>3.61E-2</v>
      </c>
      <c r="D2403" s="108">
        <v>3.8100000000000002E-2</v>
      </c>
      <c r="E2403" s="108">
        <v>4.4900000000000002E-2</v>
      </c>
      <c r="F2403" s="108">
        <v>3.9699999999999999E-2</v>
      </c>
      <c r="G2403" s="187">
        <v>0</v>
      </c>
      <c r="H2403" s="108"/>
      <c r="I2403" s="108">
        <v>3.56E-2</v>
      </c>
      <c r="J2403" s="108"/>
      <c r="K2403" s="108">
        <v>3.8399999999999997E-2</v>
      </c>
      <c r="L2403" s="108">
        <v>4.5499999999999999E-2</v>
      </c>
      <c r="M2403" s="108"/>
      <c r="N2403" s="108"/>
      <c r="O2403" s="189">
        <f t="shared" si="74"/>
        <v>42522</v>
      </c>
      <c r="Q2403" s="185">
        <f t="shared" si="75"/>
        <v>2.9999999999999472E-4</v>
      </c>
    </row>
    <row r="2404" spans="1:17" x14ac:dyDescent="0.25">
      <c r="A2404" s="105">
        <v>42544</v>
      </c>
      <c r="B2404" t="s">
        <v>121</v>
      </c>
      <c r="C2404" s="108">
        <v>3.6600000000000001E-2</v>
      </c>
      <c r="D2404" s="108">
        <v>3.8699999999999998E-2</v>
      </c>
      <c r="E2404" s="108">
        <v>4.5400000000000003E-2</v>
      </c>
      <c r="F2404" s="108">
        <v>4.02E-2</v>
      </c>
      <c r="G2404" s="187">
        <v>0</v>
      </c>
      <c r="H2404" s="108"/>
      <c r="I2404" s="108">
        <v>3.6200000000000003E-2</v>
      </c>
      <c r="J2404" s="108"/>
      <c r="K2404" s="108">
        <v>3.8900000000000004E-2</v>
      </c>
      <c r="L2404" s="108">
        <v>4.5999999999999999E-2</v>
      </c>
      <c r="M2404" s="108"/>
      <c r="N2404" s="108"/>
      <c r="O2404" s="189">
        <f t="shared" si="74"/>
        <v>42522</v>
      </c>
      <c r="Q2404" s="185">
        <f t="shared" si="75"/>
        <v>2.0000000000000573E-4</v>
      </c>
    </row>
    <row r="2405" spans="1:17" x14ac:dyDescent="0.25">
      <c r="A2405" s="105">
        <v>42545</v>
      </c>
      <c r="B2405" t="s">
        <v>121</v>
      </c>
      <c r="C2405" s="108">
        <v>3.5999999999999997E-2</v>
      </c>
      <c r="D2405" s="108">
        <v>3.8199999999999998E-2</v>
      </c>
      <c r="E2405" s="108">
        <v>4.5100000000000001E-2</v>
      </c>
      <c r="F2405" s="108">
        <v>3.9800000000000002E-2</v>
      </c>
      <c r="G2405" s="187">
        <v>0</v>
      </c>
      <c r="H2405" s="108"/>
      <c r="I2405" s="108">
        <v>3.5499999999999997E-2</v>
      </c>
      <c r="J2405" s="108"/>
      <c r="K2405" s="108">
        <v>3.8199999999999998E-2</v>
      </c>
      <c r="L2405" s="108">
        <v>4.5499999999999999E-2</v>
      </c>
      <c r="M2405" s="108"/>
      <c r="N2405" s="108"/>
      <c r="O2405" s="189">
        <f t="shared" si="74"/>
        <v>42522</v>
      </c>
      <c r="Q2405" s="185">
        <f t="shared" si="75"/>
        <v>0</v>
      </c>
    </row>
    <row r="2406" spans="1:17" x14ac:dyDescent="0.25">
      <c r="A2406" s="105">
        <v>42548</v>
      </c>
      <c r="B2406" t="s">
        <v>121</v>
      </c>
      <c r="C2406" s="108">
        <v>3.4500000000000003E-2</v>
      </c>
      <c r="D2406" s="108">
        <v>3.6799999999999999E-2</v>
      </c>
      <c r="E2406" s="108">
        <v>4.3700000000000003E-2</v>
      </c>
      <c r="F2406" s="108">
        <v>3.8300000000000001E-2</v>
      </c>
      <c r="G2406" s="187">
        <v>0</v>
      </c>
      <c r="H2406" s="108"/>
      <c r="I2406" s="108">
        <v>3.4200000000000001E-2</v>
      </c>
      <c r="J2406" s="108"/>
      <c r="K2406" s="108">
        <v>3.6900000000000002E-2</v>
      </c>
      <c r="L2406" s="108">
        <v>4.4199999999999996E-2</v>
      </c>
      <c r="M2406" s="108"/>
      <c r="N2406" s="108"/>
      <c r="O2406" s="189">
        <f t="shared" si="74"/>
        <v>42522</v>
      </c>
      <c r="Q2406" s="185">
        <f t="shared" si="75"/>
        <v>1.0000000000000286E-4</v>
      </c>
    </row>
    <row r="2407" spans="1:17" x14ac:dyDescent="0.25">
      <c r="A2407" s="105">
        <v>42549</v>
      </c>
      <c r="B2407" t="s">
        <v>121</v>
      </c>
      <c r="C2407" s="108">
        <v>3.4299999999999997E-2</v>
      </c>
      <c r="D2407" s="108">
        <v>3.6700000000000003E-2</v>
      </c>
      <c r="E2407" s="108">
        <v>4.36E-2</v>
      </c>
      <c r="F2407" s="108">
        <v>3.8199999999999998E-2</v>
      </c>
      <c r="G2407" s="187">
        <v>0</v>
      </c>
      <c r="H2407" s="108"/>
      <c r="I2407" s="108">
        <v>3.4200000000000001E-2</v>
      </c>
      <c r="J2407" s="108"/>
      <c r="K2407" s="108">
        <v>3.6799999999999999E-2</v>
      </c>
      <c r="L2407" s="108">
        <v>4.41E-2</v>
      </c>
      <c r="M2407" s="108"/>
      <c r="N2407" s="108"/>
      <c r="O2407" s="189">
        <f t="shared" si="74"/>
        <v>42522</v>
      </c>
      <c r="Q2407" s="185">
        <f t="shared" si="75"/>
        <v>9.9999999999995925E-5</v>
      </c>
    </row>
    <row r="2408" spans="1:17" x14ac:dyDescent="0.25">
      <c r="A2408" s="105">
        <v>42550</v>
      </c>
      <c r="B2408" t="s">
        <v>121</v>
      </c>
      <c r="C2408" s="108">
        <v>3.4299999999999997E-2</v>
      </c>
      <c r="D2408" s="108">
        <v>3.6700000000000003E-2</v>
      </c>
      <c r="E2408" s="108">
        <v>4.36E-2</v>
      </c>
      <c r="F2408" s="108">
        <v>3.8199999999999998E-2</v>
      </c>
      <c r="G2408" s="187">
        <v>0</v>
      </c>
      <c r="H2408" s="108"/>
      <c r="I2408" s="108">
        <v>3.3700000000000001E-2</v>
      </c>
      <c r="J2408" s="108"/>
      <c r="K2408" s="108">
        <v>3.6799999999999999E-2</v>
      </c>
      <c r="L2408" s="108">
        <v>4.4000000000000004E-2</v>
      </c>
      <c r="M2408" s="108"/>
      <c r="N2408" s="108"/>
      <c r="O2408" s="189">
        <f t="shared" si="74"/>
        <v>42522</v>
      </c>
      <c r="Q2408" s="185">
        <f t="shared" si="75"/>
        <v>9.9999999999995925E-5</v>
      </c>
    </row>
    <row r="2409" spans="1:17" x14ac:dyDescent="0.25">
      <c r="A2409" s="105">
        <v>42551</v>
      </c>
      <c r="B2409" t="s">
        <v>121</v>
      </c>
      <c r="C2409" s="108">
        <v>3.4299999999999997E-2</v>
      </c>
      <c r="D2409" s="108">
        <v>3.6799999999999999E-2</v>
      </c>
      <c r="E2409" s="108">
        <v>4.36E-2</v>
      </c>
      <c r="F2409" s="108">
        <v>3.8199999999999998E-2</v>
      </c>
      <c r="G2409" s="187">
        <v>0</v>
      </c>
      <c r="H2409" s="108"/>
      <c r="I2409" s="108">
        <v>3.39E-2</v>
      </c>
      <c r="J2409" s="108"/>
      <c r="K2409" s="108">
        <v>3.7000000000000005E-2</v>
      </c>
      <c r="L2409" s="108">
        <v>4.41E-2</v>
      </c>
      <c r="M2409" s="108"/>
      <c r="N2409" s="108"/>
      <c r="O2409" s="189">
        <f t="shared" si="74"/>
        <v>42522</v>
      </c>
      <c r="Q2409" s="185">
        <f t="shared" si="75"/>
        <v>2.0000000000000573E-4</v>
      </c>
    </row>
    <row r="2410" spans="1:17" x14ac:dyDescent="0.25">
      <c r="A2410" s="105">
        <v>42552</v>
      </c>
      <c r="B2410" t="s">
        <v>121</v>
      </c>
      <c r="C2410" s="108">
        <v>3.3799999999999997E-2</v>
      </c>
      <c r="D2410" s="108">
        <v>3.6200000000000003E-2</v>
      </c>
      <c r="E2410" s="108">
        <v>4.24E-2</v>
      </c>
      <c r="F2410" s="108">
        <v>3.7499999999999999E-2</v>
      </c>
      <c r="G2410" s="187">
        <v>0</v>
      </c>
      <c r="H2410" s="108"/>
      <c r="I2410" s="108">
        <v>3.3399999999999999E-2</v>
      </c>
      <c r="J2410" s="108"/>
      <c r="K2410" s="108">
        <v>3.6400000000000002E-2</v>
      </c>
      <c r="L2410" s="108">
        <v>4.3200000000000002E-2</v>
      </c>
      <c r="M2410" s="108"/>
      <c r="N2410" s="108"/>
      <c r="O2410" s="189">
        <f t="shared" si="74"/>
        <v>42552</v>
      </c>
      <c r="Q2410" s="185">
        <f t="shared" si="75"/>
        <v>1.9999999999999879E-4</v>
      </c>
    </row>
    <row r="2411" spans="1:17" x14ac:dyDescent="0.25">
      <c r="A2411" s="105">
        <v>42556</v>
      </c>
      <c r="B2411" t="s">
        <v>121</v>
      </c>
      <c r="C2411" s="108">
        <v>3.27E-2</v>
      </c>
      <c r="D2411" s="108">
        <v>3.5099999999999999E-2</v>
      </c>
      <c r="E2411" s="108">
        <v>4.1200000000000001E-2</v>
      </c>
      <c r="F2411" s="108">
        <v>3.6299999999999999E-2</v>
      </c>
      <c r="G2411" s="187">
        <v>0</v>
      </c>
      <c r="H2411" s="108"/>
      <c r="I2411" s="108">
        <v>3.2199999999999999E-2</v>
      </c>
      <c r="J2411" s="108"/>
      <c r="K2411" s="108">
        <v>3.5300000000000005E-2</v>
      </c>
      <c r="L2411" s="108">
        <v>4.2000000000000003E-2</v>
      </c>
      <c r="M2411" s="108"/>
      <c r="N2411" s="108"/>
      <c r="O2411" s="189">
        <f t="shared" si="74"/>
        <v>42552</v>
      </c>
      <c r="Q2411" s="185">
        <f t="shared" si="75"/>
        <v>2.0000000000000573E-4</v>
      </c>
    </row>
    <row r="2412" spans="1:17" x14ac:dyDescent="0.25">
      <c r="A2412" s="105">
        <v>42557</v>
      </c>
      <c r="B2412" t="s">
        <v>121</v>
      </c>
      <c r="C2412" s="108">
        <v>3.3000000000000002E-2</v>
      </c>
      <c r="D2412" s="108">
        <v>3.56E-2</v>
      </c>
      <c r="E2412" s="108">
        <v>4.1300000000000003E-2</v>
      </c>
      <c r="F2412" s="108">
        <v>3.6600000000000001E-2</v>
      </c>
      <c r="G2412" s="187">
        <v>0</v>
      </c>
      <c r="H2412" s="108"/>
      <c r="I2412" s="108">
        <v>3.2300000000000002E-2</v>
      </c>
      <c r="J2412" s="108"/>
      <c r="K2412" s="108">
        <v>3.56E-2</v>
      </c>
      <c r="L2412" s="108">
        <v>4.2099999999999999E-2</v>
      </c>
      <c r="M2412" s="108"/>
      <c r="N2412" s="108"/>
      <c r="O2412" s="189">
        <f t="shared" si="74"/>
        <v>42552</v>
      </c>
      <c r="Q2412" s="185">
        <f t="shared" si="75"/>
        <v>0</v>
      </c>
    </row>
    <row r="2413" spans="1:17" x14ac:dyDescent="0.25">
      <c r="A2413" s="105">
        <v>42558</v>
      </c>
      <c r="B2413" t="s">
        <v>121</v>
      </c>
      <c r="C2413" s="108">
        <v>3.3000000000000002E-2</v>
      </c>
      <c r="D2413" s="108">
        <v>3.5099999999999999E-2</v>
      </c>
      <c r="E2413" s="108">
        <v>4.1200000000000001E-2</v>
      </c>
      <c r="F2413" s="108">
        <v>3.6400000000000002E-2</v>
      </c>
      <c r="G2413" s="187">
        <v>0</v>
      </c>
      <c r="H2413" s="108"/>
      <c r="I2413" s="108">
        <v>3.2199999999999999E-2</v>
      </c>
      <c r="J2413" s="108"/>
      <c r="K2413" s="108">
        <v>3.5200000000000002E-2</v>
      </c>
      <c r="L2413" s="108">
        <v>4.1900000000000007E-2</v>
      </c>
      <c r="M2413" s="108"/>
      <c r="N2413" s="108"/>
      <c r="O2413" s="189">
        <f t="shared" si="74"/>
        <v>42552</v>
      </c>
      <c r="Q2413" s="185">
        <f t="shared" si="75"/>
        <v>1.0000000000000286E-4</v>
      </c>
    </row>
    <row r="2414" spans="1:17" x14ac:dyDescent="0.25">
      <c r="A2414" s="105">
        <v>42559</v>
      </c>
      <c r="B2414" t="s">
        <v>121</v>
      </c>
      <c r="C2414" s="108">
        <v>3.2599999999999997E-2</v>
      </c>
      <c r="D2414" s="108">
        <v>3.4799999999999998E-2</v>
      </c>
      <c r="E2414" s="108">
        <v>4.0800000000000003E-2</v>
      </c>
      <c r="F2414" s="108">
        <v>3.61E-2</v>
      </c>
      <c r="G2414" s="187">
        <v>0</v>
      </c>
      <c r="H2414" s="108"/>
      <c r="I2414" s="108">
        <v>3.1800000000000002E-2</v>
      </c>
      <c r="J2414" s="108"/>
      <c r="K2414" s="108">
        <v>3.4799999999999998E-2</v>
      </c>
      <c r="L2414" s="108">
        <v>4.1500000000000002E-2</v>
      </c>
      <c r="M2414" s="108"/>
      <c r="N2414" s="108"/>
      <c r="O2414" s="189">
        <f t="shared" si="74"/>
        <v>42552</v>
      </c>
      <c r="Q2414" s="185">
        <f t="shared" si="75"/>
        <v>0</v>
      </c>
    </row>
    <row r="2415" spans="1:17" x14ac:dyDescent="0.25">
      <c r="A2415" s="105">
        <v>42562</v>
      </c>
      <c r="B2415" t="s">
        <v>121</v>
      </c>
      <c r="C2415" s="108">
        <v>3.3000000000000002E-2</v>
      </c>
      <c r="D2415" s="108">
        <v>3.5200000000000002E-2</v>
      </c>
      <c r="E2415" s="108">
        <v>4.1200000000000001E-2</v>
      </c>
      <c r="F2415" s="108">
        <v>3.6499999999999998E-2</v>
      </c>
      <c r="G2415" s="187">
        <v>0</v>
      </c>
      <c r="H2415" s="108"/>
      <c r="I2415" s="108">
        <v>3.2199999999999999E-2</v>
      </c>
      <c r="J2415" s="108"/>
      <c r="K2415" s="108">
        <v>3.5099999999999999E-2</v>
      </c>
      <c r="L2415" s="108">
        <v>4.1799999999999997E-2</v>
      </c>
      <c r="M2415" s="108"/>
      <c r="N2415" s="108"/>
      <c r="O2415" s="189">
        <f t="shared" si="74"/>
        <v>42552</v>
      </c>
      <c r="Q2415" s="185">
        <f t="shared" si="75"/>
        <v>-1.0000000000000286E-4</v>
      </c>
    </row>
    <row r="2416" spans="1:17" x14ac:dyDescent="0.25">
      <c r="A2416" s="105">
        <v>42563</v>
      </c>
      <c r="B2416" t="s">
        <v>121</v>
      </c>
      <c r="C2416" s="108">
        <v>3.3700000000000001E-2</v>
      </c>
      <c r="D2416" s="108">
        <v>3.5900000000000001E-2</v>
      </c>
      <c r="E2416" s="108">
        <v>4.1799999999999997E-2</v>
      </c>
      <c r="F2416" s="108">
        <v>3.7100000000000001E-2</v>
      </c>
      <c r="G2416" s="187">
        <v>0</v>
      </c>
      <c r="H2416" s="108"/>
      <c r="I2416" s="108">
        <v>3.3000000000000002E-2</v>
      </c>
      <c r="J2416" s="108"/>
      <c r="K2416" s="108">
        <v>3.5799999999999998E-2</v>
      </c>
      <c r="L2416" s="108">
        <v>4.2300000000000004E-2</v>
      </c>
      <c r="M2416" s="108"/>
      <c r="N2416" s="108"/>
      <c r="O2416" s="189">
        <f t="shared" si="74"/>
        <v>42552</v>
      </c>
      <c r="Q2416" s="185">
        <f t="shared" si="75"/>
        <v>-1.0000000000000286E-4</v>
      </c>
    </row>
    <row r="2417" spans="1:17" x14ac:dyDescent="0.25">
      <c r="A2417" s="105">
        <v>42564</v>
      </c>
      <c r="B2417" t="s">
        <v>121</v>
      </c>
      <c r="C2417" s="108">
        <v>3.32E-2</v>
      </c>
      <c r="D2417" s="108">
        <v>3.5299999999999998E-2</v>
      </c>
      <c r="E2417" s="108">
        <v>4.1300000000000003E-2</v>
      </c>
      <c r="F2417" s="108">
        <v>3.6600000000000001E-2</v>
      </c>
      <c r="G2417" s="187">
        <v>0</v>
      </c>
      <c r="H2417" s="108"/>
      <c r="I2417" s="108">
        <v>3.2400000000000005E-2</v>
      </c>
      <c r="J2417" s="108"/>
      <c r="K2417" s="108">
        <v>3.5300000000000005E-2</v>
      </c>
      <c r="L2417" s="108">
        <v>4.1700000000000001E-2</v>
      </c>
      <c r="M2417" s="108"/>
      <c r="N2417" s="108"/>
      <c r="O2417" s="189">
        <f t="shared" si="74"/>
        <v>42552</v>
      </c>
      <c r="Q2417" s="185">
        <f t="shared" si="75"/>
        <v>0</v>
      </c>
    </row>
    <row r="2418" spans="1:17" x14ac:dyDescent="0.25">
      <c r="A2418" s="105">
        <v>42565</v>
      </c>
      <c r="B2418" t="s">
        <v>121</v>
      </c>
      <c r="C2418" s="108">
        <v>3.3799999999999997E-2</v>
      </c>
      <c r="D2418" s="108">
        <v>3.5900000000000001E-2</v>
      </c>
      <c r="E2418" s="108">
        <v>4.1799999999999997E-2</v>
      </c>
      <c r="F2418" s="108">
        <v>3.7199999999999997E-2</v>
      </c>
      <c r="G2418" s="187">
        <v>0</v>
      </c>
      <c r="H2418" s="108"/>
      <c r="I2418" s="108">
        <v>3.2799999999999996E-2</v>
      </c>
      <c r="J2418" s="108"/>
      <c r="K2418" s="108">
        <v>3.5900000000000001E-2</v>
      </c>
      <c r="L2418" s="108">
        <v>4.2300000000000004E-2</v>
      </c>
      <c r="M2418" s="108"/>
      <c r="N2418" s="108"/>
      <c r="O2418" s="189">
        <f t="shared" si="74"/>
        <v>42552</v>
      </c>
      <c r="Q2418" s="185">
        <f t="shared" si="75"/>
        <v>0</v>
      </c>
    </row>
    <row r="2419" spans="1:17" x14ac:dyDescent="0.25">
      <c r="A2419" s="105">
        <v>42566</v>
      </c>
      <c r="B2419" t="s">
        <v>121</v>
      </c>
      <c r="C2419" s="108">
        <v>3.4299999999999997E-2</v>
      </c>
      <c r="D2419" s="108">
        <v>3.6400000000000002E-2</v>
      </c>
      <c r="E2419" s="108">
        <v>4.2099999999999999E-2</v>
      </c>
      <c r="F2419" s="108">
        <v>3.7600000000000001E-2</v>
      </c>
      <c r="G2419" s="187">
        <v>0</v>
      </c>
      <c r="H2419" s="108"/>
      <c r="I2419" s="108">
        <v>3.3300000000000003E-2</v>
      </c>
      <c r="J2419" s="108"/>
      <c r="K2419" s="108">
        <v>3.6299999999999999E-2</v>
      </c>
      <c r="L2419" s="108">
        <v>4.2599999999999999E-2</v>
      </c>
      <c r="M2419" s="108"/>
      <c r="N2419" s="108"/>
      <c r="O2419" s="189">
        <f t="shared" si="74"/>
        <v>42552</v>
      </c>
      <c r="Q2419" s="185">
        <f t="shared" si="75"/>
        <v>-1.0000000000000286E-4</v>
      </c>
    </row>
    <row r="2420" spans="1:17" x14ac:dyDescent="0.25">
      <c r="A2420" s="105">
        <v>42569</v>
      </c>
      <c r="B2420" t="s">
        <v>121</v>
      </c>
      <c r="C2420" s="108">
        <v>3.4299999999999997E-2</v>
      </c>
      <c r="D2420" s="108">
        <v>3.6299999999999999E-2</v>
      </c>
      <c r="E2420" s="108">
        <v>4.2099999999999999E-2</v>
      </c>
      <c r="F2420" s="108">
        <v>3.7600000000000001E-2</v>
      </c>
      <c r="G2420" s="187">
        <v>0</v>
      </c>
      <c r="H2420" s="108"/>
      <c r="I2420" s="108">
        <v>3.3399999999999999E-2</v>
      </c>
      <c r="J2420" s="108"/>
      <c r="K2420" s="108">
        <v>3.6299999999999999E-2</v>
      </c>
      <c r="L2420" s="108">
        <v>4.2599999999999999E-2</v>
      </c>
      <c r="M2420" s="108"/>
      <c r="N2420" s="108"/>
      <c r="O2420" s="189">
        <f t="shared" si="74"/>
        <v>42552</v>
      </c>
      <c r="Q2420" s="185">
        <f t="shared" si="75"/>
        <v>0</v>
      </c>
    </row>
    <row r="2421" spans="1:17" x14ac:dyDescent="0.25">
      <c r="A2421" s="105">
        <v>42570</v>
      </c>
      <c r="B2421" t="s">
        <v>121</v>
      </c>
      <c r="C2421" s="108">
        <v>3.39E-2</v>
      </c>
      <c r="D2421" s="108">
        <v>3.5999999999999997E-2</v>
      </c>
      <c r="E2421" s="108">
        <v>4.1799999999999997E-2</v>
      </c>
      <c r="F2421" s="108">
        <v>3.7199999999999997E-2</v>
      </c>
      <c r="G2421" s="187">
        <v>0</v>
      </c>
      <c r="H2421" s="108"/>
      <c r="I2421" s="108">
        <v>3.3099999999999997E-2</v>
      </c>
      <c r="J2421" s="108"/>
      <c r="K2421" s="108">
        <v>3.6000000000000004E-2</v>
      </c>
      <c r="L2421" s="108">
        <v>4.2300000000000004E-2</v>
      </c>
      <c r="M2421" s="108"/>
      <c r="N2421" s="108"/>
      <c r="O2421" s="189">
        <f t="shared" si="74"/>
        <v>42552</v>
      </c>
      <c r="Q2421" s="185">
        <f t="shared" si="75"/>
        <v>0</v>
      </c>
    </row>
    <row r="2422" spans="1:17" x14ac:dyDescent="0.25">
      <c r="A2422" s="105">
        <v>42571</v>
      </c>
      <c r="B2422" t="s">
        <v>121</v>
      </c>
      <c r="C2422" s="108">
        <v>3.4099999999999998E-2</v>
      </c>
      <c r="D2422" s="108">
        <v>3.6200000000000003E-2</v>
      </c>
      <c r="E2422" s="108">
        <v>4.2000000000000003E-2</v>
      </c>
      <c r="F2422" s="108">
        <v>3.7400000000000003E-2</v>
      </c>
      <c r="G2422" s="187">
        <v>0</v>
      </c>
      <c r="H2422" s="108"/>
      <c r="I2422" s="108">
        <v>3.3399999999999999E-2</v>
      </c>
      <c r="J2422" s="108"/>
      <c r="K2422" s="108">
        <v>3.6200000000000003E-2</v>
      </c>
      <c r="L2422" s="108">
        <v>4.2500000000000003E-2</v>
      </c>
      <c r="M2422" s="108"/>
      <c r="N2422" s="108"/>
      <c r="O2422" s="189">
        <f t="shared" si="74"/>
        <v>42552</v>
      </c>
      <c r="Q2422" s="185">
        <f t="shared" si="75"/>
        <v>0</v>
      </c>
    </row>
    <row r="2423" spans="1:17" x14ac:dyDescent="0.25">
      <c r="A2423" s="105">
        <v>42572</v>
      </c>
      <c r="B2423" t="s">
        <v>121</v>
      </c>
      <c r="C2423" s="108">
        <v>3.4200000000000001E-2</v>
      </c>
      <c r="D2423" s="108">
        <v>3.6200000000000003E-2</v>
      </c>
      <c r="E2423" s="108">
        <v>4.2000000000000003E-2</v>
      </c>
      <c r="F2423" s="108">
        <v>3.7499999999999999E-2</v>
      </c>
      <c r="G2423" s="187">
        <v>0</v>
      </c>
      <c r="H2423" s="108"/>
      <c r="I2423" s="108">
        <v>3.3500000000000002E-2</v>
      </c>
      <c r="J2423" s="108"/>
      <c r="K2423" s="108">
        <v>3.6200000000000003E-2</v>
      </c>
      <c r="L2423" s="108">
        <v>4.2500000000000003E-2</v>
      </c>
      <c r="M2423" s="108"/>
      <c r="N2423" s="108"/>
      <c r="O2423" s="189">
        <f t="shared" si="74"/>
        <v>42552</v>
      </c>
      <c r="Q2423" s="185">
        <f t="shared" si="75"/>
        <v>0</v>
      </c>
    </row>
    <row r="2424" spans="1:17" x14ac:dyDescent="0.25">
      <c r="A2424" s="105">
        <v>42573</v>
      </c>
      <c r="B2424" t="s">
        <v>121</v>
      </c>
      <c r="C2424" s="108">
        <v>3.4000000000000002E-2</v>
      </c>
      <c r="D2424" s="108">
        <v>3.61E-2</v>
      </c>
      <c r="E2424" s="108">
        <v>4.1799999999999997E-2</v>
      </c>
      <c r="F2424" s="108">
        <v>3.73E-2</v>
      </c>
      <c r="G2424" s="187">
        <v>0</v>
      </c>
      <c r="H2424" s="108"/>
      <c r="I2424" s="108">
        <v>3.3399999999999999E-2</v>
      </c>
      <c r="J2424" s="108"/>
      <c r="K2424" s="108">
        <v>3.61E-2</v>
      </c>
      <c r="L2424" s="108">
        <v>4.2300000000000004E-2</v>
      </c>
      <c r="M2424" s="108"/>
      <c r="N2424" s="108"/>
      <c r="O2424" s="189">
        <f t="shared" si="74"/>
        <v>42552</v>
      </c>
      <c r="Q2424" s="185">
        <f t="shared" si="75"/>
        <v>0</v>
      </c>
    </row>
    <row r="2425" spans="1:17" x14ac:dyDescent="0.25">
      <c r="A2425" s="105">
        <v>42576</v>
      </c>
      <c r="B2425" t="s">
        <v>121</v>
      </c>
      <c r="C2425" s="108">
        <v>3.4099999999999998E-2</v>
      </c>
      <c r="D2425" s="108">
        <v>3.61E-2</v>
      </c>
      <c r="E2425" s="108">
        <v>4.1799999999999997E-2</v>
      </c>
      <c r="F2425" s="108">
        <v>3.73E-2</v>
      </c>
      <c r="G2425" s="187">
        <v>0</v>
      </c>
      <c r="H2425" s="108"/>
      <c r="I2425" s="108">
        <v>3.3000000000000002E-2</v>
      </c>
      <c r="J2425" s="108"/>
      <c r="K2425" s="108">
        <v>3.61E-2</v>
      </c>
      <c r="L2425" s="108">
        <v>4.2300000000000004E-2</v>
      </c>
      <c r="M2425" s="108"/>
      <c r="N2425" s="108"/>
      <c r="O2425" s="189">
        <f t="shared" si="74"/>
        <v>42552</v>
      </c>
      <c r="Q2425" s="185">
        <f t="shared" si="75"/>
        <v>0</v>
      </c>
    </row>
    <row r="2426" spans="1:17" x14ac:dyDescent="0.25">
      <c r="A2426" s="105">
        <v>42577</v>
      </c>
      <c r="B2426" t="s">
        <v>121</v>
      </c>
      <c r="C2426" s="108">
        <v>3.4000000000000002E-2</v>
      </c>
      <c r="D2426" s="108">
        <v>3.61E-2</v>
      </c>
      <c r="E2426" s="108">
        <v>4.1599999999999998E-2</v>
      </c>
      <c r="F2426" s="108">
        <v>3.7199999999999997E-2</v>
      </c>
      <c r="G2426" s="187">
        <v>0</v>
      </c>
      <c r="H2426" s="108"/>
      <c r="I2426" s="108">
        <v>3.3099999999999997E-2</v>
      </c>
      <c r="J2426" s="108"/>
      <c r="K2426" s="108">
        <v>3.61E-2</v>
      </c>
      <c r="L2426" s="108">
        <v>4.2199999999999994E-2</v>
      </c>
      <c r="M2426" s="108"/>
      <c r="N2426" s="108"/>
      <c r="O2426" s="189">
        <f t="shared" si="74"/>
        <v>42552</v>
      </c>
      <c r="Q2426" s="185">
        <f t="shared" si="75"/>
        <v>0</v>
      </c>
    </row>
    <row r="2427" spans="1:17" x14ac:dyDescent="0.25">
      <c r="A2427" s="105">
        <v>42578</v>
      </c>
      <c r="B2427" t="s">
        <v>121</v>
      </c>
      <c r="C2427" s="108">
        <v>3.3500000000000002E-2</v>
      </c>
      <c r="D2427" s="108">
        <v>3.5499999999999997E-2</v>
      </c>
      <c r="E2427" s="108">
        <v>4.1200000000000001E-2</v>
      </c>
      <c r="F2427" s="108">
        <v>3.6700000000000003E-2</v>
      </c>
      <c r="G2427" s="187">
        <v>0</v>
      </c>
      <c r="H2427" s="108"/>
      <c r="I2427" s="108">
        <v>3.2899999999999999E-2</v>
      </c>
      <c r="J2427" s="108"/>
      <c r="K2427" s="108">
        <v>3.5699999999999996E-2</v>
      </c>
      <c r="L2427" s="108">
        <v>4.1900000000000007E-2</v>
      </c>
      <c r="M2427" s="108"/>
      <c r="N2427" s="108"/>
      <c r="O2427" s="189">
        <f t="shared" si="74"/>
        <v>42552</v>
      </c>
      <c r="Q2427" s="185">
        <f t="shared" si="75"/>
        <v>1.9999999999999879E-4</v>
      </c>
    </row>
    <row r="2428" spans="1:17" x14ac:dyDescent="0.25">
      <c r="A2428" s="105">
        <v>42579</v>
      </c>
      <c r="B2428" t="s">
        <v>121</v>
      </c>
      <c r="C2428" s="108">
        <v>3.3500000000000002E-2</v>
      </c>
      <c r="D2428" s="108">
        <v>3.5499999999999997E-2</v>
      </c>
      <c r="E2428" s="108">
        <v>4.1399999999999999E-2</v>
      </c>
      <c r="F2428" s="108">
        <v>3.6799999999999999E-2</v>
      </c>
      <c r="G2428" s="187">
        <v>0</v>
      </c>
      <c r="H2428" s="108"/>
      <c r="I2428" s="108">
        <v>3.3000000000000002E-2</v>
      </c>
      <c r="J2428" s="108"/>
      <c r="K2428" s="108">
        <v>3.5699999999999996E-2</v>
      </c>
      <c r="L2428" s="108">
        <v>4.2000000000000003E-2</v>
      </c>
      <c r="M2428" s="108"/>
      <c r="N2428" s="108"/>
      <c r="O2428" s="189">
        <f t="shared" si="74"/>
        <v>42552</v>
      </c>
      <c r="Q2428" s="185">
        <f t="shared" si="75"/>
        <v>1.9999999999999879E-4</v>
      </c>
    </row>
    <row r="2429" spans="1:17" x14ac:dyDescent="0.25">
      <c r="A2429" s="105">
        <v>42580</v>
      </c>
      <c r="B2429" t="s">
        <v>121</v>
      </c>
      <c r="C2429" s="108">
        <v>3.3099999999999997E-2</v>
      </c>
      <c r="D2429" s="108">
        <v>3.5099999999999999E-2</v>
      </c>
      <c r="E2429" s="108">
        <v>4.1000000000000002E-2</v>
      </c>
      <c r="F2429" s="108">
        <v>3.6400000000000002E-2</v>
      </c>
      <c r="G2429" s="187">
        <v>0</v>
      </c>
      <c r="H2429" s="108"/>
      <c r="I2429" s="108">
        <v>3.2500000000000001E-2</v>
      </c>
      <c r="J2429" s="108"/>
      <c r="K2429" s="108">
        <v>3.5400000000000001E-2</v>
      </c>
      <c r="L2429" s="108">
        <v>4.1700000000000001E-2</v>
      </c>
      <c r="M2429" s="108"/>
      <c r="N2429" s="108"/>
      <c r="O2429" s="189">
        <f t="shared" si="74"/>
        <v>42552</v>
      </c>
      <c r="Q2429" s="185">
        <f t="shared" si="75"/>
        <v>3.0000000000000165E-4</v>
      </c>
    </row>
    <row r="2430" spans="1:17" x14ac:dyDescent="0.25">
      <c r="A2430" s="105">
        <v>42583</v>
      </c>
      <c r="B2430" t="s">
        <v>121</v>
      </c>
      <c r="C2430" s="108">
        <v>3.3599999999999998E-2</v>
      </c>
      <c r="D2430" s="108">
        <v>3.56E-2</v>
      </c>
      <c r="E2430" s="108">
        <v>4.2000000000000003E-2</v>
      </c>
      <c r="F2430" s="108">
        <v>3.7100000000000001E-2</v>
      </c>
      <c r="G2430" s="187">
        <v>0</v>
      </c>
      <c r="H2430" s="108"/>
      <c r="I2430" s="108">
        <v>3.32E-2</v>
      </c>
      <c r="J2430" s="108"/>
      <c r="K2430" s="108">
        <v>3.5900000000000001E-2</v>
      </c>
      <c r="L2430" s="108">
        <v>4.24E-2</v>
      </c>
      <c r="M2430" s="108"/>
      <c r="N2430" s="108"/>
      <c r="O2430" s="189">
        <f t="shared" si="74"/>
        <v>42583</v>
      </c>
      <c r="Q2430" s="185">
        <f t="shared" si="75"/>
        <v>3.0000000000000165E-4</v>
      </c>
    </row>
    <row r="2431" spans="1:17" x14ac:dyDescent="0.25">
      <c r="A2431" s="105">
        <v>42584</v>
      </c>
      <c r="B2431" t="s">
        <v>121</v>
      </c>
      <c r="C2431" s="108">
        <v>3.4099999999999998E-2</v>
      </c>
      <c r="D2431" s="108">
        <v>3.61E-2</v>
      </c>
      <c r="E2431" s="108">
        <v>4.2500000000000003E-2</v>
      </c>
      <c r="F2431" s="108">
        <v>3.7600000000000001E-2</v>
      </c>
      <c r="G2431" s="187">
        <v>0</v>
      </c>
      <c r="H2431" s="108"/>
      <c r="I2431" s="108">
        <v>3.3700000000000001E-2</v>
      </c>
      <c r="J2431" s="108"/>
      <c r="K2431" s="108">
        <v>3.6400000000000002E-2</v>
      </c>
      <c r="L2431" s="108">
        <v>4.2999999999999997E-2</v>
      </c>
      <c r="M2431" s="108"/>
      <c r="N2431" s="108"/>
      <c r="O2431" s="189">
        <f t="shared" si="74"/>
        <v>42583</v>
      </c>
      <c r="Q2431" s="185">
        <f t="shared" si="75"/>
        <v>3.0000000000000165E-4</v>
      </c>
    </row>
    <row r="2432" spans="1:17" x14ac:dyDescent="0.25">
      <c r="A2432" s="105">
        <v>42585</v>
      </c>
      <c r="B2432" t="s">
        <v>121</v>
      </c>
      <c r="C2432" s="108">
        <v>3.4200000000000001E-2</v>
      </c>
      <c r="D2432" s="108">
        <v>3.6200000000000003E-2</v>
      </c>
      <c r="E2432" s="108">
        <v>4.2599999999999999E-2</v>
      </c>
      <c r="F2432" s="108">
        <v>3.7699999999999997E-2</v>
      </c>
      <c r="G2432" s="187">
        <v>0</v>
      </c>
      <c r="H2432" s="108"/>
      <c r="I2432" s="108">
        <v>3.4599999999999999E-2</v>
      </c>
      <c r="J2432" s="108"/>
      <c r="K2432" s="108">
        <v>3.6499999999999998E-2</v>
      </c>
      <c r="L2432" s="108">
        <v>4.3099999999999999E-2</v>
      </c>
      <c r="M2432" s="108"/>
      <c r="N2432" s="108"/>
      <c r="O2432" s="189">
        <f t="shared" si="74"/>
        <v>42583</v>
      </c>
      <c r="Q2432" s="185">
        <f t="shared" si="75"/>
        <v>2.9999999999999472E-4</v>
      </c>
    </row>
    <row r="2433" spans="1:17" x14ac:dyDescent="0.25">
      <c r="A2433" s="105">
        <v>42586</v>
      </c>
      <c r="B2433" t="s">
        <v>121</v>
      </c>
      <c r="C2433" s="108">
        <v>3.39E-2</v>
      </c>
      <c r="D2433" s="108">
        <v>3.5799999999999998E-2</v>
      </c>
      <c r="E2433" s="108">
        <v>4.2200000000000001E-2</v>
      </c>
      <c r="F2433" s="108">
        <v>3.73E-2</v>
      </c>
      <c r="G2433" s="187">
        <v>0</v>
      </c>
      <c r="H2433" s="108"/>
      <c r="I2433" s="108">
        <v>3.4200000000000001E-2</v>
      </c>
      <c r="J2433" s="108"/>
      <c r="K2433" s="108">
        <v>3.61E-2</v>
      </c>
      <c r="L2433" s="108">
        <v>4.2699999999999995E-2</v>
      </c>
      <c r="M2433" s="108"/>
      <c r="N2433" s="108"/>
      <c r="O2433" s="189">
        <f t="shared" si="74"/>
        <v>42583</v>
      </c>
      <c r="Q2433" s="185">
        <f t="shared" si="75"/>
        <v>3.0000000000000165E-4</v>
      </c>
    </row>
    <row r="2434" spans="1:17" x14ac:dyDescent="0.25">
      <c r="A2434" s="105">
        <v>42587</v>
      </c>
      <c r="B2434" t="s">
        <v>121</v>
      </c>
      <c r="C2434" s="108">
        <v>3.4500000000000003E-2</v>
      </c>
      <c r="D2434" s="108">
        <v>3.6400000000000002E-2</v>
      </c>
      <c r="E2434" s="108">
        <v>4.2700000000000002E-2</v>
      </c>
      <c r="F2434" s="108">
        <v>3.7900000000000003E-2</v>
      </c>
      <c r="G2434" s="187">
        <v>0</v>
      </c>
      <c r="H2434" s="108"/>
      <c r="I2434" s="108">
        <v>3.4200000000000001E-2</v>
      </c>
      <c r="J2434" s="108"/>
      <c r="K2434" s="108">
        <v>3.6699999999999997E-2</v>
      </c>
      <c r="L2434" s="108">
        <v>4.3200000000000002E-2</v>
      </c>
      <c r="M2434" s="108"/>
      <c r="N2434" s="108"/>
      <c r="O2434" s="189">
        <f t="shared" si="74"/>
        <v>42583</v>
      </c>
      <c r="Q2434" s="185">
        <f t="shared" si="75"/>
        <v>2.9999999999999472E-4</v>
      </c>
    </row>
    <row r="2435" spans="1:17" x14ac:dyDescent="0.25">
      <c r="A2435" s="105">
        <v>42590</v>
      </c>
      <c r="B2435" t="s">
        <v>121</v>
      </c>
      <c r="C2435" s="108">
        <v>3.44E-2</v>
      </c>
      <c r="D2435" s="108">
        <v>3.6299999999999999E-2</v>
      </c>
      <c r="E2435" s="108">
        <v>4.2599999999999999E-2</v>
      </c>
      <c r="F2435" s="108">
        <v>3.78E-2</v>
      </c>
      <c r="G2435" s="187">
        <v>0</v>
      </c>
      <c r="H2435" s="108"/>
      <c r="I2435" s="108">
        <v>3.4099999999999998E-2</v>
      </c>
      <c r="J2435" s="108"/>
      <c r="K2435" s="108">
        <v>3.6600000000000001E-2</v>
      </c>
      <c r="L2435" s="108">
        <v>4.2999999999999997E-2</v>
      </c>
      <c r="M2435" s="108"/>
      <c r="N2435" s="108"/>
      <c r="O2435" s="189">
        <f t="shared" si="74"/>
        <v>42583</v>
      </c>
      <c r="Q2435" s="185">
        <f t="shared" si="75"/>
        <v>3.0000000000000165E-4</v>
      </c>
    </row>
    <row r="2436" spans="1:17" x14ac:dyDescent="0.25">
      <c r="A2436" s="105">
        <v>42591</v>
      </c>
      <c r="B2436" t="s">
        <v>121</v>
      </c>
      <c r="C2436" s="108">
        <v>3.4000000000000002E-2</v>
      </c>
      <c r="D2436" s="108">
        <v>3.5900000000000001E-2</v>
      </c>
      <c r="E2436" s="108">
        <v>4.2000000000000003E-2</v>
      </c>
      <c r="F2436" s="108">
        <v>3.73E-2</v>
      </c>
      <c r="G2436" s="187">
        <v>0</v>
      </c>
      <c r="H2436" s="108"/>
      <c r="I2436" s="108">
        <v>3.3700000000000001E-2</v>
      </c>
      <c r="J2436" s="108"/>
      <c r="K2436" s="108">
        <v>3.61E-2</v>
      </c>
      <c r="L2436" s="108">
        <v>4.2500000000000003E-2</v>
      </c>
      <c r="M2436" s="108"/>
      <c r="N2436" s="108"/>
      <c r="O2436" s="189">
        <f t="shared" si="74"/>
        <v>42583</v>
      </c>
      <c r="Q2436" s="185">
        <f t="shared" si="75"/>
        <v>1.9999999999999879E-4</v>
      </c>
    </row>
    <row r="2437" spans="1:17" x14ac:dyDescent="0.25">
      <c r="A2437" s="105">
        <v>42592</v>
      </c>
      <c r="B2437" t="s">
        <v>121</v>
      </c>
      <c r="C2437" s="108">
        <v>3.3700000000000001E-2</v>
      </c>
      <c r="D2437" s="108">
        <v>3.56E-2</v>
      </c>
      <c r="E2437" s="108">
        <v>4.1700000000000001E-2</v>
      </c>
      <c r="F2437" s="108">
        <v>3.6999999999999998E-2</v>
      </c>
      <c r="G2437" s="187">
        <v>0</v>
      </c>
      <c r="H2437" s="108"/>
      <c r="I2437" s="108">
        <v>3.3000000000000002E-2</v>
      </c>
      <c r="J2437" s="108"/>
      <c r="K2437" s="108">
        <v>3.5799999999999998E-2</v>
      </c>
      <c r="L2437" s="108">
        <v>4.2099999999999999E-2</v>
      </c>
      <c r="M2437" s="108"/>
      <c r="N2437" s="108"/>
      <c r="O2437" s="189">
        <f t="shared" ref="O2437:O2500" si="76">DATE(YEAR(A2437),MONTH(A2437),1)</f>
        <v>42583</v>
      </c>
      <c r="Q2437" s="185">
        <f t="shared" ref="Q2437:Q2500" si="77">K2437-D2437</f>
        <v>1.9999999999999879E-4</v>
      </c>
    </row>
    <row r="2438" spans="1:17" x14ac:dyDescent="0.25">
      <c r="A2438" s="105">
        <v>42593</v>
      </c>
      <c r="B2438" t="s">
        <v>121</v>
      </c>
      <c r="C2438" s="108">
        <v>3.4200000000000001E-2</v>
      </c>
      <c r="D2438" s="108">
        <v>3.6200000000000003E-2</v>
      </c>
      <c r="E2438" s="108">
        <v>4.2299999999999997E-2</v>
      </c>
      <c r="F2438" s="108">
        <v>3.7600000000000001E-2</v>
      </c>
      <c r="G2438" s="187">
        <v>0</v>
      </c>
      <c r="H2438" s="108"/>
      <c r="I2438" s="108">
        <v>3.3300000000000003E-2</v>
      </c>
      <c r="J2438" s="108"/>
      <c r="K2438" s="108">
        <v>3.6299999999999999E-2</v>
      </c>
      <c r="L2438" s="108">
        <v>4.2699999999999995E-2</v>
      </c>
      <c r="M2438" s="108"/>
      <c r="N2438" s="108"/>
      <c r="O2438" s="189">
        <f t="shared" si="76"/>
        <v>42583</v>
      </c>
      <c r="Q2438" s="185">
        <f t="shared" si="77"/>
        <v>9.9999999999995925E-5</v>
      </c>
    </row>
    <row r="2439" spans="1:17" x14ac:dyDescent="0.25">
      <c r="A2439" s="105">
        <v>42594</v>
      </c>
      <c r="B2439" t="s">
        <v>121</v>
      </c>
      <c r="C2439" s="108">
        <v>3.3799999999999997E-2</v>
      </c>
      <c r="D2439" s="108">
        <v>3.5700000000000003E-2</v>
      </c>
      <c r="E2439" s="108">
        <v>4.1799999999999997E-2</v>
      </c>
      <c r="F2439" s="108">
        <v>3.7100000000000001E-2</v>
      </c>
      <c r="G2439" s="187">
        <v>0</v>
      </c>
      <c r="H2439" s="108"/>
      <c r="I2439" s="108">
        <v>3.2799999999999996E-2</v>
      </c>
      <c r="J2439" s="108"/>
      <c r="K2439" s="108">
        <v>3.5900000000000001E-2</v>
      </c>
      <c r="L2439" s="108">
        <v>4.2199999999999994E-2</v>
      </c>
      <c r="M2439" s="108"/>
      <c r="N2439" s="108"/>
      <c r="O2439" s="189">
        <f t="shared" si="76"/>
        <v>42583</v>
      </c>
      <c r="Q2439" s="185">
        <f t="shared" si="77"/>
        <v>1.9999999999999879E-4</v>
      </c>
    </row>
    <row r="2440" spans="1:17" x14ac:dyDescent="0.25">
      <c r="A2440" s="105">
        <v>42597</v>
      </c>
      <c r="B2440" t="s">
        <v>121</v>
      </c>
      <c r="C2440" s="108">
        <v>3.4099999999999998E-2</v>
      </c>
      <c r="D2440" s="108">
        <v>3.5999999999999997E-2</v>
      </c>
      <c r="E2440" s="108">
        <v>4.2200000000000001E-2</v>
      </c>
      <c r="F2440" s="108">
        <v>3.7400000000000003E-2</v>
      </c>
      <c r="G2440" s="187">
        <v>0</v>
      </c>
      <c r="H2440" s="108"/>
      <c r="I2440" s="108">
        <v>3.3300000000000003E-2</v>
      </c>
      <c r="J2440" s="108"/>
      <c r="K2440" s="108">
        <v>3.6200000000000003E-2</v>
      </c>
      <c r="L2440" s="108">
        <v>4.2500000000000003E-2</v>
      </c>
      <c r="M2440" s="108"/>
      <c r="N2440" s="108"/>
      <c r="O2440" s="189">
        <f t="shared" si="76"/>
        <v>42583</v>
      </c>
      <c r="Q2440" s="185">
        <f t="shared" si="77"/>
        <v>2.0000000000000573E-4</v>
      </c>
    </row>
    <row r="2441" spans="1:17" x14ac:dyDescent="0.25">
      <c r="A2441" s="105">
        <v>42598</v>
      </c>
      <c r="B2441" t="s">
        <v>121</v>
      </c>
      <c r="C2441" s="108">
        <v>3.4299999999999997E-2</v>
      </c>
      <c r="D2441" s="108">
        <v>3.6200000000000003E-2</v>
      </c>
      <c r="E2441" s="108">
        <v>4.2299999999999997E-2</v>
      </c>
      <c r="F2441" s="108">
        <v>3.7600000000000001E-2</v>
      </c>
      <c r="G2441" s="187">
        <v>0</v>
      </c>
      <c r="H2441" s="108"/>
      <c r="I2441" s="108">
        <v>3.3399999999999999E-2</v>
      </c>
      <c r="J2441" s="108"/>
      <c r="K2441" s="108">
        <v>3.6400000000000002E-2</v>
      </c>
      <c r="L2441" s="108">
        <v>4.2699999999999995E-2</v>
      </c>
      <c r="M2441" s="108"/>
      <c r="N2441" s="108"/>
      <c r="O2441" s="189">
        <f t="shared" si="76"/>
        <v>42583</v>
      </c>
      <c r="Q2441" s="185">
        <f t="shared" si="77"/>
        <v>1.9999999999999879E-4</v>
      </c>
    </row>
    <row r="2442" spans="1:17" x14ac:dyDescent="0.25">
      <c r="A2442" s="105">
        <v>42599</v>
      </c>
      <c r="B2442" t="s">
        <v>121</v>
      </c>
      <c r="C2442" s="108">
        <v>3.4099999999999998E-2</v>
      </c>
      <c r="D2442" s="108">
        <v>3.5999999999999997E-2</v>
      </c>
      <c r="E2442" s="108">
        <v>4.2200000000000001E-2</v>
      </c>
      <c r="F2442" s="108">
        <v>3.7400000000000003E-2</v>
      </c>
      <c r="G2442" s="187">
        <v>0</v>
      </c>
      <c r="H2442" s="108"/>
      <c r="I2442" s="108">
        <v>3.3099999999999997E-2</v>
      </c>
      <c r="J2442" s="108"/>
      <c r="K2442" s="108">
        <v>3.61E-2</v>
      </c>
      <c r="L2442" s="108">
        <v>4.2500000000000003E-2</v>
      </c>
      <c r="M2442" s="108"/>
      <c r="N2442" s="108"/>
      <c r="O2442" s="189">
        <f t="shared" si="76"/>
        <v>42583</v>
      </c>
      <c r="Q2442" s="185">
        <f t="shared" si="77"/>
        <v>1.0000000000000286E-4</v>
      </c>
    </row>
    <row r="2443" spans="1:17" x14ac:dyDescent="0.25">
      <c r="A2443" s="105">
        <v>42600</v>
      </c>
      <c r="B2443" t="s">
        <v>121</v>
      </c>
      <c r="C2443" s="108">
        <v>3.3799999999999997E-2</v>
      </c>
      <c r="D2443" s="108">
        <v>3.5799999999999998E-2</v>
      </c>
      <c r="E2443" s="108">
        <v>4.2000000000000003E-2</v>
      </c>
      <c r="F2443" s="108">
        <v>3.7199999999999997E-2</v>
      </c>
      <c r="G2443" s="187">
        <v>0</v>
      </c>
      <c r="H2443" s="108"/>
      <c r="I2443" s="108">
        <v>3.2799999999999996E-2</v>
      </c>
      <c r="J2443" s="108"/>
      <c r="K2443" s="108">
        <v>3.5900000000000001E-2</v>
      </c>
      <c r="L2443" s="108">
        <v>4.2300000000000004E-2</v>
      </c>
      <c r="M2443" s="108"/>
      <c r="N2443" s="108"/>
      <c r="O2443" s="189">
        <f t="shared" si="76"/>
        <v>42583</v>
      </c>
      <c r="Q2443" s="185">
        <f t="shared" si="77"/>
        <v>1.0000000000000286E-4</v>
      </c>
    </row>
    <row r="2444" spans="1:17" x14ac:dyDescent="0.25">
      <c r="A2444" s="105">
        <v>42601</v>
      </c>
      <c r="B2444" t="s">
        <v>121</v>
      </c>
      <c r="C2444" s="108">
        <v>3.4099999999999998E-2</v>
      </c>
      <c r="D2444" s="108">
        <v>3.5999999999999997E-2</v>
      </c>
      <c r="E2444" s="108">
        <v>4.2200000000000001E-2</v>
      </c>
      <c r="F2444" s="108">
        <v>3.7400000000000003E-2</v>
      </c>
      <c r="G2444" s="187">
        <v>0</v>
      </c>
      <c r="H2444" s="108"/>
      <c r="I2444" s="108">
        <v>3.3000000000000002E-2</v>
      </c>
      <c r="J2444" s="108"/>
      <c r="K2444" s="108">
        <v>3.61E-2</v>
      </c>
      <c r="L2444" s="108">
        <v>4.2500000000000003E-2</v>
      </c>
      <c r="M2444" s="108"/>
      <c r="N2444" s="108"/>
      <c r="O2444" s="189">
        <f t="shared" si="76"/>
        <v>42583</v>
      </c>
      <c r="Q2444" s="185">
        <f t="shared" si="77"/>
        <v>1.0000000000000286E-4</v>
      </c>
    </row>
    <row r="2445" spans="1:17" x14ac:dyDescent="0.25">
      <c r="A2445" s="105">
        <v>42604</v>
      </c>
      <c r="B2445" t="s">
        <v>121</v>
      </c>
      <c r="C2445" s="108">
        <v>3.3599999999999998E-2</v>
      </c>
      <c r="D2445" s="108">
        <v>3.5499999999999997E-2</v>
      </c>
      <c r="E2445" s="108">
        <v>4.1799999999999997E-2</v>
      </c>
      <c r="F2445" s="108">
        <v>3.6999999999999998E-2</v>
      </c>
      <c r="G2445" s="187">
        <v>0</v>
      </c>
      <c r="H2445" s="108"/>
      <c r="I2445" s="108">
        <v>3.2500000000000001E-2</v>
      </c>
      <c r="J2445" s="108"/>
      <c r="K2445" s="108">
        <v>3.56E-2</v>
      </c>
      <c r="L2445" s="108">
        <v>4.2000000000000003E-2</v>
      </c>
      <c r="M2445" s="108"/>
      <c r="N2445" s="108"/>
      <c r="O2445" s="189">
        <f t="shared" si="76"/>
        <v>42583</v>
      </c>
      <c r="Q2445" s="185">
        <f t="shared" si="77"/>
        <v>1.0000000000000286E-4</v>
      </c>
    </row>
    <row r="2446" spans="1:17" x14ac:dyDescent="0.25">
      <c r="A2446" s="105">
        <v>42605</v>
      </c>
      <c r="B2446" t="s">
        <v>121</v>
      </c>
      <c r="C2446" s="108">
        <v>3.3599999999999998E-2</v>
      </c>
      <c r="D2446" s="108">
        <v>3.5499999999999997E-2</v>
      </c>
      <c r="E2446" s="108">
        <v>4.1599999999999998E-2</v>
      </c>
      <c r="F2446" s="108">
        <v>3.6900000000000002E-2</v>
      </c>
      <c r="G2446" s="187">
        <v>0</v>
      </c>
      <c r="H2446" s="108"/>
      <c r="I2446" s="108">
        <v>3.2500000000000001E-2</v>
      </c>
      <c r="J2446" s="108"/>
      <c r="K2446" s="108">
        <v>3.56E-2</v>
      </c>
      <c r="L2446" s="108">
        <v>4.1900000000000007E-2</v>
      </c>
      <c r="M2446" s="108"/>
      <c r="N2446" s="108"/>
      <c r="O2446" s="189">
        <f t="shared" si="76"/>
        <v>42583</v>
      </c>
      <c r="Q2446" s="185">
        <f t="shared" si="77"/>
        <v>1.0000000000000286E-4</v>
      </c>
    </row>
    <row r="2447" spans="1:17" x14ac:dyDescent="0.25">
      <c r="A2447" s="105">
        <v>42606</v>
      </c>
      <c r="B2447" t="s">
        <v>121</v>
      </c>
      <c r="C2447" s="108">
        <v>3.3599999999999998E-2</v>
      </c>
      <c r="D2447" s="108">
        <v>3.56E-2</v>
      </c>
      <c r="E2447" s="108">
        <v>4.1700000000000001E-2</v>
      </c>
      <c r="F2447" s="108">
        <v>3.6999999999999998E-2</v>
      </c>
      <c r="G2447" s="187">
        <v>0</v>
      </c>
      <c r="H2447" s="108"/>
      <c r="I2447" s="108">
        <v>3.2500000000000001E-2</v>
      </c>
      <c r="J2447" s="108"/>
      <c r="K2447" s="108">
        <v>3.5699999999999996E-2</v>
      </c>
      <c r="L2447" s="108">
        <v>4.2000000000000003E-2</v>
      </c>
      <c r="M2447" s="108"/>
      <c r="N2447" s="108"/>
      <c r="O2447" s="189">
        <f t="shared" si="76"/>
        <v>42583</v>
      </c>
      <c r="Q2447" s="185">
        <f t="shared" si="77"/>
        <v>9.9999999999995925E-5</v>
      </c>
    </row>
    <row r="2448" spans="1:17" x14ac:dyDescent="0.25">
      <c r="A2448" s="105">
        <v>42607</v>
      </c>
      <c r="B2448" t="s">
        <v>121</v>
      </c>
      <c r="C2448" s="108">
        <v>3.3799999999999997E-2</v>
      </c>
      <c r="D2448" s="108">
        <v>3.5799999999999998E-2</v>
      </c>
      <c r="E2448" s="108">
        <v>4.1799999999999997E-2</v>
      </c>
      <c r="F2448" s="108">
        <v>3.7100000000000001E-2</v>
      </c>
      <c r="G2448" s="187">
        <v>0</v>
      </c>
      <c r="H2448" s="108"/>
      <c r="I2448" s="108">
        <v>3.27E-2</v>
      </c>
      <c r="J2448" s="108"/>
      <c r="K2448" s="108">
        <v>3.5900000000000001E-2</v>
      </c>
      <c r="L2448" s="108">
        <v>4.2099999999999999E-2</v>
      </c>
      <c r="M2448" s="108"/>
      <c r="N2448" s="108"/>
      <c r="O2448" s="189">
        <f t="shared" si="76"/>
        <v>42583</v>
      </c>
      <c r="Q2448" s="185">
        <f t="shared" si="77"/>
        <v>1.0000000000000286E-4</v>
      </c>
    </row>
    <row r="2449" spans="1:17" x14ac:dyDescent="0.25">
      <c r="A2449" s="105">
        <v>42608</v>
      </c>
      <c r="B2449" t="s">
        <v>121</v>
      </c>
      <c r="C2449" s="108">
        <v>3.4200000000000001E-2</v>
      </c>
      <c r="D2449" s="108">
        <v>3.6200000000000003E-2</v>
      </c>
      <c r="E2449" s="108">
        <v>4.2200000000000001E-2</v>
      </c>
      <c r="F2449" s="108">
        <v>3.7499999999999999E-2</v>
      </c>
      <c r="G2449" s="187">
        <v>0</v>
      </c>
      <c r="H2449" s="108"/>
      <c r="I2449" s="108">
        <v>3.3000000000000002E-2</v>
      </c>
      <c r="J2449" s="108"/>
      <c r="K2449" s="108">
        <v>3.6299999999999999E-2</v>
      </c>
      <c r="L2449" s="108">
        <v>4.2500000000000003E-2</v>
      </c>
      <c r="M2449" s="108"/>
      <c r="N2449" s="108"/>
      <c r="O2449" s="189">
        <f t="shared" si="76"/>
        <v>42583</v>
      </c>
      <c r="Q2449" s="185">
        <f t="shared" si="77"/>
        <v>9.9999999999995925E-5</v>
      </c>
    </row>
    <row r="2450" spans="1:17" x14ac:dyDescent="0.25">
      <c r="A2450" s="105">
        <v>42611</v>
      </c>
      <c r="B2450" t="s">
        <v>121</v>
      </c>
      <c r="C2450" s="108">
        <v>3.3300000000000003E-2</v>
      </c>
      <c r="D2450" s="108">
        <v>3.5299999999999998E-2</v>
      </c>
      <c r="E2450" s="108">
        <v>4.1300000000000003E-2</v>
      </c>
      <c r="F2450" s="108">
        <v>3.6600000000000001E-2</v>
      </c>
      <c r="G2450" s="187">
        <v>0</v>
      </c>
      <c r="H2450" s="108"/>
      <c r="I2450" s="108">
        <v>3.2199999999999999E-2</v>
      </c>
      <c r="J2450" s="108"/>
      <c r="K2450" s="108">
        <v>3.5400000000000001E-2</v>
      </c>
      <c r="L2450" s="108">
        <v>4.1599999999999998E-2</v>
      </c>
      <c r="M2450" s="108"/>
      <c r="N2450" s="108"/>
      <c r="O2450" s="189">
        <f t="shared" si="76"/>
        <v>42583</v>
      </c>
      <c r="Q2450" s="185">
        <f t="shared" si="77"/>
        <v>1.0000000000000286E-4</v>
      </c>
    </row>
    <row r="2451" spans="1:17" x14ac:dyDescent="0.25">
      <c r="A2451" s="105">
        <v>42612</v>
      </c>
      <c r="B2451" t="s">
        <v>121</v>
      </c>
      <c r="C2451" s="108">
        <v>3.3500000000000002E-2</v>
      </c>
      <c r="D2451" s="108">
        <v>3.5499999999999997E-2</v>
      </c>
      <c r="E2451" s="108">
        <v>4.1500000000000002E-2</v>
      </c>
      <c r="F2451" s="108">
        <v>3.6799999999999999E-2</v>
      </c>
      <c r="G2451" s="187">
        <v>0</v>
      </c>
      <c r="H2451" s="108"/>
      <c r="I2451" s="108">
        <v>3.2400000000000005E-2</v>
      </c>
      <c r="J2451" s="108"/>
      <c r="K2451" s="108">
        <v>3.56E-2</v>
      </c>
      <c r="L2451" s="108">
        <v>4.1900000000000007E-2</v>
      </c>
      <c r="M2451" s="108"/>
      <c r="N2451" s="108"/>
      <c r="O2451" s="189">
        <f t="shared" si="76"/>
        <v>42583</v>
      </c>
      <c r="Q2451" s="185">
        <f t="shared" si="77"/>
        <v>1.0000000000000286E-4</v>
      </c>
    </row>
    <row r="2452" spans="1:17" x14ac:dyDescent="0.25">
      <c r="A2452" s="105">
        <v>42613</v>
      </c>
      <c r="B2452" t="s">
        <v>121</v>
      </c>
      <c r="C2452" s="108">
        <v>3.3500000000000002E-2</v>
      </c>
      <c r="D2452" s="108">
        <v>3.5400000000000001E-2</v>
      </c>
      <c r="E2452" s="108">
        <v>4.1500000000000002E-2</v>
      </c>
      <c r="F2452" s="108">
        <v>3.6799999999999999E-2</v>
      </c>
      <c r="G2452" s="187">
        <v>0</v>
      </c>
      <c r="H2452" s="108"/>
      <c r="I2452" s="108">
        <v>3.2400000000000005E-2</v>
      </c>
      <c r="J2452" s="108"/>
      <c r="K2452" s="108">
        <v>3.5499999999999997E-2</v>
      </c>
      <c r="L2452" s="108">
        <v>4.1900000000000007E-2</v>
      </c>
      <c r="M2452" s="108"/>
      <c r="N2452" s="108"/>
      <c r="O2452" s="189">
        <f t="shared" si="76"/>
        <v>42583</v>
      </c>
      <c r="Q2452" s="185">
        <f t="shared" si="77"/>
        <v>9.9999999999995925E-5</v>
      </c>
    </row>
    <row r="2453" spans="1:17" x14ac:dyDescent="0.25">
      <c r="A2453" s="105">
        <v>42614</v>
      </c>
      <c r="B2453" t="s">
        <v>121</v>
      </c>
      <c r="C2453" s="108">
        <v>3.3500000000000002E-2</v>
      </c>
      <c r="D2453" s="108">
        <v>3.5400000000000001E-2</v>
      </c>
      <c r="E2453" s="108">
        <v>4.1500000000000002E-2</v>
      </c>
      <c r="F2453" s="108">
        <v>3.6799999999999999E-2</v>
      </c>
      <c r="G2453" s="187">
        <v>0</v>
      </c>
      <c r="H2453" s="108"/>
      <c r="I2453" s="108">
        <v>3.2400000000000005E-2</v>
      </c>
      <c r="J2453" s="108"/>
      <c r="K2453" s="108">
        <v>3.5499999999999997E-2</v>
      </c>
      <c r="L2453" s="108">
        <v>4.1900000000000007E-2</v>
      </c>
      <c r="M2453" s="108"/>
      <c r="N2453" s="108"/>
      <c r="O2453" s="189">
        <f t="shared" si="76"/>
        <v>42614</v>
      </c>
      <c r="Q2453" s="185">
        <f t="shared" si="77"/>
        <v>9.9999999999995925E-5</v>
      </c>
    </row>
    <row r="2454" spans="1:17" x14ac:dyDescent="0.25">
      <c r="A2454" s="105">
        <v>42615</v>
      </c>
      <c r="B2454" t="s">
        <v>121</v>
      </c>
      <c r="C2454" s="108">
        <v>3.39E-2</v>
      </c>
      <c r="D2454" s="108">
        <v>3.5799999999999998E-2</v>
      </c>
      <c r="E2454" s="108">
        <v>4.19E-2</v>
      </c>
      <c r="F2454" s="108">
        <v>3.7199999999999997E-2</v>
      </c>
      <c r="G2454" s="187">
        <v>0</v>
      </c>
      <c r="H2454" s="108"/>
      <c r="I2454" s="108">
        <v>3.2799999999999996E-2</v>
      </c>
      <c r="J2454" s="108"/>
      <c r="K2454" s="108">
        <v>3.5900000000000001E-2</v>
      </c>
      <c r="L2454" s="108">
        <v>4.2300000000000004E-2</v>
      </c>
      <c r="M2454" s="108"/>
      <c r="N2454" s="108"/>
      <c r="O2454" s="189">
        <f t="shared" si="76"/>
        <v>42614</v>
      </c>
      <c r="Q2454" s="185">
        <f t="shared" si="77"/>
        <v>1.0000000000000286E-4</v>
      </c>
    </row>
    <row r="2455" spans="1:17" x14ac:dyDescent="0.25">
      <c r="A2455" s="105">
        <v>42619</v>
      </c>
      <c r="B2455" t="s">
        <v>121</v>
      </c>
      <c r="C2455" s="108">
        <v>3.3500000000000002E-2</v>
      </c>
      <c r="D2455" s="108">
        <v>3.5400000000000001E-2</v>
      </c>
      <c r="E2455" s="108">
        <v>4.1599999999999998E-2</v>
      </c>
      <c r="F2455" s="108">
        <v>3.6799999999999999E-2</v>
      </c>
      <c r="G2455" s="187">
        <v>0</v>
      </c>
      <c r="H2455" s="108"/>
      <c r="I2455" s="108">
        <v>3.2500000000000001E-2</v>
      </c>
      <c r="J2455" s="108"/>
      <c r="K2455" s="108">
        <v>3.56E-2</v>
      </c>
      <c r="L2455" s="108">
        <v>4.1900000000000007E-2</v>
      </c>
      <c r="M2455" s="108"/>
      <c r="N2455" s="108"/>
      <c r="O2455" s="189">
        <f t="shared" si="76"/>
        <v>42614</v>
      </c>
      <c r="Q2455" s="185">
        <f t="shared" si="77"/>
        <v>1.9999999999999879E-4</v>
      </c>
    </row>
    <row r="2456" spans="1:17" x14ac:dyDescent="0.25">
      <c r="A2456" s="105">
        <v>42620</v>
      </c>
      <c r="B2456" t="s">
        <v>121</v>
      </c>
      <c r="C2456" s="108">
        <v>3.3399999999999999E-2</v>
      </c>
      <c r="D2456" s="108">
        <v>3.5400000000000001E-2</v>
      </c>
      <c r="E2456" s="108">
        <v>4.1500000000000002E-2</v>
      </c>
      <c r="F2456" s="108">
        <v>3.6799999999999999E-2</v>
      </c>
      <c r="G2456" s="187">
        <v>0</v>
      </c>
      <c r="H2456" s="108"/>
      <c r="I2456" s="108">
        <v>3.2799999999999996E-2</v>
      </c>
      <c r="J2456" s="108"/>
      <c r="K2456" s="108">
        <v>3.56E-2</v>
      </c>
      <c r="L2456" s="108">
        <v>4.1900000000000007E-2</v>
      </c>
      <c r="M2456" s="108"/>
      <c r="N2456" s="108"/>
      <c r="O2456" s="189">
        <f t="shared" si="76"/>
        <v>42614</v>
      </c>
      <c r="Q2456" s="185">
        <f t="shared" si="77"/>
        <v>1.9999999999999879E-4</v>
      </c>
    </row>
    <row r="2457" spans="1:17" x14ac:dyDescent="0.25">
      <c r="A2457" s="105">
        <v>42621</v>
      </c>
      <c r="B2457" t="s">
        <v>121</v>
      </c>
      <c r="C2457" s="108">
        <v>3.4299999999999997E-2</v>
      </c>
      <c r="D2457" s="108">
        <v>3.6299999999999999E-2</v>
      </c>
      <c r="E2457" s="108">
        <v>4.2299999999999997E-2</v>
      </c>
      <c r="F2457" s="108">
        <v>3.7600000000000001E-2</v>
      </c>
      <c r="G2457" s="187">
        <v>0</v>
      </c>
      <c r="H2457" s="108"/>
      <c r="I2457" s="108">
        <v>3.3599999999999998E-2</v>
      </c>
      <c r="J2457" s="108"/>
      <c r="K2457" s="108">
        <v>3.6499999999999998E-2</v>
      </c>
      <c r="L2457" s="108">
        <v>4.2800000000000005E-2</v>
      </c>
      <c r="M2457" s="108"/>
      <c r="N2457" s="108"/>
      <c r="O2457" s="189">
        <f t="shared" si="76"/>
        <v>42614</v>
      </c>
      <c r="Q2457" s="185">
        <f t="shared" si="77"/>
        <v>1.9999999999999879E-4</v>
      </c>
    </row>
    <row r="2458" spans="1:17" x14ac:dyDescent="0.25">
      <c r="A2458" s="105">
        <v>42622</v>
      </c>
      <c r="B2458" t="s">
        <v>121</v>
      </c>
      <c r="C2458" s="108">
        <v>3.5000000000000003E-2</v>
      </c>
      <c r="D2458" s="108">
        <v>3.6900000000000002E-2</v>
      </c>
      <c r="E2458" s="108">
        <v>4.2900000000000001E-2</v>
      </c>
      <c r="F2458" s="108">
        <v>3.8300000000000001E-2</v>
      </c>
      <c r="G2458" s="187">
        <v>0</v>
      </c>
      <c r="H2458" s="108"/>
      <c r="I2458" s="108">
        <v>3.4300000000000004E-2</v>
      </c>
      <c r="J2458" s="108"/>
      <c r="K2458" s="108">
        <v>3.7100000000000001E-2</v>
      </c>
      <c r="L2458" s="108">
        <v>4.3400000000000001E-2</v>
      </c>
      <c r="M2458" s="108"/>
      <c r="N2458" s="108"/>
      <c r="O2458" s="189">
        <f t="shared" si="76"/>
        <v>42614</v>
      </c>
      <c r="Q2458" s="185">
        <f t="shared" si="77"/>
        <v>1.9999999999999879E-4</v>
      </c>
    </row>
    <row r="2459" spans="1:17" x14ac:dyDescent="0.25">
      <c r="A2459" s="105">
        <v>42625</v>
      </c>
      <c r="B2459" t="s">
        <v>121</v>
      </c>
      <c r="C2459" s="108">
        <v>3.5000000000000003E-2</v>
      </c>
      <c r="D2459" s="108">
        <v>3.6999999999999998E-2</v>
      </c>
      <c r="E2459" s="108">
        <v>4.2999999999999997E-2</v>
      </c>
      <c r="F2459" s="108">
        <v>3.8300000000000001E-2</v>
      </c>
      <c r="G2459" s="187">
        <v>0</v>
      </c>
      <c r="H2459" s="108"/>
      <c r="I2459" s="108">
        <v>3.4300000000000004E-2</v>
      </c>
      <c r="J2459" s="108"/>
      <c r="K2459" s="108">
        <v>3.7199999999999997E-2</v>
      </c>
      <c r="L2459" s="108">
        <v>4.36E-2</v>
      </c>
      <c r="M2459" s="108"/>
      <c r="N2459" s="108"/>
      <c r="O2459" s="189">
        <f t="shared" si="76"/>
        <v>42614</v>
      </c>
      <c r="Q2459" s="185">
        <f t="shared" si="77"/>
        <v>1.9999999999999879E-4</v>
      </c>
    </row>
    <row r="2460" spans="1:17" x14ac:dyDescent="0.25">
      <c r="A2460" s="105">
        <v>42626</v>
      </c>
      <c r="B2460" t="s">
        <v>121</v>
      </c>
      <c r="C2460" s="108">
        <v>3.5799999999999998E-2</v>
      </c>
      <c r="D2460" s="108">
        <v>3.7699999999999997E-2</v>
      </c>
      <c r="E2460" s="108">
        <v>4.3799999999999999E-2</v>
      </c>
      <c r="F2460" s="108">
        <v>3.9100000000000003E-2</v>
      </c>
      <c r="G2460" s="187">
        <v>0</v>
      </c>
      <c r="H2460" s="108"/>
      <c r="I2460" s="108">
        <v>3.5099999999999999E-2</v>
      </c>
      <c r="J2460" s="108"/>
      <c r="K2460" s="108">
        <v>3.7999999999999999E-2</v>
      </c>
      <c r="L2460" s="108">
        <v>4.4299999999999999E-2</v>
      </c>
      <c r="M2460" s="108"/>
      <c r="N2460" s="108"/>
      <c r="O2460" s="189">
        <f t="shared" si="76"/>
        <v>42614</v>
      </c>
      <c r="Q2460" s="185">
        <f t="shared" si="77"/>
        <v>3.0000000000000165E-4</v>
      </c>
    </row>
    <row r="2461" spans="1:17" x14ac:dyDescent="0.25">
      <c r="A2461" s="105">
        <v>42627</v>
      </c>
      <c r="B2461" t="s">
        <v>121</v>
      </c>
      <c r="C2461" s="108">
        <v>3.56E-2</v>
      </c>
      <c r="D2461" s="108">
        <v>3.7499999999999999E-2</v>
      </c>
      <c r="E2461" s="108">
        <v>4.3499999999999997E-2</v>
      </c>
      <c r="F2461" s="108">
        <v>3.8899999999999997E-2</v>
      </c>
      <c r="G2461" s="187">
        <v>0</v>
      </c>
      <c r="H2461" s="108"/>
      <c r="I2461" s="108">
        <v>3.5000000000000003E-2</v>
      </c>
      <c r="J2461" s="108"/>
      <c r="K2461" s="108">
        <v>3.7699999999999997E-2</v>
      </c>
      <c r="L2461" s="108">
        <v>4.4000000000000004E-2</v>
      </c>
      <c r="M2461" s="108"/>
      <c r="N2461" s="108"/>
      <c r="O2461" s="189">
        <f t="shared" si="76"/>
        <v>42614</v>
      </c>
      <c r="Q2461" s="185">
        <f t="shared" si="77"/>
        <v>1.9999999999999879E-4</v>
      </c>
    </row>
    <row r="2462" spans="1:17" x14ac:dyDescent="0.25">
      <c r="A2462" s="105">
        <v>42628</v>
      </c>
      <c r="B2462" t="s">
        <v>121</v>
      </c>
      <c r="C2462" s="108">
        <v>3.5900000000000001E-2</v>
      </c>
      <c r="D2462" s="108">
        <v>3.78E-2</v>
      </c>
      <c r="E2462" s="108">
        <v>4.3799999999999999E-2</v>
      </c>
      <c r="F2462" s="108">
        <v>3.9199999999999999E-2</v>
      </c>
      <c r="G2462" s="187">
        <v>0</v>
      </c>
      <c r="H2462" s="108"/>
      <c r="I2462" s="108">
        <v>3.5200000000000002E-2</v>
      </c>
      <c r="J2462" s="108"/>
      <c r="K2462" s="108">
        <v>3.7999999999999999E-2</v>
      </c>
      <c r="L2462" s="108">
        <v>4.4299999999999999E-2</v>
      </c>
      <c r="M2462" s="108"/>
      <c r="N2462" s="108"/>
      <c r="O2462" s="189">
        <f t="shared" si="76"/>
        <v>42614</v>
      </c>
      <c r="Q2462" s="185">
        <f t="shared" si="77"/>
        <v>1.9999999999999879E-4</v>
      </c>
    </row>
    <row r="2463" spans="1:17" x14ac:dyDescent="0.25">
      <c r="A2463" s="105">
        <v>42629</v>
      </c>
      <c r="B2463" t="s">
        <v>121</v>
      </c>
      <c r="C2463" s="108">
        <v>3.5700000000000003E-2</v>
      </c>
      <c r="D2463" s="108">
        <v>3.7600000000000001E-2</v>
      </c>
      <c r="E2463" s="108">
        <v>4.3700000000000003E-2</v>
      </c>
      <c r="F2463" s="108">
        <v>3.9E-2</v>
      </c>
      <c r="G2463" s="187">
        <v>0</v>
      </c>
      <c r="H2463" s="108"/>
      <c r="I2463" s="108">
        <v>3.5099999999999999E-2</v>
      </c>
      <c r="J2463" s="108"/>
      <c r="K2463" s="108">
        <v>3.78E-2</v>
      </c>
      <c r="L2463" s="108">
        <v>4.41E-2</v>
      </c>
      <c r="M2463" s="108"/>
      <c r="N2463" s="108"/>
      <c r="O2463" s="189">
        <f t="shared" si="76"/>
        <v>42614</v>
      </c>
      <c r="Q2463" s="185">
        <f t="shared" si="77"/>
        <v>1.9999999999999879E-4</v>
      </c>
    </row>
    <row r="2464" spans="1:17" x14ac:dyDescent="0.25">
      <c r="A2464" s="105">
        <v>42632</v>
      </c>
      <c r="B2464" t="s">
        <v>121</v>
      </c>
      <c r="C2464" s="108">
        <v>3.56E-2</v>
      </c>
      <c r="D2464" s="108">
        <v>3.7499999999999999E-2</v>
      </c>
      <c r="E2464" s="108">
        <v>4.36E-2</v>
      </c>
      <c r="F2464" s="108">
        <v>3.8899999999999997E-2</v>
      </c>
      <c r="G2464" s="187">
        <v>0</v>
      </c>
      <c r="H2464" s="108"/>
      <c r="I2464" s="108">
        <v>3.5000000000000003E-2</v>
      </c>
      <c r="J2464" s="108"/>
      <c r="K2464" s="108">
        <v>3.7699999999999997E-2</v>
      </c>
      <c r="L2464" s="108">
        <v>4.4000000000000004E-2</v>
      </c>
      <c r="M2464" s="108"/>
      <c r="N2464" s="108"/>
      <c r="O2464" s="189">
        <f t="shared" si="76"/>
        <v>42614</v>
      </c>
      <c r="Q2464" s="185">
        <f t="shared" si="77"/>
        <v>1.9999999999999879E-4</v>
      </c>
    </row>
    <row r="2465" spans="1:17" x14ac:dyDescent="0.25">
      <c r="A2465" s="105">
        <v>42633</v>
      </c>
      <c r="B2465" t="s">
        <v>121</v>
      </c>
      <c r="C2465" s="108">
        <v>3.5499999999999997E-2</v>
      </c>
      <c r="D2465" s="108">
        <v>3.7400000000000003E-2</v>
      </c>
      <c r="E2465" s="108">
        <v>4.3499999999999997E-2</v>
      </c>
      <c r="F2465" s="108">
        <v>3.8800000000000001E-2</v>
      </c>
      <c r="G2465" s="187">
        <v>0</v>
      </c>
      <c r="H2465" s="108"/>
      <c r="I2465" s="108">
        <v>3.5000000000000003E-2</v>
      </c>
      <c r="J2465" s="108"/>
      <c r="K2465" s="108">
        <v>3.7599999999999995E-2</v>
      </c>
      <c r="L2465" s="108">
        <v>4.3899999999999995E-2</v>
      </c>
      <c r="M2465" s="108"/>
      <c r="N2465" s="108"/>
      <c r="O2465" s="189">
        <f t="shared" si="76"/>
        <v>42614</v>
      </c>
      <c r="Q2465" s="185">
        <f t="shared" si="77"/>
        <v>1.9999999999999185E-4</v>
      </c>
    </row>
    <row r="2466" spans="1:17" x14ac:dyDescent="0.25">
      <c r="A2466" s="105">
        <v>42634</v>
      </c>
      <c r="B2466" t="s">
        <v>121</v>
      </c>
      <c r="C2466" s="108">
        <v>3.5200000000000002E-2</v>
      </c>
      <c r="D2466" s="108">
        <v>3.7100000000000001E-2</v>
      </c>
      <c r="E2466" s="108">
        <v>4.3200000000000002E-2</v>
      </c>
      <c r="F2466" s="108">
        <v>3.85E-2</v>
      </c>
      <c r="G2466" s="187">
        <v>0</v>
      </c>
      <c r="H2466" s="108"/>
      <c r="I2466" s="108">
        <v>3.4700000000000002E-2</v>
      </c>
      <c r="J2466" s="108"/>
      <c r="K2466" s="108">
        <v>3.73E-2</v>
      </c>
      <c r="L2466" s="108">
        <v>4.36E-2</v>
      </c>
      <c r="M2466" s="108"/>
      <c r="N2466" s="108"/>
      <c r="O2466" s="189">
        <f t="shared" si="76"/>
        <v>42614</v>
      </c>
      <c r="Q2466" s="185">
        <f t="shared" si="77"/>
        <v>1.9999999999999879E-4</v>
      </c>
    </row>
    <row r="2467" spans="1:17" x14ac:dyDescent="0.25">
      <c r="A2467" s="105">
        <v>42635</v>
      </c>
      <c r="B2467" t="s">
        <v>121</v>
      </c>
      <c r="C2467" s="108">
        <v>3.4700000000000002E-2</v>
      </c>
      <c r="D2467" s="108">
        <v>3.6600000000000001E-2</v>
      </c>
      <c r="E2467" s="108">
        <v>4.2799999999999998E-2</v>
      </c>
      <c r="F2467" s="108">
        <v>3.7999999999999999E-2</v>
      </c>
      <c r="G2467" s="187">
        <v>0</v>
      </c>
      <c r="H2467" s="108"/>
      <c r="I2467" s="108">
        <v>3.44E-2</v>
      </c>
      <c r="J2467" s="108"/>
      <c r="K2467" s="108">
        <v>3.6799999999999999E-2</v>
      </c>
      <c r="L2467" s="108">
        <v>4.3200000000000002E-2</v>
      </c>
      <c r="M2467" s="108"/>
      <c r="N2467" s="108"/>
      <c r="O2467" s="189">
        <f t="shared" si="76"/>
        <v>42614</v>
      </c>
      <c r="Q2467" s="185">
        <f t="shared" si="77"/>
        <v>1.9999999999999879E-4</v>
      </c>
    </row>
    <row r="2468" spans="1:17" x14ac:dyDescent="0.25">
      <c r="A2468" s="105">
        <v>42636</v>
      </c>
      <c r="B2468" t="s">
        <v>121</v>
      </c>
      <c r="C2468" s="108">
        <v>3.4599999999999999E-2</v>
      </c>
      <c r="D2468" s="108">
        <v>3.6499999999999998E-2</v>
      </c>
      <c r="E2468" s="108">
        <v>4.2599999999999999E-2</v>
      </c>
      <c r="F2468" s="108">
        <v>3.7900000000000003E-2</v>
      </c>
      <c r="G2468" s="187">
        <v>0</v>
      </c>
      <c r="H2468" s="108"/>
      <c r="I2468" s="108">
        <v>3.44E-2</v>
      </c>
      <c r="J2468" s="108"/>
      <c r="K2468" s="108">
        <v>3.6600000000000001E-2</v>
      </c>
      <c r="L2468" s="108">
        <v>4.2999999999999997E-2</v>
      </c>
      <c r="M2468" s="108"/>
      <c r="N2468" s="108"/>
      <c r="O2468" s="189">
        <f t="shared" si="76"/>
        <v>42614</v>
      </c>
      <c r="Q2468" s="185">
        <f t="shared" si="77"/>
        <v>1.0000000000000286E-4</v>
      </c>
    </row>
    <row r="2469" spans="1:17" x14ac:dyDescent="0.25">
      <c r="A2469" s="105">
        <v>42639</v>
      </c>
      <c r="B2469" t="s">
        <v>121</v>
      </c>
      <c r="C2469" s="108">
        <v>3.44E-2</v>
      </c>
      <c r="D2469" s="108">
        <v>3.6400000000000002E-2</v>
      </c>
      <c r="E2469" s="108">
        <v>4.2500000000000003E-2</v>
      </c>
      <c r="F2469" s="108">
        <v>3.78E-2</v>
      </c>
      <c r="G2469" s="187">
        <v>0</v>
      </c>
      <c r="H2469" s="108"/>
      <c r="I2469" s="108">
        <v>3.4300000000000004E-2</v>
      </c>
      <c r="J2469" s="108"/>
      <c r="K2469" s="108">
        <v>3.6499999999999998E-2</v>
      </c>
      <c r="L2469" s="108">
        <v>4.2900000000000001E-2</v>
      </c>
      <c r="M2469" s="108"/>
      <c r="N2469" s="108"/>
      <c r="O2469" s="189">
        <f t="shared" si="76"/>
        <v>42614</v>
      </c>
      <c r="Q2469" s="185">
        <f t="shared" si="77"/>
        <v>9.9999999999995925E-5</v>
      </c>
    </row>
    <row r="2470" spans="1:17" x14ac:dyDescent="0.25">
      <c r="A2470" s="105">
        <v>42640</v>
      </c>
      <c r="B2470" t="s">
        <v>121</v>
      </c>
      <c r="C2470" s="108">
        <v>3.39E-2</v>
      </c>
      <c r="D2470" s="108">
        <v>3.5900000000000001E-2</v>
      </c>
      <c r="E2470" s="108">
        <v>4.2099999999999999E-2</v>
      </c>
      <c r="F2470" s="108">
        <v>3.73E-2</v>
      </c>
      <c r="G2470" s="187">
        <v>0</v>
      </c>
      <c r="H2470" s="108"/>
      <c r="I2470" s="108">
        <v>3.39E-2</v>
      </c>
      <c r="J2470" s="108"/>
      <c r="K2470" s="108">
        <v>3.61E-2</v>
      </c>
      <c r="L2470" s="108">
        <v>4.2500000000000003E-2</v>
      </c>
      <c r="M2470" s="108"/>
      <c r="N2470" s="108"/>
      <c r="O2470" s="189">
        <f t="shared" si="76"/>
        <v>42614</v>
      </c>
      <c r="Q2470" s="185">
        <f t="shared" si="77"/>
        <v>1.9999999999999879E-4</v>
      </c>
    </row>
    <row r="2471" spans="1:17" x14ac:dyDescent="0.25">
      <c r="A2471" s="105">
        <v>42641</v>
      </c>
      <c r="B2471" t="s">
        <v>121</v>
      </c>
      <c r="C2471" s="108">
        <v>3.4099999999999998E-2</v>
      </c>
      <c r="D2471" s="108">
        <v>3.5999999999999997E-2</v>
      </c>
      <c r="E2471" s="108">
        <v>4.2200000000000001E-2</v>
      </c>
      <c r="F2471" s="108">
        <v>3.7400000000000003E-2</v>
      </c>
      <c r="G2471" s="187">
        <v>0</v>
      </c>
      <c r="H2471" s="108"/>
      <c r="I2471" s="108">
        <v>3.39E-2</v>
      </c>
      <c r="J2471" s="108"/>
      <c r="K2471" s="108">
        <v>3.6200000000000003E-2</v>
      </c>
      <c r="L2471" s="108">
        <v>4.2599999999999999E-2</v>
      </c>
      <c r="M2471" s="108"/>
      <c r="N2471" s="108"/>
      <c r="O2471" s="189">
        <f t="shared" si="76"/>
        <v>42614</v>
      </c>
      <c r="Q2471" s="185">
        <f t="shared" si="77"/>
        <v>2.0000000000000573E-4</v>
      </c>
    </row>
    <row r="2472" spans="1:17" x14ac:dyDescent="0.25">
      <c r="A2472" s="105">
        <v>42642</v>
      </c>
      <c r="B2472" t="s">
        <v>121</v>
      </c>
      <c r="C2472" s="108">
        <v>3.39E-2</v>
      </c>
      <c r="D2472" s="108">
        <v>3.5799999999999998E-2</v>
      </c>
      <c r="E2472" s="108">
        <v>4.2000000000000003E-2</v>
      </c>
      <c r="F2472" s="108">
        <v>3.7199999999999997E-2</v>
      </c>
      <c r="G2472" s="187">
        <v>0</v>
      </c>
      <c r="H2472" s="108"/>
      <c r="I2472" s="108">
        <v>3.3700000000000001E-2</v>
      </c>
      <c r="J2472" s="108"/>
      <c r="K2472" s="108">
        <v>3.6000000000000004E-2</v>
      </c>
      <c r="L2472" s="108">
        <v>4.2300000000000004E-2</v>
      </c>
      <c r="M2472" s="108"/>
      <c r="N2472" s="108"/>
      <c r="O2472" s="189">
        <f t="shared" si="76"/>
        <v>42614</v>
      </c>
      <c r="Q2472" s="185">
        <f t="shared" si="77"/>
        <v>2.0000000000000573E-4</v>
      </c>
    </row>
    <row r="2473" spans="1:17" x14ac:dyDescent="0.25">
      <c r="A2473" s="105">
        <v>42643</v>
      </c>
      <c r="B2473" t="s">
        <v>121</v>
      </c>
      <c r="C2473" s="108">
        <v>3.4599999999999999E-2</v>
      </c>
      <c r="D2473" s="108">
        <v>3.6400000000000002E-2</v>
      </c>
      <c r="E2473" s="108">
        <v>4.2599999999999999E-2</v>
      </c>
      <c r="F2473" s="108">
        <v>3.7900000000000003E-2</v>
      </c>
      <c r="G2473" s="187">
        <v>0</v>
      </c>
      <c r="H2473" s="108"/>
      <c r="I2473" s="108">
        <v>3.44E-2</v>
      </c>
      <c r="J2473" s="108"/>
      <c r="K2473" s="108">
        <v>3.6600000000000001E-2</v>
      </c>
      <c r="L2473" s="108">
        <v>4.2900000000000001E-2</v>
      </c>
      <c r="M2473" s="108"/>
      <c r="N2473" s="108"/>
      <c r="O2473" s="189">
        <f t="shared" si="76"/>
        <v>42614</v>
      </c>
      <c r="Q2473" s="185">
        <f t="shared" si="77"/>
        <v>1.9999999999999879E-4</v>
      </c>
    </row>
    <row r="2474" spans="1:17" x14ac:dyDescent="0.25">
      <c r="A2474" s="105">
        <v>42646</v>
      </c>
      <c r="B2474" t="s">
        <v>121</v>
      </c>
      <c r="C2474" s="108">
        <v>3.4599999999999999E-2</v>
      </c>
      <c r="D2474" s="108">
        <v>3.6400000000000002E-2</v>
      </c>
      <c r="E2474" s="108">
        <v>4.2599999999999999E-2</v>
      </c>
      <c r="F2474" s="108">
        <v>3.7900000000000003E-2</v>
      </c>
      <c r="G2474" s="187">
        <v>0</v>
      </c>
      <c r="H2474" s="108"/>
      <c r="I2474" s="108">
        <v>3.4299999999999997E-2</v>
      </c>
      <c r="J2474" s="108">
        <v>3.49E-2</v>
      </c>
      <c r="K2474" s="108">
        <v>3.6600000000000001E-2</v>
      </c>
      <c r="L2474" s="108">
        <v>4.2900000000000001E-2</v>
      </c>
      <c r="M2474" s="108">
        <v>3.7600000000000001E-2</v>
      </c>
      <c r="N2474" s="108"/>
      <c r="O2474" s="189">
        <f t="shared" si="76"/>
        <v>42644</v>
      </c>
      <c r="Q2474" s="185">
        <f t="shared" si="77"/>
        <v>1.9999999999999879E-4</v>
      </c>
    </row>
    <row r="2475" spans="1:17" x14ac:dyDescent="0.25">
      <c r="A2475" s="105">
        <v>42647</v>
      </c>
      <c r="B2475" t="s">
        <v>121</v>
      </c>
      <c r="C2475" s="108">
        <v>3.5299999999999998E-2</v>
      </c>
      <c r="D2475" s="108">
        <v>3.7100000000000001E-2</v>
      </c>
      <c r="E2475" s="108">
        <v>4.3200000000000002E-2</v>
      </c>
      <c r="F2475" s="108">
        <v>3.85E-2</v>
      </c>
      <c r="G2475" s="187">
        <v>0</v>
      </c>
      <c r="H2475" s="108"/>
      <c r="I2475" s="108">
        <v>3.49E-2</v>
      </c>
      <c r="J2475" s="108">
        <v>3.56E-2</v>
      </c>
      <c r="K2475" s="108">
        <v>3.7199999999999997E-2</v>
      </c>
      <c r="L2475" s="108">
        <v>4.3499999999999997E-2</v>
      </c>
      <c r="M2475" s="108">
        <v>3.8199999999999998E-2</v>
      </c>
      <c r="N2475" s="108"/>
      <c r="O2475" s="189">
        <f t="shared" si="76"/>
        <v>42644</v>
      </c>
      <c r="Q2475" s="185">
        <f t="shared" si="77"/>
        <v>9.9999999999995925E-5</v>
      </c>
    </row>
    <row r="2476" spans="1:17" x14ac:dyDescent="0.25">
      <c r="A2476" s="105">
        <v>42648</v>
      </c>
      <c r="B2476" t="s">
        <v>121</v>
      </c>
      <c r="C2476" s="108">
        <v>3.5499999999999997E-2</v>
      </c>
      <c r="D2476" s="108">
        <v>3.7400000000000003E-2</v>
      </c>
      <c r="E2476" s="108">
        <v>4.3299999999999998E-2</v>
      </c>
      <c r="F2476" s="108">
        <v>3.8699999999999998E-2</v>
      </c>
      <c r="G2476" s="187">
        <v>0</v>
      </c>
      <c r="H2476" s="108"/>
      <c r="I2476" s="108">
        <v>3.5099999999999999E-2</v>
      </c>
      <c r="J2476" s="108">
        <v>3.5799999999999998E-2</v>
      </c>
      <c r="K2476" s="108">
        <v>3.7499999999999999E-2</v>
      </c>
      <c r="L2476" s="108">
        <v>4.36E-2</v>
      </c>
      <c r="M2476" s="108">
        <v>3.8399999999999997E-2</v>
      </c>
      <c r="N2476" s="108"/>
      <c r="O2476" s="189">
        <f t="shared" si="76"/>
        <v>42644</v>
      </c>
      <c r="Q2476" s="185">
        <f t="shared" si="77"/>
        <v>9.9999999999995925E-5</v>
      </c>
    </row>
    <row r="2477" spans="1:17" x14ac:dyDescent="0.25">
      <c r="A2477" s="105">
        <v>42649</v>
      </c>
      <c r="B2477" t="s">
        <v>121</v>
      </c>
      <c r="C2477" s="108">
        <v>3.5700000000000003E-2</v>
      </c>
      <c r="D2477" s="108">
        <v>3.7499999999999999E-2</v>
      </c>
      <c r="E2477" s="108">
        <v>4.3299999999999998E-2</v>
      </c>
      <c r="F2477" s="108">
        <v>3.8800000000000001E-2</v>
      </c>
      <c r="G2477" s="187">
        <v>0</v>
      </c>
      <c r="H2477" s="108"/>
      <c r="I2477" s="108">
        <v>3.5299999999999998E-2</v>
      </c>
      <c r="J2477" s="108">
        <v>3.5900000000000001E-2</v>
      </c>
      <c r="K2477" s="108">
        <v>3.7600000000000001E-2</v>
      </c>
      <c r="L2477" s="108">
        <v>4.36E-2</v>
      </c>
      <c r="M2477" s="108">
        <v>3.85E-2</v>
      </c>
      <c r="N2477" s="108"/>
      <c r="O2477" s="189">
        <f t="shared" si="76"/>
        <v>42644</v>
      </c>
      <c r="Q2477" s="185">
        <f t="shared" si="77"/>
        <v>1.0000000000000286E-4</v>
      </c>
    </row>
    <row r="2478" spans="1:17" x14ac:dyDescent="0.25">
      <c r="A2478" s="105">
        <v>42650</v>
      </c>
      <c r="B2478" t="s">
        <v>121</v>
      </c>
      <c r="C2478" s="108">
        <v>3.5700000000000003E-2</v>
      </c>
      <c r="D2478" s="108">
        <v>3.7600000000000001E-2</v>
      </c>
      <c r="E2478" s="108">
        <v>4.3299999999999998E-2</v>
      </c>
      <c r="F2478" s="108">
        <v>3.8899999999999997E-2</v>
      </c>
      <c r="G2478" s="187">
        <v>0</v>
      </c>
      <c r="H2478" s="108"/>
      <c r="I2478" s="108">
        <v>3.5000000000000003E-2</v>
      </c>
      <c r="J2478" s="108">
        <v>3.5900000000000001E-2</v>
      </c>
      <c r="K2478" s="108">
        <v>3.7699999999999997E-2</v>
      </c>
      <c r="L2478" s="108">
        <v>4.36E-2</v>
      </c>
      <c r="M2478" s="108">
        <v>3.8600000000000002E-2</v>
      </c>
      <c r="N2478" s="108"/>
      <c r="O2478" s="189">
        <f t="shared" si="76"/>
        <v>42644</v>
      </c>
      <c r="Q2478" s="185">
        <f t="shared" si="77"/>
        <v>9.9999999999995925E-5</v>
      </c>
    </row>
    <row r="2479" spans="1:17" x14ac:dyDescent="0.25">
      <c r="A2479" s="105">
        <v>42654</v>
      </c>
      <c r="B2479" t="s">
        <v>121</v>
      </c>
      <c r="C2479" s="108">
        <v>3.5999999999999997E-2</v>
      </c>
      <c r="D2479" s="108">
        <v>3.78E-2</v>
      </c>
      <c r="E2479" s="108">
        <v>4.36E-2</v>
      </c>
      <c r="F2479" s="108">
        <v>3.9100000000000003E-2</v>
      </c>
      <c r="G2479" s="187">
        <v>0</v>
      </c>
      <c r="H2479" s="108"/>
      <c r="I2479" s="108">
        <v>3.5200000000000002E-2</v>
      </c>
      <c r="J2479" s="108">
        <v>3.5999999999999997E-2</v>
      </c>
      <c r="K2479" s="108">
        <v>3.7900000000000003E-2</v>
      </c>
      <c r="L2479" s="108">
        <v>4.3700000000000003E-2</v>
      </c>
      <c r="M2479" s="108">
        <v>3.8699999999999998E-2</v>
      </c>
      <c r="N2479" s="108"/>
      <c r="O2479" s="189">
        <f t="shared" si="76"/>
        <v>42644</v>
      </c>
      <c r="Q2479" s="185">
        <f t="shared" si="77"/>
        <v>1.0000000000000286E-4</v>
      </c>
    </row>
    <row r="2480" spans="1:17" x14ac:dyDescent="0.25">
      <c r="A2480" s="105">
        <v>42655</v>
      </c>
      <c r="B2480" t="s">
        <v>121</v>
      </c>
      <c r="C2480" s="108">
        <v>3.61E-2</v>
      </c>
      <c r="D2480" s="108">
        <v>3.7900000000000003E-2</v>
      </c>
      <c r="E2480" s="108">
        <v>4.3700000000000003E-2</v>
      </c>
      <c r="F2480" s="108">
        <v>3.9199999999999999E-2</v>
      </c>
      <c r="G2480" s="187">
        <v>0</v>
      </c>
      <c r="H2480" s="108"/>
      <c r="I2480" s="108">
        <v>3.5099999999999999E-2</v>
      </c>
      <c r="J2480" s="108">
        <v>3.61E-2</v>
      </c>
      <c r="K2480" s="108">
        <v>3.7900000000000003E-2</v>
      </c>
      <c r="L2480" s="108">
        <v>4.3900000000000002E-2</v>
      </c>
      <c r="M2480" s="108">
        <v>3.8800000000000001E-2</v>
      </c>
      <c r="N2480" s="108"/>
      <c r="O2480" s="189">
        <f t="shared" si="76"/>
        <v>42644</v>
      </c>
      <c r="Q2480" s="185">
        <f t="shared" si="77"/>
        <v>0</v>
      </c>
    </row>
    <row r="2481" spans="1:17" x14ac:dyDescent="0.25">
      <c r="A2481" s="105">
        <v>42656</v>
      </c>
      <c r="B2481" t="s">
        <v>121</v>
      </c>
      <c r="C2481" s="108">
        <v>3.5700000000000003E-2</v>
      </c>
      <c r="D2481" s="108">
        <v>3.7600000000000001E-2</v>
      </c>
      <c r="E2481" s="108">
        <v>4.3299999999999998E-2</v>
      </c>
      <c r="F2481" s="108">
        <v>3.8899999999999997E-2</v>
      </c>
      <c r="G2481" s="187">
        <v>0</v>
      </c>
      <c r="H2481" s="108"/>
      <c r="I2481" s="108">
        <v>3.4799999999999998E-2</v>
      </c>
      <c r="J2481" s="108">
        <v>3.5799999999999998E-2</v>
      </c>
      <c r="K2481" s="108">
        <v>3.7600000000000001E-2</v>
      </c>
      <c r="L2481" s="108">
        <v>4.3400000000000001E-2</v>
      </c>
      <c r="M2481" s="108">
        <v>3.85E-2</v>
      </c>
      <c r="N2481" s="108"/>
      <c r="O2481" s="189">
        <f t="shared" si="76"/>
        <v>42644</v>
      </c>
      <c r="Q2481" s="185">
        <f t="shared" si="77"/>
        <v>0</v>
      </c>
    </row>
    <row r="2482" spans="1:17" x14ac:dyDescent="0.25">
      <c r="A2482" s="105">
        <v>42657</v>
      </c>
      <c r="B2482" t="s">
        <v>121</v>
      </c>
      <c r="C2482" s="108">
        <v>3.6499999999999998E-2</v>
      </c>
      <c r="D2482" s="108">
        <v>3.8300000000000001E-2</v>
      </c>
      <c r="E2482" s="108">
        <v>4.41E-2</v>
      </c>
      <c r="F2482" s="108">
        <v>3.9600000000000003E-2</v>
      </c>
      <c r="G2482" s="187">
        <v>0</v>
      </c>
      <c r="H2482" s="108"/>
      <c r="I2482" s="108">
        <v>3.56E-2</v>
      </c>
      <c r="J2482" s="108">
        <v>3.6600000000000001E-2</v>
      </c>
      <c r="K2482" s="108">
        <v>3.8300000000000001E-2</v>
      </c>
      <c r="L2482" s="108">
        <v>4.4299999999999999E-2</v>
      </c>
      <c r="M2482" s="108">
        <v>3.9199999999999999E-2</v>
      </c>
      <c r="N2482" s="108"/>
      <c r="O2482" s="189">
        <f t="shared" si="76"/>
        <v>42644</v>
      </c>
      <c r="Q2482" s="185">
        <f t="shared" si="77"/>
        <v>0</v>
      </c>
    </row>
    <row r="2483" spans="1:17" x14ac:dyDescent="0.25">
      <c r="A2483" s="105">
        <v>42660</v>
      </c>
      <c r="B2483" t="s">
        <v>121</v>
      </c>
      <c r="C2483" s="108">
        <v>3.61E-2</v>
      </c>
      <c r="D2483" s="108">
        <v>3.7999999999999999E-2</v>
      </c>
      <c r="E2483" s="108">
        <v>4.3700000000000003E-2</v>
      </c>
      <c r="F2483" s="108">
        <v>3.9300000000000002E-2</v>
      </c>
      <c r="G2483" s="187">
        <v>0</v>
      </c>
      <c r="H2483" s="108"/>
      <c r="I2483" s="108">
        <v>3.5200000000000002E-2</v>
      </c>
      <c r="J2483" s="108">
        <v>3.6200000000000003E-2</v>
      </c>
      <c r="K2483" s="108">
        <v>3.7999999999999999E-2</v>
      </c>
      <c r="L2483" s="108">
        <v>4.3900000000000002E-2</v>
      </c>
      <c r="M2483" s="108">
        <v>3.8899999999999997E-2</v>
      </c>
      <c r="N2483" s="108"/>
      <c r="O2483" s="189">
        <f t="shared" si="76"/>
        <v>42644</v>
      </c>
      <c r="Q2483" s="185">
        <f t="shared" si="77"/>
        <v>0</v>
      </c>
    </row>
    <row r="2484" spans="1:17" x14ac:dyDescent="0.25">
      <c r="A2484" s="105">
        <v>42661</v>
      </c>
      <c r="B2484" t="s">
        <v>121</v>
      </c>
      <c r="C2484" s="108">
        <v>3.5999999999999997E-2</v>
      </c>
      <c r="D2484" s="108">
        <v>3.78E-2</v>
      </c>
      <c r="E2484" s="108">
        <v>4.3499999999999997E-2</v>
      </c>
      <c r="F2484" s="108">
        <v>3.9100000000000003E-2</v>
      </c>
      <c r="G2484" s="187">
        <v>0</v>
      </c>
      <c r="H2484" s="108"/>
      <c r="I2484" s="108">
        <v>3.4799999999999998E-2</v>
      </c>
      <c r="J2484" s="108">
        <v>3.61E-2</v>
      </c>
      <c r="K2484" s="108">
        <v>3.78E-2</v>
      </c>
      <c r="L2484" s="108">
        <v>4.3700000000000003E-2</v>
      </c>
      <c r="M2484" s="108">
        <v>3.8699999999999998E-2</v>
      </c>
      <c r="N2484" s="108"/>
      <c r="O2484" s="189">
        <f t="shared" si="76"/>
        <v>42644</v>
      </c>
      <c r="Q2484" s="185">
        <f t="shared" si="77"/>
        <v>0</v>
      </c>
    </row>
    <row r="2485" spans="1:17" x14ac:dyDescent="0.25">
      <c r="A2485" s="105">
        <v>42662</v>
      </c>
      <c r="B2485" t="s">
        <v>121</v>
      </c>
      <c r="C2485" s="108">
        <v>3.5999999999999997E-2</v>
      </c>
      <c r="D2485" s="108">
        <v>3.7699999999999997E-2</v>
      </c>
      <c r="E2485" s="108">
        <v>4.36E-2</v>
      </c>
      <c r="F2485" s="108">
        <v>3.9100000000000003E-2</v>
      </c>
      <c r="G2485" s="187">
        <v>0</v>
      </c>
      <c r="H2485" s="108"/>
      <c r="I2485" s="108">
        <v>3.4700000000000002E-2</v>
      </c>
      <c r="J2485" s="108">
        <v>3.5999999999999997E-2</v>
      </c>
      <c r="K2485" s="108">
        <v>3.78E-2</v>
      </c>
      <c r="L2485" s="108">
        <v>4.3799999999999999E-2</v>
      </c>
      <c r="M2485" s="108">
        <v>3.8600000000000002E-2</v>
      </c>
      <c r="N2485" s="108"/>
      <c r="O2485" s="189">
        <f t="shared" si="76"/>
        <v>42644</v>
      </c>
      <c r="Q2485" s="185">
        <f t="shared" si="77"/>
        <v>1.0000000000000286E-4</v>
      </c>
    </row>
    <row r="2486" spans="1:17" x14ac:dyDescent="0.25">
      <c r="A2486" s="105">
        <v>42663</v>
      </c>
      <c r="B2486" t="s">
        <v>121</v>
      </c>
      <c r="C2486" s="108">
        <v>3.5700000000000003E-2</v>
      </c>
      <c r="D2486" s="108">
        <v>3.7600000000000001E-2</v>
      </c>
      <c r="E2486" s="108">
        <v>4.3200000000000002E-2</v>
      </c>
      <c r="F2486" s="108">
        <v>3.8800000000000001E-2</v>
      </c>
      <c r="G2486" s="187">
        <v>0</v>
      </c>
      <c r="H2486" s="108"/>
      <c r="I2486" s="108">
        <v>3.4599999999999999E-2</v>
      </c>
      <c r="J2486" s="108">
        <v>3.5799999999999998E-2</v>
      </c>
      <c r="K2486" s="108">
        <v>3.7600000000000001E-2</v>
      </c>
      <c r="L2486" s="108">
        <v>4.3499999999999997E-2</v>
      </c>
      <c r="M2486" s="108">
        <v>3.8399999999999997E-2</v>
      </c>
      <c r="N2486" s="108"/>
      <c r="O2486" s="189">
        <f t="shared" si="76"/>
        <v>42644</v>
      </c>
      <c r="Q2486" s="185">
        <f t="shared" si="77"/>
        <v>0</v>
      </c>
    </row>
    <row r="2487" spans="1:17" x14ac:dyDescent="0.25">
      <c r="A2487" s="105">
        <v>42664</v>
      </c>
      <c r="B2487" t="s">
        <v>121</v>
      </c>
      <c r="C2487" s="108">
        <v>3.56E-2</v>
      </c>
      <c r="D2487" s="108">
        <v>3.7499999999999999E-2</v>
      </c>
      <c r="E2487" s="108">
        <v>4.2999999999999997E-2</v>
      </c>
      <c r="F2487" s="108">
        <v>3.8699999999999998E-2</v>
      </c>
      <c r="G2487" s="187">
        <v>0</v>
      </c>
      <c r="H2487" s="108"/>
      <c r="I2487" s="108">
        <v>3.4500000000000003E-2</v>
      </c>
      <c r="J2487" s="108">
        <v>3.5799999999999998E-2</v>
      </c>
      <c r="K2487" s="108">
        <v>3.7499999999999999E-2</v>
      </c>
      <c r="L2487" s="108">
        <v>4.3400000000000001E-2</v>
      </c>
      <c r="M2487" s="108">
        <v>3.8300000000000001E-2</v>
      </c>
      <c r="N2487" s="108"/>
      <c r="O2487" s="189">
        <f t="shared" si="76"/>
        <v>42644</v>
      </c>
      <c r="Q2487" s="185">
        <f t="shared" si="77"/>
        <v>0</v>
      </c>
    </row>
    <row r="2488" spans="1:17" x14ac:dyDescent="0.25">
      <c r="A2488" s="105">
        <v>42667</v>
      </c>
      <c r="B2488" t="s">
        <v>121</v>
      </c>
      <c r="C2488" s="108">
        <v>3.5900000000000001E-2</v>
      </c>
      <c r="D2488" s="108">
        <v>3.7699999999999997E-2</v>
      </c>
      <c r="E2488" s="108">
        <v>4.3200000000000002E-2</v>
      </c>
      <c r="F2488" s="108">
        <v>3.8899999999999997E-2</v>
      </c>
      <c r="G2488" s="187">
        <v>0</v>
      </c>
      <c r="H2488" s="108"/>
      <c r="I2488" s="108">
        <v>3.4799999999999998E-2</v>
      </c>
      <c r="J2488" s="108">
        <v>3.61E-2</v>
      </c>
      <c r="K2488" s="108">
        <v>3.78E-2</v>
      </c>
      <c r="L2488" s="108">
        <v>4.36E-2</v>
      </c>
      <c r="M2488" s="108">
        <v>3.8600000000000002E-2</v>
      </c>
      <c r="N2488" s="108"/>
      <c r="O2488" s="189">
        <f t="shared" si="76"/>
        <v>42644</v>
      </c>
      <c r="Q2488" s="185">
        <f t="shared" si="77"/>
        <v>1.0000000000000286E-4</v>
      </c>
    </row>
    <row r="2489" spans="1:17" x14ac:dyDescent="0.25">
      <c r="A2489" s="105">
        <v>42668</v>
      </c>
      <c r="B2489" t="s">
        <v>121</v>
      </c>
      <c r="C2489" s="108">
        <v>3.5700000000000003E-2</v>
      </c>
      <c r="D2489" s="108">
        <v>3.7499999999999999E-2</v>
      </c>
      <c r="E2489" s="108">
        <v>4.2999999999999997E-2</v>
      </c>
      <c r="F2489" s="108">
        <v>3.8699999999999998E-2</v>
      </c>
      <c r="G2489" s="187">
        <v>0</v>
      </c>
      <c r="H2489" s="108"/>
      <c r="I2489" s="108">
        <v>3.4700000000000002E-2</v>
      </c>
      <c r="J2489" s="108">
        <v>3.5999999999999997E-2</v>
      </c>
      <c r="K2489" s="108">
        <v>3.7699999999999997E-2</v>
      </c>
      <c r="L2489" s="108">
        <v>4.3499999999999997E-2</v>
      </c>
      <c r="M2489" s="108">
        <v>3.85E-2</v>
      </c>
      <c r="N2489" s="108"/>
      <c r="O2489" s="189">
        <f t="shared" si="76"/>
        <v>42644</v>
      </c>
      <c r="Q2489" s="185">
        <f t="shared" si="77"/>
        <v>1.9999999999999879E-4</v>
      </c>
    </row>
    <row r="2490" spans="1:17" x14ac:dyDescent="0.25">
      <c r="A2490" s="105">
        <v>42669</v>
      </c>
      <c r="B2490" t="s">
        <v>121</v>
      </c>
      <c r="C2490" s="108">
        <v>3.5999999999999997E-2</v>
      </c>
      <c r="D2490" s="108">
        <v>3.7900000000000003E-2</v>
      </c>
      <c r="E2490" s="108">
        <v>4.3400000000000001E-2</v>
      </c>
      <c r="F2490" s="108">
        <v>3.9100000000000003E-2</v>
      </c>
      <c r="G2490" s="187">
        <v>0</v>
      </c>
      <c r="H2490" s="108"/>
      <c r="I2490" s="108">
        <v>3.5200000000000002E-2</v>
      </c>
      <c r="J2490" s="108">
        <v>3.6400000000000002E-2</v>
      </c>
      <c r="K2490" s="108">
        <v>3.8100000000000002E-2</v>
      </c>
      <c r="L2490" s="108">
        <v>4.3900000000000002E-2</v>
      </c>
      <c r="M2490" s="108">
        <v>3.8899999999999997E-2</v>
      </c>
      <c r="N2490" s="108"/>
      <c r="O2490" s="189">
        <f t="shared" si="76"/>
        <v>42644</v>
      </c>
      <c r="Q2490" s="185">
        <f t="shared" si="77"/>
        <v>1.9999999999999879E-4</v>
      </c>
    </row>
    <row r="2491" spans="1:17" x14ac:dyDescent="0.25">
      <c r="A2491" s="105">
        <v>42670</v>
      </c>
      <c r="B2491" t="s">
        <v>121</v>
      </c>
      <c r="C2491" s="108">
        <v>3.6700000000000003E-2</v>
      </c>
      <c r="D2491" s="108">
        <v>3.85E-2</v>
      </c>
      <c r="E2491" s="108">
        <v>4.3900000000000002E-2</v>
      </c>
      <c r="F2491" s="108">
        <v>3.9699999999999999E-2</v>
      </c>
      <c r="G2491" s="187">
        <v>0</v>
      </c>
      <c r="H2491" s="108"/>
      <c r="I2491" s="108">
        <v>3.5900000000000001E-2</v>
      </c>
      <c r="J2491" s="108">
        <v>3.7100000000000001E-2</v>
      </c>
      <c r="K2491" s="108">
        <v>3.8699999999999998E-2</v>
      </c>
      <c r="L2491" s="108">
        <v>4.4400000000000002E-2</v>
      </c>
      <c r="M2491" s="108">
        <v>3.95E-2</v>
      </c>
      <c r="N2491" s="108"/>
      <c r="O2491" s="189">
        <f t="shared" si="76"/>
        <v>42644</v>
      </c>
      <c r="Q2491" s="185">
        <f t="shared" si="77"/>
        <v>1.9999999999999879E-4</v>
      </c>
    </row>
    <row r="2492" spans="1:17" x14ac:dyDescent="0.25">
      <c r="A2492" s="105">
        <v>42671</v>
      </c>
      <c r="B2492" t="s">
        <v>121</v>
      </c>
      <c r="C2492" s="108">
        <v>3.6799999999999999E-2</v>
      </c>
      <c r="D2492" s="108">
        <v>3.8600000000000002E-2</v>
      </c>
      <c r="E2492" s="108">
        <v>4.3999999999999997E-2</v>
      </c>
      <c r="F2492" s="108">
        <v>3.9800000000000002E-2</v>
      </c>
      <c r="G2492" s="187">
        <v>0</v>
      </c>
      <c r="H2492" s="108"/>
      <c r="I2492" s="108">
        <v>3.6400000000000002E-2</v>
      </c>
      <c r="J2492" s="108">
        <v>3.7199999999999997E-2</v>
      </c>
      <c r="K2492" s="108">
        <v>3.8899999999999997E-2</v>
      </c>
      <c r="L2492" s="108">
        <v>4.4600000000000001E-2</v>
      </c>
      <c r="M2492" s="108">
        <v>3.9699999999999999E-2</v>
      </c>
      <c r="N2492" s="108"/>
      <c r="O2492" s="189">
        <f t="shared" si="76"/>
        <v>42644</v>
      </c>
      <c r="Q2492" s="185">
        <f t="shared" si="77"/>
        <v>2.9999999999999472E-4</v>
      </c>
    </row>
    <row r="2493" spans="1:17" x14ac:dyDescent="0.25">
      <c r="A2493" s="105">
        <v>42674</v>
      </c>
      <c r="B2493" t="s">
        <v>121</v>
      </c>
      <c r="C2493" s="108">
        <v>3.6499999999999998E-2</v>
      </c>
      <c r="D2493" s="108">
        <v>3.8300000000000001E-2</v>
      </c>
      <c r="E2493" s="108">
        <v>4.3799999999999999E-2</v>
      </c>
      <c r="F2493" s="108">
        <v>3.95E-2</v>
      </c>
      <c r="G2493" s="187">
        <v>0</v>
      </c>
      <c r="H2493" s="108"/>
      <c r="I2493" s="108">
        <v>3.61E-2</v>
      </c>
      <c r="J2493" s="108">
        <v>3.6999999999999998E-2</v>
      </c>
      <c r="K2493" s="108">
        <v>3.8600000000000002E-2</v>
      </c>
      <c r="L2493" s="108">
        <v>4.4499999999999998E-2</v>
      </c>
      <c r="M2493" s="108">
        <v>3.95E-2</v>
      </c>
      <c r="N2493" s="108"/>
      <c r="O2493" s="189">
        <f t="shared" si="76"/>
        <v>42644</v>
      </c>
      <c r="Q2493" s="185">
        <f t="shared" si="77"/>
        <v>3.0000000000000165E-4</v>
      </c>
    </row>
    <row r="2494" spans="1:17" x14ac:dyDescent="0.25">
      <c r="A2494" s="105">
        <v>42675</v>
      </c>
      <c r="B2494" t="s">
        <v>121</v>
      </c>
      <c r="C2494" s="108">
        <v>3.6299999999999999E-2</v>
      </c>
      <c r="D2494" s="108">
        <v>3.8100000000000002E-2</v>
      </c>
      <c r="E2494" s="108">
        <v>4.3700000000000003E-2</v>
      </c>
      <c r="F2494" s="108">
        <v>3.9399999999999998E-2</v>
      </c>
      <c r="G2494" s="187">
        <v>0</v>
      </c>
      <c r="H2494" s="108"/>
      <c r="I2494" s="108">
        <v>3.5999999999999997E-2</v>
      </c>
      <c r="J2494" s="108">
        <v>3.6799999999999999E-2</v>
      </c>
      <c r="K2494" s="108">
        <v>3.85E-2</v>
      </c>
      <c r="L2494" s="108">
        <v>4.4400000000000002E-2</v>
      </c>
      <c r="M2494" s="108">
        <v>3.9399999999999998E-2</v>
      </c>
      <c r="N2494" s="108"/>
      <c r="O2494" s="189">
        <f t="shared" si="76"/>
        <v>42675</v>
      </c>
      <c r="Q2494" s="185">
        <f t="shared" si="77"/>
        <v>3.9999999999999758E-4</v>
      </c>
    </row>
    <row r="2495" spans="1:17" x14ac:dyDescent="0.25">
      <c r="A2495" s="105">
        <v>42676</v>
      </c>
      <c r="B2495" t="s">
        <v>121</v>
      </c>
      <c r="C2495" s="108">
        <v>3.6200000000000003E-2</v>
      </c>
      <c r="D2495" s="108">
        <v>3.8100000000000002E-2</v>
      </c>
      <c r="E2495" s="108">
        <v>4.36E-2</v>
      </c>
      <c r="F2495" s="108">
        <v>3.9300000000000002E-2</v>
      </c>
      <c r="G2495" s="187">
        <v>0</v>
      </c>
      <c r="H2495" s="108"/>
      <c r="I2495" s="108">
        <v>3.61E-2</v>
      </c>
      <c r="J2495" s="108">
        <v>3.6799999999999999E-2</v>
      </c>
      <c r="K2495" s="108">
        <v>3.85E-2</v>
      </c>
      <c r="L2495" s="108">
        <v>4.4400000000000002E-2</v>
      </c>
      <c r="M2495" s="108">
        <v>3.9399999999999998E-2</v>
      </c>
      <c r="N2495" s="108"/>
      <c r="O2495" s="189">
        <f t="shared" si="76"/>
        <v>42675</v>
      </c>
      <c r="Q2495" s="185">
        <f t="shared" si="77"/>
        <v>3.9999999999999758E-4</v>
      </c>
    </row>
    <row r="2496" spans="1:17" x14ac:dyDescent="0.25">
      <c r="A2496" s="105">
        <v>42677</v>
      </c>
      <c r="B2496" t="s">
        <v>121</v>
      </c>
      <c r="C2496" s="108">
        <v>3.6600000000000001E-2</v>
      </c>
      <c r="D2496" s="108">
        <v>3.8399999999999997E-2</v>
      </c>
      <c r="E2496" s="108">
        <v>4.3999999999999997E-2</v>
      </c>
      <c r="F2496" s="108">
        <v>3.9699999999999999E-2</v>
      </c>
      <c r="G2496" s="187">
        <v>0</v>
      </c>
      <c r="H2496" s="108"/>
      <c r="I2496" s="108">
        <v>3.6499999999999998E-2</v>
      </c>
      <c r="J2496" s="108">
        <v>3.73E-2</v>
      </c>
      <c r="K2496" s="108">
        <v>3.8899999999999997E-2</v>
      </c>
      <c r="L2496" s="108">
        <v>4.4900000000000002E-2</v>
      </c>
      <c r="M2496" s="108">
        <v>3.9800000000000002E-2</v>
      </c>
      <c r="N2496" s="108"/>
      <c r="O2496" s="189">
        <f t="shared" si="76"/>
        <v>42675</v>
      </c>
      <c r="Q2496" s="185">
        <f t="shared" si="77"/>
        <v>5.0000000000000044E-4</v>
      </c>
    </row>
    <row r="2497" spans="1:17" x14ac:dyDescent="0.25">
      <c r="A2497" s="105">
        <v>42678</v>
      </c>
      <c r="B2497" t="s">
        <v>121</v>
      </c>
      <c r="C2497" s="108">
        <v>3.6299999999999999E-2</v>
      </c>
      <c r="D2497" s="108">
        <v>3.8100000000000002E-2</v>
      </c>
      <c r="E2497" s="108">
        <v>4.3799999999999999E-2</v>
      </c>
      <c r="F2497" s="108">
        <v>3.9399999999999998E-2</v>
      </c>
      <c r="G2497" s="187">
        <v>0</v>
      </c>
      <c r="H2497" s="108"/>
      <c r="I2497" s="108">
        <v>3.6200000000000003E-2</v>
      </c>
      <c r="J2497" s="108">
        <v>3.6999999999999998E-2</v>
      </c>
      <c r="K2497" s="108">
        <v>3.8600000000000002E-2</v>
      </c>
      <c r="L2497" s="108">
        <v>4.4600000000000001E-2</v>
      </c>
      <c r="M2497" s="108">
        <v>3.95E-2</v>
      </c>
      <c r="N2497" s="108"/>
      <c r="O2497" s="189">
        <f t="shared" si="76"/>
        <v>42675</v>
      </c>
      <c r="Q2497" s="185">
        <f t="shared" si="77"/>
        <v>5.0000000000000044E-4</v>
      </c>
    </row>
    <row r="2498" spans="1:17" x14ac:dyDescent="0.25">
      <c r="A2498" s="105">
        <v>42681</v>
      </c>
      <c r="B2498" t="s">
        <v>121</v>
      </c>
      <c r="C2498" s="108">
        <v>3.6600000000000001E-2</v>
      </c>
      <c r="D2498" s="108">
        <v>3.8399999999999997E-2</v>
      </c>
      <c r="E2498" s="108">
        <v>4.41E-2</v>
      </c>
      <c r="F2498" s="108">
        <v>3.9699999999999999E-2</v>
      </c>
      <c r="G2498" s="187">
        <v>0</v>
      </c>
      <c r="H2498" s="108"/>
      <c r="I2498" s="108">
        <v>3.6700000000000003E-2</v>
      </c>
      <c r="J2498" s="108">
        <v>3.7199999999999997E-2</v>
      </c>
      <c r="K2498" s="108">
        <v>3.8899999999999997E-2</v>
      </c>
      <c r="L2498" s="108">
        <v>4.4900000000000002E-2</v>
      </c>
      <c r="M2498" s="108">
        <v>3.9800000000000002E-2</v>
      </c>
      <c r="N2498" s="108"/>
      <c r="O2498" s="189">
        <f t="shared" si="76"/>
        <v>42675</v>
      </c>
      <c r="Q2498" s="185">
        <f t="shared" si="77"/>
        <v>5.0000000000000044E-4</v>
      </c>
    </row>
    <row r="2499" spans="1:17" x14ac:dyDescent="0.25">
      <c r="A2499" s="105">
        <v>42682</v>
      </c>
      <c r="B2499" t="s">
        <v>121</v>
      </c>
      <c r="C2499" s="108">
        <v>3.6799999999999999E-2</v>
      </c>
      <c r="D2499" s="108">
        <v>3.8600000000000002E-2</v>
      </c>
      <c r="E2499" s="108">
        <v>4.4200000000000003E-2</v>
      </c>
      <c r="F2499" s="108">
        <v>3.9899999999999998E-2</v>
      </c>
      <c r="G2499" s="187">
        <v>0</v>
      </c>
      <c r="H2499" s="108"/>
      <c r="I2499" s="108">
        <v>3.6999999999999998E-2</v>
      </c>
      <c r="J2499" s="108">
        <v>3.7400000000000003E-2</v>
      </c>
      <c r="K2499" s="108">
        <v>3.9100000000000003E-2</v>
      </c>
      <c r="L2499" s="108">
        <v>4.4999999999999998E-2</v>
      </c>
      <c r="M2499" s="108">
        <v>0.04</v>
      </c>
      <c r="N2499" s="108"/>
      <c r="O2499" s="189">
        <f t="shared" si="76"/>
        <v>42675</v>
      </c>
      <c r="Q2499" s="185">
        <f t="shared" si="77"/>
        <v>5.0000000000000044E-4</v>
      </c>
    </row>
    <row r="2500" spans="1:17" x14ac:dyDescent="0.25">
      <c r="A2500" s="105">
        <v>42683</v>
      </c>
      <c r="B2500" t="s">
        <v>121</v>
      </c>
      <c r="C2500" s="108">
        <v>3.9199999999999999E-2</v>
      </c>
      <c r="D2500" s="108">
        <v>4.0800000000000003E-2</v>
      </c>
      <c r="E2500" s="108">
        <v>4.6600000000000003E-2</v>
      </c>
      <c r="F2500" s="108">
        <v>4.2200000000000001E-2</v>
      </c>
      <c r="G2500" s="187">
        <v>0</v>
      </c>
      <c r="H2500" s="108"/>
      <c r="I2500" s="108">
        <v>3.85E-2</v>
      </c>
      <c r="J2500" s="108">
        <v>3.9699999999999999E-2</v>
      </c>
      <c r="K2500" s="108">
        <v>4.1300000000000003E-2</v>
      </c>
      <c r="L2500" s="108">
        <v>4.7300000000000002E-2</v>
      </c>
      <c r="M2500" s="108">
        <v>4.2200000000000001E-2</v>
      </c>
      <c r="N2500" s="108"/>
      <c r="O2500" s="189">
        <f t="shared" si="76"/>
        <v>42675</v>
      </c>
      <c r="Q2500" s="185">
        <f t="shared" si="77"/>
        <v>5.0000000000000044E-4</v>
      </c>
    </row>
    <row r="2501" spans="1:17" x14ac:dyDescent="0.25">
      <c r="A2501" s="105">
        <v>42684</v>
      </c>
      <c r="B2501" t="s">
        <v>121</v>
      </c>
      <c r="C2501" s="108">
        <v>3.9699999999999999E-2</v>
      </c>
      <c r="D2501" s="108">
        <v>4.1200000000000001E-2</v>
      </c>
      <c r="E2501" s="108">
        <v>4.7E-2</v>
      </c>
      <c r="F2501" s="108">
        <v>4.2599999999999999E-2</v>
      </c>
      <c r="G2501" s="187">
        <v>0</v>
      </c>
      <c r="H2501" s="108"/>
      <c r="I2501" s="108">
        <v>3.8699999999999998E-2</v>
      </c>
      <c r="J2501" s="108">
        <v>3.9600000000000003E-2</v>
      </c>
      <c r="K2501" s="108">
        <v>4.1500000000000002E-2</v>
      </c>
      <c r="L2501" s="108">
        <v>4.7500000000000001E-2</v>
      </c>
      <c r="M2501" s="108">
        <v>4.2299999999999997E-2</v>
      </c>
      <c r="N2501" s="108"/>
      <c r="O2501" s="189">
        <f t="shared" ref="O2501:O2564" si="78">DATE(YEAR(A2501),MONTH(A2501),1)</f>
        <v>42675</v>
      </c>
      <c r="Q2501" s="185">
        <f t="shared" ref="Q2501:Q2564" si="79">K2501-D2501</f>
        <v>3.0000000000000165E-4</v>
      </c>
    </row>
    <row r="2502" spans="1:17" x14ac:dyDescent="0.25">
      <c r="A2502" s="105">
        <v>42688</v>
      </c>
      <c r="B2502" t="s">
        <v>121</v>
      </c>
      <c r="C2502" s="108">
        <v>4.0399999999999998E-2</v>
      </c>
      <c r="D2502" s="108">
        <v>4.2000000000000003E-2</v>
      </c>
      <c r="E2502" s="108">
        <v>4.7800000000000002E-2</v>
      </c>
      <c r="F2502" s="108">
        <v>4.3400000000000001E-2</v>
      </c>
      <c r="G2502" s="187">
        <v>0</v>
      </c>
      <c r="H2502" s="108"/>
      <c r="I2502" s="108">
        <v>3.9699999999999999E-2</v>
      </c>
      <c r="J2502" s="108">
        <v>4.0399999999999998E-2</v>
      </c>
      <c r="K2502" s="108">
        <v>4.2200000000000001E-2</v>
      </c>
      <c r="L2502" s="108">
        <v>4.8300000000000003E-2</v>
      </c>
      <c r="M2502" s="108">
        <v>4.3099999999999999E-2</v>
      </c>
      <c r="N2502" s="108"/>
      <c r="O2502" s="189">
        <f t="shared" si="78"/>
        <v>42675</v>
      </c>
      <c r="Q2502" s="185">
        <f t="shared" si="79"/>
        <v>1.9999999999999879E-4</v>
      </c>
    </row>
    <row r="2503" spans="1:17" x14ac:dyDescent="0.25">
      <c r="A2503" s="105">
        <v>42689</v>
      </c>
      <c r="B2503" t="s">
        <v>121</v>
      </c>
      <c r="C2503" s="108">
        <v>4.02E-2</v>
      </c>
      <c r="D2503" s="108">
        <v>4.19E-2</v>
      </c>
      <c r="E2503" s="108">
        <v>4.7699999999999999E-2</v>
      </c>
      <c r="F2503" s="108">
        <v>4.3299999999999998E-2</v>
      </c>
      <c r="G2503" s="187">
        <v>0</v>
      </c>
      <c r="H2503" s="108"/>
      <c r="I2503" s="108">
        <v>3.9100000000000003E-2</v>
      </c>
      <c r="J2503" s="108">
        <v>4.0300000000000002E-2</v>
      </c>
      <c r="K2503" s="108">
        <v>4.2099999999999999E-2</v>
      </c>
      <c r="L2503" s="108">
        <v>4.82E-2</v>
      </c>
      <c r="M2503" s="108">
        <v>4.2999999999999997E-2</v>
      </c>
      <c r="N2503" s="108"/>
      <c r="O2503" s="189">
        <f t="shared" si="78"/>
        <v>42675</v>
      </c>
      <c r="Q2503" s="185">
        <f t="shared" si="79"/>
        <v>1.9999999999999879E-4</v>
      </c>
    </row>
    <row r="2504" spans="1:17" x14ac:dyDescent="0.25">
      <c r="A2504" s="105">
        <v>42690</v>
      </c>
      <c r="B2504" t="s">
        <v>121</v>
      </c>
      <c r="C2504" s="108">
        <v>3.9699999999999999E-2</v>
      </c>
      <c r="D2504" s="108">
        <v>4.1399999999999999E-2</v>
      </c>
      <c r="E2504" s="108">
        <v>4.7100000000000003E-2</v>
      </c>
      <c r="F2504" s="108">
        <v>4.2700000000000002E-2</v>
      </c>
      <c r="G2504" s="187">
        <v>0</v>
      </c>
      <c r="H2504" s="108"/>
      <c r="I2504" s="108">
        <v>3.8600000000000002E-2</v>
      </c>
      <c r="J2504" s="108">
        <v>3.9899999999999998E-2</v>
      </c>
      <c r="K2504" s="108">
        <v>4.1599999999999998E-2</v>
      </c>
      <c r="L2504" s="108">
        <v>4.7699999999999999E-2</v>
      </c>
      <c r="M2504" s="108">
        <v>4.2500000000000003E-2</v>
      </c>
      <c r="N2504" s="108"/>
      <c r="O2504" s="189">
        <f t="shared" si="78"/>
        <v>42675</v>
      </c>
      <c r="Q2504" s="185">
        <f t="shared" si="79"/>
        <v>1.9999999999999879E-4</v>
      </c>
    </row>
    <row r="2505" spans="1:17" x14ac:dyDescent="0.25">
      <c r="A2505" s="105">
        <v>42691</v>
      </c>
      <c r="B2505" t="s">
        <v>121</v>
      </c>
      <c r="C2505" s="108">
        <v>4.0300000000000002E-2</v>
      </c>
      <c r="D2505" s="108">
        <v>4.19E-2</v>
      </c>
      <c r="E2505" s="108">
        <v>4.7699999999999999E-2</v>
      </c>
      <c r="F2505" s="108">
        <v>4.3299999999999998E-2</v>
      </c>
      <c r="G2505" s="187">
        <v>0</v>
      </c>
      <c r="H2505" s="108"/>
      <c r="I2505" s="108">
        <v>3.9600000000000003E-2</v>
      </c>
      <c r="J2505" s="108">
        <v>4.0500000000000001E-2</v>
      </c>
      <c r="K2505" s="108">
        <v>4.2200000000000001E-2</v>
      </c>
      <c r="L2505" s="108">
        <v>4.8300000000000003E-2</v>
      </c>
      <c r="M2505" s="108">
        <v>4.3099999999999999E-2</v>
      </c>
      <c r="N2505" s="108"/>
      <c r="O2505" s="189">
        <f t="shared" si="78"/>
        <v>42675</v>
      </c>
      <c r="Q2505" s="185">
        <f t="shared" si="79"/>
        <v>3.0000000000000165E-4</v>
      </c>
    </row>
    <row r="2506" spans="1:17" x14ac:dyDescent="0.25">
      <c r="A2506" s="105">
        <v>42692</v>
      </c>
      <c r="B2506" t="s">
        <v>121</v>
      </c>
      <c r="C2506" s="108">
        <v>4.0500000000000001E-2</v>
      </c>
      <c r="D2506" s="108">
        <v>4.2200000000000001E-2</v>
      </c>
      <c r="E2506" s="108">
        <v>4.7899999999999998E-2</v>
      </c>
      <c r="F2506" s="108">
        <v>4.3499999999999997E-2</v>
      </c>
      <c r="G2506" s="187">
        <v>0</v>
      </c>
      <c r="H2506" s="108"/>
      <c r="I2506" s="108">
        <v>3.9899999999999998E-2</v>
      </c>
      <c r="J2506" s="108">
        <v>4.0800000000000003E-2</v>
      </c>
      <c r="K2506" s="108">
        <v>4.2500000000000003E-2</v>
      </c>
      <c r="L2506" s="108">
        <v>4.8599999999999997E-2</v>
      </c>
      <c r="M2506" s="108">
        <v>4.3400000000000001E-2</v>
      </c>
      <c r="N2506" s="108"/>
      <c r="O2506" s="189">
        <f t="shared" si="78"/>
        <v>42675</v>
      </c>
      <c r="Q2506" s="185">
        <f t="shared" si="79"/>
        <v>3.0000000000000165E-4</v>
      </c>
    </row>
    <row r="2507" spans="1:17" x14ac:dyDescent="0.25">
      <c r="A2507" s="105">
        <v>42695</v>
      </c>
      <c r="B2507" t="s">
        <v>121</v>
      </c>
      <c r="C2507" s="108">
        <v>4.0500000000000001E-2</v>
      </c>
      <c r="D2507" s="108">
        <v>4.2099999999999999E-2</v>
      </c>
      <c r="E2507" s="108">
        <v>4.7899999999999998E-2</v>
      </c>
      <c r="F2507" s="108">
        <v>4.3499999999999997E-2</v>
      </c>
      <c r="G2507" s="187">
        <v>0</v>
      </c>
      <c r="H2507" s="108"/>
      <c r="I2507" s="108">
        <v>0.04</v>
      </c>
      <c r="J2507" s="108">
        <v>4.0899999999999999E-2</v>
      </c>
      <c r="K2507" s="108">
        <v>4.2500000000000003E-2</v>
      </c>
      <c r="L2507" s="108">
        <v>4.8500000000000001E-2</v>
      </c>
      <c r="M2507" s="108">
        <v>4.3400000000000001E-2</v>
      </c>
      <c r="N2507" s="108"/>
      <c r="O2507" s="189">
        <f t="shared" si="78"/>
        <v>42675</v>
      </c>
      <c r="Q2507" s="185">
        <f t="shared" si="79"/>
        <v>4.0000000000000452E-4</v>
      </c>
    </row>
    <row r="2508" spans="1:17" x14ac:dyDescent="0.25">
      <c r="A2508" s="105">
        <v>42696</v>
      </c>
      <c r="B2508" t="s">
        <v>121</v>
      </c>
      <c r="C2508" s="108">
        <v>4.0399999999999998E-2</v>
      </c>
      <c r="D2508" s="108">
        <v>4.2099999999999999E-2</v>
      </c>
      <c r="E2508" s="108">
        <v>4.7800000000000002E-2</v>
      </c>
      <c r="F2508" s="108">
        <v>4.3400000000000001E-2</v>
      </c>
      <c r="G2508" s="187">
        <v>0</v>
      </c>
      <c r="H2508" s="108"/>
      <c r="I2508" s="108">
        <v>4.0099999999999997E-2</v>
      </c>
      <c r="J2508" s="108">
        <v>4.0800000000000003E-2</v>
      </c>
      <c r="K2508" s="108">
        <v>4.2500000000000003E-2</v>
      </c>
      <c r="L2508" s="108">
        <v>4.8399999999999999E-2</v>
      </c>
      <c r="M2508" s="108">
        <v>4.3299999999999998E-2</v>
      </c>
      <c r="N2508" s="108"/>
      <c r="O2508" s="189">
        <f t="shared" si="78"/>
        <v>42675</v>
      </c>
      <c r="Q2508" s="185">
        <f t="shared" si="79"/>
        <v>4.0000000000000452E-4</v>
      </c>
    </row>
    <row r="2509" spans="1:17" x14ac:dyDescent="0.25">
      <c r="A2509" s="105">
        <v>42699</v>
      </c>
      <c r="B2509" t="s">
        <v>71</v>
      </c>
      <c r="C2509" s="108">
        <v>4.07E-2</v>
      </c>
      <c r="D2509" s="108">
        <v>4.2200000000000001E-2</v>
      </c>
      <c r="E2509" s="108">
        <v>4.7899999999999998E-2</v>
      </c>
      <c r="F2509" s="108">
        <v>4.36E-2</v>
      </c>
      <c r="G2509" s="187">
        <v>0</v>
      </c>
      <c r="H2509" s="108"/>
      <c r="I2509" s="108">
        <v>4.02E-2</v>
      </c>
      <c r="J2509" s="108">
        <v>4.0800000000000003E-2</v>
      </c>
      <c r="K2509" s="108">
        <v>4.2599999999999999E-2</v>
      </c>
      <c r="L2509" s="108">
        <v>4.8399999999999999E-2</v>
      </c>
      <c r="M2509" s="108">
        <v>4.3400000000000001E-2</v>
      </c>
      <c r="N2509" s="108"/>
      <c r="O2509" s="189">
        <f t="shared" si="78"/>
        <v>42675</v>
      </c>
      <c r="Q2509" s="185">
        <f t="shared" si="79"/>
        <v>3.9999999999999758E-4</v>
      </c>
    </row>
    <row r="2510" spans="1:17" x14ac:dyDescent="0.25">
      <c r="A2510" s="105">
        <v>42702</v>
      </c>
      <c r="B2510" t="s">
        <v>71</v>
      </c>
      <c r="C2510" s="108">
        <v>4.02E-2</v>
      </c>
      <c r="D2510" s="108">
        <v>4.19E-2</v>
      </c>
      <c r="E2510" s="108">
        <v>4.7399999999999998E-2</v>
      </c>
      <c r="F2510" s="108">
        <v>4.3200000000000002E-2</v>
      </c>
      <c r="G2510" s="187">
        <v>0</v>
      </c>
      <c r="H2510" s="108"/>
      <c r="I2510" s="108">
        <v>3.9800000000000002E-2</v>
      </c>
      <c r="J2510" s="108">
        <v>4.0500000000000001E-2</v>
      </c>
      <c r="K2510" s="108">
        <v>4.2200000000000001E-2</v>
      </c>
      <c r="L2510" s="108">
        <v>4.7899999999999998E-2</v>
      </c>
      <c r="M2510" s="108">
        <v>4.2999999999999997E-2</v>
      </c>
      <c r="N2510" s="108"/>
      <c r="O2510" s="189">
        <f t="shared" si="78"/>
        <v>42675</v>
      </c>
      <c r="Q2510" s="185">
        <f t="shared" si="79"/>
        <v>3.0000000000000165E-4</v>
      </c>
    </row>
    <row r="2511" spans="1:17" x14ac:dyDescent="0.25">
      <c r="A2511" s="105">
        <v>42703</v>
      </c>
      <c r="B2511" t="s">
        <v>71</v>
      </c>
      <c r="C2511" s="108">
        <v>3.9899999999999998E-2</v>
      </c>
      <c r="D2511" s="108">
        <v>4.1599999999999998E-2</v>
      </c>
      <c r="E2511" s="108">
        <v>4.7100000000000003E-2</v>
      </c>
      <c r="F2511" s="108">
        <v>4.2900000000000001E-2</v>
      </c>
      <c r="G2511" s="187">
        <v>0</v>
      </c>
      <c r="H2511" s="108"/>
      <c r="I2511" s="108">
        <v>3.95E-2</v>
      </c>
      <c r="J2511" s="108">
        <v>4.02E-2</v>
      </c>
      <c r="K2511" s="108">
        <v>4.19E-2</v>
      </c>
      <c r="L2511" s="108">
        <v>4.7600000000000003E-2</v>
      </c>
      <c r="M2511" s="108">
        <v>4.2700000000000002E-2</v>
      </c>
      <c r="N2511" s="108"/>
      <c r="O2511" s="189">
        <f t="shared" si="78"/>
        <v>42675</v>
      </c>
      <c r="Q2511" s="185">
        <f t="shared" si="79"/>
        <v>3.0000000000000165E-4</v>
      </c>
    </row>
    <row r="2512" spans="1:17" x14ac:dyDescent="0.25">
      <c r="A2512" s="105">
        <v>42704</v>
      </c>
      <c r="B2512" t="s">
        <v>71</v>
      </c>
      <c r="C2512" s="108">
        <v>4.0599999999999997E-2</v>
      </c>
      <c r="D2512" s="108">
        <v>4.2200000000000001E-2</v>
      </c>
      <c r="E2512" s="108">
        <v>4.7699999999999999E-2</v>
      </c>
      <c r="F2512" s="108">
        <v>4.3499999999999997E-2</v>
      </c>
      <c r="G2512" s="187">
        <v>0</v>
      </c>
      <c r="H2512" s="108"/>
      <c r="I2512" s="108">
        <v>4.0099999999999997E-2</v>
      </c>
      <c r="J2512" s="108">
        <v>4.07E-2</v>
      </c>
      <c r="K2512" s="108">
        <v>4.24E-2</v>
      </c>
      <c r="L2512" s="108">
        <v>4.82E-2</v>
      </c>
      <c r="M2512" s="108">
        <v>4.3299999999999998E-2</v>
      </c>
      <c r="N2512" s="108"/>
      <c r="O2512" s="189">
        <f t="shared" si="78"/>
        <v>42675</v>
      </c>
      <c r="Q2512" s="185">
        <f t="shared" si="79"/>
        <v>1.9999999999999879E-4</v>
      </c>
    </row>
    <row r="2513" spans="1:17" x14ac:dyDescent="0.25">
      <c r="A2513" s="105">
        <v>42705</v>
      </c>
      <c r="B2513" t="s">
        <v>71</v>
      </c>
      <c r="C2513" s="108">
        <v>4.1300000000000003E-2</v>
      </c>
      <c r="D2513" s="108">
        <v>4.2900000000000001E-2</v>
      </c>
      <c r="E2513" s="108">
        <v>4.8300000000000003E-2</v>
      </c>
      <c r="F2513" s="108">
        <v>4.4200000000000003E-2</v>
      </c>
      <c r="G2513" s="187">
        <v>0</v>
      </c>
      <c r="H2513" s="108"/>
      <c r="I2513" s="108">
        <v>4.0800000000000003E-2</v>
      </c>
      <c r="J2513" s="108">
        <v>4.1300000000000003E-2</v>
      </c>
      <c r="K2513" s="108">
        <v>4.3099999999999999E-2</v>
      </c>
      <c r="L2513" s="108">
        <v>4.87E-2</v>
      </c>
      <c r="M2513" s="108">
        <v>4.3900000000000002E-2</v>
      </c>
      <c r="N2513" s="108"/>
      <c r="O2513" s="189">
        <f t="shared" si="78"/>
        <v>42705</v>
      </c>
      <c r="Q2513" s="185">
        <f t="shared" si="79"/>
        <v>1.9999999999999879E-4</v>
      </c>
    </row>
    <row r="2514" spans="1:17" x14ac:dyDescent="0.25">
      <c r="A2514" s="105">
        <v>42706</v>
      </c>
      <c r="B2514" t="s">
        <v>71</v>
      </c>
      <c r="C2514" s="108">
        <v>4.0899999999999999E-2</v>
      </c>
      <c r="D2514" s="108">
        <v>4.2599999999999999E-2</v>
      </c>
      <c r="E2514" s="108">
        <v>4.7899999999999998E-2</v>
      </c>
      <c r="F2514" s="108">
        <v>4.3799999999999999E-2</v>
      </c>
      <c r="G2514" s="187">
        <v>0</v>
      </c>
      <c r="H2514" s="108"/>
      <c r="I2514" s="108">
        <v>4.0300000000000002E-2</v>
      </c>
      <c r="J2514" s="108">
        <v>4.0899999999999999E-2</v>
      </c>
      <c r="K2514" s="108">
        <v>4.2700000000000002E-2</v>
      </c>
      <c r="L2514" s="108">
        <v>4.82E-2</v>
      </c>
      <c r="M2514" s="108">
        <v>4.3499999999999997E-2</v>
      </c>
      <c r="N2514" s="108"/>
      <c r="O2514" s="189">
        <f t="shared" si="78"/>
        <v>42705</v>
      </c>
      <c r="Q2514" s="185">
        <f t="shared" si="79"/>
        <v>1.0000000000000286E-4</v>
      </c>
    </row>
    <row r="2515" spans="1:17" x14ac:dyDescent="0.25">
      <c r="A2515" s="105">
        <v>42709</v>
      </c>
      <c r="B2515" t="s">
        <v>71</v>
      </c>
      <c r="C2515" s="108">
        <v>4.0800000000000003E-2</v>
      </c>
      <c r="D2515" s="108">
        <v>4.2500000000000003E-2</v>
      </c>
      <c r="E2515" s="108">
        <v>4.7800000000000002E-2</v>
      </c>
      <c r="F2515" s="108">
        <v>4.3700000000000003E-2</v>
      </c>
      <c r="G2515" s="187">
        <v>0</v>
      </c>
      <c r="H2515" s="108"/>
      <c r="I2515" s="108">
        <v>4.02E-2</v>
      </c>
      <c r="J2515" s="108">
        <v>4.0800000000000003E-2</v>
      </c>
      <c r="K2515" s="108">
        <v>4.2599999999999999E-2</v>
      </c>
      <c r="L2515" s="108">
        <v>4.8099999999999997E-2</v>
      </c>
      <c r="M2515" s="108">
        <v>4.3400000000000001E-2</v>
      </c>
      <c r="N2515" s="108"/>
      <c r="O2515" s="189">
        <f t="shared" si="78"/>
        <v>42705</v>
      </c>
      <c r="Q2515" s="185">
        <f t="shared" si="79"/>
        <v>9.9999999999995925E-5</v>
      </c>
    </row>
    <row r="2516" spans="1:17" x14ac:dyDescent="0.25">
      <c r="A2516" s="105">
        <v>42710</v>
      </c>
      <c r="B2516" t="s">
        <v>71</v>
      </c>
      <c r="C2516" s="108">
        <v>4.1099999999999998E-2</v>
      </c>
      <c r="D2516" s="108">
        <v>4.2700000000000002E-2</v>
      </c>
      <c r="E2516" s="108">
        <v>4.8000000000000001E-2</v>
      </c>
      <c r="F2516" s="108">
        <v>4.3900000000000002E-2</v>
      </c>
      <c r="G2516" s="187">
        <v>0</v>
      </c>
      <c r="H2516" s="108"/>
      <c r="I2516" s="108">
        <v>4.0399999999999998E-2</v>
      </c>
      <c r="J2516" s="108">
        <v>4.1099999999999998E-2</v>
      </c>
      <c r="K2516" s="108">
        <v>4.2799999999999998E-2</v>
      </c>
      <c r="L2516" s="108">
        <v>4.8300000000000003E-2</v>
      </c>
      <c r="M2516" s="108">
        <v>4.36E-2</v>
      </c>
      <c r="N2516" s="108"/>
      <c r="O2516" s="189">
        <f t="shared" si="78"/>
        <v>42705</v>
      </c>
      <c r="Q2516" s="185">
        <f t="shared" si="79"/>
        <v>9.9999999999995925E-5</v>
      </c>
    </row>
    <row r="2517" spans="1:17" x14ac:dyDescent="0.25">
      <c r="A2517" s="105">
        <v>42711</v>
      </c>
      <c r="B2517" t="s">
        <v>71</v>
      </c>
      <c r="C2517" s="108">
        <v>4.0599999999999997E-2</v>
      </c>
      <c r="D2517" s="108">
        <v>4.2099999999999999E-2</v>
      </c>
      <c r="E2517" s="108">
        <v>4.7399999999999998E-2</v>
      </c>
      <c r="F2517" s="108">
        <v>4.3400000000000001E-2</v>
      </c>
      <c r="G2517" s="187">
        <v>0</v>
      </c>
      <c r="H2517" s="108"/>
      <c r="I2517" s="108">
        <v>0.04</v>
      </c>
      <c r="J2517" s="108">
        <v>4.07E-2</v>
      </c>
      <c r="K2517" s="108">
        <v>4.2200000000000001E-2</v>
      </c>
      <c r="L2517" s="108">
        <v>4.7800000000000002E-2</v>
      </c>
      <c r="M2517" s="108">
        <v>4.3099999999999999E-2</v>
      </c>
      <c r="N2517" s="108"/>
      <c r="O2517" s="189">
        <f t="shared" si="78"/>
        <v>42705</v>
      </c>
      <c r="Q2517" s="185">
        <f t="shared" si="79"/>
        <v>1.0000000000000286E-4</v>
      </c>
    </row>
    <row r="2518" spans="1:17" x14ac:dyDescent="0.25">
      <c r="A2518" s="105">
        <v>42712</v>
      </c>
      <c r="B2518" t="s">
        <v>71</v>
      </c>
      <c r="C2518" s="108">
        <v>4.1000000000000002E-2</v>
      </c>
      <c r="D2518" s="108">
        <v>4.2599999999999999E-2</v>
      </c>
      <c r="E2518" s="108">
        <v>4.7899999999999998E-2</v>
      </c>
      <c r="F2518" s="108">
        <v>4.3799999999999999E-2</v>
      </c>
      <c r="G2518" s="187">
        <v>0</v>
      </c>
      <c r="H2518" s="108"/>
      <c r="I2518" s="108">
        <v>4.0500000000000001E-2</v>
      </c>
      <c r="J2518" s="108">
        <v>4.1200000000000001E-2</v>
      </c>
      <c r="K2518" s="108">
        <v>4.2700000000000002E-2</v>
      </c>
      <c r="L2518" s="108">
        <v>4.8300000000000003E-2</v>
      </c>
      <c r="M2518" s="108">
        <v>4.36E-2</v>
      </c>
      <c r="N2518" s="108"/>
      <c r="O2518" s="189">
        <f t="shared" si="78"/>
        <v>42705</v>
      </c>
      <c r="Q2518" s="185">
        <f t="shared" si="79"/>
        <v>1.0000000000000286E-4</v>
      </c>
    </row>
    <row r="2519" spans="1:17" x14ac:dyDescent="0.25">
      <c r="A2519" s="105">
        <v>42713</v>
      </c>
      <c r="B2519" t="s">
        <v>71</v>
      </c>
      <c r="C2519" s="108">
        <v>4.1599999999999998E-2</v>
      </c>
      <c r="D2519" s="108">
        <v>4.3200000000000002E-2</v>
      </c>
      <c r="E2519" s="108">
        <v>4.8599999999999997E-2</v>
      </c>
      <c r="F2519" s="108">
        <v>4.4499999999999998E-2</v>
      </c>
      <c r="G2519" s="187">
        <v>0</v>
      </c>
      <c r="H2519" s="108"/>
      <c r="I2519" s="108">
        <v>4.1200000000000001E-2</v>
      </c>
      <c r="J2519" s="108">
        <v>4.1799999999999997E-2</v>
      </c>
      <c r="K2519" s="108">
        <v>4.3400000000000001E-2</v>
      </c>
      <c r="L2519" s="108">
        <v>4.9000000000000002E-2</v>
      </c>
      <c r="M2519" s="108">
        <v>4.4299999999999999E-2</v>
      </c>
      <c r="N2519" s="108"/>
      <c r="O2519" s="189">
        <f t="shared" si="78"/>
        <v>42705</v>
      </c>
      <c r="Q2519" s="185">
        <f t="shared" si="79"/>
        <v>1.9999999999999879E-4</v>
      </c>
    </row>
    <row r="2520" spans="1:17" x14ac:dyDescent="0.25">
      <c r="A2520" s="105">
        <v>42716</v>
      </c>
      <c r="B2520" t="s">
        <v>71</v>
      </c>
      <c r="C2520" s="108">
        <v>4.1700000000000001E-2</v>
      </c>
      <c r="D2520" s="108">
        <v>4.3299999999999998E-2</v>
      </c>
      <c r="E2520" s="108">
        <v>4.8599999999999997E-2</v>
      </c>
      <c r="F2520" s="108">
        <v>4.4499999999999998E-2</v>
      </c>
      <c r="G2520" s="187">
        <v>0</v>
      </c>
      <c r="H2520" s="108"/>
      <c r="I2520" s="108">
        <v>4.1099999999999998E-2</v>
      </c>
      <c r="J2520" s="108">
        <v>4.19E-2</v>
      </c>
      <c r="K2520" s="108">
        <v>4.3400000000000001E-2</v>
      </c>
      <c r="L2520" s="108">
        <v>4.9000000000000002E-2</v>
      </c>
      <c r="M2520" s="108">
        <v>4.4299999999999999E-2</v>
      </c>
      <c r="N2520" s="108"/>
      <c r="O2520" s="189">
        <f t="shared" si="78"/>
        <v>42705</v>
      </c>
      <c r="Q2520" s="185">
        <f t="shared" si="79"/>
        <v>1.0000000000000286E-4</v>
      </c>
    </row>
    <row r="2521" spans="1:17" x14ac:dyDescent="0.25">
      <c r="A2521" s="105">
        <v>42717</v>
      </c>
      <c r="B2521" t="s">
        <v>71</v>
      </c>
      <c r="C2521" s="108">
        <v>4.1500000000000002E-2</v>
      </c>
      <c r="D2521" s="108">
        <v>4.3099999999999999E-2</v>
      </c>
      <c r="E2521" s="108">
        <v>4.8399999999999999E-2</v>
      </c>
      <c r="F2521" s="108">
        <v>4.4299999999999999E-2</v>
      </c>
      <c r="G2521" s="187">
        <v>0</v>
      </c>
      <c r="H2521" s="108"/>
      <c r="I2521" s="108">
        <v>4.0899999999999999E-2</v>
      </c>
      <c r="J2521" s="108">
        <v>4.1599999999999998E-2</v>
      </c>
      <c r="K2521" s="108">
        <v>4.3200000000000002E-2</v>
      </c>
      <c r="L2521" s="108">
        <v>4.87E-2</v>
      </c>
      <c r="M2521" s="108">
        <v>4.3999999999999997E-2</v>
      </c>
      <c r="N2521" s="108"/>
      <c r="O2521" s="189">
        <f t="shared" si="78"/>
        <v>42705</v>
      </c>
      <c r="Q2521" s="185">
        <f t="shared" si="79"/>
        <v>1.0000000000000286E-4</v>
      </c>
    </row>
    <row r="2522" spans="1:17" x14ac:dyDescent="0.25">
      <c r="A2522" s="105">
        <v>42718</v>
      </c>
      <c r="B2522" t="s">
        <v>71</v>
      </c>
      <c r="C2522" s="108">
        <v>4.1399999999999999E-2</v>
      </c>
      <c r="D2522" s="108">
        <v>4.2999999999999997E-2</v>
      </c>
      <c r="E2522" s="108">
        <v>4.8300000000000003E-2</v>
      </c>
      <c r="F2522" s="108">
        <v>4.4200000000000003E-2</v>
      </c>
      <c r="G2522" s="187">
        <v>0</v>
      </c>
      <c r="H2522" s="108"/>
      <c r="I2522" s="108">
        <v>4.0800000000000003E-2</v>
      </c>
      <c r="J2522" s="108">
        <v>4.1500000000000002E-2</v>
      </c>
      <c r="K2522" s="108">
        <v>4.3099999999999999E-2</v>
      </c>
      <c r="L2522" s="108">
        <v>4.8599999999999997E-2</v>
      </c>
      <c r="M2522" s="108">
        <v>4.3900000000000002E-2</v>
      </c>
      <c r="N2522" s="108"/>
      <c r="O2522" s="189">
        <f t="shared" si="78"/>
        <v>42705</v>
      </c>
      <c r="Q2522" s="185">
        <f t="shared" si="79"/>
        <v>1.0000000000000286E-4</v>
      </c>
    </row>
    <row r="2523" spans="1:17" x14ac:dyDescent="0.25">
      <c r="A2523" s="105">
        <v>42719</v>
      </c>
      <c r="B2523" t="s">
        <v>71</v>
      </c>
      <c r="C2523" s="108">
        <v>4.1399999999999999E-2</v>
      </c>
      <c r="D2523" s="108">
        <v>4.2999999999999997E-2</v>
      </c>
      <c r="E2523" s="108">
        <v>4.8099999999999997E-2</v>
      </c>
      <c r="F2523" s="108">
        <v>4.4200000000000003E-2</v>
      </c>
      <c r="G2523" s="187">
        <v>0</v>
      </c>
      <c r="H2523" s="108"/>
      <c r="I2523" s="108">
        <v>4.07E-2</v>
      </c>
      <c r="J2523" s="108">
        <v>4.1500000000000002E-2</v>
      </c>
      <c r="K2523" s="108">
        <v>4.3099999999999999E-2</v>
      </c>
      <c r="L2523" s="108">
        <v>4.8399999999999999E-2</v>
      </c>
      <c r="M2523" s="108">
        <v>4.3900000000000002E-2</v>
      </c>
      <c r="N2523" s="108"/>
      <c r="O2523" s="189">
        <f t="shared" si="78"/>
        <v>42705</v>
      </c>
      <c r="Q2523" s="185">
        <f t="shared" si="79"/>
        <v>1.0000000000000286E-4</v>
      </c>
    </row>
    <row r="2524" spans="1:17" x14ac:dyDescent="0.25">
      <c r="A2524" s="105">
        <v>42720</v>
      </c>
      <c r="B2524" t="s">
        <v>71</v>
      </c>
      <c r="C2524" s="108">
        <v>4.1799999999999997E-2</v>
      </c>
      <c r="D2524" s="108">
        <v>4.3299999999999998E-2</v>
      </c>
      <c r="E2524" s="108">
        <v>4.8500000000000001E-2</v>
      </c>
      <c r="F2524" s="108">
        <v>4.4499999999999998E-2</v>
      </c>
      <c r="G2524" s="187">
        <v>0</v>
      </c>
      <c r="H2524" s="108"/>
      <c r="I2524" s="108">
        <v>4.1099999999999998E-2</v>
      </c>
      <c r="J2524" s="108">
        <v>4.19E-2</v>
      </c>
      <c r="K2524" s="108">
        <v>4.3499999999999997E-2</v>
      </c>
      <c r="L2524" s="108">
        <v>4.8800000000000003E-2</v>
      </c>
      <c r="M2524" s="108">
        <v>4.4299999999999999E-2</v>
      </c>
      <c r="N2524" s="108"/>
      <c r="O2524" s="189">
        <f t="shared" si="78"/>
        <v>42705</v>
      </c>
      <c r="Q2524" s="185">
        <f t="shared" si="79"/>
        <v>1.9999999999999879E-4</v>
      </c>
    </row>
    <row r="2525" spans="1:17" x14ac:dyDescent="0.25">
      <c r="A2525" s="105">
        <v>42723</v>
      </c>
      <c r="B2525" t="s">
        <v>71</v>
      </c>
      <c r="C2525" s="108">
        <v>4.1099999999999998E-2</v>
      </c>
      <c r="D2525" s="108">
        <v>4.2700000000000002E-2</v>
      </c>
      <c r="E2525" s="108">
        <v>4.7800000000000002E-2</v>
      </c>
      <c r="F2525" s="108">
        <v>4.3900000000000002E-2</v>
      </c>
      <c r="G2525" s="187">
        <v>0</v>
      </c>
      <c r="H2525" s="108"/>
      <c r="I2525" s="108">
        <v>4.0500000000000001E-2</v>
      </c>
      <c r="J2525" s="108">
        <v>4.1200000000000001E-2</v>
      </c>
      <c r="K2525" s="108">
        <v>4.2900000000000001E-2</v>
      </c>
      <c r="L2525" s="108">
        <v>4.82E-2</v>
      </c>
      <c r="M2525" s="108">
        <v>4.36E-2</v>
      </c>
      <c r="N2525" s="108"/>
      <c r="O2525" s="189">
        <f t="shared" si="78"/>
        <v>42705</v>
      </c>
      <c r="Q2525" s="185">
        <f t="shared" si="79"/>
        <v>1.9999999999999879E-4</v>
      </c>
    </row>
    <row r="2526" spans="1:17" x14ac:dyDescent="0.25">
      <c r="A2526" s="105">
        <v>42724</v>
      </c>
      <c r="B2526" t="s">
        <v>71</v>
      </c>
      <c r="C2526" s="108">
        <v>4.1399999999999999E-2</v>
      </c>
      <c r="D2526" s="108">
        <v>4.2999999999999997E-2</v>
      </c>
      <c r="E2526" s="108">
        <v>4.8099999999999997E-2</v>
      </c>
      <c r="F2526" s="108">
        <v>4.4200000000000003E-2</v>
      </c>
      <c r="G2526" s="187">
        <v>0</v>
      </c>
      <c r="H2526" s="108"/>
      <c r="I2526" s="108">
        <v>4.0899999999999999E-2</v>
      </c>
      <c r="J2526" s="108">
        <v>4.1500000000000002E-2</v>
      </c>
      <c r="K2526" s="108">
        <v>4.3099999999999999E-2</v>
      </c>
      <c r="L2526" s="108">
        <v>4.8500000000000001E-2</v>
      </c>
      <c r="M2526" s="108">
        <v>4.3900000000000002E-2</v>
      </c>
      <c r="N2526" s="108"/>
      <c r="O2526" s="189">
        <f t="shared" si="78"/>
        <v>42705</v>
      </c>
      <c r="Q2526" s="185">
        <f t="shared" si="79"/>
        <v>1.0000000000000286E-4</v>
      </c>
    </row>
    <row r="2527" spans="1:17" x14ac:dyDescent="0.25">
      <c r="A2527" s="105">
        <v>42725</v>
      </c>
      <c r="B2527" t="s">
        <v>71</v>
      </c>
      <c r="C2527" s="108">
        <v>4.1000000000000002E-2</v>
      </c>
      <c r="D2527" s="108">
        <v>4.2700000000000002E-2</v>
      </c>
      <c r="E2527" s="108">
        <v>4.7800000000000002E-2</v>
      </c>
      <c r="F2527" s="108">
        <v>4.3799999999999999E-2</v>
      </c>
      <c r="G2527" s="187">
        <v>0</v>
      </c>
      <c r="H2527" s="108"/>
      <c r="I2527" s="108">
        <v>4.0500000000000001E-2</v>
      </c>
      <c r="J2527" s="108">
        <v>4.1099999999999998E-2</v>
      </c>
      <c r="K2527" s="108">
        <v>4.2799999999999998E-2</v>
      </c>
      <c r="L2527" s="108">
        <v>4.8099999999999997E-2</v>
      </c>
      <c r="M2527" s="108">
        <v>4.36E-2</v>
      </c>
      <c r="N2527" s="108"/>
      <c r="O2527" s="189">
        <f t="shared" si="78"/>
        <v>42705</v>
      </c>
      <c r="Q2527" s="185">
        <f t="shared" si="79"/>
        <v>9.9999999999995925E-5</v>
      </c>
    </row>
    <row r="2528" spans="1:17" x14ac:dyDescent="0.25">
      <c r="A2528" s="105">
        <v>42726</v>
      </c>
      <c r="B2528" t="s">
        <v>71</v>
      </c>
      <c r="C2528" s="108">
        <v>4.1099999999999998E-2</v>
      </c>
      <c r="D2528" s="108">
        <v>4.2700000000000002E-2</v>
      </c>
      <c r="E2528" s="108">
        <v>4.7899999999999998E-2</v>
      </c>
      <c r="F2528" s="108">
        <v>4.3900000000000002E-2</v>
      </c>
      <c r="G2528" s="187">
        <v>0</v>
      </c>
      <c r="H2528" s="108"/>
      <c r="I2528" s="108">
        <v>4.0599999999999997E-2</v>
      </c>
      <c r="J2528" s="108">
        <v>4.1200000000000001E-2</v>
      </c>
      <c r="K2528" s="108">
        <v>4.2799999999999998E-2</v>
      </c>
      <c r="L2528" s="108">
        <v>4.82E-2</v>
      </c>
      <c r="M2528" s="108">
        <v>4.36E-2</v>
      </c>
      <c r="N2528" s="108"/>
      <c r="O2528" s="189">
        <f t="shared" si="78"/>
        <v>42705</v>
      </c>
      <c r="Q2528" s="185">
        <f t="shared" si="79"/>
        <v>9.9999999999995925E-5</v>
      </c>
    </row>
    <row r="2529" spans="1:17" x14ac:dyDescent="0.25">
      <c r="A2529" s="105">
        <v>42727</v>
      </c>
      <c r="B2529" t="s">
        <v>71</v>
      </c>
      <c r="C2529" s="108">
        <v>4.0800000000000003E-2</v>
      </c>
      <c r="D2529" s="108">
        <v>4.2599999999999999E-2</v>
      </c>
      <c r="E2529" s="108">
        <v>4.7699999999999999E-2</v>
      </c>
      <c r="F2529" s="108">
        <v>4.3700000000000003E-2</v>
      </c>
      <c r="G2529" s="187">
        <v>0</v>
      </c>
      <c r="H2529" s="108"/>
      <c r="I2529" s="108">
        <v>4.0399999999999998E-2</v>
      </c>
      <c r="J2529" s="108">
        <v>4.1000000000000002E-2</v>
      </c>
      <c r="K2529" s="108">
        <v>4.2700000000000002E-2</v>
      </c>
      <c r="L2529" s="108">
        <v>4.8000000000000001E-2</v>
      </c>
      <c r="M2529" s="108">
        <v>4.3400000000000001E-2</v>
      </c>
      <c r="N2529" s="108"/>
      <c r="O2529" s="189">
        <f t="shared" si="78"/>
        <v>42705</v>
      </c>
      <c r="Q2529" s="185">
        <f t="shared" si="79"/>
        <v>1.0000000000000286E-4</v>
      </c>
    </row>
    <row r="2530" spans="1:17" x14ac:dyDescent="0.25">
      <c r="A2530" s="105">
        <v>42731</v>
      </c>
      <c r="B2530" t="s">
        <v>71</v>
      </c>
      <c r="C2530" s="108">
        <v>4.1099999999999998E-2</v>
      </c>
      <c r="D2530" s="108">
        <v>4.2900000000000001E-2</v>
      </c>
      <c r="E2530" s="108">
        <v>4.7899999999999998E-2</v>
      </c>
      <c r="F2530" s="108">
        <v>4.3999999999999997E-2</v>
      </c>
      <c r="G2530" s="187">
        <v>0</v>
      </c>
      <c r="H2530" s="108"/>
      <c r="I2530" s="108">
        <v>4.07E-2</v>
      </c>
      <c r="J2530" s="108">
        <v>4.1300000000000003E-2</v>
      </c>
      <c r="K2530" s="108">
        <v>4.2999999999999997E-2</v>
      </c>
      <c r="L2530" s="108">
        <v>4.82E-2</v>
      </c>
      <c r="M2530" s="108">
        <v>4.3700000000000003E-2</v>
      </c>
      <c r="N2530" s="108"/>
      <c r="O2530" s="189">
        <f t="shared" si="78"/>
        <v>42705</v>
      </c>
      <c r="Q2530" s="185">
        <f t="shared" si="79"/>
        <v>9.9999999999995925E-5</v>
      </c>
    </row>
    <row r="2531" spans="1:17" x14ac:dyDescent="0.25">
      <c r="A2531" s="105">
        <v>42732</v>
      </c>
      <c r="B2531" t="s">
        <v>71</v>
      </c>
      <c r="C2531" s="108">
        <v>4.0599999999999997E-2</v>
      </c>
      <c r="D2531" s="108">
        <v>4.2299999999999997E-2</v>
      </c>
      <c r="E2531" s="108">
        <v>4.7399999999999998E-2</v>
      </c>
      <c r="F2531" s="108">
        <v>4.3400000000000001E-2</v>
      </c>
      <c r="G2531" s="187">
        <v>0</v>
      </c>
      <c r="H2531" s="108"/>
      <c r="I2531" s="108">
        <v>4.0099999999999997E-2</v>
      </c>
      <c r="J2531" s="108">
        <v>4.07E-2</v>
      </c>
      <c r="K2531" s="108">
        <v>4.24E-2</v>
      </c>
      <c r="L2531" s="108">
        <v>4.7699999999999999E-2</v>
      </c>
      <c r="M2531" s="108">
        <v>4.3099999999999999E-2</v>
      </c>
      <c r="N2531" s="108"/>
      <c r="O2531" s="189">
        <f t="shared" si="78"/>
        <v>42705</v>
      </c>
      <c r="Q2531" s="185">
        <f t="shared" si="79"/>
        <v>1.0000000000000286E-4</v>
      </c>
    </row>
    <row r="2532" spans="1:17" x14ac:dyDescent="0.25">
      <c r="A2532" s="105">
        <v>42733</v>
      </c>
      <c r="B2532" t="s">
        <v>71</v>
      </c>
      <c r="C2532" s="108">
        <v>4.0500000000000001E-2</v>
      </c>
      <c r="D2532" s="108">
        <v>4.2200000000000001E-2</v>
      </c>
      <c r="E2532" s="108">
        <v>4.7300000000000002E-2</v>
      </c>
      <c r="F2532" s="108">
        <v>4.3299999999999998E-2</v>
      </c>
      <c r="G2532" s="187">
        <v>0</v>
      </c>
      <c r="H2532" s="108"/>
      <c r="I2532" s="108">
        <v>4.0099999999999997E-2</v>
      </c>
      <c r="J2532" s="108">
        <v>4.0599999999999997E-2</v>
      </c>
      <c r="K2532" s="108">
        <v>4.2299999999999997E-2</v>
      </c>
      <c r="L2532" s="108">
        <v>4.7600000000000003E-2</v>
      </c>
      <c r="M2532" s="108">
        <v>4.3099999999999999E-2</v>
      </c>
      <c r="N2532" s="108"/>
      <c r="O2532" s="189">
        <f t="shared" si="78"/>
        <v>42705</v>
      </c>
      <c r="Q2532" s="185">
        <f t="shared" si="79"/>
        <v>9.9999999999995925E-5</v>
      </c>
    </row>
    <row r="2533" spans="1:17" x14ac:dyDescent="0.25">
      <c r="A2533" s="105">
        <v>42734</v>
      </c>
      <c r="B2533" t="s">
        <v>71</v>
      </c>
      <c r="C2533" s="108">
        <v>4.02E-2</v>
      </c>
      <c r="D2533" s="108">
        <v>4.19E-2</v>
      </c>
      <c r="E2533" s="108">
        <v>4.7E-2</v>
      </c>
      <c r="F2533" s="108">
        <v>4.2999999999999997E-2</v>
      </c>
      <c r="G2533" s="187">
        <v>0</v>
      </c>
      <c r="H2533" s="108"/>
      <c r="I2533" s="108">
        <v>3.9800000000000002E-2</v>
      </c>
      <c r="J2533" s="108">
        <v>4.0300000000000002E-2</v>
      </c>
      <c r="K2533" s="108">
        <v>4.2000000000000003E-2</v>
      </c>
      <c r="L2533" s="108">
        <v>4.7300000000000002E-2</v>
      </c>
      <c r="M2533" s="108">
        <v>4.2700000000000002E-2</v>
      </c>
      <c r="N2533" s="108"/>
      <c r="O2533" s="189">
        <f t="shared" si="78"/>
        <v>42705</v>
      </c>
      <c r="Q2533" s="185">
        <f t="shared" si="79"/>
        <v>1.0000000000000286E-4</v>
      </c>
    </row>
    <row r="2534" spans="1:17" x14ac:dyDescent="0.25">
      <c r="A2534" s="105">
        <v>42738</v>
      </c>
      <c r="B2534" t="s">
        <v>71</v>
      </c>
      <c r="C2534" s="108">
        <v>4.0099999999999997E-2</v>
      </c>
      <c r="D2534" s="108">
        <v>4.1799999999999997E-2</v>
      </c>
      <c r="E2534" s="108">
        <v>4.7E-2</v>
      </c>
      <c r="F2534" s="108">
        <v>4.2999999999999997E-2</v>
      </c>
      <c r="G2534" s="187">
        <v>0</v>
      </c>
      <c r="H2534" s="108"/>
      <c r="I2534" s="108">
        <v>3.9399999999999998E-2</v>
      </c>
      <c r="J2534" s="108">
        <v>4.02E-2</v>
      </c>
      <c r="K2534" s="108">
        <v>4.19E-2</v>
      </c>
      <c r="L2534" s="108">
        <v>4.7199999999999999E-2</v>
      </c>
      <c r="M2534" s="108">
        <v>4.2700000000000002E-2</v>
      </c>
      <c r="N2534" s="108"/>
      <c r="O2534" s="189">
        <f t="shared" si="78"/>
        <v>42736</v>
      </c>
      <c r="Q2534" s="185">
        <f t="shared" si="79"/>
        <v>1.0000000000000286E-4</v>
      </c>
    </row>
    <row r="2535" spans="1:17" x14ac:dyDescent="0.25">
      <c r="A2535" s="105">
        <v>42739</v>
      </c>
      <c r="B2535" t="s">
        <v>71</v>
      </c>
      <c r="C2535" s="108">
        <v>0.04</v>
      </c>
      <c r="D2535" s="108">
        <v>4.1799999999999997E-2</v>
      </c>
      <c r="E2535" s="108">
        <v>4.6800000000000001E-2</v>
      </c>
      <c r="F2535" s="108">
        <v>4.2900000000000001E-2</v>
      </c>
      <c r="G2535" s="187">
        <v>0</v>
      </c>
      <c r="H2535" s="108"/>
      <c r="I2535" s="108">
        <v>3.9300000000000002E-2</v>
      </c>
      <c r="J2535" s="108">
        <v>4.0099999999999997E-2</v>
      </c>
      <c r="K2535" s="108">
        <v>4.19E-2</v>
      </c>
      <c r="L2535" s="108">
        <v>4.7100000000000003E-2</v>
      </c>
      <c r="M2535" s="108">
        <v>4.2599999999999999E-2</v>
      </c>
      <c r="N2535" s="108"/>
      <c r="O2535" s="189">
        <f t="shared" si="78"/>
        <v>42736</v>
      </c>
      <c r="Q2535" s="185">
        <f t="shared" si="79"/>
        <v>1.0000000000000286E-4</v>
      </c>
    </row>
    <row r="2536" spans="1:17" x14ac:dyDescent="0.25">
      <c r="A2536" s="105">
        <v>42740</v>
      </c>
      <c r="B2536" t="s">
        <v>71</v>
      </c>
      <c r="C2536" s="108">
        <v>3.9199999999999999E-2</v>
      </c>
      <c r="D2536" s="108">
        <v>4.1000000000000002E-2</v>
      </c>
      <c r="E2536" s="108">
        <v>4.5999999999999999E-2</v>
      </c>
      <c r="F2536" s="108">
        <v>4.2099999999999999E-2</v>
      </c>
      <c r="G2536" s="187">
        <v>0</v>
      </c>
      <c r="H2536" s="108"/>
      <c r="I2536" s="108">
        <v>3.85E-2</v>
      </c>
      <c r="J2536" s="108">
        <v>3.9300000000000002E-2</v>
      </c>
      <c r="K2536" s="108">
        <v>4.1099999999999998E-2</v>
      </c>
      <c r="L2536" s="108">
        <v>4.6199999999999998E-2</v>
      </c>
      <c r="M2536" s="108">
        <v>4.1700000000000001E-2</v>
      </c>
      <c r="N2536" s="108"/>
      <c r="O2536" s="189">
        <f t="shared" si="78"/>
        <v>42736</v>
      </c>
      <c r="Q2536" s="185">
        <f t="shared" si="79"/>
        <v>9.9999999999995925E-5</v>
      </c>
    </row>
    <row r="2537" spans="1:17" x14ac:dyDescent="0.25">
      <c r="A2537" s="105">
        <v>42741</v>
      </c>
      <c r="B2537" t="s">
        <v>71</v>
      </c>
      <c r="C2537" s="108">
        <v>3.9600000000000003E-2</v>
      </c>
      <c r="D2537" s="108">
        <v>4.1300000000000003E-2</v>
      </c>
      <c r="E2537" s="108">
        <v>4.6300000000000001E-2</v>
      </c>
      <c r="F2537" s="108">
        <v>4.24E-2</v>
      </c>
      <c r="G2537" s="187">
        <v>0</v>
      </c>
      <c r="H2537" s="108"/>
      <c r="I2537" s="108">
        <v>3.9100000000000003E-2</v>
      </c>
      <c r="J2537" s="108">
        <v>3.9800000000000002E-2</v>
      </c>
      <c r="K2537" s="108">
        <v>4.1399999999999999E-2</v>
      </c>
      <c r="L2537" s="108">
        <v>4.6600000000000003E-2</v>
      </c>
      <c r="M2537" s="108">
        <v>4.2099999999999999E-2</v>
      </c>
      <c r="N2537" s="108"/>
      <c r="O2537" s="189">
        <f t="shared" si="78"/>
        <v>42736</v>
      </c>
      <c r="Q2537" s="185">
        <f t="shared" si="79"/>
        <v>9.9999999999995925E-5</v>
      </c>
    </row>
    <row r="2538" spans="1:17" x14ac:dyDescent="0.25">
      <c r="A2538" s="105">
        <v>42744</v>
      </c>
      <c r="B2538" t="s">
        <v>71</v>
      </c>
      <c r="C2538" s="108">
        <v>3.9300000000000002E-2</v>
      </c>
      <c r="D2538" s="108">
        <v>4.0899999999999999E-2</v>
      </c>
      <c r="E2538" s="108">
        <v>4.5900000000000003E-2</v>
      </c>
      <c r="F2538" s="108">
        <v>4.2000000000000003E-2</v>
      </c>
      <c r="G2538" s="187">
        <v>0</v>
      </c>
      <c r="H2538" s="108"/>
      <c r="I2538" s="108">
        <v>3.8800000000000001E-2</v>
      </c>
      <c r="J2538" s="108">
        <v>3.9399999999999998E-2</v>
      </c>
      <c r="K2538" s="108">
        <v>4.1099999999999998E-2</v>
      </c>
      <c r="L2538" s="108">
        <v>4.6199999999999998E-2</v>
      </c>
      <c r="M2538" s="108">
        <v>4.1799999999999997E-2</v>
      </c>
      <c r="N2538" s="108"/>
      <c r="O2538" s="189">
        <f t="shared" si="78"/>
        <v>42736</v>
      </c>
      <c r="Q2538" s="185">
        <f t="shared" si="79"/>
        <v>1.9999999999999879E-4</v>
      </c>
    </row>
    <row r="2539" spans="1:17" x14ac:dyDescent="0.25">
      <c r="A2539" s="105">
        <v>42745</v>
      </c>
      <c r="B2539" t="s">
        <v>71</v>
      </c>
      <c r="C2539" s="108">
        <v>3.9300000000000002E-2</v>
      </c>
      <c r="D2539" s="108">
        <v>4.0899999999999999E-2</v>
      </c>
      <c r="E2539" s="108">
        <v>4.58E-2</v>
      </c>
      <c r="F2539" s="108">
        <v>4.2000000000000003E-2</v>
      </c>
      <c r="G2539" s="187">
        <v>0</v>
      </c>
      <c r="H2539" s="108"/>
      <c r="I2539" s="108">
        <v>3.8699999999999998E-2</v>
      </c>
      <c r="J2539" s="108">
        <v>3.9399999999999998E-2</v>
      </c>
      <c r="K2539" s="108">
        <v>4.1099999999999998E-2</v>
      </c>
      <c r="L2539" s="108">
        <v>4.6199999999999998E-2</v>
      </c>
      <c r="M2539" s="108">
        <v>4.1799999999999997E-2</v>
      </c>
      <c r="N2539" s="108"/>
      <c r="O2539" s="189">
        <f t="shared" si="78"/>
        <v>42736</v>
      </c>
      <c r="Q2539" s="185">
        <f t="shared" si="79"/>
        <v>1.9999999999999879E-4</v>
      </c>
    </row>
    <row r="2540" spans="1:17" x14ac:dyDescent="0.25">
      <c r="A2540" s="105">
        <v>42746</v>
      </c>
      <c r="B2540" t="s">
        <v>71</v>
      </c>
      <c r="C2540" s="108">
        <v>3.9199999999999999E-2</v>
      </c>
      <c r="D2540" s="108">
        <v>4.0800000000000003E-2</v>
      </c>
      <c r="E2540" s="108">
        <v>4.5699999999999998E-2</v>
      </c>
      <c r="F2540" s="108">
        <v>4.19E-2</v>
      </c>
      <c r="G2540" s="187">
        <v>0</v>
      </c>
      <c r="H2540" s="108"/>
      <c r="I2540" s="108">
        <v>3.8399999999999997E-2</v>
      </c>
      <c r="J2540" s="108">
        <v>3.9399999999999998E-2</v>
      </c>
      <c r="K2540" s="108">
        <v>4.1000000000000002E-2</v>
      </c>
      <c r="L2540" s="108">
        <v>4.5999999999999999E-2</v>
      </c>
      <c r="M2540" s="108">
        <v>4.1700000000000001E-2</v>
      </c>
      <c r="N2540" s="108"/>
      <c r="O2540" s="189">
        <f t="shared" si="78"/>
        <v>42736</v>
      </c>
      <c r="Q2540" s="185">
        <f t="shared" si="79"/>
        <v>1.9999999999999879E-4</v>
      </c>
    </row>
    <row r="2541" spans="1:17" x14ac:dyDescent="0.25">
      <c r="A2541" s="105">
        <v>42747</v>
      </c>
      <c r="B2541" t="s">
        <v>71</v>
      </c>
      <c r="C2541" s="108">
        <v>3.9100000000000003E-2</v>
      </c>
      <c r="D2541" s="108">
        <v>4.0800000000000003E-2</v>
      </c>
      <c r="E2541" s="108">
        <v>4.5699999999999998E-2</v>
      </c>
      <c r="F2541" s="108">
        <v>4.19E-2</v>
      </c>
      <c r="G2541" s="187">
        <v>0</v>
      </c>
      <c r="H2541" s="108"/>
      <c r="I2541" s="108">
        <v>3.8600000000000002E-2</v>
      </c>
      <c r="J2541" s="108">
        <v>3.9399999999999998E-2</v>
      </c>
      <c r="K2541" s="108">
        <v>4.1000000000000002E-2</v>
      </c>
      <c r="L2541" s="108">
        <v>4.6100000000000002E-2</v>
      </c>
      <c r="M2541" s="108">
        <v>4.1700000000000001E-2</v>
      </c>
      <c r="N2541" s="108"/>
      <c r="O2541" s="189">
        <f t="shared" si="78"/>
        <v>42736</v>
      </c>
      <c r="Q2541" s="185">
        <f t="shared" si="79"/>
        <v>1.9999999999999879E-4</v>
      </c>
    </row>
    <row r="2542" spans="1:17" x14ac:dyDescent="0.25">
      <c r="A2542" s="105">
        <v>42748</v>
      </c>
      <c r="B2542" t="s">
        <v>71</v>
      </c>
      <c r="C2542" s="108">
        <v>3.9100000000000003E-2</v>
      </c>
      <c r="D2542" s="108">
        <v>4.1000000000000002E-2</v>
      </c>
      <c r="E2542" s="108">
        <v>4.5999999999999999E-2</v>
      </c>
      <c r="F2542" s="108">
        <v>4.2000000000000003E-2</v>
      </c>
      <c r="G2542" s="187">
        <v>0</v>
      </c>
      <c r="H2542" s="108"/>
      <c r="I2542" s="108">
        <v>3.9E-2</v>
      </c>
      <c r="J2542" s="108">
        <v>3.9399999999999998E-2</v>
      </c>
      <c r="K2542" s="108">
        <v>4.1200000000000001E-2</v>
      </c>
      <c r="L2542" s="108">
        <v>4.6300000000000001E-2</v>
      </c>
      <c r="M2542" s="108">
        <v>4.19E-2</v>
      </c>
      <c r="N2542" s="108"/>
      <c r="O2542" s="189">
        <f t="shared" si="78"/>
        <v>42736</v>
      </c>
      <c r="Q2542" s="185">
        <f t="shared" si="79"/>
        <v>1.9999999999999879E-4</v>
      </c>
    </row>
    <row r="2543" spans="1:17" x14ac:dyDescent="0.25">
      <c r="A2543" s="105">
        <v>42752</v>
      </c>
      <c r="B2543" t="s">
        <v>71</v>
      </c>
      <c r="C2543" s="108">
        <v>3.8600000000000002E-2</v>
      </c>
      <c r="D2543" s="108">
        <v>4.0500000000000001E-2</v>
      </c>
      <c r="E2543" s="108">
        <v>4.5499999999999999E-2</v>
      </c>
      <c r="F2543" s="108">
        <v>4.1500000000000002E-2</v>
      </c>
      <c r="G2543" s="187">
        <v>0</v>
      </c>
      <c r="H2543" s="108"/>
      <c r="I2543" s="108">
        <v>3.8399999999999997E-2</v>
      </c>
      <c r="J2543" s="108">
        <v>3.8899999999999997E-2</v>
      </c>
      <c r="K2543" s="108">
        <v>4.07E-2</v>
      </c>
      <c r="L2543" s="108">
        <v>4.5900000000000003E-2</v>
      </c>
      <c r="M2543" s="108">
        <v>4.1399999999999999E-2</v>
      </c>
      <c r="N2543" s="108"/>
      <c r="O2543" s="189">
        <f t="shared" si="78"/>
        <v>42736</v>
      </c>
      <c r="Q2543" s="185">
        <f t="shared" si="79"/>
        <v>1.9999999999999879E-4</v>
      </c>
    </row>
    <row r="2544" spans="1:17" x14ac:dyDescent="0.25">
      <c r="A2544" s="105">
        <v>42753</v>
      </c>
      <c r="B2544" t="s">
        <v>71</v>
      </c>
      <c r="C2544" s="108">
        <v>3.9100000000000003E-2</v>
      </c>
      <c r="D2544" s="108">
        <v>4.1000000000000002E-2</v>
      </c>
      <c r="E2544" s="108">
        <v>4.5999999999999999E-2</v>
      </c>
      <c r="F2544" s="108">
        <v>4.2000000000000003E-2</v>
      </c>
      <c r="G2544" s="187">
        <v>0</v>
      </c>
      <c r="H2544" s="108"/>
      <c r="I2544" s="108">
        <v>3.9100000000000003E-2</v>
      </c>
      <c r="J2544" s="108">
        <v>3.95E-2</v>
      </c>
      <c r="K2544" s="108">
        <v>4.1200000000000001E-2</v>
      </c>
      <c r="L2544" s="108">
        <v>4.6399999999999997E-2</v>
      </c>
      <c r="M2544" s="108">
        <v>4.19E-2</v>
      </c>
      <c r="N2544" s="108"/>
      <c r="O2544" s="189">
        <f t="shared" si="78"/>
        <v>42736</v>
      </c>
      <c r="Q2544" s="185">
        <f t="shared" si="79"/>
        <v>1.9999999999999879E-4</v>
      </c>
    </row>
    <row r="2545" spans="1:17" x14ac:dyDescent="0.25">
      <c r="A2545" s="105">
        <v>42754</v>
      </c>
      <c r="B2545" t="s">
        <v>71</v>
      </c>
      <c r="C2545" s="108">
        <v>3.9600000000000003E-2</v>
      </c>
      <c r="D2545" s="108">
        <v>4.1500000000000002E-2</v>
      </c>
      <c r="E2545" s="108">
        <v>4.6399999999999997E-2</v>
      </c>
      <c r="F2545" s="108">
        <v>4.2500000000000003E-2</v>
      </c>
      <c r="G2545" s="187">
        <v>0</v>
      </c>
      <c r="H2545" s="108"/>
      <c r="I2545" s="108">
        <v>3.95E-2</v>
      </c>
      <c r="J2545" s="108">
        <v>3.9899999999999998E-2</v>
      </c>
      <c r="K2545" s="108">
        <v>4.1700000000000001E-2</v>
      </c>
      <c r="L2545" s="108">
        <v>4.6800000000000001E-2</v>
      </c>
      <c r="M2545" s="108">
        <v>4.24E-2</v>
      </c>
      <c r="N2545" s="108"/>
      <c r="O2545" s="189">
        <f t="shared" si="78"/>
        <v>42736</v>
      </c>
      <c r="Q2545" s="185">
        <f t="shared" si="79"/>
        <v>1.9999999999999879E-4</v>
      </c>
    </row>
    <row r="2546" spans="1:17" x14ac:dyDescent="0.25">
      <c r="A2546" s="105">
        <v>42755</v>
      </c>
      <c r="B2546" t="s">
        <v>71</v>
      </c>
      <c r="C2546" s="108">
        <v>3.9800000000000002E-2</v>
      </c>
      <c r="D2546" s="108">
        <v>4.1599999999999998E-2</v>
      </c>
      <c r="E2546" s="108">
        <v>4.6399999999999997E-2</v>
      </c>
      <c r="F2546" s="108">
        <v>4.2599999999999999E-2</v>
      </c>
      <c r="G2546" s="187">
        <v>0</v>
      </c>
      <c r="H2546" s="108"/>
      <c r="I2546" s="108">
        <v>3.9699999999999999E-2</v>
      </c>
      <c r="J2546" s="108">
        <v>4.0099999999999997E-2</v>
      </c>
      <c r="K2546" s="108">
        <v>4.1799999999999997E-2</v>
      </c>
      <c r="L2546" s="108">
        <v>4.6899999999999997E-2</v>
      </c>
      <c r="M2546" s="108">
        <v>4.2500000000000003E-2</v>
      </c>
      <c r="N2546" s="108"/>
      <c r="O2546" s="189">
        <f t="shared" si="78"/>
        <v>42736</v>
      </c>
      <c r="Q2546" s="185">
        <f t="shared" si="79"/>
        <v>1.9999999999999879E-4</v>
      </c>
    </row>
    <row r="2547" spans="1:17" x14ac:dyDescent="0.25">
      <c r="A2547" s="105">
        <v>42758</v>
      </c>
      <c r="B2547" t="s">
        <v>71</v>
      </c>
      <c r="C2547" s="108">
        <v>3.9199999999999999E-2</v>
      </c>
      <c r="D2547" s="108">
        <v>4.1000000000000002E-2</v>
      </c>
      <c r="E2547" s="108">
        <v>4.5699999999999998E-2</v>
      </c>
      <c r="F2547" s="108">
        <v>4.2000000000000003E-2</v>
      </c>
      <c r="G2547" s="187">
        <v>0</v>
      </c>
      <c r="H2547" s="108"/>
      <c r="I2547" s="108">
        <v>3.9100000000000003E-2</v>
      </c>
      <c r="J2547" s="108">
        <v>3.9600000000000003E-2</v>
      </c>
      <c r="K2547" s="108">
        <v>4.1200000000000001E-2</v>
      </c>
      <c r="L2547" s="108">
        <v>4.6199999999999998E-2</v>
      </c>
      <c r="M2547" s="108">
        <v>4.19E-2</v>
      </c>
      <c r="N2547" s="108"/>
      <c r="O2547" s="189">
        <f t="shared" si="78"/>
        <v>42736</v>
      </c>
      <c r="Q2547" s="185">
        <f t="shared" si="79"/>
        <v>1.9999999999999879E-4</v>
      </c>
    </row>
    <row r="2548" spans="1:17" x14ac:dyDescent="0.25">
      <c r="A2548" s="105">
        <v>42759</v>
      </c>
      <c r="B2548" t="s">
        <v>71</v>
      </c>
      <c r="C2548" s="108">
        <v>3.9800000000000002E-2</v>
      </c>
      <c r="D2548" s="108">
        <v>4.1700000000000001E-2</v>
      </c>
      <c r="E2548" s="108">
        <v>4.6399999999999997E-2</v>
      </c>
      <c r="F2548" s="108">
        <v>4.2599999999999999E-2</v>
      </c>
      <c r="G2548" s="187">
        <v>0</v>
      </c>
      <c r="H2548" s="108"/>
      <c r="I2548" s="108">
        <v>3.9600000000000003E-2</v>
      </c>
      <c r="J2548" s="108">
        <v>4.02E-2</v>
      </c>
      <c r="K2548" s="108">
        <v>4.19E-2</v>
      </c>
      <c r="L2548" s="108">
        <v>4.6899999999999997E-2</v>
      </c>
      <c r="M2548" s="108">
        <v>4.2500000000000003E-2</v>
      </c>
      <c r="N2548" s="108"/>
      <c r="O2548" s="189">
        <f t="shared" si="78"/>
        <v>42736</v>
      </c>
      <c r="Q2548" s="185">
        <f t="shared" si="79"/>
        <v>1.9999999999999879E-4</v>
      </c>
    </row>
    <row r="2549" spans="1:17" x14ac:dyDescent="0.25">
      <c r="A2549" s="105">
        <v>42760</v>
      </c>
      <c r="B2549" t="s">
        <v>71</v>
      </c>
      <c r="C2549" s="108">
        <v>4.0399999999999998E-2</v>
      </c>
      <c r="D2549" s="108">
        <v>4.2299999999999997E-2</v>
      </c>
      <c r="E2549" s="108">
        <v>4.6899999999999997E-2</v>
      </c>
      <c r="F2549" s="108">
        <v>4.3200000000000002E-2</v>
      </c>
      <c r="G2549" s="187">
        <v>0</v>
      </c>
      <c r="H2549" s="108"/>
      <c r="I2549" s="108">
        <v>4.02E-2</v>
      </c>
      <c r="J2549" s="108">
        <v>4.07E-2</v>
      </c>
      <c r="K2549" s="108">
        <v>4.24E-2</v>
      </c>
      <c r="L2549" s="108">
        <v>4.7399999999999998E-2</v>
      </c>
      <c r="M2549" s="108">
        <v>4.3099999999999999E-2</v>
      </c>
      <c r="N2549" s="108"/>
      <c r="O2549" s="189">
        <f t="shared" si="78"/>
        <v>42736</v>
      </c>
      <c r="Q2549" s="185">
        <f t="shared" si="79"/>
        <v>1.0000000000000286E-4</v>
      </c>
    </row>
    <row r="2550" spans="1:17" x14ac:dyDescent="0.25">
      <c r="A2550" s="105">
        <v>42761</v>
      </c>
      <c r="B2550" t="s">
        <v>71</v>
      </c>
      <c r="C2550" s="108">
        <v>4.02E-2</v>
      </c>
      <c r="D2550" s="108">
        <v>4.2200000000000001E-2</v>
      </c>
      <c r="E2550" s="108">
        <v>4.6600000000000003E-2</v>
      </c>
      <c r="F2550" s="108">
        <v>4.2999999999999997E-2</v>
      </c>
      <c r="G2550" s="187">
        <v>0</v>
      </c>
      <c r="H2550" s="108"/>
      <c r="I2550" s="108">
        <v>0.04</v>
      </c>
      <c r="J2550" s="108">
        <v>4.0500000000000001E-2</v>
      </c>
      <c r="K2550" s="108">
        <v>4.2299999999999997E-2</v>
      </c>
      <c r="L2550" s="108">
        <v>4.7100000000000003E-2</v>
      </c>
      <c r="M2550" s="108">
        <v>4.2900000000000001E-2</v>
      </c>
      <c r="N2550" s="108"/>
      <c r="O2550" s="189">
        <f t="shared" si="78"/>
        <v>42736</v>
      </c>
      <c r="Q2550" s="185">
        <f t="shared" si="79"/>
        <v>9.9999999999995925E-5</v>
      </c>
    </row>
    <row r="2551" spans="1:17" x14ac:dyDescent="0.25">
      <c r="A2551" s="105">
        <v>42762</v>
      </c>
      <c r="B2551" t="s">
        <v>71</v>
      </c>
      <c r="C2551" s="108">
        <v>3.9899999999999998E-2</v>
      </c>
      <c r="D2551" s="108">
        <v>4.19E-2</v>
      </c>
      <c r="E2551" s="108">
        <v>4.6199999999999998E-2</v>
      </c>
      <c r="F2551" s="108">
        <v>4.2700000000000002E-2</v>
      </c>
      <c r="G2551" s="187">
        <v>0</v>
      </c>
      <c r="H2551" s="108"/>
      <c r="I2551" s="108">
        <v>3.95E-2</v>
      </c>
      <c r="J2551" s="108">
        <v>4.0099999999999997E-2</v>
      </c>
      <c r="K2551" s="108">
        <v>4.2000000000000003E-2</v>
      </c>
      <c r="L2551" s="108">
        <v>4.6800000000000001E-2</v>
      </c>
      <c r="M2551" s="108">
        <v>4.2500000000000003E-2</v>
      </c>
      <c r="N2551" s="108"/>
      <c r="O2551" s="189">
        <f t="shared" si="78"/>
        <v>42736</v>
      </c>
      <c r="Q2551" s="185">
        <f t="shared" si="79"/>
        <v>1.0000000000000286E-4</v>
      </c>
    </row>
    <row r="2552" spans="1:17" x14ac:dyDescent="0.25">
      <c r="A2552" s="105">
        <v>42765</v>
      </c>
      <c r="B2552" t="s">
        <v>71</v>
      </c>
      <c r="C2552" s="108">
        <v>4.0099999999999997E-2</v>
      </c>
      <c r="D2552" s="108">
        <v>4.2099999999999999E-2</v>
      </c>
      <c r="E2552" s="108">
        <v>4.6399999999999997E-2</v>
      </c>
      <c r="F2552" s="108">
        <v>4.2900000000000001E-2</v>
      </c>
      <c r="G2552" s="187">
        <v>0</v>
      </c>
      <c r="H2552" s="108"/>
      <c r="I2552" s="108">
        <v>3.95E-2</v>
      </c>
      <c r="J2552" s="108">
        <v>4.0399999999999998E-2</v>
      </c>
      <c r="K2552" s="108">
        <v>4.2200000000000001E-2</v>
      </c>
      <c r="L2552" s="108">
        <v>4.7E-2</v>
      </c>
      <c r="M2552" s="108">
        <v>4.2700000000000002E-2</v>
      </c>
      <c r="N2552" s="108"/>
      <c r="O2552" s="189">
        <f t="shared" si="78"/>
        <v>42736</v>
      </c>
      <c r="Q2552" s="185">
        <f t="shared" si="79"/>
        <v>1.0000000000000286E-4</v>
      </c>
    </row>
    <row r="2553" spans="1:17" x14ac:dyDescent="0.25">
      <c r="A2553" s="105">
        <v>42766</v>
      </c>
      <c r="B2553" t="s">
        <v>71</v>
      </c>
      <c r="C2553" s="108">
        <v>3.9899999999999998E-2</v>
      </c>
      <c r="D2553" s="108">
        <v>4.19E-2</v>
      </c>
      <c r="E2553" s="108">
        <v>4.6100000000000002E-2</v>
      </c>
      <c r="F2553" s="108">
        <v>4.2599999999999999E-2</v>
      </c>
      <c r="G2553" s="187">
        <v>0</v>
      </c>
      <c r="H2553" s="108"/>
      <c r="I2553" s="108">
        <v>3.9899999999999998E-2</v>
      </c>
      <c r="J2553" s="108">
        <v>4.0399999999999998E-2</v>
      </c>
      <c r="K2553" s="108">
        <v>4.2000000000000003E-2</v>
      </c>
      <c r="L2553" s="108">
        <v>4.6800000000000001E-2</v>
      </c>
      <c r="M2553" s="108">
        <v>4.2599999999999999E-2</v>
      </c>
      <c r="N2553" s="108"/>
      <c r="O2553" s="189">
        <f t="shared" si="78"/>
        <v>42736</v>
      </c>
      <c r="Q2553" s="185">
        <f t="shared" si="79"/>
        <v>1.0000000000000286E-4</v>
      </c>
    </row>
    <row r="2554" spans="1:17" x14ac:dyDescent="0.25">
      <c r="A2554" s="105">
        <v>42767</v>
      </c>
      <c r="B2554" t="s">
        <v>71</v>
      </c>
      <c r="C2554" s="108">
        <v>4.02E-2</v>
      </c>
      <c r="D2554" s="108">
        <v>4.2200000000000001E-2</v>
      </c>
      <c r="E2554" s="108">
        <v>4.65E-2</v>
      </c>
      <c r="F2554" s="108">
        <v>4.2999999999999997E-2</v>
      </c>
      <c r="G2554" s="187">
        <v>0</v>
      </c>
      <c r="H2554" s="108"/>
      <c r="I2554" s="108">
        <v>4.0099999999999997E-2</v>
      </c>
      <c r="J2554" s="108">
        <v>4.07E-2</v>
      </c>
      <c r="K2554" s="108">
        <v>4.2299999999999997E-2</v>
      </c>
      <c r="L2554" s="108">
        <v>4.7100000000000003E-2</v>
      </c>
      <c r="M2554" s="108">
        <v>4.2900000000000001E-2</v>
      </c>
      <c r="N2554" s="108"/>
      <c r="O2554" s="189">
        <f t="shared" si="78"/>
        <v>42767</v>
      </c>
      <c r="Q2554" s="185">
        <f t="shared" si="79"/>
        <v>9.9999999999995925E-5</v>
      </c>
    </row>
    <row r="2555" spans="1:17" x14ac:dyDescent="0.25">
      <c r="A2555" s="105">
        <v>42768</v>
      </c>
      <c r="B2555" t="s">
        <v>71</v>
      </c>
      <c r="C2555" s="108">
        <v>4.0300000000000002E-2</v>
      </c>
      <c r="D2555" s="108">
        <v>4.2200000000000001E-2</v>
      </c>
      <c r="E2555" s="108">
        <v>4.65E-2</v>
      </c>
      <c r="F2555" s="108">
        <v>4.2999999999999997E-2</v>
      </c>
      <c r="G2555" s="187">
        <v>0</v>
      </c>
      <c r="H2555" s="108"/>
      <c r="I2555" s="108">
        <v>0.04</v>
      </c>
      <c r="J2555" s="108">
        <v>4.0599999999999997E-2</v>
      </c>
      <c r="K2555" s="108">
        <v>4.2299999999999997E-2</v>
      </c>
      <c r="L2555" s="108">
        <v>4.7100000000000003E-2</v>
      </c>
      <c r="M2555" s="108">
        <v>4.2900000000000001E-2</v>
      </c>
      <c r="N2555" s="108"/>
      <c r="O2555" s="189">
        <f t="shared" si="78"/>
        <v>42767</v>
      </c>
      <c r="Q2555" s="185">
        <f t="shared" si="79"/>
        <v>9.9999999999995925E-5</v>
      </c>
    </row>
    <row r="2556" spans="1:17" x14ac:dyDescent="0.25">
      <c r="A2556" s="105">
        <v>42769</v>
      </c>
      <c r="B2556" t="s">
        <v>71</v>
      </c>
      <c r="C2556" s="108">
        <v>4.0599999999999997E-2</v>
      </c>
      <c r="D2556" s="108">
        <v>4.2500000000000003E-2</v>
      </c>
      <c r="E2556" s="108">
        <v>4.6800000000000001E-2</v>
      </c>
      <c r="F2556" s="108">
        <v>4.3299999999999998E-2</v>
      </c>
      <c r="G2556" s="187">
        <v>0</v>
      </c>
      <c r="H2556" s="108"/>
      <c r="I2556" s="108">
        <v>4.0399999999999998E-2</v>
      </c>
      <c r="J2556" s="108">
        <v>4.0800000000000003E-2</v>
      </c>
      <c r="K2556" s="108">
        <v>4.2599999999999999E-2</v>
      </c>
      <c r="L2556" s="108">
        <v>4.7300000000000002E-2</v>
      </c>
      <c r="M2556" s="108">
        <v>4.3099999999999999E-2</v>
      </c>
      <c r="N2556" s="108"/>
      <c r="O2556" s="189">
        <f t="shared" si="78"/>
        <v>42767</v>
      </c>
      <c r="Q2556" s="185">
        <f t="shared" si="79"/>
        <v>9.9999999999995925E-5</v>
      </c>
    </row>
    <row r="2557" spans="1:17" x14ac:dyDescent="0.25">
      <c r="A2557" s="105">
        <v>42772</v>
      </c>
      <c r="B2557" t="s">
        <v>71</v>
      </c>
      <c r="C2557" s="108">
        <v>0.04</v>
      </c>
      <c r="D2557" s="108">
        <v>4.2000000000000003E-2</v>
      </c>
      <c r="E2557" s="108">
        <v>4.5999999999999999E-2</v>
      </c>
      <c r="F2557" s="108">
        <v>4.2700000000000002E-2</v>
      </c>
      <c r="G2557" s="187">
        <v>0</v>
      </c>
      <c r="H2557" s="108"/>
      <c r="I2557" s="108">
        <v>3.9699999999999999E-2</v>
      </c>
      <c r="J2557" s="108">
        <v>4.02E-2</v>
      </c>
      <c r="K2557" s="108">
        <v>4.2000000000000003E-2</v>
      </c>
      <c r="L2557" s="108">
        <v>4.6699999999999998E-2</v>
      </c>
      <c r="M2557" s="108">
        <v>4.2500000000000003E-2</v>
      </c>
      <c r="N2557" s="108"/>
      <c r="O2557" s="189">
        <f t="shared" si="78"/>
        <v>42767</v>
      </c>
      <c r="Q2557" s="185">
        <f t="shared" si="79"/>
        <v>0</v>
      </c>
    </row>
    <row r="2558" spans="1:17" x14ac:dyDescent="0.25">
      <c r="A2558" s="105">
        <v>42773</v>
      </c>
      <c r="B2558" t="s">
        <v>71</v>
      </c>
      <c r="C2558" s="108">
        <v>3.9699999999999999E-2</v>
      </c>
      <c r="D2558" s="108">
        <v>4.1700000000000001E-2</v>
      </c>
      <c r="E2558" s="108">
        <v>4.5699999999999998E-2</v>
      </c>
      <c r="F2558" s="108">
        <v>4.24E-2</v>
      </c>
      <c r="G2558" s="187">
        <v>0</v>
      </c>
      <c r="H2558" s="108"/>
      <c r="I2558" s="108">
        <v>3.9600000000000003E-2</v>
      </c>
      <c r="J2558" s="108">
        <v>3.9899999999999998E-2</v>
      </c>
      <c r="K2558" s="108">
        <v>4.1799999999999997E-2</v>
      </c>
      <c r="L2558" s="108">
        <v>4.6399999999999997E-2</v>
      </c>
      <c r="M2558" s="108">
        <v>4.2299999999999997E-2</v>
      </c>
      <c r="N2558" s="108"/>
      <c r="O2558" s="189">
        <f t="shared" si="78"/>
        <v>42767</v>
      </c>
      <c r="Q2558" s="185">
        <f t="shared" si="79"/>
        <v>9.9999999999995925E-5</v>
      </c>
    </row>
    <row r="2559" spans="1:17" x14ac:dyDescent="0.25">
      <c r="A2559" s="105">
        <v>42774</v>
      </c>
      <c r="B2559" t="s">
        <v>71</v>
      </c>
      <c r="C2559" s="108">
        <v>3.9199999999999999E-2</v>
      </c>
      <c r="D2559" s="108">
        <v>4.1099999999999998E-2</v>
      </c>
      <c r="E2559" s="108">
        <v>4.5199999999999997E-2</v>
      </c>
      <c r="F2559" s="108">
        <v>4.1799999999999997E-2</v>
      </c>
      <c r="G2559" s="187">
        <v>0</v>
      </c>
      <c r="H2559" s="108"/>
      <c r="I2559" s="108">
        <v>3.9100000000000003E-2</v>
      </c>
      <c r="J2559" s="108">
        <v>3.9399999999999998E-2</v>
      </c>
      <c r="K2559" s="108">
        <v>4.1200000000000001E-2</v>
      </c>
      <c r="L2559" s="108">
        <v>4.5900000000000003E-2</v>
      </c>
      <c r="M2559" s="108">
        <v>4.1700000000000001E-2</v>
      </c>
      <c r="N2559" s="108"/>
      <c r="O2559" s="189">
        <f t="shared" si="78"/>
        <v>42767</v>
      </c>
      <c r="Q2559" s="185">
        <f t="shared" si="79"/>
        <v>1.0000000000000286E-4</v>
      </c>
    </row>
    <row r="2560" spans="1:17" x14ac:dyDescent="0.25">
      <c r="A2560" s="105">
        <v>42775</v>
      </c>
      <c r="B2560" t="s">
        <v>71</v>
      </c>
      <c r="C2560" s="108">
        <v>3.9699999999999999E-2</v>
      </c>
      <c r="D2560" s="108">
        <v>4.1599999999999998E-2</v>
      </c>
      <c r="E2560" s="108">
        <v>4.5600000000000002E-2</v>
      </c>
      <c r="F2560" s="108">
        <v>4.2299999999999997E-2</v>
      </c>
      <c r="G2560" s="187">
        <v>0</v>
      </c>
      <c r="H2560" s="108"/>
      <c r="I2560" s="108">
        <v>3.9399999999999998E-2</v>
      </c>
      <c r="J2560" s="108">
        <v>3.9899999999999998E-2</v>
      </c>
      <c r="K2560" s="108">
        <v>4.1700000000000001E-2</v>
      </c>
      <c r="L2560" s="108">
        <v>4.6399999999999997E-2</v>
      </c>
      <c r="M2560" s="108">
        <v>4.2200000000000001E-2</v>
      </c>
      <c r="N2560" s="108"/>
      <c r="O2560" s="189">
        <f t="shared" si="78"/>
        <v>42767</v>
      </c>
      <c r="Q2560" s="185">
        <f t="shared" si="79"/>
        <v>1.0000000000000286E-4</v>
      </c>
    </row>
    <row r="2561" spans="1:17" x14ac:dyDescent="0.25">
      <c r="A2561" s="105">
        <v>42776</v>
      </c>
      <c r="B2561" t="s">
        <v>71</v>
      </c>
      <c r="C2561" s="108">
        <v>3.9800000000000002E-2</v>
      </c>
      <c r="D2561" s="108">
        <v>4.1599999999999998E-2</v>
      </c>
      <c r="E2561" s="108">
        <v>4.5600000000000002E-2</v>
      </c>
      <c r="F2561" s="108">
        <v>4.2299999999999997E-2</v>
      </c>
      <c r="G2561" s="187">
        <v>0</v>
      </c>
      <c r="H2561" s="108"/>
      <c r="I2561" s="108">
        <v>3.9699999999999999E-2</v>
      </c>
      <c r="J2561" s="108">
        <v>0.04</v>
      </c>
      <c r="K2561" s="108">
        <v>4.1799999999999997E-2</v>
      </c>
      <c r="L2561" s="108">
        <v>4.6399999999999997E-2</v>
      </c>
      <c r="M2561" s="108">
        <v>4.2299999999999997E-2</v>
      </c>
      <c r="N2561" s="108"/>
      <c r="O2561" s="189">
        <f t="shared" si="78"/>
        <v>42767</v>
      </c>
      <c r="Q2561" s="185">
        <f t="shared" si="79"/>
        <v>1.9999999999999879E-4</v>
      </c>
    </row>
    <row r="2562" spans="1:17" x14ac:dyDescent="0.25">
      <c r="A2562" s="105">
        <v>42779</v>
      </c>
      <c r="B2562" t="s">
        <v>71</v>
      </c>
      <c r="C2562" s="108">
        <v>0.04</v>
      </c>
      <c r="D2562" s="108">
        <v>4.19E-2</v>
      </c>
      <c r="E2562" s="108">
        <v>4.5900000000000003E-2</v>
      </c>
      <c r="F2562" s="108">
        <v>4.2599999999999999E-2</v>
      </c>
      <c r="G2562" s="187">
        <v>0</v>
      </c>
      <c r="H2562" s="108"/>
      <c r="I2562" s="108">
        <v>3.9800000000000002E-2</v>
      </c>
      <c r="J2562" s="108">
        <v>4.02E-2</v>
      </c>
      <c r="K2562" s="108">
        <v>4.2000000000000003E-2</v>
      </c>
      <c r="L2562" s="108">
        <v>4.6600000000000003E-2</v>
      </c>
      <c r="M2562" s="108">
        <v>4.2500000000000003E-2</v>
      </c>
      <c r="N2562" s="108"/>
      <c r="O2562" s="189">
        <f t="shared" si="78"/>
        <v>42767</v>
      </c>
      <c r="Q2562" s="185">
        <f t="shared" si="79"/>
        <v>1.0000000000000286E-4</v>
      </c>
    </row>
    <row r="2563" spans="1:17" x14ac:dyDescent="0.25">
      <c r="A2563" s="105">
        <v>42780</v>
      </c>
      <c r="B2563" t="s">
        <v>71</v>
      </c>
      <c r="C2563" s="108">
        <v>4.0300000000000002E-2</v>
      </c>
      <c r="D2563" s="108">
        <v>4.2099999999999999E-2</v>
      </c>
      <c r="E2563" s="108">
        <v>4.6100000000000002E-2</v>
      </c>
      <c r="F2563" s="108">
        <v>4.2799999999999998E-2</v>
      </c>
      <c r="G2563" s="187">
        <v>0</v>
      </c>
      <c r="H2563" s="108"/>
      <c r="I2563" s="108">
        <v>0.04</v>
      </c>
      <c r="J2563" s="108">
        <v>4.0399999999999998E-2</v>
      </c>
      <c r="K2563" s="108">
        <v>4.2200000000000001E-2</v>
      </c>
      <c r="L2563" s="108">
        <v>4.6800000000000001E-2</v>
      </c>
      <c r="M2563" s="108">
        <v>4.2700000000000002E-2</v>
      </c>
      <c r="N2563" s="108"/>
      <c r="O2563" s="189">
        <f t="shared" si="78"/>
        <v>42767</v>
      </c>
      <c r="Q2563" s="185">
        <f t="shared" si="79"/>
        <v>1.0000000000000286E-4</v>
      </c>
    </row>
    <row r="2564" spans="1:17" x14ac:dyDescent="0.25">
      <c r="A2564" s="105">
        <v>42781</v>
      </c>
      <c r="B2564" t="s">
        <v>71</v>
      </c>
      <c r="C2564" s="108">
        <v>4.02E-2</v>
      </c>
      <c r="D2564" s="108">
        <v>4.2000000000000003E-2</v>
      </c>
      <c r="E2564" s="108">
        <v>4.5900000000000003E-2</v>
      </c>
      <c r="F2564" s="108">
        <v>4.2700000000000002E-2</v>
      </c>
      <c r="G2564" s="187">
        <v>0</v>
      </c>
      <c r="H2564" s="108"/>
      <c r="I2564" s="108">
        <v>3.9800000000000002E-2</v>
      </c>
      <c r="J2564" s="108">
        <v>4.0300000000000002E-2</v>
      </c>
      <c r="K2564" s="108">
        <v>4.2000000000000003E-2</v>
      </c>
      <c r="L2564" s="108">
        <v>4.65E-2</v>
      </c>
      <c r="M2564" s="108">
        <v>4.2500000000000003E-2</v>
      </c>
      <c r="N2564" s="108"/>
      <c r="O2564" s="189">
        <f t="shared" si="78"/>
        <v>42767</v>
      </c>
      <c r="Q2564" s="185">
        <f t="shared" si="79"/>
        <v>0</v>
      </c>
    </row>
    <row r="2565" spans="1:17" x14ac:dyDescent="0.25">
      <c r="A2565" s="105">
        <v>42782</v>
      </c>
      <c r="B2565" t="s">
        <v>71</v>
      </c>
      <c r="C2565" s="108">
        <v>4.02E-2</v>
      </c>
      <c r="D2565" s="108">
        <v>4.2000000000000003E-2</v>
      </c>
      <c r="E2565" s="108">
        <v>4.5900000000000003E-2</v>
      </c>
      <c r="F2565" s="108">
        <v>4.2700000000000002E-2</v>
      </c>
      <c r="G2565" s="187">
        <v>0</v>
      </c>
      <c r="H2565" s="108"/>
      <c r="I2565" s="108">
        <v>3.9800000000000002E-2</v>
      </c>
      <c r="J2565" s="108">
        <v>4.0300000000000002E-2</v>
      </c>
      <c r="K2565" s="108">
        <v>4.2000000000000003E-2</v>
      </c>
      <c r="L2565" s="108">
        <v>4.65E-2</v>
      </c>
      <c r="M2565" s="108">
        <v>4.2500000000000003E-2</v>
      </c>
      <c r="N2565" s="108"/>
      <c r="O2565" s="189">
        <f t="shared" ref="O2565:O2628" si="80">DATE(YEAR(A2565),MONTH(A2565),1)</f>
        <v>42767</v>
      </c>
      <c r="Q2565" s="185">
        <f t="shared" ref="Q2565:Q2628" si="81">K2565-D2565</f>
        <v>0</v>
      </c>
    </row>
    <row r="2566" spans="1:17" x14ac:dyDescent="0.25">
      <c r="A2566" s="105">
        <v>42783</v>
      </c>
      <c r="B2566" t="s">
        <v>71</v>
      </c>
      <c r="C2566" s="108">
        <v>0.04</v>
      </c>
      <c r="D2566" s="108">
        <v>4.1799999999999997E-2</v>
      </c>
      <c r="E2566" s="108">
        <v>4.5699999999999998E-2</v>
      </c>
      <c r="F2566" s="108">
        <v>4.2500000000000003E-2</v>
      </c>
      <c r="G2566" s="187">
        <v>0</v>
      </c>
      <c r="H2566" s="108"/>
      <c r="I2566" s="108">
        <v>3.95E-2</v>
      </c>
      <c r="J2566" s="108">
        <v>4.0099999999999997E-2</v>
      </c>
      <c r="K2566" s="108">
        <v>4.1799999999999997E-2</v>
      </c>
      <c r="L2566" s="108">
        <v>4.6300000000000001E-2</v>
      </c>
      <c r="M2566" s="108">
        <v>4.2299999999999997E-2</v>
      </c>
      <c r="N2566" s="108"/>
      <c r="O2566" s="189">
        <f t="shared" si="80"/>
        <v>42767</v>
      </c>
      <c r="Q2566" s="185">
        <f t="shared" si="81"/>
        <v>0</v>
      </c>
    </row>
    <row r="2567" spans="1:17" x14ac:dyDescent="0.25">
      <c r="A2567" s="105">
        <v>42787</v>
      </c>
      <c r="B2567" t="s">
        <v>71</v>
      </c>
      <c r="C2567" s="108">
        <v>0.04</v>
      </c>
      <c r="D2567" s="108">
        <v>4.1799999999999997E-2</v>
      </c>
      <c r="E2567" s="108">
        <v>4.5699999999999998E-2</v>
      </c>
      <c r="F2567" s="108">
        <v>4.2500000000000003E-2</v>
      </c>
      <c r="G2567" s="187">
        <v>0</v>
      </c>
      <c r="H2567" s="108"/>
      <c r="I2567" s="108">
        <v>3.95E-2</v>
      </c>
      <c r="J2567" s="108">
        <v>4.0099999999999997E-2</v>
      </c>
      <c r="K2567" s="108">
        <v>4.1799999999999997E-2</v>
      </c>
      <c r="L2567" s="108">
        <v>4.6300000000000001E-2</v>
      </c>
      <c r="M2567" s="108">
        <v>4.2299999999999997E-2</v>
      </c>
      <c r="N2567" s="108"/>
      <c r="O2567" s="189">
        <f t="shared" si="80"/>
        <v>42767</v>
      </c>
      <c r="Q2567" s="185">
        <f t="shared" si="81"/>
        <v>0</v>
      </c>
    </row>
    <row r="2568" spans="1:17" x14ac:dyDescent="0.25">
      <c r="A2568" s="105">
        <v>42788</v>
      </c>
      <c r="B2568" t="s">
        <v>71</v>
      </c>
      <c r="C2568" s="108">
        <v>0.04</v>
      </c>
      <c r="D2568" s="108">
        <v>4.1799999999999997E-2</v>
      </c>
      <c r="E2568" s="108">
        <v>4.5699999999999998E-2</v>
      </c>
      <c r="F2568" s="108">
        <v>4.2500000000000003E-2</v>
      </c>
      <c r="G2568" s="187">
        <v>0</v>
      </c>
      <c r="H2568" s="108"/>
      <c r="I2568" s="108">
        <v>3.9399999999999998E-2</v>
      </c>
      <c r="J2568" s="108">
        <v>4.0099999999999997E-2</v>
      </c>
      <c r="K2568" s="108">
        <v>4.1799999999999997E-2</v>
      </c>
      <c r="L2568" s="108">
        <v>4.6300000000000001E-2</v>
      </c>
      <c r="M2568" s="108">
        <v>4.2299999999999997E-2</v>
      </c>
      <c r="N2568" s="108"/>
      <c r="O2568" s="189">
        <f t="shared" si="80"/>
        <v>42767</v>
      </c>
      <c r="Q2568" s="185">
        <f t="shared" si="81"/>
        <v>0</v>
      </c>
    </row>
    <row r="2569" spans="1:17" x14ac:dyDescent="0.25">
      <c r="A2569" s="105">
        <v>42789</v>
      </c>
      <c r="B2569" t="s">
        <v>71</v>
      </c>
      <c r="C2569" s="108">
        <v>3.9800000000000002E-2</v>
      </c>
      <c r="D2569" s="108">
        <v>4.1700000000000001E-2</v>
      </c>
      <c r="E2569" s="108">
        <v>4.5499999999999999E-2</v>
      </c>
      <c r="F2569" s="108">
        <v>4.2299999999999997E-2</v>
      </c>
      <c r="G2569" s="187">
        <v>0</v>
      </c>
      <c r="H2569" s="108"/>
      <c r="I2569" s="108">
        <v>3.9100000000000003E-2</v>
      </c>
      <c r="J2569" s="108">
        <v>3.9899999999999998E-2</v>
      </c>
      <c r="K2569" s="108">
        <v>4.1700000000000001E-2</v>
      </c>
      <c r="L2569" s="108">
        <v>4.6100000000000002E-2</v>
      </c>
      <c r="M2569" s="108">
        <v>4.2099999999999999E-2</v>
      </c>
      <c r="N2569" s="108"/>
      <c r="O2569" s="189">
        <f t="shared" si="80"/>
        <v>42767</v>
      </c>
      <c r="Q2569" s="185">
        <f t="shared" si="81"/>
        <v>0</v>
      </c>
    </row>
    <row r="2570" spans="1:17" x14ac:dyDescent="0.25">
      <c r="A2570" s="105">
        <v>42790</v>
      </c>
      <c r="B2570" t="s">
        <v>71</v>
      </c>
      <c r="C2570" s="108">
        <v>3.9100000000000003E-2</v>
      </c>
      <c r="D2570" s="108">
        <v>4.1000000000000002E-2</v>
      </c>
      <c r="E2570" s="108">
        <v>4.48E-2</v>
      </c>
      <c r="F2570" s="108">
        <v>4.1599999999999998E-2</v>
      </c>
      <c r="G2570" s="187">
        <v>0</v>
      </c>
      <c r="H2570" s="108"/>
      <c r="I2570" s="108">
        <v>3.85E-2</v>
      </c>
      <c r="J2570" s="108">
        <v>3.9199999999999999E-2</v>
      </c>
      <c r="K2570" s="108">
        <v>4.1000000000000002E-2</v>
      </c>
      <c r="L2570" s="108">
        <v>4.5400000000000003E-2</v>
      </c>
      <c r="M2570" s="108">
        <v>4.1399999999999999E-2</v>
      </c>
      <c r="N2570" s="108"/>
      <c r="O2570" s="189">
        <f t="shared" si="80"/>
        <v>42767</v>
      </c>
      <c r="Q2570" s="185">
        <f t="shared" si="81"/>
        <v>0</v>
      </c>
    </row>
    <row r="2571" spans="1:17" x14ac:dyDescent="0.25">
      <c r="A2571" s="105">
        <v>42793</v>
      </c>
      <c r="B2571" t="s">
        <v>71</v>
      </c>
      <c r="C2571" s="108">
        <v>3.95E-2</v>
      </c>
      <c r="D2571" s="108">
        <v>4.1300000000000003E-2</v>
      </c>
      <c r="E2571" s="108">
        <v>4.5100000000000001E-2</v>
      </c>
      <c r="F2571" s="108">
        <v>4.2000000000000003E-2</v>
      </c>
      <c r="G2571" s="187">
        <v>0</v>
      </c>
      <c r="H2571" s="108"/>
      <c r="I2571" s="108">
        <v>3.8699999999999998E-2</v>
      </c>
      <c r="J2571" s="108">
        <v>3.9600000000000003E-2</v>
      </c>
      <c r="K2571" s="108">
        <v>4.1300000000000003E-2</v>
      </c>
      <c r="L2571" s="108">
        <v>4.5699999999999998E-2</v>
      </c>
      <c r="M2571" s="108">
        <v>4.1799999999999997E-2</v>
      </c>
      <c r="N2571" s="108"/>
      <c r="O2571" s="189">
        <f t="shared" si="80"/>
        <v>42767</v>
      </c>
      <c r="Q2571" s="185">
        <f t="shared" si="81"/>
        <v>0</v>
      </c>
    </row>
    <row r="2572" spans="1:17" x14ac:dyDescent="0.25">
      <c r="A2572" s="105">
        <v>42794</v>
      </c>
      <c r="B2572" t="s">
        <v>71</v>
      </c>
      <c r="C2572" s="108">
        <v>3.9199999999999999E-2</v>
      </c>
      <c r="D2572" s="108">
        <v>4.1099999999999998E-2</v>
      </c>
      <c r="E2572" s="108">
        <v>4.4900000000000002E-2</v>
      </c>
      <c r="F2572" s="108">
        <v>4.1700000000000001E-2</v>
      </c>
      <c r="G2572" s="187">
        <v>0</v>
      </c>
      <c r="H2572" s="108"/>
      <c r="I2572" s="108">
        <v>3.8399999999999997E-2</v>
      </c>
      <c r="J2572" s="108">
        <v>3.9399999999999998E-2</v>
      </c>
      <c r="K2572" s="108">
        <v>4.1099999999999998E-2</v>
      </c>
      <c r="L2572" s="108">
        <v>4.5499999999999999E-2</v>
      </c>
      <c r="M2572" s="108">
        <v>4.1500000000000002E-2</v>
      </c>
      <c r="N2572" s="108"/>
      <c r="O2572" s="189">
        <f t="shared" si="80"/>
        <v>42767</v>
      </c>
      <c r="Q2572" s="185">
        <f t="shared" si="81"/>
        <v>0</v>
      </c>
    </row>
    <row r="2573" spans="1:17" x14ac:dyDescent="0.25">
      <c r="A2573" s="105">
        <v>42795</v>
      </c>
      <c r="B2573" t="s">
        <v>71</v>
      </c>
      <c r="C2573" s="108">
        <v>4.0300000000000002E-2</v>
      </c>
      <c r="D2573" s="108">
        <v>4.2099999999999999E-2</v>
      </c>
      <c r="E2573" s="108">
        <v>4.5900000000000003E-2</v>
      </c>
      <c r="F2573" s="108">
        <v>4.2799999999999998E-2</v>
      </c>
      <c r="G2573" s="187">
        <v>0</v>
      </c>
      <c r="H2573" s="108"/>
      <c r="I2573" s="108">
        <v>3.95E-2</v>
      </c>
      <c r="J2573" s="108">
        <v>4.0300000000000002E-2</v>
      </c>
      <c r="K2573" s="108">
        <v>4.2099999999999999E-2</v>
      </c>
      <c r="L2573" s="108">
        <v>4.6399999999999997E-2</v>
      </c>
      <c r="M2573" s="108">
        <v>4.2500000000000003E-2</v>
      </c>
      <c r="N2573" s="108"/>
      <c r="O2573" s="189">
        <f t="shared" si="80"/>
        <v>42795</v>
      </c>
      <c r="Q2573" s="185">
        <f t="shared" si="81"/>
        <v>0</v>
      </c>
    </row>
    <row r="2574" spans="1:17" x14ac:dyDescent="0.25">
      <c r="A2574" s="105">
        <v>42796</v>
      </c>
      <c r="B2574" t="s">
        <v>71</v>
      </c>
      <c r="C2574" s="108">
        <v>4.0399999999999998E-2</v>
      </c>
      <c r="D2574" s="108">
        <v>4.2200000000000001E-2</v>
      </c>
      <c r="E2574" s="108">
        <v>4.5999999999999999E-2</v>
      </c>
      <c r="F2574" s="108">
        <v>4.2900000000000001E-2</v>
      </c>
      <c r="G2574" s="187">
        <v>0</v>
      </c>
      <c r="H2574" s="108"/>
      <c r="I2574" s="108">
        <v>3.95E-2</v>
      </c>
      <c r="J2574" s="108">
        <v>4.0399999999999998E-2</v>
      </c>
      <c r="K2574" s="108">
        <v>4.2200000000000001E-2</v>
      </c>
      <c r="L2574" s="108">
        <v>4.65E-2</v>
      </c>
      <c r="M2574" s="108">
        <v>4.2599999999999999E-2</v>
      </c>
      <c r="N2574" s="108"/>
      <c r="O2574" s="189">
        <f t="shared" si="80"/>
        <v>42795</v>
      </c>
      <c r="Q2574" s="185">
        <f t="shared" si="81"/>
        <v>0</v>
      </c>
    </row>
    <row r="2575" spans="1:17" x14ac:dyDescent="0.25">
      <c r="A2575" s="105">
        <v>42797</v>
      </c>
      <c r="B2575" t="s">
        <v>71</v>
      </c>
      <c r="C2575" s="108">
        <v>4.0399999999999998E-2</v>
      </c>
      <c r="D2575" s="108">
        <v>4.2200000000000001E-2</v>
      </c>
      <c r="E2575" s="108">
        <v>4.5999999999999999E-2</v>
      </c>
      <c r="F2575" s="108">
        <v>4.2900000000000001E-2</v>
      </c>
      <c r="G2575" s="187">
        <v>0</v>
      </c>
      <c r="H2575" s="108"/>
      <c r="I2575" s="108">
        <v>3.95E-2</v>
      </c>
      <c r="J2575" s="108">
        <v>4.0399999999999998E-2</v>
      </c>
      <c r="K2575" s="108">
        <v>4.2200000000000001E-2</v>
      </c>
      <c r="L2575" s="108">
        <v>4.65E-2</v>
      </c>
      <c r="M2575" s="108">
        <v>4.2599999999999999E-2</v>
      </c>
      <c r="N2575" s="108"/>
      <c r="O2575" s="189">
        <f t="shared" si="80"/>
        <v>42795</v>
      </c>
      <c r="Q2575" s="185">
        <f t="shared" si="81"/>
        <v>0</v>
      </c>
    </row>
    <row r="2576" spans="1:17" x14ac:dyDescent="0.25">
      <c r="A2576" s="105">
        <v>42800</v>
      </c>
      <c r="B2576" t="s">
        <v>71</v>
      </c>
      <c r="C2576" s="108">
        <v>4.0500000000000001E-2</v>
      </c>
      <c r="D2576" s="108">
        <v>4.2299999999999997E-2</v>
      </c>
      <c r="E2576" s="108">
        <v>4.6100000000000002E-2</v>
      </c>
      <c r="F2576" s="108">
        <v>4.2999999999999997E-2</v>
      </c>
      <c r="G2576" s="187">
        <v>0</v>
      </c>
      <c r="H2576" s="108"/>
      <c r="I2576" s="108">
        <v>3.9800000000000002E-2</v>
      </c>
      <c r="J2576" s="108">
        <v>4.0599999999999997E-2</v>
      </c>
      <c r="K2576" s="108">
        <v>4.2299999999999997E-2</v>
      </c>
      <c r="L2576" s="108">
        <v>4.6600000000000003E-2</v>
      </c>
      <c r="M2576" s="108">
        <v>4.2799999999999998E-2</v>
      </c>
      <c r="N2576" s="108"/>
      <c r="O2576" s="189">
        <f t="shared" si="80"/>
        <v>42795</v>
      </c>
      <c r="Q2576" s="185">
        <f t="shared" si="81"/>
        <v>0</v>
      </c>
    </row>
    <row r="2577" spans="1:17" x14ac:dyDescent="0.25">
      <c r="A2577" s="105">
        <v>42801</v>
      </c>
      <c r="B2577" t="s">
        <v>71</v>
      </c>
      <c r="C2577" s="108">
        <v>4.0599999999999997E-2</v>
      </c>
      <c r="D2577" s="108">
        <v>4.24E-2</v>
      </c>
      <c r="E2577" s="108">
        <v>4.6100000000000002E-2</v>
      </c>
      <c r="F2577" s="108">
        <v>4.2999999999999997E-2</v>
      </c>
      <c r="G2577" s="187">
        <v>0</v>
      </c>
      <c r="H2577" s="108"/>
      <c r="I2577" s="108">
        <v>0.04</v>
      </c>
      <c r="J2577" s="108">
        <v>4.07E-2</v>
      </c>
      <c r="K2577" s="108">
        <v>4.2500000000000003E-2</v>
      </c>
      <c r="L2577" s="108">
        <v>4.6699999999999998E-2</v>
      </c>
      <c r="M2577" s="108">
        <v>4.2900000000000001E-2</v>
      </c>
      <c r="N2577" s="108"/>
      <c r="O2577" s="189">
        <f t="shared" si="80"/>
        <v>42795</v>
      </c>
      <c r="Q2577" s="185">
        <f t="shared" si="81"/>
        <v>1.0000000000000286E-4</v>
      </c>
    </row>
    <row r="2578" spans="1:17" x14ac:dyDescent="0.25">
      <c r="A2578" s="105">
        <v>42802</v>
      </c>
      <c r="B2578" t="s">
        <v>71</v>
      </c>
      <c r="C2578" s="108">
        <v>4.0899999999999999E-2</v>
      </c>
      <c r="D2578" s="108">
        <v>4.2799999999999998E-2</v>
      </c>
      <c r="E2578" s="108">
        <v>4.65E-2</v>
      </c>
      <c r="F2578" s="108">
        <v>4.3400000000000001E-2</v>
      </c>
      <c r="G2578" s="187">
        <v>0</v>
      </c>
      <c r="H2578" s="108"/>
      <c r="I2578" s="108">
        <v>4.07E-2</v>
      </c>
      <c r="J2578" s="108">
        <v>4.1099999999999998E-2</v>
      </c>
      <c r="K2578" s="108">
        <v>4.2900000000000001E-2</v>
      </c>
      <c r="L2578" s="108">
        <v>4.7199999999999999E-2</v>
      </c>
      <c r="M2578" s="108">
        <v>4.3299999999999998E-2</v>
      </c>
      <c r="N2578" s="108"/>
      <c r="O2578" s="189">
        <f t="shared" si="80"/>
        <v>42795</v>
      </c>
      <c r="Q2578" s="185">
        <f t="shared" si="81"/>
        <v>1.0000000000000286E-4</v>
      </c>
    </row>
    <row r="2579" spans="1:17" x14ac:dyDescent="0.25">
      <c r="A2579" s="105">
        <v>42803</v>
      </c>
      <c r="B2579" t="s">
        <v>71</v>
      </c>
      <c r="C2579" s="108">
        <v>4.1300000000000003E-2</v>
      </c>
      <c r="D2579" s="108">
        <v>4.3200000000000002E-2</v>
      </c>
      <c r="E2579" s="108">
        <v>4.7E-2</v>
      </c>
      <c r="F2579" s="108">
        <v>4.3799999999999999E-2</v>
      </c>
      <c r="G2579" s="187">
        <v>0</v>
      </c>
      <c r="H2579" s="108"/>
      <c r="I2579" s="108">
        <v>4.1099999999999998E-2</v>
      </c>
      <c r="J2579" s="108">
        <v>4.1599999999999998E-2</v>
      </c>
      <c r="K2579" s="108">
        <v>4.3299999999999998E-2</v>
      </c>
      <c r="L2579" s="108">
        <v>4.7699999999999999E-2</v>
      </c>
      <c r="M2579" s="108">
        <v>4.3799999999999999E-2</v>
      </c>
      <c r="N2579" s="108"/>
      <c r="O2579" s="189">
        <f t="shared" si="80"/>
        <v>42795</v>
      </c>
      <c r="Q2579" s="185">
        <f t="shared" si="81"/>
        <v>9.9999999999995925E-5</v>
      </c>
    </row>
    <row r="2580" spans="1:17" x14ac:dyDescent="0.25">
      <c r="A2580" s="105">
        <v>42804</v>
      </c>
      <c r="B2580" t="s">
        <v>71</v>
      </c>
      <c r="C2580" s="108">
        <v>4.1200000000000001E-2</v>
      </c>
      <c r="D2580" s="108">
        <v>4.3099999999999999E-2</v>
      </c>
      <c r="E2580" s="108">
        <v>4.6899999999999997E-2</v>
      </c>
      <c r="F2580" s="108">
        <v>4.3700000000000003E-2</v>
      </c>
      <c r="G2580" s="187">
        <v>0</v>
      </c>
      <c r="H2580" s="108"/>
      <c r="I2580" s="108">
        <v>4.1099999999999998E-2</v>
      </c>
      <c r="J2580" s="108">
        <v>4.1399999999999999E-2</v>
      </c>
      <c r="K2580" s="108">
        <v>4.3200000000000002E-2</v>
      </c>
      <c r="L2580" s="108">
        <v>4.7600000000000003E-2</v>
      </c>
      <c r="M2580" s="108">
        <v>4.3700000000000003E-2</v>
      </c>
      <c r="N2580" s="108"/>
      <c r="O2580" s="189">
        <f t="shared" si="80"/>
        <v>42795</v>
      </c>
      <c r="Q2580" s="185">
        <f t="shared" si="81"/>
        <v>1.0000000000000286E-4</v>
      </c>
    </row>
    <row r="2581" spans="1:17" x14ac:dyDescent="0.25">
      <c r="A2581" s="105">
        <v>42807</v>
      </c>
      <c r="B2581" t="s">
        <v>71</v>
      </c>
      <c r="C2581" s="108">
        <v>4.1399999999999999E-2</v>
      </c>
      <c r="D2581" s="108">
        <v>4.3299999999999998E-2</v>
      </c>
      <c r="E2581" s="108">
        <v>4.7100000000000003E-2</v>
      </c>
      <c r="F2581" s="108">
        <v>4.3900000000000002E-2</v>
      </c>
      <c r="G2581" s="187">
        <v>0</v>
      </c>
      <c r="H2581" s="108"/>
      <c r="I2581" s="108">
        <v>4.1300000000000003E-2</v>
      </c>
      <c r="J2581" s="108">
        <v>4.1599999999999998E-2</v>
      </c>
      <c r="K2581" s="108">
        <v>4.3400000000000001E-2</v>
      </c>
      <c r="L2581" s="108">
        <v>4.7899999999999998E-2</v>
      </c>
      <c r="M2581" s="108">
        <v>4.3900000000000002E-2</v>
      </c>
      <c r="N2581" s="108"/>
      <c r="O2581" s="189">
        <f t="shared" si="80"/>
        <v>42795</v>
      </c>
      <c r="Q2581" s="185">
        <f t="shared" si="81"/>
        <v>1.0000000000000286E-4</v>
      </c>
    </row>
    <row r="2582" spans="1:17" x14ac:dyDescent="0.25">
      <c r="A2582" s="105">
        <v>42808</v>
      </c>
      <c r="B2582" t="s">
        <v>71</v>
      </c>
      <c r="C2582" s="108">
        <v>4.1200000000000001E-2</v>
      </c>
      <c r="D2582" s="108">
        <v>4.3200000000000002E-2</v>
      </c>
      <c r="E2582" s="108">
        <v>4.7E-2</v>
      </c>
      <c r="F2582" s="108">
        <v>4.3799999999999999E-2</v>
      </c>
      <c r="G2582" s="187">
        <v>0</v>
      </c>
      <c r="H2582" s="108"/>
      <c r="I2582" s="108">
        <v>4.1300000000000003E-2</v>
      </c>
      <c r="J2582" s="108">
        <v>4.1500000000000002E-2</v>
      </c>
      <c r="K2582" s="108">
        <v>4.3299999999999998E-2</v>
      </c>
      <c r="L2582" s="108">
        <v>4.7800000000000002E-2</v>
      </c>
      <c r="M2582" s="108">
        <v>4.3799999999999999E-2</v>
      </c>
      <c r="N2582" s="108"/>
      <c r="O2582" s="189">
        <f t="shared" si="80"/>
        <v>42795</v>
      </c>
      <c r="Q2582" s="185">
        <f t="shared" si="81"/>
        <v>9.9999999999995925E-5</v>
      </c>
    </row>
    <row r="2583" spans="1:17" x14ac:dyDescent="0.25">
      <c r="A2583" s="105">
        <v>42809</v>
      </c>
      <c r="B2583" t="s">
        <v>71</v>
      </c>
      <c r="C2583" s="108">
        <v>4.0599999999999997E-2</v>
      </c>
      <c r="D2583" s="108">
        <v>4.24E-2</v>
      </c>
      <c r="E2583" s="108">
        <v>4.6399999999999997E-2</v>
      </c>
      <c r="F2583" s="108">
        <v>4.3099999999999999E-2</v>
      </c>
      <c r="G2583" s="187">
        <v>0</v>
      </c>
      <c r="H2583" s="108"/>
      <c r="I2583" s="108">
        <v>4.07E-2</v>
      </c>
      <c r="J2583" s="108">
        <v>4.0800000000000003E-2</v>
      </c>
      <c r="K2583" s="108">
        <v>4.2599999999999999E-2</v>
      </c>
      <c r="L2583" s="108">
        <v>4.7100000000000003E-2</v>
      </c>
      <c r="M2583" s="108">
        <v>4.3099999999999999E-2</v>
      </c>
      <c r="N2583" s="108"/>
      <c r="O2583" s="189">
        <f t="shared" si="80"/>
        <v>42795</v>
      </c>
      <c r="Q2583" s="185">
        <f t="shared" si="81"/>
        <v>1.9999999999999879E-4</v>
      </c>
    </row>
    <row r="2584" spans="1:17" x14ac:dyDescent="0.25">
      <c r="A2584" s="105">
        <v>42810</v>
      </c>
      <c r="B2584" t="s">
        <v>71</v>
      </c>
      <c r="C2584" s="108">
        <v>4.0899999999999999E-2</v>
      </c>
      <c r="D2584" s="108">
        <v>4.2799999999999998E-2</v>
      </c>
      <c r="E2584" s="108">
        <v>4.6699999999999998E-2</v>
      </c>
      <c r="F2584" s="108">
        <v>4.3499999999999997E-2</v>
      </c>
      <c r="G2584" s="187">
        <v>0</v>
      </c>
      <c r="H2584" s="108"/>
      <c r="I2584" s="108">
        <v>4.0800000000000003E-2</v>
      </c>
      <c r="J2584" s="108">
        <v>4.1099999999999998E-2</v>
      </c>
      <c r="K2584" s="108">
        <v>4.2900000000000001E-2</v>
      </c>
      <c r="L2584" s="108">
        <v>4.7399999999999998E-2</v>
      </c>
      <c r="M2584" s="108">
        <v>4.3400000000000001E-2</v>
      </c>
      <c r="N2584" s="108"/>
      <c r="O2584" s="189">
        <f t="shared" si="80"/>
        <v>42795</v>
      </c>
      <c r="Q2584" s="185">
        <f t="shared" si="81"/>
        <v>1.0000000000000286E-4</v>
      </c>
    </row>
    <row r="2585" spans="1:17" x14ac:dyDescent="0.25">
      <c r="A2585" s="105">
        <v>42811</v>
      </c>
      <c r="B2585" t="s">
        <v>71</v>
      </c>
      <c r="C2585" s="108">
        <v>4.07E-2</v>
      </c>
      <c r="D2585" s="108">
        <v>4.2599999999999999E-2</v>
      </c>
      <c r="E2585" s="108">
        <v>4.65E-2</v>
      </c>
      <c r="F2585" s="108">
        <v>4.3299999999999998E-2</v>
      </c>
      <c r="G2585" s="187">
        <v>0</v>
      </c>
      <c r="H2585" s="108"/>
      <c r="I2585" s="108">
        <v>4.0599999999999997E-2</v>
      </c>
      <c r="J2585" s="108">
        <v>4.0899999999999999E-2</v>
      </c>
      <c r="K2585" s="108">
        <v>4.2599999999999999E-2</v>
      </c>
      <c r="L2585" s="108">
        <v>4.7199999999999999E-2</v>
      </c>
      <c r="M2585" s="108">
        <v>4.3200000000000002E-2</v>
      </c>
      <c r="N2585" s="108"/>
      <c r="O2585" s="189">
        <f t="shared" si="80"/>
        <v>42795</v>
      </c>
      <c r="Q2585" s="185">
        <f t="shared" si="81"/>
        <v>0</v>
      </c>
    </row>
    <row r="2586" spans="1:17" x14ac:dyDescent="0.25">
      <c r="A2586" s="105">
        <v>42814</v>
      </c>
      <c r="B2586" t="s">
        <v>71</v>
      </c>
      <c r="C2586" s="108">
        <v>4.0500000000000001E-2</v>
      </c>
      <c r="D2586" s="108">
        <v>4.24E-2</v>
      </c>
      <c r="E2586" s="108">
        <v>4.6300000000000001E-2</v>
      </c>
      <c r="F2586" s="108">
        <v>4.3099999999999999E-2</v>
      </c>
      <c r="G2586" s="187">
        <v>0</v>
      </c>
      <c r="H2586" s="108"/>
      <c r="I2586" s="108">
        <v>4.0300000000000002E-2</v>
      </c>
      <c r="J2586" s="108">
        <v>4.07E-2</v>
      </c>
      <c r="K2586" s="108">
        <v>4.24E-2</v>
      </c>
      <c r="L2586" s="108">
        <v>4.7E-2</v>
      </c>
      <c r="M2586" s="108">
        <v>4.2999999999999997E-2</v>
      </c>
      <c r="N2586" s="108"/>
      <c r="O2586" s="189">
        <f t="shared" si="80"/>
        <v>42795</v>
      </c>
      <c r="Q2586" s="185">
        <f t="shared" si="81"/>
        <v>0</v>
      </c>
    </row>
    <row r="2587" spans="1:17" x14ac:dyDescent="0.25">
      <c r="A2587" s="105">
        <v>42815</v>
      </c>
      <c r="B2587" t="s">
        <v>71</v>
      </c>
      <c r="C2587" s="108">
        <v>4.0099999999999997E-2</v>
      </c>
      <c r="D2587" s="108">
        <v>4.2000000000000003E-2</v>
      </c>
      <c r="E2587" s="108">
        <v>4.5900000000000003E-2</v>
      </c>
      <c r="F2587" s="108">
        <v>4.2700000000000002E-2</v>
      </c>
      <c r="G2587" s="187">
        <v>0</v>
      </c>
      <c r="H2587" s="108"/>
      <c r="I2587" s="108">
        <v>3.9899999999999998E-2</v>
      </c>
      <c r="J2587" s="108">
        <v>4.0300000000000002E-2</v>
      </c>
      <c r="K2587" s="108">
        <v>4.2099999999999999E-2</v>
      </c>
      <c r="L2587" s="108">
        <v>4.6600000000000003E-2</v>
      </c>
      <c r="M2587" s="108">
        <v>4.2599999999999999E-2</v>
      </c>
      <c r="N2587" s="108"/>
      <c r="O2587" s="189">
        <f t="shared" si="80"/>
        <v>42795</v>
      </c>
      <c r="Q2587" s="185">
        <f t="shared" si="81"/>
        <v>9.9999999999995925E-5</v>
      </c>
    </row>
    <row r="2588" spans="1:17" x14ac:dyDescent="0.25">
      <c r="A2588" s="105">
        <v>42816</v>
      </c>
      <c r="B2588" t="s">
        <v>71</v>
      </c>
      <c r="C2588" s="108">
        <v>3.9699999999999999E-2</v>
      </c>
      <c r="D2588" s="108">
        <v>4.1700000000000001E-2</v>
      </c>
      <c r="E2588" s="108">
        <v>4.5600000000000002E-2</v>
      </c>
      <c r="F2588" s="108">
        <v>4.2299999999999997E-2</v>
      </c>
      <c r="G2588" s="187">
        <v>0</v>
      </c>
      <c r="H2588" s="108"/>
      <c r="I2588" s="108">
        <v>3.9600000000000003E-2</v>
      </c>
      <c r="J2588" s="108">
        <v>3.9899999999999998E-2</v>
      </c>
      <c r="K2588" s="108">
        <v>4.1799999999999997E-2</v>
      </c>
      <c r="L2588" s="108">
        <v>4.6300000000000001E-2</v>
      </c>
      <c r="M2588" s="108">
        <v>4.2200000000000001E-2</v>
      </c>
      <c r="N2588" s="108"/>
      <c r="O2588" s="189">
        <f t="shared" si="80"/>
        <v>42795</v>
      </c>
      <c r="Q2588" s="185">
        <f t="shared" si="81"/>
        <v>9.9999999999995925E-5</v>
      </c>
    </row>
    <row r="2589" spans="1:17" x14ac:dyDescent="0.25">
      <c r="A2589" s="105">
        <v>42817</v>
      </c>
      <c r="B2589" t="s">
        <v>71</v>
      </c>
      <c r="C2589" s="108">
        <v>0.04</v>
      </c>
      <c r="D2589" s="108">
        <v>4.19E-2</v>
      </c>
      <c r="E2589" s="108">
        <v>4.58E-2</v>
      </c>
      <c r="F2589" s="108">
        <v>4.2599999999999999E-2</v>
      </c>
      <c r="G2589" s="187">
        <v>0</v>
      </c>
      <c r="H2589" s="108"/>
      <c r="I2589" s="108">
        <v>3.9699999999999999E-2</v>
      </c>
      <c r="J2589" s="108">
        <v>4.0099999999999997E-2</v>
      </c>
      <c r="K2589" s="108">
        <v>4.19E-2</v>
      </c>
      <c r="L2589" s="108">
        <v>4.65E-2</v>
      </c>
      <c r="M2589" s="108">
        <v>4.24E-2</v>
      </c>
      <c r="N2589" s="108"/>
      <c r="O2589" s="189">
        <f t="shared" si="80"/>
        <v>42795</v>
      </c>
      <c r="Q2589" s="185">
        <f t="shared" si="81"/>
        <v>0</v>
      </c>
    </row>
    <row r="2590" spans="1:17" x14ac:dyDescent="0.25">
      <c r="A2590" s="105">
        <v>42818</v>
      </c>
      <c r="B2590" t="s">
        <v>71</v>
      </c>
      <c r="C2590" s="108">
        <v>3.9699999999999999E-2</v>
      </c>
      <c r="D2590" s="108">
        <v>4.1599999999999998E-2</v>
      </c>
      <c r="E2590" s="108">
        <v>4.5499999999999999E-2</v>
      </c>
      <c r="F2590" s="108">
        <v>4.2299999999999997E-2</v>
      </c>
      <c r="G2590" s="187">
        <v>0</v>
      </c>
      <c r="H2590" s="108"/>
      <c r="I2590" s="108">
        <v>3.9399999999999998E-2</v>
      </c>
      <c r="J2590" s="108">
        <v>3.9800000000000002E-2</v>
      </c>
      <c r="K2590" s="108">
        <v>4.1599999999999998E-2</v>
      </c>
      <c r="L2590" s="108">
        <v>4.6199999999999998E-2</v>
      </c>
      <c r="M2590" s="108">
        <v>4.2200000000000001E-2</v>
      </c>
      <c r="N2590" s="108"/>
      <c r="O2590" s="189">
        <f t="shared" si="80"/>
        <v>42795</v>
      </c>
      <c r="Q2590" s="185">
        <f t="shared" si="81"/>
        <v>0</v>
      </c>
    </row>
    <row r="2591" spans="1:17" x14ac:dyDescent="0.25">
      <c r="A2591" s="105">
        <v>42821</v>
      </c>
      <c r="B2591" t="s">
        <v>71</v>
      </c>
      <c r="C2591" s="108">
        <v>3.95E-2</v>
      </c>
      <c r="D2591" s="108">
        <v>4.1399999999999999E-2</v>
      </c>
      <c r="E2591" s="108">
        <v>4.5400000000000003E-2</v>
      </c>
      <c r="F2591" s="108">
        <v>4.2099999999999999E-2</v>
      </c>
      <c r="G2591" s="187">
        <v>0</v>
      </c>
      <c r="H2591" s="108"/>
      <c r="I2591" s="108">
        <v>3.9199999999999999E-2</v>
      </c>
      <c r="J2591" s="108">
        <v>3.9699999999999999E-2</v>
      </c>
      <c r="K2591" s="108">
        <v>4.1399999999999999E-2</v>
      </c>
      <c r="L2591" s="108">
        <v>4.6100000000000002E-2</v>
      </c>
      <c r="M2591" s="108">
        <v>4.2000000000000003E-2</v>
      </c>
      <c r="N2591" s="108"/>
      <c r="O2591" s="189">
        <f t="shared" si="80"/>
        <v>42795</v>
      </c>
      <c r="Q2591" s="185">
        <f t="shared" si="81"/>
        <v>0</v>
      </c>
    </row>
    <row r="2592" spans="1:17" x14ac:dyDescent="0.25">
      <c r="A2592" s="105">
        <v>42822</v>
      </c>
      <c r="B2592" t="s">
        <v>71</v>
      </c>
      <c r="C2592" s="108">
        <v>3.9899999999999998E-2</v>
      </c>
      <c r="D2592" s="108">
        <v>4.1700000000000001E-2</v>
      </c>
      <c r="E2592" s="108">
        <v>4.58E-2</v>
      </c>
      <c r="F2592" s="108">
        <v>4.2500000000000003E-2</v>
      </c>
      <c r="G2592" s="187">
        <v>0</v>
      </c>
      <c r="H2592" s="108"/>
      <c r="I2592" s="108">
        <v>3.95E-2</v>
      </c>
      <c r="J2592" s="108">
        <v>0.04</v>
      </c>
      <c r="K2592" s="108">
        <v>4.1799999999999997E-2</v>
      </c>
      <c r="L2592" s="108">
        <v>4.6399999999999997E-2</v>
      </c>
      <c r="M2592" s="108">
        <v>4.2299999999999997E-2</v>
      </c>
      <c r="N2592" s="108"/>
      <c r="O2592" s="189">
        <f t="shared" si="80"/>
        <v>42795</v>
      </c>
      <c r="Q2592" s="185">
        <f t="shared" si="81"/>
        <v>9.9999999999995925E-5</v>
      </c>
    </row>
    <row r="2593" spans="1:17" x14ac:dyDescent="0.25">
      <c r="A2593" s="105">
        <v>42823</v>
      </c>
      <c r="B2593" t="s">
        <v>71</v>
      </c>
      <c r="C2593" s="108">
        <v>3.9699999999999999E-2</v>
      </c>
      <c r="D2593" s="108">
        <v>4.1500000000000002E-2</v>
      </c>
      <c r="E2593" s="108">
        <v>4.5499999999999999E-2</v>
      </c>
      <c r="F2593" s="108">
        <v>4.2200000000000001E-2</v>
      </c>
      <c r="G2593" s="187">
        <v>0</v>
      </c>
      <c r="H2593" s="108"/>
      <c r="I2593" s="108">
        <v>3.9199999999999999E-2</v>
      </c>
      <c r="J2593" s="108">
        <v>3.9800000000000002E-2</v>
      </c>
      <c r="K2593" s="108">
        <v>4.1500000000000002E-2</v>
      </c>
      <c r="L2593" s="108">
        <v>4.6199999999999998E-2</v>
      </c>
      <c r="M2593" s="108">
        <v>4.2099999999999999E-2</v>
      </c>
      <c r="N2593" s="108"/>
      <c r="O2593" s="189">
        <f t="shared" si="80"/>
        <v>42795</v>
      </c>
      <c r="Q2593" s="185">
        <f t="shared" si="81"/>
        <v>0</v>
      </c>
    </row>
    <row r="2594" spans="1:17" x14ac:dyDescent="0.25">
      <c r="A2594" s="105">
        <v>42824</v>
      </c>
      <c r="B2594" t="s">
        <v>71</v>
      </c>
      <c r="C2594" s="108">
        <v>0.04</v>
      </c>
      <c r="D2594" s="108">
        <v>4.19E-2</v>
      </c>
      <c r="E2594" s="108">
        <v>4.5900000000000003E-2</v>
      </c>
      <c r="F2594" s="108">
        <v>4.2599999999999999E-2</v>
      </c>
      <c r="G2594" s="187">
        <v>0</v>
      </c>
      <c r="H2594" s="108"/>
      <c r="I2594" s="108">
        <v>3.9399999999999998E-2</v>
      </c>
      <c r="J2594" s="108">
        <v>4.02E-2</v>
      </c>
      <c r="K2594" s="108">
        <v>4.19E-2</v>
      </c>
      <c r="L2594" s="108">
        <v>4.65E-2</v>
      </c>
      <c r="M2594" s="108">
        <v>4.24E-2</v>
      </c>
      <c r="N2594" s="108"/>
      <c r="O2594" s="189">
        <f t="shared" si="80"/>
        <v>42795</v>
      </c>
      <c r="Q2594" s="185">
        <f t="shared" si="81"/>
        <v>0</v>
      </c>
    </row>
    <row r="2595" spans="1:17" x14ac:dyDescent="0.25">
      <c r="A2595" s="105">
        <v>42825</v>
      </c>
      <c r="B2595" t="s">
        <v>71</v>
      </c>
      <c r="C2595" s="108">
        <v>0.04</v>
      </c>
      <c r="D2595" s="108">
        <v>4.1799999999999997E-2</v>
      </c>
      <c r="E2595" s="108">
        <v>4.58E-2</v>
      </c>
      <c r="F2595" s="108">
        <v>4.2500000000000003E-2</v>
      </c>
      <c r="G2595" s="187">
        <v>0</v>
      </c>
      <c r="H2595" s="108"/>
      <c r="I2595" s="108">
        <v>3.9399999999999998E-2</v>
      </c>
      <c r="J2595" s="108">
        <v>4.0099999999999997E-2</v>
      </c>
      <c r="K2595" s="108">
        <v>4.1799999999999997E-2</v>
      </c>
      <c r="L2595" s="108">
        <v>4.6399999999999997E-2</v>
      </c>
      <c r="M2595" s="108">
        <v>4.2299999999999997E-2</v>
      </c>
      <c r="N2595" s="108"/>
      <c r="O2595" s="189">
        <f t="shared" si="80"/>
        <v>42795</v>
      </c>
      <c r="Q2595" s="185">
        <f t="shared" si="81"/>
        <v>0</v>
      </c>
    </row>
    <row r="2596" spans="1:17" x14ac:dyDescent="0.25">
      <c r="A2596" s="105">
        <v>42828</v>
      </c>
      <c r="B2596" t="s">
        <v>71</v>
      </c>
      <c r="C2596" s="108">
        <v>3.9699999999999999E-2</v>
      </c>
      <c r="D2596" s="108">
        <v>4.1500000000000002E-2</v>
      </c>
      <c r="E2596" s="108">
        <v>4.5499999999999999E-2</v>
      </c>
      <c r="F2596" s="108">
        <v>4.2200000000000001E-2</v>
      </c>
      <c r="G2596" s="187">
        <v>0</v>
      </c>
      <c r="H2596" s="108"/>
      <c r="I2596" s="108">
        <v>3.9100000000000003E-2</v>
      </c>
      <c r="J2596" s="108">
        <v>3.9800000000000002E-2</v>
      </c>
      <c r="K2596" s="108">
        <v>4.1500000000000002E-2</v>
      </c>
      <c r="L2596" s="108">
        <v>4.6100000000000002E-2</v>
      </c>
      <c r="M2596" s="108">
        <v>4.2000000000000003E-2</v>
      </c>
      <c r="N2596" s="108"/>
      <c r="O2596" s="189">
        <f t="shared" si="80"/>
        <v>42826</v>
      </c>
      <c r="Q2596" s="185">
        <f t="shared" si="81"/>
        <v>0</v>
      </c>
    </row>
    <row r="2597" spans="1:17" x14ac:dyDescent="0.25">
      <c r="A2597" s="105">
        <v>42829</v>
      </c>
      <c r="B2597" t="s">
        <v>71</v>
      </c>
      <c r="C2597" s="108">
        <v>3.9800000000000002E-2</v>
      </c>
      <c r="D2597" s="108">
        <v>4.1599999999999998E-2</v>
      </c>
      <c r="E2597" s="108">
        <v>4.5600000000000002E-2</v>
      </c>
      <c r="F2597" s="108">
        <v>4.2299999999999997E-2</v>
      </c>
      <c r="G2597" s="187">
        <v>0</v>
      </c>
      <c r="H2597" s="108"/>
      <c r="I2597" s="108">
        <v>3.9300000000000002E-2</v>
      </c>
      <c r="J2597" s="108">
        <v>3.9800000000000002E-2</v>
      </c>
      <c r="K2597" s="108">
        <v>4.1599999999999998E-2</v>
      </c>
      <c r="L2597" s="108">
        <v>4.6199999999999998E-2</v>
      </c>
      <c r="M2597" s="108">
        <v>4.2099999999999999E-2</v>
      </c>
      <c r="N2597" s="108"/>
      <c r="O2597" s="189">
        <f t="shared" si="80"/>
        <v>42826</v>
      </c>
      <c r="Q2597" s="185">
        <f t="shared" si="81"/>
        <v>0</v>
      </c>
    </row>
    <row r="2598" spans="1:17" x14ac:dyDescent="0.25">
      <c r="A2598" s="105">
        <v>42830</v>
      </c>
      <c r="B2598" t="s">
        <v>71</v>
      </c>
      <c r="C2598" s="108">
        <v>3.9899999999999998E-2</v>
      </c>
      <c r="D2598" s="108">
        <v>4.1700000000000001E-2</v>
      </c>
      <c r="E2598" s="108">
        <v>4.5699999999999998E-2</v>
      </c>
      <c r="F2598" s="108">
        <v>4.24E-2</v>
      </c>
      <c r="G2598" s="187">
        <v>0</v>
      </c>
      <c r="H2598" s="108"/>
      <c r="I2598" s="108">
        <v>3.9399999999999998E-2</v>
      </c>
      <c r="J2598" s="108">
        <v>3.9899999999999998E-2</v>
      </c>
      <c r="K2598" s="108">
        <v>4.1700000000000001E-2</v>
      </c>
      <c r="L2598" s="108">
        <v>4.6300000000000001E-2</v>
      </c>
      <c r="M2598" s="108">
        <v>4.2200000000000001E-2</v>
      </c>
      <c r="N2598" s="108"/>
      <c r="O2598" s="189">
        <f t="shared" si="80"/>
        <v>42826</v>
      </c>
      <c r="Q2598" s="185">
        <f t="shared" si="81"/>
        <v>0</v>
      </c>
    </row>
    <row r="2599" spans="1:17" x14ac:dyDescent="0.25">
      <c r="A2599" s="105">
        <v>42831</v>
      </c>
      <c r="B2599" t="s">
        <v>71</v>
      </c>
      <c r="C2599" s="108">
        <v>3.9699999999999999E-2</v>
      </c>
      <c r="D2599" s="108">
        <v>4.1599999999999998E-2</v>
      </c>
      <c r="E2599" s="108">
        <v>4.5499999999999999E-2</v>
      </c>
      <c r="F2599" s="108">
        <v>4.2299999999999997E-2</v>
      </c>
      <c r="G2599" s="187">
        <v>0</v>
      </c>
      <c r="H2599" s="108"/>
      <c r="I2599" s="108">
        <v>3.9199999999999999E-2</v>
      </c>
      <c r="J2599" s="108">
        <v>3.9699999999999999E-2</v>
      </c>
      <c r="K2599" s="108">
        <v>4.1599999999999998E-2</v>
      </c>
      <c r="L2599" s="108">
        <v>4.6100000000000002E-2</v>
      </c>
      <c r="M2599" s="108">
        <v>4.2099999999999999E-2</v>
      </c>
      <c r="N2599" s="108"/>
      <c r="O2599" s="189">
        <f t="shared" si="80"/>
        <v>42826</v>
      </c>
      <c r="Q2599" s="185">
        <f t="shared" si="81"/>
        <v>0</v>
      </c>
    </row>
    <row r="2600" spans="1:17" x14ac:dyDescent="0.25">
      <c r="A2600" s="105">
        <v>42832</v>
      </c>
      <c r="B2600" t="s">
        <v>71</v>
      </c>
      <c r="C2600" s="108">
        <v>3.9899999999999998E-2</v>
      </c>
      <c r="D2600" s="108">
        <v>4.1700000000000001E-2</v>
      </c>
      <c r="E2600" s="108">
        <v>4.5699999999999998E-2</v>
      </c>
      <c r="F2600" s="108">
        <v>4.24E-2</v>
      </c>
      <c r="G2600" s="187">
        <v>0</v>
      </c>
      <c r="H2600" s="108"/>
      <c r="I2600" s="108">
        <v>3.9300000000000002E-2</v>
      </c>
      <c r="J2600" s="108">
        <v>3.9800000000000002E-2</v>
      </c>
      <c r="K2600" s="108">
        <v>4.1700000000000001E-2</v>
      </c>
      <c r="L2600" s="108">
        <v>4.6199999999999998E-2</v>
      </c>
      <c r="M2600" s="108">
        <v>4.2099999999999999E-2</v>
      </c>
      <c r="N2600" s="108"/>
      <c r="O2600" s="189">
        <f t="shared" si="80"/>
        <v>42826</v>
      </c>
      <c r="Q2600" s="185">
        <f t="shared" si="81"/>
        <v>0</v>
      </c>
    </row>
    <row r="2601" spans="1:17" x14ac:dyDescent="0.25">
      <c r="A2601" s="105">
        <v>42835</v>
      </c>
      <c r="B2601" t="s">
        <v>71</v>
      </c>
      <c r="C2601" s="108">
        <v>3.9800000000000002E-2</v>
      </c>
      <c r="D2601" s="108">
        <v>4.1599999999999998E-2</v>
      </c>
      <c r="E2601" s="108">
        <v>4.5600000000000002E-2</v>
      </c>
      <c r="F2601" s="108">
        <v>4.2299999999999997E-2</v>
      </c>
      <c r="G2601" s="187">
        <v>0</v>
      </c>
      <c r="H2601" s="108"/>
      <c r="I2601" s="108">
        <v>3.9100000000000003E-2</v>
      </c>
      <c r="J2601" s="108">
        <v>3.9800000000000002E-2</v>
      </c>
      <c r="K2601" s="108">
        <v>4.1599999999999998E-2</v>
      </c>
      <c r="L2601" s="108">
        <v>4.6100000000000002E-2</v>
      </c>
      <c r="M2601" s="108">
        <v>4.2000000000000003E-2</v>
      </c>
      <c r="N2601" s="108"/>
      <c r="O2601" s="189">
        <f t="shared" si="80"/>
        <v>42826</v>
      </c>
      <c r="Q2601" s="185">
        <f t="shared" si="81"/>
        <v>0</v>
      </c>
    </row>
    <row r="2602" spans="1:17" x14ac:dyDescent="0.25">
      <c r="A2602" s="105">
        <v>42836</v>
      </c>
      <c r="B2602" t="s">
        <v>71</v>
      </c>
      <c r="C2602" s="108">
        <v>3.9199999999999999E-2</v>
      </c>
      <c r="D2602" s="108">
        <v>4.1000000000000002E-2</v>
      </c>
      <c r="E2602" s="108">
        <v>4.5100000000000001E-2</v>
      </c>
      <c r="F2602" s="108">
        <v>4.1799999999999997E-2</v>
      </c>
      <c r="G2602" s="187">
        <v>0</v>
      </c>
      <c r="H2602" s="108"/>
      <c r="I2602" s="108">
        <v>3.85E-2</v>
      </c>
      <c r="J2602" s="108">
        <v>3.9100000000000003E-2</v>
      </c>
      <c r="K2602" s="108">
        <v>4.1000000000000002E-2</v>
      </c>
      <c r="L2602" s="108">
        <v>4.5600000000000002E-2</v>
      </c>
      <c r="M2602" s="108">
        <v>4.1500000000000002E-2</v>
      </c>
      <c r="N2602" s="108"/>
      <c r="O2602" s="189">
        <f t="shared" si="80"/>
        <v>42826</v>
      </c>
      <c r="Q2602" s="185">
        <f t="shared" si="81"/>
        <v>0</v>
      </c>
    </row>
    <row r="2603" spans="1:17" x14ac:dyDescent="0.25">
      <c r="A2603" s="105">
        <v>42837</v>
      </c>
      <c r="B2603" t="s">
        <v>71</v>
      </c>
      <c r="C2603" s="108">
        <v>3.9199999999999999E-2</v>
      </c>
      <c r="D2603" s="108">
        <v>4.1000000000000002E-2</v>
      </c>
      <c r="E2603" s="108">
        <v>4.5100000000000001E-2</v>
      </c>
      <c r="F2603" s="108">
        <v>4.1799999999999997E-2</v>
      </c>
      <c r="G2603" s="187">
        <v>0</v>
      </c>
      <c r="H2603" s="108"/>
      <c r="I2603" s="108">
        <v>3.85E-2</v>
      </c>
      <c r="J2603" s="108">
        <v>3.9199999999999999E-2</v>
      </c>
      <c r="K2603" s="108">
        <v>4.1000000000000002E-2</v>
      </c>
      <c r="L2603" s="108">
        <v>4.5600000000000002E-2</v>
      </c>
      <c r="M2603" s="108">
        <v>4.1500000000000002E-2</v>
      </c>
      <c r="N2603" s="108"/>
      <c r="O2603" s="189">
        <f t="shared" si="80"/>
        <v>42826</v>
      </c>
      <c r="Q2603" s="185">
        <f t="shared" si="81"/>
        <v>0</v>
      </c>
    </row>
    <row r="2604" spans="1:17" x14ac:dyDescent="0.25">
      <c r="A2604" s="105">
        <v>42838</v>
      </c>
      <c r="B2604" t="s">
        <v>71</v>
      </c>
      <c r="C2604" s="108">
        <v>3.8800000000000001E-2</v>
      </c>
      <c r="D2604" s="108">
        <v>4.0599999999999997E-2</v>
      </c>
      <c r="E2604" s="108">
        <v>4.4600000000000001E-2</v>
      </c>
      <c r="F2604" s="108">
        <v>4.1300000000000003E-2</v>
      </c>
      <c r="G2604" s="187">
        <v>0</v>
      </c>
      <c r="H2604" s="108"/>
      <c r="I2604" s="108">
        <v>3.8300000000000001E-2</v>
      </c>
      <c r="J2604" s="108">
        <v>3.8699999999999998E-2</v>
      </c>
      <c r="K2604" s="108">
        <v>4.0599999999999997E-2</v>
      </c>
      <c r="L2604" s="108">
        <v>4.5199999999999997E-2</v>
      </c>
      <c r="M2604" s="108">
        <v>4.1099999999999998E-2</v>
      </c>
      <c r="N2604" s="108"/>
      <c r="O2604" s="189">
        <f t="shared" si="80"/>
        <v>42826</v>
      </c>
      <c r="Q2604" s="185">
        <f t="shared" si="81"/>
        <v>0</v>
      </c>
    </row>
    <row r="2605" spans="1:17" x14ac:dyDescent="0.25">
      <c r="A2605" s="105">
        <v>42842</v>
      </c>
      <c r="B2605" t="s">
        <v>71</v>
      </c>
      <c r="C2605" s="108">
        <v>3.9E-2</v>
      </c>
      <c r="D2605" s="108">
        <v>4.0899999999999999E-2</v>
      </c>
      <c r="E2605" s="108">
        <v>4.4900000000000002E-2</v>
      </c>
      <c r="F2605" s="108">
        <v>4.1599999999999998E-2</v>
      </c>
      <c r="G2605" s="187">
        <v>0</v>
      </c>
      <c r="H2605" s="108"/>
      <c r="I2605" s="108">
        <v>3.8600000000000002E-2</v>
      </c>
      <c r="J2605" s="108">
        <v>3.9E-2</v>
      </c>
      <c r="K2605" s="108">
        <v>4.0899999999999999E-2</v>
      </c>
      <c r="L2605" s="108">
        <v>4.5499999999999999E-2</v>
      </c>
      <c r="M2605" s="108">
        <v>4.1399999999999999E-2</v>
      </c>
      <c r="N2605" s="108"/>
      <c r="O2605" s="189">
        <f t="shared" si="80"/>
        <v>42826</v>
      </c>
      <c r="Q2605" s="185">
        <f t="shared" si="81"/>
        <v>0</v>
      </c>
    </row>
    <row r="2606" spans="1:17" x14ac:dyDescent="0.25">
      <c r="A2606" s="105">
        <v>42843</v>
      </c>
      <c r="B2606" t="s">
        <v>71</v>
      </c>
      <c r="C2606" s="108">
        <v>3.8300000000000001E-2</v>
      </c>
      <c r="D2606" s="108">
        <v>4.0300000000000002E-2</v>
      </c>
      <c r="E2606" s="108">
        <v>4.4200000000000003E-2</v>
      </c>
      <c r="F2606" s="108">
        <v>4.0899999999999999E-2</v>
      </c>
      <c r="G2606" s="187">
        <v>0</v>
      </c>
      <c r="H2606" s="108"/>
      <c r="I2606" s="108">
        <v>3.7699999999999997E-2</v>
      </c>
      <c r="J2606" s="108">
        <v>3.8300000000000001E-2</v>
      </c>
      <c r="K2606" s="108">
        <v>4.02E-2</v>
      </c>
      <c r="L2606" s="108">
        <v>4.4699999999999997E-2</v>
      </c>
      <c r="M2606" s="108">
        <v>4.0599999999999997E-2</v>
      </c>
      <c r="N2606" s="108"/>
      <c r="O2606" s="189">
        <f t="shared" si="80"/>
        <v>42826</v>
      </c>
      <c r="Q2606" s="185">
        <f t="shared" si="81"/>
        <v>-1.0000000000000286E-4</v>
      </c>
    </row>
    <row r="2607" spans="1:17" x14ac:dyDescent="0.25">
      <c r="A2607" s="105">
        <v>42844</v>
      </c>
      <c r="B2607" t="s">
        <v>71</v>
      </c>
      <c r="C2607" s="108">
        <v>3.85E-2</v>
      </c>
      <c r="D2607" s="108">
        <v>4.0500000000000001E-2</v>
      </c>
      <c r="E2607" s="108">
        <v>4.4400000000000002E-2</v>
      </c>
      <c r="F2607" s="108">
        <v>4.1099999999999998E-2</v>
      </c>
      <c r="G2607" s="187">
        <v>0</v>
      </c>
      <c r="H2607" s="108"/>
      <c r="I2607" s="108">
        <v>3.7999999999999999E-2</v>
      </c>
      <c r="J2607" s="108">
        <v>3.85E-2</v>
      </c>
      <c r="K2607" s="108">
        <v>4.0500000000000001E-2</v>
      </c>
      <c r="L2607" s="108">
        <v>4.4999999999999998E-2</v>
      </c>
      <c r="M2607" s="108">
        <v>4.0899999999999999E-2</v>
      </c>
      <c r="N2607" s="108"/>
      <c r="O2607" s="189">
        <f t="shared" si="80"/>
        <v>42826</v>
      </c>
      <c r="Q2607" s="185">
        <f t="shared" si="81"/>
        <v>0</v>
      </c>
    </row>
    <row r="2608" spans="1:17" x14ac:dyDescent="0.25">
      <c r="A2608" s="105">
        <v>42845</v>
      </c>
      <c r="B2608" t="s">
        <v>71</v>
      </c>
      <c r="C2608" s="108">
        <v>3.8800000000000001E-2</v>
      </c>
      <c r="D2608" s="108">
        <v>4.07E-2</v>
      </c>
      <c r="E2608" s="108">
        <v>4.4600000000000001E-2</v>
      </c>
      <c r="F2608" s="108">
        <v>4.1399999999999999E-2</v>
      </c>
      <c r="G2608" s="187">
        <v>0</v>
      </c>
      <c r="H2608" s="108"/>
      <c r="I2608" s="108">
        <v>3.8199999999999998E-2</v>
      </c>
      <c r="J2608" s="108">
        <v>3.8800000000000001E-2</v>
      </c>
      <c r="K2608" s="108">
        <v>4.07E-2</v>
      </c>
      <c r="L2608" s="108">
        <v>4.5199999999999997E-2</v>
      </c>
      <c r="M2608" s="108">
        <v>4.1099999999999998E-2</v>
      </c>
      <c r="N2608" s="108"/>
      <c r="O2608" s="189">
        <f t="shared" si="80"/>
        <v>42826</v>
      </c>
      <c r="Q2608" s="185">
        <f t="shared" si="81"/>
        <v>0</v>
      </c>
    </row>
    <row r="2609" spans="1:17" x14ac:dyDescent="0.25">
      <c r="A2609" s="105">
        <v>42846</v>
      </c>
      <c r="B2609" t="s">
        <v>71</v>
      </c>
      <c r="C2609" s="108">
        <v>3.8800000000000001E-2</v>
      </c>
      <c r="D2609" s="108">
        <v>4.0800000000000003E-2</v>
      </c>
      <c r="E2609" s="108">
        <v>4.4699999999999997E-2</v>
      </c>
      <c r="F2609" s="108">
        <v>4.1399999999999999E-2</v>
      </c>
      <c r="G2609" s="187">
        <v>0</v>
      </c>
      <c r="H2609" s="108"/>
      <c r="I2609" s="108">
        <v>3.8300000000000001E-2</v>
      </c>
      <c r="J2609" s="108">
        <v>3.8899999999999997E-2</v>
      </c>
      <c r="K2609" s="108">
        <v>4.0800000000000003E-2</v>
      </c>
      <c r="L2609" s="108">
        <v>4.53E-2</v>
      </c>
      <c r="M2609" s="108">
        <v>4.1200000000000001E-2</v>
      </c>
      <c r="N2609" s="108"/>
      <c r="O2609" s="189">
        <f t="shared" si="80"/>
        <v>42826</v>
      </c>
      <c r="Q2609" s="185">
        <f t="shared" si="81"/>
        <v>0</v>
      </c>
    </row>
    <row r="2610" spans="1:17" x14ac:dyDescent="0.25">
      <c r="A2610" s="105">
        <v>42849</v>
      </c>
      <c r="B2610" t="s">
        <v>71</v>
      </c>
      <c r="C2610" s="108">
        <v>3.9100000000000003E-2</v>
      </c>
      <c r="D2610" s="108">
        <v>4.1099999999999998E-2</v>
      </c>
      <c r="E2610" s="108">
        <v>4.4999999999999998E-2</v>
      </c>
      <c r="F2610" s="108">
        <v>4.1700000000000001E-2</v>
      </c>
      <c r="G2610" s="187">
        <v>0</v>
      </c>
      <c r="H2610" s="108"/>
      <c r="I2610" s="108">
        <v>3.85E-2</v>
      </c>
      <c r="J2610" s="108">
        <v>3.9100000000000003E-2</v>
      </c>
      <c r="K2610" s="108">
        <v>4.1000000000000002E-2</v>
      </c>
      <c r="L2610" s="108">
        <v>4.5600000000000002E-2</v>
      </c>
      <c r="M2610" s="108">
        <v>4.1500000000000002E-2</v>
      </c>
      <c r="N2610" s="108"/>
      <c r="O2610" s="189">
        <f t="shared" si="80"/>
        <v>42826</v>
      </c>
      <c r="Q2610" s="185">
        <f t="shared" si="81"/>
        <v>-9.9999999999995925E-5</v>
      </c>
    </row>
    <row r="2611" spans="1:17" x14ac:dyDescent="0.25">
      <c r="A2611" s="105">
        <v>42850</v>
      </c>
      <c r="B2611" t="s">
        <v>71</v>
      </c>
      <c r="C2611" s="108">
        <v>3.9600000000000003E-2</v>
      </c>
      <c r="D2611" s="108">
        <v>4.1599999999999998E-2</v>
      </c>
      <c r="E2611" s="108">
        <v>4.5499999999999999E-2</v>
      </c>
      <c r="F2611" s="108">
        <v>4.2200000000000001E-2</v>
      </c>
      <c r="G2611" s="187">
        <v>0</v>
      </c>
      <c r="H2611" s="108"/>
      <c r="I2611" s="108">
        <v>3.8899999999999997E-2</v>
      </c>
      <c r="J2611" s="108">
        <v>3.9600000000000003E-2</v>
      </c>
      <c r="K2611" s="108">
        <v>4.1500000000000002E-2</v>
      </c>
      <c r="L2611" s="108">
        <v>4.6100000000000002E-2</v>
      </c>
      <c r="M2611" s="108">
        <v>4.2000000000000003E-2</v>
      </c>
      <c r="N2611" s="108"/>
      <c r="O2611" s="189">
        <f t="shared" si="80"/>
        <v>42826</v>
      </c>
      <c r="Q2611" s="185">
        <f t="shared" si="81"/>
        <v>-9.9999999999995925E-5</v>
      </c>
    </row>
    <row r="2612" spans="1:17" x14ac:dyDescent="0.25">
      <c r="A2612" s="105">
        <v>42851</v>
      </c>
      <c r="B2612" t="s">
        <v>71</v>
      </c>
      <c r="C2612" s="108">
        <v>3.95E-2</v>
      </c>
      <c r="D2612" s="108">
        <v>4.1500000000000002E-2</v>
      </c>
      <c r="E2612" s="108">
        <v>4.53E-2</v>
      </c>
      <c r="F2612" s="108">
        <v>4.2099999999999999E-2</v>
      </c>
      <c r="G2612" s="187">
        <v>0</v>
      </c>
      <c r="H2612" s="108"/>
      <c r="I2612" s="108">
        <v>3.8800000000000001E-2</v>
      </c>
      <c r="J2612" s="108">
        <v>3.9399999999999998E-2</v>
      </c>
      <c r="K2612" s="108">
        <v>4.1399999999999999E-2</v>
      </c>
      <c r="L2612" s="108">
        <v>4.5900000000000003E-2</v>
      </c>
      <c r="M2612" s="108">
        <v>4.1799999999999997E-2</v>
      </c>
      <c r="N2612" s="108"/>
      <c r="O2612" s="189">
        <f t="shared" si="80"/>
        <v>42826</v>
      </c>
      <c r="Q2612" s="185">
        <f t="shared" si="81"/>
        <v>-1.0000000000000286E-4</v>
      </c>
    </row>
    <row r="2613" spans="1:17" x14ac:dyDescent="0.25">
      <c r="A2613" s="105">
        <v>42852</v>
      </c>
      <c r="B2613" t="s">
        <v>71</v>
      </c>
      <c r="C2613" s="108">
        <v>3.95E-2</v>
      </c>
      <c r="D2613" s="108">
        <v>4.1500000000000002E-2</v>
      </c>
      <c r="E2613" s="108">
        <v>4.5199999999999997E-2</v>
      </c>
      <c r="F2613" s="108">
        <v>4.2099999999999999E-2</v>
      </c>
      <c r="G2613" s="187">
        <v>0</v>
      </c>
      <c r="H2613" s="108"/>
      <c r="I2613" s="108">
        <v>3.8699999999999998E-2</v>
      </c>
      <c r="J2613" s="108">
        <v>3.9399999999999998E-2</v>
      </c>
      <c r="K2613" s="108">
        <v>4.1399999999999999E-2</v>
      </c>
      <c r="L2613" s="108">
        <v>4.58E-2</v>
      </c>
      <c r="M2613" s="108">
        <v>4.1799999999999997E-2</v>
      </c>
      <c r="N2613" s="108"/>
      <c r="O2613" s="189">
        <f t="shared" si="80"/>
        <v>42826</v>
      </c>
      <c r="Q2613" s="185">
        <f t="shared" si="81"/>
        <v>-1.0000000000000286E-4</v>
      </c>
    </row>
    <row r="2614" spans="1:17" x14ac:dyDescent="0.25">
      <c r="A2614" s="105">
        <v>42853</v>
      </c>
      <c r="B2614" t="s">
        <v>71</v>
      </c>
      <c r="C2614" s="108">
        <v>3.9300000000000002E-2</v>
      </c>
      <c r="D2614" s="108">
        <v>4.1300000000000003E-2</v>
      </c>
      <c r="E2614" s="108">
        <v>4.5100000000000001E-2</v>
      </c>
      <c r="F2614" s="108">
        <v>4.19E-2</v>
      </c>
      <c r="G2614" s="187">
        <v>0</v>
      </c>
      <c r="H2614" s="108"/>
      <c r="I2614" s="108">
        <v>3.85E-2</v>
      </c>
      <c r="J2614" s="108">
        <v>3.9300000000000002E-2</v>
      </c>
      <c r="K2614" s="108">
        <v>4.1200000000000001E-2</v>
      </c>
      <c r="L2614" s="108">
        <v>4.5699999999999998E-2</v>
      </c>
      <c r="M2614" s="108">
        <v>4.1599999999999998E-2</v>
      </c>
      <c r="N2614" s="108"/>
      <c r="O2614" s="189">
        <f t="shared" si="80"/>
        <v>42826</v>
      </c>
      <c r="Q2614" s="185">
        <f t="shared" si="81"/>
        <v>-1.0000000000000286E-4</v>
      </c>
    </row>
    <row r="2615" spans="1:17" x14ac:dyDescent="0.25">
      <c r="A2615" s="105">
        <v>42856</v>
      </c>
      <c r="B2615" t="s">
        <v>71</v>
      </c>
      <c r="C2615" s="108">
        <v>3.9899999999999998E-2</v>
      </c>
      <c r="D2615" s="108">
        <v>4.19E-2</v>
      </c>
      <c r="E2615" s="108">
        <v>4.5600000000000002E-2</v>
      </c>
      <c r="F2615" s="108">
        <v>4.2500000000000003E-2</v>
      </c>
      <c r="G2615" s="187">
        <v>0</v>
      </c>
      <c r="H2615" s="108"/>
      <c r="I2615" s="108">
        <v>3.9199999999999999E-2</v>
      </c>
      <c r="J2615" s="108">
        <v>3.9899999999999998E-2</v>
      </c>
      <c r="K2615" s="108">
        <v>4.1799999999999997E-2</v>
      </c>
      <c r="L2615" s="108">
        <v>4.6199999999999998E-2</v>
      </c>
      <c r="M2615" s="108">
        <v>4.2200000000000001E-2</v>
      </c>
      <c r="N2615" s="108"/>
      <c r="O2615" s="189">
        <f t="shared" si="80"/>
        <v>42856</v>
      </c>
      <c r="Q2615" s="185">
        <f t="shared" si="81"/>
        <v>-1.0000000000000286E-4</v>
      </c>
    </row>
    <row r="2616" spans="1:17" x14ac:dyDescent="0.25">
      <c r="A2616" s="105">
        <v>42857</v>
      </c>
      <c r="B2616" t="s">
        <v>71</v>
      </c>
      <c r="C2616" s="108">
        <v>3.9600000000000003E-2</v>
      </c>
      <c r="D2616" s="108">
        <v>4.1599999999999998E-2</v>
      </c>
      <c r="E2616" s="108">
        <v>4.53E-2</v>
      </c>
      <c r="F2616" s="108">
        <v>4.2200000000000001E-2</v>
      </c>
      <c r="G2616" s="187">
        <v>0</v>
      </c>
      <c r="H2616" s="108"/>
      <c r="I2616" s="108">
        <v>3.8800000000000001E-2</v>
      </c>
      <c r="J2616" s="108">
        <v>3.9600000000000003E-2</v>
      </c>
      <c r="K2616" s="108">
        <v>4.1500000000000002E-2</v>
      </c>
      <c r="L2616" s="108">
        <v>4.5900000000000003E-2</v>
      </c>
      <c r="M2616" s="108">
        <v>4.19E-2</v>
      </c>
      <c r="N2616" s="108"/>
      <c r="O2616" s="189">
        <f t="shared" si="80"/>
        <v>42856</v>
      </c>
      <c r="Q2616" s="185">
        <f t="shared" si="81"/>
        <v>-9.9999999999995925E-5</v>
      </c>
    </row>
    <row r="2617" spans="1:17" x14ac:dyDescent="0.25">
      <c r="A2617" s="105">
        <v>42858</v>
      </c>
      <c r="B2617" t="s">
        <v>71</v>
      </c>
      <c r="C2617" s="108">
        <v>3.9399999999999998E-2</v>
      </c>
      <c r="D2617" s="108">
        <v>4.1300000000000003E-2</v>
      </c>
      <c r="E2617" s="108">
        <v>4.5100000000000001E-2</v>
      </c>
      <c r="F2617" s="108">
        <v>4.19E-2</v>
      </c>
      <c r="G2617" s="187">
        <v>0</v>
      </c>
      <c r="H2617" s="108"/>
      <c r="I2617" s="108">
        <v>3.85E-2</v>
      </c>
      <c r="J2617" s="108">
        <v>3.9300000000000002E-2</v>
      </c>
      <c r="K2617" s="108">
        <v>4.1200000000000001E-2</v>
      </c>
      <c r="L2617" s="108">
        <v>4.5600000000000002E-2</v>
      </c>
      <c r="M2617" s="108">
        <v>4.1599999999999998E-2</v>
      </c>
      <c r="N2617" s="108"/>
      <c r="O2617" s="189">
        <f t="shared" si="80"/>
        <v>42856</v>
      </c>
      <c r="Q2617" s="185">
        <f t="shared" si="81"/>
        <v>-1.0000000000000286E-4</v>
      </c>
    </row>
    <row r="2618" spans="1:17" x14ac:dyDescent="0.25">
      <c r="A2618" s="105">
        <v>42859</v>
      </c>
      <c r="B2618" t="s">
        <v>71</v>
      </c>
      <c r="C2618" s="108">
        <v>3.9800000000000002E-2</v>
      </c>
      <c r="D2618" s="108">
        <v>4.1700000000000001E-2</v>
      </c>
      <c r="E2618" s="108">
        <v>4.5499999999999999E-2</v>
      </c>
      <c r="F2618" s="108">
        <v>4.2299999999999997E-2</v>
      </c>
      <c r="G2618" s="187">
        <v>0</v>
      </c>
      <c r="H2618" s="108"/>
      <c r="I2618" s="108">
        <v>3.8899999999999997E-2</v>
      </c>
      <c r="J2618" s="108">
        <v>3.9699999999999999E-2</v>
      </c>
      <c r="K2618" s="108">
        <v>4.1599999999999998E-2</v>
      </c>
      <c r="L2618" s="108">
        <v>4.6100000000000002E-2</v>
      </c>
      <c r="M2618" s="108">
        <v>4.2000000000000003E-2</v>
      </c>
      <c r="N2618" s="108"/>
      <c r="O2618" s="189">
        <f t="shared" si="80"/>
        <v>42856</v>
      </c>
      <c r="Q2618" s="185">
        <f t="shared" si="81"/>
        <v>-1.0000000000000286E-4</v>
      </c>
    </row>
    <row r="2619" spans="1:17" x14ac:dyDescent="0.25">
      <c r="A2619" s="105">
        <v>42860</v>
      </c>
      <c r="B2619" t="s">
        <v>71</v>
      </c>
      <c r="C2619" s="108">
        <v>3.9600000000000003E-2</v>
      </c>
      <c r="D2619" s="108">
        <v>4.1599999999999998E-2</v>
      </c>
      <c r="E2619" s="108">
        <v>4.5400000000000003E-2</v>
      </c>
      <c r="F2619" s="108">
        <v>4.2200000000000001E-2</v>
      </c>
      <c r="G2619" s="187">
        <v>0</v>
      </c>
      <c r="H2619" s="108"/>
      <c r="I2619" s="108">
        <v>3.9E-2</v>
      </c>
      <c r="J2619" s="108">
        <v>3.95E-2</v>
      </c>
      <c r="K2619" s="108">
        <v>4.1500000000000002E-2</v>
      </c>
      <c r="L2619" s="108">
        <v>4.5999999999999999E-2</v>
      </c>
      <c r="M2619" s="108">
        <v>4.19E-2</v>
      </c>
      <c r="N2619" s="108"/>
      <c r="O2619" s="189">
        <f t="shared" si="80"/>
        <v>42856</v>
      </c>
      <c r="Q2619" s="185">
        <f t="shared" si="81"/>
        <v>-9.9999999999995925E-5</v>
      </c>
    </row>
    <row r="2620" spans="1:17" x14ac:dyDescent="0.25">
      <c r="A2620" s="105">
        <v>42863</v>
      </c>
      <c r="B2620" t="s">
        <v>71</v>
      </c>
      <c r="C2620" s="108">
        <v>3.9800000000000002E-2</v>
      </c>
      <c r="D2620" s="108">
        <v>4.1799999999999997E-2</v>
      </c>
      <c r="E2620" s="108">
        <v>4.5600000000000002E-2</v>
      </c>
      <c r="F2620" s="108">
        <v>4.24E-2</v>
      </c>
      <c r="G2620" s="187">
        <v>0</v>
      </c>
      <c r="H2620" s="108"/>
      <c r="I2620" s="108">
        <v>3.9199999999999999E-2</v>
      </c>
      <c r="J2620" s="108">
        <v>3.9800000000000002E-2</v>
      </c>
      <c r="K2620" s="108">
        <v>4.1700000000000001E-2</v>
      </c>
      <c r="L2620" s="108">
        <v>4.6199999999999998E-2</v>
      </c>
      <c r="M2620" s="108">
        <v>4.2099999999999999E-2</v>
      </c>
      <c r="N2620" s="108"/>
      <c r="O2620" s="189">
        <f t="shared" si="80"/>
        <v>42856</v>
      </c>
      <c r="Q2620" s="185">
        <f t="shared" si="81"/>
        <v>-9.9999999999995925E-5</v>
      </c>
    </row>
    <row r="2621" spans="1:17" x14ac:dyDescent="0.25">
      <c r="A2621" s="105">
        <v>42864</v>
      </c>
      <c r="B2621" t="s">
        <v>71</v>
      </c>
      <c r="C2621" s="108">
        <v>4.0099999999999997E-2</v>
      </c>
      <c r="D2621" s="108">
        <v>4.2000000000000003E-2</v>
      </c>
      <c r="E2621" s="108">
        <v>4.58E-2</v>
      </c>
      <c r="F2621" s="108">
        <v>4.2599999999999999E-2</v>
      </c>
      <c r="G2621" s="187">
        <v>0</v>
      </c>
      <c r="H2621" s="108"/>
      <c r="I2621" s="108">
        <v>3.9399999999999998E-2</v>
      </c>
      <c r="J2621" s="108">
        <v>0.04</v>
      </c>
      <c r="K2621" s="108">
        <v>4.19E-2</v>
      </c>
      <c r="L2621" s="108">
        <v>4.6399999999999997E-2</v>
      </c>
      <c r="M2621" s="108">
        <v>4.2299999999999997E-2</v>
      </c>
      <c r="N2621" s="108"/>
      <c r="O2621" s="189">
        <f t="shared" si="80"/>
        <v>42856</v>
      </c>
      <c r="Q2621" s="185">
        <f t="shared" si="81"/>
        <v>-1.0000000000000286E-4</v>
      </c>
    </row>
    <row r="2622" spans="1:17" x14ac:dyDescent="0.25">
      <c r="A2622" s="105">
        <v>42865</v>
      </c>
      <c r="B2622" t="s">
        <v>71</v>
      </c>
      <c r="C2622" s="108">
        <v>4.0099999999999997E-2</v>
      </c>
      <c r="D2622" s="108">
        <v>4.2000000000000003E-2</v>
      </c>
      <c r="E2622" s="108">
        <v>4.58E-2</v>
      </c>
      <c r="F2622" s="108">
        <v>4.2599999999999999E-2</v>
      </c>
      <c r="G2622" s="187">
        <v>0</v>
      </c>
      <c r="H2622" s="108"/>
      <c r="I2622" s="108">
        <v>3.9399999999999998E-2</v>
      </c>
      <c r="J2622" s="108">
        <v>0.04</v>
      </c>
      <c r="K2622" s="108">
        <v>4.19E-2</v>
      </c>
      <c r="L2622" s="108">
        <v>4.6300000000000001E-2</v>
      </c>
      <c r="M2622" s="108">
        <v>4.2299999999999997E-2</v>
      </c>
      <c r="N2622" s="108"/>
      <c r="O2622" s="189">
        <f t="shared" si="80"/>
        <v>42856</v>
      </c>
      <c r="Q2622" s="185">
        <f t="shared" si="81"/>
        <v>-1.0000000000000286E-4</v>
      </c>
    </row>
    <row r="2623" spans="1:17" x14ac:dyDescent="0.25">
      <c r="A2623" s="105">
        <v>42866</v>
      </c>
      <c r="B2623" t="s">
        <v>71</v>
      </c>
      <c r="C2623" s="108">
        <v>4.0099999999999997E-2</v>
      </c>
      <c r="D2623" s="108">
        <v>4.2000000000000003E-2</v>
      </c>
      <c r="E2623" s="108">
        <v>4.58E-2</v>
      </c>
      <c r="F2623" s="108">
        <v>4.2599999999999999E-2</v>
      </c>
      <c r="G2623" s="187">
        <v>0</v>
      </c>
      <c r="H2623" s="108"/>
      <c r="I2623" s="108">
        <v>3.9199999999999999E-2</v>
      </c>
      <c r="J2623" s="108">
        <v>3.9899999999999998E-2</v>
      </c>
      <c r="K2623" s="108">
        <v>4.1799999999999997E-2</v>
      </c>
      <c r="L2623" s="108">
        <v>4.6300000000000001E-2</v>
      </c>
      <c r="M2623" s="108">
        <v>4.2200000000000001E-2</v>
      </c>
      <c r="N2623" s="108"/>
      <c r="O2623" s="189">
        <f t="shared" si="80"/>
        <v>42856</v>
      </c>
      <c r="Q2623" s="185">
        <f t="shared" si="81"/>
        <v>-2.0000000000000573E-4</v>
      </c>
    </row>
    <row r="2624" spans="1:17" x14ac:dyDescent="0.25">
      <c r="A2624" s="105">
        <v>42867</v>
      </c>
      <c r="B2624" t="s">
        <v>71</v>
      </c>
      <c r="C2624" s="108">
        <v>3.9600000000000003E-2</v>
      </c>
      <c r="D2624" s="108">
        <v>4.1500000000000002E-2</v>
      </c>
      <c r="E2624" s="108">
        <v>4.5400000000000003E-2</v>
      </c>
      <c r="F2624" s="108">
        <v>4.2200000000000001E-2</v>
      </c>
      <c r="G2624" s="187">
        <v>0</v>
      </c>
      <c r="H2624" s="108"/>
      <c r="I2624" s="108">
        <v>3.8600000000000002E-2</v>
      </c>
      <c r="J2624" s="108">
        <v>3.9399999999999998E-2</v>
      </c>
      <c r="K2624" s="108">
        <v>4.1399999999999999E-2</v>
      </c>
      <c r="L2624" s="108">
        <v>4.58E-2</v>
      </c>
      <c r="M2624" s="108">
        <v>4.1799999999999997E-2</v>
      </c>
      <c r="N2624" s="108"/>
      <c r="O2624" s="189">
        <f t="shared" si="80"/>
        <v>42856</v>
      </c>
      <c r="Q2624" s="185">
        <f t="shared" si="81"/>
        <v>-1.0000000000000286E-4</v>
      </c>
    </row>
    <row r="2625" spans="1:17" x14ac:dyDescent="0.25">
      <c r="A2625" s="105">
        <v>42870</v>
      </c>
      <c r="B2625" t="s">
        <v>71</v>
      </c>
      <c r="C2625" s="108">
        <v>3.9800000000000002E-2</v>
      </c>
      <c r="D2625" s="108">
        <v>4.1700000000000001E-2</v>
      </c>
      <c r="E2625" s="108">
        <v>4.5400000000000003E-2</v>
      </c>
      <c r="F2625" s="108">
        <v>4.2299999999999997E-2</v>
      </c>
      <c r="G2625" s="187">
        <v>0</v>
      </c>
      <c r="H2625" s="108"/>
      <c r="I2625" s="108">
        <v>3.8699999999999998E-2</v>
      </c>
      <c r="J2625" s="108">
        <v>3.9600000000000003E-2</v>
      </c>
      <c r="K2625" s="108">
        <v>4.1500000000000002E-2</v>
      </c>
      <c r="L2625" s="108">
        <v>4.5900000000000003E-2</v>
      </c>
      <c r="M2625" s="108">
        <v>4.19E-2</v>
      </c>
      <c r="N2625" s="108"/>
      <c r="O2625" s="189">
        <f t="shared" si="80"/>
        <v>42856</v>
      </c>
      <c r="Q2625" s="185">
        <f t="shared" si="81"/>
        <v>-1.9999999999999879E-4</v>
      </c>
    </row>
    <row r="2626" spans="1:17" x14ac:dyDescent="0.25">
      <c r="A2626" s="105">
        <v>42871</v>
      </c>
      <c r="B2626" t="s">
        <v>71</v>
      </c>
      <c r="C2626" s="108">
        <v>3.9699999999999999E-2</v>
      </c>
      <c r="D2626" s="108">
        <v>4.1500000000000002E-2</v>
      </c>
      <c r="E2626" s="108">
        <v>4.53E-2</v>
      </c>
      <c r="F2626" s="108">
        <v>4.2200000000000001E-2</v>
      </c>
      <c r="G2626" s="187">
        <v>0</v>
      </c>
      <c r="H2626" s="108"/>
      <c r="I2626" s="108">
        <v>3.85E-2</v>
      </c>
      <c r="J2626" s="108">
        <v>3.95E-2</v>
      </c>
      <c r="K2626" s="108">
        <v>4.1300000000000003E-2</v>
      </c>
      <c r="L2626" s="108">
        <v>4.5699999999999998E-2</v>
      </c>
      <c r="M2626" s="108">
        <v>4.1700000000000001E-2</v>
      </c>
      <c r="N2626" s="108"/>
      <c r="O2626" s="189">
        <f t="shared" si="80"/>
        <v>42856</v>
      </c>
      <c r="Q2626" s="185">
        <f t="shared" si="81"/>
        <v>-1.9999999999999879E-4</v>
      </c>
    </row>
    <row r="2627" spans="1:17" x14ac:dyDescent="0.25">
      <c r="A2627" s="105">
        <v>42872</v>
      </c>
      <c r="B2627" t="s">
        <v>71</v>
      </c>
      <c r="C2627" s="108">
        <v>3.8699999999999998E-2</v>
      </c>
      <c r="D2627" s="108">
        <v>4.0599999999999997E-2</v>
      </c>
      <c r="E2627" s="108">
        <v>4.4400000000000002E-2</v>
      </c>
      <c r="F2627" s="108">
        <v>4.1200000000000001E-2</v>
      </c>
      <c r="G2627" s="187">
        <v>0</v>
      </c>
      <c r="H2627" s="108"/>
      <c r="I2627" s="108">
        <v>3.7699999999999997E-2</v>
      </c>
      <c r="J2627" s="108">
        <v>3.85E-2</v>
      </c>
      <c r="K2627" s="108">
        <v>4.0399999999999998E-2</v>
      </c>
      <c r="L2627" s="108">
        <v>4.48E-2</v>
      </c>
      <c r="M2627" s="108">
        <v>4.0800000000000003E-2</v>
      </c>
      <c r="N2627" s="108"/>
      <c r="O2627" s="189">
        <f t="shared" si="80"/>
        <v>42856</v>
      </c>
      <c r="Q2627" s="185">
        <f t="shared" si="81"/>
        <v>-1.9999999999999879E-4</v>
      </c>
    </row>
    <row r="2628" spans="1:17" x14ac:dyDescent="0.25">
      <c r="A2628" s="105">
        <v>42873</v>
      </c>
      <c r="B2628" t="s">
        <v>71</v>
      </c>
      <c r="C2628" s="108">
        <v>3.8800000000000001E-2</v>
      </c>
      <c r="D2628" s="108">
        <v>4.0599999999999997E-2</v>
      </c>
      <c r="E2628" s="108">
        <v>4.4499999999999998E-2</v>
      </c>
      <c r="F2628" s="108">
        <v>4.1300000000000003E-2</v>
      </c>
      <c r="G2628" s="187">
        <v>0</v>
      </c>
      <c r="H2628" s="108"/>
      <c r="I2628" s="108">
        <v>3.78E-2</v>
      </c>
      <c r="J2628" s="108">
        <v>3.8899999999999997E-2</v>
      </c>
      <c r="K2628" s="108">
        <v>4.0500000000000001E-2</v>
      </c>
      <c r="L2628" s="108">
        <v>4.4900000000000002E-2</v>
      </c>
      <c r="M2628" s="108">
        <v>4.1000000000000002E-2</v>
      </c>
      <c r="N2628" s="108"/>
      <c r="O2628" s="189">
        <f t="shared" si="80"/>
        <v>42856</v>
      </c>
      <c r="Q2628" s="185">
        <f t="shared" si="81"/>
        <v>-9.9999999999995925E-5</v>
      </c>
    </row>
    <row r="2629" spans="1:17" x14ac:dyDescent="0.25">
      <c r="A2629" s="105">
        <v>42874</v>
      </c>
      <c r="B2629" t="s">
        <v>71</v>
      </c>
      <c r="C2629" s="108">
        <v>3.8800000000000001E-2</v>
      </c>
      <c r="D2629" s="108">
        <v>4.0599999999999997E-2</v>
      </c>
      <c r="E2629" s="108">
        <v>4.4400000000000002E-2</v>
      </c>
      <c r="F2629" s="108">
        <v>4.1300000000000003E-2</v>
      </c>
      <c r="G2629" s="187">
        <v>0</v>
      </c>
      <c r="H2629" s="108"/>
      <c r="I2629" s="108">
        <v>3.7999999999999999E-2</v>
      </c>
      <c r="J2629" s="108">
        <v>3.8899999999999997E-2</v>
      </c>
      <c r="K2629" s="108">
        <v>4.0399999999999998E-2</v>
      </c>
      <c r="L2629" s="108">
        <v>4.4900000000000002E-2</v>
      </c>
      <c r="M2629" s="108">
        <v>4.1000000000000002E-2</v>
      </c>
      <c r="N2629" s="108"/>
      <c r="O2629" s="189">
        <f t="shared" ref="O2629:O2692" si="82">DATE(YEAR(A2629),MONTH(A2629),1)</f>
        <v>42856</v>
      </c>
      <c r="Q2629" s="185">
        <f t="shared" ref="Q2629:Q2692" si="83">K2629-D2629</f>
        <v>-1.9999999999999879E-4</v>
      </c>
    </row>
    <row r="2630" spans="1:17" x14ac:dyDescent="0.25">
      <c r="A2630" s="105">
        <v>42877</v>
      </c>
      <c r="B2630" t="s">
        <v>71</v>
      </c>
      <c r="C2630" s="108">
        <v>3.8899999999999997E-2</v>
      </c>
      <c r="D2630" s="108">
        <v>4.07E-2</v>
      </c>
      <c r="E2630" s="108">
        <v>4.4499999999999998E-2</v>
      </c>
      <c r="F2630" s="108">
        <v>4.1399999999999999E-2</v>
      </c>
      <c r="G2630" s="187">
        <v>0</v>
      </c>
      <c r="H2630" s="108"/>
      <c r="I2630" s="108">
        <v>3.8100000000000002E-2</v>
      </c>
      <c r="J2630" s="108">
        <v>3.9E-2</v>
      </c>
      <c r="K2630" s="108">
        <v>4.0500000000000001E-2</v>
      </c>
      <c r="L2630" s="108">
        <v>4.4900000000000002E-2</v>
      </c>
      <c r="M2630" s="108">
        <v>4.1099999999999998E-2</v>
      </c>
      <c r="N2630" s="108"/>
      <c r="O2630" s="189">
        <f t="shared" si="82"/>
        <v>42856</v>
      </c>
      <c r="Q2630" s="185">
        <f t="shared" si="83"/>
        <v>-1.9999999999999879E-4</v>
      </c>
    </row>
    <row r="2631" spans="1:17" x14ac:dyDescent="0.25">
      <c r="A2631" s="105">
        <v>42878</v>
      </c>
      <c r="B2631" t="s">
        <v>71</v>
      </c>
      <c r="C2631" s="108">
        <v>3.9199999999999999E-2</v>
      </c>
      <c r="D2631" s="108">
        <v>4.1000000000000002E-2</v>
      </c>
      <c r="E2631" s="108">
        <v>4.4600000000000001E-2</v>
      </c>
      <c r="F2631" s="108">
        <v>4.1599999999999998E-2</v>
      </c>
      <c r="G2631" s="187">
        <v>0</v>
      </c>
      <c r="H2631" s="108"/>
      <c r="I2631" s="108">
        <v>3.8399999999999997E-2</v>
      </c>
      <c r="J2631" s="108">
        <v>3.9300000000000002E-2</v>
      </c>
      <c r="K2631" s="108">
        <v>4.0800000000000003E-2</v>
      </c>
      <c r="L2631" s="108">
        <v>4.5100000000000001E-2</v>
      </c>
      <c r="M2631" s="108">
        <v>4.1300000000000003E-2</v>
      </c>
      <c r="N2631" s="108"/>
      <c r="O2631" s="189">
        <f t="shared" si="82"/>
        <v>42856</v>
      </c>
      <c r="Q2631" s="185">
        <f t="shared" si="83"/>
        <v>-1.9999999999999879E-4</v>
      </c>
    </row>
    <row r="2632" spans="1:17" x14ac:dyDescent="0.25">
      <c r="A2632" s="105">
        <v>42879</v>
      </c>
      <c r="B2632" t="s">
        <v>71</v>
      </c>
      <c r="C2632" s="108">
        <v>3.9100000000000003E-2</v>
      </c>
      <c r="D2632" s="108">
        <v>4.0899999999999999E-2</v>
      </c>
      <c r="E2632" s="108">
        <v>4.4499999999999998E-2</v>
      </c>
      <c r="F2632" s="108">
        <v>4.1500000000000002E-2</v>
      </c>
      <c r="G2632" s="187">
        <v>0</v>
      </c>
      <c r="H2632" s="108"/>
      <c r="I2632" s="108">
        <v>3.8300000000000001E-2</v>
      </c>
      <c r="J2632" s="108">
        <v>3.9199999999999999E-2</v>
      </c>
      <c r="K2632" s="108">
        <v>4.0800000000000003E-2</v>
      </c>
      <c r="L2632" s="108">
        <v>4.5100000000000001E-2</v>
      </c>
      <c r="M2632" s="108">
        <v>4.1300000000000003E-2</v>
      </c>
      <c r="N2632" s="108"/>
      <c r="O2632" s="189">
        <f t="shared" si="82"/>
        <v>42856</v>
      </c>
      <c r="Q2632" s="185">
        <f t="shared" si="83"/>
        <v>-9.9999999999995925E-5</v>
      </c>
    </row>
    <row r="2633" spans="1:17" x14ac:dyDescent="0.25">
      <c r="A2633" s="105">
        <v>42880</v>
      </c>
      <c r="B2633" t="s">
        <v>71</v>
      </c>
      <c r="C2633" s="108">
        <v>3.8899999999999997E-2</v>
      </c>
      <c r="D2633" s="108">
        <v>4.0800000000000003E-2</v>
      </c>
      <c r="E2633" s="108">
        <v>4.4400000000000002E-2</v>
      </c>
      <c r="F2633" s="108">
        <v>4.1399999999999999E-2</v>
      </c>
      <c r="G2633" s="187">
        <v>0</v>
      </c>
      <c r="H2633" s="108"/>
      <c r="I2633" s="108">
        <v>3.8199999999999998E-2</v>
      </c>
      <c r="J2633" s="108">
        <v>3.9E-2</v>
      </c>
      <c r="K2633" s="108">
        <v>4.07E-2</v>
      </c>
      <c r="L2633" s="108">
        <v>4.4900000000000002E-2</v>
      </c>
      <c r="M2633" s="108">
        <v>4.1099999999999998E-2</v>
      </c>
      <c r="N2633" s="108"/>
      <c r="O2633" s="189">
        <f t="shared" si="82"/>
        <v>42856</v>
      </c>
      <c r="Q2633" s="185">
        <f t="shared" si="83"/>
        <v>-1.0000000000000286E-4</v>
      </c>
    </row>
    <row r="2634" spans="1:17" x14ac:dyDescent="0.25">
      <c r="A2634" s="105">
        <v>42881</v>
      </c>
      <c r="B2634" t="s">
        <v>71</v>
      </c>
      <c r="C2634" s="108">
        <v>3.8899999999999997E-2</v>
      </c>
      <c r="D2634" s="108">
        <v>4.07E-2</v>
      </c>
      <c r="E2634" s="108">
        <v>4.4299999999999999E-2</v>
      </c>
      <c r="F2634" s="108">
        <v>4.1300000000000003E-2</v>
      </c>
      <c r="G2634" s="187">
        <v>0</v>
      </c>
      <c r="H2634" s="108"/>
      <c r="I2634" s="108">
        <v>3.8100000000000002E-2</v>
      </c>
      <c r="J2634" s="108">
        <v>3.9E-2</v>
      </c>
      <c r="K2634" s="108">
        <v>4.0599999999999997E-2</v>
      </c>
      <c r="L2634" s="108">
        <v>4.4900000000000002E-2</v>
      </c>
      <c r="M2634" s="108">
        <v>4.1099999999999998E-2</v>
      </c>
      <c r="N2634" s="108"/>
      <c r="O2634" s="189">
        <f t="shared" si="82"/>
        <v>42856</v>
      </c>
      <c r="Q2634" s="185">
        <f t="shared" si="83"/>
        <v>-1.0000000000000286E-4</v>
      </c>
    </row>
    <row r="2635" spans="1:17" x14ac:dyDescent="0.25">
      <c r="A2635" s="105">
        <v>42885</v>
      </c>
      <c r="B2635" t="s">
        <v>71</v>
      </c>
      <c r="C2635" s="108">
        <v>3.8600000000000002E-2</v>
      </c>
      <c r="D2635" s="108">
        <v>4.0399999999999998E-2</v>
      </c>
      <c r="E2635" s="108">
        <v>4.3999999999999997E-2</v>
      </c>
      <c r="F2635" s="108">
        <v>4.1000000000000002E-2</v>
      </c>
      <c r="G2635" s="187">
        <v>0</v>
      </c>
      <c r="H2635" s="108"/>
      <c r="I2635" s="108">
        <v>3.78E-2</v>
      </c>
      <c r="J2635" s="108">
        <v>3.8699999999999998E-2</v>
      </c>
      <c r="K2635" s="108">
        <v>4.0300000000000002E-2</v>
      </c>
      <c r="L2635" s="108">
        <v>4.4600000000000001E-2</v>
      </c>
      <c r="M2635" s="108">
        <v>4.07E-2</v>
      </c>
      <c r="N2635" s="108"/>
      <c r="O2635" s="189">
        <f t="shared" si="82"/>
        <v>42856</v>
      </c>
      <c r="Q2635" s="185">
        <f t="shared" si="83"/>
        <v>-9.9999999999995925E-5</v>
      </c>
    </row>
    <row r="2636" spans="1:17" x14ac:dyDescent="0.25">
      <c r="A2636" s="105">
        <v>42886</v>
      </c>
      <c r="B2636" t="s">
        <v>71</v>
      </c>
      <c r="C2636" s="108">
        <v>3.8300000000000001E-2</v>
      </c>
      <c r="D2636" s="108">
        <v>4.0099999999999997E-2</v>
      </c>
      <c r="E2636" s="108">
        <v>4.3799999999999999E-2</v>
      </c>
      <c r="F2636" s="108">
        <v>4.07E-2</v>
      </c>
      <c r="G2636" s="187">
        <v>0</v>
      </c>
      <c r="H2636" s="108"/>
      <c r="I2636" s="108">
        <v>3.7499999999999999E-2</v>
      </c>
      <c r="J2636" s="108">
        <v>3.8399999999999997E-2</v>
      </c>
      <c r="K2636" s="108">
        <v>0.04</v>
      </c>
      <c r="L2636" s="108">
        <v>4.4400000000000002E-2</v>
      </c>
      <c r="M2636" s="108">
        <v>4.0500000000000001E-2</v>
      </c>
      <c r="N2636" s="108"/>
      <c r="O2636" s="189">
        <f t="shared" si="82"/>
        <v>42856</v>
      </c>
      <c r="Q2636" s="185">
        <f t="shared" si="83"/>
        <v>-9.9999999999995925E-5</v>
      </c>
    </row>
    <row r="2637" spans="1:17" x14ac:dyDescent="0.25">
      <c r="A2637" s="105">
        <v>42887</v>
      </c>
      <c r="B2637" t="s">
        <v>71</v>
      </c>
      <c r="C2637" s="108">
        <v>3.85E-2</v>
      </c>
      <c r="D2637" s="108">
        <v>4.02E-2</v>
      </c>
      <c r="E2637" s="108">
        <v>4.3999999999999997E-2</v>
      </c>
      <c r="F2637" s="108">
        <v>4.0899999999999999E-2</v>
      </c>
      <c r="G2637" s="187">
        <v>0</v>
      </c>
      <c r="H2637" s="108"/>
      <c r="I2637" s="108">
        <v>3.7600000000000001E-2</v>
      </c>
      <c r="J2637" s="108">
        <v>3.8600000000000002E-2</v>
      </c>
      <c r="K2637" s="108">
        <v>4.0099999999999997E-2</v>
      </c>
      <c r="L2637" s="108">
        <v>4.4499999999999998E-2</v>
      </c>
      <c r="M2637" s="108">
        <v>4.0599999999999997E-2</v>
      </c>
      <c r="N2637" s="108"/>
      <c r="O2637" s="189">
        <f t="shared" si="82"/>
        <v>42887</v>
      </c>
      <c r="Q2637" s="185">
        <f t="shared" si="83"/>
        <v>-1.0000000000000286E-4</v>
      </c>
    </row>
    <row r="2638" spans="1:17" x14ac:dyDescent="0.25">
      <c r="A2638" s="105">
        <v>42888</v>
      </c>
      <c r="B2638" t="s">
        <v>71</v>
      </c>
      <c r="C2638" s="108">
        <v>3.7900000000000003E-2</v>
      </c>
      <c r="D2638" s="108">
        <v>3.9699999999999999E-2</v>
      </c>
      <c r="E2638" s="108">
        <v>4.3400000000000001E-2</v>
      </c>
      <c r="F2638" s="108">
        <v>4.0300000000000002E-2</v>
      </c>
      <c r="G2638" s="187">
        <v>0</v>
      </c>
      <c r="H2638" s="108"/>
      <c r="I2638" s="108">
        <v>3.6999999999999998E-2</v>
      </c>
      <c r="J2638" s="108">
        <v>3.7999999999999999E-2</v>
      </c>
      <c r="K2638" s="108">
        <v>3.9600000000000003E-2</v>
      </c>
      <c r="L2638" s="108">
        <v>4.3900000000000002E-2</v>
      </c>
      <c r="M2638" s="108">
        <v>0.04</v>
      </c>
      <c r="N2638" s="108"/>
      <c r="O2638" s="189">
        <f t="shared" si="82"/>
        <v>42887</v>
      </c>
      <c r="Q2638" s="185">
        <f t="shared" si="83"/>
        <v>-9.9999999999995925E-5</v>
      </c>
    </row>
    <row r="2639" spans="1:17" x14ac:dyDescent="0.25">
      <c r="A2639" s="105">
        <v>42891</v>
      </c>
      <c r="B2639" t="s">
        <v>71</v>
      </c>
      <c r="C2639" s="108">
        <v>3.8100000000000002E-2</v>
      </c>
      <c r="D2639" s="108">
        <v>3.9899999999999998E-2</v>
      </c>
      <c r="E2639" s="108">
        <v>4.3700000000000003E-2</v>
      </c>
      <c r="F2639" s="108">
        <v>4.0599999999999997E-2</v>
      </c>
      <c r="G2639" s="187">
        <v>0</v>
      </c>
      <c r="H2639" s="108"/>
      <c r="I2639" s="108">
        <v>3.7199999999999997E-2</v>
      </c>
      <c r="J2639" s="108">
        <v>3.8199999999999998E-2</v>
      </c>
      <c r="K2639" s="108">
        <v>3.9800000000000002E-2</v>
      </c>
      <c r="L2639" s="108">
        <v>4.4200000000000003E-2</v>
      </c>
      <c r="M2639" s="108">
        <v>4.0300000000000002E-2</v>
      </c>
      <c r="N2639" s="108"/>
      <c r="O2639" s="189">
        <f t="shared" si="82"/>
        <v>42887</v>
      </c>
      <c r="Q2639" s="185">
        <f t="shared" si="83"/>
        <v>-9.9999999999995925E-5</v>
      </c>
    </row>
    <row r="2640" spans="1:17" x14ac:dyDescent="0.25">
      <c r="A2640" s="105">
        <v>42892</v>
      </c>
      <c r="B2640" t="s">
        <v>71</v>
      </c>
      <c r="C2640" s="108">
        <v>3.7900000000000003E-2</v>
      </c>
      <c r="D2640" s="108">
        <v>3.9600000000000003E-2</v>
      </c>
      <c r="E2640" s="108">
        <v>4.3400000000000001E-2</v>
      </c>
      <c r="F2640" s="108">
        <v>4.0300000000000002E-2</v>
      </c>
      <c r="G2640" s="187">
        <v>0</v>
      </c>
      <c r="H2640" s="108"/>
      <c r="I2640" s="108">
        <v>3.6900000000000002E-2</v>
      </c>
      <c r="J2640" s="108">
        <v>3.7999999999999999E-2</v>
      </c>
      <c r="K2640" s="108">
        <v>3.95E-2</v>
      </c>
      <c r="L2640" s="108">
        <v>4.3900000000000002E-2</v>
      </c>
      <c r="M2640" s="108">
        <v>0.04</v>
      </c>
      <c r="N2640" s="108"/>
      <c r="O2640" s="189">
        <f t="shared" si="82"/>
        <v>42887</v>
      </c>
      <c r="Q2640" s="185">
        <f t="shared" si="83"/>
        <v>-1.0000000000000286E-4</v>
      </c>
    </row>
    <row r="2641" spans="1:17" x14ac:dyDescent="0.25">
      <c r="A2641" s="105">
        <v>42893</v>
      </c>
      <c r="B2641" t="s">
        <v>71</v>
      </c>
      <c r="C2641" s="108">
        <v>3.8199999999999998E-2</v>
      </c>
      <c r="D2641" s="108">
        <v>3.9800000000000002E-2</v>
      </c>
      <c r="E2641" s="108">
        <v>4.36E-2</v>
      </c>
      <c r="F2641" s="108">
        <v>4.0500000000000001E-2</v>
      </c>
      <c r="G2641" s="187">
        <v>0</v>
      </c>
      <c r="H2641" s="108"/>
      <c r="I2641" s="108">
        <v>3.73E-2</v>
      </c>
      <c r="J2641" s="108">
        <v>3.8199999999999998E-2</v>
      </c>
      <c r="K2641" s="108">
        <v>3.9800000000000002E-2</v>
      </c>
      <c r="L2641" s="108">
        <v>4.41E-2</v>
      </c>
      <c r="M2641" s="108">
        <v>4.0300000000000002E-2</v>
      </c>
      <c r="N2641" s="108"/>
      <c r="O2641" s="189">
        <f t="shared" si="82"/>
        <v>42887</v>
      </c>
      <c r="Q2641" s="185">
        <f t="shared" si="83"/>
        <v>0</v>
      </c>
    </row>
    <row r="2642" spans="1:17" x14ac:dyDescent="0.25">
      <c r="A2642" s="105">
        <v>42894</v>
      </c>
      <c r="B2642" t="s">
        <v>71</v>
      </c>
      <c r="C2642" s="108">
        <v>3.8399999999999997E-2</v>
      </c>
      <c r="D2642" s="108">
        <v>0.04</v>
      </c>
      <c r="E2642" s="108">
        <v>4.3700000000000003E-2</v>
      </c>
      <c r="F2642" s="108">
        <v>4.07E-2</v>
      </c>
      <c r="G2642" s="187">
        <v>0</v>
      </c>
      <c r="H2642" s="108"/>
      <c r="I2642" s="108">
        <v>3.7400000000000003E-2</v>
      </c>
      <c r="J2642" s="108">
        <v>3.8399999999999997E-2</v>
      </c>
      <c r="K2642" s="108">
        <v>3.9899999999999998E-2</v>
      </c>
      <c r="L2642" s="108">
        <v>4.4200000000000003E-2</v>
      </c>
      <c r="M2642" s="108">
        <v>4.0399999999999998E-2</v>
      </c>
      <c r="N2642" s="108"/>
      <c r="O2642" s="189">
        <f t="shared" si="82"/>
        <v>42887</v>
      </c>
      <c r="Q2642" s="185">
        <f t="shared" si="83"/>
        <v>-1.0000000000000286E-4</v>
      </c>
    </row>
    <row r="2643" spans="1:17" x14ac:dyDescent="0.25">
      <c r="A2643" s="105">
        <v>42895</v>
      </c>
      <c r="B2643" t="s">
        <v>71</v>
      </c>
      <c r="C2643" s="108">
        <v>3.8199999999999998E-2</v>
      </c>
      <c r="D2643" s="108">
        <v>0.04</v>
      </c>
      <c r="E2643" s="108">
        <v>4.3700000000000003E-2</v>
      </c>
      <c r="F2643" s="108">
        <v>4.0599999999999997E-2</v>
      </c>
      <c r="G2643" s="187">
        <v>0</v>
      </c>
      <c r="H2643" s="108"/>
      <c r="I2643" s="108">
        <v>3.7400000000000003E-2</v>
      </c>
      <c r="J2643" s="108">
        <v>3.8300000000000001E-2</v>
      </c>
      <c r="K2643" s="108">
        <v>3.9899999999999998E-2</v>
      </c>
      <c r="L2643" s="108">
        <v>4.4200000000000003E-2</v>
      </c>
      <c r="M2643" s="108">
        <v>4.0399999999999998E-2</v>
      </c>
      <c r="N2643" s="108"/>
      <c r="O2643" s="189">
        <f t="shared" si="82"/>
        <v>42887</v>
      </c>
      <c r="Q2643" s="185">
        <f t="shared" si="83"/>
        <v>-1.0000000000000286E-4</v>
      </c>
    </row>
    <row r="2644" spans="1:17" x14ac:dyDescent="0.25">
      <c r="A2644" s="105">
        <v>42898</v>
      </c>
      <c r="B2644" t="s">
        <v>71</v>
      </c>
      <c r="C2644" s="108">
        <v>3.8399999999999997E-2</v>
      </c>
      <c r="D2644" s="108">
        <v>4.0099999999999997E-2</v>
      </c>
      <c r="E2644" s="108">
        <v>4.3799999999999999E-2</v>
      </c>
      <c r="F2644" s="108">
        <v>4.0800000000000003E-2</v>
      </c>
      <c r="G2644" s="187">
        <v>0</v>
      </c>
      <c r="H2644" s="108"/>
      <c r="I2644" s="108">
        <v>3.7600000000000001E-2</v>
      </c>
      <c r="J2644" s="108">
        <v>3.85E-2</v>
      </c>
      <c r="K2644" s="108">
        <v>0.04</v>
      </c>
      <c r="L2644" s="108">
        <v>4.4299999999999999E-2</v>
      </c>
      <c r="M2644" s="108">
        <v>4.0500000000000001E-2</v>
      </c>
      <c r="N2644" s="108"/>
      <c r="O2644" s="189">
        <f t="shared" si="82"/>
        <v>42887</v>
      </c>
      <c r="Q2644" s="185">
        <f t="shared" si="83"/>
        <v>-9.9999999999995925E-5</v>
      </c>
    </row>
    <row r="2645" spans="1:17" x14ac:dyDescent="0.25">
      <c r="A2645" s="105">
        <v>42899</v>
      </c>
      <c r="B2645" t="s">
        <v>71</v>
      </c>
      <c r="C2645" s="108">
        <v>3.8300000000000001E-2</v>
      </c>
      <c r="D2645" s="108">
        <v>0.04</v>
      </c>
      <c r="E2645" s="108">
        <v>4.3700000000000003E-2</v>
      </c>
      <c r="F2645" s="108">
        <v>4.07E-2</v>
      </c>
      <c r="G2645" s="187">
        <v>0</v>
      </c>
      <c r="H2645" s="108"/>
      <c r="I2645" s="108">
        <v>3.7600000000000001E-2</v>
      </c>
      <c r="J2645" s="108">
        <v>3.8399999999999997E-2</v>
      </c>
      <c r="K2645" s="108">
        <v>3.9899999999999998E-2</v>
      </c>
      <c r="L2645" s="108">
        <v>4.4200000000000003E-2</v>
      </c>
      <c r="M2645" s="108">
        <v>4.0399999999999998E-2</v>
      </c>
      <c r="N2645" s="108"/>
      <c r="O2645" s="189">
        <f t="shared" si="82"/>
        <v>42887</v>
      </c>
      <c r="Q2645" s="185">
        <f t="shared" si="83"/>
        <v>-1.0000000000000286E-4</v>
      </c>
    </row>
    <row r="2646" spans="1:17" x14ac:dyDescent="0.25">
      <c r="A2646" s="105">
        <v>42900</v>
      </c>
      <c r="B2646" t="s">
        <v>71</v>
      </c>
      <c r="C2646" s="108">
        <v>3.7499999999999999E-2</v>
      </c>
      <c r="D2646" s="108">
        <v>3.9199999999999999E-2</v>
      </c>
      <c r="E2646" s="108">
        <v>4.2900000000000001E-2</v>
      </c>
      <c r="F2646" s="108">
        <v>3.9899999999999998E-2</v>
      </c>
      <c r="G2646" s="187">
        <v>0</v>
      </c>
      <c r="H2646" s="108"/>
      <c r="I2646" s="108">
        <v>3.6600000000000001E-2</v>
      </c>
      <c r="J2646" s="108">
        <v>3.7600000000000001E-2</v>
      </c>
      <c r="K2646" s="108">
        <v>3.9100000000000003E-2</v>
      </c>
      <c r="L2646" s="108">
        <v>4.3400000000000001E-2</v>
      </c>
      <c r="M2646" s="108">
        <v>3.9600000000000003E-2</v>
      </c>
      <c r="N2646" s="108"/>
      <c r="O2646" s="189">
        <f t="shared" si="82"/>
        <v>42887</v>
      </c>
      <c r="Q2646" s="185">
        <f t="shared" si="83"/>
        <v>-9.9999999999995925E-5</v>
      </c>
    </row>
    <row r="2647" spans="1:17" x14ac:dyDescent="0.25">
      <c r="A2647" s="105">
        <v>42901</v>
      </c>
      <c r="B2647" t="s">
        <v>71</v>
      </c>
      <c r="C2647" s="108">
        <v>3.7499999999999999E-2</v>
      </c>
      <c r="D2647" s="108">
        <v>3.9300000000000002E-2</v>
      </c>
      <c r="E2647" s="108">
        <v>4.2900000000000001E-2</v>
      </c>
      <c r="F2647" s="108">
        <v>3.9899999999999998E-2</v>
      </c>
      <c r="G2647" s="187">
        <v>0</v>
      </c>
      <c r="H2647" s="108"/>
      <c r="I2647" s="108">
        <v>3.6700000000000003E-2</v>
      </c>
      <c r="J2647" s="108">
        <v>3.7600000000000001E-2</v>
      </c>
      <c r="K2647" s="108">
        <v>3.9199999999999999E-2</v>
      </c>
      <c r="L2647" s="108">
        <v>4.3400000000000001E-2</v>
      </c>
      <c r="M2647" s="108">
        <v>3.9600000000000003E-2</v>
      </c>
      <c r="N2647" s="108"/>
      <c r="O2647" s="189">
        <f t="shared" si="82"/>
        <v>42887</v>
      </c>
      <c r="Q2647" s="185">
        <f t="shared" si="83"/>
        <v>-1.0000000000000286E-4</v>
      </c>
    </row>
    <row r="2648" spans="1:17" x14ac:dyDescent="0.25">
      <c r="A2648" s="105">
        <v>42902</v>
      </c>
      <c r="B2648" t="s">
        <v>71</v>
      </c>
      <c r="C2648" s="108">
        <v>3.7499999999999999E-2</v>
      </c>
      <c r="D2648" s="108">
        <v>3.9300000000000002E-2</v>
      </c>
      <c r="E2648" s="108">
        <v>4.3099999999999999E-2</v>
      </c>
      <c r="F2648" s="108">
        <v>0.04</v>
      </c>
      <c r="G2648" s="187">
        <v>0</v>
      </c>
      <c r="H2648" s="108"/>
      <c r="I2648" s="108">
        <v>3.6700000000000003E-2</v>
      </c>
      <c r="J2648" s="108">
        <v>3.7600000000000001E-2</v>
      </c>
      <c r="K2648" s="108">
        <v>3.9199999999999999E-2</v>
      </c>
      <c r="L2648" s="108">
        <v>4.3499999999999997E-2</v>
      </c>
      <c r="M2648" s="108">
        <v>3.9699999999999999E-2</v>
      </c>
      <c r="N2648" s="108"/>
      <c r="O2648" s="189">
        <f t="shared" si="82"/>
        <v>42887</v>
      </c>
      <c r="Q2648" s="185">
        <f t="shared" si="83"/>
        <v>-1.0000000000000286E-4</v>
      </c>
    </row>
    <row r="2649" spans="1:17" x14ac:dyDescent="0.25">
      <c r="A2649" s="105">
        <v>42905</v>
      </c>
      <c r="B2649" t="s">
        <v>71</v>
      </c>
      <c r="C2649" s="108">
        <v>3.7499999999999999E-2</v>
      </c>
      <c r="D2649" s="108">
        <v>3.9300000000000002E-2</v>
      </c>
      <c r="E2649" s="108">
        <v>4.3200000000000002E-2</v>
      </c>
      <c r="F2649" s="108">
        <v>0.04</v>
      </c>
      <c r="G2649" s="187">
        <v>0</v>
      </c>
      <c r="H2649" s="108"/>
      <c r="I2649" s="108">
        <v>3.6700000000000003E-2</v>
      </c>
      <c r="J2649" s="108">
        <v>3.7600000000000001E-2</v>
      </c>
      <c r="K2649" s="108">
        <v>3.9199999999999999E-2</v>
      </c>
      <c r="L2649" s="108">
        <v>4.36E-2</v>
      </c>
      <c r="M2649" s="108">
        <v>3.9699999999999999E-2</v>
      </c>
      <c r="N2649" s="108"/>
      <c r="O2649" s="189">
        <f t="shared" si="82"/>
        <v>42887</v>
      </c>
      <c r="Q2649" s="185">
        <f t="shared" si="83"/>
        <v>-1.0000000000000286E-4</v>
      </c>
    </row>
    <row r="2650" spans="1:17" x14ac:dyDescent="0.25">
      <c r="A2650" s="105">
        <v>42906</v>
      </c>
      <c r="B2650" t="s">
        <v>71</v>
      </c>
      <c r="C2650" s="108">
        <v>3.7100000000000001E-2</v>
      </c>
      <c r="D2650" s="108">
        <v>3.8800000000000001E-2</v>
      </c>
      <c r="E2650" s="108">
        <v>4.2799999999999998E-2</v>
      </c>
      <c r="F2650" s="108">
        <v>3.9600000000000003E-2</v>
      </c>
      <c r="G2650" s="187">
        <v>0</v>
      </c>
      <c r="H2650" s="108"/>
      <c r="I2650" s="108">
        <v>3.61E-2</v>
      </c>
      <c r="J2650" s="108">
        <v>3.7100000000000001E-2</v>
      </c>
      <c r="K2650" s="108">
        <v>3.8800000000000001E-2</v>
      </c>
      <c r="L2650" s="108">
        <v>4.3200000000000002E-2</v>
      </c>
      <c r="M2650" s="108">
        <v>3.9300000000000002E-2</v>
      </c>
      <c r="N2650" s="108"/>
      <c r="O2650" s="189">
        <f t="shared" si="82"/>
        <v>42887</v>
      </c>
      <c r="Q2650" s="185">
        <f t="shared" si="83"/>
        <v>0</v>
      </c>
    </row>
    <row r="2651" spans="1:17" x14ac:dyDescent="0.25">
      <c r="A2651" s="105">
        <v>42907</v>
      </c>
      <c r="B2651" t="s">
        <v>71</v>
      </c>
      <c r="C2651" s="108">
        <v>3.6900000000000002E-2</v>
      </c>
      <c r="D2651" s="108">
        <v>3.8699999999999998E-2</v>
      </c>
      <c r="E2651" s="108">
        <v>4.2700000000000002E-2</v>
      </c>
      <c r="F2651" s="108">
        <v>3.9399999999999998E-2</v>
      </c>
      <c r="G2651" s="187">
        <v>0</v>
      </c>
      <c r="H2651" s="108"/>
      <c r="I2651" s="108">
        <v>3.5999999999999997E-2</v>
      </c>
      <c r="J2651" s="108">
        <v>3.6999999999999998E-2</v>
      </c>
      <c r="K2651" s="108">
        <v>3.8699999999999998E-2</v>
      </c>
      <c r="L2651" s="108">
        <v>4.3099999999999999E-2</v>
      </c>
      <c r="M2651" s="108">
        <v>3.9100000000000003E-2</v>
      </c>
      <c r="N2651" s="108"/>
      <c r="O2651" s="189">
        <f t="shared" si="82"/>
        <v>42887</v>
      </c>
      <c r="Q2651" s="185">
        <f t="shared" si="83"/>
        <v>0</v>
      </c>
    </row>
    <row r="2652" spans="1:17" x14ac:dyDescent="0.25">
      <c r="A2652" s="105">
        <v>42908</v>
      </c>
      <c r="B2652" t="s">
        <v>71</v>
      </c>
      <c r="C2652" s="108">
        <v>3.6999999999999998E-2</v>
      </c>
      <c r="D2652" s="108">
        <v>3.8699999999999998E-2</v>
      </c>
      <c r="E2652" s="108">
        <v>4.2700000000000002E-2</v>
      </c>
      <c r="F2652" s="108">
        <v>3.95E-2</v>
      </c>
      <c r="G2652" s="187">
        <v>0</v>
      </c>
      <c r="H2652" s="108"/>
      <c r="I2652" s="108">
        <v>3.5999999999999997E-2</v>
      </c>
      <c r="J2652" s="108">
        <v>3.7100000000000001E-2</v>
      </c>
      <c r="K2652" s="108">
        <v>3.8699999999999998E-2</v>
      </c>
      <c r="L2652" s="108">
        <v>4.3099999999999999E-2</v>
      </c>
      <c r="M2652" s="108">
        <v>3.9199999999999999E-2</v>
      </c>
      <c r="N2652" s="108"/>
      <c r="O2652" s="189">
        <f t="shared" si="82"/>
        <v>42887</v>
      </c>
      <c r="Q2652" s="185">
        <f t="shared" si="83"/>
        <v>0</v>
      </c>
    </row>
    <row r="2653" spans="1:17" x14ac:dyDescent="0.25">
      <c r="A2653" s="105">
        <v>42909</v>
      </c>
      <c r="B2653" t="s">
        <v>71</v>
      </c>
      <c r="C2653" s="108">
        <v>3.6900000000000002E-2</v>
      </c>
      <c r="D2653" s="108">
        <v>3.8600000000000002E-2</v>
      </c>
      <c r="E2653" s="108">
        <v>4.2599999999999999E-2</v>
      </c>
      <c r="F2653" s="108">
        <v>3.9399999999999998E-2</v>
      </c>
      <c r="G2653" s="187">
        <v>0</v>
      </c>
      <c r="H2653" s="108"/>
      <c r="I2653" s="108">
        <v>3.5999999999999997E-2</v>
      </c>
      <c r="J2653" s="108">
        <v>3.6900000000000002E-2</v>
      </c>
      <c r="K2653" s="108">
        <v>3.8600000000000002E-2</v>
      </c>
      <c r="L2653" s="108">
        <v>4.2999999999999997E-2</v>
      </c>
      <c r="M2653" s="108">
        <v>3.9100000000000003E-2</v>
      </c>
      <c r="N2653" s="108"/>
      <c r="O2653" s="189">
        <f t="shared" si="82"/>
        <v>42887</v>
      </c>
      <c r="Q2653" s="185">
        <f t="shared" si="83"/>
        <v>0</v>
      </c>
    </row>
    <row r="2654" spans="1:17" x14ac:dyDescent="0.25">
      <c r="A2654" s="105">
        <v>42912</v>
      </c>
      <c r="B2654" t="s">
        <v>71</v>
      </c>
      <c r="C2654" s="108">
        <v>3.6700000000000003E-2</v>
      </c>
      <c r="D2654" s="108">
        <v>3.8399999999999997E-2</v>
      </c>
      <c r="E2654" s="108">
        <v>4.2500000000000003E-2</v>
      </c>
      <c r="F2654" s="108">
        <v>3.9199999999999999E-2</v>
      </c>
      <c r="G2654" s="187">
        <v>0</v>
      </c>
      <c r="H2654" s="108"/>
      <c r="I2654" s="108">
        <v>3.5799999999999998E-2</v>
      </c>
      <c r="J2654" s="108">
        <v>3.6799999999999999E-2</v>
      </c>
      <c r="K2654" s="108">
        <v>3.8399999999999997E-2</v>
      </c>
      <c r="L2654" s="108">
        <v>4.2900000000000001E-2</v>
      </c>
      <c r="M2654" s="108">
        <v>3.8899999999999997E-2</v>
      </c>
      <c r="N2654" s="108"/>
      <c r="O2654" s="189">
        <f t="shared" si="82"/>
        <v>42887</v>
      </c>
      <c r="Q2654" s="185">
        <f t="shared" si="83"/>
        <v>0</v>
      </c>
    </row>
    <row r="2655" spans="1:17" x14ac:dyDescent="0.25">
      <c r="A2655" s="105">
        <v>42913</v>
      </c>
      <c r="B2655" t="s">
        <v>71</v>
      </c>
      <c r="C2655" s="108">
        <v>3.7199999999999997E-2</v>
      </c>
      <c r="D2655" s="108">
        <v>3.8899999999999997E-2</v>
      </c>
      <c r="E2655" s="108">
        <v>4.2799999999999998E-2</v>
      </c>
      <c r="F2655" s="108">
        <v>3.9600000000000003E-2</v>
      </c>
      <c r="G2655" s="187">
        <v>0</v>
      </c>
      <c r="H2655" s="108"/>
      <c r="I2655" s="108">
        <v>3.6200000000000003E-2</v>
      </c>
      <c r="J2655" s="108">
        <v>3.7199999999999997E-2</v>
      </c>
      <c r="K2655" s="108">
        <v>3.8800000000000001E-2</v>
      </c>
      <c r="L2655" s="108">
        <v>4.3299999999999998E-2</v>
      </c>
      <c r="M2655" s="108">
        <v>3.9300000000000002E-2</v>
      </c>
      <c r="N2655" s="108"/>
      <c r="O2655" s="189">
        <f t="shared" si="82"/>
        <v>42887</v>
      </c>
      <c r="Q2655" s="185">
        <f t="shared" si="83"/>
        <v>-9.9999999999995925E-5</v>
      </c>
    </row>
    <row r="2656" spans="1:17" x14ac:dyDescent="0.25">
      <c r="A2656" s="105">
        <v>42914</v>
      </c>
      <c r="B2656" t="s">
        <v>71</v>
      </c>
      <c r="C2656" s="108">
        <v>3.7499999999999999E-2</v>
      </c>
      <c r="D2656" s="108">
        <v>3.9199999999999999E-2</v>
      </c>
      <c r="E2656" s="108">
        <v>4.3099999999999999E-2</v>
      </c>
      <c r="F2656" s="108">
        <v>3.9899999999999998E-2</v>
      </c>
      <c r="G2656" s="187">
        <v>0</v>
      </c>
      <c r="H2656" s="108"/>
      <c r="I2656" s="108">
        <v>3.6600000000000001E-2</v>
      </c>
      <c r="J2656" s="108">
        <v>3.7499999999999999E-2</v>
      </c>
      <c r="K2656" s="108">
        <v>3.9100000000000003E-2</v>
      </c>
      <c r="L2656" s="108">
        <v>4.36E-2</v>
      </c>
      <c r="M2656" s="108">
        <v>3.9600000000000003E-2</v>
      </c>
      <c r="N2656" s="108"/>
      <c r="O2656" s="189">
        <f t="shared" si="82"/>
        <v>42887</v>
      </c>
      <c r="Q2656" s="185">
        <f t="shared" si="83"/>
        <v>-9.9999999999995925E-5</v>
      </c>
    </row>
    <row r="2657" spans="1:17" x14ac:dyDescent="0.25">
      <c r="A2657" s="105">
        <v>42915</v>
      </c>
      <c r="B2657" t="s">
        <v>71</v>
      </c>
      <c r="C2657" s="108">
        <v>3.7900000000000003E-2</v>
      </c>
      <c r="D2657" s="108">
        <v>3.9600000000000003E-2</v>
      </c>
      <c r="E2657" s="108">
        <v>4.3400000000000001E-2</v>
      </c>
      <c r="F2657" s="108">
        <v>4.0300000000000002E-2</v>
      </c>
      <c r="G2657" s="187">
        <v>0</v>
      </c>
      <c r="H2657" s="108"/>
      <c r="I2657" s="108">
        <v>3.6799999999999999E-2</v>
      </c>
      <c r="J2657" s="108">
        <v>3.78E-2</v>
      </c>
      <c r="K2657" s="108">
        <v>3.95E-2</v>
      </c>
      <c r="L2657" s="108">
        <v>4.3799999999999999E-2</v>
      </c>
      <c r="M2657" s="108">
        <v>3.9899999999999998E-2</v>
      </c>
      <c r="N2657" s="108"/>
      <c r="O2657" s="189">
        <f t="shared" si="82"/>
        <v>42887</v>
      </c>
      <c r="Q2657" s="185">
        <f t="shared" si="83"/>
        <v>-1.0000000000000286E-4</v>
      </c>
    </row>
    <row r="2658" spans="1:17" x14ac:dyDescent="0.25">
      <c r="A2658" s="105">
        <v>42916</v>
      </c>
      <c r="B2658" t="s">
        <v>71</v>
      </c>
      <c r="C2658" s="108">
        <v>3.8100000000000002E-2</v>
      </c>
      <c r="D2658" s="108">
        <v>3.9800000000000002E-2</v>
      </c>
      <c r="E2658" s="108">
        <v>4.36E-2</v>
      </c>
      <c r="F2658" s="108">
        <v>4.0500000000000001E-2</v>
      </c>
      <c r="G2658" s="187">
        <v>0</v>
      </c>
      <c r="H2658" s="108"/>
      <c r="I2658" s="108">
        <v>3.7100000000000001E-2</v>
      </c>
      <c r="J2658" s="108">
        <v>3.8100000000000002E-2</v>
      </c>
      <c r="K2658" s="108">
        <v>3.9699999999999999E-2</v>
      </c>
      <c r="L2658" s="108">
        <v>4.3999999999999997E-2</v>
      </c>
      <c r="M2658" s="108">
        <v>4.0099999999999997E-2</v>
      </c>
      <c r="N2658" s="108"/>
      <c r="O2658" s="189">
        <f t="shared" si="82"/>
        <v>42887</v>
      </c>
      <c r="Q2658" s="185">
        <f t="shared" si="83"/>
        <v>-1.0000000000000286E-4</v>
      </c>
    </row>
    <row r="2659" spans="1:17" x14ac:dyDescent="0.25">
      <c r="A2659" s="105">
        <v>42919</v>
      </c>
      <c r="B2659" t="s">
        <v>71</v>
      </c>
      <c r="C2659" s="108">
        <v>3.8300000000000001E-2</v>
      </c>
      <c r="D2659" s="108">
        <v>0.04</v>
      </c>
      <c r="E2659" s="108">
        <v>4.3799999999999999E-2</v>
      </c>
      <c r="F2659" s="108">
        <v>4.07E-2</v>
      </c>
      <c r="G2659" s="187">
        <v>0</v>
      </c>
      <c r="H2659" s="108"/>
      <c r="I2659" s="108">
        <v>3.7199999999999997E-2</v>
      </c>
      <c r="J2659" s="108">
        <v>3.8199999999999998E-2</v>
      </c>
      <c r="K2659" s="108">
        <v>3.9899999999999998E-2</v>
      </c>
      <c r="L2659" s="108">
        <v>4.4200000000000003E-2</v>
      </c>
      <c r="M2659" s="108">
        <v>4.0300000000000002E-2</v>
      </c>
      <c r="N2659" s="108"/>
      <c r="O2659" s="189">
        <f t="shared" si="82"/>
        <v>42917</v>
      </c>
      <c r="Q2659" s="185">
        <f t="shared" si="83"/>
        <v>-1.0000000000000286E-4</v>
      </c>
    </row>
    <row r="2660" spans="1:17" x14ac:dyDescent="0.25">
      <c r="A2660" s="105">
        <v>42921</v>
      </c>
      <c r="B2660" t="s">
        <v>71</v>
      </c>
      <c r="C2660" s="108">
        <v>3.8199999999999998E-2</v>
      </c>
      <c r="D2660" s="108">
        <v>3.9899999999999998E-2</v>
      </c>
      <c r="E2660" s="108">
        <v>4.3700000000000003E-2</v>
      </c>
      <c r="F2660" s="108">
        <v>4.0599999999999997E-2</v>
      </c>
      <c r="G2660" s="187">
        <v>0</v>
      </c>
      <c r="H2660" s="108"/>
      <c r="I2660" s="108">
        <v>3.7199999999999997E-2</v>
      </c>
      <c r="J2660" s="108">
        <v>3.8100000000000002E-2</v>
      </c>
      <c r="K2660" s="108">
        <v>3.9800000000000002E-2</v>
      </c>
      <c r="L2660" s="108">
        <v>4.41E-2</v>
      </c>
      <c r="M2660" s="108">
        <v>4.02E-2</v>
      </c>
      <c r="N2660" s="108"/>
      <c r="O2660" s="189">
        <f t="shared" si="82"/>
        <v>42917</v>
      </c>
      <c r="Q2660" s="185">
        <f t="shared" si="83"/>
        <v>-9.9999999999995925E-5</v>
      </c>
    </row>
    <row r="2661" spans="1:17" x14ac:dyDescent="0.25">
      <c r="A2661" s="105">
        <v>42922</v>
      </c>
      <c r="B2661" t="s">
        <v>71</v>
      </c>
      <c r="C2661" s="108">
        <v>3.8699999999999998E-2</v>
      </c>
      <c r="D2661" s="108">
        <v>4.0300000000000002E-2</v>
      </c>
      <c r="E2661" s="108">
        <v>4.41E-2</v>
      </c>
      <c r="F2661" s="108">
        <v>4.1000000000000002E-2</v>
      </c>
      <c r="G2661" s="187">
        <v>0</v>
      </c>
      <c r="H2661" s="108"/>
      <c r="I2661" s="108">
        <v>3.7499999999999999E-2</v>
      </c>
      <c r="J2661" s="108">
        <v>3.8600000000000002E-2</v>
      </c>
      <c r="K2661" s="108">
        <v>4.02E-2</v>
      </c>
      <c r="L2661" s="108">
        <v>4.4400000000000002E-2</v>
      </c>
      <c r="M2661" s="108">
        <v>4.0599999999999997E-2</v>
      </c>
      <c r="N2661" s="108"/>
      <c r="O2661" s="189">
        <f t="shared" si="82"/>
        <v>42917</v>
      </c>
      <c r="Q2661" s="185">
        <f t="shared" si="83"/>
        <v>-1.0000000000000286E-4</v>
      </c>
    </row>
    <row r="2662" spans="1:17" x14ac:dyDescent="0.25">
      <c r="A2662" s="105">
        <v>42923</v>
      </c>
      <c r="B2662" t="s">
        <v>71</v>
      </c>
      <c r="C2662" s="108">
        <v>3.8899999999999997E-2</v>
      </c>
      <c r="D2662" s="108">
        <v>4.0599999999999997E-2</v>
      </c>
      <c r="E2662" s="108">
        <v>4.4400000000000002E-2</v>
      </c>
      <c r="F2662" s="108">
        <v>4.1300000000000003E-2</v>
      </c>
      <c r="G2662" s="187">
        <v>0</v>
      </c>
      <c r="H2662" s="108"/>
      <c r="I2662" s="108">
        <v>3.7900000000000003E-2</v>
      </c>
      <c r="J2662" s="108">
        <v>3.8800000000000001E-2</v>
      </c>
      <c r="K2662" s="108">
        <v>4.0500000000000001E-2</v>
      </c>
      <c r="L2662" s="108">
        <v>4.4699999999999997E-2</v>
      </c>
      <c r="M2662" s="108">
        <v>4.0899999999999999E-2</v>
      </c>
      <c r="N2662" s="108"/>
      <c r="O2662" s="189">
        <f t="shared" si="82"/>
        <v>42917</v>
      </c>
      <c r="Q2662" s="185">
        <f t="shared" si="83"/>
        <v>-9.9999999999995925E-5</v>
      </c>
    </row>
    <row r="2663" spans="1:17" x14ac:dyDescent="0.25">
      <c r="A2663" s="105">
        <v>42926</v>
      </c>
      <c r="B2663" t="s">
        <v>71</v>
      </c>
      <c r="C2663" s="108">
        <v>3.8800000000000001E-2</v>
      </c>
      <c r="D2663" s="108">
        <v>4.0500000000000001E-2</v>
      </c>
      <c r="E2663" s="108">
        <v>4.4299999999999999E-2</v>
      </c>
      <c r="F2663" s="108">
        <v>4.1200000000000001E-2</v>
      </c>
      <c r="G2663" s="187">
        <v>0</v>
      </c>
      <c r="H2663" s="108"/>
      <c r="I2663" s="108">
        <v>3.78E-2</v>
      </c>
      <c r="J2663" s="108">
        <v>3.8699999999999998E-2</v>
      </c>
      <c r="K2663" s="108">
        <v>4.0300000000000002E-2</v>
      </c>
      <c r="L2663" s="108">
        <v>4.4600000000000001E-2</v>
      </c>
      <c r="M2663" s="108">
        <v>4.0800000000000003E-2</v>
      </c>
      <c r="N2663" s="108"/>
      <c r="O2663" s="189">
        <f t="shared" si="82"/>
        <v>42917</v>
      </c>
      <c r="Q2663" s="185">
        <f t="shared" si="83"/>
        <v>-1.9999999999999879E-4</v>
      </c>
    </row>
    <row r="2664" spans="1:17" x14ac:dyDescent="0.25">
      <c r="A2664" s="105">
        <v>42927</v>
      </c>
      <c r="B2664" t="s">
        <v>71</v>
      </c>
      <c r="C2664" s="108">
        <v>3.8800000000000001E-2</v>
      </c>
      <c r="D2664" s="108">
        <v>4.0500000000000001E-2</v>
      </c>
      <c r="E2664" s="108">
        <v>4.4200000000000003E-2</v>
      </c>
      <c r="F2664" s="108">
        <v>4.1200000000000001E-2</v>
      </c>
      <c r="G2664" s="187">
        <v>0</v>
      </c>
      <c r="H2664" s="108"/>
      <c r="I2664" s="108">
        <v>3.7400000000000003E-2</v>
      </c>
      <c r="J2664" s="108">
        <v>3.8600000000000002E-2</v>
      </c>
      <c r="K2664" s="108">
        <v>4.0300000000000002E-2</v>
      </c>
      <c r="L2664" s="108">
        <v>4.4499999999999998E-2</v>
      </c>
      <c r="M2664" s="108">
        <v>4.07E-2</v>
      </c>
      <c r="N2664" s="108"/>
      <c r="O2664" s="189">
        <f t="shared" si="82"/>
        <v>42917</v>
      </c>
      <c r="Q2664" s="185">
        <f t="shared" si="83"/>
        <v>-1.9999999999999879E-4</v>
      </c>
    </row>
    <row r="2665" spans="1:17" x14ac:dyDescent="0.25">
      <c r="A2665" s="105">
        <v>42928</v>
      </c>
      <c r="B2665" t="s">
        <v>71</v>
      </c>
      <c r="C2665" s="108">
        <v>3.8600000000000002E-2</v>
      </c>
      <c r="D2665" s="108">
        <v>4.02E-2</v>
      </c>
      <c r="E2665" s="108">
        <v>4.3999999999999997E-2</v>
      </c>
      <c r="F2665" s="108">
        <v>4.0899999999999999E-2</v>
      </c>
      <c r="G2665" s="187">
        <v>0</v>
      </c>
      <c r="H2665" s="108"/>
      <c r="I2665" s="108">
        <v>3.7199999999999997E-2</v>
      </c>
      <c r="J2665" s="108">
        <v>3.8300000000000001E-2</v>
      </c>
      <c r="K2665" s="108">
        <v>0.04</v>
      </c>
      <c r="L2665" s="108">
        <v>4.4200000000000003E-2</v>
      </c>
      <c r="M2665" s="108">
        <v>4.0399999999999998E-2</v>
      </c>
      <c r="N2665" s="108"/>
      <c r="O2665" s="189">
        <f t="shared" si="82"/>
        <v>42917</v>
      </c>
      <c r="Q2665" s="185">
        <f t="shared" si="83"/>
        <v>-1.9999999999999879E-4</v>
      </c>
    </row>
    <row r="2666" spans="1:17" x14ac:dyDescent="0.25">
      <c r="A2666" s="105">
        <v>42929</v>
      </c>
      <c r="B2666" t="s">
        <v>71</v>
      </c>
      <c r="C2666" s="108">
        <v>3.8699999999999998E-2</v>
      </c>
      <c r="D2666" s="108">
        <v>4.0399999999999998E-2</v>
      </c>
      <c r="E2666" s="108">
        <v>4.41E-2</v>
      </c>
      <c r="F2666" s="108">
        <v>4.1099999999999998E-2</v>
      </c>
      <c r="G2666" s="187">
        <v>0</v>
      </c>
      <c r="H2666" s="108"/>
      <c r="I2666" s="108">
        <v>3.7499999999999999E-2</v>
      </c>
      <c r="J2666" s="108">
        <v>3.85E-2</v>
      </c>
      <c r="K2666" s="108">
        <v>4.02E-2</v>
      </c>
      <c r="L2666" s="108">
        <v>4.4400000000000002E-2</v>
      </c>
      <c r="M2666" s="108">
        <v>4.0599999999999997E-2</v>
      </c>
      <c r="N2666" s="108"/>
      <c r="O2666" s="189">
        <f t="shared" si="82"/>
        <v>42917</v>
      </c>
      <c r="Q2666" s="185">
        <f t="shared" si="83"/>
        <v>-1.9999999999999879E-4</v>
      </c>
    </row>
    <row r="2667" spans="1:17" x14ac:dyDescent="0.25">
      <c r="A2667" s="105">
        <v>42930</v>
      </c>
      <c r="B2667" t="s">
        <v>71</v>
      </c>
      <c r="C2667" s="108">
        <v>3.8399999999999997E-2</v>
      </c>
      <c r="D2667" s="108">
        <v>4.02E-2</v>
      </c>
      <c r="E2667" s="108">
        <v>4.3999999999999997E-2</v>
      </c>
      <c r="F2667" s="108">
        <v>4.0899999999999999E-2</v>
      </c>
      <c r="G2667" s="187">
        <v>0</v>
      </c>
      <c r="H2667" s="108"/>
      <c r="I2667" s="108">
        <v>3.7100000000000001E-2</v>
      </c>
      <c r="J2667" s="108">
        <v>3.8199999999999998E-2</v>
      </c>
      <c r="K2667" s="108">
        <v>0.04</v>
      </c>
      <c r="L2667" s="108">
        <v>4.4200000000000003E-2</v>
      </c>
      <c r="M2667" s="108">
        <v>4.0399999999999998E-2</v>
      </c>
      <c r="N2667" s="108"/>
      <c r="O2667" s="189">
        <f t="shared" si="82"/>
        <v>42917</v>
      </c>
      <c r="Q2667" s="185">
        <f t="shared" si="83"/>
        <v>-1.9999999999999879E-4</v>
      </c>
    </row>
    <row r="2668" spans="1:17" x14ac:dyDescent="0.25">
      <c r="A2668" s="105">
        <v>42933</v>
      </c>
      <c r="B2668" t="s">
        <v>71</v>
      </c>
      <c r="C2668" s="108">
        <v>3.8199999999999998E-2</v>
      </c>
      <c r="D2668" s="108">
        <v>0.04</v>
      </c>
      <c r="E2668" s="108">
        <v>4.3700000000000003E-2</v>
      </c>
      <c r="F2668" s="108">
        <v>4.0599999999999997E-2</v>
      </c>
      <c r="G2668" s="187">
        <v>0</v>
      </c>
      <c r="H2668" s="108"/>
      <c r="I2668" s="108">
        <v>3.6900000000000002E-2</v>
      </c>
      <c r="J2668" s="108">
        <v>3.8100000000000002E-2</v>
      </c>
      <c r="K2668" s="108">
        <v>3.9800000000000002E-2</v>
      </c>
      <c r="L2668" s="108">
        <v>4.3999999999999997E-2</v>
      </c>
      <c r="M2668" s="108">
        <v>4.0099999999999997E-2</v>
      </c>
      <c r="N2668" s="108"/>
      <c r="O2668" s="189">
        <f t="shared" si="82"/>
        <v>42917</v>
      </c>
      <c r="Q2668" s="185">
        <f t="shared" si="83"/>
        <v>-1.9999999999999879E-4</v>
      </c>
    </row>
    <row r="2669" spans="1:17" x14ac:dyDescent="0.25">
      <c r="A2669" s="105">
        <v>42934</v>
      </c>
      <c r="B2669" t="s">
        <v>71</v>
      </c>
      <c r="C2669" s="108">
        <v>3.7699999999999997E-2</v>
      </c>
      <c r="D2669" s="108">
        <v>3.9600000000000003E-2</v>
      </c>
      <c r="E2669" s="108">
        <v>4.3200000000000002E-2</v>
      </c>
      <c r="F2669" s="108">
        <v>4.02E-2</v>
      </c>
      <c r="G2669" s="187">
        <v>0</v>
      </c>
      <c r="H2669" s="108"/>
      <c r="I2669" s="108">
        <v>3.6499999999999998E-2</v>
      </c>
      <c r="J2669" s="108">
        <v>3.7499999999999999E-2</v>
      </c>
      <c r="K2669" s="108">
        <v>3.9399999999999998E-2</v>
      </c>
      <c r="L2669" s="108">
        <v>4.3499999999999997E-2</v>
      </c>
      <c r="M2669" s="108">
        <v>3.9699999999999999E-2</v>
      </c>
      <c r="N2669" s="108"/>
      <c r="O2669" s="189">
        <f t="shared" si="82"/>
        <v>42917</v>
      </c>
      <c r="Q2669" s="185">
        <f t="shared" si="83"/>
        <v>-2.0000000000000573E-4</v>
      </c>
    </row>
    <row r="2670" spans="1:17" x14ac:dyDescent="0.25">
      <c r="A2670" s="105">
        <v>42935</v>
      </c>
      <c r="B2670" t="s">
        <v>71</v>
      </c>
      <c r="C2670" s="108">
        <v>3.7699999999999997E-2</v>
      </c>
      <c r="D2670" s="108">
        <v>3.9600000000000003E-2</v>
      </c>
      <c r="E2670" s="108">
        <v>4.3099999999999999E-2</v>
      </c>
      <c r="F2670" s="108">
        <v>4.0099999999999997E-2</v>
      </c>
      <c r="G2670" s="187">
        <v>0</v>
      </c>
      <c r="H2670" s="108"/>
      <c r="I2670" s="108">
        <v>3.6499999999999998E-2</v>
      </c>
      <c r="J2670" s="108">
        <v>3.7499999999999999E-2</v>
      </c>
      <c r="K2670" s="108">
        <v>3.9300000000000002E-2</v>
      </c>
      <c r="L2670" s="108">
        <v>4.3400000000000001E-2</v>
      </c>
      <c r="M2670" s="108">
        <v>3.9600000000000003E-2</v>
      </c>
      <c r="N2670" s="108"/>
      <c r="O2670" s="189">
        <f t="shared" si="82"/>
        <v>42917</v>
      </c>
      <c r="Q2670" s="185">
        <f t="shared" si="83"/>
        <v>-3.0000000000000165E-4</v>
      </c>
    </row>
    <row r="2671" spans="1:17" x14ac:dyDescent="0.25">
      <c r="A2671" s="105">
        <v>42936</v>
      </c>
      <c r="B2671" t="s">
        <v>71</v>
      </c>
      <c r="C2671" s="108">
        <v>3.7600000000000001E-2</v>
      </c>
      <c r="D2671" s="108">
        <v>3.95E-2</v>
      </c>
      <c r="E2671" s="108">
        <v>4.2999999999999997E-2</v>
      </c>
      <c r="F2671" s="108">
        <v>0.04</v>
      </c>
      <c r="G2671" s="187">
        <v>0</v>
      </c>
      <c r="H2671" s="108"/>
      <c r="I2671" s="108">
        <v>3.6299999999999999E-2</v>
      </c>
      <c r="J2671" s="108">
        <v>3.7400000000000003E-2</v>
      </c>
      <c r="K2671" s="108">
        <v>3.9199999999999999E-2</v>
      </c>
      <c r="L2671" s="108">
        <v>4.3200000000000002E-2</v>
      </c>
      <c r="M2671" s="108">
        <v>3.95E-2</v>
      </c>
      <c r="N2671" s="108"/>
      <c r="O2671" s="189">
        <f t="shared" si="82"/>
        <v>42917</v>
      </c>
      <c r="Q2671" s="185">
        <f t="shared" si="83"/>
        <v>-3.0000000000000165E-4</v>
      </c>
    </row>
    <row r="2672" spans="1:17" x14ac:dyDescent="0.25">
      <c r="A2672" s="105">
        <v>42937</v>
      </c>
      <c r="B2672" t="s">
        <v>71</v>
      </c>
      <c r="C2672" s="108">
        <v>3.7199999999999997E-2</v>
      </c>
      <c r="D2672" s="108">
        <v>3.9100000000000003E-2</v>
      </c>
      <c r="E2672" s="108">
        <v>4.2700000000000002E-2</v>
      </c>
      <c r="F2672" s="108">
        <v>3.9699999999999999E-2</v>
      </c>
      <c r="G2672" s="187">
        <v>0</v>
      </c>
      <c r="H2672" s="108"/>
      <c r="I2672" s="108">
        <v>3.61E-2</v>
      </c>
      <c r="J2672" s="108">
        <v>3.6999999999999998E-2</v>
      </c>
      <c r="K2672" s="108">
        <v>3.8800000000000001E-2</v>
      </c>
      <c r="L2672" s="108">
        <v>4.2900000000000001E-2</v>
      </c>
      <c r="M2672" s="108">
        <v>3.9199999999999999E-2</v>
      </c>
      <c r="N2672" s="108"/>
      <c r="O2672" s="189">
        <f t="shared" si="82"/>
        <v>42917</v>
      </c>
      <c r="Q2672" s="185">
        <f t="shared" si="83"/>
        <v>-3.0000000000000165E-4</v>
      </c>
    </row>
    <row r="2673" spans="1:17" x14ac:dyDescent="0.25">
      <c r="A2673" s="105">
        <v>42940</v>
      </c>
      <c r="B2673" t="s">
        <v>71</v>
      </c>
      <c r="C2673" s="108">
        <v>3.7499999999999999E-2</v>
      </c>
      <c r="D2673" s="108">
        <v>3.9300000000000002E-2</v>
      </c>
      <c r="E2673" s="108">
        <v>4.2900000000000001E-2</v>
      </c>
      <c r="F2673" s="108">
        <v>3.9899999999999998E-2</v>
      </c>
      <c r="G2673" s="187">
        <v>0</v>
      </c>
      <c r="H2673" s="108"/>
      <c r="I2673" s="108">
        <v>3.61E-2</v>
      </c>
      <c r="J2673" s="108">
        <v>3.73E-2</v>
      </c>
      <c r="K2673" s="108">
        <v>3.9100000000000003E-2</v>
      </c>
      <c r="L2673" s="108">
        <v>4.3200000000000002E-2</v>
      </c>
      <c r="M2673" s="108">
        <v>3.9399999999999998E-2</v>
      </c>
      <c r="N2673" s="108"/>
      <c r="O2673" s="189">
        <f t="shared" si="82"/>
        <v>42917</v>
      </c>
      <c r="Q2673" s="185">
        <f t="shared" si="83"/>
        <v>-1.9999999999999879E-4</v>
      </c>
    </row>
    <row r="2674" spans="1:17" x14ac:dyDescent="0.25">
      <c r="A2674" s="105">
        <v>42941</v>
      </c>
      <c r="B2674" t="s">
        <v>71</v>
      </c>
      <c r="C2674" s="108">
        <v>3.8199999999999998E-2</v>
      </c>
      <c r="D2674" s="108">
        <v>0.04</v>
      </c>
      <c r="E2674" s="108">
        <v>4.3499999999999997E-2</v>
      </c>
      <c r="F2674" s="108">
        <v>4.0599999999999997E-2</v>
      </c>
      <c r="G2674" s="187">
        <v>0</v>
      </c>
      <c r="H2674" s="108"/>
      <c r="I2674" s="108">
        <v>3.6900000000000002E-2</v>
      </c>
      <c r="J2674" s="108">
        <v>3.8100000000000002E-2</v>
      </c>
      <c r="K2674" s="108">
        <v>3.9800000000000002E-2</v>
      </c>
      <c r="L2674" s="108">
        <v>4.3799999999999999E-2</v>
      </c>
      <c r="M2674" s="108">
        <v>4.0099999999999997E-2</v>
      </c>
      <c r="N2674" s="108"/>
      <c r="O2674" s="189">
        <f t="shared" si="82"/>
        <v>42917</v>
      </c>
      <c r="Q2674" s="185">
        <f t="shared" si="83"/>
        <v>-1.9999999999999879E-4</v>
      </c>
    </row>
    <row r="2675" spans="1:17" x14ac:dyDescent="0.25">
      <c r="A2675" s="105">
        <v>42942</v>
      </c>
      <c r="B2675" t="s">
        <v>71</v>
      </c>
      <c r="C2675" s="108">
        <v>3.7999999999999999E-2</v>
      </c>
      <c r="D2675" s="108">
        <v>3.9800000000000002E-2</v>
      </c>
      <c r="E2675" s="108">
        <v>4.3299999999999998E-2</v>
      </c>
      <c r="F2675" s="108">
        <v>4.0399999999999998E-2</v>
      </c>
      <c r="G2675" s="187">
        <v>0</v>
      </c>
      <c r="H2675" s="108"/>
      <c r="I2675" s="108">
        <v>3.6799999999999999E-2</v>
      </c>
      <c r="J2675" s="108">
        <v>3.7900000000000003E-2</v>
      </c>
      <c r="K2675" s="108">
        <v>3.9600000000000003E-2</v>
      </c>
      <c r="L2675" s="108">
        <v>4.36E-2</v>
      </c>
      <c r="M2675" s="108">
        <v>0.04</v>
      </c>
      <c r="N2675" s="108"/>
      <c r="O2675" s="189">
        <f t="shared" si="82"/>
        <v>42917</v>
      </c>
      <c r="Q2675" s="185">
        <f t="shared" si="83"/>
        <v>-1.9999999999999879E-4</v>
      </c>
    </row>
    <row r="2676" spans="1:17" x14ac:dyDescent="0.25">
      <c r="A2676" s="105">
        <v>42943</v>
      </c>
      <c r="B2676" t="s">
        <v>71</v>
      </c>
      <c r="C2676" s="108">
        <v>3.8199999999999998E-2</v>
      </c>
      <c r="D2676" s="108">
        <v>0.04</v>
      </c>
      <c r="E2676" s="108">
        <v>4.36E-2</v>
      </c>
      <c r="F2676" s="108">
        <v>4.0599999999999997E-2</v>
      </c>
      <c r="G2676" s="187">
        <v>0</v>
      </c>
      <c r="H2676" s="108"/>
      <c r="I2676" s="108">
        <v>3.7100000000000001E-2</v>
      </c>
      <c r="J2676" s="108">
        <v>3.8100000000000002E-2</v>
      </c>
      <c r="K2676" s="108">
        <v>3.9899999999999998E-2</v>
      </c>
      <c r="L2676" s="108">
        <v>4.3900000000000002E-2</v>
      </c>
      <c r="M2676" s="108">
        <v>4.02E-2</v>
      </c>
      <c r="N2676" s="108"/>
      <c r="O2676" s="189">
        <f t="shared" si="82"/>
        <v>42917</v>
      </c>
      <c r="Q2676" s="185">
        <f t="shared" si="83"/>
        <v>-1.0000000000000286E-4</v>
      </c>
    </row>
    <row r="2677" spans="1:17" x14ac:dyDescent="0.25">
      <c r="A2677" s="105">
        <v>42944</v>
      </c>
      <c r="B2677" t="s">
        <v>71</v>
      </c>
      <c r="C2677" s="108">
        <v>3.7900000000000003E-2</v>
      </c>
      <c r="D2677" s="108">
        <v>3.9699999999999999E-2</v>
      </c>
      <c r="E2677" s="108">
        <v>4.3200000000000002E-2</v>
      </c>
      <c r="F2677" s="108">
        <v>4.0300000000000002E-2</v>
      </c>
      <c r="G2677" s="187">
        <v>0</v>
      </c>
      <c r="H2677" s="108"/>
      <c r="I2677" s="108">
        <v>3.6799999999999999E-2</v>
      </c>
      <c r="J2677" s="108">
        <v>3.7900000000000003E-2</v>
      </c>
      <c r="K2677" s="108">
        <v>3.9600000000000003E-2</v>
      </c>
      <c r="L2677" s="108">
        <v>4.3499999999999997E-2</v>
      </c>
      <c r="M2677" s="108">
        <v>3.9899999999999998E-2</v>
      </c>
      <c r="N2677" s="108"/>
      <c r="O2677" s="189">
        <f t="shared" si="82"/>
        <v>42917</v>
      </c>
      <c r="Q2677" s="185">
        <f t="shared" si="83"/>
        <v>-9.9999999999995925E-5</v>
      </c>
    </row>
    <row r="2678" spans="1:17" x14ac:dyDescent="0.25">
      <c r="A2678" s="105">
        <v>42947</v>
      </c>
      <c r="B2678" t="s">
        <v>71</v>
      </c>
      <c r="C2678" s="108">
        <v>3.7999999999999999E-2</v>
      </c>
      <c r="D2678" s="108">
        <v>3.9699999999999999E-2</v>
      </c>
      <c r="E2678" s="108">
        <v>4.3299999999999998E-2</v>
      </c>
      <c r="F2678" s="108">
        <v>4.0300000000000002E-2</v>
      </c>
      <c r="G2678" s="187">
        <v>0</v>
      </c>
      <c r="H2678" s="108"/>
      <c r="I2678" s="108">
        <v>3.6799999999999999E-2</v>
      </c>
      <c r="J2678" s="108">
        <v>3.7999999999999999E-2</v>
      </c>
      <c r="K2678" s="108">
        <v>3.9600000000000003E-2</v>
      </c>
      <c r="L2678" s="108">
        <v>4.36E-2</v>
      </c>
      <c r="M2678" s="108">
        <v>3.9899999999999998E-2</v>
      </c>
      <c r="N2678" s="108"/>
      <c r="O2678" s="189">
        <f t="shared" si="82"/>
        <v>42917</v>
      </c>
      <c r="Q2678" s="185">
        <f t="shared" si="83"/>
        <v>-9.9999999999995925E-5</v>
      </c>
    </row>
    <row r="2679" spans="1:17" x14ac:dyDescent="0.25">
      <c r="A2679" s="105">
        <v>42948</v>
      </c>
      <c r="B2679" t="s">
        <v>71</v>
      </c>
      <c r="C2679" s="108">
        <v>3.7400000000000003E-2</v>
      </c>
      <c r="D2679" s="108">
        <v>3.9100000000000003E-2</v>
      </c>
      <c r="E2679" s="108">
        <v>4.2900000000000001E-2</v>
      </c>
      <c r="F2679" s="108">
        <v>3.9800000000000002E-2</v>
      </c>
      <c r="G2679" s="187">
        <v>0</v>
      </c>
      <c r="H2679" s="108"/>
      <c r="I2679" s="108">
        <v>3.6400000000000002E-2</v>
      </c>
      <c r="J2679" s="108">
        <v>3.7400000000000003E-2</v>
      </c>
      <c r="K2679" s="108">
        <v>3.9100000000000003E-2</v>
      </c>
      <c r="L2679" s="108">
        <v>4.3200000000000002E-2</v>
      </c>
      <c r="M2679" s="108">
        <v>3.95E-2</v>
      </c>
      <c r="N2679" s="108"/>
      <c r="O2679" s="189">
        <f t="shared" si="82"/>
        <v>42948</v>
      </c>
      <c r="Q2679" s="185">
        <f t="shared" si="83"/>
        <v>0</v>
      </c>
    </row>
    <row r="2680" spans="1:17" x14ac:dyDescent="0.25">
      <c r="A2680" s="105">
        <v>42949</v>
      </c>
      <c r="B2680" t="s">
        <v>71</v>
      </c>
      <c r="C2680" s="108">
        <v>3.7100000000000001E-2</v>
      </c>
      <c r="D2680" s="108">
        <v>3.9E-2</v>
      </c>
      <c r="E2680" s="108">
        <v>4.2799999999999998E-2</v>
      </c>
      <c r="F2680" s="108">
        <v>3.9600000000000003E-2</v>
      </c>
      <c r="G2680" s="187">
        <v>0</v>
      </c>
      <c r="H2680" s="108"/>
      <c r="I2680" s="108">
        <v>3.6299999999999999E-2</v>
      </c>
      <c r="J2680" s="108">
        <v>4.7300000000000002E-2</v>
      </c>
      <c r="K2680" s="108">
        <v>3.9E-2</v>
      </c>
      <c r="L2680" s="108">
        <v>4.3200000000000002E-2</v>
      </c>
      <c r="M2680" s="108">
        <v>3.9399999999999998E-2</v>
      </c>
      <c r="N2680" s="108"/>
      <c r="O2680" s="189">
        <f t="shared" si="82"/>
        <v>42948</v>
      </c>
      <c r="Q2680" s="185">
        <f t="shared" si="83"/>
        <v>0</v>
      </c>
    </row>
    <row r="2681" spans="1:17" x14ac:dyDescent="0.25">
      <c r="A2681" s="105">
        <v>42950</v>
      </c>
      <c r="B2681" t="s">
        <v>71</v>
      </c>
      <c r="C2681" s="108">
        <v>3.6700000000000003E-2</v>
      </c>
      <c r="D2681" s="108">
        <v>3.8600000000000002E-2</v>
      </c>
      <c r="E2681" s="108">
        <v>4.24E-2</v>
      </c>
      <c r="F2681" s="108">
        <v>3.9199999999999999E-2</v>
      </c>
      <c r="G2681" s="187">
        <v>0</v>
      </c>
      <c r="H2681" s="108"/>
      <c r="I2681" s="108">
        <v>3.5999999999999997E-2</v>
      </c>
      <c r="J2681" s="108">
        <v>3.6999999999999998E-2</v>
      </c>
      <c r="K2681" s="108">
        <v>3.8699999999999998E-2</v>
      </c>
      <c r="L2681" s="108">
        <v>4.2900000000000001E-2</v>
      </c>
      <c r="M2681" s="108">
        <v>3.9E-2</v>
      </c>
      <c r="N2681" s="108"/>
      <c r="O2681" s="189">
        <f t="shared" si="82"/>
        <v>42948</v>
      </c>
      <c r="Q2681" s="185">
        <f t="shared" si="83"/>
        <v>9.9999999999995925E-5</v>
      </c>
    </row>
    <row r="2682" spans="1:17" x14ac:dyDescent="0.25">
      <c r="A2682" s="105">
        <v>42951</v>
      </c>
      <c r="B2682" t="s">
        <v>71</v>
      </c>
      <c r="C2682" s="108">
        <v>3.7100000000000001E-2</v>
      </c>
      <c r="D2682" s="108">
        <v>3.9E-2</v>
      </c>
      <c r="E2682" s="108">
        <v>4.2700000000000002E-2</v>
      </c>
      <c r="F2682" s="108">
        <v>3.9600000000000003E-2</v>
      </c>
      <c r="G2682" s="187">
        <v>0</v>
      </c>
      <c r="H2682" s="108"/>
      <c r="I2682" s="108">
        <v>3.6499999999999998E-2</v>
      </c>
      <c r="J2682" s="108">
        <v>3.7499999999999999E-2</v>
      </c>
      <c r="K2682" s="108">
        <v>3.9100000000000003E-2</v>
      </c>
      <c r="L2682" s="108">
        <v>4.3200000000000002E-2</v>
      </c>
      <c r="M2682" s="108">
        <v>3.95E-2</v>
      </c>
      <c r="N2682" s="108"/>
      <c r="O2682" s="189">
        <f t="shared" si="82"/>
        <v>42948</v>
      </c>
      <c r="Q2682" s="185">
        <f t="shared" si="83"/>
        <v>1.0000000000000286E-4</v>
      </c>
    </row>
    <row r="2683" spans="1:17" x14ac:dyDescent="0.25">
      <c r="A2683" s="105">
        <v>42954</v>
      </c>
      <c r="B2683" t="s">
        <v>71</v>
      </c>
      <c r="C2683" s="108">
        <v>3.6999999999999998E-2</v>
      </c>
      <c r="D2683" s="108">
        <v>3.8899999999999997E-2</v>
      </c>
      <c r="E2683" s="108">
        <v>4.2700000000000002E-2</v>
      </c>
      <c r="F2683" s="108">
        <v>3.95E-2</v>
      </c>
      <c r="G2683" s="187">
        <v>0</v>
      </c>
      <c r="H2683" s="108"/>
      <c r="I2683" s="108">
        <v>3.6499999999999998E-2</v>
      </c>
      <c r="J2683" s="108">
        <v>3.73E-2</v>
      </c>
      <c r="K2683" s="108">
        <v>3.9E-2</v>
      </c>
      <c r="L2683" s="108">
        <v>4.3200000000000002E-2</v>
      </c>
      <c r="M2683" s="108">
        <v>3.9399999999999998E-2</v>
      </c>
      <c r="N2683" s="108"/>
      <c r="O2683" s="189">
        <f t="shared" si="82"/>
        <v>42948</v>
      </c>
      <c r="Q2683" s="185">
        <f t="shared" si="83"/>
        <v>1.0000000000000286E-4</v>
      </c>
    </row>
    <row r="2684" spans="1:17" x14ac:dyDescent="0.25">
      <c r="A2684" s="105">
        <v>42955</v>
      </c>
      <c r="B2684" t="s">
        <v>71</v>
      </c>
      <c r="C2684" s="108">
        <v>3.73E-2</v>
      </c>
      <c r="D2684" s="108">
        <v>3.9199999999999999E-2</v>
      </c>
      <c r="E2684" s="108">
        <v>4.2900000000000001E-2</v>
      </c>
      <c r="F2684" s="108">
        <v>3.9800000000000002E-2</v>
      </c>
      <c r="G2684" s="187">
        <v>0</v>
      </c>
      <c r="H2684" s="108"/>
      <c r="I2684" s="108">
        <v>3.6799999999999999E-2</v>
      </c>
      <c r="J2684" s="108">
        <v>3.7699999999999997E-2</v>
      </c>
      <c r="K2684" s="108">
        <v>3.9399999999999998E-2</v>
      </c>
      <c r="L2684" s="108">
        <v>4.36E-2</v>
      </c>
      <c r="M2684" s="108">
        <v>3.9800000000000002E-2</v>
      </c>
      <c r="N2684" s="108"/>
      <c r="O2684" s="189">
        <f t="shared" si="82"/>
        <v>42948</v>
      </c>
      <c r="Q2684" s="185">
        <f t="shared" si="83"/>
        <v>1.9999999999999879E-4</v>
      </c>
    </row>
    <row r="2685" spans="1:17" x14ac:dyDescent="0.25">
      <c r="A2685" s="105">
        <v>42956</v>
      </c>
      <c r="B2685" t="s">
        <v>71</v>
      </c>
      <c r="C2685" s="108">
        <v>3.6799999999999999E-2</v>
      </c>
      <c r="D2685" s="108">
        <v>3.8699999999999998E-2</v>
      </c>
      <c r="E2685" s="108">
        <v>4.2500000000000003E-2</v>
      </c>
      <c r="F2685" s="108">
        <v>3.9300000000000002E-2</v>
      </c>
      <c r="G2685" s="187">
        <v>0</v>
      </c>
      <c r="H2685" s="108"/>
      <c r="I2685" s="108">
        <v>3.6299999999999999E-2</v>
      </c>
      <c r="J2685" s="108">
        <v>3.7400000000000003E-2</v>
      </c>
      <c r="K2685" s="108">
        <v>3.8899999999999997E-2</v>
      </c>
      <c r="L2685" s="108">
        <v>4.3299999999999998E-2</v>
      </c>
      <c r="M2685" s="108">
        <v>3.9300000000000002E-2</v>
      </c>
      <c r="N2685" s="108"/>
      <c r="O2685" s="189">
        <f t="shared" si="82"/>
        <v>42948</v>
      </c>
      <c r="Q2685" s="185">
        <f t="shared" si="83"/>
        <v>1.9999999999999879E-4</v>
      </c>
    </row>
    <row r="2686" spans="1:17" x14ac:dyDescent="0.25">
      <c r="A2686" s="105">
        <v>42957</v>
      </c>
      <c r="B2686" t="s">
        <v>71</v>
      </c>
      <c r="C2686" s="108">
        <v>3.6600000000000001E-2</v>
      </c>
      <c r="D2686" s="108">
        <v>3.85E-2</v>
      </c>
      <c r="E2686" s="108">
        <v>4.2200000000000001E-2</v>
      </c>
      <c r="F2686" s="108">
        <v>3.9100000000000003E-2</v>
      </c>
      <c r="G2686" s="187">
        <v>0</v>
      </c>
      <c r="H2686" s="108"/>
      <c r="I2686" s="108">
        <v>3.6200000000000003E-2</v>
      </c>
      <c r="J2686" s="108">
        <v>3.7199999999999997E-2</v>
      </c>
      <c r="K2686" s="108">
        <v>3.8699999999999998E-2</v>
      </c>
      <c r="L2686" s="108">
        <v>4.3099999999999999E-2</v>
      </c>
      <c r="M2686" s="108">
        <v>3.9199999999999999E-2</v>
      </c>
      <c r="N2686" s="108"/>
      <c r="O2686" s="189">
        <f t="shared" si="82"/>
        <v>42948</v>
      </c>
      <c r="Q2686" s="185">
        <f t="shared" si="83"/>
        <v>1.9999999999999879E-4</v>
      </c>
    </row>
    <row r="2687" spans="1:17" x14ac:dyDescent="0.25">
      <c r="A2687" s="105">
        <v>42958</v>
      </c>
      <c r="B2687" t="s">
        <v>71</v>
      </c>
      <c r="C2687" s="108">
        <v>3.6499999999999998E-2</v>
      </c>
      <c r="D2687" s="108">
        <v>3.8600000000000002E-2</v>
      </c>
      <c r="E2687" s="108">
        <v>4.2200000000000001E-2</v>
      </c>
      <c r="F2687" s="108">
        <v>3.9100000000000003E-2</v>
      </c>
      <c r="G2687" s="187">
        <v>0</v>
      </c>
      <c r="H2687" s="108"/>
      <c r="I2687" s="108">
        <v>3.6299999999999999E-2</v>
      </c>
      <c r="J2687" s="108">
        <v>3.7199999999999997E-2</v>
      </c>
      <c r="K2687" s="108">
        <v>3.8800000000000001E-2</v>
      </c>
      <c r="L2687" s="108">
        <v>4.3099999999999999E-2</v>
      </c>
      <c r="M2687" s="108">
        <v>3.9199999999999999E-2</v>
      </c>
      <c r="N2687" s="108"/>
      <c r="O2687" s="189">
        <f t="shared" si="82"/>
        <v>42948</v>
      </c>
      <c r="Q2687" s="185">
        <f t="shared" si="83"/>
        <v>1.9999999999999879E-4</v>
      </c>
    </row>
    <row r="2688" spans="1:17" x14ac:dyDescent="0.25">
      <c r="A2688" s="105">
        <v>42961</v>
      </c>
      <c r="B2688" t="s">
        <v>71</v>
      </c>
      <c r="C2688" s="108">
        <v>3.6700000000000003E-2</v>
      </c>
      <c r="D2688" s="108">
        <v>3.8699999999999998E-2</v>
      </c>
      <c r="E2688" s="108">
        <v>4.24E-2</v>
      </c>
      <c r="F2688" s="108">
        <v>3.9300000000000002E-2</v>
      </c>
      <c r="G2688" s="187">
        <v>0</v>
      </c>
      <c r="H2688" s="108"/>
      <c r="I2688" s="108">
        <v>3.6499999999999998E-2</v>
      </c>
      <c r="J2688" s="108">
        <v>3.73E-2</v>
      </c>
      <c r="K2688" s="108">
        <v>3.9E-2</v>
      </c>
      <c r="L2688" s="108">
        <v>4.3299999999999998E-2</v>
      </c>
      <c r="M2688" s="108">
        <v>3.9399999999999998E-2</v>
      </c>
      <c r="N2688" s="108"/>
      <c r="O2688" s="189">
        <f t="shared" si="82"/>
        <v>42948</v>
      </c>
      <c r="Q2688" s="185">
        <f t="shared" si="83"/>
        <v>3.0000000000000165E-4</v>
      </c>
    </row>
    <row r="2689" spans="1:17" x14ac:dyDescent="0.25">
      <c r="A2689" s="105">
        <v>42962</v>
      </c>
      <c r="B2689" t="s">
        <v>71</v>
      </c>
      <c r="C2689" s="108">
        <v>3.7100000000000001E-2</v>
      </c>
      <c r="D2689" s="108">
        <v>3.9100000000000003E-2</v>
      </c>
      <c r="E2689" s="108">
        <v>4.2700000000000002E-2</v>
      </c>
      <c r="F2689" s="108">
        <v>3.9600000000000003E-2</v>
      </c>
      <c r="G2689" s="187">
        <v>0</v>
      </c>
      <c r="H2689" s="108"/>
      <c r="I2689" s="108">
        <v>3.6799999999999999E-2</v>
      </c>
      <c r="J2689" s="108">
        <v>3.7699999999999997E-2</v>
      </c>
      <c r="K2689" s="108">
        <v>3.9300000000000002E-2</v>
      </c>
      <c r="L2689" s="108">
        <v>4.36E-2</v>
      </c>
      <c r="M2689" s="108">
        <v>3.9699999999999999E-2</v>
      </c>
      <c r="N2689" s="108"/>
      <c r="O2689" s="189">
        <f t="shared" si="82"/>
        <v>42948</v>
      </c>
      <c r="Q2689" s="185">
        <f t="shared" si="83"/>
        <v>1.9999999999999879E-4</v>
      </c>
    </row>
    <row r="2690" spans="1:17" x14ac:dyDescent="0.25">
      <c r="A2690" s="105">
        <v>42963</v>
      </c>
      <c r="B2690" t="s">
        <v>71</v>
      </c>
      <c r="C2690" s="108">
        <v>3.6700000000000003E-2</v>
      </c>
      <c r="D2690" s="108">
        <v>3.8800000000000001E-2</v>
      </c>
      <c r="E2690" s="108">
        <v>4.24E-2</v>
      </c>
      <c r="F2690" s="108">
        <v>3.9300000000000002E-2</v>
      </c>
      <c r="G2690" s="187">
        <v>0</v>
      </c>
      <c r="H2690" s="108"/>
      <c r="I2690" s="108">
        <v>3.6400000000000002E-2</v>
      </c>
      <c r="J2690" s="108">
        <v>3.7199999999999997E-2</v>
      </c>
      <c r="K2690" s="108">
        <v>3.9E-2</v>
      </c>
      <c r="L2690" s="108">
        <v>4.3200000000000002E-2</v>
      </c>
      <c r="M2690" s="108">
        <v>3.9300000000000002E-2</v>
      </c>
      <c r="N2690" s="108"/>
      <c r="O2690" s="189">
        <f t="shared" si="82"/>
        <v>42948</v>
      </c>
      <c r="Q2690" s="185">
        <f t="shared" si="83"/>
        <v>1.9999999999999879E-4</v>
      </c>
    </row>
    <row r="2691" spans="1:17" x14ac:dyDescent="0.25">
      <c r="A2691" s="105">
        <v>42964</v>
      </c>
      <c r="B2691" t="s">
        <v>71</v>
      </c>
      <c r="C2691" s="108">
        <v>3.6600000000000001E-2</v>
      </c>
      <c r="D2691" s="108">
        <v>3.85E-2</v>
      </c>
      <c r="E2691" s="108">
        <v>4.2200000000000001E-2</v>
      </c>
      <c r="F2691" s="108">
        <v>3.9100000000000003E-2</v>
      </c>
      <c r="G2691" s="187">
        <v>0</v>
      </c>
      <c r="H2691" s="108"/>
      <c r="I2691" s="108">
        <v>3.6400000000000002E-2</v>
      </c>
      <c r="J2691" s="108">
        <v>3.7100000000000001E-2</v>
      </c>
      <c r="K2691" s="108">
        <v>3.8699999999999998E-2</v>
      </c>
      <c r="L2691" s="108">
        <v>4.2999999999999997E-2</v>
      </c>
      <c r="M2691" s="108">
        <v>3.9199999999999999E-2</v>
      </c>
      <c r="N2691" s="108"/>
      <c r="O2691" s="189">
        <f t="shared" si="82"/>
        <v>42948</v>
      </c>
      <c r="Q2691" s="185">
        <f t="shared" si="83"/>
        <v>1.9999999999999879E-4</v>
      </c>
    </row>
    <row r="2692" spans="1:17" x14ac:dyDescent="0.25">
      <c r="A2692" s="105">
        <v>42965</v>
      </c>
      <c r="B2692" t="s">
        <v>71</v>
      </c>
      <c r="C2692" s="108">
        <v>3.6499999999999998E-2</v>
      </c>
      <c r="D2692" s="108">
        <v>3.85E-2</v>
      </c>
      <c r="E2692" s="108">
        <v>4.2200000000000001E-2</v>
      </c>
      <c r="F2692" s="108">
        <v>3.9100000000000003E-2</v>
      </c>
      <c r="G2692" s="187">
        <v>0</v>
      </c>
      <c r="H2692" s="108"/>
      <c r="I2692" s="108">
        <v>3.6400000000000002E-2</v>
      </c>
      <c r="J2692" s="108">
        <v>3.6999999999999998E-2</v>
      </c>
      <c r="K2692" s="108">
        <v>3.8800000000000001E-2</v>
      </c>
      <c r="L2692" s="108">
        <v>4.3099999999999999E-2</v>
      </c>
      <c r="M2692" s="108">
        <v>3.9199999999999999E-2</v>
      </c>
      <c r="N2692" s="108"/>
      <c r="O2692" s="189">
        <f t="shared" si="82"/>
        <v>42948</v>
      </c>
      <c r="Q2692" s="185">
        <f t="shared" si="83"/>
        <v>3.0000000000000165E-4</v>
      </c>
    </row>
    <row r="2693" spans="1:17" x14ac:dyDescent="0.25">
      <c r="A2693" s="105">
        <v>42968</v>
      </c>
      <c r="B2693" t="s">
        <v>71</v>
      </c>
      <c r="C2693" s="108">
        <v>3.6400000000000002E-2</v>
      </c>
      <c r="D2693" s="108">
        <v>3.8399999999999997E-2</v>
      </c>
      <c r="E2693" s="108">
        <v>4.2099999999999999E-2</v>
      </c>
      <c r="F2693" s="108">
        <v>3.9E-2</v>
      </c>
      <c r="G2693" s="187">
        <v>0</v>
      </c>
      <c r="H2693" s="108"/>
      <c r="I2693" s="108">
        <v>3.6200000000000003E-2</v>
      </c>
      <c r="J2693" s="108">
        <v>3.6999999999999998E-2</v>
      </c>
      <c r="K2693" s="108">
        <v>3.8600000000000002E-2</v>
      </c>
      <c r="L2693" s="108">
        <v>4.2999999999999997E-2</v>
      </c>
      <c r="M2693" s="108">
        <v>3.9100000000000003E-2</v>
      </c>
      <c r="N2693" s="108"/>
      <c r="O2693" s="189">
        <f t="shared" ref="O2693:O2756" si="84">DATE(YEAR(A2693),MONTH(A2693),1)</f>
        <v>42948</v>
      </c>
      <c r="Q2693" s="185">
        <f t="shared" ref="Q2693:Q2756" si="85">K2693-D2693</f>
        <v>2.0000000000000573E-4</v>
      </c>
    </row>
    <row r="2694" spans="1:17" x14ac:dyDescent="0.25">
      <c r="A2694" s="105">
        <v>42969</v>
      </c>
      <c r="B2694" t="s">
        <v>71</v>
      </c>
      <c r="C2694" s="108">
        <v>3.6799999999999999E-2</v>
      </c>
      <c r="D2694" s="108">
        <v>3.8600000000000002E-2</v>
      </c>
      <c r="E2694" s="108">
        <v>4.2299999999999997E-2</v>
      </c>
      <c r="F2694" s="108">
        <v>3.9199999999999999E-2</v>
      </c>
      <c r="G2694" s="187">
        <v>0</v>
      </c>
      <c r="H2694" s="108"/>
      <c r="I2694" s="108">
        <v>3.6600000000000001E-2</v>
      </c>
      <c r="J2694" s="108">
        <v>3.7199999999999997E-2</v>
      </c>
      <c r="K2694" s="108">
        <v>3.8899999999999997E-2</v>
      </c>
      <c r="L2694" s="108">
        <v>4.3200000000000002E-2</v>
      </c>
      <c r="M2694" s="108">
        <v>3.9300000000000002E-2</v>
      </c>
      <c r="N2694" s="108"/>
      <c r="O2694" s="189">
        <f t="shared" si="84"/>
        <v>42948</v>
      </c>
      <c r="Q2694" s="185">
        <f t="shared" si="85"/>
        <v>2.9999999999999472E-4</v>
      </c>
    </row>
    <row r="2695" spans="1:17" x14ac:dyDescent="0.25">
      <c r="A2695" s="105">
        <v>42970</v>
      </c>
      <c r="B2695" t="s">
        <v>71</v>
      </c>
      <c r="C2695" s="108">
        <v>3.6400000000000002E-2</v>
      </c>
      <c r="D2695" s="108">
        <v>3.8300000000000001E-2</v>
      </c>
      <c r="E2695" s="108">
        <v>4.2000000000000003E-2</v>
      </c>
      <c r="F2695" s="108">
        <v>3.8899999999999997E-2</v>
      </c>
      <c r="G2695" s="187">
        <v>0</v>
      </c>
      <c r="H2695" s="108"/>
      <c r="I2695" s="108">
        <v>3.6200000000000003E-2</v>
      </c>
      <c r="J2695" s="108">
        <v>3.6900000000000002E-2</v>
      </c>
      <c r="K2695" s="108">
        <v>3.8600000000000002E-2</v>
      </c>
      <c r="L2695" s="108">
        <v>4.2900000000000001E-2</v>
      </c>
      <c r="M2695" s="108">
        <v>3.9E-2</v>
      </c>
      <c r="N2695" s="108"/>
      <c r="O2695" s="189">
        <f t="shared" si="84"/>
        <v>42948</v>
      </c>
      <c r="Q2695" s="185">
        <f t="shared" si="85"/>
        <v>3.0000000000000165E-4</v>
      </c>
    </row>
    <row r="2696" spans="1:17" x14ac:dyDescent="0.25">
      <c r="A2696" s="105">
        <v>42971</v>
      </c>
      <c r="B2696" t="s">
        <v>71</v>
      </c>
      <c r="C2696" s="108">
        <v>3.6700000000000003E-2</v>
      </c>
      <c r="D2696" s="108">
        <v>3.85E-2</v>
      </c>
      <c r="E2696" s="108">
        <v>4.2200000000000001E-2</v>
      </c>
      <c r="F2696" s="108">
        <v>3.9100000000000003E-2</v>
      </c>
      <c r="G2696" s="187">
        <v>0</v>
      </c>
      <c r="H2696" s="108"/>
      <c r="I2696" s="108">
        <v>3.6400000000000002E-2</v>
      </c>
      <c r="J2696" s="108">
        <v>3.7100000000000001E-2</v>
      </c>
      <c r="K2696" s="108">
        <v>3.8699999999999998E-2</v>
      </c>
      <c r="L2696" s="108">
        <v>4.3099999999999999E-2</v>
      </c>
      <c r="M2696" s="108">
        <v>3.9199999999999999E-2</v>
      </c>
      <c r="N2696" s="108"/>
      <c r="O2696" s="189">
        <f t="shared" si="84"/>
        <v>42948</v>
      </c>
      <c r="Q2696" s="185">
        <f t="shared" si="85"/>
        <v>1.9999999999999879E-4</v>
      </c>
    </row>
    <row r="2697" spans="1:17" x14ac:dyDescent="0.25">
      <c r="A2697" s="105">
        <v>42972</v>
      </c>
      <c r="B2697" t="s">
        <v>71</v>
      </c>
      <c r="C2697" s="108">
        <v>3.6499999999999998E-2</v>
      </c>
      <c r="D2697" s="108">
        <v>3.8300000000000001E-2</v>
      </c>
      <c r="E2697" s="108">
        <v>4.2000000000000003E-2</v>
      </c>
      <c r="F2697" s="108">
        <v>3.8899999999999997E-2</v>
      </c>
      <c r="G2697" s="187">
        <v>0</v>
      </c>
      <c r="H2697" s="108"/>
      <c r="I2697" s="108">
        <v>3.6200000000000003E-2</v>
      </c>
      <c r="J2697" s="108">
        <v>3.6900000000000002E-2</v>
      </c>
      <c r="K2697" s="108">
        <v>3.8600000000000002E-2</v>
      </c>
      <c r="L2697" s="108">
        <v>4.2900000000000001E-2</v>
      </c>
      <c r="M2697" s="108">
        <v>3.9E-2</v>
      </c>
      <c r="N2697" s="108"/>
      <c r="O2697" s="189">
        <f t="shared" si="84"/>
        <v>42948</v>
      </c>
      <c r="Q2697" s="185">
        <f t="shared" si="85"/>
        <v>3.0000000000000165E-4</v>
      </c>
    </row>
    <row r="2698" spans="1:17" x14ac:dyDescent="0.25">
      <c r="A2698" s="105">
        <v>42975</v>
      </c>
      <c r="B2698" t="s">
        <v>71</v>
      </c>
      <c r="C2698" s="108">
        <v>3.6499999999999998E-2</v>
      </c>
      <c r="D2698" s="108">
        <v>3.8300000000000001E-2</v>
      </c>
      <c r="E2698" s="108">
        <v>4.2000000000000003E-2</v>
      </c>
      <c r="F2698" s="108">
        <v>3.8899999999999997E-2</v>
      </c>
      <c r="G2698" s="187">
        <v>0</v>
      </c>
      <c r="H2698" s="108"/>
      <c r="I2698" s="108">
        <v>3.6200000000000003E-2</v>
      </c>
      <c r="J2698" s="108">
        <v>3.6900000000000002E-2</v>
      </c>
      <c r="K2698" s="108">
        <v>3.85E-2</v>
      </c>
      <c r="L2698" s="108">
        <v>4.2900000000000001E-2</v>
      </c>
      <c r="M2698" s="108">
        <v>3.9E-2</v>
      </c>
      <c r="N2698" s="108"/>
      <c r="O2698" s="189">
        <f t="shared" si="84"/>
        <v>42948</v>
      </c>
      <c r="Q2698" s="185">
        <f t="shared" si="85"/>
        <v>1.9999999999999879E-4</v>
      </c>
    </row>
    <row r="2699" spans="1:17" x14ac:dyDescent="0.25">
      <c r="A2699" s="105">
        <v>42976</v>
      </c>
      <c r="B2699" t="s">
        <v>71</v>
      </c>
      <c r="C2699" s="108">
        <v>3.6499999999999998E-2</v>
      </c>
      <c r="D2699" s="108">
        <v>3.8300000000000001E-2</v>
      </c>
      <c r="E2699" s="108">
        <v>4.2000000000000003E-2</v>
      </c>
      <c r="F2699" s="108">
        <v>3.8899999999999997E-2</v>
      </c>
      <c r="G2699" s="187">
        <v>0</v>
      </c>
      <c r="H2699" s="108"/>
      <c r="I2699" s="108">
        <v>3.6200000000000003E-2</v>
      </c>
      <c r="J2699" s="108">
        <v>3.6900000000000002E-2</v>
      </c>
      <c r="K2699" s="108">
        <v>3.85E-2</v>
      </c>
      <c r="L2699" s="108">
        <v>4.2799999999999998E-2</v>
      </c>
      <c r="M2699" s="108">
        <v>3.8899999999999997E-2</v>
      </c>
      <c r="N2699" s="108"/>
      <c r="O2699" s="189">
        <f t="shared" si="84"/>
        <v>42948</v>
      </c>
      <c r="Q2699" s="185">
        <f t="shared" si="85"/>
        <v>1.9999999999999879E-4</v>
      </c>
    </row>
    <row r="2700" spans="1:17" x14ac:dyDescent="0.25">
      <c r="A2700" s="105">
        <v>42977</v>
      </c>
      <c r="B2700" t="s">
        <v>71</v>
      </c>
      <c r="C2700" s="108">
        <v>3.6499999999999998E-2</v>
      </c>
      <c r="D2700" s="108">
        <v>3.8300000000000001E-2</v>
      </c>
      <c r="E2700" s="108">
        <v>4.2099999999999999E-2</v>
      </c>
      <c r="F2700" s="108">
        <v>3.9E-2</v>
      </c>
      <c r="G2700" s="187">
        <v>0</v>
      </c>
      <c r="H2700" s="108"/>
      <c r="I2700" s="108">
        <v>3.6200000000000003E-2</v>
      </c>
      <c r="J2700" s="108">
        <v>3.6900000000000002E-2</v>
      </c>
      <c r="K2700" s="108">
        <v>3.8600000000000002E-2</v>
      </c>
      <c r="L2700" s="108">
        <v>4.2900000000000001E-2</v>
      </c>
      <c r="M2700" s="108">
        <v>3.9E-2</v>
      </c>
      <c r="N2700" s="108"/>
      <c r="O2700" s="189">
        <f t="shared" si="84"/>
        <v>42948</v>
      </c>
      <c r="Q2700" s="185">
        <f t="shared" si="85"/>
        <v>3.0000000000000165E-4</v>
      </c>
    </row>
    <row r="2701" spans="1:17" x14ac:dyDescent="0.25">
      <c r="A2701" s="105">
        <v>42978</v>
      </c>
      <c r="B2701" t="s">
        <v>71</v>
      </c>
      <c r="C2701" s="108">
        <v>3.6299999999999999E-2</v>
      </c>
      <c r="D2701" s="108">
        <v>3.8100000000000002E-2</v>
      </c>
      <c r="E2701" s="108">
        <v>4.1799999999999997E-2</v>
      </c>
      <c r="F2701" s="108">
        <v>3.8699999999999998E-2</v>
      </c>
      <c r="G2701" s="187">
        <v>0</v>
      </c>
      <c r="H2701" s="108"/>
      <c r="I2701" s="108">
        <v>3.5900000000000001E-2</v>
      </c>
      <c r="J2701" s="108">
        <v>3.6700000000000003E-2</v>
      </c>
      <c r="K2701" s="108">
        <v>3.8300000000000001E-2</v>
      </c>
      <c r="L2701" s="108">
        <v>4.2599999999999999E-2</v>
      </c>
      <c r="M2701" s="108">
        <v>3.8699999999999998E-2</v>
      </c>
      <c r="N2701" s="108"/>
      <c r="O2701" s="189">
        <f t="shared" si="84"/>
        <v>42948</v>
      </c>
      <c r="Q2701" s="185">
        <f t="shared" si="85"/>
        <v>1.9999999999999879E-4</v>
      </c>
    </row>
    <row r="2702" spans="1:17" x14ac:dyDescent="0.25">
      <c r="A2702" s="105">
        <v>42979</v>
      </c>
      <c r="B2702" t="s">
        <v>71</v>
      </c>
      <c r="C2702" s="108">
        <v>3.6700000000000003E-2</v>
      </c>
      <c r="D2702" s="108">
        <v>3.85E-2</v>
      </c>
      <c r="E2702" s="108">
        <v>4.2299999999999997E-2</v>
      </c>
      <c r="F2702" s="108">
        <v>3.9199999999999999E-2</v>
      </c>
      <c r="G2702" s="187">
        <v>0</v>
      </c>
      <c r="H2702" s="108"/>
      <c r="I2702" s="108">
        <v>3.6400000000000002E-2</v>
      </c>
      <c r="J2702" s="108">
        <v>3.6999999999999998E-2</v>
      </c>
      <c r="K2702" s="108">
        <v>3.8699999999999998E-2</v>
      </c>
      <c r="L2702" s="108">
        <v>4.3099999999999999E-2</v>
      </c>
      <c r="M2702" s="108">
        <v>3.9199999999999999E-2</v>
      </c>
      <c r="N2702" s="108"/>
      <c r="O2702" s="189">
        <f t="shared" si="84"/>
        <v>42979</v>
      </c>
      <c r="Q2702" s="185">
        <f t="shared" si="85"/>
        <v>1.9999999999999879E-4</v>
      </c>
    </row>
    <row r="2703" spans="1:17" x14ac:dyDescent="0.25">
      <c r="A2703" s="105">
        <v>42983</v>
      </c>
      <c r="B2703" t="s">
        <v>71</v>
      </c>
      <c r="C2703" s="108">
        <v>3.5900000000000001E-2</v>
      </c>
      <c r="D2703" s="108">
        <v>3.78E-2</v>
      </c>
      <c r="E2703" s="108">
        <v>4.1500000000000002E-2</v>
      </c>
      <c r="F2703" s="108">
        <v>3.8399999999999997E-2</v>
      </c>
      <c r="G2703" s="187">
        <v>0</v>
      </c>
      <c r="H2703" s="108"/>
      <c r="I2703" s="108">
        <v>3.5700000000000003E-2</v>
      </c>
      <c r="J2703" s="108">
        <v>3.6400000000000002E-2</v>
      </c>
      <c r="K2703" s="108">
        <v>3.7999999999999999E-2</v>
      </c>
      <c r="L2703" s="108">
        <v>4.2299999999999997E-2</v>
      </c>
      <c r="M2703" s="108">
        <v>3.8399999999999997E-2</v>
      </c>
      <c r="N2703" s="108"/>
      <c r="O2703" s="189">
        <f t="shared" si="84"/>
        <v>42979</v>
      </c>
      <c r="Q2703" s="185">
        <f t="shared" si="85"/>
        <v>1.9999999999999879E-4</v>
      </c>
    </row>
    <row r="2704" spans="1:17" x14ac:dyDescent="0.25">
      <c r="A2704" s="105">
        <v>42984</v>
      </c>
      <c r="B2704" t="s">
        <v>71</v>
      </c>
      <c r="C2704" s="108">
        <v>3.6299999999999999E-2</v>
      </c>
      <c r="D2704" s="108">
        <v>3.8199999999999998E-2</v>
      </c>
      <c r="E2704" s="108">
        <v>4.19E-2</v>
      </c>
      <c r="F2704" s="108">
        <v>3.8800000000000001E-2</v>
      </c>
      <c r="G2704" s="187">
        <v>0</v>
      </c>
      <c r="H2704" s="108"/>
      <c r="I2704" s="108">
        <v>3.61E-2</v>
      </c>
      <c r="J2704" s="108">
        <v>3.6700000000000003E-2</v>
      </c>
      <c r="K2704" s="108">
        <v>3.8399999999999997E-2</v>
      </c>
      <c r="L2704" s="108">
        <v>4.2700000000000002E-2</v>
      </c>
      <c r="M2704" s="108">
        <v>3.8800000000000001E-2</v>
      </c>
      <c r="N2704" s="108"/>
      <c r="O2704" s="189">
        <f t="shared" si="84"/>
        <v>42979</v>
      </c>
      <c r="Q2704" s="185">
        <f t="shared" si="85"/>
        <v>1.9999999999999879E-4</v>
      </c>
    </row>
    <row r="2705" spans="1:17" x14ac:dyDescent="0.25">
      <c r="A2705" s="105">
        <v>42985</v>
      </c>
      <c r="B2705" t="s">
        <v>71</v>
      </c>
      <c r="C2705" s="108">
        <v>3.5900000000000001E-2</v>
      </c>
      <c r="D2705" s="108">
        <v>3.7699999999999997E-2</v>
      </c>
      <c r="E2705" s="108">
        <v>4.1399999999999999E-2</v>
      </c>
      <c r="F2705" s="108">
        <v>3.8300000000000001E-2</v>
      </c>
      <c r="G2705" s="187">
        <v>0</v>
      </c>
      <c r="H2705" s="108"/>
      <c r="I2705" s="108">
        <v>3.5999999999999997E-2</v>
      </c>
      <c r="J2705" s="108">
        <v>3.6400000000000002E-2</v>
      </c>
      <c r="K2705" s="108">
        <v>3.7999999999999999E-2</v>
      </c>
      <c r="L2705" s="108">
        <v>4.2200000000000001E-2</v>
      </c>
      <c r="M2705" s="108">
        <v>3.8399999999999997E-2</v>
      </c>
      <c r="N2705" s="108"/>
      <c r="O2705" s="189">
        <f t="shared" si="84"/>
        <v>42979</v>
      </c>
      <c r="Q2705" s="185">
        <f t="shared" si="85"/>
        <v>3.0000000000000165E-4</v>
      </c>
    </row>
    <row r="2706" spans="1:17" x14ac:dyDescent="0.25">
      <c r="A2706" s="105">
        <v>42986</v>
      </c>
      <c r="B2706" t="s">
        <v>71</v>
      </c>
      <c r="C2706" s="108">
        <v>3.61E-2</v>
      </c>
      <c r="D2706" s="108">
        <v>3.78E-2</v>
      </c>
      <c r="E2706" s="108">
        <v>4.1500000000000002E-2</v>
      </c>
      <c r="F2706" s="108">
        <v>3.85E-2</v>
      </c>
      <c r="G2706" s="187">
        <v>0</v>
      </c>
      <c r="H2706" s="108"/>
      <c r="I2706" s="108">
        <v>3.5999999999999997E-2</v>
      </c>
      <c r="J2706" s="108">
        <v>3.6499999999999998E-2</v>
      </c>
      <c r="K2706" s="108">
        <v>3.8100000000000002E-2</v>
      </c>
      <c r="L2706" s="108">
        <v>4.2299999999999997E-2</v>
      </c>
      <c r="M2706" s="108">
        <v>3.8600000000000002E-2</v>
      </c>
      <c r="N2706" s="108"/>
      <c r="O2706" s="189">
        <f t="shared" si="84"/>
        <v>42979</v>
      </c>
      <c r="Q2706" s="185">
        <f t="shared" si="85"/>
        <v>3.0000000000000165E-4</v>
      </c>
    </row>
    <row r="2707" spans="1:17" x14ac:dyDescent="0.25">
      <c r="A2707" s="105">
        <v>42989</v>
      </c>
      <c r="B2707" t="s">
        <v>71</v>
      </c>
      <c r="C2707" s="108">
        <v>3.6700000000000003E-2</v>
      </c>
      <c r="D2707" s="108">
        <v>3.8300000000000001E-2</v>
      </c>
      <c r="E2707" s="108">
        <v>4.2099999999999999E-2</v>
      </c>
      <c r="F2707" s="108">
        <v>3.9E-2</v>
      </c>
      <c r="G2707" s="187">
        <v>0</v>
      </c>
      <c r="H2707" s="108"/>
      <c r="I2707" s="108">
        <v>3.6499999999999998E-2</v>
      </c>
      <c r="J2707" s="108">
        <v>3.7100000000000001E-2</v>
      </c>
      <c r="K2707" s="108">
        <v>3.8600000000000002E-2</v>
      </c>
      <c r="L2707" s="108">
        <v>4.2900000000000001E-2</v>
      </c>
      <c r="M2707" s="108">
        <v>3.9100000000000003E-2</v>
      </c>
      <c r="N2707" s="108"/>
      <c r="O2707" s="189">
        <f t="shared" si="84"/>
        <v>42979</v>
      </c>
      <c r="Q2707" s="185">
        <f t="shared" si="85"/>
        <v>3.0000000000000165E-4</v>
      </c>
    </row>
    <row r="2708" spans="1:17" x14ac:dyDescent="0.25">
      <c r="A2708" s="105">
        <v>42990</v>
      </c>
      <c r="B2708" t="s">
        <v>71</v>
      </c>
      <c r="C2708" s="108">
        <v>3.7100000000000001E-2</v>
      </c>
      <c r="D2708" s="108">
        <v>3.8699999999999998E-2</v>
      </c>
      <c r="E2708" s="108">
        <v>4.2500000000000003E-2</v>
      </c>
      <c r="F2708" s="108">
        <v>3.9399999999999998E-2</v>
      </c>
      <c r="G2708" s="187">
        <v>0</v>
      </c>
      <c r="H2708" s="108"/>
      <c r="I2708" s="108">
        <v>3.6600000000000001E-2</v>
      </c>
      <c r="J2708" s="108">
        <v>3.7400000000000003E-2</v>
      </c>
      <c r="K2708" s="108">
        <v>3.8899999999999997E-2</v>
      </c>
      <c r="L2708" s="108">
        <v>4.3299999999999998E-2</v>
      </c>
      <c r="M2708" s="108">
        <v>3.9399999999999998E-2</v>
      </c>
      <c r="N2708" s="108"/>
      <c r="O2708" s="189">
        <f t="shared" si="84"/>
        <v>42979</v>
      </c>
      <c r="Q2708" s="185">
        <f t="shared" si="85"/>
        <v>1.9999999999999879E-4</v>
      </c>
    </row>
    <row r="2709" spans="1:17" x14ac:dyDescent="0.25">
      <c r="A2709" s="105">
        <v>42991</v>
      </c>
      <c r="B2709" t="s">
        <v>71</v>
      </c>
      <c r="C2709" s="108">
        <v>3.7400000000000003E-2</v>
      </c>
      <c r="D2709" s="108">
        <v>3.8899999999999997E-2</v>
      </c>
      <c r="E2709" s="108">
        <v>4.2599999999999999E-2</v>
      </c>
      <c r="F2709" s="108">
        <v>3.9600000000000003E-2</v>
      </c>
      <c r="G2709" s="187">
        <v>0</v>
      </c>
      <c r="H2709" s="108"/>
      <c r="I2709" s="108">
        <v>3.6700000000000003E-2</v>
      </c>
      <c r="J2709" s="108">
        <v>3.7600000000000001E-2</v>
      </c>
      <c r="K2709" s="108">
        <v>3.9100000000000003E-2</v>
      </c>
      <c r="L2709" s="108">
        <v>4.3299999999999998E-2</v>
      </c>
      <c r="M2709" s="108">
        <v>3.9600000000000003E-2</v>
      </c>
      <c r="N2709" s="108"/>
      <c r="O2709" s="189">
        <f t="shared" si="84"/>
        <v>42979</v>
      </c>
      <c r="Q2709" s="185">
        <f t="shared" si="85"/>
        <v>2.0000000000000573E-4</v>
      </c>
    </row>
    <row r="2710" spans="1:17" x14ac:dyDescent="0.25">
      <c r="A2710" s="105">
        <v>42992</v>
      </c>
      <c r="B2710" t="s">
        <v>71</v>
      </c>
      <c r="C2710" s="108">
        <v>3.73E-2</v>
      </c>
      <c r="D2710" s="108">
        <v>3.8699999999999998E-2</v>
      </c>
      <c r="E2710" s="108">
        <v>4.24E-2</v>
      </c>
      <c r="F2710" s="108">
        <v>3.95E-2</v>
      </c>
      <c r="G2710" s="187">
        <v>0</v>
      </c>
      <c r="H2710" s="108"/>
      <c r="I2710" s="108">
        <v>3.6499999999999998E-2</v>
      </c>
      <c r="J2710" s="108">
        <v>3.7499999999999999E-2</v>
      </c>
      <c r="K2710" s="108">
        <v>3.8899999999999997E-2</v>
      </c>
      <c r="L2710" s="108">
        <v>4.3099999999999999E-2</v>
      </c>
      <c r="M2710" s="108">
        <v>3.9399999999999998E-2</v>
      </c>
      <c r="N2710" s="108"/>
      <c r="O2710" s="189">
        <f t="shared" si="84"/>
        <v>42979</v>
      </c>
      <c r="Q2710" s="185">
        <f t="shared" si="85"/>
        <v>1.9999999999999879E-4</v>
      </c>
    </row>
    <row r="2711" spans="1:17" x14ac:dyDescent="0.25">
      <c r="A2711" s="105">
        <v>42993</v>
      </c>
      <c r="B2711" t="s">
        <v>71</v>
      </c>
      <c r="C2711" s="108">
        <v>3.7199999999999997E-2</v>
      </c>
      <c r="D2711" s="108">
        <v>3.8600000000000002E-2</v>
      </c>
      <c r="E2711" s="108">
        <v>4.2299999999999997E-2</v>
      </c>
      <c r="F2711" s="108">
        <v>3.9399999999999998E-2</v>
      </c>
      <c r="G2711" s="187">
        <v>0</v>
      </c>
      <c r="H2711" s="108"/>
      <c r="I2711" s="108">
        <v>3.6299999999999999E-2</v>
      </c>
      <c r="J2711" s="108">
        <v>3.7400000000000003E-2</v>
      </c>
      <c r="K2711" s="108">
        <v>3.8800000000000001E-2</v>
      </c>
      <c r="L2711" s="108">
        <v>4.2999999999999997E-2</v>
      </c>
      <c r="M2711" s="108">
        <v>3.9300000000000002E-2</v>
      </c>
      <c r="N2711" s="108"/>
      <c r="O2711" s="189">
        <f t="shared" si="84"/>
        <v>42979</v>
      </c>
      <c r="Q2711" s="185">
        <f t="shared" si="85"/>
        <v>1.9999999999999879E-4</v>
      </c>
    </row>
    <row r="2712" spans="1:17" x14ac:dyDescent="0.25">
      <c r="A2712" s="105">
        <v>42996</v>
      </c>
      <c r="B2712" t="s">
        <v>71</v>
      </c>
      <c r="C2712" s="108">
        <v>3.7499999999999999E-2</v>
      </c>
      <c r="D2712" s="108">
        <v>3.9E-2</v>
      </c>
      <c r="E2712" s="108">
        <v>4.2599999999999999E-2</v>
      </c>
      <c r="F2712" s="108">
        <v>3.9699999999999999E-2</v>
      </c>
      <c r="G2712" s="187">
        <v>0</v>
      </c>
      <c r="H2712" s="108"/>
      <c r="I2712" s="108">
        <v>3.6700000000000003E-2</v>
      </c>
      <c r="J2712" s="108">
        <v>3.7699999999999997E-2</v>
      </c>
      <c r="K2712" s="108">
        <v>3.9100000000000003E-2</v>
      </c>
      <c r="L2712" s="108">
        <v>4.3299999999999998E-2</v>
      </c>
      <c r="M2712" s="108">
        <v>3.9600000000000003E-2</v>
      </c>
      <c r="N2712" s="108"/>
      <c r="O2712" s="189">
        <f t="shared" si="84"/>
        <v>42979</v>
      </c>
      <c r="Q2712" s="185">
        <f t="shared" si="85"/>
        <v>1.0000000000000286E-4</v>
      </c>
    </row>
    <row r="2713" spans="1:17" x14ac:dyDescent="0.25">
      <c r="A2713" s="105">
        <v>42997</v>
      </c>
      <c r="B2713" t="s">
        <v>71</v>
      </c>
      <c r="C2713" s="108">
        <v>3.7499999999999999E-2</v>
      </c>
      <c r="D2713" s="108">
        <v>3.9E-2</v>
      </c>
      <c r="E2713" s="108">
        <v>4.2700000000000002E-2</v>
      </c>
      <c r="F2713" s="108">
        <v>3.9699999999999999E-2</v>
      </c>
      <c r="G2713" s="187">
        <v>0</v>
      </c>
      <c r="H2713" s="108"/>
      <c r="I2713" s="108">
        <v>3.6700000000000003E-2</v>
      </c>
      <c r="J2713" s="108">
        <v>3.7699999999999997E-2</v>
      </c>
      <c r="K2713" s="108">
        <v>3.9100000000000003E-2</v>
      </c>
      <c r="L2713" s="108">
        <v>4.3299999999999998E-2</v>
      </c>
      <c r="M2713" s="108">
        <v>3.9600000000000003E-2</v>
      </c>
      <c r="N2713" s="108"/>
      <c r="O2713" s="189">
        <f t="shared" si="84"/>
        <v>42979</v>
      </c>
      <c r="Q2713" s="185">
        <f t="shared" si="85"/>
        <v>1.0000000000000286E-4</v>
      </c>
    </row>
    <row r="2714" spans="1:17" x14ac:dyDescent="0.25">
      <c r="A2714" s="105">
        <v>42998</v>
      </c>
      <c r="B2714" t="s">
        <v>71</v>
      </c>
      <c r="C2714" s="108">
        <v>3.7499999999999999E-2</v>
      </c>
      <c r="D2714" s="108">
        <v>3.9100000000000003E-2</v>
      </c>
      <c r="E2714" s="108">
        <v>4.2799999999999998E-2</v>
      </c>
      <c r="F2714" s="108">
        <v>3.9800000000000002E-2</v>
      </c>
      <c r="I2714" s="108">
        <v>3.6700000000000003E-2</v>
      </c>
      <c r="J2714" s="108">
        <v>3.7699999999999997E-2</v>
      </c>
      <c r="K2714" s="108">
        <v>3.9199999999999999E-2</v>
      </c>
      <c r="L2714" s="108">
        <v>4.3400000000000001E-2</v>
      </c>
      <c r="M2714" s="108">
        <v>3.9600000000000003E-2</v>
      </c>
      <c r="O2714" s="189">
        <f t="shared" si="84"/>
        <v>42979</v>
      </c>
      <c r="Q2714" s="185">
        <f t="shared" si="85"/>
        <v>9.9999999999995925E-5</v>
      </c>
    </row>
    <row r="2715" spans="1:17" x14ac:dyDescent="0.25">
      <c r="A2715" s="105">
        <v>42999</v>
      </c>
      <c r="B2715" t="s">
        <v>71</v>
      </c>
      <c r="C2715" s="108">
        <v>3.73E-2</v>
      </c>
      <c r="D2715" s="108">
        <v>3.8899999999999997E-2</v>
      </c>
      <c r="E2715" s="108">
        <v>4.2599999999999999E-2</v>
      </c>
      <c r="F2715" s="108">
        <v>3.9600000000000003E-2</v>
      </c>
      <c r="I2715" s="108">
        <v>3.6200000000000003E-2</v>
      </c>
      <c r="J2715" s="108">
        <v>3.7499999999999999E-2</v>
      </c>
      <c r="K2715" s="108">
        <v>3.9E-2</v>
      </c>
      <c r="L2715" s="108">
        <v>4.3200000000000002E-2</v>
      </c>
      <c r="M2715" s="108">
        <v>3.9399999999999998E-2</v>
      </c>
      <c r="O2715" s="189">
        <f t="shared" si="84"/>
        <v>42979</v>
      </c>
      <c r="Q2715" s="185">
        <f t="shared" si="85"/>
        <v>1.0000000000000286E-4</v>
      </c>
    </row>
    <row r="2716" spans="1:17" x14ac:dyDescent="0.25">
      <c r="A2716" s="105">
        <v>43000</v>
      </c>
      <c r="B2716" t="s">
        <v>71</v>
      </c>
      <c r="C2716" s="108">
        <v>3.7199999999999997E-2</v>
      </c>
      <c r="D2716" s="108">
        <v>3.8800000000000001E-2</v>
      </c>
      <c r="E2716" s="108">
        <v>4.2500000000000003E-2</v>
      </c>
      <c r="F2716" s="108">
        <v>3.95E-2</v>
      </c>
      <c r="I2716" s="108">
        <v>3.6200000000000003E-2</v>
      </c>
      <c r="J2716" s="108">
        <v>3.7400000000000003E-2</v>
      </c>
      <c r="K2716" s="108">
        <v>3.8899999999999997E-2</v>
      </c>
      <c r="L2716" s="108">
        <v>4.3099999999999999E-2</v>
      </c>
      <c r="M2716" s="108">
        <v>3.9300000000000002E-2</v>
      </c>
      <c r="O2716" s="189">
        <f t="shared" si="84"/>
        <v>42979</v>
      </c>
      <c r="Q2716" s="185">
        <f t="shared" si="85"/>
        <v>9.9999999999995925E-5</v>
      </c>
    </row>
    <row r="2717" spans="1:17" x14ac:dyDescent="0.25">
      <c r="A2717" s="105">
        <v>43003</v>
      </c>
      <c r="B2717" t="s">
        <v>71</v>
      </c>
      <c r="C2717" s="108">
        <v>3.6799999999999999E-2</v>
      </c>
      <c r="D2717" s="108">
        <v>3.85E-2</v>
      </c>
      <c r="E2717" s="108">
        <v>4.2200000000000001E-2</v>
      </c>
      <c r="F2717" s="108">
        <v>3.9199999999999999E-2</v>
      </c>
      <c r="I2717" s="108">
        <v>3.5799999999999998E-2</v>
      </c>
      <c r="J2717" s="108">
        <v>3.6999999999999998E-2</v>
      </c>
      <c r="K2717" s="108">
        <v>3.85E-2</v>
      </c>
      <c r="L2717" s="108">
        <v>4.2799999999999998E-2</v>
      </c>
      <c r="M2717" s="108">
        <v>3.9E-2</v>
      </c>
      <c r="O2717" s="189">
        <f t="shared" si="84"/>
        <v>42979</v>
      </c>
      <c r="Q2717" s="185">
        <f t="shared" si="85"/>
        <v>0</v>
      </c>
    </row>
    <row r="2718" spans="1:17" x14ac:dyDescent="0.25">
      <c r="A2718" s="105">
        <v>43004</v>
      </c>
      <c r="B2718" t="s">
        <v>71</v>
      </c>
      <c r="C2718" s="108">
        <v>3.6900000000000002E-2</v>
      </c>
      <c r="D2718" s="108">
        <v>3.85E-2</v>
      </c>
      <c r="E2718" s="108">
        <v>4.2200000000000001E-2</v>
      </c>
      <c r="F2718" s="108">
        <v>3.9199999999999999E-2</v>
      </c>
      <c r="I2718" s="108">
        <v>3.5799999999999998E-2</v>
      </c>
      <c r="J2718" s="108">
        <v>3.7100000000000001E-2</v>
      </c>
      <c r="K2718" s="108">
        <v>3.85E-2</v>
      </c>
      <c r="L2718" s="108">
        <v>4.2799999999999998E-2</v>
      </c>
      <c r="M2718" s="108">
        <v>3.9E-2</v>
      </c>
      <c r="O2718" s="189">
        <f t="shared" si="84"/>
        <v>42979</v>
      </c>
      <c r="Q2718" s="185">
        <f t="shared" si="85"/>
        <v>0</v>
      </c>
    </row>
    <row r="2719" spans="1:17" x14ac:dyDescent="0.25">
      <c r="A2719" s="105">
        <v>43005</v>
      </c>
      <c r="B2719" t="s">
        <v>71</v>
      </c>
      <c r="C2719" s="108">
        <v>3.78E-2</v>
      </c>
      <c r="D2719" s="108">
        <v>3.9399999999999998E-2</v>
      </c>
      <c r="E2719" s="108">
        <v>4.3099999999999999E-2</v>
      </c>
      <c r="F2719" s="108">
        <v>4.0099999999999997E-2</v>
      </c>
      <c r="I2719" s="108">
        <v>3.6400000000000002E-2</v>
      </c>
      <c r="J2719" s="108">
        <v>3.7900000000000003E-2</v>
      </c>
      <c r="K2719" s="108">
        <v>3.9399999999999998E-2</v>
      </c>
      <c r="L2719" s="108">
        <v>4.3700000000000003E-2</v>
      </c>
      <c r="M2719" s="108">
        <v>3.9800000000000002E-2</v>
      </c>
      <c r="O2719" s="189">
        <f t="shared" si="84"/>
        <v>42979</v>
      </c>
      <c r="Q2719" s="185">
        <f t="shared" si="85"/>
        <v>0</v>
      </c>
    </row>
    <row r="2720" spans="1:17" x14ac:dyDescent="0.25">
      <c r="A2720" s="105">
        <v>43006</v>
      </c>
      <c r="B2720" t="s">
        <v>71</v>
      </c>
      <c r="C2720" s="108">
        <v>3.78E-2</v>
      </c>
      <c r="D2720" s="108">
        <v>3.9399999999999998E-2</v>
      </c>
      <c r="E2720" s="108">
        <v>4.2999999999999997E-2</v>
      </c>
      <c r="F2720" s="108">
        <v>4.0099999999999997E-2</v>
      </c>
      <c r="I2720" s="108">
        <v>3.6400000000000002E-2</v>
      </c>
      <c r="J2720" s="108">
        <v>3.7999999999999999E-2</v>
      </c>
      <c r="K2720" s="108">
        <v>3.9399999999999998E-2</v>
      </c>
      <c r="L2720" s="108">
        <v>4.36E-2</v>
      </c>
      <c r="M2720" s="108">
        <v>3.9800000000000002E-2</v>
      </c>
      <c r="O2720" s="189">
        <f t="shared" si="84"/>
        <v>42979</v>
      </c>
      <c r="Q2720" s="185">
        <f t="shared" si="85"/>
        <v>0</v>
      </c>
    </row>
    <row r="2721" spans="1:17" x14ac:dyDescent="0.25">
      <c r="A2721" s="105">
        <v>43007</v>
      </c>
      <c r="B2721" t="s">
        <v>71</v>
      </c>
      <c r="C2721" s="108">
        <v>3.7699999999999997E-2</v>
      </c>
      <c r="D2721" s="108">
        <v>3.9199999999999999E-2</v>
      </c>
      <c r="E2721" s="108">
        <v>4.2799999999999998E-2</v>
      </c>
      <c r="F2721" s="108">
        <v>3.9899999999999998E-2</v>
      </c>
      <c r="I2721" s="108">
        <v>3.6200000000000003E-2</v>
      </c>
      <c r="J2721" s="108">
        <v>3.78E-2</v>
      </c>
      <c r="K2721" s="108">
        <v>3.9199999999999999E-2</v>
      </c>
      <c r="L2721" s="108">
        <v>4.3299999999999998E-2</v>
      </c>
      <c r="M2721" s="108">
        <v>3.9600000000000003E-2</v>
      </c>
      <c r="O2721" s="189">
        <f t="shared" si="84"/>
        <v>42979</v>
      </c>
      <c r="Q2721" s="185">
        <f t="shared" si="85"/>
        <v>0</v>
      </c>
    </row>
    <row r="2722" spans="1:17" x14ac:dyDescent="0.25">
      <c r="A2722" s="105">
        <v>43010</v>
      </c>
      <c r="B2722" t="s">
        <v>71</v>
      </c>
      <c r="C2722" s="108">
        <v>3.7699999999999997E-2</v>
      </c>
      <c r="D2722" s="108">
        <v>3.9300000000000002E-2</v>
      </c>
      <c r="E2722" s="108">
        <v>4.2799999999999998E-2</v>
      </c>
      <c r="F2722" s="108">
        <v>3.9899999999999998E-2</v>
      </c>
      <c r="I2722" s="108">
        <v>3.61E-2</v>
      </c>
      <c r="J2722" s="108">
        <v>3.7699999999999997E-2</v>
      </c>
      <c r="K2722" s="108">
        <v>3.9199999999999999E-2</v>
      </c>
      <c r="L2722" s="108">
        <v>4.3299999999999998E-2</v>
      </c>
      <c r="M2722" s="108">
        <v>3.9600000000000003E-2</v>
      </c>
      <c r="O2722" s="189">
        <f t="shared" si="84"/>
        <v>43009</v>
      </c>
      <c r="Q2722" s="185">
        <f t="shared" si="85"/>
        <v>-1.0000000000000286E-4</v>
      </c>
    </row>
    <row r="2723" spans="1:17" x14ac:dyDescent="0.25">
      <c r="A2723" s="105">
        <v>43011</v>
      </c>
      <c r="B2723" t="s">
        <v>71</v>
      </c>
      <c r="C2723" s="108">
        <v>3.7699999999999997E-2</v>
      </c>
      <c r="D2723" s="108">
        <v>3.9300000000000002E-2</v>
      </c>
      <c r="E2723" s="108">
        <v>4.2900000000000001E-2</v>
      </c>
      <c r="F2723" s="108">
        <v>0.04</v>
      </c>
      <c r="I2723" s="108">
        <v>3.61E-2</v>
      </c>
      <c r="J2723" s="108">
        <v>3.7699999999999997E-2</v>
      </c>
      <c r="K2723" s="108">
        <v>3.9199999999999999E-2</v>
      </c>
      <c r="L2723" s="108">
        <v>4.3299999999999998E-2</v>
      </c>
      <c r="M2723" s="108">
        <v>3.9600000000000003E-2</v>
      </c>
      <c r="O2723" s="189">
        <f t="shared" si="84"/>
        <v>43009</v>
      </c>
      <c r="Q2723" s="185">
        <f t="shared" si="85"/>
        <v>-1.0000000000000286E-4</v>
      </c>
    </row>
    <row r="2724" spans="1:17" x14ac:dyDescent="0.25">
      <c r="A2724" s="105">
        <v>43012</v>
      </c>
      <c r="B2724" t="s">
        <v>71</v>
      </c>
      <c r="C2724" s="108">
        <v>3.7699999999999997E-2</v>
      </c>
      <c r="D2724" s="108">
        <v>3.9399999999999998E-2</v>
      </c>
      <c r="E2724" s="108">
        <v>4.2999999999999997E-2</v>
      </c>
      <c r="F2724" s="108">
        <v>0.04</v>
      </c>
      <c r="I2724" s="108">
        <v>3.5900000000000001E-2</v>
      </c>
      <c r="J2724" s="108">
        <v>3.7699999999999997E-2</v>
      </c>
      <c r="K2724" s="108">
        <v>3.9300000000000002E-2</v>
      </c>
      <c r="L2724" s="108">
        <v>4.3400000000000001E-2</v>
      </c>
      <c r="M2724" s="108">
        <v>3.9600000000000003E-2</v>
      </c>
      <c r="O2724" s="189">
        <f t="shared" si="84"/>
        <v>43009</v>
      </c>
      <c r="Q2724" s="185">
        <f t="shared" si="85"/>
        <v>-9.9999999999995925E-5</v>
      </c>
    </row>
    <row r="2725" spans="1:17" x14ac:dyDescent="0.25">
      <c r="A2725" s="105">
        <v>43013</v>
      </c>
      <c r="B2725" t="s">
        <v>71</v>
      </c>
      <c r="C2725" s="108">
        <v>3.7900000000000003E-2</v>
      </c>
      <c r="D2725" s="108">
        <v>3.9399999999999998E-2</v>
      </c>
      <c r="E2725" s="108">
        <v>4.2999999999999997E-2</v>
      </c>
      <c r="F2725" s="108">
        <v>4.0099999999999997E-2</v>
      </c>
      <c r="I2725" s="108">
        <v>3.61E-2</v>
      </c>
      <c r="J2725" s="108">
        <v>3.7999999999999999E-2</v>
      </c>
      <c r="K2725" s="108">
        <v>3.9300000000000002E-2</v>
      </c>
      <c r="L2725" s="108">
        <v>4.3499999999999997E-2</v>
      </c>
      <c r="M2725" s="108">
        <v>3.9699999999999999E-2</v>
      </c>
      <c r="O2725" s="189">
        <f t="shared" si="84"/>
        <v>43009</v>
      </c>
      <c r="Q2725" s="185">
        <f t="shared" si="85"/>
        <v>-9.9999999999995925E-5</v>
      </c>
    </row>
    <row r="2726" spans="1:17" x14ac:dyDescent="0.25">
      <c r="A2726" s="105">
        <v>43014</v>
      </c>
      <c r="B2726" t="s">
        <v>71</v>
      </c>
      <c r="C2726" s="108">
        <v>3.7900000000000003E-2</v>
      </c>
      <c r="D2726" s="108">
        <v>3.95E-2</v>
      </c>
      <c r="E2726" s="108">
        <v>4.2999999999999997E-2</v>
      </c>
      <c r="F2726" s="108">
        <v>4.0099999999999997E-2</v>
      </c>
      <c r="I2726" s="108">
        <v>3.6299999999999999E-2</v>
      </c>
      <c r="J2726" s="108">
        <v>3.7999999999999999E-2</v>
      </c>
      <c r="K2726" s="108">
        <v>3.9399999999999998E-2</v>
      </c>
      <c r="L2726" s="108">
        <v>4.3499999999999997E-2</v>
      </c>
      <c r="M2726" s="108">
        <v>3.9800000000000002E-2</v>
      </c>
      <c r="O2726" s="189">
        <f t="shared" si="84"/>
        <v>43009</v>
      </c>
      <c r="Q2726" s="185">
        <f t="shared" si="85"/>
        <v>-1.0000000000000286E-4</v>
      </c>
    </row>
    <row r="2727" spans="1:17" x14ac:dyDescent="0.25">
      <c r="A2727" s="105">
        <v>43017</v>
      </c>
      <c r="B2727" t="s">
        <v>71</v>
      </c>
      <c r="C2727" s="108">
        <v>3.7699999999999997E-2</v>
      </c>
      <c r="D2727" s="108">
        <v>3.95E-2</v>
      </c>
      <c r="E2727" s="108">
        <v>4.2900000000000001E-2</v>
      </c>
      <c r="F2727" s="108">
        <v>0.04</v>
      </c>
      <c r="I2727" s="108">
        <v>3.6299999999999999E-2</v>
      </c>
      <c r="J2727" s="108">
        <v>3.7900000000000003E-2</v>
      </c>
      <c r="K2727" s="108">
        <v>3.9399999999999998E-2</v>
      </c>
      <c r="L2727" s="108">
        <v>4.3400000000000001E-2</v>
      </c>
      <c r="M2727" s="108">
        <v>3.9699999999999999E-2</v>
      </c>
      <c r="O2727" s="189">
        <f t="shared" si="84"/>
        <v>43009</v>
      </c>
      <c r="Q2727" s="185">
        <f t="shared" si="85"/>
        <v>-1.0000000000000286E-4</v>
      </c>
    </row>
    <row r="2728" spans="1:17" x14ac:dyDescent="0.25">
      <c r="A2728" s="105">
        <v>43018</v>
      </c>
      <c r="B2728" t="s">
        <v>71</v>
      </c>
      <c r="C2728" s="108">
        <v>3.7499999999999999E-2</v>
      </c>
      <c r="D2728" s="108">
        <v>3.9199999999999999E-2</v>
      </c>
      <c r="E2728" s="108">
        <v>4.2700000000000002E-2</v>
      </c>
      <c r="F2728" s="108">
        <v>3.9800000000000002E-2</v>
      </c>
      <c r="I2728" s="108">
        <v>3.61E-2</v>
      </c>
      <c r="J2728" s="108">
        <v>3.7699999999999997E-2</v>
      </c>
      <c r="K2728" s="108">
        <v>3.9100000000000003E-2</v>
      </c>
      <c r="L2728" s="108">
        <v>4.3200000000000002E-2</v>
      </c>
      <c r="M2728" s="108">
        <v>3.95E-2</v>
      </c>
      <c r="O2728" s="189">
        <f t="shared" si="84"/>
        <v>43009</v>
      </c>
      <c r="Q2728" s="185">
        <f t="shared" si="85"/>
        <v>-9.9999999999995925E-5</v>
      </c>
    </row>
    <row r="2729" spans="1:17" x14ac:dyDescent="0.25">
      <c r="A2729" s="105">
        <v>43019</v>
      </c>
      <c r="B2729" t="s">
        <v>71</v>
      </c>
      <c r="C2729" s="108">
        <v>3.7499999999999999E-2</v>
      </c>
      <c r="D2729" s="108">
        <v>3.9100000000000003E-2</v>
      </c>
      <c r="E2729" s="108">
        <v>4.2599999999999999E-2</v>
      </c>
      <c r="F2729" s="108">
        <v>3.9699999999999999E-2</v>
      </c>
      <c r="I2729" s="108">
        <v>3.6000000000000004E-2</v>
      </c>
      <c r="J2729" s="108">
        <v>3.7499999999999999E-2</v>
      </c>
      <c r="K2729" s="108">
        <v>3.9100000000000003E-2</v>
      </c>
      <c r="L2729" s="108">
        <v>4.3200000000000002E-2</v>
      </c>
      <c r="M2729" s="108">
        <v>3.9399999999999998E-2</v>
      </c>
      <c r="O2729" s="189">
        <f t="shared" si="84"/>
        <v>43009</v>
      </c>
      <c r="Q2729" s="185">
        <f t="shared" si="85"/>
        <v>0</v>
      </c>
    </row>
    <row r="2730" spans="1:17" x14ac:dyDescent="0.25">
      <c r="A2730" s="105">
        <v>43020</v>
      </c>
      <c r="B2730" t="s">
        <v>71</v>
      </c>
      <c r="C2730" s="108">
        <v>3.7199999999999997E-2</v>
      </c>
      <c r="D2730" s="108">
        <v>3.8899999999999997E-2</v>
      </c>
      <c r="E2730" s="108">
        <v>4.24E-2</v>
      </c>
      <c r="F2730" s="108">
        <v>3.95E-2</v>
      </c>
      <c r="I2730" s="108">
        <v>3.5799999999999998E-2</v>
      </c>
      <c r="J2730" s="108">
        <v>3.7199999999999997E-2</v>
      </c>
      <c r="K2730" s="108">
        <v>3.8899999999999997E-2</v>
      </c>
      <c r="L2730" s="108">
        <v>4.2999999999999997E-2</v>
      </c>
      <c r="M2730" s="108">
        <v>3.9199999999999999E-2</v>
      </c>
      <c r="O2730" s="189">
        <f t="shared" si="84"/>
        <v>43009</v>
      </c>
      <c r="Q2730" s="185">
        <f t="shared" si="85"/>
        <v>0</v>
      </c>
    </row>
    <row r="2731" spans="1:17" x14ac:dyDescent="0.25">
      <c r="A2731" s="105">
        <v>43021</v>
      </c>
      <c r="B2731" t="s">
        <v>71</v>
      </c>
      <c r="C2731" s="108">
        <v>3.6799999999999999E-2</v>
      </c>
      <c r="D2731" s="108">
        <v>3.85E-2</v>
      </c>
      <c r="E2731" s="108">
        <v>4.19E-2</v>
      </c>
      <c r="F2731" s="108">
        <v>3.9100000000000003E-2</v>
      </c>
      <c r="I2731" s="108">
        <v>3.5400000000000001E-2</v>
      </c>
      <c r="J2731" s="108">
        <v>3.6799999999999999E-2</v>
      </c>
      <c r="K2731" s="108">
        <v>3.85E-2</v>
      </c>
      <c r="L2731" s="108">
        <v>4.2500000000000003E-2</v>
      </c>
      <c r="M2731" s="108">
        <v>3.8800000000000001E-2</v>
      </c>
      <c r="O2731" s="189">
        <f t="shared" si="84"/>
        <v>43009</v>
      </c>
      <c r="Q2731" s="185">
        <f t="shared" si="85"/>
        <v>0</v>
      </c>
    </row>
    <row r="2732" spans="1:17" x14ac:dyDescent="0.25">
      <c r="A2732" s="105">
        <v>43024</v>
      </c>
      <c r="B2732" t="s">
        <v>71</v>
      </c>
      <c r="C2732" s="108">
        <v>3.6900000000000002E-2</v>
      </c>
      <c r="D2732" s="108">
        <v>3.8600000000000002E-2</v>
      </c>
      <c r="E2732" s="108">
        <v>4.2000000000000003E-2</v>
      </c>
      <c r="F2732" s="108">
        <v>3.9199999999999999E-2</v>
      </c>
      <c r="I2732" s="108">
        <v>3.56E-2</v>
      </c>
      <c r="J2732" s="108">
        <v>3.6900000000000002E-2</v>
      </c>
      <c r="K2732" s="108">
        <v>3.8600000000000002E-2</v>
      </c>
      <c r="L2732" s="108">
        <v>4.2700000000000002E-2</v>
      </c>
      <c r="M2732" s="108">
        <v>3.8899999999999997E-2</v>
      </c>
      <c r="O2732" s="189">
        <f t="shared" si="84"/>
        <v>43009</v>
      </c>
      <c r="Q2732" s="185">
        <f t="shared" si="85"/>
        <v>0</v>
      </c>
    </row>
    <row r="2733" spans="1:17" x14ac:dyDescent="0.25">
      <c r="A2733" s="105">
        <v>43025</v>
      </c>
      <c r="B2733" t="s">
        <v>71</v>
      </c>
      <c r="C2733" s="108">
        <v>3.6700000000000003E-2</v>
      </c>
      <c r="D2733" s="108">
        <v>3.8399999999999997E-2</v>
      </c>
      <c r="E2733" s="108">
        <v>4.1799999999999997E-2</v>
      </c>
      <c r="F2733" s="108">
        <v>3.9E-2</v>
      </c>
      <c r="I2733" s="108">
        <v>3.5400000000000001E-2</v>
      </c>
      <c r="J2733" s="108">
        <v>3.6700000000000003E-2</v>
      </c>
      <c r="K2733" s="108">
        <v>3.8399999999999997E-2</v>
      </c>
      <c r="L2733" s="108">
        <v>4.2500000000000003E-2</v>
      </c>
      <c r="M2733" s="108">
        <v>3.8699999999999998E-2</v>
      </c>
      <c r="O2733" s="189">
        <f t="shared" si="84"/>
        <v>43009</v>
      </c>
      <c r="Q2733" s="185">
        <f t="shared" si="85"/>
        <v>0</v>
      </c>
    </row>
    <row r="2734" spans="1:17" x14ac:dyDescent="0.25">
      <c r="A2734" s="105">
        <v>43026</v>
      </c>
      <c r="B2734" t="s">
        <v>71</v>
      </c>
      <c r="C2734" s="108">
        <v>3.7100000000000001E-2</v>
      </c>
      <c r="D2734" s="108">
        <v>3.8800000000000001E-2</v>
      </c>
      <c r="E2734" s="108">
        <v>4.2200000000000001E-2</v>
      </c>
      <c r="F2734" s="108">
        <v>3.9399999999999998E-2</v>
      </c>
      <c r="I2734" s="108">
        <v>3.5799999999999998E-2</v>
      </c>
      <c r="J2734" s="108">
        <v>3.7199999999999997E-2</v>
      </c>
      <c r="K2734" s="108">
        <v>3.8800000000000001E-2</v>
      </c>
      <c r="L2734" s="108">
        <v>4.2900000000000001E-2</v>
      </c>
      <c r="M2734" s="108">
        <v>3.9100000000000003E-2</v>
      </c>
      <c r="O2734" s="189">
        <f t="shared" si="84"/>
        <v>43009</v>
      </c>
      <c r="Q2734" s="185">
        <f t="shared" si="85"/>
        <v>0</v>
      </c>
    </row>
    <row r="2735" spans="1:17" x14ac:dyDescent="0.25">
      <c r="A2735" s="105">
        <v>43027</v>
      </c>
      <c r="B2735" t="s">
        <v>71</v>
      </c>
      <c r="C2735" s="108">
        <v>3.6700000000000003E-2</v>
      </c>
      <c r="D2735" s="108">
        <v>3.8600000000000002E-2</v>
      </c>
      <c r="E2735" s="108">
        <v>4.2000000000000003E-2</v>
      </c>
      <c r="F2735" s="108">
        <v>3.9100000000000003E-2</v>
      </c>
      <c r="I2735" s="108">
        <v>3.5499999999999997E-2</v>
      </c>
      <c r="J2735" s="108">
        <v>3.6900000000000002E-2</v>
      </c>
      <c r="K2735" s="108">
        <v>3.8600000000000002E-2</v>
      </c>
      <c r="L2735" s="108">
        <v>4.2700000000000002E-2</v>
      </c>
      <c r="M2735" s="108">
        <v>3.8899999999999997E-2</v>
      </c>
      <c r="O2735" s="189">
        <f t="shared" si="84"/>
        <v>43009</v>
      </c>
      <c r="Q2735" s="185">
        <f t="shared" si="85"/>
        <v>0</v>
      </c>
    </row>
    <row r="2736" spans="1:17" x14ac:dyDescent="0.25">
      <c r="A2736" s="105">
        <v>43028</v>
      </c>
      <c r="B2736" t="s">
        <v>71</v>
      </c>
      <c r="C2736" s="108">
        <v>3.7400000000000003E-2</v>
      </c>
      <c r="D2736" s="108">
        <v>3.9100000000000003E-2</v>
      </c>
      <c r="E2736" s="108">
        <v>4.2599999999999999E-2</v>
      </c>
      <c r="F2736" s="108">
        <v>3.9699999999999999E-2</v>
      </c>
      <c r="I2736" s="108">
        <v>3.5999999999999997E-2</v>
      </c>
      <c r="J2736" s="108">
        <v>3.7400000000000003E-2</v>
      </c>
      <c r="K2736" s="108">
        <v>3.9100000000000003E-2</v>
      </c>
      <c r="L2736" s="108">
        <v>4.3299999999999998E-2</v>
      </c>
      <c r="M2736" s="108">
        <v>3.9399999999999998E-2</v>
      </c>
      <c r="O2736" s="189">
        <f t="shared" si="84"/>
        <v>43009</v>
      </c>
      <c r="Q2736" s="185">
        <f t="shared" si="85"/>
        <v>0</v>
      </c>
    </row>
    <row r="2737" spans="1:17" x14ac:dyDescent="0.25">
      <c r="A2737" s="105">
        <v>43031</v>
      </c>
      <c r="B2737" t="s">
        <v>71</v>
      </c>
      <c r="C2737" s="108">
        <v>3.73E-2</v>
      </c>
      <c r="D2737" s="108">
        <v>3.9100000000000003E-2</v>
      </c>
      <c r="E2737" s="108">
        <v>4.2500000000000003E-2</v>
      </c>
      <c r="F2737" s="108">
        <v>3.9600000000000003E-2</v>
      </c>
      <c r="I2737" s="108">
        <v>3.5999999999999997E-2</v>
      </c>
      <c r="J2737" s="108">
        <v>3.73E-2</v>
      </c>
      <c r="K2737" s="108">
        <v>3.9100000000000003E-2</v>
      </c>
      <c r="L2737" s="108">
        <v>4.3200000000000002E-2</v>
      </c>
      <c r="M2737" s="108">
        <v>3.9300000000000002E-2</v>
      </c>
      <c r="O2737" s="189">
        <f t="shared" si="84"/>
        <v>43009</v>
      </c>
      <c r="Q2737" s="185">
        <f t="shared" si="85"/>
        <v>0</v>
      </c>
    </row>
    <row r="2738" spans="1:17" x14ac:dyDescent="0.25">
      <c r="A2738" s="105">
        <v>43032</v>
      </c>
      <c r="B2738" t="s">
        <v>71</v>
      </c>
      <c r="C2738" s="108">
        <v>3.7699999999999997E-2</v>
      </c>
      <c r="D2738" s="108">
        <v>3.9300000000000002E-2</v>
      </c>
      <c r="E2738" s="108">
        <v>4.2799999999999998E-2</v>
      </c>
      <c r="F2738" s="108">
        <v>3.9899999999999998E-2</v>
      </c>
      <c r="I2738" s="108">
        <v>3.6299999999999999E-2</v>
      </c>
      <c r="J2738" s="108">
        <v>3.7699999999999997E-2</v>
      </c>
      <c r="K2738" s="108">
        <v>3.9300000000000002E-2</v>
      </c>
      <c r="L2738" s="108">
        <v>4.3400000000000001E-2</v>
      </c>
      <c r="M2738" s="108">
        <v>3.9600000000000003E-2</v>
      </c>
      <c r="O2738" s="189">
        <f t="shared" si="84"/>
        <v>43009</v>
      </c>
      <c r="Q2738" s="185">
        <f t="shared" si="85"/>
        <v>0</v>
      </c>
    </row>
    <row r="2739" spans="1:17" x14ac:dyDescent="0.25">
      <c r="A2739" s="105">
        <v>43033</v>
      </c>
      <c r="B2739" t="s">
        <v>71</v>
      </c>
      <c r="C2739" s="108">
        <v>3.7900000000000003E-2</v>
      </c>
      <c r="D2739" s="108">
        <v>3.9600000000000003E-2</v>
      </c>
      <c r="E2739" s="108">
        <v>4.2999999999999997E-2</v>
      </c>
      <c r="F2739" s="108">
        <v>4.02E-2</v>
      </c>
      <c r="I2739" s="108">
        <v>3.6400000000000002E-2</v>
      </c>
      <c r="J2739" s="108">
        <v>3.7900000000000003E-2</v>
      </c>
      <c r="K2739" s="108">
        <v>3.9600000000000003E-2</v>
      </c>
      <c r="L2739" s="108">
        <v>4.3700000000000003E-2</v>
      </c>
      <c r="M2739" s="108">
        <v>3.9899999999999998E-2</v>
      </c>
      <c r="O2739" s="189">
        <f t="shared" si="84"/>
        <v>43009</v>
      </c>
      <c r="Q2739" s="185">
        <f t="shared" si="85"/>
        <v>0</v>
      </c>
    </row>
    <row r="2740" spans="1:17" x14ac:dyDescent="0.25">
      <c r="A2740" s="105">
        <v>43034</v>
      </c>
      <c r="B2740" t="s">
        <v>71</v>
      </c>
      <c r="C2740" s="108">
        <v>3.7999999999999999E-2</v>
      </c>
      <c r="D2740" s="108">
        <v>3.9600000000000003E-2</v>
      </c>
      <c r="E2740" s="108">
        <v>4.2999999999999997E-2</v>
      </c>
      <c r="F2740" s="108">
        <v>4.02E-2</v>
      </c>
      <c r="I2740" s="108">
        <v>3.6499999999999998E-2</v>
      </c>
      <c r="J2740" s="108">
        <v>3.7900000000000003E-2</v>
      </c>
      <c r="K2740" s="108">
        <v>3.9600000000000003E-2</v>
      </c>
      <c r="L2740" s="108">
        <v>4.3700000000000003E-2</v>
      </c>
      <c r="M2740" s="108">
        <v>3.9899999999999998E-2</v>
      </c>
      <c r="O2740" s="189">
        <f t="shared" si="84"/>
        <v>43009</v>
      </c>
      <c r="Q2740" s="185">
        <f t="shared" si="85"/>
        <v>0</v>
      </c>
    </row>
    <row r="2741" spans="1:17" x14ac:dyDescent="0.25">
      <c r="A2741" s="105">
        <v>43035</v>
      </c>
      <c r="B2741" t="s">
        <v>71</v>
      </c>
      <c r="C2741" s="108">
        <v>3.7699999999999997E-2</v>
      </c>
      <c r="D2741" s="108">
        <v>3.9399999999999998E-2</v>
      </c>
      <c r="E2741" s="108">
        <v>4.2799999999999998E-2</v>
      </c>
      <c r="F2741" s="108">
        <v>0.04</v>
      </c>
      <c r="I2741" s="108">
        <v>3.6299999999999999E-2</v>
      </c>
      <c r="J2741" s="108">
        <v>3.7699999999999997E-2</v>
      </c>
      <c r="K2741" s="108">
        <v>3.9300000000000002E-2</v>
      </c>
      <c r="L2741" s="108">
        <v>4.3499999999999997E-2</v>
      </c>
      <c r="M2741" s="108">
        <v>3.9699999999999999E-2</v>
      </c>
      <c r="O2741" s="189">
        <f t="shared" si="84"/>
        <v>43009</v>
      </c>
      <c r="Q2741" s="185">
        <f t="shared" si="85"/>
        <v>-9.9999999999995925E-5</v>
      </c>
    </row>
    <row r="2742" spans="1:17" x14ac:dyDescent="0.25">
      <c r="A2742" s="105">
        <v>43038</v>
      </c>
      <c r="B2742" t="s">
        <v>71</v>
      </c>
      <c r="C2742" s="108">
        <v>3.7100000000000001E-2</v>
      </c>
      <c r="D2742" s="108">
        <v>3.8800000000000001E-2</v>
      </c>
      <c r="E2742" s="108">
        <v>4.2200000000000001E-2</v>
      </c>
      <c r="F2742" s="108">
        <v>3.9399999999999998E-2</v>
      </c>
      <c r="I2742" s="108">
        <v>3.5799999999999998E-2</v>
      </c>
      <c r="J2742" s="108">
        <v>3.7100000000000001E-2</v>
      </c>
      <c r="K2742" s="108">
        <v>3.8800000000000001E-2</v>
      </c>
      <c r="L2742" s="108">
        <v>4.2900000000000001E-2</v>
      </c>
      <c r="M2742" s="108">
        <v>3.9100000000000003E-2</v>
      </c>
      <c r="O2742" s="189">
        <f t="shared" si="84"/>
        <v>43009</v>
      </c>
      <c r="Q2742" s="185">
        <f t="shared" si="85"/>
        <v>0</v>
      </c>
    </row>
    <row r="2743" spans="1:17" x14ac:dyDescent="0.25">
      <c r="A2743" s="105">
        <v>43039</v>
      </c>
      <c r="B2743" t="s">
        <v>71</v>
      </c>
      <c r="C2743" s="108">
        <v>3.6999999999999998E-2</v>
      </c>
      <c r="D2743" s="108">
        <v>3.8800000000000001E-2</v>
      </c>
      <c r="E2743" s="108">
        <v>4.2099999999999999E-2</v>
      </c>
      <c r="F2743" s="108">
        <v>3.9300000000000002E-2</v>
      </c>
      <c r="I2743" s="108">
        <v>3.5799999999999998E-2</v>
      </c>
      <c r="J2743" s="108">
        <v>3.6999999999999998E-2</v>
      </c>
      <c r="K2743" s="108">
        <v>3.8699999999999998E-2</v>
      </c>
      <c r="L2743" s="108">
        <v>4.2900000000000001E-2</v>
      </c>
      <c r="M2743" s="108">
        <v>3.9100000000000003E-2</v>
      </c>
      <c r="O2743" s="189">
        <f t="shared" si="84"/>
        <v>43009</v>
      </c>
      <c r="Q2743" s="185">
        <f t="shared" si="85"/>
        <v>-1.0000000000000286E-4</v>
      </c>
    </row>
    <row r="2744" spans="1:17" x14ac:dyDescent="0.25">
      <c r="A2744" s="105">
        <v>43040</v>
      </c>
      <c r="B2744" t="s">
        <v>71</v>
      </c>
      <c r="C2744" s="108">
        <v>3.6900000000000002E-2</v>
      </c>
      <c r="D2744" s="108">
        <v>3.8699999999999998E-2</v>
      </c>
      <c r="E2744" s="108">
        <v>4.2000000000000003E-2</v>
      </c>
      <c r="F2744" s="108">
        <v>3.9199999999999999E-2</v>
      </c>
      <c r="I2744" s="108">
        <v>3.56E-2</v>
      </c>
      <c r="J2744" s="108">
        <v>3.6900000000000002E-2</v>
      </c>
      <c r="K2744" s="108">
        <v>3.8699999999999998E-2</v>
      </c>
      <c r="L2744" s="108">
        <v>4.2900000000000001E-2</v>
      </c>
      <c r="M2744" s="108">
        <v>3.9E-2</v>
      </c>
      <c r="O2744" s="189">
        <f t="shared" si="84"/>
        <v>43040</v>
      </c>
      <c r="Q2744" s="185">
        <f t="shared" si="85"/>
        <v>0</v>
      </c>
    </row>
    <row r="2745" spans="1:17" x14ac:dyDescent="0.25">
      <c r="A2745" s="105">
        <v>43041</v>
      </c>
      <c r="B2745" t="s">
        <v>71</v>
      </c>
      <c r="C2745" s="108">
        <v>3.6400000000000002E-2</v>
      </c>
      <c r="D2745" s="108">
        <v>3.8300000000000001E-2</v>
      </c>
      <c r="E2745" s="108">
        <v>4.1700000000000001E-2</v>
      </c>
      <c r="F2745" s="108">
        <v>3.8800000000000001E-2</v>
      </c>
      <c r="I2745" s="108">
        <v>3.5299999999999998E-2</v>
      </c>
      <c r="J2745" s="108">
        <v>3.6499999999999998E-2</v>
      </c>
      <c r="K2745" s="108">
        <v>3.8399999999999997E-2</v>
      </c>
      <c r="L2745" s="108">
        <v>4.2599999999999999E-2</v>
      </c>
      <c r="M2745" s="108">
        <v>3.8699999999999998E-2</v>
      </c>
      <c r="O2745" s="189">
        <f t="shared" si="84"/>
        <v>43040</v>
      </c>
      <c r="Q2745" s="185">
        <f t="shared" si="85"/>
        <v>9.9999999999995925E-5</v>
      </c>
    </row>
    <row r="2746" spans="1:17" x14ac:dyDescent="0.25">
      <c r="A2746" s="105">
        <v>43042</v>
      </c>
      <c r="B2746" t="s">
        <v>71</v>
      </c>
      <c r="C2746" s="108">
        <v>3.6299999999999999E-2</v>
      </c>
      <c r="D2746" s="108">
        <v>3.8300000000000001E-2</v>
      </c>
      <c r="E2746" s="108">
        <v>4.1500000000000002E-2</v>
      </c>
      <c r="F2746" s="108">
        <v>3.8699999999999998E-2</v>
      </c>
      <c r="I2746" s="108">
        <v>3.5299999999999998E-2</v>
      </c>
      <c r="J2746" s="108">
        <v>3.6499999999999998E-2</v>
      </c>
      <c r="K2746" s="108">
        <v>3.8300000000000001E-2</v>
      </c>
      <c r="L2746" s="108">
        <v>4.2500000000000003E-2</v>
      </c>
      <c r="M2746" s="108">
        <v>3.8600000000000002E-2</v>
      </c>
      <c r="O2746" s="189">
        <f t="shared" si="84"/>
        <v>43040</v>
      </c>
      <c r="Q2746" s="185">
        <f t="shared" si="85"/>
        <v>0</v>
      </c>
    </row>
    <row r="2747" spans="1:17" x14ac:dyDescent="0.25">
      <c r="A2747" s="105">
        <v>43045</v>
      </c>
      <c r="B2747" t="s">
        <v>71</v>
      </c>
      <c r="C2747" s="108">
        <v>3.61E-2</v>
      </c>
      <c r="D2747" s="108">
        <v>3.7999999999999999E-2</v>
      </c>
      <c r="E2747" s="108">
        <v>4.1300000000000003E-2</v>
      </c>
      <c r="F2747" s="108">
        <v>3.85E-2</v>
      </c>
      <c r="I2747" s="108">
        <v>3.5099999999999999E-2</v>
      </c>
      <c r="J2747" s="108">
        <v>3.6499999999999998E-2</v>
      </c>
      <c r="K2747" s="108">
        <v>3.8100000000000002E-2</v>
      </c>
      <c r="L2747" s="108">
        <v>4.24E-2</v>
      </c>
      <c r="M2747" s="108">
        <v>3.85E-2</v>
      </c>
      <c r="O2747" s="189">
        <f t="shared" si="84"/>
        <v>43040</v>
      </c>
      <c r="Q2747" s="185">
        <f t="shared" si="85"/>
        <v>1.0000000000000286E-4</v>
      </c>
    </row>
    <row r="2748" spans="1:17" x14ac:dyDescent="0.25">
      <c r="A2748" s="105">
        <v>43046</v>
      </c>
      <c r="B2748" t="s">
        <v>71</v>
      </c>
      <c r="C2748" s="108">
        <v>3.5799999999999998E-2</v>
      </c>
      <c r="D2748" s="108">
        <v>3.78E-2</v>
      </c>
      <c r="E2748" s="108">
        <v>4.1099999999999998E-2</v>
      </c>
      <c r="F2748" s="108">
        <v>3.8199999999999998E-2</v>
      </c>
      <c r="I2748" s="108">
        <v>3.5000000000000003E-2</v>
      </c>
      <c r="J2748" s="108">
        <v>3.6299999999999999E-2</v>
      </c>
      <c r="K2748" s="108">
        <v>3.7900000000000003E-2</v>
      </c>
      <c r="L2748" s="108">
        <v>4.2200000000000001E-2</v>
      </c>
      <c r="M2748" s="108">
        <v>3.8300000000000001E-2</v>
      </c>
      <c r="O2748" s="189">
        <f t="shared" si="84"/>
        <v>43040</v>
      </c>
      <c r="Q2748" s="185">
        <f t="shared" si="85"/>
        <v>1.0000000000000286E-4</v>
      </c>
    </row>
    <row r="2749" spans="1:17" x14ac:dyDescent="0.25">
      <c r="A2749" s="105">
        <v>43047</v>
      </c>
      <c r="B2749" t="s">
        <v>71</v>
      </c>
      <c r="C2749" s="108">
        <v>3.5900000000000001E-2</v>
      </c>
      <c r="D2749" s="108">
        <v>3.7999999999999999E-2</v>
      </c>
      <c r="E2749" s="108">
        <v>4.1200000000000001E-2</v>
      </c>
      <c r="F2749" s="108">
        <v>3.8399999999999997E-2</v>
      </c>
      <c r="I2749" s="108">
        <v>3.5700000000000003E-2</v>
      </c>
      <c r="J2749" s="108">
        <v>3.6400000000000002E-2</v>
      </c>
      <c r="K2749" s="108">
        <v>3.8100000000000002E-2</v>
      </c>
      <c r="L2749" s="108">
        <v>4.24E-2</v>
      </c>
      <c r="M2749" s="108">
        <v>3.85E-2</v>
      </c>
      <c r="O2749" s="189">
        <f t="shared" si="84"/>
        <v>43040</v>
      </c>
      <c r="Q2749" s="185">
        <f t="shared" si="85"/>
        <v>1.0000000000000286E-4</v>
      </c>
    </row>
    <row r="2750" spans="1:17" x14ac:dyDescent="0.25">
      <c r="A2750" s="105">
        <v>43048</v>
      </c>
      <c r="B2750" t="s">
        <v>71</v>
      </c>
      <c r="C2750" s="108">
        <v>3.61E-2</v>
      </c>
      <c r="D2750" s="108">
        <v>3.8300000000000001E-2</v>
      </c>
      <c r="E2750" s="108">
        <v>4.1500000000000002E-2</v>
      </c>
      <c r="F2750" s="108">
        <v>3.8600000000000002E-2</v>
      </c>
      <c r="I2750" s="108">
        <v>3.5999999999999997E-2</v>
      </c>
      <c r="J2750" s="108">
        <v>3.6600000000000001E-2</v>
      </c>
      <c r="K2750" s="108">
        <v>3.8399999999999997E-2</v>
      </c>
      <c r="L2750" s="108">
        <v>4.2599999999999999E-2</v>
      </c>
      <c r="M2750" s="108">
        <v>3.8699999999999998E-2</v>
      </c>
      <c r="O2750" s="189">
        <f t="shared" si="84"/>
        <v>43040</v>
      </c>
      <c r="Q2750" s="185">
        <f t="shared" si="85"/>
        <v>9.9999999999995925E-5</v>
      </c>
    </row>
    <row r="2751" spans="1:17" x14ac:dyDescent="0.25">
      <c r="A2751" s="105">
        <v>43052</v>
      </c>
      <c r="B2751" t="s">
        <v>71</v>
      </c>
      <c r="C2751" s="108">
        <v>3.7199999999999997E-2</v>
      </c>
      <c r="D2751" s="108">
        <v>3.9E-2</v>
      </c>
      <c r="E2751" s="108">
        <v>4.2200000000000001E-2</v>
      </c>
      <c r="F2751" s="108">
        <v>3.95E-2</v>
      </c>
      <c r="I2751" s="108">
        <v>3.6900000000000002E-2</v>
      </c>
      <c r="J2751" s="108">
        <v>3.7499999999999999E-2</v>
      </c>
      <c r="K2751" s="108">
        <v>3.9100000000000003E-2</v>
      </c>
      <c r="L2751" s="108">
        <v>4.3299999999999998E-2</v>
      </c>
      <c r="M2751" s="108">
        <v>3.9600000000000003E-2</v>
      </c>
      <c r="O2751" s="189">
        <f t="shared" si="84"/>
        <v>43040</v>
      </c>
      <c r="Q2751" s="185">
        <f t="shared" si="85"/>
        <v>1.0000000000000286E-4</v>
      </c>
    </row>
    <row r="2752" spans="1:17" x14ac:dyDescent="0.25">
      <c r="A2752" s="105">
        <v>43053</v>
      </c>
      <c r="B2752" t="s">
        <v>71</v>
      </c>
      <c r="C2752" s="108">
        <v>3.6999999999999998E-2</v>
      </c>
      <c r="D2752" s="108">
        <v>3.8800000000000001E-2</v>
      </c>
      <c r="E2752" s="108">
        <v>4.2000000000000003E-2</v>
      </c>
      <c r="F2752" s="108">
        <v>3.9300000000000002E-2</v>
      </c>
      <c r="I2752" s="108">
        <v>3.6600000000000001E-2</v>
      </c>
      <c r="J2752" s="108">
        <v>3.73E-2</v>
      </c>
      <c r="K2752" s="108">
        <v>3.8899999999999997E-2</v>
      </c>
      <c r="L2752" s="108">
        <v>4.3099999999999999E-2</v>
      </c>
      <c r="M2752" s="108">
        <v>3.9300000000000002E-2</v>
      </c>
      <c r="O2752" s="189">
        <f t="shared" si="84"/>
        <v>43040</v>
      </c>
      <c r="Q2752" s="185">
        <f t="shared" si="85"/>
        <v>9.9999999999995925E-5</v>
      </c>
    </row>
    <row r="2753" spans="1:17" x14ac:dyDescent="0.25">
      <c r="A2753" s="105">
        <v>43054</v>
      </c>
      <c r="B2753" t="s">
        <v>71</v>
      </c>
      <c r="C2753" s="108">
        <v>3.6600000000000001E-2</v>
      </c>
      <c r="D2753" s="108">
        <v>3.8199999999999998E-2</v>
      </c>
      <c r="E2753" s="108">
        <v>4.1599999999999998E-2</v>
      </c>
      <c r="F2753" s="108">
        <v>3.8800000000000001E-2</v>
      </c>
      <c r="I2753" s="108">
        <v>3.5999999999999997E-2</v>
      </c>
      <c r="J2753" s="108">
        <v>3.6900000000000002E-2</v>
      </c>
      <c r="K2753" s="108">
        <v>3.8399999999999997E-2</v>
      </c>
      <c r="L2753" s="108">
        <v>4.2799999999999998E-2</v>
      </c>
      <c r="M2753" s="108">
        <v>3.8899999999999997E-2</v>
      </c>
      <c r="O2753" s="189">
        <f t="shared" si="84"/>
        <v>43040</v>
      </c>
      <c r="Q2753" s="185">
        <f t="shared" si="85"/>
        <v>1.9999999999999879E-4</v>
      </c>
    </row>
    <row r="2754" spans="1:17" x14ac:dyDescent="0.25">
      <c r="A2754" s="105">
        <v>43055</v>
      </c>
      <c r="B2754" t="s">
        <v>71</v>
      </c>
      <c r="C2754" s="108">
        <v>3.6799999999999999E-2</v>
      </c>
      <c r="D2754" s="108">
        <v>3.85E-2</v>
      </c>
      <c r="E2754" s="108">
        <v>4.1799999999999997E-2</v>
      </c>
      <c r="F2754" s="108">
        <v>3.9E-2</v>
      </c>
      <c r="I2754" s="108">
        <v>3.6200000000000003E-2</v>
      </c>
      <c r="J2754" s="108">
        <v>3.6999999999999998E-2</v>
      </c>
      <c r="K2754" s="108">
        <v>3.8699999999999998E-2</v>
      </c>
      <c r="L2754" s="108">
        <v>4.2900000000000001E-2</v>
      </c>
      <c r="M2754" s="108">
        <v>3.9100000000000003E-2</v>
      </c>
      <c r="O2754" s="189">
        <f t="shared" si="84"/>
        <v>43040</v>
      </c>
      <c r="Q2754" s="185">
        <f t="shared" si="85"/>
        <v>1.9999999999999879E-4</v>
      </c>
    </row>
    <row r="2755" spans="1:17" x14ac:dyDescent="0.25">
      <c r="A2755" s="105">
        <v>43056</v>
      </c>
      <c r="B2755" t="s">
        <v>71</v>
      </c>
      <c r="C2755" s="108">
        <v>3.6799999999999999E-2</v>
      </c>
      <c r="D2755" s="108">
        <v>3.8300000000000001E-2</v>
      </c>
      <c r="E2755" s="108">
        <v>4.1700000000000001E-2</v>
      </c>
      <c r="F2755" s="108">
        <v>3.8899999999999997E-2</v>
      </c>
      <c r="I2755" s="108">
        <v>3.61E-2</v>
      </c>
      <c r="J2755" s="108">
        <v>3.6900000000000002E-2</v>
      </c>
      <c r="K2755" s="108">
        <v>3.85E-2</v>
      </c>
      <c r="L2755" s="108">
        <v>4.2799999999999998E-2</v>
      </c>
      <c r="M2755" s="108">
        <v>3.8899999999999997E-2</v>
      </c>
      <c r="O2755" s="189">
        <f t="shared" si="84"/>
        <v>43040</v>
      </c>
      <c r="Q2755" s="185">
        <f t="shared" si="85"/>
        <v>1.9999999999999879E-4</v>
      </c>
    </row>
    <row r="2756" spans="1:17" x14ac:dyDescent="0.25">
      <c r="A2756" s="105">
        <v>43059</v>
      </c>
      <c r="B2756" t="s">
        <v>71</v>
      </c>
      <c r="C2756" s="108">
        <v>3.6600000000000001E-2</v>
      </c>
      <c r="D2756" s="108">
        <v>3.8399999999999997E-2</v>
      </c>
      <c r="E2756" s="108">
        <v>4.1799999999999997E-2</v>
      </c>
      <c r="F2756" s="108">
        <v>3.8899999999999997E-2</v>
      </c>
      <c r="I2756" s="108">
        <v>3.5999999999999997E-2</v>
      </c>
      <c r="J2756" s="108">
        <v>3.6799999999999999E-2</v>
      </c>
      <c r="K2756" s="108">
        <v>3.85E-2</v>
      </c>
      <c r="L2756" s="108">
        <v>4.2799999999999998E-2</v>
      </c>
      <c r="M2756" s="108">
        <v>3.8899999999999997E-2</v>
      </c>
      <c r="O2756" s="189">
        <f t="shared" si="84"/>
        <v>43040</v>
      </c>
      <c r="Q2756" s="185">
        <f t="shared" si="85"/>
        <v>1.0000000000000286E-4</v>
      </c>
    </row>
    <row r="2757" spans="1:17" x14ac:dyDescent="0.25">
      <c r="A2757" s="105">
        <v>43060</v>
      </c>
      <c r="B2757" t="s">
        <v>71</v>
      </c>
      <c r="C2757" s="108">
        <v>3.6299999999999999E-2</v>
      </c>
      <c r="D2757" s="108">
        <v>3.7999999999999999E-2</v>
      </c>
      <c r="E2757" s="108">
        <v>4.1399999999999999E-2</v>
      </c>
      <c r="F2757" s="108">
        <v>3.8600000000000002E-2</v>
      </c>
      <c r="I2757" s="108">
        <v>3.56E-2</v>
      </c>
      <c r="J2757" s="108">
        <v>3.6499999999999998E-2</v>
      </c>
      <c r="K2757" s="108">
        <v>3.8100000000000002E-2</v>
      </c>
      <c r="L2757" s="108">
        <v>4.24E-2</v>
      </c>
      <c r="M2757" s="108">
        <v>3.8600000000000002E-2</v>
      </c>
      <c r="O2757" s="189">
        <f t="shared" ref="O2757:O2801" si="86">DATE(YEAR(A2757),MONTH(A2757),1)</f>
        <v>43040</v>
      </c>
      <c r="Q2757" s="185">
        <f t="shared" ref="Q2757:Q2801" si="87">K2757-D2757</f>
        <v>1.0000000000000286E-4</v>
      </c>
    </row>
    <row r="2758" spans="1:17" x14ac:dyDescent="0.25">
      <c r="A2758" s="105">
        <v>43061</v>
      </c>
      <c r="B2758" t="s">
        <v>71</v>
      </c>
      <c r="C2758" s="108">
        <v>3.6200000000000003E-2</v>
      </c>
      <c r="D2758" s="108">
        <v>3.7900000000000003E-2</v>
      </c>
      <c r="E2758" s="108">
        <v>4.1300000000000003E-2</v>
      </c>
      <c r="F2758" s="108">
        <v>3.85E-2</v>
      </c>
      <c r="I2758" s="108">
        <v>3.5200000000000002E-2</v>
      </c>
      <c r="J2758" s="108">
        <v>3.6200000000000003E-2</v>
      </c>
      <c r="K2758" s="108">
        <v>3.7999999999999999E-2</v>
      </c>
      <c r="L2758" s="108">
        <v>4.2299999999999997E-2</v>
      </c>
      <c r="M2758" s="108">
        <v>3.8300000000000001E-2</v>
      </c>
      <c r="O2758" s="189">
        <f t="shared" si="86"/>
        <v>43040</v>
      </c>
      <c r="Q2758" s="185">
        <f t="shared" si="87"/>
        <v>9.9999999999995925E-5</v>
      </c>
    </row>
    <row r="2759" spans="1:17" x14ac:dyDescent="0.25">
      <c r="A2759" s="105">
        <v>43063</v>
      </c>
      <c r="B2759" t="s">
        <v>71</v>
      </c>
      <c r="C2759" s="108">
        <v>3.6299999999999999E-2</v>
      </c>
      <c r="D2759" s="108">
        <v>3.8100000000000002E-2</v>
      </c>
      <c r="E2759" s="108">
        <v>4.1500000000000002E-2</v>
      </c>
      <c r="F2759" s="108">
        <v>3.8600000000000002E-2</v>
      </c>
      <c r="I2759" s="108">
        <v>3.5299999999999998E-2</v>
      </c>
      <c r="J2759" s="108">
        <v>3.6299999999999999E-2</v>
      </c>
      <c r="K2759" s="108">
        <v>3.8100000000000002E-2</v>
      </c>
      <c r="L2759" s="108">
        <v>4.24E-2</v>
      </c>
      <c r="M2759" s="108">
        <v>3.8399999999999997E-2</v>
      </c>
      <c r="O2759" s="189">
        <f t="shared" si="86"/>
        <v>43040</v>
      </c>
      <c r="Q2759" s="185">
        <f t="shared" si="87"/>
        <v>0</v>
      </c>
    </row>
    <row r="2760" spans="1:17" x14ac:dyDescent="0.25">
      <c r="A2760" s="105">
        <v>43066</v>
      </c>
      <c r="B2760" t="s">
        <v>71</v>
      </c>
      <c r="C2760" s="108">
        <v>3.6400000000000002E-2</v>
      </c>
      <c r="D2760" s="108">
        <v>3.8100000000000002E-2</v>
      </c>
      <c r="E2760" s="108">
        <v>4.1500000000000002E-2</v>
      </c>
      <c r="F2760" s="108">
        <v>3.8699999999999998E-2</v>
      </c>
      <c r="I2760" s="108">
        <v>3.5299999999999998E-2</v>
      </c>
      <c r="J2760" s="108">
        <v>3.6400000000000002E-2</v>
      </c>
      <c r="K2760" s="108">
        <v>3.8199999999999998E-2</v>
      </c>
      <c r="L2760" s="108">
        <v>4.2500000000000003E-2</v>
      </c>
      <c r="M2760" s="108">
        <v>3.85E-2</v>
      </c>
      <c r="O2760" s="189">
        <f t="shared" si="86"/>
        <v>43040</v>
      </c>
      <c r="Q2760" s="185">
        <f t="shared" si="87"/>
        <v>9.9999999999995925E-5</v>
      </c>
    </row>
    <row r="2761" spans="1:17" x14ac:dyDescent="0.25">
      <c r="A2761" s="105">
        <v>43067</v>
      </c>
      <c r="B2761" t="s">
        <v>71</v>
      </c>
      <c r="C2761" s="108">
        <v>3.6400000000000002E-2</v>
      </c>
      <c r="D2761" s="108">
        <v>3.8100000000000002E-2</v>
      </c>
      <c r="E2761" s="108">
        <v>4.1500000000000002E-2</v>
      </c>
      <c r="F2761" s="108">
        <v>3.8699999999999998E-2</v>
      </c>
      <c r="I2761" s="108">
        <v>3.5499999999999997E-2</v>
      </c>
      <c r="J2761" s="108">
        <v>3.6499999999999998E-2</v>
      </c>
      <c r="K2761" s="108">
        <v>3.8199999999999998E-2</v>
      </c>
      <c r="L2761" s="108">
        <v>4.2500000000000003E-2</v>
      </c>
      <c r="M2761" s="108">
        <v>3.8600000000000002E-2</v>
      </c>
      <c r="O2761" s="189">
        <f t="shared" si="86"/>
        <v>43040</v>
      </c>
      <c r="Q2761" s="185">
        <f t="shared" si="87"/>
        <v>9.9999999999995925E-5</v>
      </c>
    </row>
    <row r="2762" spans="1:17" x14ac:dyDescent="0.25">
      <c r="A2762" s="105">
        <v>43068</v>
      </c>
      <c r="B2762" t="s">
        <v>71</v>
      </c>
      <c r="C2762" s="108">
        <v>3.6799999999999999E-2</v>
      </c>
      <c r="D2762" s="108">
        <v>3.8600000000000002E-2</v>
      </c>
      <c r="E2762" s="108">
        <v>4.2000000000000003E-2</v>
      </c>
      <c r="F2762" s="108">
        <v>3.9100000000000003E-2</v>
      </c>
      <c r="I2762" s="108">
        <v>3.5999999999999997E-2</v>
      </c>
      <c r="J2762" s="108">
        <v>3.6900000000000002E-2</v>
      </c>
      <c r="K2762" s="108">
        <v>3.8699999999999998E-2</v>
      </c>
      <c r="L2762" s="108">
        <v>4.2900000000000001E-2</v>
      </c>
      <c r="M2762" s="108">
        <v>3.9E-2</v>
      </c>
      <c r="O2762" s="189">
        <f t="shared" si="86"/>
        <v>43040</v>
      </c>
      <c r="Q2762" s="185">
        <f t="shared" si="87"/>
        <v>9.9999999999995925E-5</v>
      </c>
    </row>
    <row r="2763" spans="1:17" x14ac:dyDescent="0.25">
      <c r="A2763" s="105">
        <v>43069</v>
      </c>
      <c r="B2763" t="s">
        <v>71</v>
      </c>
      <c r="C2763" s="108">
        <v>3.6799999999999999E-2</v>
      </c>
      <c r="D2763" s="108">
        <v>3.8699999999999998E-2</v>
      </c>
      <c r="E2763" s="108">
        <v>4.2099999999999999E-2</v>
      </c>
      <c r="F2763" s="108">
        <v>3.9199999999999999E-2</v>
      </c>
      <c r="I2763" s="108">
        <v>3.61E-2</v>
      </c>
      <c r="J2763" s="108">
        <v>3.6900000000000002E-2</v>
      </c>
      <c r="K2763" s="108">
        <v>3.8699999999999998E-2</v>
      </c>
      <c r="L2763" s="108">
        <v>4.2999999999999997E-2</v>
      </c>
      <c r="M2763" s="108">
        <v>3.9100000000000003E-2</v>
      </c>
      <c r="O2763" s="189">
        <f t="shared" si="86"/>
        <v>43040</v>
      </c>
      <c r="Q2763" s="185">
        <f t="shared" si="87"/>
        <v>0</v>
      </c>
    </row>
    <row r="2764" spans="1:17" x14ac:dyDescent="0.25">
      <c r="A2764" s="105">
        <v>43070</v>
      </c>
      <c r="B2764" t="s">
        <v>71</v>
      </c>
      <c r="C2764" s="108">
        <v>3.61E-2</v>
      </c>
      <c r="D2764" s="108">
        <v>3.7999999999999999E-2</v>
      </c>
      <c r="E2764" s="108">
        <v>4.1500000000000002E-2</v>
      </c>
      <c r="F2764" s="108">
        <v>3.85E-2</v>
      </c>
      <c r="I2764" s="108">
        <v>3.5200000000000002E-2</v>
      </c>
      <c r="J2764" s="108">
        <v>3.6200000000000003E-2</v>
      </c>
      <c r="K2764" s="108">
        <v>3.7999999999999999E-2</v>
      </c>
      <c r="L2764" s="108">
        <v>4.24E-2</v>
      </c>
      <c r="M2764" s="108">
        <v>3.8399999999999997E-2</v>
      </c>
      <c r="O2764" s="189">
        <f t="shared" si="86"/>
        <v>43070</v>
      </c>
      <c r="Q2764" s="185">
        <f t="shared" si="87"/>
        <v>0</v>
      </c>
    </row>
    <row r="2765" spans="1:17" x14ac:dyDescent="0.25">
      <c r="A2765" s="105">
        <v>43073</v>
      </c>
      <c r="B2765" t="s">
        <v>71</v>
      </c>
      <c r="C2765" s="108">
        <v>3.6299999999999999E-2</v>
      </c>
      <c r="D2765" s="108">
        <v>3.7999999999999999E-2</v>
      </c>
      <c r="E2765" s="108">
        <v>4.1500000000000002E-2</v>
      </c>
      <c r="F2765" s="108">
        <v>3.8600000000000002E-2</v>
      </c>
      <c r="I2765" s="108">
        <v>3.5200000000000002E-2</v>
      </c>
      <c r="J2765" s="108">
        <v>3.6299999999999999E-2</v>
      </c>
      <c r="K2765" s="108">
        <v>3.8100000000000002E-2</v>
      </c>
      <c r="L2765" s="108">
        <v>4.24E-2</v>
      </c>
      <c r="M2765" s="108">
        <v>3.8399999999999997E-2</v>
      </c>
      <c r="O2765" s="189">
        <f t="shared" si="86"/>
        <v>43070</v>
      </c>
      <c r="Q2765" s="185">
        <f t="shared" si="87"/>
        <v>1.0000000000000286E-4</v>
      </c>
    </row>
    <row r="2766" spans="1:17" x14ac:dyDescent="0.25">
      <c r="A2766" s="105">
        <v>43074</v>
      </c>
      <c r="B2766" t="s">
        <v>71</v>
      </c>
      <c r="C2766" s="108">
        <v>3.5900000000000001E-2</v>
      </c>
      <c r="D2766" s="108">
        <v>3.7699999999999997E-2</v>
      </c>
      <c r="E2766" s="108">
        <v>4.1099999999999998E-2</v>
      </c>
      <c r="F2766" s="108">
        <v>3.8199999999999998E-2</v>
      </c>
      <c r="I2766" s="108">
        <v>3.4799999999999998E-2</v>
      </c>
      <c r="J2766" s="108">
        <v>3.5900000000000001E-2</v>
      </c>
      <c r="K2766" s="108">
        <v>3.7699999999999997E-2</v>
      </c>
      <c r="L2766" s="108">
        <v>4.2000000000000003E-2</v>
      </c>
      <c r="M2766" s="108">
        <v>3.7999999999999999E-2</v>
      </c>
      <c r="O2766" s="189">
        <f t="shared" si="86"/>
        <v>43070</v>
      </c>
      <c r="Q2766" s="185">
        <f t="shared" si="87"/>
        <v>0</v>
      </c>
    </row>
    <row r="2767" spans="1:17" x14ac:dyDescent="0.25">
      <c r="A2767" s="105">
        <v>43075</v>
      </c>
      <c r="B2767" t="s">
        <v>71</v>
      </c>
      <c r="C2767" s="108">
        <v>3.5799999999999998E-2</v>
      </c>
      <c r="D2767" s="108">
        <v>3.7499999999999999E-2</v>
      </c>
      <c r="E2767" s="108">
        <v>4.1000000000000002E-2</v>
      </c>
      <c r="F2767" s="108">
        <v>3.8100000000000002E-2</v>
      </c>
      <c r="I2767" s="108">
        <v>3.4799999999999998E-2</v>
      </c>
      <c r="J2767" s="108">
        <v>3.5799999999999998E-2</v>
      </c>
      <c r="K2767" s="108">
        <v>3.7499999999999999E-2</v>
      </c>
      <c r="L2767" s="108">
        <v>4.19E-2</v>
      </c>
      <c r="M2767" s="108">
        <v>3.7900000000000003E-2</v>
      </c>
      <c r="O2767" s="189">
        <f t="shared" si="86"/>
        <v>43070</v>
      </c>
      <c r="Q2767" s="185">
        <f t="shared" si="87"/>
        <v>0</v>
      </c>
    </row>
    <row r="2768" spans="1:17" x14ac:dyDescent="0.25">
      <c r="A2768" s="105">
        <v>43076</v>
      </c>
      <c r="B2768" t="s">
        <v>71</v>
      </c>
      <c r="C2768" s="108">
        <v>3.6400000000000002E-2</v>
      </c>
      <c r="D2768" s="108">
        <v>3.8100000000000002E-2</v>
      </c>
      <c r="E2768" s="108">
        <v>4.1599999999999998E-2</v>
      </c>
      <c r="F2768" s="108">
        <v>3.8699999999999998E-2</v>
      </c>
      <c r="I2768" s="108">
        <v>3.5299999999999998E-2</v>
      </c>
      <c r="J2768" s="108">
        <v>3.6400000000000002E-2</v>
      </c>
      <c r="K2768" s="108">
        <v>3.8100000000000002E-2</v>
      </c>
      <c r="L2768" s="108">
        <v>4.2500000000000003E-2</v>
      </c>
      <c r="M2768" s="108">
        <v>3.85E-2</v>
      </c>
      <c r="O2768" s="189">
        <f t="shared" si="86"/>
        <v>43070</v>
      </c>
      <c r="Q2768" s="185">
        <f t="shared" si="87"/>
        <v>0</v>
      </c>
    </row>
    <row r="2769" spans="1:17" x14ac:dyDescent="0.25">
      <c r="A2769" s="105">
        <v>43077</v>
      </c>
      <c r="B2769" t="s">
        <v>71</v>
      </c>
      <c r="C2769" s="108">
        <v>3.6499999999999998E-2</v>
      </c>
      <c r="D2769" s="108">
        <v>3.8100000000000002E-2</v>
      </c>
      <c r="E2769" s="108">
        <v>4.1599999999999998E-2</v>
      </c>
      <c r="F2769" s="108">
        <v>3.8699999999999998E-2</v>
      </c>
      <c r="I2769" s="108">
        <v>3.5400000000000001E-2</v>
      </c>
      <c r="J2769" s="108">
        <v>3.6400000000000002E-2</v>
      </c>
      <c r="K2769" s="108">
        <v>3.8100000000000002E-2</v>
      </c>
      <c r="L2769" s="108">
        <v>4.2500000000000003E-2</v>
      </c>
      <c r="M2769" s="108">
        <v>3.85E-2</v>
      </c>
      <c r="O2769" s="189">
        <f t="shared" si="86"/>
        <v>43070</v>
      </c>
      <c r="Q2769" s="185">
        <f t="shared" si="87"/>
        <v>0</v>
      </c>
    </row>
    <row r="2770" spans="1:17" x14ac:dyDescent="0.25">
      <c r="A2770" s="105">
        <v>43080</v>
      </c>
      <c r="B2770" t="s">
        <v>71</v>
      </c>
      <c r="C2770" s="108">
        <v>3.6400000000000002E-2</v>
      </c>
      <c r="D2770" s="108">
        <v>3.7999999999999999E-2</v>
      </c>
      <c r="E2770" s="108">
        <v>4.1399999999999999E-2</v>
      </c>
      <c r="F2770" s="108">
        <v>3.8600000000000002E-2</v>
      </c>
      <c r="I2770" s="108">
        <v>3.5200000000000002E-2</v>
      </c>
      <c r="J2770" s="108">
        <v>3.6400000000000002E-2</v>
      </c>
      <c r="K2770" s="108">
        <v>3.7999999999999999E-2</v>
      </c>
      <c r="L2770" s="108">
        <v>4.24E-2</v>
      </c>
      <c r="M2770" s="108">
        <v>3.8399999999999997E-2</v>
      </c>
      <c r="O2770" s="189">
        <f t="shared" si="86"/>
        <v>43070</v>
      </c>
      <c r="Q2770" s="185">
        <f t="shared" si="87"/>
        <v>0</v>
      </c>
    </row>
    <row r="2771" spans="1:17" x14ac:dyDescent="0.25">
      <c r="A2771" s="105">
        <v>43081</v>
      </c>
      <c r="B2771" t="s">
        <v>71</v>
      </c>
      <c r="C2771" s="108">
        <v>3.6400000000000002E-2</v>
      </c>
      <c r="D2771" s="108">
        <v>3.8100000000000002E-2</v>
      </c>
      <c r="E2771" s="108">
        <v>4.1500000000000002E-2</v>
      </c>
      <c r="F2771" s="108">
        <v>3.8699999999999998E-2</v>
      </c>
      <c r="I2771" s="108">
        <v>3.5200000000000002E-2</v>
      </c>
      <c r="J2771" s="108">
        <v>3.6200000000000003E-2</v>
      </c>
      <c r="K2771" s="108">
        <v>3.8100000000000002E-2</v>
      </c>
      <c r="L2771" s="108">
        <v>4.24E-2</v>
      </c>
      <c r="M2771" s="108">
        <v>3.85E-2</v>
      </c>
      <c r="O2771" s="189">
        <f t="shared" si="86"/>
        <v>43070</v>
      </c>
      <c r="Q2771" s="185">
        <f t="shared" si="87"/>
        <v>0</v>
      </c>
    </row>
    <row r="2772" spans="1:17" x14ac:dyDescent="0.25">
      <c r="A2772" s="105">
        <v>43082</v>
      </c>
      <c r="B2772" t="s">
        <v>71</v>
      </c>
      <c r="C2772" s="108">
        <v>3.5900000000000001E-2</v>
      </c>
      <c r="D2772" s="108">
        <v>3.7600000000000001E-2</v>
      </c>
      <c r="E2772" s="108">
        <v>4.1000000000000002E-2</v>
      </c>
      <c r="F2772" s="108">
        <v>3.8199999999999998E-2</v>
      </c>
      <c r="I2772" s="108">
        <v>3.4799999999999998E-2</v>
      </c>
      <c r="J2772" s="108">
        <v>3.5799999999999998E-2</v>
      </c>
      <c r="K2772" s="108">
        <v>3.7600000000000001E-2</v>
      </c>
      <c r="L2772" s="108">
        <v>4.19E-2</v>
      </c>
      <c r="M2772" s="108">
        <v>3.7999999999999999E-2</v>
      </c>
      <c r="O2772" s="189">
        <f t="shared" si="86"/>
        <v>43070</v>
      </c>
      <c r="Q2772" s="185">
        <f t="shared" si="87"/>
        <v>0</v>
      </c>
    </row>
    <row r="2773" spans="1:17" x14ac:dyDescent="0.25">
      <c r="A2773" s="105">
        <v>43083</v>
      </c>
      <c r="B2773" t="s">
        <v>71</v>
      </c>
      <c r="C2773" s="108">
        <v>3.56E-2</v>
      </c>
      <c r="D2773" s="108">
        <v>3.7400000000000003E-2</v>
      </c>
      <c r="E2773" s="108">
        <v>4.0800000000000003E-2</v>
      </c>
      <c r="F2773" s="108">
        <v>3.7900000000000003E-2</v>
      </c>
      <c r="I2773" s="108">
        <v>3.4599999999999999E-2</v>
      </c>
      <c r="J2773" s="108">
        <v>3.5499999999999997E-2</v>
      </c>
      <c r="K2773" s="108">
        <v>3.7400000000000003E-2</v>
      </c>
      <c r="L2773" s="108">
        <v>4.1700000000000001E-2</v>
      </c>
      <c r="M2773" s="108">
        <v>3.7699999999999997E-2</v>
      </c>
      <c r="O2773" s="189">
        <f t="shared" si="86"/>
        <v>43070</v>
      </c>
      <c r="Q2773" s="185">
        <f t="shared" si="87"/>
        <v>0</v>
      </c>
    </row>
    <row r="2774" spans="1:17" x14ac:dyDescent="0.25">
      <c r="A2774" s="105">
        <v>43084</v>
      </c>
      <c r="B2774" t="s">
        <v>71</v>
      </c>
      <c r="C2774" s="108">
        <v>3.5400000000000001E-2</v>
      </c>
      <c r="D2774" s="108">
        <v>3.7199999999999997E-2</v>
      </c>
      <c r="E2774" s="108">
        <v>4.0599999999999997E-2</v>
      </c>
      <c r="F2774" s="108">
        <v>3.7699999999999997E-2</v>
      </c>
      <c r="I2774" s="108">
        <v>3.4299999999999997E-2</v>
      </c>
      <c r="J2774" s="108">
        <v>3.5299999999999998E-2</v>
      </c>
      <c r="K2774" s="108">
        <v>3.7199999999999997E-2</v>
      </c>
      <c r="L2774" s="108">
        <v>4.1500000000000002E-2</v>
      </c>
      <c r="M2774" s="108">
        <v>3.7499999999999999E-2</v>
      </c>
      <c r="O2774" s="189">
        <f t="shared" si="86"/>
        <v>43070</v>
      </c>
      <c r="Q2774" s="185">
        <f t="shared" si="87"/>
        <v>0</v>
      </c>
    </row>
    <row r="2775" spans="1:17" x14ac:dyDescent="0.25">
      <c r="A2775" s="105">
        <v>43087</v>
      </c>
      <c r="B2775" t="s">
        <v>71</v>
      </c>
      <c r="C2775" s="108">
        <v>3.5900000000000001E-2</v>
      </c>
      <c r="D2775" s="108">
        <v>3.7699999999999997E-2</v>
      </c>
      <c r="E2775" s="108">
        <v>4.1099999999999998E-2</v>
      </c>
      <c r="F2775" s="108">
        <v>3.8199999999999998E-2</v>
      </c>
      <c r="I2775" s="108">
        <v>3.4799999999999998E-2</v>
      </c>
      <c r="J2775" s="108">
        <v>3.5799999999999998E-2</v>
      </c>
      <c r="K2775" s="108">
        <v>3.7699999999999997E-2</v>
      </c>
      <c r="L2775" s="108">
        <v>4.2000000000000003E-2</v>
      </c>
      <c r="M2775" s="108">
        <v>3.7999999999999999E-2</v>
      </c>
      <c r="O2775" s="189">
        <f t="shared" si="86"/>
        <v>43070</v>
      </c>
      <c r="Q2775" s="185">
        <f t="shared" si="87"/>
        <v>0</v>
      </c>
    </row>
    <row r="2776" spans="1:17" x14ac:dyDescent="0.25">
      <c r="A2776" s="105">
        <v>43088</v>
      </c>
      <c r="B2776" t="s">
        <v>71</v>
      </c>
      <c r="C2776" s="108">
        <v>3.6700000000000003E-2</v>
      </c>
      <c r="D2776" s="108">
        <v>3.85E-2</v>
      </c>
      <c r="E2776" s="108">
        <v>4.1799999999999997E-2</v>
      </c>
      <c r="F2776" s="108">
        <v>3.9E-2</v>
      </c>
      <c r="I2776" s="108">
        <v>3.56E-2</v>
      </c>
      <c r="J2776" s="108">
        <v>3.6600000000000001E-2</v>
      </c>
      <c r="K2776" s="108">
        <v>3.8399999999999997E-2</v>
      </c>
      <c r="L2776" s="108">
        <v>4.2700000000000002E-2</v>
      </c>
      <c r="M2776" s="108">
        <v>3.8800000000000001E-2</v>
      </c>
      <c r="O2776" s="189">
        <f t="shared" si="86"/>
        <v>43070</v>
      </c>
      <c r="Q2776" s="185">
        <f t="shared" si="87"/>
        <v>-1.0000000000000286E-4</v>
      </c>
    </row>
    <row r="2777" spans="1:17" x14ac:dyDescent="0.25">
      <c r="A2777" s="105">
        <v>43089</v>
      </c>
      <c r="B2777" t="s">
        <v>71</v>
      </c>
      <c r="C2777" s="108">
        <v>3.7199999999999997E-2</v>
      </c>
      <c r="D2777" s="108">
        <v>3.8899999999999997E-2</v>
      </c>
      <c r="E2777" s="108">
        <v>4.2200000000000001E-2</v>
      </c>
      <c r="F2777" s="108">
        <v>3.9399999999999998E-2</v>
      </c>
      <c r="I2777" s="108">
        <v>3.5999999999999997E-2</v>
      </c>
      <c r="J2777" s="108">
        <v>3.6999999999999998E-2</v>
      </c>
      <c r="K2777" s="108">
        <v>3.8899999999999997E-2</v>
      </c>
      <c r="L2777" s="108">
        <v>4.3099999999999999E-2</v>
      </c>
      <c r="M2777" s="108">
        <v>3.9199999999999999E-2</v>
      </c>
      <c r="O2777" s="189">
        <f t="shared" si="86"/>
        <v>43070</v>
      </c>
      <c r="Q2777" s="185">
        <f t="shared" si="87"/>
        <v>0</v>
      </c>
    </row>
    <row r="2778" spans="1:17" x14ac:dyDescent="0.25">
      <c r="A2778" s="105">
        <v>43090</v>
      </c>
      <c r="B2778" t="s">
        <v>71</v>
      </c>
      <c r="C2778" s="108">
        <v>3.6799999999999999E-2</v>
      </c>
      <c r="D2778" s="108">
        <v>3.8399999999999997E-2</v>
      </c>
      <c r="E2778" s="108">
        <v>4.19E-2</v>
      </c>
      <c r="F2778" s="108">
        <v>3.9E-2</v>
      </c>
      <c r="I2778" s="108">
        <v>3.5499999999999997E-2</v>
      </c>
      <c r="J2778" s="108">
        <v>3.6600000000000001E-2</v>
      </c>
      <c r="K2778" s="108">
        <v>3.8399999999999997E-2</v>
      </c>
      <c r="L2778" s="108">
        <v>4.2700000000000002E-2</v>
      </c>
      <c r="M2778" s="108">
        <v>3.8699999999999998E-2</v>
      </c>
      <c r="O2778" s="189">
        <f t="shared" si="86"/>
        <v>43070</v>
      </c>
      <c r="Q2778" s="185">
        <f t="shared" si="87"/>
        <v>0</v>
      </c>
    </row>
    <row r="2779" spans="1:17" x14ac:dyDescent="0.25">
      <c r="A2779" s="105">
        <v>43091</v>
      </c>
      <c r="B2779" t="s">
        <v>71</v>
      </c>
      <c r="C2779" s="108">
        <v>3.6799999999999999E-2</v>
      </c>
      <c r="D2779" s="108">
        <v>3.85E-2</v>
      </c>
      <c r="E2779" s="108">
        <v>4.19E-2</v>
      </c>
      <c r="F2779" s="108">
        <v>3.9100000000000003E-2</v>
      </c>
      <c r="I2779" s="108">
        <v>3.5499999999999997E-2</v>
      </c>
      <c r="J2779" s="108">
        <v>3.6600000000000001E-2</v>
      </c>
      <c r="K2779" s="108">
        <v>3.85E-2</v>
      </c>
      <c r="L2779" s="108">
        <v>4.2700000000000002E-2</v>
      </c>
      <c r="M2779" s="108">
        <v>3.8800000000000001E-2</v>
      </c>
      <c r="O2779" s="189">
        <f t="shared" si="86"/>
        <v>43070</v>
      </c>
      <c r="Q2779" s="185">
        <f t="shared" si="87"/>
        <v>0</v>
      </c>
    </row>
    <row r="2780" spans="1:17" x14ac:dyDescent="0.25">
      <c r="A2780" s="105">
        <v>43095</v>
      </c>
      <c r="B2780" t="s">
        <v>71</v>
      </c>
      <c r="C2780" s="108">
        <v>3.6499999999999998E-2</v>
      </c>
      <c r="D2780" s="108">
        <v>3.8300000000000001E-2</v>
      </c>
      <c r="E2780" s="108">
        <v>4.1700000000000001E-2</v>
      </c>
      <c r="F2780" s="108">
        <v>3.8800000000000001E-2</v>
      </c>
      <c r="I2780" s="108">
        <v>3.5299999999999998E-2</v>
      </c>
      <c r="J2780" s="108">
        <v>3.6299999999999999E-2</v>
      </c>
      <c r="K2780" s="108">
        <v>3.8199999999999998E-2</v>
      </c>
      <c r="L2780" s="108">
        <v>4.2500000000000003E-2</v>
      </c>
      <c r="M2780" s="108">
        <v>3.85E-2</v>
      </c>
      <c r="O2780" s="189">
        <f t="shared" si="86"/>
        <v>43070</v>
      </c>
      <c r="Q2780" s="185">
        <f t="shared" si="87"/>
        <v>-1.0000000000000286E-4</v>
      </c>
    </row>
    <row r="2781" spans="1:17" x14ac:dyDescent="0.25">
      <c r="A2781" s="105">
        <v>43096</v>
      </c>
      <c r="B2781" t="s">
        <v>71</v>
      </c>
      <c r="C2781" s="108">
        <v>3.5799999999999998E-2</v>
      </c>
      <c r="D2781" s="108">
        <v>3.7600000000000001E-2</v>
      </c>
      <c r="E2781" s="108">
        <v>4.1000000000000002E-2</v>
      </c>
      <c r="F2781" s="108">
        <v>3.8100000000000002E-2</v>
      </c>
      <c r="I2781" s="108">
        <v>3.4700000000000002E-2</v>
      </c>
      <c r="J2781" s="108">
        <v>3.5700000000000003E-2</v>
      </c>
      <c r="K2781" s="108">
        <v>3.7499999999999999E-2</v>
      </c>
      <c r="L2781" s="108">
        <v>4.1799999999999997E-2</v>
      </c>
      <c r="M2781" s="108">
        <v>3.78E-2</v>
      </c>
      <c r="O2781" s="189">
        <f t="shared" si="86"/>
        <v>43070</v>
      </c>
      <c r="Q2781" s="185">
        <f t="shared" si="87"/>
        <v>-1.0000000000000286E-4</v>
      </c>
    </row>
    <row r="2782" spans="1:17" x14ac:dyDescent="0.25">
      <c r="A2782" s="105">
        <v>43097</v>
      </c>
      <c r="B2782" t="s">
        <v>71</v>
      </c>
      <c r="C2782" s="108">
        <v>3.5900000000000001E-2</v>
      </c>
      <c r="D2782" s="108">
        <v>3.7699999999999997E-2</v>
      </c>
      <c r="E2782" s="108">
        <v>4.1099999999999998E-2</v>
      </c>
      <c r="F2782" s="108">
        <v>3.8199999999999998E-2</v>
      </c>
      <c r="I2782" s="108">
        <v>3.4799999999999998E-2</v>
      </c>
      <c r="J2782" s="108">
        <v>3.5799999999999998E-2</v>
      </c>
      <c r="K2782" s="108">
        <v>3.7600000000000001E-2</v>
      </c>
      <c r="L2782" s="108">
        <v>4.19E-2</v>
      </c>
      <c r="M2782" s="108">
        <v>3.7900000000000003E-2</v>
      </c>
      <c r="O2782" s="189">
        <f t="shared" si="86"/>
        <v>43070</v>
      </c>
      <c r="Q2782" s="185">
        <f t="shared" si="87"/>
        <v>-9.9999999999995925E-5</v>
      </c>
    </row>
    <row r="2783" spans="1:17" x14ac:dyDescent="0.25">
      <c r="A2783" s="105">
        <v>43102</v>
      </c>
      <c r="B2783" t="s">
        <v>71</v>
      </c>
      <c r="C2783" s="108">
        <v>3.6400000000000002E-2</v>
      </c>
      <c r="D2783" s="108">
        <v>3.8199999999999998E-2</v>
      </c>
      <c r="E2783" s="108">
        <v>4.1599999999999998E-2</v>
      </c>
      <c r="F2783" s="108">
        <v>3.8699999999999998E-2</v>
      </c>
      <c r="I2783" s="108">
        <v>3.5200000000000002E-2</v>
      </c>
      <c r="J2783" s="108">
        <v>3.6299999999999999E-2</v>
      </c>
      <c r="K2783" s="108">
        <v>3.8199999999999998E-2</v>
      </c>
      <c r="L2783" s="108">
        <v>4.24E-2</v>
      </c>
      <c r="M2783" s="108">
        <v>3.85E-2</v>
      </c>
      <c r="O2783" s="189">
        <f t="shared" si="86"/>
        <v>43101</v>
      </c>
      <c r="Q2783" s="185">
        <f t="shared" si="87"/>
        <v>0</v>
      </c>
    </row>
    <row r="2784" spans="1:17" x14ac:dyDescent="0.25">
      <c r="A2784" s="105">
        <v>43103</v>
      </c>
      <c r="B2784" t="s">
        <v>71</v>
      </c>
      <c r="C2784" s="108">
        <v>3.6200000000000003E-2</v>
      </c>
      <c r="D2784" s="108">
        <v>3.7900000000000003E-2</v>
      </c>
      <c r="E2784" s="108">
        <v>4.1300000000000003E-2</v>
      </c>
      <c r="F2784" s="108">
        <v>3.85E-2</v>
      </c>
      <c r="I2784" s="108">
        <v>3.5000000000000003E-2</v>
      </c>
      <c r="J2784" s="108">
        <v>3.61E-2</v>
      </c>
      <c r="K2784" s="108">
        <v>3.7900000000000003E-2</v>
      </c>
      <c r="L2784" s="108">
        <v>4.2099999999999999E-2</v>
      </c>
      <c r="M2784" s="108">
        <v>3.8199999999999998E-2</v>
      </c>
      <c r="O2784" s="189">
        <f t="shared" si="86"/>
        <v>43101</v>
      </c>
      <c r="Q2784" s="185">
        <f t="shared" si="87"/>
        <v>0</v>
      </c>
    </row>
    <row r="2785" spans="1:17" x14ac:dyDescent="0.25">
      <c r="A2785" s="105">
        <v>43104</v>
      </c>
      <c r="B2785" t="s">
        <v>71</v>
      </c>
      <c r="C2785" s="108">
        <v>3.6200000000000003E-2</v>
      </c>
      <c r="D2785" s="108">
        <v>3.7900000000000003E-2</v>
      </c>
      <c r="E2785" s="108">
        <v>4.1300000000000003E-2</v>
      </c>
      <c r="F2785" s="108">
        <v>3.85E-2</v>
      </c>
      <c r="I2785" s="108">
        <v>3.4700000000000002E-2</v>
      </c>
      <c r="J2785" s="108">
        <v>3.61E-2</v>
      </c>
      <c r="K2785" s="108">
        <v>3.7900000000000003E-2</v>
      </c>
      <c r="L2785" s="108">
        <v>4.2099999999999999E-2</v>
      </c>
      <c r="M2785" s="108">
        <v>3.8199999999999998E-2</v>
      </c>
      <c r="O2785" s="189">
        <f t="shared" si="86"/>
        <v>43101</v>
      </c>
      <c r="Q2785" s="185">
        <f t="shared" si="87"/>
        <v>0</v>
      </c>
    </row>
    <row r="2786" spans="1:17" x14ac:dyDescent="0.25">
      <c r="A2786" s="105">
        <v>43105</v>
      </c>
      <c r="B2786" t="s">
        <v>71</v>
      </c>
      <c r="C2786" s="108">
        <v>3.6400000000000002E-2</v>
      </c>
      <c r="D2786" s="108">
        <v>3.8199999999999998E-2</v>
      </c>
      <c r="E2786" s="108">
        <v>4.1500000000000002E-2</v>
      </c>
      <c r="F2786" s="108">
        <v>3.8699999999999998E-2</v>
      </c>
      <c r="I2786" s="108">
        <v>3.5000000000000003E-2</v>
      </c>
      <c r="J2786" s="108">
        <v>3.6299999999999999E-2</v>
      </c>
      <c r="K2786" s="108">
        <v>3.8100000000000002E-2</v>
      </c>
      <c r="L2786" s="108">
        <v>4.2299999999999997E-2</v>
      </c>
      <c r="M2786" s="108">
        <v>3.8399999999999997E-2</v>
      </c>
      <c r="O2786" s="189">
        <f t="shared" si="86"/>
        <v>43101</v>
      </c>
      <c r="Q2786" s="185">
        <f t="shared" si="87"/>
        <v>-9.9999999999995925E-5</v>
      </c>
    </row>
    <row r="2787" spans="1:17" x14ac:dyDescent="0.25">
      <c r="A2787" s="105">
        <v>43108</v>
      </c>
      <c r="B2787" t="s">
        <v>71</v>
      </c>
      <c r="C2787" s="108">
        <v>3.6400000000000002E-2</v>
      </c>
      <c r="D2787" s="108">
        <v>3.8199999999999998E-2</v>
      </c>
      <c r="E2787" s="108">
        <v>4.1500000000000002E-2</v>
      </c>
      <c r="F2787" s="108">
        <v>3.8699999999999998E-2</v>
      </c>
      <c r="I2787" s="108">
        <v>3.5000000000000003E-2</v>
      </c>
      <c r="J2787" s="108">
        <v>3.6400000000000002E-2</v>
      </c>
      <c r="K2787" s="108">
        <v>3.8100000000000002E-2</v>
      </c>
      <c r="L2787" s="108">
        <v>4.2299999999999997E-2</v>
      </c>
      <c r="M2787" s="108">
        <v>3.8399999999999997E-2</v>
      </c>
      <c r="O2787" s="189">
        <f t="shared" si="86"/>
        <v>43101</v>
      </c>
      <c r="Q2787" s="185">
        <f t="shared" si="87"/>
        <v>-9.9999999999995925E-5</v>
      </c>
    </row>
    <row r="2788" spans="1:17" x14ac:dyDescent="0.25">
      <c r="A2788" s="105">
        <v>43109</v>
      </c>
      <c r="B2788" t="s">
        <v>71</v>
      </c>
      <c r="C2788" s="108">
        <v>3.7100000000000001E-2</v>
      </c>
      <c r="D2788" s="108">
        <v>3.8800000000000001E-2</v>
      </c>
      <c r="E2788" s="108">
        <v>4.2099999999999999E-2</v>
      </c>
      <c r="F2788" s="108">
        <v>3.9300000000000002E-2</v>
      </c>
      <c r="I2788" s="108">
        <v>3.5700000000000003E-2</v>
      </c>
      <c r="J2788" s="108">
        <v>3.7100000000000001E-2</v>
      </c>
      <c r="K2788" s="108">
        <v>3.8800000000000001E-2</v>
      </c>
      <c r="L2788" s="108">
        <v>4.2900000000000001E-2</v>
      </c>
      <c r="M2788" s="108">
        <v>3.9100000000000003E-2</v>
      </c>
      <c r="O2788" s="189">
        <f t="shared" si="86"/>
        <v>43101</v>
      </c>
      <c r="Q2788" s="185">
        <f t="shared" si="87"/>
        <v>0</v>
      </c>
    </row>
    <row r="2789" spans="1:17" x14ac:dyDescent="0.25">
      <c r="A2789" s="105">
        <v>43110</v>
      </c>
      <c r="B2789" t="s">
        <v>71</v>
      </c>
      <c r="C2789" s="108">
        <v>3.7100000000000001E-2</v>
      </c>
      <c r="D2789" s="108">
        <v>3.8800000000000001E-2</v>
      </c>
      <c r="E2789" s="108">
        <v>4.2099999999999999E-2</v>
      </c>
      <c r="F2789" s="108">
        <v>3.9300000000000002E-2</v>
      </c>
      <c r="I2789" s="108">
        <v>3.5799999999999998E-2</v>
      </c>
      <c r="J2789" s="108">
        <v>3.6900000000000002E-2</v>
      </c>
      <c r="K2789" s="108">
        <v>3.8800000000000001E-2</v>
      </c>
      <c r="L2789" s="108">
        <v>4.2799999999999998E-2</v>
      </c>
      <c r="M2789" s="108">
        <v>3.9E-2</v>
      </c>
      <c r="O2789" s="189">
        <f t="shared" si="86"/>
        <v>43101</v>
      </c>
      <c r="Q2789" s="185">
        <f t="shared" si="87"/>
        <v>0</v>
      </c>
    </row>
    <row r="2790" spans="1:17" x14ac:dyDescent="0.25">
      <c r="A2790" s="105">
        <v>43111</v>
      </c>
      <c r="B2790" t="s">
        <v>71</v>
      </c>
      <c r="C2790" s="108">
        <v>3.6799999999999999E-2</v>
      </c>
      <c r="D2790" s="108">
        <v>3.8399999999999997E-2</v>
      </c>
      <c r="E2790" s="108">
        <v>4.1399999999999999E-2</v>
      </c>
      <c r="F2790" s="108">
        <v>3.8899999999999997E-2</v>
      </c>
      <c r="I2790" s="108">
        <v>3.5299999999999998E-2</v>
      </c>
      <c r="J2790" s="108">
        <v>3.6600000000000001E-2</v>
      </c>
      <c r="K2790" s="108">
        <v>3.8399999999999997E-2</v>
      </c>
      <c r="L2790" s="108">
        <v>4.2299999999999997E-2</v>
      </c>
      <c r="M2790" s="108">
        <v>3.8600000000000002E-2</v>
      </c>
      <c r="O2790" s="189">
        <f t="shared" si="86"/>
        <v>43101</v>
      </c>
      <c r="Q2790" s="185">
        <f t="shared" si="87"/>
        <v>0</v>
      </c>
    </row>
    <row r="2791" spans="1:17" x14ac:dyDescent="0.25">
      <c r="A2791" s="105">
        <v>43112</v>
      </c>
      <c r="B2791" t="s">
        <v>71</v>
      </c>
      <c r="C2791" s="108">
        <v>3.6700000000000003E-2</v>
      </c>
      <c r="D2791" s="108">
        <v>3.8399999999999997E-2</v>
      </c>
      <c r="E2791" s="108">
        <v>4.1599999999999998E-2</v>
      </c>
      <c r="F2791" s="108">
        <v>3.8899999999999997E-2</v>
      </c>
      <c r="I2791" s="108">
        <v>3.5000000000000003E-2</v>
      </c>
      <c r="J2791" s="108">
        <v>3.6499999999999998E-2</v>
      </c>
      <c r="K2791" s="108">
        <v>3.8300000000000001E-2</v>
      </c>
      <c r="L2791" s="108">
        <v>4.2299999999999997E-2</v>
      </c>
      <c r="M2791" s="108">
        <v>3.85E-2</v>
      </c>
      <c r="O2791" s="189">
        <f t="shared" si="86"/>
        <v>43101</v>
      </c>
      <c r="Q2791" s="185">
        <f t="shared" si="87"/>
        <v>-9.9999999999995925E-5</v>
      </c>
    </row>
    <row r="2792" spans="1:17" x14ac:dyDescent="0.25">
      <c r="A2792" s="105">
        <v>43116</v>
      </c>
      <c r="B2792" t="s">
        <v>71</v>
      </c>
      <c r="C2792" s="108">
        <v>3.6400000000000002E-2</v>
      </c>
      <c r="D2792" s="108">
        <v>3.8199999999999998E-2</v>
      </c>
      <c r="E2792" s="108">
        <v>4.1399999999999999E-2</v>
      </c>
      <c r="F2792" s="108">
        <v>3.8699999999999998E-2</v>
      </c>
      <c r="I2792" s="108">
        <v>3.49E-2</v>
      </c>
      <c r="J2792" s="108">
        <v>3.6299999999999999E-2</v>
      </c>
      <c r="K2792" s="108">
        <v>3.8100000000000002E-2</v>
      </c>
      <c r="L2792" s="108">
        <v>4.2000000000000003E-2</v>
      </c>
      <c r="M2792" s="108">
        <v>3.8300000000000001E-2</v>
      </c>
      <c r="O2792" s="189">
        <f t="shared" si="86"/>
        <v>43101</v>
      </c>
      <c r="Q2792" s="185">
        <f t="shared" si="87"/>
        <v>-9.9999999999995925E-5</v>
      </c>
    </row>
    <row r="2793" spans="1:17" x14ac:dyDescent="0.25">
      <c r="A2793" s="105">
        <v>43117</v>
      </c>
      <c r="B2793" t="s">
        <v>71</v>
      </c>
      <c r="C2793" s="108">
        <v>3.6600000000000001E-2</v>
      </c>
      <c r="D2793" s="108">
        <v>3.8300000000000001E-2</v>
      </c>
      <c r="E2793" s="108">
        <v>4.1599999999999998E-2</v>
      </c>
      <c r="F2793" s="108">
        <v>3.8800000000000001E-2</v>
      </c>
      <c r="I2793" s="108">
        <v>3.5000000000000003E-2</v>
      </c>
      <c r="J2793" s="108">
        <v>3.6499999999999998E-2</v>
      </c>
      <c r="K2793" s="108">
        <v>3.8199999999999998E-2</v>
      </c>
      <c r="L2793" s="108">
        <v>4.2299999999999997E-2</v>
      </c>
      <c r="M2793" s="108">
        <v>3.85E-2</v>
      </c>
      <c r="O2793" s="189">
        <f t="shared" si="86"/>
        <v>43101</v>
      </c>
      <c r="Q2793" s="185">
        <f t="shared" si="87"/>
        <v>-1.0000000000000286E-4</v>
      </c>
    </row>
    <row r="2794" spans="1:17" x14ac:dyDescent="0.25">
      <c r="A2794" s="105">
        <v>43118</v>
      </c>
      <c r="B2794" t="s">
        <v>71</v>
      </c>
      <c r="C2794" s="108">
        <v>3.6999999999999998E-2</v>
      </c>
      <c r="D2794" s="108">
        <v>3.8699999999999998E-2</v>
      </c>
      <c r="E2794" s="108">
        <v>4.19E-2</v>
      </c>
      <c r="F2794" s="108">
        <v>3.9199999999999999E-2</v>
      </c>
      <c r="I2794" s="108">
        <v>3.5400000000000001E-2</v>
      </c>
      <c r="J2794" s="108">
        <v>3.6900000000000002E-2</v>
      </c>
      <c r="K2794" s="108">
        <v>3.8600000000000002E-2</v>
      </c>
      <c r="L2794" s="108">
        <v>4.2599999999999999E-2</v>
      </c>
      <c r="M2794" s="108">
        <v>3.8899999999999997E-2</v>
      </c>
      <c r="O2794" s="189">
        <f t="shared" si="86"/>
        <v>43101</v>
      </c>
      <c r="Q2794" s="185">
        <f t="shared" si="87"/>
        <v>-9.9999999999995925E-5</v>
      </c>
    </row>
    <row r="2795" spans="1:17" s="199" customFormat="1" x14ac:dyDescent="0.25">
      <c r="A2795" s="105">
        <v>43119</v>
      </c>
      <c r="B2795" t="s">
        <v>71</v>
      </c>
      <c r="C2795" s="108">
        <v>3.7199999999999997E-2</v>
      </c>
      <c r="D2795" s="108">
        <v>3.8899999999999997E-2</v>
      </c>
      <c r="E2795" s="108">
        <v>4.2099999999999999E-2</v>
      </c>
      <c r="F2795" s="108">
        <v>3.9399999999999998E-2</v>
      </c>
      <c r="G2795"/>
      <c r="H2795"/>
      <c r="I2795" s="108">
        <v>3.5799999999999998E-2</v>
      </c>
      <c r="J2795" s="108">
        <v>3.7199999999999997E-2</v>
      </c>
      <c r="K2795" s="108">
        <v>3.8800000000000001E-2</v>
      </c>
      <c r="L2795" s="108">
        <v>4.2799999999999998E-2</v>
      </c>
      <c r="M2795" s="108">
        <v>3.9100000000000003E-2</v>
      </c>
      <c r="N2795"/>
      <c r="O2795" s="189">
        <f t="shared" si="86"/>
        <v>43101</v>
      </c>
      <c r="Q2795" s="185">
        <f t="shared" si="87"/>
        <v>-9.9999999999995925E-5</v>
      </c>
    </row>
    <row r="2796" spans="1:17" x14ac:dyDescent="0.25">
      <c r="A2796" s="105">
        <v>43122</v>
      </c>
      <c r="B2796" t="s">
        <v>71</v>
      </c>
      <c r="C2796" s="108">
        <v>3.7400000000000003E-2</v>
      </c>
      <c r="D2796" s="108">
        <v>3.9E-2</v>
      </c>
      <c r="E2796" s="108">
        <v>4.2200000000000001E-2</v>
      </c>
      <c r="F2796" s="108">
        <v>3.95E-2</v>
      </c>
      <c r="I2796" s="108">
        <v>3.5999999999999997E-2</v>
      </c>
      <c r="J2796" s="108">
        <v>3.73E-2</v>
      </c>
      <c r="K2796" s="108">
        <v>3.9E-2</v>
      </c>
      <c r="L2796" s="108">
        <v>4.2999999999999997E-2</v>
      </c>
      <c r="M2796" s="108">
        <v>3.9300000000000002E-2</v>
      </c>
      <c r="O2796" s="189">
        <f t="shared" si="86"/>
        <v>43101</v>
      </c>
      <c r="Q2796" s="185">
        <f t="shared" si="87"/>
        <v>0</v>
      </c>
    </row>
    <row r="2797" spans="1:17" x14ac:dyDescent="0.25">
      <c r="A2797" s="105">
        <v>43123</v>
      </c>
      <c r="B2797" t="s">
        <v>71</v>
      </c>
      <c r="C2797" s="108">
        <v>3.7199999999999997E-2</v>
      </c>
      <c r="D2797" s="108">
        <v>3.8800000000000001E-2</v>
      </c>
      <c r="E2797" s="108">
        <v>4.19E-2</v>
      </c>
      <c r="F2797" s="108">
        <v>3.9300000000000002E-2</v>
      </c>
      <c r="I2797" s="108">
        <v>3.5700000000000003E-2</v>
      </c>
      <c r="J2797" s="108">
        <v>3.7100000000000001E-2</v>
      </c>
      <c r="K2797" s="108">
        <v>3.8699999999999998E-2</v>
      </c>
      <c r="L2797" s="108">
        <v>4.2700000000000002E-2</v>
      </c>
      <c r="M2797" s="108">
        <v>3.9E-2</v>
      </c>
      <c r="O2797" s="189">
        <f t="shared" si="86"/>
        <v>43101</v>
      </c>
      <c r="Q2797" s="185">
        <f t="shared" si="87"/>
        <v>-1.0000000000000286E-4</v>
      </c>
    </row>
    <row r="2798" spans="1:17" x14ac:dyDescent="0.25">
      <c r="A2798" s="105">
        <v>43124</v>
      </c>
      <c r="B2798" t="s">
        <v>71</v>
      </c>
      <c r="C2798" s="108">
        <v>3.7499999999999999E-2</v>
      </c>
      <c r="D2798" s="108">
        <v>3.9100000000000003E-2</v>
      </c>
      <c r="E2798" s="108">
        <v>4.2200000000000001E-2</v>
      </c>
      <c r="F2798" s="108">
        <v>3.9600000000000003E-2</v>
      </c>
      <c r="I2798" s="108">
        <v>3.61E-2</v>
      </c>
      <c r="J2798" s="108">
        <v>3.7400000000000003E-2</v>
      </c>
      <c r="K2798" s="108">
        <v>3.9100000000000003E-2</v>
      </c>
      <c r="L2798" s="108">
        <v>4.2999999999999997E-2</v>
      </c>
      <c r="M2798" s="108">
        <v>3.9300000000000002E-2</v>
      </c>
      <c r="O2798" s="189">
        <f t="shared" si="86"/>
        <v>43101</v>
      </c>
      <c r="Q2798" s="185">
        <f t="shared" si="87"/>
        <v>0</v>
      </c>
    </row>
    <row r="2799" spans="1:17" x14ac:dyDescent="0.25">
      <c r="A2799" s="105">
        <v>43125</v>
      </c>
      <c r="B2799" t="s">
        <v>71</v>
      </c>
      <c r="C2799" s="108">
        <v>3.6900000000000002E-2</v>
      </c>
      <c r="D2799" s="108">
        <v>3.85E-2</v>
      </c>
      <c r="E2799" s="108">
        <v>4.1599999999999998E-2</v>
      </c>
      <c r="F2799" s="108">
        <v>3.9E-2</v>
      </c>
      <c r="I2799" s="108">
        <v>3.5499999999999997E-2</v>
      </c>
      <c r="J2799" s="108">
        <v>3.6799999999999999E-2</v>
      </c>
      <c r="K2799" s="108">
        <v>3.85E-2</v>
      </c>
      <c r="L2799" s="108">
        <v>4.24E-2</v>
      </c>
      <c r="M2799" s="108">
        <v>3.8699999999999998E-2</v>
      </c>
      <c r="O2799" s="189">
        <f t="shared" si="86"/>
        <v>43101</v>
      </c>
      <c r="Q2799" s="185">
        <f t="shared" si="87"/>
        <v>0</v>
      </c>
    </row>
    <row r="2800" spans="1:17" x14ac:dyDescent="0.25">
      <c r="A2800" s="105">
        <v>43126</v>
      </c>
      <c r="B2800" t="s">
        <v>71</v>
      </c>
      <c r="C2800" s="108">
        <v>3.7199999999999997E-2</v>
      </c>
      <c r="D2800" s="108">
        <v>3.8800000000000001E-2</v>
      </c>
      <c r="E2800" s="108">
        <v>4.19E-2</v>
      </c>
      <c r="F2800" s="108">
        <v>3.9300000000000002E-2</v>
      </c>
      <c r="I2800" s="108">
        <v>3.5799999999999998E-2</v>
      </c>
      <c r="J2800" s="108">
        <v>3.6999999999999998E-2</v>
      </c>
      <c r="K2800" s="108">
        <v>3.8699999999999998E-2</v>
      </c>
      <c r="L2800" s="108">
        <v>4.2599999999999999E-2</v>
      </c>
      <c r="M2800" s="108">
        <v>3.9E-2</v>
      </c>
      <c r="O2800" s="189">
        <f t="shared" si="86"/>
        <v>43101</v>
      </c>
      <c r="Q2800" s="185">
        <f t="shared" si="87"/>
        <v>-1.0000000000000286E-4</v>
      </c>
    </row>
    <row r="2801" spans="1:17" x14ac:dyDescent="0.25">
      <c r="A2801" s="105">
        <v>43129</v>
      </c>
      <c r="B2801" t="s">
        <v>71</v>
      </c>
      <c r="C2801" s="108">
        <v>3.7499999999999999E-2</v>
      </c>
      <c r="D2801" s="108">
        <v>3.9100000000000003E-2</v>
      </c>
      <c r="E2801" s="108">
        <v>4.2099999999999999E-2</v>
      </c>
      <c r="F2801" s="108">
        <v>3.9600000000000003E-2</v>
      </c>
      <c r="I2801" s="108">
        <v>3.5900000000000001E-2</v>
      </c>
      <c r="J2801" s="108">
        <v>3.73E-2</v>
      </c>
      <c r="K2801" s="108">
        <v>3.8899999999999997E-2</v>
      </c>
      <c r="L2801" s="108">
        <v>4.2900000000000001E-2</v>
      </c>
      <c r="M2801" s="108">
        <v>3.9199999999999999E-2</v>
      </c>
      <c r="O2801" s="189">
        <f t="shared" si="86"/>
        <v>43101</v>
      </c>
      <c r="Q2801" s="185">
        <f t="shared" si="87"/>
        <v>-2.0000000000000573E-4</v>
      </c>
    </row>
    <row r="2802" spans="1:17" x14ac:dyDescent="0.25">
      <c r="A2802" s="105">
        <v>43130</v>
      </c>
      <c r="B2802" t="s">
        <v>71</v>
      </c>
      <c r="C2802" s="108">
        <v>3.78E-2</v>
      </c>
      <c r="D2802" s="108">
        <v>3.9399999999999998E-2</v>
      </c>
      <c r="E2802" s="108">
        <v>4.24E-2</v>
      </c>
      <c r="F2802" s="108">
        <v>3.9899999999999998E-2</v>
      </c>
      <c r="I2802" s="108">
        <v>3.6299999999999999E-2</v>
      </c>
      <c r="J2802" s="108">
        <v>3.7600000000000001E-2</v>
      </c>
      <c r="K2802" s="108">
        <v>3.9300000000000002E-2</v>
      </c>
      <c r="L2802" s="108">
        <v>4.3200000000000002E-2</v>
      </c>
      <c r="M2802" s="108">
        <v>3.9600000000000003E-2</v>
      </c>
      <c r="O2802" s="189">
        <f t="shared" ref="O2802:O2834" si="88">DATE(YEAR(A2802),MONTH(A2802),1)</f>
        <v>43101</v>
      </c>
      <c r="Q2802" s="185">
        <f t="shared" ref="Q2802:Q2834" si="89">K2802-D2802</f>
        <v>-9.9999999999995925E-5</v>
      </c>
    </row>
    <row r="2803" spans="1:17" x14ac:dyDescent="0.25">
      <c r="A2803" s="105">
        <v>43131</v>
      </c>
      <c r="B2803" t="s">
        <v>71</v>
      </c>
      <c r="C2803" s="108">
        <v>3.7400000000000003E-2</v>
      </c>
      <c r="D2803" s="108">
        <v>3.9100000000000003E-2</v>
      </c>
      <c r="E2803" s="108">
        <v>4.2099999999999999E-2</v>
      </c>
      <c r="F2803" s="108">
        <v>3.95E-2</v>
      </c>
      <c r="I2803" s="108">
        <v>3.5900000000000001E-2</v>
      </c>
      <c r="J2803" s="108">
        <v>3.73E-2</v>
      </c>
      <c r="K2803" s="108">
        <v>3.8899999999999997E-2</v>
      </c>
      <c r="L2803" s="108">
        <v>4.2799999999999998E-2</v>
      </c>
      <c r="M2803" s="108">
        <v>3.9199999999999999E-2</v>
      </c>
      <c r="O2803" s="189">
        <f t="shared" si="88"/>
        <v>43101</v>
      </c>
      <c r="Q2803" s="185">
        <f t="shared" si="89"/>
        <v>-2.0000000000000573E-4</v>
      </c>
    </row>
    <row r="2804" spans="1:17" x14ac:dyDescent="0.25">
      <c r="A2804" s="105">
        <v>43132</v>
      </c>
      <c r="B2804" t="s">
        <v>71</v>
      </c>
      <c r="C2804" s="108">
        <v>3.7999999999999999E-2</v>
      </c>
      <c r="D2804" s="108">
        <v>3.9600000000000003E-2</v>
      </c>
      <c r="E2804" s="108">
        <v>4.2700000000000002E-2</v>
      </c>
      <c r="F2804" s="108">
        <v>4.0099999999999997E-2</v>
      </c>
      <c r="I2804" s="108">
        <v>3.6200000000000003E-2</v>
      </c>
      <c r="J2804" s="108">
        <v>3.7900000000000003E-2</v>
      </c>
      <c r="K2804" s="108">
        <v>3.95E-2</v>
      </c>
      <c r="L2804" s="108">
        <v>4.3400000000000001E-2</v>
      </c>
      <c r="M2804" s="108">
        <v>3.9699999999999999E-2</v>
      </c>
      <c r="O2804" s="189">
        <f t="shared" si="88"/>
        <v>43132</v>
      </c>
      <c r="Q2804" s="185">
        <f t="shared" si="89"/>
        <v>-1.0000000000000286E-4</v>
      </c>
    </row>
    <row r="2805" spans="1:17" x14ac:dyDescent="0.25">
      <c r="A2805" s="105">
        <v>43133</v>
      </c>
      <c r="B2805" t="s">
        <v>71</v>
      </c>
      <c r="C2805" s="108">
        <v>3.8899999999999997E-2</v>
      </c>
      <c r="D2805" s="108">
        <v>4.0399999999999998E-2</v>
      </c>
      <c r="E2805" s="108">
        <v>4.3499999999999997E-2</v>
      </c>
      <c r="F2805" s="108">
        <v>4.0899999999999999E-2</v>
      </c>
      <c r="I2805" s="108">
        <v>3.73E-2</v>
      </c>
      <c r="J2805" s="108">
        <v>3.8699999999999998E-2</v>
      </c>
      <c r="K2805" s="108">
        <v>4.0300000000000002E-2</v>
      </c>
      <c r="L2805" s="108">
        <v>4.4200000000000003E-2</v>
      </c>
      <c r="M2805" s="108">
        <v>4.0599999999999997E-2</v>
      </c>
      <c r="O2805" s="189">
        <f t="shared" si="88"/>
        <v>43132</v>
      </c>
      <c r="Q2805" s="185">
        <f t="shared" si="89"/>
        <v>-9.9999999999995925E-5</v>
      </c>
    </row>
    <row r="2806" spans="1:17" x14ac:dyDescent="0.25">
      <c r="A2806" s="105">
        <v>43136</v>
      </c>
      <c r="B2806" t="s">
        <v>71</v>
      </c>
      <c r="C2806" s="108">
        <v>3.8600000000000002E-2</v>
      </c>
      <c r="D2806" s="108">
        <v>4.0099999999999997E-2</v>
      </c>
      <c r="E2806" s="108">
        <v>4.3200000000000002E-2</v>
      </c>
      <c r="F2806" s="108">
        <v>4.0599999999999997E-2</v>
      </c>
      <c r="I2806" s="108">
        <v>3.6999999999999998E-2</v>
      </c>
      <c r="J2806" s="108">
        <v>3.85E-2</v>
      </c>
      <c r="K2806" s="108">
        <v>0.04</v>
      </c>
      <c r="L2806" s="108">
        <v>4.3999999999999997E-2</v>
      </c>
      <c r="M2806" s="108">
        <v>4.0300000000000002E-2</v>
      </c>
      <c r="O2806" s="189">
        <f t="shared" si="88"/>
        <v>43132</v>
      </c>
      <c r="Q2806" s="185">
        <f t="shared" si="89"/>
        <v>-9.9999999999995925E-5</v>
      </c>
    </row>
    <row r="2807" spans="1:17" x14ac:dyDescent="0.25">
      <c r="A2807" s="105">
        <v>43137</v>
      </c>
      <c r="B2807" t="s">
        <v>71</v>
      </c>
      <c r="C2807" s="108">
        <v>3.8300000000000001E-2</v>
      </c>
      <c r="D2807" s="108">
        <v>3.9899999999999998E-2</v>
      </c>
      <c r="E2807" s="108">
        <v>4.3200000000000002E-2</v>
      </c>
      <c r="F2807" s="108">
        <v>4.0500000000000001E-2</v>
      </c>
      <c r="I2807" s="108">
        <v>3.6999999999999998E-2</v>
      </c>
      <c r="J2807" s="108">
        <v>3.85E-2</v>
      </c>
      <c r="K2807" s="108">
        <v>3.9899999999999998E-2</v>
      </c>
      <c r="L2807" s="108">
        <v>4.3999999999999997E-2</v>
      </c>
      <c r="M2807" s="108">
        <v>4.0300000000000002E-2</v>
      </c>
      <c r="O2807" s="189">
        <f t="shared" si="88"/>
        <v>43132</v>
      </c>
      <c r="Q2807" s="185">
        <f t="shared" si="89"/>
        <v>0</v>
      </c>
    </row>
    <row r="2808" spans="1:17" x14ac:dyDescent="0.25">
      <c r="A2808" s="105">
        <v>43138</v>
      </c>
      <c r="B2808" t="s">
        <v>71</v>
      </c>
      <c r="C2808" s="108">
        <v>3.9100000000000003E-2</v>
      </c>
      <c r="D2808" s="108">
        <v>4.0599999999999997E-2</v>
      </c>
      <c r="E2808" s="108">
        <v>4.3799999999999999E-2</v>
      </c>
      <c r="F2808" s="108">
        <v>4.1200000000000001E-2</v>
      </c>
      <c r="I2808" s="108">
        <v>3.7600000000000001E-2</v>
      </c>
      <c r="J2808" s="108">
        <v>3.9199999999999999E-2</v>
      </c>
      <c r="K2808" s="108">
        <v>4.0599999999999997E-2</v>
      </c>
      <c r="L2808" s="108">
        <v>4.4600000000000001E-2</v>
      </c>
      <c r="M2808" s="108">
        <v>4.1000000000000002E-2</v>
      </c>
      <c r="O2808" s="189">
        <f t="shared" si="88"/>
        <v>43132</v>
      </c>
      <c r="Q2808" s="185">
        <f t="shared" si="89"/>
        <v>0</v>
      </c>
    </row>
    <row r="2809" spans="1:17" x14ac:dyDescent="0.25">
      <c r="A2809" s="105">
        <v>43139</v>
      </c>
      <c r="B2809" t="s">
        <v>71</v>
      </c>
      <c r="C2809" s="108">
        <v>3.9300000000000002E-2</v>
      </c>
      <c r="D2809" s="108">
        <v>4.0800000000000003E-2</v>
      </c>
      <c r="E2809" s="108">
        <v>4.3999999999999997E-2</v>
      </c>
      <c r="F2809" s="108">
        <v>4.1399999999999999E-2</v>
      </c>
      <c r="I2809" s="108">
        <v>3.7900000000000003E-2</v>
      </c>
      <c r="J2809" s="108">
        <v>3.9300000000000002E-2</v>
      </c>
      <c r="K2809" s="108">
        <v>4.0800000000000003E-2</v>
      </c>
      <c r="L2809" s="108">
        <v>4.48E-2</v>
      </c>
      <c r="M2809" s="108">
        <v>4.1099999999999998E-2</v>
      </c>
      <c r="O2809" s="189">
        <f t="shared" si="88"/>
        <v>43132</v>
      </c>
      <c r="Q2809" s="185">
        <f t="shared" si="89"/>
        <v>0</v>
      </c>
    </row>
    <row r="2810" spans="1:17" x14ac:dyDescent="0.25">
      <c r="A2810" s="105">
        <v>43140</v>
      </c>
      <c r="B2810" t="s">
        <v>71</v>
      </c>
      <c r="C2810" s="108">
        <v>3.9399999999999998E-2</v>
      </c>
      <c r="D2810" s="108">
        <v>4.0800000000000003E-2</v>
      </c>
      <c r="E2810" s="108">
        <v>4.41E-2</v>
      </c>
      <c r="F2810" s="108">
        <v>4.1399999999999999E-2</v>
      </c>
      <c r="I2810" s="108">
        <v>3.8199999999999998E-2</v>
      </c>
      <c r="J2810" s="108">
        <v>3.95E-2</v>
      </c>
      <c r="K2810" s="108">
        <v>4.0899999999999999E-2</v>
      </c>
      <c r="L2810" s="108">
        <v>4.4999999999999998E-2</v>
      </c>
      <c r="M2810" s="108">
        <v>4.1300000000000003E-2</v>
      </c>
      <c r="O2810" s="189">
        <f t="shared" si="88"/>
        <v>43132</v>
      </c>
      <c r="Q2810" s="185">
        <f t="shared" si="89"/>
        <v>9.9999999999995925E-5</v>
      </c>
    </row>
    <row r="2811" spans="1:17" x14ac:dyDescent="0.25">
      <c r="A2811" s="105">
        <v>43143</v>
      </c>
      <c r="B2811" t="s">
        <v>71</v>
      </c>
      <c r="C2811" s="108">
        <v>3.9399999999999998E-2</v>
      </c>
      <c r="D2811" s="108">
        <v>4.0800000000000003E-2</v>
      </c>
      <c r="E2811" s="108">
        <v>4.41E-2</v>
      </c>
      <c r="F2811" s="108">
        <v>4.1399999999999999E-2</v>
      </c>
      <c r="I2811" s="108">
        <v>3.8300000000000001E-2</v>
      </c>
      <c r="J2811" s="108">
        <v>3.95E-2</v>
      </c>
      <c r="K2811" s="108">
        <v>4.1000000000000002E-2</v>
      </c>
      <c r="L2811" s="108">
        <v>4.4999999999999998E-2</v>
      </c>
      <c r="M2811" s="108">
        <v>4.1300000000000003E-2</v>
      </c>
      <c r="O2811" s="189">
        <f t="shared" si="88"/>
        <v>43132</v>
      </c>
      <c r="Q2811" s="185">
        <f t="shared" si="89"/>
        <v>1.9999999999999879E-4</v>
      </c>
    </row>
    <row r="2812" spans="1:17" x14ac:dyDescent="0.25">
      <c r="A2812" s="105">
        <v>43144</v>
      </c>
      <c r="B2812" t="s">
        <v>71</v>
      </c>
      <c r="C2812" s="108">
        <v>3.9300000000000002E-2</v>
      </c>
      <c r="D2812" s="108">
        <v>4.0800000000000003E-2</v>
      </c>
      <c r="E2812" s="108">
        <v>4.4200000000000003E-2</v>
      </c>
      <c r="F2812" s="108">
        <v>4.1399999999999999E-2</v>
      </c>
      <c r="I2812" s="108">
        <v>3.8399999999999997E-2</v>
      </c>
      <c r="J2812" s="108">
        <v>3.95E-2</v>
      </c>
      <c r="K2812" s="108">
        <v>4.1000000000000002E-2</v>
      </c>
      <c r="L2812" s="108">
        <v>4.5199999999999997E-2</v>
      </c>
      <c r="M2812" s="108">
        <v>4.1399999999999999E-2</v>
      </c>
      <c r="O2812" s="189">
        <f t="shared" si="88"/>
        <v>43132</v>
      </c>
      <c r="Q2812" s="185">
        <f t="shared" si="89"/>
        <v>1.9999999999999879E-4</v>
      </c>
    </row>
    <row r="2813" spans="1:17" x14ac:dyDescent="0.25">
      <c r="A2813" s="105">
        <v>43145</v>
      </c>
      <c r="B2813" t="s">
        <v>71</v>
      </c>
      <c r="C2813" s="108">
        <v>3.9899999999999998E-2</v>
      </c>
      <c r="D2813" s="108">
        <v>4.1300000000000003E-2</v>
      </c>
      <c r="E2813" s="108">
        <v>4.4699999999999997E-2</v>
      </c>
      <c r="F2813" s="108">
        <v>4.2000000000000003E-2</v>
      </c>
      <c r="I2813" s="108">
        <v>3.8800000000000001E-2</v>
      </c>
      <c r="J2813" s="108">
        <v>4.0099999999999997E-2</v>
      </c>
      <c r="K2813" s="108">
        <v>4.1500000000000002E-2</v>
      </c>
      <c r="L2813" s="108">
        <v>4.5699999999999998E-2</v>
      </c>
      <c r="M2813" s="108">
        <v>4.19E-2</v>
      </c>
      <c r="O2813" s="189">
        <f t="shared" si="88"/>
        <v>43132</v>
      </c>
      <c r="Q2813" s="185">
        <f t="shared" si="89"/>
        <v>1.9999999999999879E-4</v>
      </c>
    </row>
    <row r="2814" spans="1:17" x14ac:dyDescent="0.25">
      <c r="A2814" s="105">
        <v>43146</v>
      </c>
      <c r="B2814" t="s">
        <v>71</v>
      </c>
      <c r="C2814" s="108">
        <v>3.95E-2</v>
      </c>
      <c r="D2814" s="108">
        <v>4.1000000000000002E-2</v>
      </c>
      <c r="E2814" s="108">
        <v>4.4299999999999999E-2</v>
      </c>
      <c r="F2814" s="108">
        <v>4.1599999999999998E-2</v>
      </c>
      <c r="I2814" s="108">
        <v>3.8699999999999998E-2</v>
      </c>
      <c r="J2814" s="108">
        <v>3.9600000000000003E-2</v>
      </c>
      <c r="K2814" s="108">
        <v>4.1099999999999998E-2</v>
      </c>
      <c r="L2814" s="108">
        <v>4.53E-2</v>
      </c>
      <c r="M2814" s="108">
        <v>4.1599999999999998E-2</v>
      </c>
      <c r="O2814" s="189">
        <f t="shared" si="88"/>
        <v>43132</v>
      </c>
      <c r="Q2814" s="185">
        <f t="shared" si="89"/>
        <v>9.9999999999995925E-5</v>
      </c>
    </row>
    <row r="2815" spans="1:17" x14ac:dyDescent="0.25">
      <c r="A2815" s="105">
        <v>43147</v>
      </c>
      <c r="B2815" t="s">
        <v>71</v>
      </c>
      <c r="C2815" s="108">
        <v>3.95E-2</v>
      </c>
      <c r="D2815" s="108">
        <v>4.1000000000000002E-2</v>
      </c>
      <c r="E2815" s="108">
        <v>4.4299999999999999E-2</v>
      </c>
      <c r="F2815" s="108">
        <v>4.1599999999999998E-2</v>
      </c>
      <c r="I2815" s="108">
        <v>3.8699999999999998E-2</v>
      </c>
      <c r="J2815" s="108">
        <v>3.9600000000000003E-2</v>
      </c>
      <c r="K2815" s="108">
        <v>4.1099999999999998E-2</v>
      </c>
      <c r="L2815" s="108">
        <v>4.53E-2</v>
      </c>
      <c r="M2815" s="108">
        <v>4.1500000000000002E-2</v>
      </c>
      <c r="O2815" s="189">
        <f t="shared" si="88"/>
        <v>43132</v>
      </c>
      <c r="Q2815" s="185">
        <f t="shared" si="89"/>
        <v>9.9999999999995925E-5</v>
      </c>
    </row>
    <row r="2816" spans="1:17" x14ac:dyDescent="0.25">
      <c r="A2816" s="105">
        <v>43151</v>
      </c>
      <c r="B2816" t="s">
        <v>71</v>
      </c>
      <c r="C2816" s="108">
        <v>3.9699999999999999E-2</v>
      </c>
      <c r="D2816" s="108">
        <v>4.1099999999999998E-2</v>
      </c>
      <c r="E2816" s="108">
        <v>4.4499999999999998E-2</v>
      </c>
      <c r="F2816" s="108">
        <v>4.1799999999999997E-2</v>
      </c>
      <c r="I2816" s="108">
        <v>3.8899999999999997E-2</v>
      </c>
      <c r="J2816" s="108">
        <v>3.9899999999999998E-2</v>
      </c>
      <c r="K2816" s="108">
        <v>4.1200000000000001E-2</v>
      </c>
      <c r="L2816" s="108">
        <v>4.5499999999999999E-2</v>
      </c>
      <c r="M2816" s="108">
        <v>4.1799999999999997E-2</v>
      </c>
      <c r="O2816" s="189">
        <f t="shared" si="88"/>
        <v>43132</v>
      </c>
      <c r="Q2816" s="185">
        <f t="shared" si="89"/>
        <v>1.0000000000000286E-4</v>
      </c>
    </row>
    <row r="2817" spans="1:17" x14ac:dyDescent="0.25">
      <c r="A2817" s="105">
        <v>43152</v>
      </c>
      <c r="B2817" t="s">
        <v>71</v>
      </c>
      <c r="C2817" s="108">
        <v>4.0399999999999998E-2</v>
      </c>
      <c r="D2817" s="108">
        <v>4.1799999999999997E-2</v>
      </c>
      <c r="E2817" s="108">
        <v>4.5100000000000001E-2</v>
      </c>
      <c r="F2817" s="108">
        <v>4.24E-2</v>
      </c>
      <c r="I2817" s="108">
        <v>3.95E-2</v>
      </c>
      <c r="J2817" s="108">
        <v>4.0500000000000001E-2</v>
      </c>
      <c r="K2817" s="108">
        <v>4.19E-2</v>
      </c>
      <c r="L2817" s="108">
        <v>4.6100000000000002E-2</v>
      </c>
      <c r="M2817" s="108">
        <v>4.24E-2</v>
      </c>
      <c r="O2817" s="189">
        <f t="shared" si="88"/>
        <v>43132</v>
      </c>
      <c r="Q2817" s="185">
        <f t="shared" si="89"/>
        <v>1.0000000000000286E-4</v>
      </c>
    </row>
    <row r="2818" spans="1:17" x14ac:dyDescent="0.25">
      <c r="A2818" s="105">
        <v>43153</v>
      </c>
      <c r="B2818" t="s">
        <v>71</v>
      </c>
      <c r="C2818" s="108">
        <v>4.02E-2</v>
      </c>
      <c r="D2818" s="108">
        <v>4.1599999999999998E-2</v>
      </c>
      <c r="E2818" s="108">
        <v>4.4999999999999998E-2</v>
      </c>
      <c r="F2818" s="108">
        <v>4.2299999999999997E-2</v>
      </c>
      <c r="I2818" s="108">
        <v>3.9E-2</v>
      </c>
      <c r="J2818" s="108">
        <v>4.0300000000000002E-2</v>
      </c>
      <c r="K2818" s="108">
        <v>4.1700000000000001E-2</v>
      </c>
      <c r="L2818" s="108">
        <v>4.5999999999999999E-2</v>
      </c>
      <c r="M2818" s="108">
        <v>4.2200000000000001E-2</v>
      </c>
      <c r="O2818" s="189">
        <f t="shared" si="88"/>
        <v>43132</v>
      </c>
      <c r="Q2818" s="185">
        <f t="shared" si="89"/>
        <v>1.0000000000000286E-4</v>
      </c>
    </row>
    <row r="2819" spans="1:17" x14ac:dyDescent="0.25">
      <c r="A2819" s="105">
        <v>43154</v>
      </c>
      <c r="B2819" t="s">
        <v>71</v>
      </c>
      <c r="C2819" s="108">
        <v>3.9800000000000002E-2</v>
      </c>
      <c r="D2819" s="108">
        <v>4.1200000000000001E-2</v>
      </c>
      <c r="E2819" s="108">
        <v>4.4600000000000001E-2</v>
      </c>
      <c r="F2819" s="108">
        <v>4.19E-2</v>
      </c>
      <c r="I2819" s="108">
        <v>3.8899999999999997E-2</v>
      </c>
      <c r="J2819" s="108">
        <v>3.9899999999999998E-2</v>
      </c>
      <c r="K2819" s="108">
        <v>4.1300000000000003E-2</v>
      </c>
      <c r="L2819" s="108">
        <v>4.5600000000000002E-2</v>
      </c>
      <c r="M2819" s="108">
        <v>4.1799999999999997E-2</v>
      </c>
      <c r="O2819" s="189">
        <f t="shared" si="88"/>
        <v>43132</v>
      </c>
      <c r="Q2819" s="185">
        <f t="shared" si="89"/>
        <v>1.0000000000000286E-4</v>
      </c>
    </row>
    <row r="2820" spans="1:17" x14ac:dyDescent="0.25">
      <c r="A2820" s="105">
        <v>43157</v>
      </c>
      <c r="B2820" t="s">
        <v>71</v>
      </c>
      <c r="C2820" s="108">
        <v>3.9699999999999999E-2</v>
      </c>
      <c r="D2820" s="108">
        <v>4.1200000000000001E-2</v>
      </c>
      <c r="E2820" s="108">
        <v>4.4600000000000001E-2</v>
      </c>
      <c r="F2820" s="108">
        <v>4.1799999999999997E-2</v>
      </c>
      <c r="I2820" s="108">
        <v>3.8800000000000001E-2</v>
      </c>
      <c r="J2820" s="108">
        <v>3.9800000000000002E-2</v>
      </c>
      <c r="K2820" s="108">
        <v>4.1300000000000003E-2</v>
      </c>
      <c r="L2820" s="108">
        <v>4.5600000000000002E-2</v>
      </c>
      <c r="M2820" s="108">
        <v>4.1799999999999997E-2</v>
      </c>
      <c r="O2820" s="189">
        <f t="shared" si="88"/>
        <v>43132</v>
      </c>
      <c r="Q2820" s="185">
        <f t="shared" si="89"/>
        <v>1.0000000000000286E-4</v>
      </c>
    </row>
    <row r="2821" spans="1:17" x14ac:dyDescent="0.25">
      <c r="A2821" s="105">
        <v>43158</v>
      </c>
      <c r="B2821" t="s">
        <v>71</v>
      </c>
      <c r="C2821" s="108">
        <v>4.0099999999999997E-2</v>
      </c>
      <c r="D2821" s="108">
        <v>4.1399999999999999E-2</v>
      </c>
      <c r="E2821" s="108">
        <v>4.4900000000000002E-2</v>
      </c>
      <c r="F2821" s="108">
        <v>4.2099999999999999E-2</v>
      </c>
      <c r="I2821" s="108">
        <v>3.9E-2</v>
      </c>
      <c r="J2821" s="108">
        <v>4.0099999999999997E-2</v>
      </c>
      <c r="K2821" s="108">
        <v>4.1500000000000002E-2</v>
      </c>
      <c r="L2821" s="108">
        <v>4.5900000000000003E-2</v>
      </c>
      <c r="M2821" s="108">
        <v>4.2000000000000003E-2</v>
      </c>
      <c r="O2821" s="189">
        <f t="shared" si="88"/>
        <v>43132</v>
      </c>
      <c r="Q2821" s="185">
        <f t="shared" si="89"/>
        <v>1.0000000000000286E-4</v>
      </c>
    </row>
    <row r="2822" spans="1:17" x14ac:dyDescent="0.25">
      <c r="A2822" s="105">
        <v>43159</v>
      </c>
      <c r="B2822" t="s">
        <v>71</v>
      </c>
      <c r="C2822" s="108">
        <v>3.9699999999999999E-2</v>
      </c>
      <c r="D2822" s="108">
        <v>4.1000000000000002E-2</v>
      </c>
      <c r="E2822" s="108">
        <v>4.4499999999999998E-2</v>
      </c>
      <c r="F2822" s="108">
        <v>4.1700000000000001E-2</v>
      </c>
      <c r="I2822" s="108">
        <v>3.8399999999999997E-2</v>
      </c>
      <c r="J2822" s="108">
        <v>3.9800000000000002E-2</v>
      </c>
      <c r="K2822" s="108">
        <v>4.1099999999999998E-2</v>
      </c>
      <c r="L2822" s="108">
        <v>4.5499999999999999E-2</v>
      </c>
      <c r="M2822" s="108">
        <v>4.1599999999999998E-2</v>
      </c>
      <c r="O2822" s="189">
        <f t="shared" si="88"/>
        <v>43132</v>
      </c>
      <c r="Q2822" s="185">
        <f t="shared" si="89"/>
        <v>9.9999999999995925E-5</v>
      </c>
    </row>
    <row r="2823" spans="1:17" x14ac:dyDescent="0.25">
      <c r="A2823" s="105">
        <v>43160</v>
      </c>
      <c r="B2823" t="s">
        <v>71</v>
      </c>
      <c r="C2823" s="108">
        <v>3.95E-2</v>
      </c>
      <c r="D2823" s="108">
        <v>4.07E-2</v>
      </c>
      <c r="E2823" s="108">
        <v>4.41E-2</v>
      </c>
      <c r="F2823" s="108">
        <v>4.1399999999999999E-2</v>
      </c>
      <c r="I2823" s="108">
        <v>3.8199999999999998E-2</v>
      </c>
      <c r="J2823" s="108">
        <v>3.95E-2</v>
      </c>
      <c r="K2823" s="108">
        <v>4.0899999999999999E-2</v>
      </c>
      <c r="L2823" s="108">
        <v>4.53E-2</v>
      </c>
      <c r="M2823" s="108">
        <v>4.1399999999999999E-2</v>
      </c>
      <c r="O2823" s="189">
        <f t="shared" si="88"/>
        <v>43160</v>
      </c>
      <c r="Q2823" s="185">
        <f t="shared" si="89"/>
        <v>1.9999999999999879E-4</v>
      </c>
    </row>
    <row r="2824" spans="1:17" x14ac:dyDescent="0.25">
      <c r="A2824" s="105">
        <v>43161</v>
      </c>
      <c r="B2824" t="s">
        <v>71</v>
      </c>
      <c r="C2824" s="108">
        <v>3.9899999999999998E-2</v>
      </c>
      <c r="D2824" s="108">
        <v>4.1200000000000001E-2</v>
      </c>
      <c r="E2824" s="108">
        <v>4.4600000000000001E-2</v>
      </c>
      <c r="F2824" s="108">
        <v>4.19E-2</v>
      </c>
      <c r="I2824" s="108">
        <v>3.9E-2</v>
      </c>
      <c r="J2824" s="108">
        <v>4.0099999999999997E-2</v>
      </c>
      <c r="K2824" s="108">
        <v>4.1399999999999999E-2</v>
      </c>
      <c r="L2824" s="108">
        <v>4.58E-2</v>
      </c>
      <c r="M2824" s="108">
        <v>4.19E-2</v>
      </c>
      <c r="O2824" s="189">
        <f t="shared" si="88"/>
        <v>43160</v>
      </c>
      <c r="Q2824" s="185">
        <f t="shared" si="89"/>
        <v>1.9999999999999879E-4</v>
      </c>
    </row>
    <row r="2825" spans="1:17" x14ac:dyDescent="0.25">
      <c r="A2825" s="105">
        <v>43164</v>
      </c>
      <c r="B2825" t="s">
        <v>71</v>
      </c>
      <c r="C2825" s="108">
        <v>4.0099999999999997E-2</v>
      </c>
      <c r="D2825" s="108">
        <v>4.1399999999999999E-2</v>
      </c>
      <c r="E2825" s="108">
        <v>4.48E-2</v>
      </c>
      <c r="F2825" s="108">
        <v>4.2099999999999999E-2</v>
      </c>
      <c r="I2825" s="108">
        <v>3.9100000000000003E-2</v>
      </c>
      <c r="J2825" s="108">
        <v>4.0300000000000002E-2</v>
      </c>
      <c r="K2825" s="108">
        <v>4.1599999999999998E-2</v>
      </c>
      <c r="L2825" s="108">
        <v>4.5999999999999999E-2</v>
      </c>
      <c r="M2825" s="108">
        <v>4.2099999999999999E-2</v>
      </c>
      <c r="O2825" s="189">
        <f t="shared" si="88"/>
        <v>43160</v>
      </c>
      <c r="Q2825" s="185">
        <f t="shared" si="89"/>
        <v>1.9999999999999879E-4</v>
      </c>
    </row>
    <row r="2826" spans="1:17" x14ac:dyDescent="0.25">
      <c r="A2826" s="105">
        <v>43165</v>
      </c>
      <c r="B2826" t="s">
        <v>71</v>
      </c>
      <c r="C2826" s="108">
        <v>3.9899999999999998E-2</v>
      </c>
      <c r="D2826" s="108">
        <v>4.1500000000000002E-2</v>
      </c>
      <c r="E2826" s="108">
        <v>4.53E-2</v>
      </c>
      <c r="F2826" s="108">
        <v>4.2200000000000001E-2</v>
      </c>
      <c r="I2826" s="108">
        <v>3.8800000000000001E-2</v>
      </c>
      <c r="J2826" s="108">
        <v>3.9899999999999998E-2</v>
      </c>
      <c r="K2826" s="108">
        <v>4.1500000000000002E-2</v>
      </c>
      <c r="L2826" s="108">
        <v>4.6300000000000001E-2</v>
      </c>
      <c r="M2826" s="108">
        <v>4.2099999999999999E-2</v>
      </c>
      <c r="O2826" s="189">
        <f t="shared" si="88"/>
        <v>43160</v>
      </c>
      <c r="Q2826" s="185">
        <f t="shared" si="89"/>
        <v>0</v>
      </c>
    </row>
    <row r="2827" spans="1:17" x14ac:dyDescent="0.25">
      <c r="A2827" s="105">
        <v>43166</v>
      </c>
      <c r="B2827" t="s">
        <v>71</v>
      </c>
      <c r="C2827" s="108">
        <v>4.0099999999999997E-2</v>
      </c>
      <c r="D2827" s="108">
        <v>4.1599999999999998E-2</v>
      </c>
      <c r="E2827" s="108">
        <v>4.5400000000000003E-2</v>
      </c>
      <c r="F2827" s="108">
        <v>4.24E-2</v>
      </c>
      <c r="I2827" s="108">
        <v>3.9E-2</v>
      </c>
      <c r="J2827" s="108">
        <v>4.0099999999999997E-2</v>
      </c>
      <c r="K2827" s="108">
        <v>4.1599999999999998E-2</v>
      </c>
      <c r="L2827" s="108">
        <v>4.6600000000000003E-2</v>
      </c>
      <c r="M2827" s="108">
        <v>4.2299999999999997E-2</v>
      </c>
      <c r="O2827" s="189">
        <f t="shared" si="88"/>
        <v>43160</v>
      </c>
      <c r="Q2827" s="185">
        <f t="shared" si="89"/>
        <v>0</v>
      </c>
    </row>
    <row r="2828" spans="1:17" x14ac:dyDescent="0.25">
      <c r="A2828" s="105">
        <v>43167</v>
      </c>
      <c r="B2828" t="s">
        <v>71</v>
      </c>
      <c r="C2828" s="108">
        <v>0.04</v>
      </c>
      <c r="D2828" s="108">
        <v>4.1500000000000002E-2</v>
      </c>
      <c r="E2828" s="108">
        <v>4.5199999999999997E-2</v>
      </c>
      <c r="F2828" s="108">
        <v>4.2200000000000001E-2</v>
      </c>
      <c r="I2828" s="108">
        <v>3.8800000000000001E-2</v>
      </c>
      <c r="J2828" s="108">
        <v>0.04</v>
      </c>
      <c r="K2828" s="108">
        <v>4.1500000000000002E-2</v>
      </c>
      <c r="L2828" s="108">
        <v>4.6399999999999997E-2</v>
      </c>
      <c r="M2828" s="108">
        <v>4.2099999999999999E-2</v>
      </c>
      <c r="O2828" s="189">
        <f t="shared" si="88"/>
        <v>43160</v>
      </c>
      <c r="Q2828" s="185">
        <f t="shared" si="89"/>
        <v>0</v>
      </c>
    </row>
    <row r="2829" spans="1:17" x14ac:dyDescent="0.25">
      <c r="A2829" s="105">
        <v>43168</v>
      </c>
      <c r="B2829" t="s">
        <v>71</v>
      </c>
      <c r="C2829" s="108">
        <v>4.0300000000000002E-2</v>
      </c>
      <c r="D2829" s="108">
        <v>4.1799999999999997E-2</v>
      </c>
      <c r="E2829" s="108">
        <v>4.5499999999999999E-2</v>
      </c>
      <c r="F2829" s="108">
        <v>4.2500000000000003E-2</v>
      </c>
      <c r="I2829" s="108">
        <v>3.9E-2</v>
      </c>
      <c r="J2829" s="108">
        <v>4.0300000000000002E-2</v>
      </c>
      <c r="K2829" s="108">
        <v>4.1799999999999997E-2</v>
      </c>
      <c r="L2829" s="108">
        <v>4.6699999999999998E-2</v>
      </c>
      <c r="M2829" s="108">
        <v>4.24E-2</v>
      </c>
      <c r="O2829" s="189">
        <f t="shared" si="88"/>
        <v>43160</v>
      </c>
      <c r="Q2829" s="185">
        <f t="shared" si="89"/>
        <v>0</v>
      </c>
    </row>
    <row r="2830" spans="1:17" x14ac:dyDescent="0.25">
      <c r="A2830" s="105">
        <v>43171</v>
      </c>
      <c r="B2830" t="s">
        <v>71</v>
      </c>
      <c r="C2830" s="108">
        <v>0.04</v>
      </c>
      <c r="D2830" s="108">
        <v>4.1500000000000002E-2</v>
      </c>
      <c r="E2830" s="108">
        <v>4.53E-2</v>
      </c>
      <c r="F2830" s="108">
        <v>4.2299999999999997E-2</v>
      </c>
      <c r="I2830" s="108">
        <v>3.8699999999999998E-2</v>
      </c>
      <c r="J2830" s="108">
        <v>4.0099999999999997E-2</v>
      </c>
      <c r="K2830" s="108">
        <v>4.1599999999999998E-2</v>
      </c>
      <c r="L2830" s="108">
        <v>4.6600000000000003E-2</v>
      </c>
      <c r="M2830" s="108">
        <v>4.2200000000000001E-2</v>
      </c>
      <c r="O2830" s="189">
        <f t="shared" si="88"/>
        <v>43160</v>
      </c>
      <c r="Q2830" s="185">
        <f t="shared" si="89"/>
        <v>9.9999999999995925E-5</v>
      </c>
    </row>
    <row r="2831" spans="1:17" x14ac:dyDescent="0.25">
      <c r="A2831" s="105">
        <v>43172</v>
      </c>
      <c r="B2831" t="s">
        <v>71</v>
      </c>
      <c r="C2831" s="108">
        <v>3.9699999999999999E-2</v>
      </c>
      <c r="D2831" s="108">
        <v>4.1300000000000003E-2</v>
      </c>
      <c r="E2831" s="108">
        <v>4.5199999999999997E-2</v>
      </c>
      <c r="F2831" s="108">
        <v>4.2099999999999999E-2</v>
      </c>
      <c r="I2831" s="108">
        <v>3.8600000000000002E-2</v>
      </c>
      <c r="J2831" s="108">
        <v>3.9899999999999998E-2</v>
      </c>
      <c r="K2831" s="108">
        <v>4.1300000000000003E-2</v>
      </c>
      <c r="L2831" s="108">
        <v>4.6399999999999997E-2</v>
      </c>
      <c r="M2831" s="108">
        <v>4.2000000000000003E-2</v>
      </c>
      <c r="O2831" s="189">
        <f t="shared" si="88"/>
        <v>43160</v>
      </c>
      <c r="Q2831" s="185">
        <f t="shared" si="89"/>
        <v>0</v>
      </c>
    </row>
    <row r="2832" spans="1:17" x14ac:dyDescent="0.25">
      <c r="A2832" s="105">
        <v>43173</v>
      </c>
      <c r="B2832" t="s">
        <v>71</v>
      </c>
      <c r="C2832" s="108">
        <v>3.9300000000000002E-2</v>
      </c>
      <c r="D2832" s="108">
        <v>4.1000000000000002E-2</v>
      </c>
      <c r="E2832" s="108">
        <v>4.48E-2</v>
      </c>
      <c r="F2832" s="108">
        <v>4.1700000000000001E-2</v>
      </c>
      <c r="I2832" s="108">
        <v>3.85E-2</v>
      </c>
      <c r="J2832" s="108">
        <v>3.95E-2</v>
      </c>
      <c r="K2832" s="108">
        <v>4.1000000000000002E-2</v>
      </c>
      <c r="L2832" s="108">
        <v>4.6100000000000002E-2</v>
      </c>
      <c r="M2832" s="108">
        <v>4.1700000000000001E-2</v>
      </c>
      <c r="O2832" s="189">
        <f t="shared" si="88"/>
        <v>43160</v>
      </c>
      <c r="Q2832" s="185">
        <f t="shared" si="89"/>
        <v>0</v>
      </c>
    </row>
    <row r="2833" spans="1:17" x14ac:dyDescent="0.25">
      <c r="A2833" s="105">
        <v>43174</v>
      </c>
      <c r="B2833" t="s">
        <v>71</v>
      </c>
      <c r="C2833" s="108">
        <v>3.9399999999999998E-2</v>
      </c>
      <c r="D2833" s="108">
        <v>4.1000000000000002E-2</v>
      </c>
      <c r="E2833" s="108">
        <v>4.5100000000000001E-2</v>
      </c>
      <c r="F2833" s="108">
        <v>4.1799999999999997E-2</v>
      </c>
      <c r="I2833" s="108">
        <v>3.8600000000000002E-2</v>
      </c>
      <c r="J2833" s="108">
        <v>3.95E-2</v>
      </c>
      <c r="K2833" s="108">
        <v>4.1099999999999998E-2</v>
      </c>
      <c r="L2833" s="108">
        <v>4.6300000000000001E-2</v>
      </c>
      <c r="M2833" s="108">
        <v>4.1799999999999997E-2</v>
      </c>
      <c r="O2833" s="189">
        <f t="shared" si="88"/>
        <v>43160</v>
      </c>
      <c r="Q2833" s="185">
        <f t="shared" si="89"/>
        <v>9.9999999999995925E-5</v>
      </c>
    </row>
    <row r="2834" spans="1:17" x14ac:dyDescent="0.25">
      <c r="A2834" s="105">
        <v>43175</v>
      </c>
      <c r="B2834" t="s">
        <v>71</v>
      </c>
      <c r="C2834" s="108">
        <v>3.95E-2</v>
      </c>
      <c r="D2834" s="108">
        <v>4.1200000000000001E-2</v>
      </c>
      <c r="E2834" s="108">
        <v>4.5199999999999997E-2</v>
      </c>
      <c r="F2834" s="108">
        <v>4.2000000000000003E-2</v>
      </c>
      <c r="I2834" s="108">
        <v>3.8699999999999998E-2</v>
      </c>
      <c r="J2834" s="108">
        <v>3.9600000000000003E-2</v>
      </c>
      <c r="K2834" s="108">
        <v>4.1300000000000003E-2</v>
      </c>
      <c r="L2834" s="108">
        <v>4.6399999999999997E-2</v>
      </c>
      <c r="M2834" s="108">
        <v>4.19E-2</v>
      </c>
      <c r="O2834" s="189">
        <f t="shared" si="88"/>
        <v>43160</v>
      </c>
      <c r="Q2834" s="185">
        <f t="shared" si="89"/>
        <v>1.0000000000000286E-4</v>
      </c>
    </row>
    <row r="2835" spans="1:17" x14ac:dyDescent="0.25">
      <c r="A2835" s="105">
        <v>43178</v>
      </c>
      <c r="B2835" t="s">
        <v>71</v>
      </c>
      <c r="C2835" s="108">
        <v>3.9600000000000003E-2</v>
      </c>
      <c r="D2835" s="108">
        <v>4.1200000000000001E-2</v>
      </c>
      <c r="E2835" s="108">
        <v>4.53E-2</v>
      </c>
      <c r="F2835" s="108">
        <v>4.2000000000000003E-2</v>
      </c>
      <c r="I2835" s="108">
        <v>3.85E-2</v>
      </c>
      <c r="J2835" s="108">
        <v>3.9699999999999999E-2</v>
      </c>
      <c r="K2835" s="108">
        <v>4.1300000000000003E-2</v>
      </c>
      <c r="L2835" s="108">
        <v>4.65E-2</v>
      </c>
      <c r="M2835" s="108">
        <v>4.19E-2</v>
      </c>
      <c r="O2835" s="189">
        <f t="shared" ref="O2835:O2863" si="90">DATE(YEAR(A2835),MONTH(A2835),1)</f>
        <v>43160</v>
      </c>
      <c r="Q2835" s="185">
        <f t="shared" ref="Q2835:Q2863" si="91">K2835-D2835</f>
        <v>1.0000000000000286E-4</v>
      </c>
    </row>
    <row r="2836" spans="1:17" x14ac:dyDescent="0.25">
      <c r="A2836" s="105">
        <v>43179</v>
      </c>
      <c r="B2836" t="s">
        <v>71</v>
      </c>
      <c r="C2836" s="108">
        <v>0.04</v>
      </c>
      <c r="D2836" s="108">
        <v>4.1599999999999998E-2</v>
      </c>
      <c r="E2836" s="108">
        <v>4.5699999999999998E-2</v>
      </c>
      <c r="F2836" s="108">
        <v>4.24E-2</v>
      </c>
      <c r="I2836" s="108">
        <v>3.8699999999999998E-2</v>
      </c>
      <c r="J2836" s="108">
        <v>4.0099999999999997E-2</v>
      </c>
      <c r="K2836" s="108">
        <v>4.1700000000000001E-2</v>
      </c>
      <c r="L2836" s="108">
        <v>4.6800000000000001E-2</v>
      </c>
      <c r="M2836" s="108">
        <v>4.2299999999999997E-2</v>
      </c>
      <c r="O2836" s="189">
        <f t="shared" si="90"/>
        <v>43160</v>
      </c>
      <c r="Q2836" s="185">
        <f t="shared" si="91"/>
        <v>1.0000000000000286E-4</v>
      </c>
    </row>
    <row r="2837" spans="1:17" x14ac:dyDescent="0.25">
      <c r="A2837" s="105">
        <v>43180</v>
      </c>
      <c r="B2837" t="s">
        <v>71</v>
      </c>
      <c r="C2837" s="108">
        <v>4.02E-2</v>
      </c>
      <c r="D2837" s="108">
        <v>4.1799999999999997E-2</v>
      </c>
      <c r="E2837" s="108">
        <v>4.5999999999999999E-2</v>
      </c>
      <c r="F2837" s="108">
        <v>4.2700000000000002E-2</v>
      </c>
      <c r="I2837" s="108">
        <v>3.9100000000000003E-2</v>
      </c>
      <c r="J2837" s="108">
        <v>4.0399999999999998E-2</v>
      </c>
      <c r="K2837" s="108">
        <v>4.19E-2</v>
      </c>
      <c r="L2837" s="108">
        <v>4.7100000000000003E-2</v>
      </c>
      <c r="M2837" s="108">
        <v>4.2599999999999999E-2</v>
      </c>
      <c r="O2837" s="189">
        <f t="shared" si="90"/>
        <v>43160</v>
      </c>
      <c r="Q2837" s="185">
        <f t="shared" si="91"/>
        <v>1.0000000000000286E-4</v>
      </c>
    </row>
    <row r="2838" spans="1:17" x14ac:dyDescent="0.25">
      <c r="A2838" s="105">
        <v>43181</v>
      </c>
      <c r="B2838" t="s">
        <v>71</v>
      </c>
      <c r="C2838" s="108">
        <v>3.9600000000000003E-2</v>
      </c>
      <c r="D2838" s="108">
        <v>4.1300000000000003E-2</v>
      </c>
      <c r="E2838" s="108">
        <v>4.5499999999999999E-2</v>
      </c>
      <c r="F2838" s="108">
        <v>4.2099999999999999E-2</v>
      </c>
      <c r="I2838" s="108">
        <v>3.8600000000000002E-2</v>
      </c>
      <c r="J2838" s="108">
        <v>0.04</v>
      </c>
      <c r="K2838" s="108">
        <v>4.1500000000000002E-2</v>
      </c>
      <c r="L2838" s="108">
        <v>4.6699999999999998E-2</v>
      </c>
      <c r="M2838" s="108">
        <v>4.2099999999999999E-2</v>
      </c>
      <c r="O2838" s="189">
        <f t="shared" si="90"/>
        <v>43160</v>
      </c>
      <c r="Q2838" s="185">
        <f t="shared" si="91"/>
        <v>1.9999999999999879E-4</v>
      </c>
    </row>
    <row r="2839" spans="1:17" x14ac:dyDescent="0.25">
      <c r="A2839" s="105">
        <v>43182</v>
      </c>
      <c r="B2839" t="s">
        <v>71</v>
      </c>
      <c r="C2839" s="108">
        <v>3.9699999999999999E-2</v>
      </c>
      <c r="D2839" s="108">
        <v>4.1500000000000002E-2</v>
      </c>
      <c r="E2839" s="108">
        <v>4.5699999999999998E-2</v>
      </c>
      <c r="F2839" s="108">
        <v>4.2299999999999997E-2</v>
      </c>
      <c r="I2839" s="108">
        <v>3.8800000000000001E-2</v>
      </c>
      <c r="J2839" s="108">
        <v>4.0099999999999997E-2</v>
      </c>
      <c r="K2839" s="108">
        <v>4.1700000000000001E-2</v>
      </c>
      <c r="L2839" s="108">
        <v>4.6899999999999997E-2</v>
      </c>
      <c r="M2839" s="108">
        <v>4.2299999999999997E-2</v>
      </c>
      <c r="O2839" s="189">
        <f t="shared" si="90"/>
        <v>43160</v>
      </c>
      <c r="Q2839" s="185">
        <f t="shared" si="91"/>
        <v>1.9999999999999879E-4</v>
      </c>
    </row>
    <row r="2840" spans="1:17" x14ac:dyDescent="0.25">
      <c r="A2840" s="105">
        <v>43185</v>
      </c>
      <c r="B2840" t="s">
        <v>71</v>
      </c>
      <c r="C2840" s="108">
        <v>3.9800000000000002E-2</v>
      </c>
      <c r="D2840" s="108">
        <v>4.1500000000000002E-2</v>
      </c>
      <c r="E2840" s="108">
        <v>4.58E-2</v>
      </c>
      <c r="F2840" s="108">
        <v>4.24E-2</v>
      </c>
      <c r="I2840" s="108">
        <v>3.8899999999999997E-2</v>
      </c>
      <c r="J2840" s="108">
        <v>4.02E-2</v>
      </c>
      <c r="K2840" s="108">
        <v>4.1599999999999998E-2</v>
      </c>
      <c r="L2840" s="108">
        <v>4.6899999999999997E-2</v>
      </c>
      <c r="M2840" s="108">
        <v>4.24E-2</v>
      </c>
      <c r="O2840" s="189">
        <f t="shared" si="90"/>
        <v>43160</v>
      </c>
      <c r="Q2840" s="185">
        <f t="shared" si="91"/>
        <v>9.9999999999995925E-5</v>
      </c>
    </row>
    <row r="2841" spans="1:17" x14ac:dyDescent="0.25">
      <c r="A2841" s="105">
        <v>43186</v>
      </c>
      <c r="B2841" t="s">
        <v>71</v>
      </c>
      <c r="C2841" s="108">
        <v>3.95E-2</v>
      </c>
      <c r="D2841" s="108">
        <v>4.1200000000000001E-2</v>
      </c>
      <c r="E2841" s="108">
        <v>4.53E-2</v>
      </c>
      <c r="F2841" s="108">
        <v>4.2000000000000003E-2</v>
      </c>
      <c r="I2841" s="108">
        <v>3.8300000000000001E-2</v>
      </c>
      <c r="J2841" s="108">
        <v>3.9899999999999998E-2</v>
      </c>
      <c r="K2841" s="108">
        <v>4.1300000000000003E-2</v>
      </c>
      <c r="L2841" s="108">
        <v>4.6399999999999997E-2</v>
      </c>
      <c r="M2841" s="108">
        <v>4.2000000000000003E-2</v>
      </c>
      <c r="O2841" s="189">
        <f t="shared" si="90"/>
        <v>43160</v>
      </c>
      <c r="Q2841" s="185">
        <f t="shared" si="91"/>
        <v>1.0000000000000286E-4</v>
      </c>
    </row>
    <row r="2842" spans="1:17" x14ac:dyDescent="0.25">
      <c r="A2842" s="105">
        <v>43187</v>
      </c>
      <c r="B2842" t="s">
        <v>71</v>
      </c>
      <c r="C2842" s="108">
        <v>3.95E-2</v>
      </c>
      <c r="D2842" s="108">
        <v>4.1099999999999998E-2</v>
      </c>
      <c r="E2842" s="108">
        <v>4.5199999999999997E-2</v>
      </c>
      <c r="F2842" s="108">
        <v>4.19E-2</v>
      </c>
      <c r="I2842" s="108">
        <v>3.8199999999999998E-2</v>
      </c>
      <c r="J2842" s="108">
        <v>3.9800000000000002E-2</v>
      </c>
      <c r="K2842" s="108">
        <v>4.1200000000000001E-2</v>
      </c>
      <c r="L2842" s="108">
        <v>4.6300000000000001E-2</v>
      </c>
      <c r="M2842" s="108">
        <v>4.1799999999999997E-2</v>
      </c>
      <c r="O2842" s="189">
        <f t="shared" si="90"/>
        <v>43160</v>
      </c>
      <c r="Q2842" s="185">
        <f t="shared" si="91"/>
        <v>1.0000000000000286E-4</v>
      </c>
    </row>
    <row r="2843" spans="1:17" x14ac:dyDescent="0.25">
      <c r="A2843" s="105">
        <v>43188</v>
      </c>
      <c r="B2843" t="s">
        <v>71</v>
      </c>
      <c r="C2843" s="108">
        <v>3.9E-2</v>
      </c>
      <c r="D2843" s="108">
        <v>4.07E-2</v>
      </c>
      <c r="E2843" s="108">
        <v>4.48E-2</v>
      </c>
      <c r="F2843" s="108">
        <v>4.1500000000000002E-2</v>
      </c>
      <c r="I2843" s="108">
        <v>3.7699999999999997E-2</v>
      </c>
      <c r="J2843" s="108">
        <v>3.9199999999999999E-2</v>
      </c>
      <c r="K2843" s="108">
        <v>4.0800000000000003E-2</v>
      </c>
      <c r="L2843" s="108">
        <v>4.5900000000000003E-2</v>
      </c>
      <c r="M2843" s="108">
        <v>4.1399999999999999E-2</v>
      </c>
      <c r="O2843" s="189">
        <f t="shared" si="90"/>
        <v>43160</v>
      </c>
      <c r="Q2843" s="185">
        <f t="shared" si="91"/>
        <v>1.0000000000000286E-4</v>
      </c>
    </row>
    <row r="2844" spans="1:17" x14ac:dyDescent="0.25">
      <c r="A2844" s="105">
        <v>43192</v>
      </c>
      <c r="B2844" t="s">
        <v>71</v>
      </c>
      <c r="C2844" s="108">
        <v>3.9199999999999999E-2</v>
      </c>
      <c r="D2844" s="108">
        <v>4.07E-2</v>
      </c>
      <c r="E2844" s="108">
        <v>4.4900000000000002E-2</v>
      </c>
      <c r="F2844" s="108">
        <v>4.1599999999999998E-2</v>
      </c>
      <c r="I2844" s="108">
        <v>3.78E-2</v>
      </c>
      <c r="J2844" s="108">
        <v>3.9300000000000002E-2</v>
      </c>
      <c r="K2844" s="108">
        <v>4.0800000000000003E-2</v>
      </c>
      <c r="L2844" s="108">
        <v>4.5900000000000003E-2</v>
      </c>
      <c r="M2844" s="108">
        <v>4.1399999999999999E-2</v>
      </c>
      <c r="O2844" s="189">
        <f t="shared" si="90"/>
        <v>43191</v>
      </c>
      <c r="Q2844" s="185">
        <f t="shared" si="91"/>
        <v>1.0000000000000286E-4</v>
      </c>
    </row>
    <row r="2845" spans="1:17" x14ac:dyDescent="0.25">
      <c r="A2845" s="105">
        <v>43193</v>
      </c>
      <c r="B2845" t="s">
        <v>71</v>
      </c>
      <c r="C2845" s="108">
        <v>3.9600000000000003E-2</v>
      </c>
      <c r="D2845" s="108">
        <v>4.1200000000000001E-2</v>
      </c>
      <c r="E2845" s="108">
        <v>4.53E-2</v>
      </c>
      <c r="F2845" s="108">
        <v>4.2000000000000003E-2</v>
      </c>
      <c r="I2845" s="108">
        <v>3.8100000000000002E-2</v>
      </c>
      <c r="J2845" s="108">
        <v>3.9899999999999998E-2</v>
      </c>
      <c r="K2845" s="108">
        <v>4.1200000000000001E-2</v>
      </c>
      <c r="L2845" s="108">
        <v>4.6300000000000001E-2</v>
      </c>
      <c r="M2845" s="108">
        <v>4.19E-2</v>
      </c>
      <c r="O2845" s="189">
        <f t="shared" si="90"/>
        <v>43191</v>
      </c>
      <c r="Q2845" s="185">
        <f t="shared" si="91"/>
        <v>0</v>
      </c>
    </row>
    <row r="2846" spans="1:17" x14ac:dyDescent="0.25">
      <c r="A2846" s="105">
        <v>43194</v>
      </c>
      <c r="B2846" t="s">
        <v>71</v>
      </c>
      <c r="C2846" s="108">
        <v>3.9699999999999999E-2</v>
      </c>
      <c r="D2846" s="108">
        <v>4.1300000000000003E-2</v>
      </c>
      <c r="E2846" s="108">
        <v>4.5400000000000003E-2</v>
      </c>
      <c r="F2846" s="108">
        <v>4.2099999999999999E-2</v>
      </c>
      <c r="I2846" s="108">
        <v>3.8100000000000002E-2</v>
      </c>
      <c r="J2846" s="108">
        <v>3.9899999999999998E-2</v>
      </c>
      <c r="K2846" s="108">
        <v>4.1300000000000003E-2</v>
      </c>
      <c r="L2846" s="108">
        <v>4.6399999999999997E-2</v>
      </c>
      <c r="M2846" s="108">
        <v>4.19E-2</v>
      </c>
      <c r="O2846" s="189">
        <f t="shared" si="90"/>
        <v>43191</v>
      </c>
      <c r="Q2846" s="185">
        <f t="shared" si="91"/>
        <v>0</v>
      </c>
    </row>
    <row r="2847" spans="1:17" x14ac:dyDescent="0.25">
      <c r="A2847" s="105">
        <v>43195</v>
      </c>
      <c r="B2847" t="s">
        <v>71</v>
      </c>
      <c r="C2847" s="108">
        <v>4.0099999999999997E-2</v>
      </c>
      <c r="D2847" s="108">
        <v>4.1700000000000001E-2</v>
      </c>
      <c r="E2847" s="108">
        <v>4.5900000000000003E-2</v>
      </c>
      <c r="F2847" s="108">
        <v>4.2599999999999999E-2</v>
      </c>
      <c r="I2847" s="108">
        <v>3.8300000000000001E-2</v>
      </c>
      <c r="J2847" s="108">
        <v>4.0300000000000002E-2</v>
      </c>
      <c r="K2847" s="108">
        <v>4.1700000000000001E-2</v>
      </c>
      <c r="L2847" s="108">
        <v>4.6699999999999998E-2</v>
      </c>
      <c r="M2847" s="108">
        <v>4.2299999999999997E-2</v>
      </c>
      <c r="O2847" s="189">
        <f t="shared" si="90"/>
        <v>43191</v>
      </c>
      <c r="Q2847" s="185">
        <f t="shared" si="91"/>
        <v>0</v>
      </c>
    </row>
    <row r="2848" spans="1:17" x14ac:dyDescent="0.25">
      <c r="A2848" s="105">
        <v>43196</v>
      </c>
      <c r="B2848" t="s">
        <v>71</v>
      </c>
      <c r="C2848" s="108">
        <v>3.9600000000000003E-2</v>
      </c>
      <c r="D2848" s="108">
        <v>4.1200000000000001E-2</v>
      </c>
      <c r="E2848" s="108">
        <v>4.53E-2</v>
      </c>
      <c r="F2848" s="108">
        <v>4.2000000000000003E-2</v>
      </c>
      <c r="I2848" s="108">
        <v>3.78E-2</v>
      </c>
      <c r="J2848" s="108">
        <v>3.9699999999999999E-2</v>
      </c>
      <c r="K2848" s="108">
        <v>4.1200000000000001E-2</v>
      </c>
      <c r="L2848" s="108">
        <v>4.6100000000000002E-2</v>
      </c>
      <c r="M2848" s="108">
        <v>4.1700000000000001E-2</v>
      </c>
      <c r="O2848" s="189">
        <f t="shared" si="90"/>
        <v>43191</v>
      </c>
      <c r="Q2848" s="185">
        <f t="shared" si="91"/>
        <v>0</v>
      </c>
    </row>
    <row r="2849" spans="1:17" x14ac:dyDescent="0.25">
      <c r="A2849" s="105">
        <v>43199</v>
      </c>
      <c r="B2849" t="s">
        <v>71</v>
      </c>
      <c r="C2849" s="108">
        <v>3.9600000000000003E-2</v>
      </c>
      <c r="D2849" s="108">
        <v>4.1200000000000001E-2</v>
      </c>
      <c r="E2849" s="108">
        <v>4.53E-2</v>
      </c>
      <c r="F2849" s="108">
        <v>4.2000000000000003E-2</v>
      </c>
      <c r="I2849" s="108">
        <v>3.7600000000000001E-2</v>
      </c>
      <c r="J2849" s="108">
        <v>3.9699999999999999E-2</v>
      </c>
      <c r="K2849" s="108">
        <v>4.1099999999999998E-2</v>
      </c>
      <c r="L2849" s="108">
        <v>4.6100000000000002E-2</v>
      </c>
      <c r="M2849" s="108">
        <v>4.1700000000000001E-2</v>
      </c>
      <c r="O2849" s="189">
        <f t="shared" si="90"/>
        <v>43191</v>
      </c>
      <c r="Q2849" s="185">
        <f t="shared" si="91"/>
        <v>-1.0000000000000286E-4</v>
      </c>
    </row>
    <row r="2850" spans="1:17" x14ac:dyDescent="0.25">
      <c r="A2850" s="105">
        <v>43200</v>
      </c>
      <c r="B2850" t="s">
        <v>71</v>
      </c>
      <c r="C2850" s="108">
        <v>3.95E-2</v>
      </c>
      <c r="D2850" s="108">
        <v>4.1200000000000001E-2</v>
      </c>
      <c r="E2850" s="108">
        <v>4.5199999999999997E-2</v>
      </c>
      <c r="F2850" s="108">
        <v>4.2000000000000003E-2</v>
      </c>
      <c r="I2850" s="108">
        <v>3.7699999999999997E-2</v>
      </c>
      <c r="J2850" s="108">
        <v>3.9600000000000003E-2</v>
      </c>
      <c r="K2850" s="108">
        <v>4.1099999999999998E-2</v>
      </c>
      <c r="L2850" s="108">
        <v>4.5999999999999999E-2</v>
      </c>
      <c r="M2850" s="108">
        <v>4.1700000000000001E-2</v>
      </c>
      <c r="O2850" s="189">
        <f t="shared" si="90"/>
        <v>43191</v>
      </c>
      <c r="Q2850" s="185">
        <f t="shared" si="91"/>
        <v>-1.0000000000000286E-4</v>
      </c>
    </row>
    <row r="2851" spans="1:17" x14ac:dyDescent="0.25">
      <c r="A2851" s="105">
        <v>43201</v>
      </c>
      <c r="B2851" t="s">
        <v>71</v>
      </c>
      <c r="C2851" s="108">
        <v>3.9199999999999999E-2</v>
      </c>
      <c r="D2851" s="108">
        <v>4.1000000000000002E-2</v>
      </c>
      <c r="E2851" s="108">
        <v>4.5100000000000001E-2</v>
      </c>
      <c r="F2851" s="108">
        <v>4.1799999999999997E-2</v>
      </c>
      <c r="I2851" s="108">
        <v>3.7499999999999999E-2</v>
      </c>
      <c r="J2851" s="108">
        <v>3.9300000000000002E-2</v>
      </c>
      <c r="K2851" s="108">
        <v>4.0899999999999999E-2</v>
      </c>
      <c r="L2851" s="108">
        <v>4.5900000000000003E-2</v>
      </c>
      <c r="M2851" s="108">
        <v>4.1500000000000002E-2</v>
      </c>
      <c r="O2851" s="189">
        <f t="shared" si="90"/>
        <v>43191</v>
      </c>
      <c r="Q2851" s="185">
        <f t="shared" si="91"/>
        <v>-1.0000000000000286E-4</v>
      </c>
    </row>
    <row r="2852" spans="1:17" x14ac:dyDescent="0.25">
      <c r="A2852" s="105">
        <v>43202</v>
      </c>
      <c r="B2852" t="s">
        <v>71</v>
      </c>
      <c r="C2852" s="108">
        <v>3.95E-2</v>
      </c>
      <c r="D2852" s="108">
        <v>4.1399999999999999E-2</v>
      </c>
      <c r="E2852" s="108">
        <v>4.5400000000000003E-2</v>
      </c>
      <c r="F2852" s="108">
        <v>4.2099999999999999E-2</v>
      </c>
      <c r="I2852" s="108">
        <v>3.7900000000000003E-2</v>
      </c>
      <c r="J2852" s="108">
        <v>3.9600000000000003E-2</v>
      </c>
      <c r="K2852" s="108">
        <v>4.1300000000000003E-2</v>
      </c>
      <c r="L2852" s="108">
        <v>4.6199999999999998E-2</v>
      </c>
      <c r="M2852" s="108">
        <v>4.1799999999999997E-2</v>
      </c>
      <c r="O2852" s="189">
        <f t="shared" si="90"/>
        <v>43191</v>
      </c>
      <c r="Q2852" s="185">
        <f t="shared" si="91"/>
        <v>-9.9999999999995925E-5</v>
      </c>
    </row>
    <row r="2853" spans="1:17" x14ac:dyDescent="0.25">
      <c r="A2853" s="105">
        <v>43203</v>
      </c>
      <c r="B2853" t="s">
        <v>71</v>
      </c>
      <c r="C2853" s="108">
        <v>3.95E-2</v>
      </c>
      <c r="D2853" s="108">
        <v>4.1300000000000003E-2</v>
      </c>
      <c r="E2853" s="108">
        <v>4.53E-2</v>
      </c>
      <c r="F2853" s="108">
        <v>4.2000000000000003E-2</v>
      </c>
      <c r="I2853" s="108">
        <v>3.7900000000000003E-2</v>
      </c>
      <c r="J2853" s="108">
        <v>3.9600000000000003E-2</v>
      </c>
      <c r="K2853" s="108">
        <v>4.1200000000000001E-2</v>
      </c>
      <c r="L2853" s="108">
        <v>4.6100000000000002E-2</v>
      </c>
      <c r="M2853" s="108">
        <v>4.1700000000000001E-2</v>
      </c>
      <c r="O2853" s="189">
        <f t="shared" si="90"/>
        <v>43191</v>
      </c>
      <c r="Q2853" s="185">
        <f t="shared" si="91"/>
        <v>-1.0000000000000286E-4</v>
      </c>
    </row>
    <row r="2854" spans="1:17" x14ac:dyDescent="0.25">
      <c r="A2854" s="105">
        <v>43206</v>
      </c>
      <c r="B2854" t="s">
        <v>71</v>
      </c>
      <c r="C2854" s="108">
        <v>3.9399999999999998E-2</v>
      </c>
      <c r="D2854" s="108">
        <v>4.1300000000000003E-2</v>
      </c>
      <c r="E2854" s="108">
        <v>4.5199999999999997E-2</v>
      </c>
      <c r="F2854" s="108">
        <v>4.2000000000000003E-2</v>
      </c>
      <c r="I2854" s="108">
        <v>3.7900000000000003E-2</v>
      </c>
      <c r="J2854" s="108">
        <v>3.95E-2</v>
      </c>
      <c r="K2854" s="108">
        <v>4.1200000000000001E-2</v>
      </c>
      <c r="L2854" s="108">
        <v>4.5999999999999999E-2</v>
      </c>
      <c r="M2854" s="108">
        <v>4.1700000000000001E-2</v>
      </c>
      <c r="O2854" s="189">
        <f t="shared" si="90"/>
        <v>43191</v>
      </c>
      <c r="Q2854" s="185">
        <f t="shared" si="91"/>
        <v>-1.0000000000000286E-4</v>
      </c>
    </row>
    <row r="2855" spans="1:17" x14ac:dyDescent="0.25">
      <c r="A2855" s="105">
        <v>43207</v>
      </c>
      <c r="B2855" t="s">
        <v>71</v>
      </c>
      <c r="C2855" s="108">
        <v>3.9100000000000003E-2</v>
      </c>
      <c r="D2855" s="108">
        <v>4.1000000000000002E-2</v>
      </c>
      <c r="E2855" s="108">
        <v>4.4900000000000002E-2</v>
      </c>
      <c r="F2855" s="108">
        <v>4.1700000000000001E-2</v>
      </c>
      <c r="I2855" s="108">
        <v>3.7600000000000001E-2</v>
      </c>
      <c r="J2855" s="108">
        <v>3.9300000000000002E-2</v>
      </c>
      <c r="K2855" s="108">
        <v>4.0899999999999999E-2</v>
      </c>
      <c r="L2855" s="108">
        <v>4.58E-2</v>
      </c>
      <c r="M2855" s="108">
        <v>4.1399999999999999E-2</v>
      </c>
      <c r="O2855" s="189">
        <f t="shared" si="90"/>
        <v>43191</v>
      </c>
      <c r="Q2855" s="185">
        <f t="shared" si="91"/>
        <v>-1.0000000000000286E-4</v>
      </c>
    </row>
    <row r="2856" spans="1:17" x14ac:dyDescent="0.25">
      <c r="A2856" s="105">
        <v>43208</v>
      </c>
      <c r="B2856" t="s">
        <v>71</v>
      </c>
      <c r="C2856" s="108">
        <v>3.95E-2</v>
      </c>
      <c r="D2856" s="108">
        <v>4.1399999999999999E-2</v>
      </c>
      <c r="E2856" s="108">
        <v>4.5400000000000003E-2</v>
      </c>
      <c r="F2856" s="108">
        <v>4.2099999999999999E-2</v>
      </c>
      <c r="I2856" s="108">
        <v>3.8100000000000002E-2</v>
      </c>
      <c r="J2856" s="108">
        <v>3.9699999999999999E-2</v>
      </c>
      <c r="K2856" s="108">
        <v>4.1399999999999999E-2</v>
      </c>
      <c r="L2856" s="108">
        <v>4.6300000000000001E-2</v>
      </c>
      <c r="M2856" s="108">
        <v>4.19E-2</v>
      </c>
      <c r="O2856" s="189">
        <f t="shared" si="90"/>
        <v>43191</v>
      </c>
      <c r="Q2856" s="185">
        <f t="shared" si="91"/>
        <v>0</v>
      </c>
    </row>
    <row r="2857" spans="1:17" x14ac:dyDescent="0.25">
      <c r="A2857" s="105">
        <v>43209</v>
      </c>
      <c r="B2857" t="s">
        <v>71</v>
      </c>
      <c r="C2857" s="108">
        <v>4.0099999999999997E-2</v>
      </c>
      <c r="D2857" s="108">
        <v>4.2000000000000003E-2</v>
      </c>
      <c r="E2857" s="108">
        <v>4.5999999999999999E-2</v>
      </c>
      <c r="F2857" s="108">
        <v>4.2700000000000002E-2</v>
      </c>
      <c r="I2857" s="108">
        <v>3.8899999999999997E-2</v>
      </c>
      <c r="J2857" s="108">
        <v>4.0399999999999998E-2</v>
      </c>
      <c r="K2857" s="108">
        <v>4.2000000000000003E-2</v>
      </c>
      <c r="L2857" s="108">
        <v>4.6899999999999997E-2</v>
      </c>
      <c r="M2857" s="108">
        <v>4.2500000000000003E-2</v>
      </c>
      <c r="O2857" s="189">
        <f t="shared" si="90"/>
        <v>43191</v>
      </c>
      <c r="Q2857" s="185">
        <f t="shared" si="91"/>
        <v>0</v>
      </c>
    </row>
    <row r="2858" spans="1:17" x14ac:dyDescent="0.25">
      <c r="A2858" s="105">
        <v>43210</v>
      </c>
      <c r="B2858" t="s">
        <v>71</v>
      </c>
      <c r="C2858" s="108">
        <v>4.0399999999999998E-2</v>
      </c>
      <c r="D2858" s="108">
        <v>4.2299999999999997E-2</v>
      </c>
      <c r="E2858" s="108">
        <v>4.6399999999999997E-2</v>
      </c>
      <c r="F2858" s="108">
        <v>4.2999999999999997E-2</v>
      </c>
      <c r="I2858" s="108">
        <v>3.9E-2</v>
      </c>
      <c r="J2858" s="108">
        <v>4.07E-2</v>
      </c>
      <c r="K2858" s="108">
        <v>4.24E-2</v>
      </c>
      <c r="L2858" s="108">
        <v>4.7399999999999998E-2</v>
      </c>
      <c r="M2858" s="108">
        <v>4.2900000000000001E-2</v>
      </c>
      <c r="O2858" s="189">
        <f t="shared" si="90"/>
        <v>43191</v>
      </c>
      <c r="Q2858" s="185">
        <f t="shared" si="91"/>
        <v>1.0000000000000286E-4</v>
      </c>
    </row>
    <row r="2859" spans="1:17" x14ac:dyDescent="0.25">
      <c r="A2859" s="105">
        <v>43213</v>
      </c>
      <c r="B2859" t="s">
        <v>71</v>
      </c>
      <c r="C2859" s="108">
        <v>4.0500000000000001E-2</v>
      </c>
      <c r="D2859" s="108">
        <v>4.24E-2</v>
      </c>
      <c r="E2859" s="108">
        <v>4.6399999999999997E-2</v>
      </c>
      <c r="F2859" s="108">
        <v>4.3099999999999999E-2</v>
      </c>
      <c r="I2859" s="108">
        <v>3.9399999999999998E-2</v>
      </c>
      <c r="J2859" s="108">
        <v>4.0800000000000003E-2</v>
      </c>
      <c r="K2859" s="108">
        <v>4.2500000000000003E-2</v>
      </c>
      <c r="L2859" s="108">
        <v>4.7399999999999998E-2</v>
      </c>
      <c r="M2859" s="108">
        <v>4.2999999999999997E-2</v>
      </c>
      <c r="O2859" s="189">
        <f t="shared" si="90"/>
        <v>43191</v>
      </c>
      <c r="Q2859" s="185">
        <f t="shared" si="91"/>
        <v>1.0000000000000286E-4</v>
      </c>
    </row>
    <row r="2860" spans="1:17" x14ac:dyDescent="0.25">
      <c r="A2860" s="105">
        <v>43214</v>
      </c>
      <c r="B2860" t="s">
        <v>71</v>
      </c>
      <c r="C2860" s="108">
        <v>4.07E-2</v>
      </c>
      <c r="D2860" s="108">
        <v>4.2599999999999999E-2</v>
      </c>
      <c r="E2860" s="108">
        <v>4.6600000000000003E-2</v>
      </c>
      <c r="F2860" s="108">
        <v>4.3299999999999998E-2</v>
      </c>
      <c r="I2860" s="108">
        <v>3.9399999999999998E-2</v>
      </c>
      <c r="J2860" s="108">
        <v>4.1000000000000002E-2</v>
      </c>
      <c r="K2860" s="108">
        <v>4.2700000000000002E-2</v>
      </c>
      <c r="L2860" s="108">
        <v>4.7699999999999999E-2</v>
      </c>
      <c r="M2860" s="108">
        <v>4.3200000000000002E-2</v>
      </c>
      <c r="O2860" s="189">
        <f t="shared" si="90"/>
        <v>43191</v>
      </c>
      <c r="Q2860" s="185">
        <f t="shared" si="91"/>
        <v>1.0000000000000286E-4</v>
      </c>
    </row>
    <row r="2861" spans="1:17" x14ac:dyDescent="0.25">
      <c r="A2861" s="105">
        <v>43215</v>
      </c>
      <c r="B2861" t="s">
        <v>71</v>
      </c>
      <c r="C2861" s="108">
        <v>4.1200000000000001E-2</v>
      </c>
      <c r="D2861" s="108">
        <v>4.2999999999999997E-2</v>
      </c>
      <c r="E2861" s="108">
        <v>4.7100000000000003E-2</v>
      </c>
      <c r="F2861" s="108">
        <v>4.3799999999999999E-2</v>
      </c>
      <c r="I2861" s="108">
        <v>3.9899999999999998E-2</v>
      </c>
      <c r="J2861" s="108">
        <v>4.1599999999999998E-2</v>
      </c>
      <c r="K2861" s="108">
        <v>4.3200000000000002E-2</v>
      </c>
      <c r="L2861" s="108">
        <v>4.8300000000000003E-2</v>
      </c>
      <c r="M2861" s="108">
        <v>4.3700000000000003E-2</v>
      </c>
      <c r="O2861" s="189">
        <f t="shared" si="90"/>
        <v>43191</v>
      </c>
      <c r="Q2861" s="185">
        <f t="shared" si="91"/>
        <v>2.0000000000000573E-4</v>
      </c>
    </row>
    <row r="2862" spans="1:17" x14ac:dyDescent="0.25">
      <c r="A2862" s="105">
        <v>43216</v>
      </c>
      <c r="B2862" t="s">
        <v>71</v>
      </c>
      <c r="C2862" s="108">
        <v>4.0899999999999999E-2</v>
      </c>
      <c r="D2862" s="108">
        <v>4.2700000000000002E-2</v>
      </c>
      <c r="E2862" s="108">
        <v>4.6899999999999997E-2</v>
      </c>
      <c r="F2862" s="108">
        <v>4.3499999999999997E-2</v>
      </c>
      <c r="I2862" s="108">
        <v>3.9899999999999998E-2</v>
      </c>
      <c r="J2862" s="108">
        <v>4.1200000000000001E-2</v>
      </c>
      <c r="K2862" s="108">
        <v>4.2900000000000001E-2</v>
      </c>
      <c r="L2862" s="108">
        <v>4.8000000000000001E-2</v>
      </c>
      <c r="M2862" s="108">
        <v>4.3499999999999997E-2</v>
      </c>
      <c r="O2862" s="189">
        <f t="shared" si="90"/>
        <v>43191</v>
      </c>
      <c r="Q2862" s="185">
        <f t="shared" si="91"/>
        <v>1.9999999999999879E-4</v>
      </c>
    </row>
    <row r="2863" spans="1:17" x14ac:dyDescent="0.25">
      <c r="A2863" s="105">
        <v>43217</v>
      </c>
      <c r="B2863" t="s">
        <v>71</v>
      </c>
      <c r="C2863" s="108">
        <v>4.0399999999999998E-2</v>
      </c>
      <c r="D2863" s="108">
        <v>4.2200000000000001E-2</v>
      </c>
      <c r="E2863" s="108">
        <v>4.65E-2</v>
      </c>
      <c r="F2863" s="108">
        <v>4.2999999999999997E-2</v>
      </c>
      <c r="I2863" s="108">
        <v>3.9399999999999998E-2</v>
      </c>
      <c r="J2863" s="108">
        <v>4.07E-2</v>
      </c>
      <c r="K2863" s="108">
        <v>4.24E-2</v>
      </c>
      <c r="L2863" s="108">
        <v>4.7600000000000003E-2</v>
      </c>
      <c r="M2863" s="108">
        <v>4.2999999999999997E-2</v>
      </c>
      <c r="O2863" s="189">
        <f t="shared" si="90"/>
        <v>43191</v>
      </c>
      <c r="Q2863" s="185">
        <f t="shared" si="91"/>
        <v>1.9999999999999879E-4</v>
      </c>
    </row>
    <row r="2864" spans="1:17" x14ac:dyDescent="0.25">
      <c r="A2864" s="105">
        <v>43220</v>
      </c>
      <c r="B2864" t="s">
        <v>71</v>
      </c>
      <c r="C2864" s="108">
        <v>4.0099999999999997E-2</v>
      </c>
      <c r="D2864" s="108">
        <v>4.19E-2</v>
      </c>
      <c r="E2864" s="108">
        <v>4.6300000000000001E-2</v>
      </c>
      <c r="F2864" s="108">
        <v>4.2799999999999998E-2</v>
      </c>
      <c r="I2864" s="108">
        <v>3.95E-2</v>
      </c>
      <c r="J2864" s="108">
        <v>4.0599999999999997E-2</v>
      </c>
      <c r="K2864" s="108">
        <v>4.2200000000000001E-2</v>
      </c>
      <c r="L2864" s="108">
        <v>4.7399999999999998E-2</v>
      </c>
      <c r="M2864" s="108">
        <v>4.2799999999999998E-2</v>
      </c>
      <c r="O2864" s="189">
        <f t="shared" ref="O2864:O2883" si="92">DATE(YEAR(A2864),MONTH(A2864),1)</f>
        <v>43191</v>
      </c>
      <c r="Q2864" s="185">
        <f t="shared" ref="Q2864:Q2883" si="93">K2864-D2864</f>
        <v>3.0000000000000165E-4</v>
      </c>
    </row>
    <row r="2865" spans="1:17" x14ac:dyDescent="0.25">
      <c r="A2865" s="105">
        <v>43221</v>
      </c>
      <c r="B2865" t="s">
        <v>71</v>
      </c>
      <c r="C2865" s="108">
        <v>4.0500000000000001E-2</v>
      </c>
      <c r="D2865" s="108">
        <v>4.24E-2</v>
      </c>
      <c r="E2865" s="108">
        <v>4.6800000000000001E-2</v>
      </c>
      <c r="F2865" s="108">
        <v>4.3200000000000002E-2</v>
      </c>
      <c r="I2865" s="108">
        <v>3.9899999999999998E-2</v>
      </c>
      <c r="J2865" s="108">
        <v>4.0899999999999999E-2</v>
      </c>
      <c r="K2865" s="108">
        <v>4.2700000000000002E-2</v>
      </c>
      <c r="L2865" s="108">
        <v>4.7899999999999998E-2</v>
      </c>
      <c r="M2865" s="108">
        <v>4.3299999999999998E-2</v>
      </c>
      <c r="O2865" s="189">
        <f t="shared" si="92"/>
        <v>43221</v>
      </c>
      <c r="Q2865" s="185">
        <f t="shared" si="93"/>
        <v>3.0000000000000165E-4</v>
      </c>
    </row>
    <row r="2866" spans="1:17" x14ac:dyDescent="0.25">
      <c r="A2866" s="105">
        <v>43222</v>
      </c>
      <c r="B2866" t="s">
        <v>71</v>
      </c>
      <c r="C2866" s="108">
        <v>4.0599999999999997E-2</v>
      </c>
      <c r="D2866" s="108">
        <v>4.24E-2</v>
      </c>
      <c r="E2866" s="108">
        <v>4.6800000000000001E-2</v>
      </c>
      <c r="F2866" s="108">
        <v>4.3299999999999998E-2</v>
      </c>
      <c r="I2866" s="108">
        <v>3.9899999999999998E-2</v>
      </c>
      <c r="J2866" s="108">
        <v>4.1000000000000002E-2</v>
      </c>
      <c r="K2866" s="108">
        <v>4.2700000000000002E-2</v>
      </c>
      <c r="L2866" s="108">
        <v>4.8000000000000001E-2</v>
      </c>
      <c r="M2866" s="108">
        <v>4.3299999999999998E-2</v>
      </c>
      <c r="O2866" s="189">
        <f t="shared" si="92"/>
        <v>43221</v>
      </c>
      <c r="Q2866" s="185">
        <f t="shared" si="93"/>
        <v>3.0000000000000165E-4</v>
      </c>
    </row>
    <row r="2867" spans="1:17" x14ac:dyDescent="0.25">
      <c r="A2867" s="105">
        <v>43223</v>
      </c>
      <c r="B2867" t="s">
        <v>71</v>
      </c>
      <c r="C2867" s="108">
        <v>4.07E-2</v>
      </c>
      <c r="D2867" s="108">
        <v>4.2299999999999997E-2</v>
      </c>
      <c r="E2867" s="108">
        <v>4.6800000000000001E-2</v>
      </c>
      <c r="F2867" s="108">
        <v>4.3299999999999998E-2</v>
      </c>
      <c r="I2867" s="108">
        <v>0.04</v>
      </c>
      <c r="J2867" s="108">
        <v>4.1000000000000002E-2</v>
      </c>
      <c r="K2867" s="108">
        <v>4.2599999999999999E-2</v>
      </c>
      <c r="L2867" s="108">
        <v>4.8000000000000001E-2</v>
      </c>
      <c r="M2867" s="108">
        <v>4.3299999999999998E-2</v>
      </c>
      <c r="O2867" s="189">
        <f t="shared" si="92"/>
        <v>43221</v>
      </c>
      <c r="Q2867" s="185">
        <f t="shared" si="93"/>
        <v>3.0000000000000165E-4</v>
      </c>
    </row>
    <row r="2868" spans="1:17" x14ac:dyDescent="0.25">
      <c r="A2868" s="105">
        <v>43224</v>
      </c>
      <c r="B2868" t="s">
        <v>71</v>
      </c>
      <c r="C2868" s="108">
        <v>4.07E-2</v>
      </c>
      <c r="D2868" s="108">
        <v>4.24E-2</v>
      </c>
      <c r="E2868" s="108">
        <v>4.6899999999999997E-2</v>
      </c>
      <c r="F2868" s="108">
        <v>4.3299999999999998E-2</v>
      </c>
      <c r="I2868" s="108">
        <v>4.0099999999999997E-2</v>
      </c>
      <c r="J2868" s="108">
        <v>4.1000000000000002E-2</v>
      </c>
      <c r="K2868" s="108">
        <v>4.2700000000000002E-2</v>
      </c>
      <c r="L2868" s="108">
        <v>4.8099999999999997E-2</v>
      </c>
      <c r="M2868" s="108">
        <v>4.3400000000000001E-2</v>
      </c>
      <c r="O2868" s="189">
        <f t="shared" si="92"/>
        <v>43221</v>
      </c>
      <c r="Q2868" s="185">
        <f t="shared" si="93"/>
        <v>3.0000000000000165E-4</v>
      </c>
    </row>
    <row r="2869" spans="1:17" x14ac:dyDescent="0.25">
      <c r="A2869" s="105">
        <v>43227</v>
      </c>
      <c r="B2869" t="s">
        <v>71</v>
      </c>
      <c r="C2869" s="108">
        <v>4.0800000000000003E-2</v>
      </c>
      <c r="D2869" s="108">
        <v>4.2500000000000003E-2</v>
      </c>
      <c r="E2869" s="108">
        <v>4.6899999999999997E-2</v>
      </c>
      <c r="F2869" s="108">
        <v>4.3400000000000001E-2</v>
      </c>
      <c r="I2869" s="108">
        <v>4.0099999999999997E-2</v>
      </c>
      <c r="J2869" s="108">
        <v>4.1099999999999998E-2</v>
      </c>
      <c r="K2869" s="108">
        <v>4.2799999999999998E-2</v>
      </c>
      <c r="L2869" s="108">
        <v>4.82E-2</v>
      </c>
      <c r="M2869" s="108">
        <v>4.3499999999999997E-2</v>
      </c>
      <c r="O2869" s="189">
        <f t="shared" si="92"/>
        <v>43221</v>
      </c>
      <c r="Q2869" s="185">
        <f t="shared" si="93"/>
        <v>2.9999999999999472E-4</v>
      </c>
    </row>
    <row r="2870" spans="1:17" x14ac:dyDescent="0.25">
      <c r="A2870" s="105">
        <v>43228</v>
      </c>
      <c r="B2870" t="s">
        <v>71</v>
      </c>
      <c r="C2870" s="108">
        <v>4.0899999999999999E-2</v>
      </c>
      <c r="D2870" s="108">
        <v>4.2599999999999999E-2</v>
      </c>
      <c r="E2870" s="108">
        <v>4.7199999999999999E-2</v>
      </c>
      <c r="F2870" s="108">
        <v>4.36E-2</v>
      </c>
      <c r="I2870" s="108">
        <v>4.02E-2</v>
      </c>
      <c r="J2870" s="108">
        <v>4.1099999999999998E-2</v>
      </c>
      <c r="K2870" s="108">
        <v>4.2900000000000001E-2</v>
      </c>
      <c r="L2870" s="108">
        <v>4.8399999999999999E-2</v>
      </c>
      <c r="M2870" s="108">
        <v>4.36E-2</v>
      </c>
      <c r="O2870" s="189">
        <f t="shared" si="92"/>
        <v>43221</v>
      </c>
      <c r="Q2870" s="185">
        <f t="shared" si="93"/>
        <v>3.0000000000000165E-4</v>
      </c>
    </row>
    <row r="2871" spans="1:17" x14ac:dyDescent="0.25">
      <c r="A2871" s="105">
        <v>43229</v>
      </c>
      <c r="B2871" t="s">
        <v>71</v>
      </c>
      <c r="C2871" s="108">
        <v>4.1300000000000003E-2</v>
      </c>
      <c r="D2871" s="108">
        <v>4.2900000000000001E-2</v>
      </c>
      <c r="E2871" s="108">
        <v>4.7399999999999998E-2</v>
      </c>
      <c r="F2871" s="108">
        <v>4.3900000000000002E-2</v>
      </c>
      <c r="I2871" s="108">
        <v>4.0399999999999998E-2</v>
      </c>
      <c r="J2871" s="108">
        <v>4.1500000000000002E-2</v>
      </c>
      <c r="K2871" s="108">
        <v>4.3200000000000002E-2</v>
      </c>
      <c r="L2871" s="108">
        <v>4.8599999999999997E-2</v>
      </c>
      <c r="M2871" s="108">
        <v>4.3900000000000002E-2</v>
      </c>
      <c r="O2871" s="189">
        <f t="shared" si="92"/>
        <v>43221</v>
      </c>
      <c r="Q2871" s="185">
        <f t="shared" si="93"/>
        <v>3.0000000000000165E-4</v>
      </c>
    </row>
    <row r="2872" spans="1:17" x14ac:dyDescent="0.25">
      <c r="A2872" s="105">
        <v>43230</v>
      </c>
      <c r="B2872" t="s">
        <v>71</v>
      </c>
      <c r="C2872" s="108">
        <v>4.1000000000000002E-2</v>
      </c>
      <c r="D2872" s="108">
        <v>4.2700000000000002E-2</v>
      </c>
      <c r="E2872" s="108">
        <v>4.7E-2</v>
      </c>
      <c r="F2872" s="108">
        <v>4.36E-2</v>
      </c>
      <c r="I2872" s="108">
        <v>3.9899999999999998E-2</v>
      </c>
      <c r="J2872" s="108">
        <v>4.1099999999999998E-2</v>
      </c>
      <c r="K2872" s="108">
        <v>4.2900000000000001E-2</v>
      </c>
      <c r="L2872" s="108">
        <v>4.8099999999999997E-2</v>
      </c>
      <c r="M2872" s="108">
        <v>4.3499999999999997E-2</v>
      </c>
      <c r="O2872" s="189">
        <f t="shared" si="92"/>
        <v>43221</v>
      </c>
      <c r="Q2872" s="185">
        <f t="shared" si="93"/>
        <v>1.9999999999999879E-4</v>
      </c>
    </row>
    <row r="2873" spans="1:17" x14ac:dyDescent="0.25">
      <c r="A2873" s="105">
        <v>43231</v>
      </c>
      <c r="B2873" t="s">
        <v>71</v>
      </c>
      <c r="C2873" s="108">
        <v>4.0899999999999999E-2</v>
      </c>
      <c r="D2873" s="108">
        <v>4.2599999999999999E-2</v>
      </c>
      <c r="E2873" s="108">
        <v>4.6899999999999997E-2</v>
      </c>
      <c r="F2873" s="108">
        <v>4.3499999999999997E-2</v>
      </c>
      <c r="I2873" s="108">
        <v>3.9800000000000002E-2</v>
      </c>
      <c r="J2873" s="108">
        <v>4.1000000000000002E-2</v>
      </c>
      <c r="K2873" s="108">
        <v>4.2799999999999998E-2</v>
      </c>
      <c r="L2873" s="108">
        <v>4.7899999999999998E-2</v>
      </c>
      <c r="M2873" s="108">
        <v>4.3400000000000001E-2</v>
      </c>
      <c r="O2873" s="189">
        <f t="shared" si="92"/>
        <v>43221</v>
      </c>
      <c r="Q2873" s="185">
        <f t="shared" si="93"/>
        <v>1.9999999999999879E-4</v>
      </c>
    </row>
    <row r="2874" spans="1:17" x14ac:dyDescent="0.25">
      <c r="A2874" s="105">
        <v>43234</v>
      </c>
      <c r="B2874" t="s">
        <v>71</v>
      </c>
      <c r="C2874" s="108">
        <v>4.1000000000000002E-2</v>
      </c>
      <c r="D2874" s="108">
        <v>4.2799999999999998E-2</v>
      </c>
      <c r="E2874" s="108">
        <v>4.7E-2</v>
      </c>
      <c r="F2874" s="108">
        <v>4.36E-2</v>
      </c>
      <c r="I2874" s="108">
        <v>3.9899999999999998E-2</v>
      </c>
      <c r="J2874" s="108">
        <v>4.1099999999999998E-2</v>
      </c>
      <c r="K2874" s="108">
        <v>4.2900000000000001E-2</v>
      </c>
      <c r="L2874" s="108">
        <v>4.8099999999999997E-2</v>
      </c>
      <c r="M2874" s="108">
        <v>4.3499999999999997E-2</v>
      </c>
      <c r="O2874" s="189">
        <f t="shared" si="92"/>
        <v>43221</v>
      </c>
      <c r="Q2874" s="185">
        <f t="shared" si="93"/>
        <v>1.0000000000000286E-4</v>
      </c>
    </row>
    <row r="2875" spans="1:17" x14ac:dyDescent="0.25">
      <c r="A2875" s="105">
        <v>43235</v>
      </c>
      <c r="B2875" t="s">
        <v>71</v>
      </c>
      <c r="C2875" s="108">
        <v>4.1799999999999997E-2</v>
      </c>
      <c r="D2875" s="108">
        <v>4.36E-2</v>
      </c>
      <c r="E2875" s="108">
        <v>4.7800000000000002E-2</v>
      </c>
      <c r="F2875" s="108">
        <v>4.4400000000000002E-2</v>
      </c>
      <c r="I2875" s="108">
        <v>4.07E-2</v>
      </c>
      <c r="J2875" s="108">
        <v>4.19E-2</v>
      </c>
      <c r="K2875" s="108">
        <v>4.3700000000000003E-2</v>
      </c>
      <c r="L2875" s="108">
        <v>4.8899999999999999E-2</v>
      </c>
      <c r="M2875" s="108">
        <v>4.4299999999999999E-2</v>
      </c>
      <c r="O2875" s="189">
        <f t="shared" si="92"/>
        <v>43221</v>
      </c>
      <c r="Q2875" s="185">
        <f t="shared" si="93"/>
        <v>1.0000000000000286E-4</v>
      </c>
    </row>
    <row r="2876" spans="1:17" x14ac:dyDescent="0.25">
      <c r="A2876" s="105">
        <v>43236</v>
      </c>
      <c r="B2876" t="s">
        <v>71</v>
      </c>
      <c r="C2876" s="108">
        <v>4.19E-2</v>
      </c>
      <c r="D2876" s="108">
        <v>4.3700000000000003E-2</v>
      </c>
      <c r="E2876" s="108">
        <v>4.7800000000000002E-2</v>
      </c>
      <c r="F2876" s="108">
        <v>4.4499999999999998E-2</v>
      </c>
      <c r="I2876" s="108">
        <v>4.0599999999999997E-2</v>
      </c>
      <c r="J2876" s="108">
        <v>4.2000000000000003E-2</v>
      </c>
      <c r="K2876" s="108">
        <v>4.3799999999999999E-2</v>
      </c>
      <c r="L2876" s="108">
        <v>4.8899999999999999E-2</v>
      </c>
      <c r="M2876" s="108">
        <v>4.4400000000000002E-2</v>
      </c>
      <c r="O2876" s="189">
        <f t="shared" si="92"/>
        <v>43221</v>
      </c>
      <c r="Q2876" s="185">
        <f t="shared" si="93"/>
        <v>9.9999999999995925E-5</v>
      </c>
    </row>
    <row r="2877" spans="1:17" x14ac:dyDescent="0.25">
      <c r="A2877" s="105">
        <v>43237</v>
      </c>
      <c r="B2877" t="s">
        <v>71</v>
      </c>
      <c r="C2877" s="108">
        <v>4.2200000000000001E-2</v>
      </c>
      <c r="D2877" s="108">
        <v>4.3900000000000002E-2</v>
      </c>
      <c r="E2877" s="108">
        <v>4.8099999999999997E-2</v>
      </c>
      <c r="F2877" s="108">
        <v>4.4699999999999997E-2</v>
      </c>
      <c r="I2877" s="108">
        <v>4.0800000000000003E-2</v>
      </c>
      <c r="J2877" s="108">
        <v>4.2200000000000001E-2</v>
      </c>
      <c r="K2877" s="108">
        <v>4.3999999999999997E-2</v>
      </c>
      <c r="L2877" s="108">
        <v>4.9299999999999997E-2</v>
      </c>
      <c r="M2877" s="108">
        <v>4.4600000000000001E-2</v>
      </c>
      <c r="O2877" s="189">
        <f t="shared" si="92"/>
        <v>43221</v>
      </c>
      <c r="Q2877" s="185">
        <f t="shared" si="93"/>
        <v>9.9999999999995925E-5</v>
      </c>
    </row>
    <row r="2878" spans="1:17" x14ac:dyDescent="0.25">
      <c r="A2878" s="105">
        <v>43238</v>
      </c>
      <c r="B2878" t="s">
        <v>71</v>
      </c>
      <c r="C2878" s="108">
        <v>4.19E-2</v>
      </c>
      <c r="D2878" s="108">
        <v>4.36E-2</v>
      </c>
      <c r="E2878" s="108">
        <v>4.7800000000000002E-2</v>
      </c>
      <c r="F2878" s="108">
        <v>4.4400000000000002E-2</v>
      </c>
      <c r="I2878" s="108">
        <v>4.0399999999999998E-2</v>
      </c>
      <c r="J2878" s="108">
        <v>4.2000000000000003E-2</v>
      </c>
      <c r="K2878" s="108">
        <v>4.3700000000000003E-2</v>
      </c>
      <c r="L2878" s="108">
        <v>4.8899999999999999E-2</v>
      </c>
      <c r="M2878" s="108">
        <v>4.4299999999999999E-2</v>
      </c>
      <c r="O2878" s="189">
        <f t="shared" si="92"/>
        <v>43221</v>
      </c>
      <c r="Q2878" s="185">
        <f t="shared" si="93"/>
        <v>1.0000000000000286E-4</v>
      </c>
    </row>
    <row r="2879" spans="1:17" x14ac:dyDescent="0.25">
      <c r="A2879" s="105">
        <v>43241</v>
      </c>
      <c r="B2879" t="s">
        <v>71</v>
      </c>
      <c r="C2879" s="108">
        <v>4.1799999999999997E-2</v>
      </c>
      <c r="D2879" s="108">
        <v>4.3499999999999997E-2</v>
      </c>
      <c r="E2879" s="108">
        <v>4.7699999999999999E-2</v>
      </c>
      <c r="F2879" s="108">
        <v>4.4299999999999999E-2</v>
      </c>
      <c r="I2879" s="108">
        <v>4.0500000000000001E-2</v>
      </c>
      <c r="J2879" s="108">
        <v>4.19E-2</v>
      </c>
      <c r="K2879" s="108">
        <v>4.3700000000000003E-2</v>
      </c>
      <c r="L2879" s="108">
        <v>4.8899999999999999E-2</v>
      </c>
      <c r="M2879" s="108">
        <v>4.4200000000000003E-2</v>
      </c>
      <c r="O2879" s="189">
        <f t="shared" si="92"/>
        <v>43221</v>
      </c>
      <c r="Q2879" s="185">
        <f t="shared" si="93"/>
        <v>2.0000000000000573E-4</v>
      </c>
    </row>
    <row r="2880" spans="1:17" x14ac:dyDescent="0.25">
      <c r="A2880" s="105">
        <v>43242</v>
      </c>
      <c r="B2880" t="s">
        <v>71</v>
      </c>
      <c r="C2880" s="108">
        <v>4.1799999999999997E-2</v>
      </c>
      <c r="D2880" s="108">
        <v>4.36E-2</v>
      </c>
      <c r="E2880" s="108">
        <v>4.7699999999999999E-2</v>
      </c>
      <c r="F2880" s="108">
        <v>4.4400000000000002E-2</v>
      </c>
      <c r="I2880" s="108">
        <v>4.0500000000000001E-2</v>
      </c>
      <c r="J2880" s="108">
        <v>4.19E-2</v>
      </c>
      <c r="K2880" s="108">
        <v>4.3700000000000003E-2</v>
      </c>
      <c r="L2880" s="108">
        <v>4.8899999999999999E-2</v>
      </c>
      <c r="M2880" s="108">
        <v>4.4299999999999999E-2</v>
      </c>
      <c r="O2880" s="189">
        <f t="shared" si="92"/>
        <v>43221</v>
      </c>
      <c r="Q2880" s="185">
        <f t="shared" si="93"/>
        <v>1.0000000000000286E-4</v>
      </c>
    </row>
    <row r="2881" spans="1:17" x14ac:dyDescent="0.25">
      <c r="A2881" s="105">
        <v>43243</v>
      </c>
      <c r="B2881" t="s">
        <v>71</v>
      </c>
      <c r="C2881" s="108">
        <v>4.1399999999999999E-2</v>
      </c>
      <c r="D2881" s="108">
        <v>4.3200000000000002E-2</v>
      </c>
      <c r="E2881" s="108">
        <v>4.7300000000000002E-2</v>
      </c>
      <c r="F2881" s="108">
        <v>4.3999999999999997E-2</v>
      </c>
      <c r="I2881" s="108">
        <v>4.02E-2</v>
      </c>
      <c r="J2881" s="108">
        <v>4.1399999999999999E-2</v>
      </c>
      <c r="K2881" s="108">
        <v>4.3299999999999998E-2</v>
      </c>
      <c r="L2881" s="108">
        <v>4.8500000000000001E-2</v>
      </c>
      <c r="M2881" s="108">
        <v>4.3900000000000002E-2</v>
      </c>
      <c r="O2881" s="189">
        <f t="shared" si="92"/>
        <v>43221</v>
      </c>
      <c r="Q2881" s="185">
        <f t="shared" si="93"/>
        <v>9.9999999999995925E-5</v>
      </c>
    </row>
    <row r="2882" spans="1:17" x14ac:dyDescent="0.25">
      <c r="A2882" s="105">
        <v>43244</v>
      </c>
      <c r="B2882" t="s">
        <v>71</v>
      </c>
      <c r="C2882" s="108">
        <v>4.1000000000000002E-2</v>
      </c>
      <c r="D2882" s="108">
        <v>4.2799999999999998E-2</v>
      </c>
      <c r="E2882" s="108">
        <v>4.6899999999999997E-2</v>
      </c>
      <c r="F2882" s="108">
        <v>4.36E-2</v>
      </c>
      <c r="I2882" s="108">
        <v>3.9800000000000002E-2</v>
      </c>
      <c r="J2882" s="108">
        <v>4.1000000000000002E-2</v>
      </c>
      <c r="K2882" s="108">
        <v>4.2900000000000001E-2</v>
      </c>
      <c r="L2882" s="108">
        <v>4.82E-2</v>
      </c>
      <c r="M2882" s="108">
        <v>4.3499999999999997E-2</v>
      </c>
      <c r="O2882" s="189">
        <f t="shared" si="92"/>
        <v>43221</v>
      </c>
      <c r="Q2882" s="185">
        <f t="shared" si="93"/>
        <v>1.0000000000000286E-4</v>
      </c>
    </row>
    <row r="2883" spans="1:17" x14ac:dyDescent="0.25">
      <c r="A2883" s="105">
        <v>43245</v>
      </c>
      <c r="B2883" t="s">
        <v>71</v>
      </c>
      <c r="C2883" s="108">
        <v>4.0599999999999997E-2</v>
      </c>
      <c r="D2883" s="108">
        <v>4.24E-2</v>
      </c>
      <c r="E2883" s="108">
        <v>4.65E-2</v>
      </c>
      <c r="F2883" s="108">
        <v>4.3200000000000002E-2</v>
      </c>
      <c r="I2883" s="108">
        <v>3.9300000000000002E-2</v>
      </c>
      <c r="J2883" s="108">
        <v>4.0599999999999997E-2</v>
      </c>
      <c r="K2883" s="108">
        <v>4.2599999999999999E-2</v>
      </c>
      <c r="L2883" s="108">
        <v>4.7800000000000002E-2</v>
      </c>
      <c r="M2883" s="108">
        <v>4.3099999999999999E-2</v>
      </c>
      <c r="O2883" s="189">
        <f t="shared" si="92"/>
        <v>43221</v>
      </c>
      <c r="Q2883" s="185">
        <f t="shared" si="93"/>
        <v>1.9999999999999879E-4</v>
      </c>
    </row>
    <row r="2884" spans="1:17" x14ac:dyDescent="0.25">
      <c r="A2884" s="105">
        <v>43249</v>
      </c>
      <c r="B2884" t="s">
        <v>71</v>
      </c>
      <c r="C2884" s="108">
        <v>3.9600000000000003E-2</v>
      </c>
      <c r="D2884" s="108">
        <v>4.1700000000000001E-2</v>
      </c>
      <c r="E2884" s="108">
        <v>4.65E-2</v>
      </c>
      <c r="F2884" s="108">
        <v>4.2599999999999999E-2</v>
      </c>
      <c r="I2884" s="108">
        <v>3.85E-2</v>
      </c>
      <c r="J2884" s="108">
        <v>3.9800000000000002E-2</v>
      </c>
      <c r="K2884" s="108">
        <v>4.1700000000000001E-2</v>
      </c>
      <c r="L2884" s="108">
        <v>4.7300000000000002E-2</v>
      </c>
      <c r="M2884" s="108">
        <v>4.2299999999999997E-2</v>
      </c>
      <c r="O2884" s="189">
        <f t="shared" ref="O2884:O2947" si="94">DATE(YEAR(A2884),MONTH(A2884),1)</f>
        <v>43221</v>
      </c>
      <c r="Q2884" s="185">
        <f t="shared" ref="Q2884:Q2906" si="95">K2884-D2884</f>
        <v>0</v>
      </c>
    </row>
    <row r="2885" spans="1:17" x14ac:dyDescent="0.25">
      <c r="A2885" s="105">
        <v>43250</v>
      </c>
      <c r="B2885" t="s">
        <v>71</v>
      </c>
      <c r="C2885" s="108">
        <v>4.0099999999999997E-2</v>
      </c>
      <c r="D2885" s="108">
        <v>4.2000000000000003E-2</v>
      </c>
      <c r="E2885" s="108">
        <v>4.6300000000000001E-2</v>
      </c>
      <c r="F2885" s="108">
        <v>4.2799999999999998E-2</v>
      </c>
      <c r="I2885" s="108">
        <v>3.8899999999999997E-2</v>
      </c>
      <c r="J2885" s="108">
        <v>4.02E-2</v>
      </c>
      <c r="K2885" s="108">
        <v>4.2099999999999999E-2</v>
      </c>
      <c r="L2885" s="108">
        <v>4.7500000000000001E-2</v>
      </c>
      <c r="M2885" s="108">
        <v>4.2700000000000002E-2</v>
      </c>
      <c r="O2885" s="189">
        <f t="shared" si="94"/>
        <v>43221</v>
      </c>
      <c r="Q2885" s="185">
        <f t="shared" si="95"/>
        <v>9.9999999999995925E-5</v>
      </c>
    </row>
    <row r="2886" spans="1:17" x14ac:dyDescent="0.25">
      <c r="A2886" s="105">
        <v>43251</v>
      </c>
      <c r="B2886" t="s">
        <v>71</v>
      </c>
      <c r="C2886" s="108">
        <v>3.9899999999999998E-2</v>
      </c>
      <c r="D2886" s="108">
        <v>4.1700000000000001E-2</v>
      </c>
      <c r="E2886" s="108">
        <v>4.5999999999999999E-2</v>
      </c>
      <c r="F2886" s="108">
        <v>4.2500000000000003E-2</v>
      </c>
      <c r="I2886" s="108">
        <v>3.85E-2</v>
      </c>
      <c r="J2886" s="108">
        <v>3.9899999999999998E-2</v>
      </c>
      <c r="K2886" s="108">
        <v>4.19E-2</v>
      </c>
      <c r="L2886" s="108">
        <v>4.7199999999999999E-2</v>
      </c>
      <c r="M2886" s="108">
        <v>4.24E-2</v>
      </c>
      <c r="O2886" s="189">
        <f t="shared" si="94"/>
        <v>43221</v>
      </c>
      <c r="Q2886" s="185">
        <f t="shared" si="95"/>
        <v>1.9999999999999879E-4</v>
      </c>
    </row>
    <row r="2887" spans="1:17" x14ac:dyDescent="0.25">
      <c r="A2887" s="105">
        <v>43252</v>
      </c>
      <c r="B2887" t="s">
        <v>71</v>
      </c>
      <c r="C2887" s="108">
        <v>4.0599999999999997E-2</v>
      </c>
      <c r="D2887" s="108">
        <v>4.24E-2</v>
      </c>
      <c r="E2887" s="108">
        <v>4.6699999999999998E-2</v>
      </c>
      <c r="F2887" s="108">
        <v>4.3200000000000002E-2</v>
      </c>
      <c r="I2887" s="108">
        <v>3.9199999999999999E-2</v>
      </c>
      <c r="J2887" s="108">
        <v>4.0599999999999997E-2</v>
      </c>
      <c r="K2887" s="108">
        <v>4.2500000000000003E-2</v>
      </c>
      <c r="L2887" s="108">
        <v>4.7899999999999998E-2</v>
      </c>
      <c r="M2887" s="108">
        <v>4.3099999999999999E-2</v>
      </c>
      <c r="O2887" s="189">
        <f t="shared" si="94"/>
        <v>43252</v>
      </c>
      <c r="Q2887" s="185">
        <f t="shared" si="95"/>
        <v>1.0000000000000286E-4</v>
      </c>
    </row>
    <row r="2888" spans="1:17" x14ac:dyDescent="0.25">
      <c r="A2888" s="105">
        <v>43253</v>
      </c>
      <c r="B2888" t="s">
        <v>71</v>
      </c>
      <c r="C2888" s="108">
        <v>4.1000000000000002E-2</v>
      </c>
      <c r="D2888" s="108">
        <v>4.2700000000000002E-2</v>
      </c>
      <c r="E2888" s="108">
        <v>4.7100000000000003E-2</v>
      </c>
      <c r="F2888" s="108">
        <v>4.36E-2</v>
      </c>
      <c r="I2888" s="108">
        <v>3.9600000000000003E-2</v>
      </c>
      <c r="J2888" s="108">
        <v>4.0899999999999999E-2</v>
      </c>
      <c r="K2888" s="108">
        <v>4.2799999999999998E-2</v>
      </c>
      <c r="L2888" s="108">
        <v>4.82E-2</v>
      </c>
      <c r="M2888" s="108">
        <v>4.3400000000000001E-2</v>
      </c>
      <c r="O2888" s="189">
        <f t="shared" si="94"/>
        <v>43252</v>
      </c>
      <c r="Q2888" s="185">
        <f t="shared" si="95"/>
        <v>9.9999999999995925E-5</v>
      </c>
    </row>
    <row r="2889" spans="1:17" x14ac:dyDescent="0.25">
      <c r="A2889" s="105">
        <v>43256</v>
      </c>
      <c r="B2889" t="s">
        <v>71</v>
      </c>
      <c r="C2889" s="108">
        <v>4.0899999999999999E-2</v>
      </c>
      <c r="D2889" s="108">
        <v>4.2700000000000002E-2</v>
      </c>
      <c r="E2889" s="108">
        <v>4.7100000000000003E-2</v>
      </c>
      <c r="F2889" s="108">
        <v>4.36E-2</v>
      </c>
      <c r="I2889" s="108">
        <v>3.95E-2</v>
      </c>
      <c r="J2889" s="108">
        <v>4.0899999999999999E-2</v>
      </c>
      <c r="K2889" s="108">
        <v>4.2799999999999998E-2</v>
      </c>
      <c r="L2889" s="108">
        <v>4.82E-2</v>
      </c>
      <c r="M2889" s="108">
        <v>4.3400000000000001E-2</v>
      </c>
      <c r="O2889" s="189">
        <f t="shared" si="94"/>
        <v>43252</v>
      </c>
      <c r="Q2889" s="185">
        <f t="shared" si="95"/>
        <v>9.9999999999995925E-5</v>
      </c>
    </row>
    <row r="2890" spans="1:17" x14ac:dyDescent="0.25">
      <c r="A2890" s="105">
        <v>43257</v>
      </c>
      <c r="B2890" t="s">
        <v>71</v>
      </c>
      <c r="C2890" s="108">
        <v>4.1399999999999999E-2</v>
      </c>
      <c r="D2890" s="108">
        <v>4.3200000000000002E-2</v>
      </c>
      <c r="E2890" s="108">
        <v>4.7699999999999999E-2</v>
      </c>
      <c r="F2890" s="108">
        <v>4.41E-2</v>
      </c>
      <c r="I2890" s="108">
        <v>0.04</v>
      </c>
      <c r="J2890" s="108">
        <v>4.1399999999999999E-2</v>
      </c>
      <c r="K2890" s="108">
        <v>4.3299999999999998E-2</v>
      </c>
      <c r="L2890" s="108">
        <v>4.8800000000000003E-2</v>
      </c>
      <c r="M2890" s="108">
        <v>4.3900000000000002E-2</v>
      </c>
      <c r="O2890" s="189">
        <f t="shared" si="94"/>
        <v>43252</v>
      </c>
      <c r="Q2890" s="185">
        <f t="shared" si="95"/>
        <v>9.9999999999995925E-5</v>
      </c>
    </row>
    <row r="2891" spans="1:17" x14ac:dyDescent="0.25">
      <c r="A2891" s="105">
        <v>43258</v>
      </c>
      <c r="B2891" t="s">
        <v>71</v>
      </c>
      <c r="C2891" s="108">
        <v>4.1000000000000002E-2</v>
      </c>
      <c r="D2891" s="108">
        <v>4.2700000000000002E-2</v>
      </c>
      <c r="E2891" s="108">
        <v>4.7100000000000003E-2</v>
      </c>
      <c r="F2891" s="108">
        <v>4.36E-2</v>
      </c>
      <c r="I2891" s="108">
        <v>3.95E-2</v>
      </c>
      <c r="J2891" s="108">
        <v>4.0899999999999999E-2</v>
      </c>
      <c r="K2891" s="108">
        <v>4.2799999999999998E-2</v>
      </c>
      <c r="L2891" s="108">
        <v>4.82E-2</v>
      </c>
      <c r="M2891" s="108">
        <v>4.3400000000000001E-2</v>
      </c>
      <c r="O2891" s="189">
        <f t="shared" si="94"/>
        <v>43252</v>
      </c>
      <c r="Q2891" s="185">
        <f t="shared" si="95"/>
        <v>9.9999999999995925E-5</v>
      </c>
    </row>
    <row r="2892" spans="1:17" x14ac:dyDescent="0.25">
      <c r="A2892" s="105">
        <v>43259</v>
      </c>
      <c r="B2892" t="s">
        <v>71</v>
      </c>
      <c r="C2892" s="108">
        <v>4.1000000000000002E-2</v>
      </c>
      <c r="D2892" s="108">
        <v>4.2700000000000002E-2</v>
      </c>
      <c r="E2892" s="108">
        <v>4.7199999999999999E-2</v>
      </c>
      <c r="F2892" s="108">
        <v>4.36E-2</v>
      </c>
      <c r="I2892" s="108">
        <v>3.9600000000000003E-2</v>
      </c>
      <c r="J2892" s="108">
        <v>4.1000000000000002E-2</v>
      </c>
      <c r="K2892" s="108">
        <v>4.2799999999999998E-2</v>
      </c>
      <c r="L2892" s="108">
        <v>4.8300000000000003E-2</v>
      </c>
      <c r="M2892" s="108">
        <v>4.3400000000000001E-2</v>
      </c>
      <c r="O2892" s="189">
        <f t="shared" si="94"/>
        <v>43252</v>
      </c>
      <c r="Q2892" s="185">
        <f t="shared" si="95"/>
        <v>9.9999999999995925E-5</v>
      </c>
    </row>
    <row r="2893" spans="1:17" x14ac:dyDescent="0.25">
      <c r="A2893" s="105">
        <v>43263</v>
      </c>
      <c r="B2893" t="s">
        <v>71</v>
      </c>
      <c r="C2893" s="108">
        <v>4.1200000000000001E-2</v>
      </c>
      <c r="D2893" s="108">
        <v>4.2900000000000001E-2</v>
      </c>
      <c r="E2893" s="108">
        <v>4.7199999999999999E-2</v>
      </c>
      <c r="F2893" s="108">
        <v>4.3799999999999999E-2</v>
      </c>
      <c r="I2893" s="108">
        <v>3.9699999999999999E-2</v>
      </c>
      <c r="J2893" s="108">
        <v>4.1200000000000001E-2</v>
      </c>
      <c r="K2893" s="108">
        <v>4.2999999999999997E-2</v>
      </c>
      <c r="L2893" s="108">
        <v>4.8399999999999999E-2</v>
      </c>
      <c r="M2893" s="108">
        <v>4.36E-2</v>
      </c>
      <c r="O2893" s="189">
        <f t="shared" si="94"/>
        <v>43252</v>
      </c>
      <c r="Q2893" s="185">
        <f t="shared" si="95"/>
        <v>9.9999999999995925E-5</v>
      </c>
    </row>
    <row r="2894" spans="1:17" x14ac:dyDescent="0.25">
      <c r="A2894" s="105">
        <v>43264</v>
      </c>
      <c r="B2894" t="s">
        <v>71</v>
      </c>
      <c r="C2894" s="108">
        <v>4.1300000000000003E-2</v>
      </c>
      <c r="D2894" s="108">
        <v>4.2999999999999997E-2</v>
      </c>
      <c r="E2894" s="108">
        <v>4.7399999999999998E-2</v>
      </c>
      <c r="F2894" s="108">
        <v>4.3900000000000002E-2</v>
      </c>
      <c r="I2894" s="108">
        <v>3.9800000000000002E-2</v>
      </c>
      <c r="J2894" s="108">
        <v>4.1200000000000001E-2</v>
      </c>
      <c r="K2894" s="108">
        <v>4.3099999999999999E-2</v>
      </c>
      <c r="L2894" s="108">
        <v>4.8500000000000001E-2</v>
      </c>
      <c r="M2894" s="108">
        <v>4.3700000000000003E-2</v>
      </c>
      <c r="O2894" s="189">
        <f t="shared" si="94"/>
        <v>43252</v>
      </c>
      <c r="Q2894" s="185">
        <f t="shared" si="95"/>
        <v>1.0000000000000286E-4</v>
      </c>
    </row>
    <row r="2895" spans="1:17" x14ac:dyDescent="0.25">
      <c r="A2895" s="105">
        <v>43265</v>
      </c>
      <c r="B2895" t="s">
        <v>71</v>
      </c>
      <c r="C2895" s="108">
        <v>4.1000000000000002E-2</v>
      </c>
      <c r="D2895" s="108">
        <v>4.2700000000000002E-2</v>
      </c>
      <c r="E2895" s="108">
        <v>4.7100000000000003E-2</v>
      </c>
      <c r="F2895" s="108">
        <v>4.36E-2</v>
      </c>
      <c r="I2895" s="108">
        <v>3.9199999999999999E-2</v>
      </c>
      <c r="J2895" s="108">
        <v>4.0899999999999999E-2</v>
      </c>
      <c r="K2895" s="108">
        <v>4.2799999999999998E-2</v>
      </c>
      <c r="L2895" s="108">
        <v>4.82E-2</v>
      </c>
      <c r="M2895" s="108">
        <v>4.3299999999999998E-2</v>
      </c>
      <c r="O2895" s="189">
        <f t="shared" si="94"/>
        <v>43252</v>
      </c>
      <c r="Q2895" s="185">
        <f t="shared" si="95"/>
        <v>9.9999999999995925E-5</v>
      </c>
    </row>
    <row r="2896" spans="1:17" x14ac:dyDescent="0.25">
      <c r="A2896" s="105">
        <v>43266</v>
      </c>
      <c r="B2896" t="s">
        <v>71</v>
      </c>
      <c r="C2896" s="108">
        <v>4.0899999999999999E-2</v>
      </c>
      <c r="D2896" s="108">
        <v>4.2500000000000003E-2</v>
      </c>
      <c r="E2896" s="108">
        <v>4.6800000000000001E-2</v>
      </c>
      <c r="F2896" s="108">
        <v>4.3400000000000001E-2</v>
      </c>
      <c r="I2896" s="108">
        <v>3.9100000000000003E-2</v>
      </c>
      <c r="J2896" s="108">
        <v>4.0800000000000003E-2</v>
      </c>
      <c r="K2896" s="108">
        <v>4.2599999999999999E-2</v>
      </c>
      <c r="L2896" s="108">
        <v>4.8000000000000001E-2</v>
      </c>
      <c r="M2896" s="108">
        <v>4.3200000000000002E-2</v>
      </c>
      <c r="O2896" s="189">
        <f t="shared" si="94"/>
        <v>43252</v>
      </c>
      <c r="Q2896" s="185">
        <f t="shared" si="95"/>
        <v>9.9999999999995925E-5</v>
      </c>
    </row>
    <row r="2897" spans="1:17" x14ac:dyDescent="0.25">
      <c r="A2897" s="105">
        <v>43269</v>
      </c>
      <c r="B2897" t="s">
        <v>71</v>
      </c>
      <c r="C2897" s="108">
        <v>4.1099999999999998E-2</v>
      </c>
      <c r="D2897" s="108">
        <v>4.2700000000000002E-2</v>
      </c>
      <c r="E2897" s="108">
        <v>4.7E-2</v>
      </c>
      <c r="F2897" s="108">
        <v>4.36E-2</v>
      </c>
      <c r="I2897" s="108">
        <v>3.9399999999999998E-2</v>
      </c>
      <c r="J2897" s="108">
        <v>4.1099999999999998E-2</v>
      </c>
      <c r="K2897" s="108">
        <v>4.2799999999999998E-2</v>
      </c>
      <c r="L2897" s="108">
        <v>4.82E-2</v>
      </c>
      <c r="M2897" s="108">
        <v>4.3400000000000001E-2</v>
      </c>
      <c r="O2897" s="189">
        <f t="shared" si="94"/>
        <v>43252</v>
      </c>
      <c r="Q2897" s="185">
        <f t="shared" si="95"/>
        <v>9.9999999999995925E-5</v>
      </c>
    </row>
    <row r="2898" spans="1:17" x14ac:dyDescent="0.25">
      <c r="A2898" s="105">
        <v>43270</v>
      </c>
      <c r="B2898" t="s">
        <v>71</v>
      </c>
      <c r="C2898" s="108">
        <v>4.1399999999999999E-2</v>
      </c>
      <c r="D2898" s="108">
        <v>4.2799999999999998E-2</v>
      </c>
      <c r="E2898" s="108">
        <v>4.7199999999999999E-2</v>
      </c>
      <c r="F2898" s="108">
        <v>4.3799999999999999E-2</v>
      </c>
      <c r="I2898" s="108">
        <v>3.9800000000000002E-2</v>
      </c>
      <c r="J2898" s="108">
        <v>4.1599999999999998E-2</v>
      </c>
      <c r="K2898" s="108">
        <v>4.2999999999999997E-2</v>
      </c>
      <c r="L2898" s="108">
        <v>4.8500000000000001E-2</v>
      </c>
      <c r="M2898" s="108">
        <v>4.3700000000000003E-2</v>
      </c>
      <c r="O2898" s="189">
        <f t="shared" si="94"/>
        <v>43252</v>
      </c>
      <c r="Q2898" s="185">
        <f t="shared" si="95"/>
        <v>1.9999999999999879E-4</v>
      </c>
    </row>
    <row r="2899" spans="1:17" x14ac:dyDescent="0.25">
      <c r="A2899" s="105">
        <v>43271</v>
      </c>
      <c r="B2899" t="s">
        <v>71</v>
      </c>
      <c r="C2899" s="108">
        <v>4.1399999999999999E-2</v>
      </c>
      <c r="D2899" s="108">
        <v>4.2900000000000001E-2</v>
      </c>
      <c r="E2899" s="108">
        <v>4.7199999999999999E-2</v>
      </c>
      <c r="F2899" s="108">
        <v>4.3799999999999999E-2</v>
      </c>
      <c r="I2899" s="108">
        <v>3.9899999999999998E-2</v>
      </c>
      <c r="J2899" s="108">
        <v>4.1399999999999999E-2</v>
      </c>
      <c r="K2899" s="108">
        <v>4.2999999999999997E-2</v>
      </c>
      <c r="L2899" s="108">
        <v>4.8500000000000001E-2</v>
      </c>
      <c r="M2899" s="108">
        <v>4.3700000000000003E-2</v>
      </c>
      <c r="O2899" s="189">
        <f t="shared" si="94"/>
        <v>43252</v>
      </c>
      <c r="Q2899" s="185">
        <f t="shared" si="95"/>
        <v>9.9999999999995925E-5</v>
      </c>
    </row>
    <row r="2900" spans="1:17" x14ac:dyDescent="0.25">
      <c r="A2900" s="105">
        <v>43272</v>
      </c>
      <c r="B2900" t="s">
        <v>71</v>
      </c>
      <c r="C2900" s="108">
        <v>4.1399999999999999E-2</v>
      </c>
      <c r="D2900" s="108">
        <v>4.2799999999999998E-2</v>
      </c>
      <c r="E2900" s="108">
        <v>4.7199999999999999E-2</v>
      </c>
      <c r="F2900" s="108">
        <v>4.3799999999999999E-2</v>
      </c>
      <c r="I2900" s="108">
        <v>3.9800000000000002E-2</v>
      </c>
      <c r="J2900" s="108">
        <v>4.1599999999999998E-2</v>
      </c>
      <c r="K2900" s="108">
        <v>4.2999999999999997E-2</v>
      </c>
      <c r="L2900" s="108">
        <v>4.8500000000000001E-2</v>
      </c>
      <c r="M2900" s="108">
        <v>4.3700000000000003E-2</v>
      </c>
      <c r="O2900" s="189">
        <f t="shared" si="94"/>
        <v>43252</v>
      </c>
      <c r="Q2900" s="185">
        <f t="shared" si="95"/>
        <v>1.9999999999999879E-4</v>
      </c>
    </row>
    <row r="2901" spans="1:17" x14ac:dyDescent="0.25">
      <c r="A2901" s="105">
        <v>43273</v>
      </c>
      <c r="B2901" t="s">
        <v>71</v>
      </c>
      <c r="C2901" s="108">
        <v>4.1500000000000002E-2</v>
      </c>
      <c r="D2901" s="108">
        <v>4.2799999999999998E-2</v>
      </c>
      <c r="E2901" s="108">
        <v>4.7300000000000002E-2</v>
      </c>
      <c r="F2901" s="108">
        <v>4.3900000000000002E-2</v>
      </c>
      <c r="I2901" s="108">
        <v>3.9899999999999998E-2</v>
      </c>
      <c r="J2901" s="108">
        <v>4.1599999999999998E-2</v>
      </c>
      <c r="K2901" s="108">
        <v>4.2999999999999997E-2</v>
      </c>
      <c r="L2901" s="108">
        <v>4.87E-2</v>
      </c>
      <c r="M2901" s="108">
        <v>4.3799999999999999E-2</v>
      </c>
      <c r="O2901" s="189">
        <f t="shared" si="94"/>
        <v>43252</v>
      </c>
      <c r="Q2901" s="185">
        <f t="shared" si="95"/>
        <v>1.9999999999999879E-4</v>
      </c>
    </row>
    <row r="2902" spans="1:17" x14ac:dyDescent="0.25">
      <c r="A2902" s="105">
        <v>43276</v>
      </c>
      <c r="B2902" t="s">
        <v>71</v>
      </c>
      <c r="C2902" s="108">
        <v>4.1399999999999999E-2</v>
      </c>
      <c r="D2902" s="108">
        <v>4.2700000000000002E-2</v>
      </c>
      <c r="E2902" s="108">
        <v>4.7199999999999999E-2</v>
      </c>
      <c r="F2902" s="108">
        <v>4.3799999999999999E-2</v>
      </c>
      <c r="I2902" s="108">
        <v>3.9800000000000002E-2</v>
      </c>
      <c r="J2902" s="108">
        <v>4.1399999999999999E-2</v>
      </c>
      <c r="K2902" s="108">
        <v>4.2900000000000001E-2</v>
      </c>
      <c r="L2902" s="108">
        <v>4.8599999999999997E-2</v>
      </c>
      <c r="M2902" s="108">
        <v>4.3700000000000003E-2</v>
      </c>
      <c r="O2902" s="189">
        <f t="shared" si="94"/>
        <v>43252</v>
      </c>
      <c r="Q2902" s="185">
        <f t="shared" si="95"/>
        <v>1.9999999999999879E-4</v>
      </c>
    </row>
    <row r="2903" spans="1:17" x14ac:dyDescent="0.25">
      <c r="A2903" s="105">
        <v>43277</v>
      </c>
      <c r="B2903" t="s">
        <v>71</v>
      </c>
      <c r="C2903" s="108">
        <v>4.1399999999999999E-2</v>
      </c>
      <c r="D2903" s="108">
        <v>4.2900000000000001E-2</v>
      </c>
      <c r="E2903" s="108">
        <v>4.7199999999999999E-2</v>
      </c>
      <c r="F2903" s="108">
        <v>4.3799999999999999E-2</v>
      </c>
      <c r="I2903" s="108">
        <v>3.9800000000000002E-2</v>
      </c>
      <c r="J2903" s="108">
        <v>4.1399999999999999E-2</v>
      </c>
      <c r="K2903" s="108">
        <v>4.3099999999999999E-2</v>
      </c>
      <c r="L2903" s="108">
        <v>4.87E-2</v>
      </c>
      <c r="M2903" s="108">
        <v>4.3700000000000003E-2</v>
      </c>
      <c r="O2903" s="189">
        <f t="shared" si="94"/>
        <v>43252</v>
      </c>
      <c r="Q2903" s="185">
        <f t="shared" si="95"/>
        <v>1.9999999999999879E-4</v>
      </c>
    </row>
    <row r="2904" spans="1:17" x14ac:dyDescent="0.25">
      <c r="A2904" s="105">
        <v>43278</v>
      </c>
      <c r="B2904" t="s">
        <v>71</v>
      </c>
      <c r="C2904" s="108">
        <v>4.1000000000000002E-2</v>
      </c>
      <c r="D2904" s="108">
        <v>4.2500000000000003E-2</v>
      </c>
      <c r="E2904" s="108">
        <v>4.6699999999999998E-2</v>
      </c>
      <c r="F2904" s="108">
        <v>4.3400000000000001E-2</v>
      </c>
      <c r="I2904" s="108">
        <v>3.9300000000000002E-2</v>
      </c>
      <c r="J2904" s="108">
        <v>4.1000000000000002E-2</v>
      </c>
      <c r="K2904" s="108">
        <v>4.2599999999999999E-2</v>
      </c>
      <c r="L2904" s="108">
        <v>4.8099999999999997E-2</v>
      </c>
      <c r="M2904" s="108">
        <v>4.3299999999999998E-2</v>
      </c>
      <c r="O2904" s="189">
        <f t="shared" si="94"/>
        <v>43252</v>
      </c>
      <c r="Q2904" s="185">
        <f t="shared" si="95"/>
        <v>9.9999999999995925E-5</v>
      </c>
    </row>
    <row r="2905" spans="1:17" x14ac:dyDescent="0.25">
      <c r="A2905" s="105">
        <v>43279</v>
      </c>
      <c r="B2905" t="s">
        <v>71</v>
      </c>
      <c r="C2905" s="108">
        <v>4.1200000000000001E-2</v>
      </c>
      <c r="D2905" s="108">
        <v>4.2700000000000002E-2</v>
      </c>
      <c r="E2905" s="108">
        <v>4.6899999999999997E-2</v>
      </c>
      <c r="F2905" s="108">
        <v>4.36E-2</v>
      </c>
      <c r="I2905" s="108">
        <v>3.9300000000000002E-2</v>
      </c>
      <c r="J2905" s="108">
        <v>4.1099999999999998E-2</v>
      </c>
      <c r="K2905" s="108">
        <v>4.2799999999999998E-2</v>
      </c>
      <c r="L2905" s="108">
        <v>4.8399999999999999E-2</v>
      </c>
      <c r="M2905" s="108">
        <v>4.3499999999999997E-2</v>
      </c>
      <c r="O2905" s="189">
        <f t="shared" si="94"/>
        <v>43252</v>
      </c>
      <c r="Q2905" s="185">
        <f t="shared" si="95"/>
        <v>9.9999999999995925E-5</v>
      </c>
    </row>
    <row r="2906" spans="1:17" x14ac:dyDescent="0.25">
      <c r="A2906" s="105">
        <v>43280</v>
      </c>
      <c r="B2906" t="s">
        <v>71</v>
      </c>
      <c r="C2906" s="108">
        <v>4.1200000000000001E-2</v>
      </c>
      <c r="D2906" s="108">
        <v>4.2700000000000002E-2</v>
      </c>
      <c r="E2906" s="108">
        <v>4.6899999999999997E-2</v>
      </c>
      <c r="F2906" s="108">
        <v>4.36E-2</v>
      </c>
      <c r="I2906" s="108">
        <v>3.9300000000000002E-2</v>
      </c>
      <c r="J2906" s="108">
        <v>4.1099999999999998E-2</v>
      </c>
      <c r="K2906" s="108">
        <v>4.2799999999999998E-2</v>
      </c>
      <c r="L2906" s="108">
        <v>4.8399999999999999E-2</v>
      </c>
      <c r="M2906" s="108">
        <v>4.3400000000000001E-2</v>
      </c>
      <c r="O2906" s="189">
        <f t="shared" si="94"/>
        <v>43252</v>
      </c>
      <c r="Q2906" s="185">
        <f t="shared" si="95"/>
        <v>9.9999999999995925E-5</v>
      </c>
    </row>
    <row r="2907" spans="1:17" x14ac:dyDescent="0.25">
      <c r="A2907" s="105">
        <v>43283</v>
      </c>
      <c r="B2907" t="s">
        <v>71</v>
      </c>
      <c r="C2907" s="108">
        <v>4.1200000000000001E-2</v>
      </c>
      <c r="D2907" s="108">
        <v>4.2799999999999998E-2</v>
      </c>
      <c r="E2907" s="108">
        <v>4.7E-2</v>
      </c>
      <c r="F2907" s="108">
        <v>4.3700000000000003E-2</v>
      </c>
      <c r="I2907" s="108">
        <v>3.9300000000000002E-2</v>
      </c>
      <c r="J2907" s="108">
        <v>4.1099999999999998E-2</v>
      </c>
      <c r="K2907" s="108">
        <v>4.2799999999999998E-2</v>
      </c>
      <c r="L2907" s="108">
        <v>4.8399999999999999E-2</v>
      </c>
      <c r="M2907" s="108">
        <v>4.3499999999999997E-2</v>
      </c>
      <c r="O2907" s="189">
        <f t="shared" si="94"/>
        <v>43282</v>
      </c>
    </row>
    <row r="2908" spans="1:17" x14ac:dyDescent="0.25">
      <c r="A2908" s="105">
        <v>43284</v>
      </c>
      <c r="B2908" t="s">
        <v>71</v>
      </c>
      <c r="C2908" s="108">
        <v>4.0899999999999999E-2</v>
      </c>
      <c r="D2908" s="108">
        <v>4.2599999999999999E-2</v>
      </c>
      <c r="E2908" s="108">
        <v>4.6800000000000001E-2</v>
      </c>
      <c r="F2908" s="108">
        <v>4.3400000000000001E-2</v>
      </c>
      <c r="I2908" s="108">
        <v>3.9E-2</v>
      </c>
      <c r="J2908" s="108">
        <v>4.07E-2</v>
      </c>
      <c r="K2908" s="108">
        <v>4.2599999999999999E-2</v>
      </c>
      <c r="L2908" s="108">
        <v>4.82E-2</v>
      </c>
      <c r="M2908" s="108">
        <v>4.3200000000000002E-2</v>
      </c>
      <c r="O2908" s="189">
        <f t="shared" si="94"/>
        <v>43282</v>
      </c>
    </row>
    <row r="2909" spans="1:17" x14ac:dyDescent="0.25">
      <c r="A2909" s="105">
        <v>43286</v>
      </c>
      <c r="B2909" t="s">
        <v>71</v>
      </c>
      <c r="C2909" s="108">
        <v>4.0800000000000003E-2</v>
      </c>
      <c r="D2909" s="108">
        <v>4.2500000000000003E-2</v>
      </c>
      <c r="E2909" s="108">
        <v>4.65E-2</v>
      </c>
      <c r="F2909" s="108">
        <v>4.3299999999999998E-2</v>
      </c>
      <c r="I2909" s="108">
        <v>3.8899999999999997E-2</v>
      </c>
      <c r="J2909" s="108">
        <v>4.0599999999999997E-2</v>
      </c>
      <c r="K2909" s="108">
        <v>4.2500000000000003E-2</v>
      </c>
      <c r="L2909" s="108">
        <v>4.7899999999999998E-2</v>
      </c>
      <c r="M2909" s="108">
        <v>4.3099999999999999E-2</v>
      </c>
      <c r="O2909" s="189">
        <f t="shared" si="94"/>
        <v>43282</v>
      </c>
    </row>
    <row r="2910" spans="1:17" x14ac:dyDescent="0.25">
      <c r="A2910" s="105">
        <v>43287</v>
      </c>
      <c r="B2910" t="s">
        <v>71</v>
      </c>
      <c r="C2910" s="108">
        <v>4.0599999999999997E-2</v>
      </c>
      <c r="D2910" s="108">
        <v>4.2299999999999997E-2</v>
      </c>
      <c r="E2910" s="108">
        <v>4.6399999999999997E-2</v>
      </c>
      <c r="F2910" s="108">
        <v>4.3099999999999999E-2</v>
      </c>
      <c r="I2910" s="108">
        <v>3.8800000000000001E-2</v>
      </c>
      <c r="J2910" s="108">
        <v>4.0399999999999998E-2</v>
      </c>
      <c r="K2910" s="108">
        <v>4.2299999999999997E-2</v>
      </c>
      <c r="L2910" s="108">
        <v>4.7800000000000002E-2</v>
      </c>
      <c r="M2910" s="108">
        <v>4.2900000000000001E-2</v>
      </c>
      <c r="O2910" s="189">
        <f t="shared" si="94"/>
        <v>43282</v>
      </c>
    </row>
    <row r="2911" spans="1:17" x14ac:dyDescent="0.25">
      <c r="A2911" s="105">
        <v>43290</v>
      </c>
      <c r="B2911" t="s">
        <v>71</v>
      </c>
      <c r="C2911" s="108">
        <v>4.0800000000000003E-2</v>
      </c>
      <c r="D2911" s="108">
        <v>4.2599999999999999E-2</v>
      </c>
      <c r="E2911" s="108">
        <v>4.6600000000000003E-2</v>
      </c>
      <c r="F2911" s="108">
        <v>4.3299999999999998E-2</v>
      </c>
      <c r="I2911" s="108">
        <v>3.85E-2</v>
      </c>
      <c r="J2911" s="108">
        <v>4.0500000000000001E-2</v>
      </c>
      <c r="K2911" s="108">
        <v>4.2500000000000003E-2</v>
      </c>
      <c r="L2911" s="108">
        <v>4.7899999999999998E-2</v>
      </c>
      <c r="M2911" s="108">
        <v>4.2900000000000001E-2</v>
      </c>
      <c r="O2911" s="189">
        <f t="shared" si="94"/>
        <v>43282</v>
      </c>
    </row>
    <row r="2912" spans="1:17" x14ac:dyDescent="0.25">
      <c r="A2912" s="105">
        <v>43291</v>
      </c>
      <c r="B2912" t="s">
        <v>71</v>
      </c>
      <c r="C2912" s="108">
        <v>4.0800000000000003E-2</v>
      </c>
      <c r="D2912" s="108">
        <v>4.2599999999999999E-2</v>
      </c>
      <c r="E2912" s="108">
        <v>4.6600000000000003E-2</v>
      </c>
      <c r="F2912" s="108">
        <v>4.3299999999999998E-2</v>
      </c>
      <c r="I2912" s="108">
        <v>3.85E-2</v>
      </c>
      <c r="J2912" s="108">
        <v>4.0500000000000001E-2</v>
      </c>
      <c r="K2912" s="108">
        <v>4.24E-2</v>
      </c>
      <c r="L2912" s="108">
        <v>4.7800000000000002E-2</v>
      </c>
      <c r="M2912" s="108">
        <v>4.2900000000000001E-2</v>
      </c>
      <c r="O2912" s="189">
        <f t="shared" si="94"/>
        <v>43282</v>
      </c>
    </row>
    <row r="2913" spans="1:15" x14ac:dyDescent="0.25">
      <c r="A2913" s="105">
        <v>43292</v>
      </c>
      <c r="B2913" t="s">
        <v>71</v>
      </c>
      <c r="C2913" s="108">
        <v>4.0599999999999997E-2</v>
      </c>
      <c r="D2913" s="108">
        <v>4.2299999999999997E-2</v>
      </c>
      <c r="E2913" s="108">
        <v>4.6399999999999997E-2</v>
      </c>
      <c r="F2913" s="108">
        <v>4.3099999999999999E-2</v>
      </c>
      <c r="I2913" s="108">
        <v>3.8199999999999998E-2</v>
      </c>
      <c r="J2913" s="108">
        <v>4.0300000000000002E-2</v>
      </c>
      <c r="K2913" s="108">
        <v>4.2200000000000001E-2</v>
      </c>
      <c r="L2913" s="108">
        <v>4.7600000000000003E-2</v>
      </c>
      <c r="M2913" s="108">
        <v>4.2700000000000002E-2</v>
      </c>
      <c r="O2913" s="189">
        <f t="shared" si="94"/>
        <v>43282</v>
      </c>
    </row>
    <row r="2914" spans="1:15" x14ac:dyDescent="0.25">
      <c r="A2914" s="105">
        <v>43293</v>
      </c>
      <c r="B2914" t="s">
        <v>71</v>
      </c>
      <c r="C2914" s="108">
        <v>4.0500000000000001E-2</v>
      </c>
      <c r="D2914" s="108">
        <v>4.2299999999999997E-2</v>
      </c>
      <c r="E2914" s="108">
        <v>4.6300000000000001E-2</v>
      </c>
      <c r="F2914" s="108">
        <v>4.2999999999999997E-2</v>
      </c>
      <c r="I2914" s="108">
        <v>3.8100000000000002E-2</v>
      </c>
      <c r="J2914" s="108">
        <v>4.02E-2</v>
      </c>
      <c r="K2914" s="108">
        <v>4.2099999999999999E-2</v>
      </c>
      <c r="L2914" s="108">
        <v>4.7500000000000001E-2</v>
      </c>
      <c r="M2914" s="108">
        <v>4.2599999999999999E-2</v>
      </c>
      <c r="O2914" s="189">
        <f t="shared" si="94"/>
        <v>43282</v>
      </c>
    </row>
    <row r="2915" spans="1:15" x14ac:dyDescent="0.25">
      <c r="A2915" s="105">
        <v>43294</v>
      </c>
      <c r="B2915" t="s">
        <v>71</v>
      </c>
      <c r="C2915" s="108">
        <v>4.0300000000000002E-2</v>
      </c>
      <c r="D2915" s="108">
        <v>4.2099999999999999E-2</v>
      </c>
      <c r="E2915" s="108">
        <v>4.6100000000000002E-2</v>
      </c>
      <c r="F2915" s="108">
        <v>4.2799999999999998E-2</v>
      </c>
      <c r="I2915" s="108">
        <v>3.7999999999999999E-2</v>
      </c>
      <c r="J2915" s="108">
        <v>0.04</v>
      </c>
      <c r="K2915" s="108">
        <v>4.19E-2</v>
      </c>
      <c r="L2915" s="108">
        <v>4.7300000000000002E-2</v>
      </c>
      <c r="M2915" s="108">
        <v>4.24E-2</v>
      </c>
      <c r="O2915" s="189">
        <f t="shared" si="94"/>
        <v>43282</v>
      </c>
    </row>
    <row r="2916" spans="1:15" x14ac:dyDescent="0.25">
      <c r="A2916" s="105">
        <v>43297</v>
      </c>
      <c r="B2916" t="s">
        <v>71</v>
      </c>
      <c r="C2916" s="108">
        <v>4.0599999999999997E-2</v>
      </c>
      <c r="D2916" s="108">
        <v>4.2500000000000003E-2</v>
      </c>
      <c r="E2916" s="108">
        <v>4.6399999999999997E-2</v>
      </c>
      <c r="F2916" s="108">
        <v>4.3200000000000002E-2</v>
      </c>
      <c r="I2916" s="108">
        <v>3.8199999999999998E-2</v>
      </c>
      <c r="J2916" s="108">
        <v>4.0300000000000002E-2</v>
      </c>
      <c r="K2916" s="108">
        <v>4.2200000000000001E-2</v>
      </c>
      <c r="L2916" s="108">
        <v>4.7600000000000003E-2</v>
      </c>
      <c r="M2916" s="108">
        <v>4.2700000000000002E-2</v>
      </c>
      <c r="O2916" s="189">
        <f t="shared" si="94"/>
        <v>43282</v>
      </c>
    </row>
    <row r="2917" spans="1:15" x14ac:dyDescent="0.25">
      <c r="A2917" s="105">
        <v>43298</v>
      </c>
      <c r="B2917" t="s">
        <v>71</v>
      </c>
      <c r="C2917" s="108">
        <v>4.0500000000000001E-2</v>
      </c>
      <c r="D2917" s="108">
        <v>4.24E-2</v>
      </c>
      <c r="E2917" s="108">
        <v>4.6399999999999997E-2</v>
      </c>
      <c r="F2917" s="108">
        <v>4.3099999999999999E-2</v>
      </c>
      <c r="I2917" s="108">
        <v>3.8399999999999997E-2</v>
      </c>
      <c r="J2917" s="108">
        <v>4.02E-2</v>
      </c>
      <c r="K2917" s="108">
        <v>4.2200000000000001E-2</v>
      </c>
      <c r="L2917" s="108">
        <v>4.7600000000000003E-2</v>
      </c>
      <c r="M2917" s="108">
        <v>4.2700000000000002E-2</v>
      </c>
      <c r="O2917" s="189">
        <f t="shared" si="94"/>
        <v>43282</v>
      </c>
    </row>
    <row r="2918" spans="1:15" x14ac:dyDescent="0.25">
      <c r="A2918" s="105">
        <v>43299</v>
      </c>
      <c r="B2918" t="s">
        <v>71</v>
      </c>
      <c r="C2918" s="108">
        <v>4.07E-2</v>
      </c>
      <c r="D2918" s="108">
        <v>4.2500000000000003E-2</v>
      </c>
      <c r="E2918" s="108">
        <v>4.6600000000000003E-2</v>
      </c>
      <c r="F2918" s="108">
        <v>4.3299999999999998E-2</v>
      </c>
      <c r="I2918" s="108">
        <v>3.85E-2</v>
      </c>
      <c r="J2918" s="108">
        <v>4.0399999999999998E-2</v>
      </c>
      <c r="K2918" s="108">
        <v>4.2299999999999997E-2</v>
      </c>
      <c r="L2918" s="108">
        <v>4.7699999999999999E-2</v>
      </c>
      <c r="M2918" s="108">
        <v>4.2900000000000001E-2</v>
      </c>
      <c r="O2918" s="189">
        <f t="shared" si="94"/>
        <v>43282</v>
      </c>
    </row>
    <row r="2919" spans="1:15" x14ac:dyDescent="0.25">
      <c r="A2919" s="105">
        <v>43300</v>
      </c>
      <c r="B2919" t="s">
        <v>71</v>
      </c>
      <c r="C2919" s="108">
        <v>4.0399999999999998E-2</v>
      </c>
      <c r="D2919" s="108">
        <v>4.2299999999999997E-2</v>
      </c>
      <c r="E2919" s="108">
        <v>4.6199999999999998E-2</v>
      </c>
      <c r="F2919" s="108">
        <v>4.2999999999999997E-2</v>
      </c>
      <c r="I2919" s="108">
        <v>3.8300000000000001E-2</v>
      </c>
      <c r="J2919" s="108">
        <v>4.02E-2</v>
      </c>
      <c r="K2919" s="108">
        <v>4.2099999999999999E-2</v>
      </c>
      <c r="L2919" s="108">
        <v>4.7399999999999998E-2</v>
      </c>
      <c r="M2919" s="108">
        <v>4.2599999999999999E-2</v>
      </c>
      <c r="O2919" s="189">
        <f t="shared" si="94"/>
        <v>43282</v>
      </c>
    </row>
    <row r="2920" spans="1:15" x14ac:dyDescent="0.25">
      <c r="A2920" s="105">
        <v>43301</v>
      </c>
      <c r="B2920" t="s">
        <v>71</v>
      </c>
      <c r="C2920" s="108">
        <v>4.1099999999999998E-2</v>
      </c>
      <c r="D2920" s="108">
        <v>4.2900000000000001E-2</v>
      </c>
      <c r="E2920" s="108">
        <v>4.6699999999999998E-2</v>
      </c>
      <c r="F2920" s="108">
        <v>4.36E-2</v>
      </c>
      <c r="I2920" s="108">
        <v>4.3200000000000002E-2</v>
      </c>
      <c r="J2920" s="108">
        <v>3.9E-2</v>
      </c>
      <c r="K2920" s="108">
        <v>4.0800000000000003E-2</v>
      </c>
      <c r="L2920" s="108">
        <v>4.2700000000000002E-2</v>
      </c>
      <c r="M2920" s="108">
        <v>4.8000000000000001E-2</v>
      </c>
      <c r="O2920" s="189">
        <f t="shared" si="94"/>
        <v>43282</v>
      </c>
    </row>
    <row r="2921" spans="1:15" x14ac:dyDescent="0.25">
      <c r="A2921" s="105">
        <v>43304</v>
      </c>
      <c r="B2921" t="s">
        <v>71</v>
      </c>
      <c r="C2921" s="108">
        <v>4.1799999999999997E-2</v>
      </c>
      <c r="D2921" s="108">
        <v>4.3499999999999997E-2</v>
      </c>
      <c r="E2921" s="108">
        <v>4.7399999999999998E-2</v>
      </c>
      <c r="F2921" s="108">
        <v>4.4200000000000003E-2</v>
      </c>
      <c r="I2921" s="108">
        <v>3.9600000000000003E-2</v>
      </c>
      <c r="J2921" s="108">
        <v>4.1500000000000002E-2</v>
      </c>
      <c r="K2921" s="108">
        <v>4.3400000000000001E-2</v>
      </c>
      <c r="L2921" s="108">
        <v>4.87E-2</v>
      </c>
      <c r="M2921" s="108">
        <v>4.3900000000000002E-2</v>
      </c>
      <c r="O2921" s="189">
        <f t="shared" si="94"/>
        <v>43282</v>
      </c>
    </row>
    <row r="2922" spans="1:15" x14ac:dyDescent="0.25">
      <c r="A2922" s="105">
        <v>43305</v>
      </c>
      <c r="B2922" t="s">
        <v>71</v>
      </c>
      <c r="C2922" s="108">
        <v>4.1500000000000002E-2</v>
      </c>
      <c r="D2922" s="108">
        <v>4.3200000000000002E-2</v>
      </c>
      <c r="E2922" s="108">
        <v>4.7100000000000003E-2</v>
      </c>
      <c r="F2922" s="108">
        <v>4.3900000000000002E-2</v>
      </c>
      <c r="I2922" s="108">
        <v>3.9100000000000003E-2</v>
      </c>
      <c r="J2922" s="108">
        <v>4.1200000000000001E-2</v>
      </c>
      <c r="K2922" s="108">
        <v>4.2999999999999997E-2</v>
      </c>
      <c r="L2922" s="108">
        <v>4.8300000000000003E-2</v>
      </c>
      <c r="M2922" s="108">
        <v>4.3499999999999997E-2</v>
      </c>
      <c r="O2922" s="189">
        <f t="shared" si="94"/>
        <v>43282</v>
      </c>
    </row>
    <row r="2923" spans="1:15" x14ac:dyDescent="0.25">
      <c r="A2923" s="105">
        <v>43306</v>
      </c>
      <c r="B2923" t="s">
        <v>71</v>
      </c>
      <c r="C2923" s="108">
        <v>4.1300000000000003E-2</v>
      </c>
      <c r="D2923" s="108">
        <v>4.2999999999999997E-2</v>
      </c>
      <c r="E2923" s="108">
        <v>4.6899999999999997E-2</v>
      </c>
      <c r="F2923" s="108">
        <v>4.3700000000000003E-2</v>
      </c>
      <c r="I2923" s="108">
        <v>3.9E-2</v>
      </c>
      <c r="J2923" s="108">
        <v>4.0899999999999999E-2</v>
      </c>
      <c r="K2923" s="108">
        <v>4.2799999999999998E-2</v>
      </c>
      <c r="L2923" s="108">
        <v>4.8099999999999997E-2</v>
      </c>
      <c r="M2923" s="108">
        <v>4.3299999999999998E-2</v>
      </c>
      <c r="O2923" s="189">
        <f t="shared" si="94"/>
        <v>43282</v>
      </c>
    </row>
    <row r="2924" spans="1:15" x14ac:dyDescent="0.25">
      <c r="A2924" s="105">
        <v>43307</v>
      </c>
      <c r="B2924" t="s">
        <v>71</v>
      </c>
      <c r="C2924" s="108">
        <v>4.1599999999999998E-2</v>
      </c>
      <c r="D2924" s="108">
        <v>4.3299999999999998E-2</v>
      </c>
      <c r="E2924" s="108">
        <v>4.7199999999999999E-2</v>
      </c>
      <c r="F2924" s="108">
        <v>4.3999999999999997E-2</v>
      </c>
      <c r="I2924" s="108">
        <v>3.9199999999999999E-2</v>
      </c>
      <c r="J2924" s="108">
        <v>4.1200000000000001E-2</v>
      </c>
      <c r="K2924" s="108">
        <v>4.2999999999999997E-2</v>
      </c>
      <c r="L2924" s="108">
        <v>4.8300000000000003E-2</v>
      </c>
      <c r="M2924" s="108">
        <v>4.3499999999999997E-2</v>
      </c>
      <c r="O2924" s="189">
        <f t="shared" si="94"/>
        <v>43282</v>
      </c>
    </row>
    <row r="2925" spans="1:15" x14ac:dyDescent="0.25">
      <c r="A2925" s="105">
        <v>43308</v>
      </c>
      <c r="B2925" t="s">
        <v>71</v>
      </c>
      <c r="C2925" s="108">
        <v>4.1500000000000002E-2</v>
      </c>
      <c r="D2925" s="108">
        <v>4.3200000000000002E-2</v>
      </c>
      <c r="E2925" s="108">
        <v>4.7E-2</v>
      </c>
      <c r="F2925" s="108">
        <v>4.3900000000000002E-2</v>
      </c>
      <c r="I2925" s="108">
        <v>3.9E-2</v>
      </c>
      <c r="J2925" s="108">
        <v>4.0899999999999999E-2</v>
      </c>
      <c r="K2925" s="108">
        <v>4.2900000000000001E-2</v>
      </c>
      <c r="L2925" s="108">
        <v>4.8000000000000001E-2</v>
      </c>
      <c r="M2925" s="108">
        <v>4.3299999999999998E-2</v>
      </c>
      <c r="O2925" s="189">
        <f t="shared" si="94"/>
        <v>43282</v>
      </c>
    </row>
    <row r="2926" spans="1:15" x14ac:dyDescent="0.25">
      <c r="A2926" s="105">
        <v>43311</v>
      </c>
      <c r="B2926" t="s">
        <v>71</v>
      </c>
      <c r="C2926" s="108">
        <v>4.1599999999999998E-2</v>
      </c>
      <c r="D2926" s="108">
        <v>4.3299999999999998E-2</v>
      </c>
      <c r="E2926" s="108">
        <v>4.7199999999999999E-2</v>
      </c>
      <c r="F2926" s="108">
        <v>4.3999999999999997E-2</v>
      </c>
      <c r="I2926" s="108">
        <v>3.9100000000000003E-2</v>
      </c>
      <c r="J2926" s="108">
        <v>4.1099999999999998E-2</v>
      </c>
      <c r="K2926" s="108">
        <v>4.2999999999999997E-2</v>
      </c>
      <c r="L2926" s="108">
        <v>4.82E-2</v>
      </c>
      <c r="M2926" s="108">
        <v>4.3400000000000001E-2</v>
      </c>
      <c r="O2926" s="189">
        <f t="shared" si="94"/>
        <v>43282</v>
      </c>
    </row>
    <row r="2927" spans="1:15" x14ac:dyDescent="0.25">
      <c r="A2927" s="105">
        <v>43312</v>
      </c>
      <c r="B2927" t="s">
        <v>71</v>
      </c>
      <c r="C2927" s="108">
        <v>4.1300000000000003E-2</v>
      </c>
      <c r="D2927" s="108">
        <v>4.3099999999999999E-2</v>
      </c>
      <c r="E2927" s="108">
        <v>4.6899999999999997E-2</v>
      </c>
      <c r="F2927" s="108">
        <v>4.3799999999999999E-2</v>
      </c>
      <c r="I2927" s="108">
        <v>3.8899999999999997E-2</v>
      </c>
      <c r="J2927" s="108">
        <v>4.0899999999999999E-2</v>
      </c>
      <c r="K2927" s="108">
        <v>4.2700000000000002E-2</v>
      </c>
      <c r="L2927" s="108">
        <v>4.7899999999999998E-2</v>
      </c>
      <c r="M2927" s="108">
        <v>4.3200000000000002E-2</v>
      </c>
      <c r="O2927" s="189">
        <f t="shared" si="94"/>
        <v>43282</v>
      </c>
    </row>
    <row r="2928" spans="1:15" x14ac:dyDescent="0.25">
      <c r="A2928" s="105">
        <v>43313</v>
      </c>
      <c r="B2928" t="s">
        <v>71</v>
      </c>
      <c r="C2928" s="108">
        <v>4.1700000000000001E-2</v>
      </c>
      <c r="D2928" s="108">
        <v>4.3499999999999997E-2</v>
      </c>
      <c r="E2928" s="108">
        <v>4.7300000000000002E-2</v>
      </c>
      <c r="F2928" s="108">
        <v>4.4200000000000003E-2</v>
      </c>
      <c r="I2928" s="108">
        <v>3.9399999999999998E-2</v>
      </c>
      <c r="J2928" s="108">
        <v>4.1200000000000001E-2</v>
      </c>
      <c r="K2928" s="108">
        <v>4.3099999999999999E-2</v>
      </c>
      <c r="L2928" s="108">
        <v>4.8300000000000003E-2</v>
      </c>
      <c r="M2928" s="108">
        <v>4.36E-2</v>
      </c>
      <c r="O2928" s="189">
        <f t="shared" si="94"/>
        <v>43313</v>
      </c>
    </row>
    <row r="2929" spans="1:15" x14ac:dyDescent="0.25">
      <c r="A2929" s="105">
        <v>43314</v>
      </c>
      <c r="B2929" t="s">
        <v>71</v>
      </c>
      <c r="C2929" s="108">
        <v>4.1500000000000002E-2</v>
      </c>
      <c r="D2929" s="108">
        <v>4.3299999999999998E-2</v>
      </c>
      <c r="E2929" s="108">
        <v>4.7100000000000003E-2</v>
      </c>
      <c r="F2929" s="108">
        <v>4.3999999999999997E-2</v>
      </c>
      <c r="I2929" s="108">
        <v>3.9100000000000003E-2</v>
      </c>
      <c r="J2929" s="108">
        <v>4.1099999999999998E-2</v>
      </c>
      <c r="K2929" s="108">
        <v>4.2900000000000001E-2</v>
      </c>
      <c r="L2929" s="108">
        <v>4.82E-2</v>
      </c>
      <c r="M2929" s="108">
        <v>4.3499999999999997E-2</v>
      </c>
      <c r="O2929" s="189">
        <f t="shared" si="94"/>
        <v>43313</v>
      </c>
    </row>
    <row r="2930" spans="1:15" x14ac:dyDescent="0.25">
      <c r="A2930" s="105">
        <v>43315</v>
      </c>
      <c r="B2930" t="s">
        <v>71</v>
      </c>
      <c r="C2930" s="108">
        <v>4.1300000000000003E-2</v>
      </c>
      <c r="D2930" s="108">
        <v>4.2999999999999997E-2</v>
      </c>
      <c r="E2930" s="108">
        <v>4.6800000000000001E-2</v>
      </c>
      <c r="F2930" s="108">
        <v>4.3700000000000003E-2</v>
      </c>
      <c r="I2930" s="108">
        <v>3.8899999999999997E-2</v>
      </c>
      <c r="J2930" s="108">
        <v>4.0800000000000003E-2</v>
      </c>
      <c r="K2930" s="108">
        <v>4.2599999999999999E-2</v>
      </c>
      <c r="L2930" s="108">
        <v>4.7899999999999998E-2</v>
      </c>
      <c r="M2930" s="108">
        <v>4.3200000000000002E-2</v>
      </c>
      <c r="O2930" s="189">
        <f t="shared" si="94"/>
        <v>43313</v>
      </c>
    </row>
    <row r="2931" spans="1:15" x14ac:dyDescent="0.25">
      <c r="A2931" s="105">
        <v>43318</v>
      </c>
      <c r="B2931" t="s">
        <v>71</v>
      </c>
      <c r="C2931" s="108">
        <v>4.1000000000000002E-2</v>
      </c>
      <c r="D2931" s="108">
        <v>4.2900000000000001E-2</v>
      </c>
      <c r="E2931" s="108">
        <v>4.65E-2</v>
      </c>
      <c r="F2931" s="108">
        <v>4.3499999999999997E-2</v>
      </c>
      <c r="I2931" s="108">
        <v>3.8699999999999998E-2</v>
      </c>
      <c r="J2931" s="108">
        <v>4.0599999999999997E-2</v>
      </c>
      <c r="K2931" s="108">
        <v>4.2500000000000003E-2</v>
      </c>
      <c r="L2931" s="108">
        <v>4.7600000000000003E-2</v>
      </c>
      <c r="M2931" s="108">
        <v>4.2999999999999997E-2</v>
      </c>
      <c r="O2931" s="189">
        <f t="shared" si="94"/>
        <v>43313</v>
      </c>
    </row>
    <row r="2932" spans="1:15" x14ac:dyDescent="0.25">
      <c r="A2932" s="105">
        <v>43319</v>
      </c>
      <c r="B2932" t="s">
        <v>71</v>
      </c>
      <c r="C2932" s="108">
        <v>4.1200000000000001E-2</v>
      </c>
      <c r="D2932" s="108">
        <v>4.3099999999999999E-2</v>
      </c>
      <c r="E2932" s="108">
        <v>4.6800000000000001E-2</v>
      </c>
      <c r="F2932" s="108">
        <v>4.3700000000000003E-2</v>
      </c>
      <c r="I2932" s="108">
        <v>3.9E-2</v>
      </c>
      <c r="J2932" s="108">
        <v>4.0899999999999999E-2</v>
      </c>
      <c r="K2932" s="108">
        <v>4.2799999999999998E-2</v>
      </c>
      <c r="L2932" s="108">
        <v>4.8000000000000001E-2</v>
      </c>
      <c r="M2932" s="108">
        <v>4.3299999999999998E-2</v>
      </c>
      <c r="O2932" s="189">
        <f t="shared" si="94"/>
        <v>43313</v>
      </c>
    </row>
    <row r="2933" spans="1:15" x14ac:dyDescent="0.25">
      <c r="A2933" s="105">
        <v>43320</v>
      </c>
      <c r="B2933" t="s">
        <v>71</v>
      </c>
      <c r="C2933" s="108">
        <v>4.1200000000000001E-2</v>
      </c>
      <c r="D2933" s="108">
        <v>4.3099999999999999E-2</v>
      </c>
      <c r="E2933" s="108">
        <v>4.6800000000000001E-2</v>
      </c>
      <c r="F2933" s="108">
        <v>4.3700000000000003E-2</v>
      </c>
      <c r="I2933" s="108">
        <v>3.9399999999999998E-2</v>
      </c>
      <c r="J2933" s="108">
        <v>4.0899999999999999E-2</v>
      </c>
      <c r="K2933" s="108">
        <v>4.2799999999999998E-2</v>
      </c>
      <c r="L2933" s="108">
        <v>4.8000000000000001E-2</v>
      </c>
      <c r="M2933" s="108">
        <v>4.3299999999999998E-2</v>
      </c>
      <c r="O2933" s="189">
        <f t="shared" si="94"/>
        <v>43313</v>
      </c>
    </row>
    <row r="2934" spans="1:15" x14ac:dyDescent="0.25">
      <c r="A2934" s="105">
        <v>43321</v>
      </c>
      <c r="B2934" t="s">
        <v>71</v>
      </c>
      <c r="C2934" s="108">
        <v>4.0899999999999999E-2</v>
      </c>
      <c r="D2934" s="108">
        <v>4.2799999999999998E-2</v>
      </c>
      <c r="E2934" s="108">
        <v>4.6600000000000003E-2</v>
      </c>
      <c r="F2934" s="108">
        <v>4.3400000000000001E-2</v>
      </c>
      <c r="I2934" s="108">
        <v>3.9199999999999999E-2</v>
      </c>
      <c r="J2934" s="108">
        <v>4.0599999999999997E-2</v>
      </c>
      <c r="K2934" s="108">
        <v>4.2500000000000003E-2</v>
      </c>
      <c r="L2934" s="108">
        <v>4.7800000000000002E-2</v>
      </c>
      <c r="M2934" s="108">
        <v>4.3099999999999999E-2</v>
      </c>
      <c r="O2934" s="189">
        <f t="shared" si="94"/>
        <v>43313</v>
      </c>
    </row>
    <row r="2935" spans="1:15" x14ac:dyDescent="0.25">
      <c r="A2935" s="105">
        <v>43322</v>
      </c>
      <c r="B2935" t="s">
        <v>71</v>
      </c>
      <c r="C2935" s="108">
        <v>4.0300000000000002E-2</v>
      </c>
      <c r="D2935" s="108">
        <v>4.2200000000000001E-2</v>
      </c>
      <c r="E2935" s="108">
        <v>4.6100000000000002E-2</v>
      </c>
      <c r="F2935" s="108">
        <v>4.2900000000000001E-2</v>
      </c>
      <c r="I2935" s="108">
        <v>3.8600000000000002E-2</v>
      </c>
      <c r="J2935" s="108">
        <v>4.02E-2</v>
      </c>
      <c r="K2935" s="108">
        <v>4.2000000000000003E-2</v>
      </c>
      <c r="L2935" s="108">
        <v>4.7399999999999998E-2</v>
      </c>
      <c r="M2935" s="108">
        <v>4.2599999999999999E-2</v>
      </c>
      <c r="O2935" s="189">
        <f t="shared" si="94"/>
        <v>43313</v>
      </c>
    </row>
    <row r="2936" spans="1:15" x14ac:dyDescent="0.25">
      <c r="A2936" s="105">
        <v>43325</v>
      </c>
      <c r="B2936" t="s">
        <v>71</v>
      </c>
      <c r="C2936" s="108">
        <v>4.0599999999999997E-2</v>
      </c>
      <c r="D2936" s="108">
        <v>4.2500000000000003E-2</v>
      </c>
      <c r="E2936" s="108">
        <v>4.6600000000000003E-2</v>
      </c>
      <c r="F2936" s="108">
        <v>4.3200000000000002E-2</v>
      </c>
      <c r="I2936" s="108">
        <v>3.9199999999999999E-2</v>
      </c>
      <c r="J2936" s="108">
        <v>4.0500000000000001E-2</v>
      </c>
      <c r="K2936" s="108">
        <v>4.2299999999999997E-2</v>
      </c>
      <c r="L2936" s="108">
        <v>4.7899999999999998E-2</v>
      </c>
      <c r="M2936" s="108">
        <v>4.2999999999999997E-2</v>
      </c>
      <c r="O2936" s="189">
        <f t="shared" si="94"/>
        <v>43313</v>
      </c>
    </row>
    <row r="2937" spans="1:15" x14ac:dyDescent="0.25">
      <c r="A2937" s="105">
        <v>43326</v>
      </c>
      <c r="B2937" t="s">
        <v>71</v>
      </c>
      <c r="C2937" s="108">
        <v>4.0899999999999999E-2</v>
      </c>
      <c r="D2937" s="108">
        <v>4.2700000000000002E-2</v>
      </c>
      <c r="E2937" s="108">
        <v>4.6699999999999998E-2</v>
      </c>
      <c r="F2937" s="108">
        <v>4.3400000000000001E-2</v>
      </c>
      <c r="I2937" s="108">
        <v>3.9199999999999999E-2</v>
      </c>
      <c r="J2937" s="108">
        <v>4.07E-2</v>
      </c>
      <c r="K2937" s="108">
        <v>4.2500000000000003E-2</v>
      </c>
      <c r="L2937" s="108">
        <v>4.7899999999999998E-2</v>
      </c>
      <c r="M2937" s="108">
        <v>4.3099999999999999E-2</v>
      </c>
      <c r="O2937" s="189">
        <f t="shared" si="94"/>
        <v>43313</v>
      </c>
    </row>
    <row r="2938" spans="1:15" x14ac:dyDescent="0.25">
      <c r="A2938" s="105">
        <v>43327</v>
      </c>
      <c r="B2938" t="s">
        <v>71</v>
      </c>
      <c r="C2938" s="108">
        <v>4.0599999999999997E-2</v>
      </c>
      <c r="D2938" s="108">
        <v>4.2500000000000003E-2</v>
      </c>
      <c r="E2938" s="108">
        <v>4.6399999999999997E-2</v>
      </c>
      <c r="F2938" s="108">
        <v>4.3200000000000002E-2</v>
      </c>
      <c r="I2938" s="108">
        <v>3.8800000000000001E-2</v>
      </c>
      <c r="J2938" s="108">
        <v>4.0300000000000002E-2</v>
      </c>
      <c r="K2938" s="108">
        <v>4.2200000000000001E-2</v>
      </c>
      <c r="L2938" s="108">
        <v>4.7600000000000003E-2</v>
      </c>
      <c r="M2938" s="108">
        <v>4.2799999999999998E-2</v>
      </c>
      <c r="O2938" s="189">
        <f t="shared" si="94"/>
        <v>43313</v>
      </c>
    </row>
    <row r="2939" spans="1:15" x14ac:dyDescent="0.25">
      <c r="A2939" s="105">
        <v>43328</v>
      </c>
      <c r="B2939" t="s">
        <v>71</v>
      </c>
      <c r="C2939" s="108">
        <v>4.07E-2</v>
      </c>
      <c r="D2939" s="108">
        <v>4.2599999999999999E-2</v>
      </c>
      <c r="E2939" s="108">
        <v>4.6399999999999997E-2</v>
      </c>
      <c r="F2939" s="108">
        <v>4.3200000000000002E-2</v>
      </c>
      <c r="I2939" s="108">
        <v>3.8899999999999997E-2</v>
      </c>
      <c r="J2939" s="108">
        <v>4.0399999999999998E-2</v>
      </c>
      <c r="K2939" s="108">
        <v>4.2299999999999997E-2</v>
      </c>
      <c r="L2939" s="108">
        <v>4.7600000000000003E-2</v>
      </c>
      <c r="M2939" s="108">
        <v>4.2900000000000001E-2</v>
      </c>
      <c r="O2939" s="189">
        <f t="shared" si="94"/>
        <v>43313</v>
      </c>
    </row>
    <row r="2940" spans="1:15" x14ac:dyDescent="0.25">
      <c r="A2940" s="105">
        <v>43329</v>
      </c>
      <c r="B2940" t="s">
        <v>71</v>
      </c>
      <c r="C2940" s="108">
        <v>4.07E-2</v>
      </c>
      <c r="D2940" s="108">
        <v>4.2500000000000003E-2</v>
      </c>
      <c r="E2940" s="108">
        <v>4.6399999999999997E-2</v>
      </c>
      <c r="F2940" s="108">
        <v>4.3200000000000002E-2</v>
      </c>
      <c r="I2940" s="108">
        <v>3.8699999999999998E-2</v>
      </c>
      <c r="J2940" s="108">
        <v>4.0399999999999998E-2</v>
      </c>
      <c r="K2940" s="108">
        <v>4.2200000000000001E-2</v>
      </c>
      <c r="L2940" s="108">
        <v>4.7600000000000003E-2</v>
      </c>
      <c r="M2940" s="108">
        <v>4.2799999999999998E-2</v>
      </c>
      <c r="O2940" s="189">
        <f t="shared" si="94"/>
        <v>43313</v>
      </c>
    </row>
    <row r="2941" spans="1:15" x14ac:dyDescent="0.25">
      <c r="A2941" s="105">
        <v>43332</v>
      </c>
      <c r="B2941" t="s">
        <v>71</v>
      </c>
      <c r="C2941" s="108">
        <v>4.0300000000000002E-2</v>
      </c>
      <c r="D2941" s="108">
        <v>4.2099999999999999E-2</v>
      </c>
      <c r="E2941" s="108">
        <v>4.5900000000000003E-2</v>
      </c>
      <c r="F2941" s="108">
        <v>4.2799999999999998E-2</v>
      </c>
      <c r="I2941" s="108">
        <v>3.8300000000000001E-2</v>
      </c>
      <c r="J2941" s="108">
        <v>3.9899999999999998E-2</v>
      </c>
      <c r="K2941" s="108">
        <v>4.1799999999999997E-2</v>
      </c>
      <c r="L2941" s="108">
        <v>4.7100000000000003E-2</v>
      </c>
      <c r="M2941" s="108">
        <v>4.24E-2</v>
      </c>
      <c r="O2941" s="189">
        <f t="shared" si="94"/>
        <v>43313</v>
      </c>
    </row>
    <row r="2942" spans="1:15" x14ac:dyDescent="0.25">
      <c r="A2942" s="105">
        <v>43333</v>
      </c>
      <c r="B2942" t="s">
        <v>71</v>
      </c>
      <c r="C2942" s="108">
        <v>4.0399999999999998E-2</v>
      </c>
      <c r="D2942" s="108">
        <v>4.2299999999999997E-2</v>
      </c>
      <c r="E2942" s="108">
        <v>4.6100000000000002E-2</v>
      </c>
      <c r="F2942" s="108">
        <v>4.2900000000000001E-2</v>
      </c>
      <c r="I2942" s="108">
        <v>3.85E-2</v>
      </c>
      <c r="J2942" s="108">
        <v>4.0099999999999997E-2</v>
      </c>
      <c r="K2942" s="108">
        <v>4.2000000000000003E-2</v>
      </c>
      <c r="L2942" s="108">
        <v>4.7300000000000002E-2</v>
      </c>
      <c r="M2942" s="108">
        <v>4.2500000000000003E-2</v>
      </c>
      <c r="O2942" s="189">
        <f t="shared" si="94"/>
        <v>43313</v>
      </c>
    </row>
    <row r="2943" spans="1:15" x14ac:dyDescent="0.25">
      <c r="A2943" s="105">
        <v>43334</v>
      </c>
      <c r="B2943" t="s">
        <v>71</v>
      </c>
      <c r="C2943" s="108">
        <v>4.0300000000000002E-2</v>
      </c>
      <c r="D2943" s="108">
        <v>4.2200000000000001E-2</v>
      </c>
      <c r="E2943" s="108">
        <v>4.5999999999999999E-2</v>
      </c>
      <c r="F2943" s="108">
        <v>4.2799999999999998E-2</v>
      </c>
      <c r="I2943" s="108">
        <v>3.8399999999999997E-2</v>
      </c>
      <c r="J2943" s="108">
        <v>0.04</v>
      </c>
      <c r="K2943" s="108">
        <v>4.19E-2</v>
      </c>
      <c r="L2943" s="108">
        <v>4.7300000000000002E-2</v>
      </c>
      <c r="M2943" s="108">
        <v>4.2500000000000003E-2</v>
      </c>
      <c r="O2943" s="189">
        <f t="shared" si="94"/>
        <v>43313</v>
      </c>
    </row>
    <row r="2944" spans="1:15" x14ac:dyDescent="0.25">
      <c r="A2944" s="105">
        <v>43335</v>
      </c>
      <c r="B2944" t="s">
        <v>71</v>
      </c>
      <c r="C2944" s="108">
        <v>4.0300000000000002E-2</v>
      </c>
      <c r="D2944" s="108">
        <v>4.2099999999999999E-2</v>
      </c>
      <c r="E2944" s="108">
        <v>4.5900000000000003E-2</v>
      </c>
      <c r="F2944" s="108">
        <v>4.2799999999999998E-2</v>
      </c>
      <c r="I2944" s="108">
        <v>3.8399999999999997E-2</v>
      </c>
      <c r="J2944" s="108">
        <v>0.04</v>
      </c>
      <c r="K2944" s="108">
        <v>4.19E-2</v>
      </c>
      <c r="L2944" s="108">
        <v>4.7199999999999999E-2</v>
      </c>
      <c r="M2944" s="108">
        <v>4.2500000000000003E-2</v>
      </c>
      <c r="O2944" s="189">
        <f t="shared" si="94"/>
        <v>43313</v>
      </c>
    </row>
    <row r="2945" spans="1:15" x14ac:dyDescent="0.25">
      <c r="A2945" s="105">
        <v>43336</v>
      </c>
      <c r="B2945" t="s">
        <v>71</v>
      </c>
      <c r="C2945" s="108">
        <v>4.0300000000000002E-2</v>
      </c>
      <c r="D2945" s="108">
        <v>4.2099999999999999E-2</v>
      </c>
      <c r="E2945" s="108">
        <v>4.5900000000000003E-2</v>
      </c>
      <c r="F2945" s="108">
        <v>4.2799999999999998E-2</v>
      </c>
      <c r="I2945" s="108">
        <v>3.8300000000000001E-2</v>
      </c>
      <c r="J2945" s="108">
        <v>0.04</v>
      </c>
      <c r="K2945" s="108">
        <v>4.19E-2</v>
      </c>
      <c r="L2945" s="108">
        <v>4.7199999999999999E-2</v>
      </c>
      <c r="M2945" s="108">
        <v>4.24E-2</v>
      </c>
      <c r="O2945" s="189">
        <f t="shared" si="94"/>
        <v>43313</v>
      </c>
    </row>
    <row r="2946" spans="1:15" x14ac:dyDescent="0.25">
      <c r="A2946" s="105">
        <v>43339</v>
      </c>
      <c r="B2946" t="s">
        <v>71</v>
      </c>
      <c r="C2946" s="108">
        <v>4.0500000000000001E-2</v>
      </c>
      <c r="D2946" s="108">
        <v>4.2299999999999997E-2</v>
      </c>
      <c r="E2946" s="108">
        <v>4.6100000000000002E-2</v>
      </c>
      <c r="F2946" s="108">
        <v>4.2999999999999997E-2</v>
      </c>
      <c r="I2946" s="108">
        <v>3.8600000000000002E-2</v>
      </c>
      <c r="J2946" s="108">
        <v>4.02E-2</v>
      </c>
      <c r="K2946" s="108">
        <v>4.2099999999999999E-2</v>
      </c>
      <c r="L2946" s="108">
        <v>4.7399999999999998E-2</v>
      </c>
      <c r="M2946" s="108">
        <v>4.2700000000000002E-2</v>
      </c>
      <c r="O2946" s="189">
        <f t="shared" si="94"/>
        <v>43313</v>
      </c>
    </row>
    <row r="2947" spans="1:15" x14ac:dyDescent="0.25">
      <c r="A2947" s="105">
        <v>43340</v>
      </c>
      <c r="B2947" t="s">
        <v>71</v>
      </c>
      <c r="C2947" s="108">
        <v>4.0899999999999999E-2</v>
      </c>
      <c r="D2947" s="108">
        <v>4.2599999999999999E-2</v>
      </c>
      <c r="E2947" s="108">
        <v>4.65E-2</v>
      </c>
      <c r="F2947" s="108">
        <v>4.3299999999999998E-2</v>
      </c>
      <c r="I2947" s="108">
        <v>3.9E-2</v>
      </c>
      <c r="J2947" s="108">
        <v>4.0599999999999997E-2</v>
      </c>
      <c r="K2947" s="108">
        <v>4.24E-2</v>
      </c>
      <c r="L2947" s="108">
        <v>4.7800000000000002E-2</v>
      </c>
      <c r="M2947" s="108">
        <v>4.2999999999999997E-2</v>
      </c>
      <c r="O2947" s="189">
        <f t="shared" si="94"/>
        <v>43313</v>
      </c>
    </row>
    <row r="2948" spans="1:15" x14ac:dyDescent="0.25">
      <c r="A2948" s="105">
        <v>43341</v>
      </c>
      <c r="B2948" t="s">
        <v>71</v>
      </c>
      <c r="C2948" s="108">
        <v>4.0800000000000003E-2</v>
      </c>
      <c r="D2948" s="108">
        <v>4.2500000000000003E-2</v>
      </c>
      <c r="E2948" s="108">
        <v>4.6399999999999997E-2</v>
      </c>
      <c r="F2948" s="108">
        <v>4.3200000000000002E-2</v>
      </c>
      <c r="I2948" s="108">
        <v>3.8800000000000001E-2</v>
      </c>
      <c r="J2948" s="108">
        <v>4.0399999999999998E-2</v>
      </c>
      <c r="K2948" s="108">
        <v>4.2299999999999997E-2</v>
      </c>
      <c r="L2948" s="108">
        <v>4.7699999999999999E-2</v>
      </c>
      <c r="M2948" s="108">
        <v>4.2900000000000001E-2</v>
      </c>
      <c r="O2948" s="189">
        <f t="shared" ref="O2948:O3011" si="96">DATE(YEAR(A2948),MONTH(A2948),1)</f>
        <v>43313</v>
      </c>
    </row>
    <row r="2949" spans="1:15" x14ac:dyDescent="0.25">
      <c r="A2949" s="105">
        <v>43342</v>
      </c>
      <c r="B2949" t="s">
        <v>71</v>
      </c>
      <c r="C2949" s="108">
        <v>4.0599999999999997E-2</v>
      </c>
      <c r="D2949" s="108">
        <v>4.24E-2</v>
      </c>
      <c r="E2949" s="108">
        <v>4.6300000000000001E-2</v>
      </c>
      <c r="F2949" s="108">
        <v>4.3099999999999999E-2</v>
      </c>
      <c r="I2949" s="108">
        <v>3.9E-2</v>
      </c>
      <c r="J2949" s="108">
        <v>4.0300000000000002E-2</v>
      </c>
      <c r="K2949" s="108">
        <v>4.2200000000000001E-2</v>
      </c>
      <c r="L2949" s="108">
        <v>4.7600000000000003E-2</v>
      </c>
      <c r="M2949" s="108">
        <v>4.2799999999999998E-2</v>
      </c>
      <c r="O2949" s="189">
        <f t="shared" si="96"/>
        <v>43313</v>
      </c>
    </row>
    <row r="2950" spans="1:15" x14ac:dyDescent="0.25">
      <c r="A2950" s="105">
        <v>43343</v>
      </c>
      <c r="B2950" t="s">
        <v>71</v>
      </c>
      <c r="C2950" s="108">
        <v>4.07E-2</v>
      </c>
      <c r="D2950" s="108">
        <v>4.24E-2</v>
      </c>
      <c r="E2950" s="108">
        <v>4.6399999999999997E-2</v>
      </c>
      <c r="F2950" s="108">
        <v>4.3200000000000002E-2</v>
      </c>
      <c r="I2950" s="108">
        <v>3.9100000000000003E-2</v>
      </c>
      <c r="J2950" s="108">
        <v>4.0399999999999998E-2</v>
      </c>
      <c r="K2950" s="108">
        <v>4.2200000000000001E-2</v>
      </c>
      <c r="L2950" s="108">
        <v>4.7800000000000002E-2</v>
      </c>
      <c r="M2950" s="108">
        <v>4.2900000000000001E-2</v>
      </c>
      <c r="O2950" s="189">
        <f t="shared" si="96"/>
        <v>43313</v>
      </c>
    </row>
    <row r="2951" spans="1:15" x14ac:dyDescent="0.25">
      <c r="A2951" s="105">
        <v>43347</v>
      </c>
      <c r="B2951" t="s">
        <v>71</v>
      </c>
      <c r="C2951" s="108">
        <v>4.1300000000000003E-2</v>
      </c>
      <c r="D2951" s="108">
        <v>4.2999999999999997E-2</v>
      </c>
      <c r="E2951" s="108">
        <v>4.7E-2</v>
      </c>
      <c r="F2951" s="108">
        <v>4.3799999999999999E-2</v>
      </c>
      <c r="I2951" s="108">
        <v>3.9800000000000002E-2</v>
      </c>
      <c r="J2951" s="108">
        <v>4.1000000000000002E-2</v>
      </c>
      <c r="K2951" s="108">
        <v>4.2900000000000001E-2</v>
      </c>
      <c r="L2951" s="108">
        <v>4.8399999999999999E-2</v>
      </c>
      <c r="M2951" s="108">
        <v>4.3499999999999997E-2</v>
      </c>
      <c r="O2951" s="189">
        <f t="shared" si="96"/>
        <v>43344</v>
      </c>
    </row>
    <row r="2952" spans="1:15" x14ac:dyDescent="0.25">
      <c r="A2952" s="105">
        <v>43348</v>
      </c>
      <c r="B2952" t="s">
        <v>71</v>
      </c>
      <c r="C2952" s="108">
        <v>4.1399999999999999E-2</v>
      </c>
      <c r="D2952" s="108">
        <v>4.3099999999999999E-2</v>
      </c>
      <c r="E2952" s="108">
        <v>4.7100000000000003E-2</v>
      </c>
      <c r="F2952" s="108">
        <v>4.3900000000000002E-2</v>
      </c>
      <c r="I2952" s="108">
        <v>3.9699999999999999E-2</v>
      </c>
      <c r="J2952" s="108">
        <v>4.1099999999999998E-2</v>
      </c>
      <c r="K2952" s="108">
        <v>4.2999999999999997E-2</v>
      </c>
      <c r="L2952" s="108">
        <v>4.8500000000000001E-2</v>
      </c>
      <c r="M2952" s="108">
        <v>4.36E-2</v>
      </c>
      <c r="O2952" s="189">
        <f t="shared" si="96"/>
        <v>43344</v>
      </c>
    </row>
    <row r="2953" spans="1:15" x14ac:dyDescent="0.25">
      <c r="A2953" s="105">
        <v>43349</v>
      </c>
      <c r="B2953" t="s">
        <v>71</v>
      </c>
      <c r="C2953" s="108">
        <v>4.1000000000000002E-2</v>
      </c>
      <c r="D2953" s="108">
        <v>4.2799999999999998E-2</v>
      </c>
      <c r="E2953" s="108">
        <v>4.6800000000000001E-2</v>
      </c>
      <c r="F2953" s="108">
        <v>4.3499999999999997E-2</v>
      </c>
      <c r="I2953" s="108">
        <v>3.9399999999999998E-2</v>
      </c>
      <c r="J2953" s="108">
        <v>4.0899999999999999E-2</v>
      </c>
      <c r="K2953" s="108">
        <v>4.2700000000000002E-2</v>
      </c>
      <c r="L2953" s="108">
        <v>4.8099999999999997E-2</v>
      </c>
      <c r="M2953" s="108">
        <v>4.3299999999999998E-2</v>
      </c>
      <c r="O2953" s="189">
        <f t="shared" si="96"/>
        <v>43344</v>
      </c>
    </row>
    <row r="2954" spans="1:15" x14ac:dyDescent="0.25">
      <c r="A2954" s="105">
        <v>43350</v>
      </c>
      <c r="B2954" t="s">
        <v>71</v>
      </c>
      <c r="C2954" s="108">
        <v>4.1399999999999999E-2</v>
      </c>
      <c r="D2954" s="108">
        <v>4.2900000000000001E-2</v>
      </c>
      <c r="E2954" s="108">
        <v>4.7199999999999999E-2</v>
      </c>
      <c r="F2954" s="108">
        <v>4.3799999999999999E-2</v>
      </c>
      <c r="I2954" s="108">
        <v>3.9899999999999998E-2</v>
      </c>
      <c r="J2954" s="108">
        <v>4.1300000000000003E-2</v>
      </c>
      <c r="K2954" s="108">
        <v>4.2900000000000001E-2</v>
      </c>
      <c r="L2954" s="108">
        <v>4.87E-2</v>
      </c>
      <c r="M2954" s="108">
        <v>4.3700000000000003E-2</v>
      </c>
      <c r="O2954" s="189">
        <f t="shared" si="96"/>
        <v>43344</v>
      </c>
    </row>
    <row r="2955" spans="1:15" x14ac:dyDescent="0.25">
      <c r="A2955" s="105">
        <v>43353</v>
      </c>
      <c r="B2955" t="s">
        <v>71</v>
      </c>
      <c r="C2955" s="108">
        <v>4.1300000000000003E-2</v>
      </c>
      <c r="D2955" s="108">
        <v>4.2700000000000002E-2</v>
      </c>
      <c r="E2955" s="108">
        <v>4.7E-2</v>
      </c>
      <c r="F2955" s="108">
        <v>4.3700000000000003E-2</v>
      </c>
      <c r="I2955" s="108">
        <v>3.95E-2</v>
      </c>
      <c r="J2955" s="108">
        <v>4.1200000000000001E-2</v>
      </c>
      <c r="K2955" s="108">
        <v>4.2700000000000002E-2</v>
      </c>
      <c r="L2955" s="108">
        <v>4.8599999999999997E-2</v>
      </c>
      <c r="M2955" s="108">
        <v>4.3499999999999997E-2</v>
      </c>
      <c r="O2955" s="189">
        <f t="shared" si="96"/>
        <v>43344</v>
      </c>
    </row>
    <row r="2956" spans="1:15" x14ac:dyDescent="0.25">
      <c r="A2956" s="105">
        <v>43354</v>
      </c>
      <c r="B2956" t="s">
        <v>71</v>
      </c>
      <c r="C2956" s="108">
        <v>4.1700000000000001E-2</v>
      </c>
      <c r="D2956" s="108">
        <v>4.2999999999999997E-2</v>
      </c>
      <c r="E2956" s="108">
        <v>4.7300000000000002E-2</v>
      </c>
      <c r="F2956" s="108">
        <v>4.3999999999999997E-2</v>
      </c>
      <c r="I2956" s="108">
        <v>3.9699999999999999E-2</v>
      </c>
      <c r="J2956" s="108">
        <v>4.1399999999999999E-2</v>
      </c>
      <c r="K2956" s="108">
        <v>4.2999999999999997E-2</v>
      </c>
      <c r="L2956" s="108">
        <v>4.8800000000000003E-2</v>
      </c>
      <c r="M2956" s="108">
        <v>4.3799999999999999E-2</v>
      </c>
      <c r="O2956" s="189">
        <f t="shared" si="96"/>
        <v>43344</v>
      </c>
    </row>
    <row r="2957" spans="1:15" x14ac:dyDescent="0.25">
      <c r="A2957" s="105">
        <v>43355</v>
      </c>
      <c r="B2957" t="s">
        <v>71</v>
      </c>
      <c r="C2957" s="108">
        <v>4.1399999999999999E-2</v>
      </c>
      <c r="D2957" s="108">
        <v>4.2900000000000001E-2</v>
      </c>
      <c r="E2957" s="108">
        <v>4.7100000000000003E-2</v>
      </c>
      <c r="F2957" s="108">
        <v>4.3799999999999999E-2</v>
      </c>
      <c r="I2957" s="108">
        <v>3.9399999999999998E-2</v>
      </c>
      <c r="J2957" s="108">
        <v>4.1099999999999998E-2</v>
      </c>
      <c r="K2957" s="108">
        <v>4.2799999999999998E-2</v>
      </c>
      <c r="L2957" s="108">
        <v>4.8599999999999997E-2</v>
      </c>
      <c r="M2957" s="108">
        <v>4.3499999999999997E-2</v>
      </c>
      <c r="O2957" s="189">
        <f t="shared" si="96"/>
        <v>43344</v>
      </c>
    </row>
    <row r="2958" spans="1:15" x14ac:dyDescent="0.25">
      <c r="A2958" s="105">
        <v>43356</v>
      </c>
      <c r="B2958" t="s">
        <v>71</v>
      </c>
      <c r="C2958" s="108">
        <v>4.1399999999999999E-2</v>
      </c>
      <c r="D2958" s="108">
        <v>4.2700000000000002E-2</v>
      </c>
      <c r="E2958" s="108">
        <v>4.7E-2</v>
      </c>
      <c r="F2958" s="108">
        <v>4.3700000000000003E-2</v>
      </c>
      <c r="I2958" s="108">
        <v>3.9199999999999999E-2</v>
      </c>
      <c r="J2958" s="108">
        <v>4.1000000000000002E-2</v>
      </c>
      <c r="K2958" s="108">
        <v>4.2700000000000002E-2</v>
      </c>
      <c r="L2958" s="108">
        <v>4.8399999999999999E-2</v>
      </c>
      <c r="M2958" s="108">
        <v>4.3400000000000001E-2</v>
      </c>
      <c r="O2958" s="189">
        <f t="shared" si="96"/>
        <v>43344</v>
      </c>
    </row>
    <row r="2959" spans="1:15" x14ac:dyDescent="0.25">
      <c r="A2959" s="105">
        <v>43357</v>
      </c>
      <c r="B2959" t="s">
        <v>71</v>
      </c>
      <c r="C2959" s="108">
        <v>4.1700000000000001E-2</v>
      </c>
      <c r="D2959" s="108">
        <v>4.2999999999999997E-2</v>
      </c>
      <c r="E2959" s="108">
        <v>4.7399999999999998E-2</v>
      </c>
      <c r="F2959" s="108">
        <v>4.3999999999999997E-2</v>
      </c>
      <c r="I2959" s="108">
        <v>3.9399999999999998E-2</v>
      </c>
      <c r="J2959" s="108">
        <v>4.1200000000000001E-2</v>
      </c>
      <c r="K2959" s="108">
        <v>4.2900000000000001E-2</v>
      </c>
      <c r="L2959" s="108">
        <v>4.87E-2</v>
      </c>
      <c r="M2959" s="108">
        <v>4.36E-2</v>
      </c>
      <c r="O2959" s="189">
        <f t="shared" si="96"/>
        <v>43344</v>
      </c>
    </row>
    <row r="2960" spans="1:15" x14ac:dyDescent="0.25">
      <c r="A2960" s="105">
        <v>43360</v>
      </c>
      <c r="B2960" t="s">
        <v>71</v>
      </c>
      <c r="C2960" s="108">
        <v>4.1700000000000001E-2</v>
      </c>
      <c r="D2960" s="108">
        <v>4.2999999999999997E-2</v>
      </c>
      <c r="E2960" s="108">
        <v>4.7300000000000002E-2</v>
      </c>
      <c r="F2960" s="108">
        <v>4.3999999999999997E-2</v>
      </c>
      <c r="I2960" s="108">
        <v>3.9399999999999998E-2</v>
      </c>
      <c r="J2960" s="108">
        <v>4.1200000000000001E-2</v>
      </c>
      <c r="K2960" s="108">
        <v>4.2900000000000001E-2</v>
      </c>
      <c r="L2960" s="108">
        <v>4.87E-2</v>
      </c>
      <c r="M2960" s="108">
        <v>4.36E-2</v>
      </c>
      <c r="O2960" s="189">
        <f t="shared" si="96"/>
        <v>43344</v>
      </c>
    </row>
    <row r="2961" spans="1:15" x14ac:dyDescent="0.25">
      <c r="A2961" s="105">
        <v>43361</v>
      </c>
      <c r="B2961" t="s">
        <v>71</v>
      </c>
      <c r="C2961" s="108">
        <v>4.2200000000000001E-2</v>
      </c>
      <c r="D2961" s="108">
        <v>4.36E-2</v>
      </c>
      <c r="E2961" s="108">
        <v>4.7899999999999998E-2</v>
      </c>
      <c r="F2961" s="108">
        <v>4.4600000000000001E-2</v>
      </c>
      <c r="I2961" s="108">
        <v>4.02E-2</v>
      </c>
      <c r="J2961" s="108">
        <v>4.1799999999999997E-2</v>
      </c>
      <c r="K2961" s="108">
        <v>4.3499999999999997E-2</v>
      </c>
      <c r="L2961" s="108">
        <v>4.9299999999999997E-2</v>
      </c>
      <c r="M2961" s="108">
        <v>4.4299999999999999E-2</v>
      </c>
      <c r="O2961" s="189">
        <f t="shared" si="96"/>
        <v>43344</v>
      </c>
    </row>
    <row r="2962" spans="1:15" x14ac:dyDescent="0.25">
      <c r="A2962" s="105">
        <v>43362</v>
      </c>
      <c r="B2962" t="s">
        <v>71</v>
      </c>
      <c r="C2962" s="108">
        <v>4.2599999999999999E-2</v>
      </c>
      <c r="D2962" s="108">
        <v>4.3999999999999997E-2</v>
      </c>
      <c r="E2962" s="108">
        <v>4.82E-2</v>
      </c>
      <c r="F2962" s="108">
        <v>4.4900000000000002E-2</v>
      </c>
      <c r="I2962" s="108">
        <v>4.0399999999999998E-2</v>
      </c>
      <c r="J2962" s="108">
        <v>4.2000000000000003E-2</v>
      </c>
      <c r="K2962" s="108">
        <v>4.3900000000000002E-2</v>
      </c>
      <c r="L2962" s="108">
        <v>4.9599999999999998E-2</v>
      </c>
      <c r="M2962" s="108">
        <v>4.4499999999999998E-2</v>
      </c>
      <c r="O2962" s="189">
        <f t="shared" si="96"/>
        <v>43344</v>
      </c>
    </row>
    <row r="2963" spans="1:15" x14ac:dyDescent="0.25">
      <c r="A2963" s="105">
        <v>43363</v>
      </c>
      <c r="B2963" t="s">
        <v>71</v>
      </c>
      <c r="C2963" s="108">
        <v>4.2299999999999997E-2</v>
      </c>
      <c r="D2963" s="108">
        <v>4.3700000000000003E-2</v>
      </c>
      <c r="E2963" s="108">
        <v>4.7800000000000002E-2</v>
      </c>
      <c r="F2963" s="108">
        <v>4.4600000000000001E-2</v>
      </c>
      <c r="I2963" s="108">
        <v>3.9899999999999998E-2</v>
      </c>
      <c r="J2963" s="108">
        <v>4.1799999999999997E-2</v>
      </c>
      <c r="K2963" s="108">
        <v>4.3499999999999997E-2</v>
      </c>
      <c r="L2963" s="108">
        <v>4.9200000000000001E-2</v>
      </c>
      <c r="M2963" s="108">
        <v>4.4200000000000003E-2</v>
      </c>
      <c r="O2963" s="189">
        <f t="shared" si="96"/>
        <v>43344</v>
      </c>
    </row>
    <row r="2964" spans="1:15" x14ac:dyDescent="0.25">
      <c r="A2964" s="105">
        <v>43364</v>
      </c>
      <c r="B2964" t="s">
        <v>71</v>
      </c>
      <c r="C2964" s="108">
        <v>4.2200000000000001E-2</v>
      </c>
      <c r="D2964" s="108">
        <v>4.36E-2</v>
      </c>
      <c r="E2964" s="108">
        <v>4.7699999999999999E-2</v>
      </c>
      <c r="F2964" s="108">
        <v>4.4499999999999998E-2</v>
      </c>
      <c r="I2964" s="108">
        <v>3.9899999999999998E-2</v>
      </c>
      <c r="J2964" s="108">
        <v>4.1599999999999998E-2</v>
      </c>
      <c r="K2964" s="108">
        <v>4.3400000000000001E-2</v>
      </c>
      <c r="L2964" s="108">
        <v>4.9000000000000002E-2</v>
      </c>
      <c r="M2964" s="108">
        <v>4.41E-2</v>
      </c>
      <c r="O2964" s="189">
        <f t="shared" si="96"/>
        <v>43344</v>
      </c>
    </row>
    <row r="2965" spans="1:15" x14ac:dyDescent="0.25">
      <c r="A2965" s="105">
        <v>43367</v>
      </c>
      <c r="B2965" t="s">
        <v>71</v>
      </c>
      <c r="C2965" s="108">
        <v>4.2299999999999997E-2</v>
      </c>
      <c r="D2965" s="108">
        <v>4.36E-2</v>
      </c>
      <c r="E2965" s="108">
        <v>4.7800000000000002E-2</v>
      </c>
      <c r="F2965" s="108">
        <v>4.4600000000000001E-2</v>
      </c>
      <c r="I2965" s="108">
        <v>0.04</v>
      </c>
      <c r="J2965" s="108">
        <v>4.1700000000000001E-2</v>
      </c>
      <c r="K2965" s="108">
        <v>4.3499999999999997E-2</v>
      </c>
      <c r="L2965" s="108">
        <v>4.9200000000000001E-2</v>
      </c>
      <c r="M2965" s="108">
        <v>4.4200000000000003E-2</v>
      </c>
      <c r="O2965" s="189">
        <f t="shared" si="96"/>
        <v>43344</v>
      </c>
    </row>
    <row r="2966" spans="1:15" x14ac:dyDescent="0.25">
      <c r="A2966" s="105">
        <v>43368</v>
      </c>
      <c r="B2966" t="s">
        <v>71</v>
      </c>
      <c r="C2966" s="108">
        <v>4.24E-2</v>
      </c>
      <c r="D2966" s="108">
        <v>4.3700000000000003E-2</v>
      </c>
      <c r="E2966" s="108">
        <v>4.7899999999999998E-2</v>
      </c>
      <c r="F2966" s="108">
        <v>4.4699999999999997E-2</v>
      </c>
      <c r="I2966" s="108">
        <v>4.02E-2</v>
      </c>
      <c r="J2966" s="108">
        <v>4.19E-2</v>
      </c>
      <c r="K2966" s="108">
        <v>4.36E-2</v>
      </c>
      <c r="L2966" s="108">
        <v>4.9299999999999997E-2</v>
      </c>
      <c r="M2966" s="108">
        <v>4.4299999999999999E-2</v>
      </c>
      <c r="O2966" s="189">
        <f t="shared" si="96"/>
        <v>43344</v>
      </c>
    </row>
    <row r="2967" spans="1:15" x14ac:dyDescent="0.25">
      <c r="A2967" s="105">
        <v>43369</v>
      </c>
      <c r="B2967" t="s">
        <v>71</v>
      </c>
      <c r="C2967" s="108">
        <v>4.19E-2</v>
      </c>
      <c r="D2967" s="108">
        <v>4.3400000000000001E-2</v>
      </c>
      <c r="E2967" s="108">
        <v>4.7600000000000003E-2</v>
      </c>
      <c r="F2967" s="108">
        <v>4.4299999999999999E-2</v>
      </c>
      <c r="I2967" s="108">
        <v>3.9899999999999998E-2</v>
      </c>
      <c r="J2967" s="108">
        <v>4.1399999999999999E-2</v>
      </c>
      <c r="K2967" s="108">
        <v>4.3200000000000002E-2</v>
      </c>
      <c r="L2967" s="108">
        <v>4.9000000000000002E-2</v>
      </c>
      <c r="M2967" s="108">
        <v>4.3900000000000002E-2</v>
      </c>
      <c r="O2967" s="189">
        <f t="shared" si="96"/>
        <v>43344</v>
      </c>
    </row>
    <row r="2968" spans="1:15" x14ac:dyDescent="0.25">
      <c r="A2968" s="105">
        <v>43370</v>
      </c>
      <c r="B2968" t="s">
        <v>71</v>
      </c>
      <c r="C2968" s="108">
        <v>4.19E-2</v>
      </c>
      <c r="D2968" s="108">
        <v>4.3299999999999998E-2</v>
      </c>
      <c r="E2968" s="108">
        <v>4.7500000000000001E-2</v>
      </c>
      <c r="F2968" s="108">
        <v>4.4200000000000003E-2</v>
      </c>
      <c r="I2968" s="108">
        <v>3.9800000000000002E-2</v>
      </c>
      <c r="J2968" s="108">
        <v>4.1399999999999999E-2</v>
      </c>
      <c r="K2968" s="108">
        <v>4.3099999999999999E-2</v>
      </c>
      <c r="L2968" s="108">
        <v>4.8899999999999999E-2</v>
      </c>
      <c r="M2968" s="108">
        <v>4.3799999999999999E-2</v>
      </c>
      <c r="O2968" s="189">
        <f t="shared" si="96"/>
        <v>43344</v>
      </c>
    </row>
    <row r="2969" spans="1:15" x14ac:dyDescent="0.25">
      <c r="A2969" s="105">
        <v>43371</v>
      </c>
      <c r="B2969" t="s">
        <v>71</v>
      </c>
      <c r="C2969" s="108">
        <v>4.19E-2</v>
      </c>
      <c r="D2969" s="108">
        <v>4.3299999999999998E-2</v>
      </c>
      <c r="E2969" s="108">
        <v>4.7500000000000001E-2</v>
      </c>
      <c r="F2969" s="108">
        <v>4.4200000000000003E-2</v>
      </c>
      <c r="I2969" s="108">
        <v>3.9899999999999998E-2</v>
      </c>
      <c r="J2969" s="108">
        <v>4.1399999999999999E-2</v>
      </c>
      <c r="K2969" s="108">
        <v>4.3099999999999999E-2</v>
      </c>
      <c r="L2969" s="108">
        <v>4.8899999999999999E-2</v>
      </c>
      <c r="M2969" s="108">
        <v>4.3900000000000002E-2</v>
      </c>
      <c r="O2969" s="189">
        <f t="shared" si="96"/>
        <v>43344</v>
      </c>
    </row>
    <row r="2970" spans="1:15" x14ac:dyDescent="0.25">
      <c r="A2970" s="105">
        <v>43374</v>
      </c>
      <c r="B2970" t="s">
        <v>71</v>
      </c>
      <c r="C2970" s="108">
        <v>4.2200000000000001E-2</v>
      </c>
      <c r="D2970" s="108">
        <v>4.3700000000000003E-2</v>
      </c>
      <c r="E2970" s="108">
        <v>4.7899999999999998E-2</v>
      </c>
      <c r="F2970" s="108">
        <v>4.4600000000000001E-2</v>
      </c>
      <c r="I2970" s="108">
        <v>4.02E-2</v>
      </c>
      <c r="J2970" s="108">
        <v>4.1700000000000001E-2</v>
      </c>
      <c r="K2970" s="108">
        <v>4.3499999999999997E-2</v>
      </c>
      <c r="L2970" s="108">
        <v>4.9200000000000001E-2</v>
      </c>
      <c r="M2970" s="108">
        <v>4.4200000000000003E-2</v>
      </c>
      <c r="O2970" s="189">
        <f t="shared" si="96"/>
        <v>43374</v>
      </c>
    </row>
    <row r="2971" spans="1:15" x14ac:dyDescent="0.25">
      <c r="A2971" s="105">
        <v>43375</v>
      </c>
      <c r="B2971" t="s">
        <v>71</v>
      </c>
      <c r="C2971" s="108">
        <v>4.1799999999999997E-2</v>
      </c>
      <c r="D2971" s="108">
        <v>4.3299999999999998E-2</v>
      </c>
      <c r="E2971" s="108">
        <v>4.7600000000000003E-2</v>
      </c>
      <c r="F2971" s="108">
        <v>4.4200000000000003E-2</v>
      </c>
      <c r="I2971" s="108">
        <v>3.9800000000000002E-2</v>
      </c>
      <c r="J2971" s="108">
        <v>4.1300000000000003E-2</v>
      </c>
      <c r="K2971" s="108">
        <v>4.3200000000000002E-2</v>
      </c>
      <c r="L2971" s="108">
        <v>4.8899999999999999E-2</v>
      </c>
      <c r="M2971" s="108">
        <v>4.3900000000000002E-2</v>
      </c>
      <c r="O2971" s="189">
        <f t="shared" si="96"/>
        <v>43374</v>
      </c>
    </row>
    <row r="2972" spans="1:15" x14ac:dyDescent="0.25">
      <c r="A2972" s="105">
        <v>43376</v>
      </c>
      <c r="B2972" t="s">
        <v>71</v>
      </c>
      <c r="C2972" s="108">
        <v>4.2799999999999998E-2</v>
      </c>
      <c r="D2972" s="108">
        <v>4.4299999999999999E-2</v>
      </c>
      <c r="E2972" s="108">
        <v>4.8500000000000001E-2</v>
      </c>
      <c r="F2972" s="108">
        <v>4.5199999999999997E-2</v>
      </c>
      <c r="I2972" s="108">
        <v>4.0599999999999997E-2</v>
      </c>
      <c r="J2972" s="108">
        <v>4.2200000000000001E-2</v>
      </c>
      <c r="K2972" s="108">
        <v>4.41E-2</v>
      </c>
      <c r="L2972" s="108">
        <v>4.9799999999999997E-2</v>
      </c>
      <c r="M2972" s="108">
        <v>4.48E-2</v>
      </c>
      <c r="O2972" s="189">
        <f t="shared" si="96"/>
        <v>43374</v>
      </c>
    </row>
    <row r="2973" spans="1:15" x14ac:dyDescent="0.25">
      <c r="A2973" s="105">
        <v>43377</v>
      </c>
      <c r="B2973" t="s">
        <v>71</v>
      </c>
      <c r="C2973" s="108">
        <v>4.3200000000000002E-2</v>
      </c>
      <c r="D2973" s="108">
        <v>4.4699999999999997E-2</v>
      </c>
      <c r="E2973" s="108">
        <v>4.8899999999999999E-2</v>
      </c>
      <c r="F2973" s="108">
        <v>4.5600000000000002E-2</v>
      </c>
      <c r="I2973" s="108">
        <v>4.1099999999999998E-2</v>
      </c>
      <c r="J2973" s="108">
        <v>4.2700000000000002E-2</v>
      </c>
      <c r="K2973" s="108">
        <v>4.4499999999999998E-2</v>
      </c>
      <c r="L2973" s="108">
        <v>5.0299999999999997E-2</v>
      </c>
      <c r="M2973" s="108">
        <v>4.5199999999999997E-2</v>
      </c>
      <c r="O2973" s="189">
        <f t="shared" si="96"/>
        <v>43374</v>
      </c>
    </row>
    <row r="2974" spans="1:15" x14ac:dyDescent="0.25">
      <c r="A2974" s="105">
        <v>43378</v>
      </c>
      <c r="B2974" t="s">
        <v>71</v>
      </c>
      <c r="C2974" s="108">
        <v>4.3700000000000003E-2</v>
      </c>
      <c r="D2974" s="108">
        <v>4.5199999999999997E-2</v>
      </c>
      <c r="E2974" s="108">
        <v>4.9399999999999999E-2</v>
      </c>
      <c r="F2974" s="108">
        <v>4.6100000000000002E-2</v>
      </c>
      <c r="I2974" s="108">
        <v>4.1700000000000001E-2</v>
      </c>
      <c r="J2974" s="108">
        <v>4.3200000000000002E-2</v>
      </c>
      <c r="K2974" s="108">
        <v>4.4999999999999998E-2</v>
      </c>
      <c r="L2974" s="108">
        <v>5.0799999999999998E-2</v>
      </c>
      <c r="M2974" s="108">
        <v>4.5699999999999998E-2</v>
      </c>
      <c r="O2974" s="189">
        <f t="shared" si="96"/>
        <v>43374</v>
      </c>
    </row>
    <row r="2975" spans="1:15" x14ac:dyDescent="0.25">
      <c r="A2975" s="105">
        <v>43381</v>
      </c>
      <c r="B2975" t="s">
        <v>71</v>
      </c>
      <c r="C2975" s="108">
        <v>4.3700000000000003E-2</v>
      </c>
      <c r="D2975" s="108">
        <v>4.5100000000000001E-2</v>
      </c>
      <c r="E2975" s="108">
        <v>4.9399999999999999E-2</v>
      </c>
      <c r="F2975" s="108">
        <v>4.6100000000000002E-2</v>
      </c>
      <c r="I2975" s="108">
        <v>4.1700000000000001E-2</v>
      </c>
      <c r="J2975" s="108">
        <v>4.3200000000000002E-2</v>
      </c>
      <c r="K2975" s="108">
        <v>4.4999999999999998E-2</v>
      </c>
      <c r="L2975" s="108">
        <v>5.0799999999999998E-2</v>
      </c>
      <c r="M2975" s="108">
        <v>4.5699999999999998E-2</v>
      </c>
      <c r="O2975" s="189">
        <f t="shared" si="96"/>
        <v>43374</v>
      </c>
    </row>
    <row r="2976" spans="1:15" x14ac:dyDescent="0.25">
      <c r="A2976" s="105">
        <v>43382</v>
      </c>
      <c r="B2976" t="s">
        <v>71</v>
      </c>
      <c r="C2976" s="108">
        <v>4.3299999999999998E-2</v>
      </c>
      <c r="D2976" s="108">
        <v>4.4699999999999997E-2</v>
      </c>
      <c r="E2976" s="108">
        <v>4.9099999999999998E-2</v>
      </c>
      <c r="F2976" s="108">
        <v>4.5699999999999998E-2</v>
      </c>
      <c r="I2976" s="108">
        <v>4.1399999999999999E-2</v>
      </c>
      <c r="J2976" s="108">
        <v>4.2799999999999998E-2</v>
      </c>
      <c r="K2976" s="108">
        <v>4.4600000000000001E-2</v>
      </c>
      <c r="L2976" s="108">
        <v>5.0500000000000003E-2</v>
      </c>
      <c r="M2976" s="108">
        <v>4.5400000000000003E-2</v>
      </c>
      <c r="O2976" s="189">
        <f t="shared" si="96"/>
        <v>43374</v>
      </c>
    </row>
    <row r="2977" spans="1:15" x14ac:dyDescent="0.25">
      <c r="A2977" s="105">
        <v>43383</v>
      </c>
      <c r="B2977" t="s">
        <v>71</v>
      </c>
      <c r="C2977" s="108">
        <v>4.3499999999999997E-2</v>
      </c>
      <c r="D2977" s="108">
        <v>4.4900000000000002E-2</v>
      </c>
      <c r="E2977" s="108">
        <v>4.9299999999999997E-2</v>
      </c>
      <c r="F2977" s="108">
        <v>4.5900000000000003E-2</v>
      </c>
      <c r="I2977" s="108">
        <v>4.1599999999999998E-2</v>
      </c>
      <c r="J2977" s="108">
        <v>4.3099999999999999E-2</v>
      </c>
      <c r="K2977" s="108">
        <v>4.48E-2</v>
      </c>
      <c r="L2977" s="108">
        <v>5.0799999999999998E-2</v>
      </c>
      <c r="M2977" s="108">
        <v>4.5600000000000002E-2</v>
      </c>
      <c r="O2977" s="189">
        <f t="shared" si="96"/>
        <v>43374</v>
      </c>
    </row>
    <row r="2978" spans="1:15" x14ac:dyDescent="0.25">
      <c r="A2978" s="105">
        <v>43384</v>
      </c>
      <c r="B2978" t="s">
        <v>71</v>
      </c>
      <c r="C2978" s="108">
        <v>4.2599999999999999E-2</v>
      </c>
      <c r="D2978" s="108">
        <v>4.4200000000000003E-2</v>
      </c>
      <c r="E2978" s="108">
        <v>4.87E-2</v>
      </c>
      <c r="F2978" s="108">
        <v>4.5199999999999997E-2</v>
      </c>
      <c r="I2978" s="108">
        <v>4.0899999999999999E-2</v>
      </c>
      <c r="J2978" s="108">
        <v>4.2200000000000001E-2</v>
      </c>
      <c r="K2978" s="108">
        <v>4.41E-2</v>
      </c>
      <c r="L2978" s="108">
        <v>5.0200000000000002E-2</v>
      </c>
      <c r="M2978" s="108">
        <v>4.4900000000000002E-2</v>
      </c>
      <c r="O2978" s="189">
        <f t="shared" si="96"/>
        <v>43374</v>
      </c>
    </row>
    <row r="2979" spans="1:15" x14ac:dyDescent="0.25">
      <c r="A2979" s="105">
        <v>43385</v>
      </c>
      <c r="B2979" t="s">
        <v>71</v>
      </c>
      <c r="C2979" s="108">
        <v>4.2700000000000002E-2</v>
      </c>
      <c r="D2979" s="108">
        <v>4.4200000000000003E-2</v>
      </c>
      <c r="E2979" s="108">
        <v>4.8800000000000003E-2</v>
      </c>
      <c r="F2979" s="108">
        <v>4.5199999999999997E-2</v>
      </c>
      <c r="I2979" s="108">
        <v>4.1200000000000001E-2</v>
      </c>
      <c r="J2979" s="108">
        <v>4.2299999999999997E-2</v>
      </c>
      <c r="K2979" s="108">
        <v>4.4200000000000003E-2</v>
      </c>
      <c r="L2979" s="108">
        <v>5.0299999999999997E-2</v>
      </c>
      <c r="M2979" s="108">
        <v>4.4999999999999998E-2</v>
      </c>
      <c r="O2979" s="189">
        <f t="shared" si="96"/>
        <v>43374</v>
      </c>
    </row>
    <row r="2980" spans="1:15" x14ac:dyDescent="0.25">
      <c r="A2980" s="105">
        <v>43388</v>
      </c>
      <c r="B2980" t="s">
        <v>71</v>
      </c>
      <c r="C2980" s="108">
        <v>4.2900000000000001E-2</v>
      </c>
      <c r="D2980" s="108">
        <v>4.4400000000000002E-2</v>
      </c>
      <c r="E2980" s="108">
        <v>4.8899999999999999E-2</v>
      </c>
      <c r="F2980" s="108">
        <v>4.5400000000000003E-2</v>
      </c>
      <c r="I2980" s="108">
        <v>4.1399999999999999E-2</v>
      </c>
      <c r="J2980" s="108">
        <v>4.2500000000000003E-2</v>
      </c>
      <c r="K2980" s="108">
        <v>4.4400000000000002E-2</v>
      </c>
      <c r="L2980" s="108">
        <v>5.0500000000000003E-2</v>
      </c>
      <c r="M2980" s="108">
        <v>4.5199999999999997E-2</v>
      </c>
      <c r="O2980" s="189">
        <f t="shared" si="96"/>
        <v>43374</v>
      </c>
    </row>
    <row r="2981" spans="1:15" x14ac:dyDescent="0.25">
      <c r="A2981" s="105">
        <v>43389</v>
      </c>
      <c r="B2981" t="s">
        <v>71</v>
      </c>
      <c r="C2981" s="108">
        <v>4.2799999999999998E-2</v>
      </c>
      <c r="D2981" s="108">
        <v>4.4299999999999999E-2</v>
      </c>
      <c r="E2981" s="108">
        <v>4.8800000000000003E-2</v>
      </c>
      <c r="F2981" s="108">
        <v>4.53E-2</v>
      </c>
      <c r="I2981" s="108">
        <v>4.0899999999999999E-2</v>
      </c>
      <c r="J2981" s="108">
        <v>4.24E-2</v>
      </c>
      <c r="K2981" s="108">
        <v>4.4299999999999999E-2</v>
      </c>
      <c r="L2981" s="108">
        <v>5.04E-2</v>
      </c>
      <c r="M2981" s="108">
        <v>4.5100000000000001E-2</v>
      </c>
      <c r="O2981" s="189">
        <f t="shared" si="96"/>
        <v>43374</v>
      </c>
    </row>
    <row r="2982" spans="1:15" x14ac:dyDescent="0.25">
      <c r="A2982" s="105">
        <v>43390</v>
      </c>
      <c r="B2982" t="s">
        <v>71</v>
      </c>
      <c r="C2982" s="108">
        <v>4.2999999999999997E-2</v>
      </c>
      <c r="D2982" s="108">
        <v>4.4499999999999998E-2</v>
      </c>
      <c r="E2982" s="108">
        <v>4.9099999999999998E-2</v>
      </c>
      <c r="F2982" s="108">
        <v>4.5499999999999999E-2</v>
      </c>
      <c r="I2982" s="108">
        <v>4.1300000000000003E-2</v>
      </c>
      <c r="J2982" s="108">
        <v>4.2700000000000002E-2</v>
      </c>
      <c r="K2982" s="108">
        <v>4.4499999999999998E-2</v>
      </c>
      <c r="L2982" s="108">
        <v>5.0700000000000002E-2</v>
      </c>
      <c r="M2982" s="108">
        <v>4.53E-2</v>
      </c>
      <c r="O2982" s="189">
        <f t="shared" si="96"/>
        <v>43374</v>
      </c>
    </row>
    <row r="2983" spans="1:15" x14ac:dyDescent="0.25">
      <c r="A2983" s="105">
        <v>43391</v>
      </c>
      <c r="B2983" t="s">
        <v>71</v>
      </c>
      <c r="C2983" s="108">
        <v>4.3099999999999999E-2</v>
      </c>
      <c r="D2983" s="108">
        <v>4.4600000000000001E-2</v>
      </c>
      <c r="E2983" s="108">
        <v>4.9200000000000001E-2</v>
      </c>
      <c r="F2983" s="108">
        <v>4.5600000000000002E-2</v>
      </c>
      <c r="I2983" s="108">
        <v>4.1599999999999998E-2</v>
      </c>
      <c r="J2983" s="108">
        <v>4.2799999999999998E-2</v>
      </c>
      <c r="K2983" s="108">
        <v>4.4699999999999997E-2</v>
      </c>
      <c r="L2983" s="108">
        <v>5.0900000000000001E-2</v>
      </c>
      <c r="M2983" s="108">
        <v>4.5499999999999999E-2</v>
      </c>
      <c r="O2983" s="189">
        <f t="shared" si="96"/>
        <v>43374</v>
      </c>
    </row>
    <row r="2984" spans="1:15" x14ac:dyDescent="0.25">
      <c r="A2984" s="105">
        <v>43392</v>
      </c>
      <c r="B2984" t="s">
        <v>71</v>
      </c>
      <c r="C2984" s="108">
        <v>4.3299999999999998E-2</v>
      </c>
      <c r="D2984" s="108">
        <v>4.48E-2</v>
      </c>
      <c r="E2984" s="108">
        <v>4.9500000000000002E-2</v>
      </c>
      <c r="F2984" s="108">
        <v>4.5900000000000003E-2</v>
      </c>
      <c r="I2984" s="108">
        <v>4.1799999999999997E-2</v>
      </c>
      <c r="J2984" s="108">
        <v>4.3099999999999999E-2</v>
      </c>
      <c r="K2984" s="108">
        <v>4.4900000000000002E-2</v>
      </c>
      <c r="L2984" s="108">
        <v>5.1200000000000002E-2</v>
      </c>
      <c r="M2984" s="108">
        <v>4.58E-2</v>
      </c>
      <c r="O2984" s="189">
        <f t="shared" si="96"/>
        <v>43374</v>
      </c>
    </row>
    <row r="2985" spans="1:15" x14ac:dyDescent="0.25">
      <c r="A2985" s="105">
        <v>43395</v>
      </c>
      <c r="B2985" t="s">
        <v>71</v>
      </c>
      <c r="C2985" s="108">
        <v>4.3299999999999998E-2</v>
      </c>
      <c r="D2985" s="108">
        <v>4.48E-2</v>
      </c>
      <c r="E2985" s="108">
        <v>4.9500000000000002E-2</v>
      </c>
      <c r="F2985" s="108">
        <v>4.5900000000000003E-2</v>
      </c>
      <c r="I2985" s="108">
        <v>4.19E-2</v>
      </c>
      <c r="J2985" s="108">
        <v>4.3200000000000002E-2</v>
      </c>
      <c r="K2985" s="108">
        <v>4.4900000000000002E-2</v>
      </c>
      <c r="L2985" s="108">
        <v>5.1200000000000002E-2</v>
      </c>
      <c r="M2985" s="108">
        <v>4.58E-2</v>
      </c>
      <c r="O2985" s="189">
        <f t="shared" si="96"/>
        <v>43374</v>
      </c>
    </row>
    <row r="2986" spans="1:15" x14ac:dyDescent="0.25">
      <c r="A2986" s="105">
        <v>43396</v>
      </c>
      <c r="B2986" t="s">
        <v>71</v>
      </c>
      <c r="C2986" s="108">
        <v>4.3299999999999998E-2</v>
      </c>
      <c r="D2986" s="108">
        <v>4.4699999999999997E-2</v>
      </c>
      <c r="E2986" s="108">
        <v>4.9500000000000002E-2</v>
      </c>
      <c r="F2986" s="108">
        <v>4.58E-2</v>
      </c>
      <c r="I2986" s="108">
        <v>4.19E-2</v>
      </c>
      <c r="J2986" s="108">
        <v>4.3200000000000002E-2</v>
      </c>
      <c r="K2986" s="108">
        <v>4.48E-2</v>
      </c>
      <c r="L2986" s="108">
        <v>5.1299999999999998E-2</v>
      </c>
      <c r="M2986" s="108">
        <v>4.58E-2</v>
      </c>
      <c r="O2986" s="189">
        <f t="shared" si="96"/>
        <v>43374</v>
      </c>
    </row>
    <row r="2987" spans="1:15" x14ac:dyDescent="0.25">
      <c r="A2987" s="105">
        <v>43397</v>
      </c>
      <c r="B2987" t="s">
        <v>71</v>
      </c>
      <c r="C2987" s="108">
        <v>4.2900000000000001E-2</v>
      </c>
      <c r="D2987" s="108">
        <v>4.4400000000000002E-2</v>
      </c>
      <c r="E2987" s="108">
        <v>4.9099999999999998E-2</v>
      </c>
      <c r="F2987" s="108">
        <v>4.5499999999999999E-2</v>
      </c>
      <c r="I2987" s="108">
        <v>4.1599999999999998E-2</v>
      </c>
      <c r="J2987" s="108">
        <v>4.2900000000000001E-2</v>
      </c>
      <c r="K2987" s="108">
        <v>4.4600000000000001E-2</v>
      </c>
      <c r="L2987" s="108">
        <v>5.0900000000000001E-2</v>
      </c>
      <c r="M2987" s="108">
        <v>4.5499999999999999E-2</v>
      </c>
      <c r="O2987" s="189">
        <f t="shared" si="96"/>
        <v>43374</v>
      </c>
    </row>
    <row r="2988" spans="1:15" x14ac:dyDescent="0.25">
      <c r="A2988" s="105">
        <v>43398</v>
      </c>
      <c r="B2988" t="s">
        <v>71</v>
      </c>
      <c r="C2988" s="108">
        <v>4.3200000000000002E-2</v>
      </c>
      <c r="D2988" s="108">
        <v>4.4600000000000001E-2</v>
      </c>
      <c r="E2988" s="108">
        <v>4.9399999999999999E-2</v>
      </c>
      <c r="F2988" s="108">
        <v>4.5699999999999998E-2</v>
      </c>
      <c r="I2988" s="108">
        <v>4.2000000000000003E-2</v>
      </c>
      <c r="J2988" s="108">
        <v>4.3200000000000002E-2</v>
      </c>
      <c r="K2988" s="108">
        <v>4.48E-2</v>
      </c>
      <c r="L2988" s="108">
        <v>5.1200000000000002E-2</v>
      </c>
      <c r="M2988" s="108">
        <v>4.58E-2</v>
      </c>
      <c r="O2988" s="189">
        <f t="shared" si="96"/>
        <v>43374</v>
      </c>
    </row>
    <row r="2989" spans="1:15" x14ac:dyDescent="0.25">
      <c r="A2989" s="105">
        <v>43399</v>
      </c>
      <c r="B2989" t="s">
        <v>71</v>
      </c>
      <c r="C2989" s="108">
        <v>4.2999999999999997E-2</v>
      </c>
      <c r="D2989" s="108">
        <v>4.4400000000000002E-2</v>
      </c>
      <c r="E2989" s="108">
        <v>4.9099999999999998E-2</v>
      </c>
      <c r="F2989" s="108">
        <v>4.5499999999999999E-2</v>
      </c>
      <c r="I2989" s="108">
        <v>4.1799999999999997E-2</v>
      </c>
      <c r="J2989" s="108">
        <v>4.2900000000000001E-2</v>
      </c>
      <c r="K2989" s="108">
        <v>4.4600000000000001E-2</v>
      </c>
      <c r="L2989" s="108">
        <v>5.0999999999999997E-2</v>
      </c>
      <c r="M2989" s="108">
        <v>4.5600000000000002E-2</v>
      </c>
      <c r="O2989" s="189">
        <f t="shared" si="96"/>
        <v>43374</v>
      </c>
    </row>
    <row r="2990" spans="1:15" x14ac:dyDescent="0.25">
      <c r="A2990" s="105">
        <v>43402</v>
      </c>
      <c r="B2990" t="s">
        <v>71</v>
      </c>
      <c r="C2990" s="108">
        <v>4.3099999999999999E-2</v>
      </c>
      <c r="D2990" s="108">
        <v>4.4499999999999998E-2</v>
      </c>
      <c r="E2990" s="108">
        <v>4.9200000000000001E-2</v>
      </c>
      <c r="F2990" s="108">
        <v>4.5600000000000002E-2</v>
      </c>
      <c r="I2990" s="108">
        <v>4.1799999999999997E-2</v>
      </c>
      <c r="J2990" s="108">
        <v>4.2999999999999997E-2</v>
      </c>
      <c r="K2990" s="108">
        <v>4.4699999999999997E-2</v>
      </c>
      <c r="L2990" s="108">
        <v>5.0999999999999997E-2</v>
      </c>
      <c r="M2990" s="108">
        <v>4.5600000000000002E-2</v>
      </c>
      <c r="O2990" s="189">
        <f t="shared" si="96"/>
        <v>43374</v>
      </c>
    </row>
    <row r="2991" spans="1:15" x14ac:dyDescent="0.25">
      <c r="A2991" s="105">
        <v>43403</v>
      </c>
      <c r="B2991" t="s">
        <v>71</v>
      </c>
      <c r="C2991" s="108">
        <v>4.3499999999999997E-2</v>
      </c>
      <c r="D2991" s="108">
        <v>4.48E-2</v>
      </c>
      <c r="E2991" s="108">
        <v>4.9599999999999998E-2</v>
      </c>
      <c r="F2991" s="108">
        <v>4.5999999999999999E-2</v>
      </c>
      <c r="I2991" s="108">
        <v>4.2299999999999997E-2</v>
      </c>
      <c r="J2991" s="108">
        <v>4.3299999999999998E-2</v>
      </c>
      <c r="K2991" s="108">
        <v>4.5100000000000001E-2</v>
      </c>
      <c r="L2991" s="108">
        <v>5.1499999999999997E-2</v>
      </c>
      <c r="M2991" s="108">
        <v>4.6100000000000002E-2</v>
      </c>
      <c r="O2991" s="189">
        <f t="shared" si="96"/>
        <v>43374</v>
      </c>
    </row>
    <row r="2992" spans="1:15" x14ac:dyDescent="0.25">
      <c r="A2992" s="105">
        <v>43404</v>
      </c>
      <c r="B2992" t="s">
        <v>71</v>
      </c>
      <c r="C2992" s="108">
        <v>4.3900000000000002E-2</v>
      </c>
      <c r="D2992" s="108">
        <v>4.5100000000000001E-2</v>
      </c>
      <c r="E2992" s="108">
        <v>0.05</v>
      </c>
      <c r="F2992" s="108">
        <v>4.6300000000000001E-2</v>
      </c>
      <c r="I2992" s="108">
        <v>4.2700000000000002E-2</v>
      </c>
      <c r="J2992" s="108">
        <v>4.3700000000000003E-2</v>
      </c>
      <c r="K2992" s="108">
        <v>4.5400000000000003E-2</v>
      </c>
      <c r="L2992" s="108">
        <v>5.1799999999999999E-2</v>
      </c>
      <c r="M2992" s="108">
        <v>4.6399999999999997E-2</v>
      </c>
      <c r="O2992" s="189">
        <f t="shared" si="96"/>
        <v>43374</v>
      </c>
    </row>
    <row r="2993" spans="1:15" x14ac:dyDescent="0.25">
      <c r="A2993" s="105">
        <v>43405</v>
      </c>
      <c r="B2993" t="s">
        <v>71</v>
      </c>
      <c r="C2993" s="108">
        <v>4.3799999999999999E-2</v>
      </c>
      <c r="D2993" s="108">
        <v>4.5199999999999997E-2</v>
      </c>
      <c r="E2993" s="108">
        <v>4.99E-2</v>
      </c>
      <c r="F2993" s="108">
        <v>4.6300000000000001E-2</v>
      </c>
      <c r="I2993" s="108">
        <v>4.2799999999999998E-2</v>
      </c>
      <c r="J2993" s="108">
        <v>4.3700000000000003E-2</v>
      </c>
      <c r="K2993" s="108">
        <v>4.5400000000000003E-2</v>
      </c>
      <c r="L2993" s="108">
        <v>5.1799999999999999E-2</v>
      </c>
      <c r="M2993" s="108">
        <v>4.6399999999999997E-2</v>
      </c>
      <c r="O2993" s="189">
        <f t="shared" si="96"/>
        <v>43405</v>
      </c>
    </row>
    <row r="2994" spans="1:15" x14ac:dyDescent="0.25">
      <c r="A2994" s="105">
        <v>43406</v>
      </c>
      <c r="B2994" t="s">
        <v>71</v>
      </c>
      <c r="C2994" s="108">
        <v>4.4499999999999998E-2</v>
      </c>
      <c r="D2994" s="108">
        <v>4.58E-2</v>
      </c>
      <c r="E2994" s="108">
        <v>5.0599999999999999E-2</v>
      </c>
      <c r="F2994" s="108">
        <v>4.7E-2</v>
      </c>
      <c r="I2994" s="108">
        <v>4.2700000000000002E-2</v>
      </c>
      <c r="J2994" s="108">
        <v>4.4299999999999999E-2</v>
      </c>
      <c r="K2994" s="108">
        <v>4.5900000000000003E-2</v>
      </c>
      <c r="L2994" s="108">
        <v>5.2400000000000002E-2</v>
      </c>
      <c r="M2994" s="108">
        <v>4.6899999999999997E-2</v>
      </c>
      <c r="O2994" s="189">
        <f t="shared" si="96"/>
        <v>43405</v>
      </c>
    </row>
    <row r="2995" spans="1:15" x14ac:dyDescent="0.25">
      <c r="A2995" s="105">
        <v>43409</v>
      </c>
      <c r="B2995" t="s">
        <v>71</v>
      </c>
      <c r="C2995" s="108">
        <v>4.4299999999999999E-2</v>
      </c>
      <c r="D2995" s="108">
        <v>4.5699999999999998E-2</v>
      </c>
      <c r="E2995" s="108">
        <v>5.04E-2</v>
      </c>
      <c r="F2995" s="108">
        <v>4.6800000000000001E-2</v>
      </c>
      <c r="I2995" s="108">
        <v>4.2500000000000003E-2</v>
      </c>
      <c r="J2995" s="108">
        <v>4.3999999999999997E-2</v>
      </c>
      <c r="K2995" s="108">
        <v>4.58E-2</v>
      </c>
      <c r="L2995" s="108">
        <v>5.2200000000000003E-2</v>
      </c>
      <c r="M2995" s="108">
        <v>4.6699999999999998E-2</v>
      </c>
      <c r="O2995" s="189">
        <f t="shared" si="96"/>
        <v>43405</v>
      </c>
    </row>
    <row r="2996" spans="1:15" x14ac:dyDescent="0.25">
      <c r="A2996" s="105">
        <v>43410</v>
      </c>
      <c r="B2996" t="s">
        <v>71</v>
      </c>
      <c r="C2996" s="108">
        <v>4.4200000000000003E-2</v>
      </c>
      <c r="D2996" s="108">
        <v>4.5499999999999999E-2</v>
      </c>
      <c r="E2996" s="108">
        <v>5.0200000000000002E-2</v>
      </c>
      <c r="F2996" s="108">
        <v>4.6600000000000003E-2</v>
      </c>
      <c r="I2996" s="108">
        <v>4.24E-2</v>
      </c>
      <c r="J2996" s="108">
        <v>4.3900000000000002E-2</v>
      </c>
      <c r="K2996" s="108">
        <v>4.5600000000000002E-2</v>
      </c>
      <c r="L2996" s="108">
        <v>5.1999999999999998E-2</v>
      </c>
      <c r="M2996" s="108">
        <v>4.65E-2</v>
      </c>
      <c r="O2996" s="189">
        <f t="shared" si="96"/>
        <v>43405</v>
      </c>
    </row>
    <row r="2997" spans="1:15" x14ac:dyDescent="0.25">
      <c r="A2997" s="105">
        <v>43411</v>
      </c>
      <c r="B2997" t="s">
        <v>71</v>
      </c>
      <c r="C2997" s="108">
        <v>4.41E-2</v>
      </c>
      <c r="D2997" s="108">
        <v>4.5499999999999999E-2</v>
      </c>
      <c r="E2997" s="108">
        <v>5.0099999999999999E-2</v>
      </c>
      <c r="F2997" s="108">
        <v>4.6600000000000003E-2</v>
      </c>
      <c r="I2997" s="108">
        <v>4.2299999999999997E-2</v>
      </c>
      <c r="J2997" s="108">
        <v>4.3799999999999999E-2</v>
      </c>
      <c r="K2997" s="108">
        <v>4.5499999999999999E-2</v>
      </c>
      <c r="L2997" s="108">
        <v>5.1799999999999999E-2</v>
      </c>
      <c r="M2997" s="108">
        <v>4.6399999999999997E-2</v>
      </c>
      <c r="O2997" s="189">
        <f t="shared" si="96"/>
        <v>43405</v>
      </c>
    </row>
    <row r="2998" spans="1:15" x14ac:dyDescent="0.25">
      <c r="A2998" s="105">
        <v>43412</v>
      </c>
      <c r="B2998" t="s">
        <v>71</v>
      </c>
      <c r="C2998" s="108">
        <v>4.41E-2</v>
      </c>
      <c r="D2998" s="108">
        <v>4.5600000000000002E-2</v>
      </c>
      <c r="E2998" s="108">
        <v>5.0299999999999997E-2</v>
      </c>
      <c r="F2998" s="108">
        <v>4.6699999999999998E-2</v>
      </c>
      <c r="I2998" s="108">
        <v>4.2000000000000003E-2</v>
      </c>
      <c r="J2998" s="108">
        <v>4.3700000000000003E-2</v>
      </c>
      <c r="K2998" s="108">
        <v>4.5600000000000002E-2</v>
      </c>
      <c r="L2998" s="108">
        <v>5.1999999999999998E-2</v>
      </c>
      <c r="M2998" s="108">
        <v>4.6399999999999997E-2</v>
      </c>
      <c r="O2998" s="189">
        <f t="shared" si="96"/>
        <v>43405</v>
      </c>
    </row>
    <row r="2999" spans="1:15" x14ac:dyDescent="0.25">
      <c r="A2999" s="105">
        <v>43413</v>
      </c>
      <c r="B2999" t="s">
        <v>71</v>
      </c>
      <c r="C2999" s="108">
        <v>4.3799999999999999E-2</v>
      </c>
      <c r="D2999" s="108">
        <v>4.53E-2</v>
      </c>
      <c r="E2999" s="108">
        <v>0.05</v>
      </c>
      <c r="F2999" s="108">
        <v>4.6399999999999997E-2</v>
      </c>
      <c r="I2999" s="108">
        <v>4.1599999999999998E-2</v>
      </c>
      <c r="J2999" s="108">
        <v>4.3400000000000001E-2</v>
      </c>
      <c r="K2999" s="108">
        <v>4.5199999999999997E-2</v>
      </c>
      <c r="L2999" s="108">
        <v>5.1700000000000003E-2</v>
      </c>
      <c r="M2999" s="108">
        <v>4.6100000000000002E-2</v>
      </c>
      <c r="O2999" s="189">
        <f t="shared" si="96"/>
        <v>43405</v>
      </c>
    </row>
    <row r="3000" spans="1:15" x14ac:dyDescent="0.25">
      <c r="A3000" s="105">
        <v>43417</v>
      </c>
      <c r="B3000" t="s">
        <v>71</v>
      </c>
      <c r="C3000" s="108">
        <v>4.36E-2</v>
      </c>
      <c r="D3000" s="108">
        <v>4.5100000000000001E-2</v>
      </c>
      <c r="E3000" s="108">
        <v>0.05</v>
      </c>
      <c r="F3000" s="108">
        <v>4.6199999999999998E-2</v>
      </c>
      <c r="I3000" s="108">
        <v>4.2099999999999999E-2</v>
      </c>
      <c r="J3000" s="108">
        <v>4.3299999999999998E-2</v>
      </c>
      <c r="K3000" s="108">
        <v>4.5100000000000001E-2</v>
      </c>
      <c r="L3000" s="108">
        <v>5.1799999999999999E-2</v>
      </c>
      <c r="M3000" s="108">
        <v>4.6100000000000002E-2</v>
      </c>
      <c r="O3000" s="189">
        <f t="shared" si="96"/>
        <v>43405</v>
      </c>
    </row>
    <row r="3001" spans="1:15" x14ac:dyDescent="0.25">
      <c r="A3001" s="105">
        <v>43418</v>
      </c>
      <c r="B3001" t="s">
        <v>71</v>
      </c>
      <c r="C3001" s="108">
        <v>4.3499999999999997E-2</v>
      </c>
      <c r="D3001" s="108">
        <v>4.4999999999999998E-2</v>
      </c>
      <c r="E3001" s="108">
        <v>5.0200000000000002E-2</v>
      </c>
      <c r="F3001" s="108">
        <v>4.6199999999999998E-2</v>
      </c>
      <c r="I3001" s="108">
        <v>4.2099999999999999E-2</v>
      </c>
      <c r="J3001" s="108">
        <v>4.3299999999999998E-2</v>
      </c>
      <c r="K3001" s="108">
        <v>4.4999999999999998E-2</v>
      </c>
      <c r="L3001" s="108">
        <v>5.21E-2</v>
      </c>
      <c r="M3001" s="108">
        <v>4.6100000000000002E-2</v>
      </c>
      <c r="O3001" s="189">
        <f t="shared" si="96"/>
        <v>43405</v>
      </c>
    </row>
    <row r="3002" spans="1:15" x14ac:dyDescent="0.25">
      <c r="A3002" s="105">
        <v>43419</v>
      </c>
      <c r="B3002" t="s">
        <v>71</v>
      </c>
      <c r="C3002" s="108">
        <v>4.3999999999999997E-2</v>
      </c>
      <c r="D3002" s="108">
        <v>4.5199999999999997E-2</v>
      </c>
      <c r="E3002" s="108">
        <v>5.04E-2</v>
      </c>
      <c r="F3002" s="108">
        <v>4.65E-2</v>
      </c>
      <c r="I3002" s="108">
        <v>4.2500000000000003E-2</v>
      </c>
      <c r="J3002" s="108">
        <v>4.3799999999999999E-2</v>
      </c>
      <c r="K3002" s="108">
        <v>4.53E-2</v>
      </c>
      <c r="L3002" s="108">
        <v>5.2400000000000002E-2</v>
      </c>
      <c r="M3002" s="108">
        <v>4.65E-2</v>
      </c>
      <c r="O3002" s="189">
        <f t="shared" si="96"/>
        <v>43405</v>
      </c>
    </row>
    <row r="3003" spans="1:15" x14ac:dyDescent="0.25">
      <c r="A3003" s="105">
        <v>43420</v>
      </c>
      <c r="B3003" t="s">
        <v>71</v>
      </c>
      <c r="C3003" s="108">
        <v>4.3799999999999999E-2</v>
      </c>
      <c r="D3003" s="108">
        <v>4.4900000000000002E-2</v>
      </c>
      <c r="E3003" s="108">
        <v>0.05</v>
      </c>
      <c r="F3003" s="108">
        <v>4.6199999999999998E-2</v>
      </c>
      <c r="I3003" s="108">
        <v>4.2099999999999999E-2</v>
      </c>
      <c r="J3003" s="108">
        <v>4.36E-2</v>
      </c>
      <c r="K3003" s="108">
        <v>4.4999999999999998E-2</v>
      </c>
      <c r="L3003" s="108">
        <v>5.21E-2</v>
      </c>
      <c r="M3003" s="108">
        <v>4.6199999999999998E-2</v>
      </c>
      <c r="O3003" s="189">
        <f t="shared" si="96"/>
        <v>43405</v>
      </c>
    </row>
    <row r="3004" spans="1:15" x14ac:dyDescent="0.25">
      <c r="A3004" s="105">
        <v>43423</v>
      </c>
      <c r="B3004" t="s">
        <v>71</v>
      </c>
      <c r="C3004" s="108">
        <v>4.36E-2</v>
      </c>
      <c r="D3004" s="108">
        <v>4.48E-2</v>
      </c>
      <c r="E3004" s="108">
        <v>5.0099999999999999E-2</v>
      </c>
      <c r="F3004" s="108">
        <v>4.6199999999999998E-2</v>
      </c>
      <c r="I3004" s="108">
        <v>4.2099999999999999E-2</v>
      </c>
      <c r="J3004" s="108">
        <v>4.3400000000000001E-2</v>
      </c>
      <c r="K3004" s="108">
        <v>4.4900000000000002E-2</v>
      </c>
      <c r="L3004" s="108">
        <v>5.2200000000000003E-2</v>
      </c>
      <c r="M3004" s="108">
        <v>4.6199999999999998E-2</v>
      </c>
      <c r="O3004" s="189">
        <f t="shared" si="96"/>
        <v>43405</v>
      </c>
    </row>
    <row r="3005" spans="1:15" x14ac:dyDescent="0.25">
      <c r="A3005" s="105">
        <v>43424</v>
      </c>
      <c r="B3005" t="s">
        <v>71</v>
      </c>
      <c r="C3005" s="108">
        <v>4.36E-2</v>
      </c>
      <c r="D3005" s="108">
        <v>4.48E-2</v>
      </c>
      <c r="E3005" s="108">
        <v>5.0200000000000002E-2</v>
      </c>
      <c r="F3005" s="108">
        <v>4.6199999999999998E-2</v>
      </c>
      <c r="I3005" s="108">
        <v>4.2200000000000001E-2</v>
      </c>
      <c r="J3005" s="108">
        <v>4.3400000000000001E-2</v>
      </c>
      <c r="K3005" s="108">
        <v>4.4900000000000002E-2</v>
      </c>
      <c r="L3005" s="108">
        <v>5.2299999999999999E-2</v>
      </c>
      <c r="M3005" s="108">
        <v>4.6199999999999998E-2</v>
      </c>
      <c r="O3005" s="189">
        <f t="shared" si="96"/>
        <v>43405</v>
      </c>
    </row>
    <row r="3006" spans="1:15" x14ac:dyDescent="0.25">
      <c r="A3006" s="105">
        <v>43425</v>
      </c>
      <c r="B3006" t="s">
        <v>71</v>
      </c>
      <c r="C3006" s="108">
        <v>4.3700000000000003E-2</v>
      </c>
      <c r="D3006" s="108">
        <v>4.4900000000000002E-2</v>
      </c>
      <c r="E3006" s="108">
        <v>5.0200000000000002E-2</v>
      </c>
      <c r="F3006" s="108">
        <v>4.6300000000000001E-2</v>
      </c>
      <c r="I3006" s="108">
        <v>4.19E-2</v>
      </c>
      <c r="J3006" s="108">
        <v>4.3499999999999997E-2</v>
      </c>
      <c r="K3006" s="108">
        <v>4.4999999999999998E-2</v>
      </c>
      <c r="L3006" s="108">
        <v>5.2299999999999999E-2</v>
      </c>
      <c r="M3006" s="108">
        <v>4.6199999999999998E-2</v>
      </c>
      <c r="O3006" s="189">
        <f t="shared" si="96"/>
        <v>43405</v>
      </c>
    </row>
    <row r="3007" spans="1:15" x14ac:dyDescent="0.25">
      <c r="A3007" s="105">
        <v>43427</v>
      </c>
      <c r="B3007" t="s">
        <v>71</v>
      </c>
      <c r="C3007" s="108">
        <v>4.3700000000000003E-2</v>
      </c>
      <c r="D3007" s="108">
        <v>4.4900000000000002E-2</v>
      </c>
      <c r="E3007" s="108">
        <v>5.0200000000000002E-2</v>
      </c>
      <c r="F3007" s="108">
        <v>4.6300000000000001E-2</v>
      </c>
      <c r="I3007" s="108">
        <v>4.1799999999999997E-2</v>
      </c>
      <c r="J3007" s="108">
        <v>4.3499999999999997E-2</v>
      </c>
      <c r="K3007" s="108">
        <v>4.4900000000000002E-2</v>
      </c>
      <c r="L3007" s="108">
        <v>5.2299999999999999E-2</v>
      </c>
      <c r="M3007" s="108">
        <v>4.6199999999999998E-2</v>
      </c>
      <c r="O3007" s="189">
        <f t="shared" si="96"/>
        <v>43405</v>
      </c>
    </row>
    <row r="3008" spans="1:15" x14ac:dyDescent="0.25">
      <c r="A3008" s="105">
        <v>43430</v>
      </c>
      <c r="B3008" t="s">
        <v>71</v>
      </c>
      <c r="C3008" s="108">
        <v>4.3799999999999999E-2</v>
      </c>
      <c r="D3008" s="108">
        <v>4.5100000000000001E-2</v>
      </c>
      <c r="E3008" s="108">
        <v>5.0200000000000002E-2</v>
      </c>
      <c r="F3008" s="108">
        <v>4.6399999999999997E-2</v>
      </c>
      <c r="I3008" s="108">
        <v>4.1799999999999997E-2</v>
      </c>
      <c r="J3008" s="108">
        <v>4.3499999999999997E-2</v>
      </c>
      <c r="K3008" s="108">
        <v>4.5100000000000001E-2</v>
      </c>
      <c r="L3008" s="108">
        <v>5.2299999999999999E-2</v>
      </c>
      <c r="M3008" s="108">
        <v>4.6300000000000001E-2</v>
      </c>
      <c r="O3008" s="189">
        <f t="shared" si="96"/>
        <v>43405</v>
      </c>
    </row>
    <row r="3009" spans="1:15" x14ac:dyDescent="0.25">
      <c r="A3009" s="105">
        <v>43431</v>
      </c>
      <c r="B3009" t="s">
        <v>71</v>
      </c>
      <c r="C3009" s="108">
        <v>4.3900000000000002E-2</v>
      </c>
      <c r="D3009" s="108">
        <v>4.53E-2</v>
      </c>
      <c r="E3009" s="108">
        <v>5.0500000000000003E-2</v>
      </c>
      <c r="F3009" s="108">
        <v>4.6600000000000003E-2</v>
      </c>
      <c r="I3009" s="108">
        <v>4.1799999999999997E-2</v>
      </c>
      <c r="J3009" s="108">
        <v>4.3700000000000003E-2</v>
      </c>
      <c r="K3009" s="108">
        <v>4.5199999999999997E-2</v>
      </c>
      <c r="L3009" s="108">
        <v>5.2600000000000001E-2</v>
      </c>
      <c r="M3009" s="108">
        <v>4.6399999999999997E-2</v>
      </c>
      <c r="O3009" s="189">
        <f t="shared" si="96"/>
        <v>43405</v>
      </c>
    </row>
    <row r="3010" spans="1:15" x14ac:dyDescent="0.25">
      <c r="A3010" s="105">
        <v>43432</v>
      </c>
      <c r="B3010" t="s">
        <v>71</v>
      </c>
      <c r="C3010" s="108">
        <v>4.4200000000000003E-2</v>
      </c>
      <c r="D3010" s="108">
        <v>4.5400000000000003E-2</v>
      </c>
      <c r="E3010" s="108">
        <v>5.0700000000000002E-2</v>
      </c>
      <c r="F3010" s="108">
        <v>4.6800000000000001E-2</v>
      </c>
      <c r="I3010" s="108">
        <v>4.2299999999999997E-2</v>
      </c>
      <c r="J3010" s="108">
        <v>4.3900000000000002E-2</v>
      </c>
      <c r="K3010" s="108">
        <v>4.5400000000000003E-2</v>
      </c>
      <c r="L3010" s="108">
        <v>5.28E-2</v>
      </c>
      <c r="M3010" s="108">
        <v>4.6699999999999998E-2</v>
      </c>
      <c r="O3010" s="189">
        <f t="shared" si="96"/>
        <v>43405</v>
      </c>
    </row>
    <row r="3011" spans="1:15" x14ac:dyDescent="0.25">
      <c r="A3011" s="105">
        <v>43433</v>
      </c>
      <c r="B3011" t="s">
        <v>71</v>
      </c>
      <c r="C3011" s="108">
        <v>4.4299999999999999E-2</v>
      </c>
      <c r="D3011" s="108">
        <v>4.5400000000000003E-2</v>
      </c>
      <c r="E3011" s="108">
        <v>5.0900000000000001E-2</v>
      </c>
      <c r="F3011" s="108">
        <v>4.6899999999999997E-2</v>
      </c>
      <c r="I3011" s="108">
        <v>4.2099999999999999E-2</v>
      </c>
      <c r="J3011" s="108">
        <v>4.3999999999999997E-2</v>
      </c>
      <c r="K3011" s="108">
        <v>4.5400000000000003E-2</v>
      </c>
      <c r="L3011" s="108">
        <v>5.2900000000000003E-2</v>
      </c>
      <c r="M3011" s="108">
        <v>4.6699999999999998E-2</v>
      </c>
      <c r="O3011" s="189">
        <f t="shared" si="96"/>
        <v>43405</v>
      </c>
    </row>
    <row r="3012" spans="1:15" x14ac:dyDescent="0.25">
      <c r="A3012" s="105">
        <v>43434</v>
      </c>
      <c r="B3012" t="s">
        <v>71</v>
      </c>
      <c r="C3012" s="108">
        <v>4.4499999999999998E-2</v>
      </c>
      <c r="D3012" s="108">
        <v>4.53E-2</v>
      </c>
      <c r="E3012" s="108">
        <v>5.0700000000000002E-2</v>
      </c>
      <c r="F3012" s="108">
        <v>4.6800000000000001E-2</v>
      </c>
      <c r="I3012" s="108">
        <v>4.2200000000000001E-2</v>
      </c>
      <c r="J3012" s="108">
        <v>4.4200000000000003E-2</v>
      </c>
      <c r="K3012" s="108">
        <v>4.5400000000000003E-2</v>
      </c>
      <c r="L3012" s="108">
        <v>5.28E-2</v>
      </c>
      <c r="M3012" s="108">
        <v>4.6699999999999998E-2</v>
      </c>
      <c r="O3012" s="189">
        <f t="shared" ref="O3012:O3075" si="97">DATE(YEAR(A3012),MONTH(A3012),1)</f>
        <v>43405</v>
      </c>
    </row>
    <row r="3013" spans="1:15" x14ac:dyDescent="0.25">
      <c r="A3013" s="105">
        <v>43437</v>
      </c>
      <c r="B3013" t="s">
        <v>71</v>
      </c>
      <c r="C3013" s="108">
        <v>4.41E-2</v>
      </c>
      <c r="D3013" s="108">
        <v>4.5199999999999997E-2</v>
      </c>
      <c r="E3013" s="108">
        <v>5.0299999999999997E-2</v>
      </c>
      <c r="F3013" s="108">
        <v>4.65E-2</v>
      </c>
      <c r="I3013" s="108">
        <v>4.1700000000000001E-2</v>
      </c>
      <c r="J3013" s="108">
        <v>4.3700000000000003E-2</v>
      </c>
      <c r="K3013" s="108">
        <v>4.5100000000000001E-2</v>
      </c>
      <c r="L3013" s="108">
        <v>5.2400000000000002E-2</v>
      </c>
      <c r="M3013" s="108">
        <v>4.6300000000000001E-2</v>
      </c>
      <c r="O3013" s="189">
        <f t="shared" si="97"/>
        <v>43435</v>
      </c>
    </row>
    <row r="3014" spans="1:15" x14ac:dyDescent="0.25">
      <c r="A3014" s="105">
        <v>43438</v>
      </c>
      <c r="B3014" t="s">
        <v>71</v>
      </c>
      <c r="C3014" s="108">
        <v>4.3299999999999998E-2</v>
      </c>
      <c r="D3014" s="108">
        <v>4.4299999999999999E-2</v>
      </c>
      <c r="E3014" s="108">
        <v>4.9500000000000002E-2</v>
      </c>
      <c r="F3014" s="108">
        <v>4.5699999999999998E-2</v>
      </c>
      <c r="I3014" s="108">
        <v>4.0899999999999999E-2</v>
      </c>
      <c r="J3014" s="108">
        <v>4.2900000000000001E-2</v>
      </c>
      <c r="K3014" s="108">
        <v>4.4299999999999999E-2</v>
      </c>
      <c r="L3014" s="108">
        <v>5.16E-2</v>
      </c>
      <c r="M3014" s="108">
        <v>4.5499999999999999E-2</v>
      </c>
      <c r="O3014" s="189">
        <f t="shared" si="97"/>
        <v>43435</v>
      </c>
    </row>
    <row r="3015" spans="1:15" x14ac:dyDescent="0.25">
      <c r="A3015" s="105">
        <v>43440</v>
      </c>
      <c r="B3015" t="s">
        <v>71</v>
      </c>
      <c r="C3015" s="108">
        <v>4.3099999999999999E-2</v>
      </c>
      <c r="D3015" s="108">
        <v>4.3900000000000002E-2</v>
      </c>
      <c r="E3015" s="108">
        <v>4.9399999999999999E-2</v>
      </c>
      <c r="F3015" s="108">
        <v>4.5499999999999999E-2</v>
      </c>
      <c r="I3015" s="108">
        <v>4.0800000000000003E-2</v>
      </c>
      <c r="J3015" s="108">
        <v>4.2700000000000002E-2</v>
      </c>
      <c r="K3015" s="108">
        <v>4.3999999999999997E-2</v>
      </c>
      <c r="L3015" s="108">
        <v>5.16E-2</v>
      </c>
      <c r="M3015" s="108">
        <v>4.5400000000000003E-2</v>
      </c>
      <c r="O3015" s="189">
        <f t="shared" si="97"/>
        <v>43435</v>
      </c>
    </row>
    <row r="3016" spans="1:15" x14ac:dyDescent="0.25">
      <c r="A3016" s="105">
        <v>43441</v>
      </c>
      <c r="B3016" t="s">
        <v>71</v>
      </c>
      <c r="C3016" s="108">
        <v>4.3099999999999999E-2</v>
      </c>
      <c r="D3016" s="108">
        <v>4.41E-2</v>
      </c>
      <c r="E3016" s="108">
        <v>4.9500000000000002E-2</v>
      </c>
      <c r="F3016" s="108">
        <v>4.5600000000000002E-2</v>
      </c>
      <c r="I3016" s="108">
        <v>4.0599999999999997E-2</v>
      </c>
      <c r="J3016" s="108">
        <v>4.2599999999999999E-2</v>
      </c>
      <c r="K3016" s="108">
        <v>4.4200000000000003E-2</v>
      </c>
      <c r="L3016" s="108">
        <v>5.16E-2</v>
      </c>
      <c r="M3016" s="108">
        <v>4.5400000000000003E-2</v>
      </c>
      <c r="O3016" s="189">
        <f t="shared" si="97"/>
        <v>43435</v>
      </c>
    </row>
    <row r="3017" spans="1:15" x14ac:dyDescent="0.25">
      <c r="A3017" s="105">
        <v>43444</v>
      </c>
      <c r="B3017" t="s">
        <v>71</v>
      </c>
      <c r="C3017" s="108">
        <v>4.2999999999999997E-2</v>
      </c>
      <c r="D3017" s="108">
        <v>4.3999999999999997E-2</v>
      </c>
      <c r="E3017" s="108">
        <v>4.9500000000000002E-2</v>
      </c>
      <c r="F3017" s="108">
        <v>4.5499999999999999E-2</v>
      </c>
      <c r="I3017" s="108">
        <v>4.0800000000000003E-2</v>
      </c>
      <c r="J3017" s="108">
        <v>4.2599999999999999E-2</v>
      </c>
      <c r="K3017" s="108">
        <v>4.41E-2</v>
      </c>
      <c r="L3017" s="108">
        <v>5.16E-2</v>
      </c>
      <c r="M3017" s="108">
        <v>4.5400000000000003E-2</v>
      </c>
      <c r="O3017" s="189">
        <f t="shared" si="97"/>
        <v>43435</v>
      </c>
    </row>
    <row r="3018" spans="1:15" x14ac:dyDescent="0.25">
      <c r="A3018" s="105">
        <v>43445</v>
      </c>
      <c r="B3018" t="s">
        <v>71</v>
      </c>
      <c r="C3018" s="108">
        <v>4.2999999999999997E-2</v>
      </c>
      <c r="D3018" s="108">
        <v>4.3999999999999997E-2</v>
      </c>
      <c r="E3018" s="108">
        <v>4.9399999999999999E-2</v>
      </c>
      <c r="F3018" s="108">
        <v>4.5499999999999999E-2</v>
      </c>
      <c r="I3018" s="108">
        <v>4.0300000000000002E-2</v>
      </c>
      <c r="J3018" s="108">
        <v>4.24E-2</v>
      </c>
      <c r="K3018" s="108">
        <v>4.3999999999999997E-2</v>
      </c>
      <c r="L3018" s="108">
        <v>5.1499999999999997E-2</v>
      </c>
      <c r="M3018" s="108">
        <v>4.5199999999999997E-2</v>
      </c>
      <c r="O3018" s="189">
        <f t="shared" si="97"/>
        <v>43435</v>
      </c>
    </row>
    <row r="3019" spans="1:15" x14ac:dyDescent="0.25">
      <c r="A3019" s="105">
        <v>43446</v>
      </c>
      <c r="B3019" t="s">
        <v>71</v>
      </c>
      <c r="C3019" s="108">
        <v>4.2999999999999997E-2</v>
      </c>
      <c r="D3019" s="108">
        <v>4.4200000000000003E-2</v>
      </c>
      <c r="E3019" s="108">
        <v>4.9500000000000002E-2</v>
      </c>
      <c r="F3019" s="108">
        <v>4.5600000000000002E-2</v>
      </c>
      <c r="I3019" s="108">
        <v>4.0099999999999997E-2</v>
      </c>
      <c r="J3019" s="108">
        <v>4.24E-2</v>
      </c>
      <c r="K3019" s="108">
        <v>4.41E-2</v>
      </c>
      <c r="L3019" s="108">
        <v>5.1499999999999997E-2</v>
      </c>
      <c r="M3019" s="108">
        <v>4.5199999999999997E-2</v>
      </c>
      <c r="O3019" s="189">
        <f t="shared" si="97"/>
        <v>43435</v>
      </c>
    </row>
    <row r="3020" spans="1:15" x14ac:dyDescent="0.25">
      <c r="A3020" s="105">
        <v>43447</v>
      </c>
      <c r="B3020" t="s">
        <v>71</v>
      </c>
      <c r="C3020" s="108">
        <v>4.2999999999999997E-2</v>
      </c>
      <c r="D3020" s="108">
        <v>4.4299999999999999E-2</v>
      </c>
      <c r="E3020" s="108">
        <v>4.9599999999999998E-2</v>
      </c>
      <c r="F3020" s="108">
        <v>4.5600000000000002E-2</v>
      </c>
      <c r="I3020" s="108">
        <v>4.0099999999999997E-2</v>
      </c>
      <c r="J3020" s="108">
        <v>4.24E-2</v>
      </c>
      <c r="K3020" s="108">
        <v>4.41E-2</v>
      </c>
      <c r="L3020" s="108">
        <v>5.16E-2</v>
      </c>
      <c r="M3020" s="108">
        <v>4.5199999999999997E-2</v>
      </c>
      <c r="O3020" s="189">
        <f t="shared" si="97"/>
        <v>43435</v>
      </c>
    </row>
    <row r="3021" spans="1:15" x14ac:dyDescent="0.25">
      <c r="A3021" s="105">
        <v>43448</v>
      </c>
      <c r="B3021" t="s">
        <v>71</v>
      </c>
      <c r="C3021" s="108">
        <v>4.2700000000000002E-2</v>
      </c>
      <c r="D3021" s="108">
        <v>4.41E-2</v>
      </c>
      <c r="E3021" s="108">
        <v>4.9399999999999999E-2</v>
      </c>
      <c r="F3021" s="108">
        <v>4.5400000000000003E-2</v>
      </c>
      <c r="I3021" s="108">
        <v>4.02E-2</v>
      </c>
      <c r="J3021" s="108">
        <v>4.2200000000000001E-2</v>
      </c>
      <c r="K3021" s="108">
        <v>4.3900000000000002E-2</v>
      </c>
      <c r="L3021" s="108">
        <v>5.1400000000000001E-2</v>
      </c>
      <c r="M3021" s="108">
        <v>4.5100000000000001E-2</v>
      </c>
      <c r="O3021" s="189">
        <f t="shared" si="97"/>
        <v>43435</v>
      </c>
    </row>
    <row r="3022" spans="1:15" x14ac:dyDescent="0.25">
      <c r="A3022" s="105">
        <v>43451</v>
      </c>
      <c r="B3022" t="s">
        <v>71</v>
      </c>
      <c r="C3022" s="108">
        <v>4.2299999999999997E-2</v>
      </c>
      <c r="D3022" s="108">
        <v>4.3900000000000002E-2</v>
      </c>
      <c r="E3022" s="108">
        <v>4.9099999999999998E-2</v>
      </c>
      <c r="F3022" s="108">
        <v>4.5100000000000001E-2</v>
      </c>
      <c r="I3022" s="108">
        <v>3.9899999999999998E-2</v>
      </c>
      <c r="J3022" s="108">
        <v>4.1799999999999997E-2</v>
      </c>
      <c r="K3022" s="108">
        <v>4.36E-2</v>
      </c>
      <c r="L3022" s="108">
        <v>5.11E-2</v>
      </c>
      <c r="M3022" s="108">
        <v>4.48E-2</v>
      </c>
      <c r="O3022" s="189">
        <f t="shared" si="97"/>
        <v>43435</v>
      </c>
    </row>
    <row r="3023" spans="1:15" x14ac:dyDescent="0.25">
      <c r="A3023" s="105">
        <v>43452</v>
      </c>
      <c r="B3023" t="s">
        <v>71</v>
      </c>
      <c r="C3023" s="108">
        <v>4.19E-2</v>
      </c>
      <c r="D3023" s="108">
        <v>4.3499999999999997E-2</v>
      </c>
      <c r="E3023" s="108">
        <v>4.8800000000000003E-2</v>
      </c>
      <c r="F3023" s="108">
        <v>4.4699999999999997E-2</v>
      </c>
      <c r="I3023" s="108">
        <v>3.95E-2</v>
      </c>
      <c r="J3023" s="108">
        <v>4.1500000000000002E-2</v>
      </c>
      <c r="K3023" s="108">
        <v>4.3299999999999998E-2</v>
      </c>
      <c r="L3023" s="108">
        <v>5.0799999999999998E-2</v>
      </c>
      <c r="M3023" s="108">
        <v>4.4400000000000002E-2</v>
      </c>
      <c r="O3023" s="189">
        <f t="shared" si="97"/>
        <v>43435</v>
      </c>
    </row>
    <row r="3024" spans="1:15" x14ac:dyDescent="0.25">
      <c r="A3024" s="105">
        <v>43453</v>
      </c>
      <c r="B3024" t="s">
        <v>71</v>
      </c>
      <c r="C3024" s="108">
        <v>4.1300000000000003E-2</v>
      </c>
      <c r="D3024" s="108">
        <v>4.2900000000000001E-2</v>
      </c>
      <c r="E3024" s="108">
        <v>4.8300000000000003E-2</v>
      </c>
      <c r="F3024" s="108">
        <v>4.4200000000000003E-2</v>
      </c>
      <c r="I3024" s="108">
        <v>3.8899999999999997E-2</v>
      </c>
      <c r="J3024" s="108">
        <v>4.0899999999999999E-2</v>
      </c>
      <c r="K3024" s="108">
        <v>4.2700000000000002E-2</v>
      </c>
      <c r="L3024" s="108">
        <v>5.04E-2</v>
      </c>
      <c r="M3024" s="108">
        <v>4.3900000000000002E-2</v>
      </c>
      <c r="O3024" s="189">
        <f t="shared" si="97"/>
        <v>43435</v>
      </c>
    </row>
    <row r="3025" spans="1:15" x14ac:dyDescent="0.25">
      <c r="A3025" s="105">
        <v>43454</v>
      </c>
      <c r="B3025" t="s">
        <v>71</v>
      </c>
      <c r="C3025" s="108">
        <v>4.1300000000000003E-2</v>
      </c>
      <c r="D3025" s="108">
        <v>4.2900000000000001E-2</v>
      </c>
      <c r="E3025" s="108">
        <v>4.8500000000000001E-2</v>
      </c>
      <c r="F3025" s="108">
        <v>4.4200000000000003E-2</v>
      </c>
      <c r="I3025" s="108">
        <v>3.95E-2</v>
      </c>
      <c r="J3025" s="108">
        <v>4.1099999999999998E-2</v>
      </c>
      <c r="K3025" s="108">
        <v>4.2900000000000001E-2</v>
      </c>
      <c r="L3025" s="108">
        <v>5.0700000000000002E-2</v>
      </c>
      <c r="M3025" s="108">
        <v>4.41E-2</v>
      </c>
      <c r="O3025" s="189">
        <f t="shared" si="97"/>
        <v>43435</v>
      </c>
    </row>
    <row r="3026" spans="1:15" x14ac:dyDescent="0.25">
      <c r="A3026" s="105">
        <v>43455</v>
      </c>
      <c r="B3026" t="s">
        <v>71</v>
      </c>
      <c r="C3026" s="108">
        <v>4.1500000000000002E-2</v>
      </c>
      <c r="D3026" s="108">
        <v>4.3099999999999999E-2</v>
      </c>
      <c r="E3026" s="108">
        <v>4.8800000000000003E-2</v>
      </c>
      <c r="F3026" s="108">
        <v>4.4499999999999998E-2</v>
      </c>
      <c r="I3026" s="108">
        <v>3.9699999999999999E-2</v>
      </c>
      <c r="J3026" s="108">
        <v>4.1300000000000003E-2</v>
      </c>
      <c r="K3026" s="108">
        <v>4.3099999999999999E-2</v>
      </c>
      <c r="L3026" s="108">
        <v>5.0999999999999997E-2</v>
      </c>
      <c r="M3026" s="108">
        <v>4.4400000000000002E-2</v>
      </c>
      <c r="O3026" s="189">
        <f t="shared" si="97"/>
        <v>43435</v>
      </c>
    </row>
    <row r="3027" spans="1:15" x14ac:dyDescent="0.25">
      <c r="A3027" s="105">
        <v>43458</v>
      </c>
      <c r="B3027" t="s">
        <v>71</v>
      </c>
      <c r="C3027" s="108">
        <v>4.1200000000000001E-2</v>
      </c>
      <c r="D3027" s="108">
        <v>4.2900000000000001E-2</v>
      </c>
      <c r="E3027" s="108">
        <v>4.8599999999999997E-2</v>
      </c>
      <c r="F3027" s="108">
        <v>4.4200000000000003E-2</v>
      </c>
      <c r="I3027" s="108">
        <v>3.9600000000000003E-2</v>
      </c>
      <c r="J3027" s="108">
        <v>4.1099999999999998E-2</v>
      </c>
      <c r="K3027" s="108">
        <v>4.2900000000000001E-2</v>
      </c>
      <c r="L3027" s="108">
        <v>5.0900000000000001E-2</v>
      </c>
      <c r="M3027" s="108">
        <v>4.4200000000000003E-2</v>
      </c>
      <c r="O3027" s="189">
        <f t="shared" si="97"/>
        <v>43435</v>
      </c>
    </row>
    <row r="3028" spans="1:15" x14ac:dyDescent="0.25">
      <c r="A3028" s="105">
        <v>43460</v>
      </c>
      <c r="B3028" t="s">
        <v>71</v>
      </c>
      <c r="C3028" s="108">
        <v>4.1700000000000001E-2</v>
      </c>
      <c r="D3028" s="108">
        <v>4.3400000000000001E-2</v>
      </c>
      <c r="E3028" s="108">
        <v>4.9099999999999998E-2</v>
      </c>
      <c r="F3028" s="108">
        <v>4.4699999999999997E-2</v>
      </c>
      <c r="I3028" s="108">
        <v>4.0099999999999997E-2</v>
      </c>
      <c r="J3028" s="108">
        <v>4.1799999999999997E-2</v>
      </c>
      <c r="K3028" s="108">
        <v>4.3499999999999997E-2</v>
      </c>
      <c r="L3028" s="108">
        <v>5.1400000000000001E-2</v>
      </c>
      <c r="M3028" s="108">
        <v>4.48E-2</v>
      </c>
      <c r="O3028" s="189">
        <f t="shared" si="97"/>
        <v>43435</v>
      </c>
    </row>
    <row r="3029" spans="1:15" x14ac:dyDescent="0.25">
      <c r="A3029" s="105">
        <v>43461</v>
      </c>
      <c r="B3029" t="s">
        <v>71</v>
      </c>
      <c r="C3029" s="108">
        <v>4.1500000000000002E-2</v>
      </c>
      <c r="D3029" s="108">
        <v>4.3299999999999998E-2</v>
      </c>
      <c r="E3029" s="108">
        <v>4.8899999999999999E-2</v>
      </c>
      <c r="F3029" s="108">
        <v>4.4600000000000001E-2</v>
      </c>
      <c r="I3029" s="108">
        <v>4.0099999999999997E-2</v>
      </c>
      <c r="J3029" s="108">
        <v>4.1500000000000002E-2</v>
      </c>
      <c r="K3029" s="108">
        <v>4.3299999999999998E-2</v>
      </c>
      <c r="L3029" s="108">
        <v>5.1299999999999998E-2</v>
      </c>
      <c r="M3029" s="108">
        <v>4.4600000000000001E-2</v>
      </c>
      <c r="O3029" s="189">
        <f t="shared" si="97"/>
        <v>43435</v>
      </c>
    </row>
    <row r="3030" spans="1:15" x14ac:dyDescent="0.25">
      <c r="A3030" s="105">
        <v>43462</v>
      </c>
      <c r="B3030" t="s">
        <v>71</v>
      </c>
      <c r="C3030" s="108">
        <v>4.2000000000000003E-2</v>
      </c>
      <c r="D3030" s="108">
        <v>4.3499999999999997E-2</v>
      </c>
      <c r="E3030" s="108">
        <v>4.9099999999999998E-2</v>
      </c>
      <c r="F3030" s="108">
        <v>4.4900000000000002E-2</v>
      </c>
      <c r="I3030" s="108">
        <v>4.02E-2</v>
      </c>
      <c r="J3030" s="108">
        <v>4.19E-2</v>
      </c>
      <c r="K3030" s="108">
        <v>4.3499999999999997E-2</v>
      </c>
      <c r="L3030" s="108">
        <v>5.16E-2</v>
      </c>
      <c r="M3030" s="108">
        <v>4.4900000000000002E-2</v>
      </c>
      <c r="O3030" s="189">
        <f t="shared" si="97"/>
        <v>43435</v>
      </c>
    </row>
    <row r="3031" spans="1:15" x14ac:dyDescent="0.25">
      <c r="A3031" s="105">
        <v>43465</v>
      </c>
      <c r="B3031" t="s">
        <v>71</v>
      </c>
      <c r="C3031" s="108">
        <v>4.1700000000000001E-2</v>
      </c>
      <c r="D3031" s="108">
        <v>4.3299999999999998E-2</v>
      </c>
      <c r="E3031" s="108">
        <v>4.9000000000000002E-2</v>
      </c>
      <c r="F3031" s="108">
        <v>4.4699999999999997E-2</v>
      </c>
      <c r="I3031" s="108">
        <v>3.9899999999999998E-2</v>
      </c>
      <c r="J3031" s="108">
        <v>4.1599999999999998E-2</v>
      </c>
      <c r="K3031" s="108">
        <v>4.3299999999999998E-2</v>
      </c>
      <c r="L3031" s="108">
        <v>5.1400000000000001E-2</v>
      </c>
      <c r="M3031" s="108">
        <v>4.4699999999999997E-2</v>
      </c>
      <c r="O3031" s="189">
        <f t="shared" si="97"/>
        <v>43435</v>
      </c>
    </row>
    <row r="3032" spans="1:15" x14ac:dyDescent="0.25">
      <c r="A3032" s="105">
        <v>43467</v>
      </c>
      <c r="B3032" t="s">
        <v>71</v>
      </c>
      <c r="C3032" s="108">
        <v>4.1399999999999999E-2</v>
      </c>
      <c r="D3032" s="108">
        <v>4.2999999999999997E-2</v>
      </c>
      <c r="E3032" s="108">
        <v>4.87E-2</v>
      </c>
      <c r="F3032" s="108">
        <v>4.4400000000000002E-2</v>
      </c>
      <c r="I3032" s="108">
        <v>3.95E-2</v>
      </c>
      <c r="J3032" s="108">
        <v>4.1300000000000003E-2</v>
      </c>
      <c r="K3032" s="108">
        <v>4.2999999999999997E-2</v>
      </c>
      <c r="L3032" s="108">
        <v>5.11E-2</v>
      </c>
      <c r="M3032" s="108">
        <v>4.4400000000000002E-2</v>
      </c>
      <c r="O3032" s="189">
        <f t="shared" si="97"/>
        <v>43466</v>
      </c>
    </row>
    <row r="3033" spans="1:15" x14ac:dyDescent="0.25">
      <c r="A3033" s="105">
        <v>43468</v>
      </c>
      <c r="B3033" t="s">
        <v>71</v>
      </c>
      <c r="C3033" s="108">
        <v>4.0599999999999997E-2</v>
      </c>
      <c r="D3033" s="108">
        <v>4.2299999999999997E-2</v>
      </c>
      <c r="E3033" s="108">
        <v>4.8000000000000001E-2</v>
      </c>
      <c r="F3033" s="108">
        <v>4.36E-2</v>
      </c>
      <c r="I3033" s="108">
        <v>3.9100000000000003E-2</v>
      </c>
      <c r="J3033" s="108">
        <v>4.07E-2</v>
      </c>
      <c r="K3033" s="108">
        <v>4.24E-2</v>
      </c>
      <c r="L3033" s="108">
        <v>5.04E-2</v>
      </c>
      <c r="M3033" s="108">
        <v>4.3700000000000003E-2</v>
      </c>
      <c r="O3033" s="189">
        <f t="shared" si="97"/>
        <v>43466</v>
      </c>
    </row>
    <row r="3034" spans="1:15" x14ac:dyDescent="0.25">
      <c r="A3034" s="105">
        <v>43469</v>
      </c>
      <c r="B3034" t="s">
        <v>71</v>
      </c>
      <c r="C3034" s="108">
        <v>4.1500000000000002E-2</v>
      </c>
      <c r="D3034" s="108">
        <v>4.3099999999999999E-2</v>
      </c>
      <c r="E3034" s="108">
        <v>4.8800000000000003E-2</v>
      </c>
      <c r="F3034" s="108">
        <v>4.4499999999999998E-2</v>
      </c>
      <c r="I3034" s="108">
        <v>3.9800000000000002E-2</v>
      </c>
      <c r="J3034" s="108">
        <v>4.1200000000000001E-2</v>
      </c>
      <c r="K3034" s="108">
        <v>4.3299999999999998E-2</v>
      </c>
      <c r="L3034" s="108">
        <v>5.1200000000000002E-2</v>
      </c>
      <c r="M3034" s="108">
        <v>4.4499999999999998E-2</v>
      </c>
      <c r="O3034" s="189">
        <f t="shared" si="97"/>
        <v>43466</v>
      </c>
    </row>
    <row r="3035" spans="1:15" x14ac:dyDescent="0.25">
      <c r="A3035" s="105">
        <v>43472</v>
      </c>
      <c r="B3035" t="s">
        <v>71</v>
      </c>
      <c r="C3035" s="108">
        <v>4.1599999999999998E-2</v>
      </c>
      <c r="D3035" s="108">
        <v>4.3200000000000002E-2</v>
      </c>
      <c r="E3035" s="108">
        <v>4.8899999999999999E-2</v>
      </c>
      <c r="F3035" s="108">
        <v>4.4600000000000001E-2</v>
      </c>
      <c r="I3035" s="108">
        <v>3.9600000000000003E-2</v>
      </c>
      <c r="J3035" s="108">
        <v>4.1300000000000003E-2</v>
      </c>
      <c r="K3035" s="108">
        <v>4.3299999999999998E-2</v>
      </c>
      <c r="L3035" s="108">
        <v>5.1200000000000002E-2</v>
      </c>
      <c r="M3035" s="108">
        <v>4.4499999999999998E-2</v>
      </c>
      <c r="O3035" s="189">
        <f t="shared" si="97"/>
        <v>43466</v>
      </c>
    </row>
    <row r="3036" spans="1:15" x14ac:dyDescent="0.25">
      <c r="A3036" s="105">
        <v>43473</v>
      </c>
      <c r="B3036" t="s">
        <v>71</v>
      </c>
      <c r="C3036" s="108">
        <v>4.1599999999999998E-2</v>
      </c>
      <c r="D3036" s="108">
        <v>4.3299999999999998E-2</v>
      </c>
      <c r="E3036" s="108">
        <v>4.9000000000000002E-2</v>
      </c>
      <c r="F3036" s="108">
        <v>4.4600000000000001E-2</v>
      </c>
      <c r="I3036" s="108">
        <v>3.9699999999999999E-2</v>
      </c>
      <c r="J3036" s="108">
        <v>4.1300000000000003E-2</v>
      </c>
      <c r="K3036" s="108">
        <v>4.3299999999999998E-2</v>
      </c>
      <c r="L3036" s="108">
        <v>5.1200000000000002E-2</v>
      </c>
      <c r="M3036" s="108">
        <v>4.4499999999999998E-2</v>
      </c>
      <c r="O3036" s="189">
        <f t="shared" si="97"/>
        <v>43466</v>
      </c>
    </row>
    <row r="3037" spans="1:15" x14ac:dyDescent="0.25">
      <c r="A3037" s="105">
        <v>43474</v>
      </c>
      <c r="B3037" t="s">
        <v>71</v>
      </c>
      <c r="C3037" s="108">
        <v>4.2000000000000003E-2</v>
      </c>
      <c r="D3037" s="108">
        <v>4.36E-2</v>
      </c>
      <c r="E3037" s="108">
        <v>4.9299999999999997E-2</v>
      </c>
      <c r="F3037" s="108">
        <v>4.4999999999999998E-2</v>
      </c>
      <c r="I3037" s="108">
        <v>3.9600000000000003E-2</v>
      </c>
      <c r="J3037" s="108">
        <v>4.1500000000000002E-2</v>
      </c>
      <c r="K3037" s="108">
        <v>4.36E-2</v>
      </c>
      <c r="L3037" s="108">
        <v>5.1299999999999998E-2</v>
      </c>
      <c r="M3037" s="108">
        <v>4.4699999999999997E-2</v>
      </c>
      <c r="O3037" s="189">
        <f t="shared" si="97"/>
        <v>43466</v>
      </c>
    </row>
    <row r="3038" spans="1:15" x14ac:dyDescent="0.25">
      <c r="A3038" s="105">
        <v>43475</v>
      </c>
      <c r="B3038" t="s">
        <v>71</v>
      </c>
      <c r="C3038" s="108">
        <v>4.2299999999999997E-2</v>
      </c>
      <c r="D3038" s="108">
        <v>4.3900000000000002E-2</v>
      </c>
      <c r="E3038" s="108">
        <v>4.9599999999999998E-2</v>
      </c>
      <c r="F3038" s="108">
        <v>4.53E-2</v>
      </c>
      <c r="I3038" s="108">
        <v>3.9800000000000002E-2</v>
      </c>
      <c r="J3038" s="108">
        <v>4.1799999999999997E-2</v>
      </c>
      <c r="K3038" s="108">
        <v>4.3799999999999999E-2</v>
      </c>
      <c r="L3038" s="108">
        <v>5.16E-2</v>
      </c>
      <c r="M3038" s="108">
        <v>4.4999999999999998E-2</v>
      </c>
      <c r="O3038" s="189">
        <f t="shared" si="97"/>
        <v>43466</v>
      </c>
    </row>
    <row r="3039" spans="1:15" x14ac:dyDescent="0.25">
      <c r="A3039" s="105">
        <v>43476</v>
      </c>
      <c r="B3039" t="s">
        <v>71</v>
      </c>
      <c r="C3039" s="108">
        <v>4.2200000000000001E-2</v>
      </c>
      <c r="D3039" s="108">
        <v>4.3700000000000003E-2</v>
      </c>
      <c r="E3039" s="108">
        <v>4.9299999999999997E-2</v>
      </c>
      <c r="F3039" s="108">
        <v>4.5100000000000001E-2</v>
      </c>
      <c r="I3039" s="108">
        <v>3.9600000000000003E-2</v>
      </c>
      <c r="J3039" s="108">
        <v>4.1599999999999998E-2</v>
      </c>
      <c r="K3039" s="108">
        <v>4.36E-2</v>
      </c>
      <c r="L3039" s="108">
        <v>5.1299999999999998E-2</v>
      </c>
      <c r="M3039" s="108">
        <v>4.4699999999999997E-2</v>
      </c>
      <c r="O3039" s="189">
        <f t="shared" si="97"/>
        <v>43466</v>
      </c>
    </row>
    <row r="3040" spans="1:15" x14ac:dyDescent="0.25">
      <c r="A3040" s="105">
        <v>43479</v>
      </c>
      <c r="B3040" t="s">
        <v>71</v>
      </c>
      <c r="C3040" s="108">
        <v>4.24E-2</v>
      </c>
      <c r="D3040" s="108">
        <v>4.3999999999999997E-2</v>
      </c>
      <c r="E3040" s="108">
        <v>4.9700000000000001E-2</v>
      </c>
      <c r="F3040" s="108">
        <v>4.5400000000000003E-2</v>
      </c>
      <c r="I3040" s="108">
        <v>0.04</v>
      </c>
      <c r="J3040" s="108">
        <v>4.19E-2</v>
      </c>
      <c r="K3040" s="108">
        <v>4.3900000000000002E-2</v>
      </c>
      <c r="L3040" s="108">
        <v>5.1700000000000003E-2</v>
      </c>
      <c r="M3040" s="108">
        <v>4.5100000000000001E-2</v>
      </c>
      <c r="O3040" s="189">
        <f t="shared" si="97"/>
        <v>43466</v>
      </c>
    </row>
    <row r="3041" spans="1:15" x14ac:dyDescent="0.25">
      <c r="A3041" s="105">
        <v>43480</v>
      </c>
      <c r="B3041" t="s">
        <v>71</v>
      </c>
      <c r="C3041" s="108">
        <v>4.2500000000000003E-2</v>
      </c>
      <c r="D3041" s="108">
        <v>4.41E-2</v>
      </c>
      <c r="E3041" s="108">
        <v>4.9799999999999997E-2</v>
      </c>
      <c r="F3041" s="108">
        <v>4.5499999999999999E-2</v>
      </c>
      <c r="I3041" s="108">
        <v>3.9899999999999998E-2</v>
      </c>
      <c r="J3041" s="108">
        <v>4.2000000000000003E-2</v>
      </c>
      <c r="K3041" s="108">
        <v>4.3900000000000002E-2</v>
      </c>
      <c r="L3041" s="108">
        <v>5.1799999999999999E-2</v>
      </c>
      <c r="M3041" s="108">
        <v>4.5100000000000001E-2</v>
      </c>
      <c r="O3041" s="189">
        <f t="shared" si="97"/>
        <v>43466</v>
      </c>
    </row>
    <row r="3042" spans="1:15" x14ac:dyDescent="0.25">
      <c r="A3042" s="105">
        <v>43481</v>
      </c>
      <c r="B3042" t="s">
        <v>71</v>
      </c>
      <c r="C3042" s="108">
        <v>4.2500000000000003E-2</v>
      </c>
      <c r="D3042" s="108">
        <v>4.41E-2</v>
      </c>
      <c r="E3042" s="108">
        <v>4.9799999999999997E-2</v>
      </c>
      <c r="F3042" s="108">
        <v>4.5499999999999999E-2</v>
      </c>
      <c r="I3042" s="108">
        <v>0.04</v>
      </c>
      <c r="J3042" s="108">
        <v>4.19E-2</v>
      </c>
      <c r="K3042" s="108">
        <v>4.3999999999999997E-2</v>
      </c>
      <c r="L3042" s="108">
        <v>5.1799999999999999E-2</v>
      </c>
      <c r="M3042" s="108">
        <v>4.5100000000000001E-2</v>
      </c>
      <c r="O3042" s="189">
        <f t="shared" si="97"/>
        <v>43466</v>
      </c>
    </row>
    <row r="3043" spans="1:15" x14ac:dyDescent="0.25">
      <c r="A3043" s="105">
        <v>43482</v>
      </c>
      <c r="B3043" t="s">
        <v>71</v>
      </c>
      <c r="C3043" s="108">
        <v>4.24E-2</v>
      </c>
      <c r="D3043" s="108">
        <v>4.41E-2</v>
      </c>
      <c r="E3043" s="108">
        <v>4.9799999999999997E-2</v>
      </c>
      <c r="F3043" s="108">
        <v>4.5400000000000003E-2</v>
      </c>
      <c r="I3043" s="108">
        <v>0.04</v>
      </c>
      <c r="J3043" s="108">
        <v>4.1799999999999997E-2</v>
      </c>
      <c r="K3043" s="108">
        <v>4.3900000000000002E-2</v>
      </c>
      <c r="L3043" s="108">
        <v>5.1799999999999999E-2</v>
      </c>
      <c r="M3043" s="108">
        <v>4.4999999999999998E-2</v>
      </c>
      <c r="O3043" s="189">
        <f t="shared" si="97"/>
        <v>43466</v>
      </c>
    </row>
    <row r="3044" spans="1:15" x14ac:dyDescent="0.25">
      <c r="A3044" s="105">
        <v>43483</v>
      </c>
      <c r="B3044" t="s">
        <v>71</v>
      </c>
      <c r="C3044" s="108">
        <v>4.2599999999999999E-2</v>
      </c>
      <c r="D3044" s="108">
        <v>4.4200000000000003E-2</v>
      </c>
      <c r="E3044" s="108">
        <v>4.9700000000000001E-2</v>
      </c>
      <c r="F3044" s="108">
        <v>4.5499999999999999E-2</v>
      </c>
      <c r="I3044" s="108">
        <v>3.9600000000000003E-2</v>
      </c>
      <c r="J3044" s="108">
        <v>4.1700000000000001E-2</v>
      </c>
      <c r="K3044" s="108">
        <v>4.3999999999999997E-2</v>
      </c>
      <c r="L3044" s="108">
        <v>5.1700000000000003E-2</v>
      </c>
      <c r="M3044" s="108">
        <v>4.4999999999999998E-2</v>
      </c>
      <c r="O3044" s="189">
        <f t="shared" si="97"/>
        <v>43466</v>
      </c>
    </row>
    <row r="3045" spans="1:15" x14ac:dyDescent="0.25">
      <c r="A3045" s="105">
        <v>43487</v>
      </c>
      <c r="B3045" t="s">
        <v>71</v>
      </c>
      <c r="C3045" s="108">
        <v>4.19E-2</v>
      </c>
      <c r="D3045" s="108">
        <v>4.3700000000000003E-2</v>
      </c>
      <c r="E3045" s="108">
        <v>4.9200000000000001E-2</v>
      </c>
      <c r="F3045" s="108">
        <v>4.4900000000000002E-2</v>
      </c>
      <c r="I3045" s="108">
        <v>3.9199999999999999E-2</v>
      </c>
      <c r="J3045" s="108">
        <v>4.1200000000000001E-2</v>
      </c>
      <c r="K3045" s="108">
        <v>4.3499999999999997E-2</v>
      </c>
      <c r="L3045" s="108">
        <v>5.1200000000000002E-2</v>
      </c>
      <c r="M3045" s="108">
        <v>4.4499999999999998E-2</v>
      </c>
      <c r="O3045" s="189">
        <f t="shared" si="97"/>
        <v>43466</v>
      </c>
    </row>
    <row r="3046" spans="1:15" x14ac:dyDescent="0.25">
      <c r="A3046" s="105">
        <v>43488</v>
      </c>
      <c r="B3046" t="s">
        <v>71</v>
      </c>
      <c r="C3046" s="108">
        <v>4.19E-2</v>
      </c>
      <c r="D3046" s="108">
        <v>4.3799999999999999E-2</v>
      </c>
      <c r="E3046" s="108">
        <v>4.9299999999999997E-2</v>
      </c>
      <c r="F3046" s="108">
        <v>4.4999999999999998E-2</v>
      </c>
      <c r="I3046" s="108">
        <v>3.8899999999999997E-2</v>
      </c>
      <c r="J3046" s="108">
        <v>4.1200000000000001E-2</v>
      </c>
      <c r="K3046" s="108">
        <v>4.36E-2</v>
      </c>
      <c r="L3046" s="108">
        <v>5.1299999999999998E-2</v>
      </c>
      <c r="M3046" s="108">
        <v>4.4499999999999998E-2</v>
      </c>
      <c r="O3046" s="189">
        <f t="shared" si="97"/>
        <v>43466</v>
      </c>
    </row>
    <row r="3047" spans="1:15" x14ac:dyDescent="0.25">
      <c r="A3047" s="105">
        <v>43489</v>
      </c>
      <c r="B3047" t="s">
        <v>71</v>
      </c>
      <c r="C3047" s="108">
        <v>4.1599999999999998E-2</v>
      </c>
      <c r="D3047" s="108">
        <v>4.3400000000000001E-2</v>
      </c>
      <c r="E3047" s="108">
        <v>4.8899999999999999E-2</v>
      </c>
      <c r="F3047" s="108">
        <v>4.4600000000000001E-2</v>
      </c>
      <c r="I3047" s="108">
        <v>3.8600000000000002E-2</v>
      </c>
      <c r="J3047" s="108">
        <v>4.0800000000000003E-2</v>
      </c>
      <c r="K3047" s="108">
        <v>4.3099999999999999E-2</v>
      </c>
      <c r="L3047" s="108">
        <v>5.0900000000000001E-2</v>
      </c>
      <c r="M3047" s="108">
        <v>4.41E-2</v>
      </c>
      <c r="O3047" s="189">
        <f t="shared" si="97"/>
        <v>43466</v>
      </c>
    </row>
    <row r="3048" spans="1:15" x14ac:dyDescent="0.25">
      <c r="A3048" s="105">
        <v>43490</v>
      </c>
      <c r="B3048" t="s">
        <v>71</v>
      </c>
      <c r="C3048" s="108">
        <v>4.1799999999999997E-2</v>
      </c>
      <c r="D3048" s="108">
        <v>4.3499999999999997E-2</v>
      </c>
      <c r="E3048" s="108">
        <v>4.9099999999999998E-2</v>
      </c>
      <c r="F3048" s="108">
        <v>4.48E-2</v>
      </c>
      <c r="I3048" s="108">
        <v>3.8600000000000002E-2</v>
      </c>
      <c r="J3048" s="108">
        <v>4.1200000000000001E-2</v>
      </c>
      <c r="K3048" s="108">
        <v>4.3299999999999998E-2</v>
      </c>
      <c r="L3048" s="108">
        <v>5.0999999999999997E-2</v>
      </c>
      <c r="M3048" s="108">
        <v>4.4299999999999999E-2</v>
      </c>
      <c r="O3048" s="189">
        <f t="shared" si="97"/>
        <v>43466</v>
      </c>
    </row>
    <row r="3049" spans="1:15" x14ac:dyDescent="0.25">
      <c r="A3049" s="105">
        <v>43493</v>
      </c>
      <c r="B3049" t="s">
        <v>71</v>
      </c>
      <c r="C3049" s="108">
        <v>4.1700000000000001E-2</v>
      </c>
      <c r="D3049" s="108">
        <v>4.3499999999999997E-2</v>
      </c>
      <c r="E3049" s="108">
        <v>4.9099999999999998E-2</v>
      </c>
      <c r="F3049" s="108">
        <v>4.48E-2</v>
      </c>
      <c r="I3049" s="108">
        <v>3.8699999999999998E-2</v>
      </c>
      <c r="J3049" s="108">
        <v>4.1099999999999998E-2</v>
      </c>
      <c r="K3049" s="108">
        <v>4.3299999999999998E-2</v>
      </c>
      <c r="L3049" s="108">
        <v>5.11E-2</v>
      </c>
      <c r="M3049" s="108">
        <v>4.4299999999999999E-2</v>
      </c>
      <c r="O3049" s="189">
        <f t="shared" si="97"/>
        <v>43466</v>
      </c>
    </row>
    <row r="3050" spans="1:15" x14ac:dyDescent="0.25">
      <c r="A3050" s="105">
        <v>43494</v>
      </c>
      <c r="B3050" t="s">
        <v>71</v>
      </c>
      <c r="C3050" s="108">
        <v>4.1399999999999999E-2</v>
      </c>
      <c r="D3050" s="108">
        <v>4.3200000000000002E-2</v>
      </c>
      <c r="E3050" s="108">
        <v>4.8899999999999999E-2</v>
      </c>
      <c r="F3050" s="108">
        <v>4.4499999999999998E-2</v>
      </c>
      <c r="I3050" s="108">
        <v>3.85E-2</v>
      </c>
      <c r="J3050" s="108">
        <v>4.0899999999999999E-2</v>
      </c>
      <c r="K3050" s="108">
        <v>4.2999999999999997E-2</v>
      </c>
      <c r="L3050" s="108">
        <v>5.0799999999999998E-2</v>
      </c>
      <c r="M3050" s="108">
        <v>4.41E-2</v>
      </c>
      <c r="O3050" s="189">
        <f t="shared" si="97"/>
        <v>43466</v>
      </c>
    </row>
    <row r="3051" spans="1:15" x14ac:dyDescent="0.25">
      <c r="A3051" s="105">
        <v>43495</v>
      </c>
      <c r="B3051" t="s">
        <v>71</v>
      </c>
      <c r="C3051" s="108">
        <v>4.1500000000000002E-2</v>
      </c>
      <c r="D3051" s="108">
        <v>4.3200000000000002E-2</v>
      </c>
      <c r="E3051" s="108">
        <v>4.8800000000000003E-2</v>
      </c>
      <c r="F3051" s="108">
        <v>4.4499999999999998E-2</v>
      </c>
      <c r="I3051" s="108">
        <v>3.85E-2</v>
      </c>
      <c r="J3051" s="108">
        <v>4.0899999999999999E-2</v>
      </c>
      <c r="K3051" s="108">
        <v>4.2999999999999997E-2</v>
      </c>
      <c r="L3051" s="108">
        <v>5.0700000000000002E-2</v>
      </c>
      <c r="M3051" s="108">
        <v>4.3999999999999997E-2</v>
      </c>
      <c r="O3051" s="189">
        <f t="shared" si="97"/>
        <v>43466</v>
      </c>
    </row>
    <row r="3052" spans="1:15" x14ac:dyDescent="0.25">
      <c r="A3052" s="105">
        <v>43496</v>
      </c>
      <c r="B3052" t="s">
        <v>71</v>
      </c>
      <c r="C3052" s="108">
        <v>4.0899999999999999E-2</v>
      </c>
      <c r="D3052" s="108">
        <v>4.2700000000000002E-2</v>
      </c>
      <c r="E3052" s="108">
        <v>4.82E-2</v>
      </c>
      <c r="F3052" s="108">
        <v>4.3900000000000002E-2</v>
      </c>
      <c r="I3052" s="108">
        <v>3.7900000000000003E-2</v>
      </c>
      <c r="J3052" s="108">
        <v>4.02E-2</v>
      </c>
      <c r="K3052" s="108">
        <v>4.24E-2</v>
      </c>
      <c r="L3052" s="108">
        <v>5.0099999999999999E-2</v>
      </c>
      <c r="M3052" s="108">
        <v>4.3400000000000001E-2</v>
      </c>
      <c r="O3052" s="189">
        <f t="shared" si="97"/>
        <v>43466</v>
      </c>
    </row>
    <row r="3053" spans="1:15" x14ac:dyDescent="0.25">
      <c r="A3053" s="105">
        <v>43497</v>
      </c>
      <c r="B3053" t="s">
        <v>71</v>
      </c>
      <c r="C3053" s="108">
        <v>4.1000000000000002E-2</v>
      </c>
      <c r="D3053" s="108">
        <v>4.2900000000000001E-2</v>
      </c>
      <c r="E3053" s="108">
        <v>4.8300000000000003E-2</v>
      </c>
      <c r="F3053" s="108">
        <v>4.41E-2</v>
      </c>
      <c r="I3053" s="108">
        <v>3.8100000000000002E-2</v>
      </c>
      <c r="J3053" s="108">
        <v>4.0300000000000002E-2</v>
      </c>
      <c r="K3053" s="108">
        <v>4.2599999999999999E-2</v>
      </c>
      <c r="L3053" s="108">
        <v>5.0099999999999999E-2</v>
      </c>
      <c r="M3053" s="108">
        <v>4.36E-2</v>
      </c>
      <c r="O3053" s="189">
        <f t="shared" si="97"/>
        <v>43497</v>
      </c>
    </row>
    <row r="3054" spans="1:15" x14ac:dyDescent="0.25">
      <c r="A3054" s="105">
        <v>43500</v>
      </c>
      <c r="B3054" t="s">
        <v>71</v>
      </c>
      <c r="C3054" s="108">
        <v>4.1099999999999998E-2</v>
      </c>
      <c r="D3054" s="108">
        <v>4.3200000000000002E-2</v>
      </c>
      <c r="E3054" s="108">
        <v>4.8500000000000001E-2</v>
      </c>
      <c r="F3054" s="108">
        <v>4.4299999999999999E-2</v>
      </c>
      <c r="I3054" s="108">
        <v>3.8300000000000001E-2</v>
      </c>
      <c r="J3054" s="108">
        <v>4.0500000000000001E-2</v>
      </c>
      <c r="K3054" s="108">
        <v>4.2799999999999998E-2</v>
      </c>
      <c r="L3054" s="108">
        <v>5.0299999999999997E-2</v>
      </c>
      <c r="M3054" s="108">
        <v>4.3700000000000003E-2</v>
      </c>
      <c r="O3054" s="189">
        <f t="shared" si="97"/>
        <v>43497</v>
      </c>
    </row>
    <row r="3055" spans="1:15" x14ac:dyDescent="0.25">
      <c r="A3055" s="105">
        <v>43501</v>
      </c>
      <c r="B3055" t="s">
        <v>71</v>
      </c>
      <c r="C3055" s="108">
        <v>4.0899999999999999E-2</v>
      </c>
      <c r="D3055" s="108">
        <v>4.2799999999999998E-2</v>
      </c>
      <c r="E3055" s="108">
        <v>4.8099999999999997E-2</v>
      </c>
      <c r="F3055" s="108">
        <v>4.3900000000000002E-2</v>
      </c>
      <c r="I3055" s="108">
        <v>3.7900000000000003E-2</v>
      </c>
      <c r="J3055" s="108">
        <v>4.02E-2</v>
      </c>
      <c r="K3055" s="108">
        <v>4.24E-2</v>
      </c>
      <c r="L3055" s="108">
        <v>4.9799999999999997E-2</v>
      </c>
      <c r="M3055" s="108">
        <v>4.3299999999999998E-2</v>
      </c>
      <c r="O3055" s="189">
        <f t="shared" si="97"/>
        <v>43497</v>
      </c>
    </row>
    <row r="3056" spans="1:15" x14ac:dyDescent="0.25">
      <c r="A3056" s="105">
        <v>43502</v>
      </c>
      <c r="B3056" t="s">
        <v>71</v>
      </c>
      <c r="C3056" s="108">
        <v>4.0899999999999999E-2</v>
      </c>
      <c r="D3056" s="108">
        <v>4.2900000000000001E-2</v>
      </c>
      <c r="E3056" s="108">
        <v>4.8099999999999997E-2</v>
      </c>
      <c r="F3056" s="108">
        <v>4.3999999999999997E-2</v>
      </c>
      <c r="I3056" s="108">
        <v>3.78E-2</v>
      </c>
      <c r="J3056" s="108">
        <v>4.0099999999999997E-2</v>
      </c>
      <c r="K3056" s="108">
        <v>4.2500000000000003E-2</v>
      </c>
      <c r="L3056" s="108">
        <v>4.9799999999999997E-2</v>
      </c>
      <c r="M3056" s="108">
        <v>4.3400000000000001E-2</v>
      </c>
      <c r="O3056" s="189">
        <f t="shared" si="97"/>
        <v>43497</v>
      </c>
    </row>
    <row r="3057" spans="1:15" x14ac:dyDescent="0.25">
      <c r="A3057" s="105">
        <v>43503</v>
      </c>
      <c r="B3057" t="s">
        <v>71</v>
      </c>
      <c r="C3057" s="108">
        <v>4.0300000000000002E-2</v>
      </c>
      <c r="D3057" s="108">
        <v>4.24E-2</v>
      </c>
      <c r="E3057" s="108">
        <v>4.7800000000000002E-2</v>
      </c>
      <c r="F3057" s="108">
        <v>4.3499999999999997E-2</v>
      </c>
      <c r="I3057" s="108">
        <v>3.7499999999999999E-2</v>
      </c>
      <c r="J3057" s="108">
        <v>3.9800000000000002E-2</v>
      </c>
      <c r="K3057" s="108">
        <v>4.2099999999999999E-2</v>
      </c>
      <c r="L3057" s="108">
        <v>4.9599999999999998E-2</v>
      </c>
      <c r="M3057" s="108">
        <v>4.2999999999999997E-2</v>
      </c>
      <c r="O3057" s="189">
        <f t="shared" si="97"/>
        <v>43497</v>
      </c>
    </row>
    <row r="3058" spans="1:15" x14ac:dyDescent="0.25">
      <c r="A3058" s="105">
        <v>43504</v>
      </c>
      <c r="B3058" t="s">
        <v>71</v>
      </c>
      <c r="C3058" s="108">
        <v>0.04</v>
      </c>
      <c r="D3058" s="108">
        <v>4.2200000000000001E-2</v>
      </c>
      <c r="E3058" s="108">
        <v>4.7399999999999998E-2</v>
      </c>
      <c r="F3058" s="108">
        <v>4.3200000000000002E-2</v>
      </c>
      <c r="I3058" s="108">
        <v>3.7699999999999997E-2</v>
      </c>
      <c r="J3058" s="108">
        <v>3.95E-2</v>
      </c>
      <c r="K3058" s="108">
        <v>4.19E-2</v>
      </c>
      <c r="L3058" s="108">
        <v>4.9299999999999997E-2</v>
      </c>
      <c r="M3058" s="108">
        <v>4.2799999999999998E-2</v>
      </c>
      <c r="O3058" s="189">
        <f t="shared" si="97"/>
        <v>43497</v>
      </c>
    </row>
    <row r="3059" spans="1:15" x14ac:dyDescent="0.25">
      <c r="A3059" s="105">
        <v>43507</v>
      </c>
      <c r="B3059" t="s">
        <v>71</v>
      </c>
      <c r="C3059" s="108">
        <v>4.0099999999999997E-2</v>
      </c>
      <c r="D3059" s="108">
        <v>4.2299999999999997E-2</v>
      </c>
      <c r="E3059" s="108">
        <v>4.7500000000000001E-2</v>
      </c>
      <c r="F3059" s="108">
        <v>4.3299999999999998E-2</v>
      </c>
      <c r="I3059" s="108">
        <v>3.7600000000000001E-2</v>
      </c>
      <c r="J3059" s="108">
        <v>3.9699999999999999E-2</v>
      </c>
      <c r="K3059" s="108">
        <v>4.2000000000000003E-2</v>
      </c>
      <c r="L3059" s="108">
        <v>4.9500000000000002E-2</v>
      </c>
      <c r="M3059" s="108">
        <v>4.2900000000000001E-2</v>
      </c>
      <c r="O3059" s="189">
        <f t="shared" si="97"/>
        <v>43497</v>
      </c>
    </row>
    <row r="3060" spans="1:15" x14ac:dyDescent="0.25">
      <c r="A3060" s="105">
        <v>43508</v>
      </c>
      <c r="B3060" t="s">
        <v>71</v>
      </c>
      <c r="C3060" s="108">
        <v>4.0300000000000002E-2</v>
      </c>
      <c r="D3060" s="108">
        <v>4.2500000000000003E-2</v>
      </c>
      <c r="E3060" s="108">
        <v>4.7800000000000002E-2</v>
      </c>
      <c r="F3060" s="108">
        <v>4.3499999999999997E-2</v>
      </c>
      <c r="I3060" s="108">
        <v>3.7999999999999999E-2</v>
      </c>
      <c r="J3060" s="108">
        <v>3.9899999999999998E-2</v>
      </c>
      <c r="K3060" s="108">
        <v>4.2299999999999997E-2</v>
      </c>
      <c r="L3060" s="108">
        <v>4.9799999999999997E-2</v>
      </c>
      <c r="M3060" s="108">
        <v>4.3200000000000002E-2</v>
      </c>
      <c r="O3060" s="189">
        <f t="shared" si="97"/>
        <v>43497</v>
      </c>
    </row>
    <row r="3061" spans="1:15" x14ac:dyDescent="0.25">
      <c r="A3061" s="105">
        <v>43509</v>
      </c>
      <c r="B3061" t="s">
        <v>71</v>
      </c>
      <c r="C3061" s="108">
        <v>4.0399999999999998E-2</v>
      </c>
      <c r="D3061" s="108">
        <v>4.2700000000000002E-2</v>
      </c>
      <c r="E3061" s="108">
        <v>4.7899999999999998E-2</v>
      </c>
      <c r="F3061" s="108">
        <v>4.3700000000000003E-2</v>
      </c>
      <c r="I3061" s="108">
        <v>3.78E-2</v>
      </c>
      <c r="J3061" s="108">
        <v>3.9899999999999998E-2</v>
      </c>
      <c r="K3061" s="108">
        <v>4.24E-2</v>
      </c>
      <c r="L3061" s="108">
        <v>4.9799999999999997E-2</v>
      </c>
      <c r="M3061" s="108">
        <v>4.3200000000000002E-2</v>
      </c>
      <c r="O3061" s="189">
        <f t="shared" si="97"/>
        <v>43497</v>
      </c>
    </row>
    <row r="3062" spans="1:15" x14ac:dyDescent="0.25">
      <c r="A3062" s="105">
        <v>43510</v>
      </c>
      <c r="B3062" t="s">
        <v>71</v>
      </c>
      <c r="C3062" s="108">
        <v>4.02E-2</v>
      </c>
      <c r="D3062" s="108">
        <v>4.24E-2</v>
      </c>
      <c r="E3062" s="108">
        <v>4.7600000000000003E-2</v>
      </c>
      <c r="F3062" s="108">
        <v>4.3400000000000001E-2</v>
      </c>
      <c r="I3062" s="108">
        <v>3.7699999999999997E-2</v>
      </c>
      <c r="J3062" s="108">
        <v>3.9800000000000002E-2</v>
      </c>
      <c r="K3062" s="108">
        <v>4.2099999999999999E-2</v>
      </c>
      <c r="L3062" s="108">
        <v>4.9599999999999998E-2</v>
      </c>
      <c r="M3062" s="108">
        <v>4.2999999999999997E-2</v>
      </c>
      <c r="O3062" s="189">
        <f t="shared" si="97"/>
        <v>43497</v>
      </c>
    </row>
    <row r="3063" spans="1:15" x14ac:dyDescent="0.25">
      <c r="A3063" s="105">
        <v>43511</v>
      </c>
      <c r="B3063" t="s">
        <v>71</v>
      </c>
      <c r="C3063" s="108">
        <v>4.0099999999999997E-2</v>
      </c>
      <c r="D3063" s="108">
        <v>4.2299999999999997E-2</v>
      </c>
      <c r="E3063" s="108">
        <v>4.7399999999999998E-2</v>
      </c>
      <c r="F3063" s="108">
        <v>4.3299999999999998E-2</v>
      </c>
      <c r="I3063" s="108">
        <v>3.7600000000000001E-2</v>
      </c>
      <c r="J3063" s="108">
        <v>3.9600000000000003E-2</v>
      </c>
      <c r="K3063" s="108">
        <v>4.2000000000000003E-2</v>
      </c>
      <c r="L3063" s="108">
        <v>4.9399999999999999E-2</v>
      </c>
      <c r="M3063" s="108">
        <v>4.2900000000000001E-2</v>
      </c>
      <c r="O3063" s="189">
        <f t="shared" si="97"/>
        <v>43497</v>
      </c>
    </row>
    <row r="3064" spans="1:15" x14ac:dyDescent="0.25">
      <c r="A3064" s="105">
        <v>43515</v>
      </c>
      <c r="B3064" t="s">
        <v>71</v>
      </c>
      <c r="C3064" s="108">
        <v>3.9800000000000002E-2</v>
      </c>
      <c r="D3064" s="108">
        <v>4.2200000000000001E-2</v>
      </c>
      <c r="E3064" s="108">
        <v>4.7199999999999999E-2</v>
      </c>
      <c r="F3064" s="108">
        <v>4.3099999999999999E-2</v>
      </c>
      <c r="I3064" s="108">
        <v>3.7400000000000003E-2</v>
      </c>
      <c r="J3064" s="108">
        <v>3.95E-2</v>
      </c>
      <c r="K3064" s="108">
        <v>4.2000000000000003E-2</v>
      </c>
      <c r="L3064" s="108">
        <v>4.9299999999999997E-2</v>
      </c>
      <c r="M3064" s="108">
        <v>4.2799999999999998E-2</v>
      </c>
      <c r="O3064" s="189">
        <f t="shared" si="97"/>
        <v>43497</v>
      </c>
    </row>
    <row r="3065" spans="1:15" x14ac:dyDescent="0.25">
      <c r="A3065" s="105">
        <v>43516</v>
      </c>
      <c r="B3065" t="s">
        <v>71</v>
      </c>
      <c r="C3065" s="108">
        <v>4.0300000000000002E-2</v>
      </c>
      <c r="D3065" s="108">
        <v>4.2099999999999999E-2</v>
      </c>
      <c r="E3065" s="108">
        <v>4.6899999999999997E-2</v>
      </c>
      <c r="F3065" s="108">
        <v>4.3099999999999999E-2</v>
      </c>
      <c r="I3065" s="108">
        <v>3.7600000000000001E-2</v>
      </c>
      <c r="J3065" s="108">
        <v>3.9600000000000003E-2</v>
      </c>
      <c r="K3065" s="108">
        <v>4.2000000000000003E-2</v>
      </c>
      <c r="L3065" s="108">
        <v>4.8800000000000003E-2</v>
      </c>
      <c r="M3065" s="108">
        <v>4.2700000000000002E-2</v>
      </c>
      <c r="O3065" s="189">
        <f t="shared" si="97"/>
        <v>43497</v>
      </c>
    </row>
    <row r="3066" spans="1:15" x14ac:dyDescent="0.25">
      <c r="A3066" s="105">
        <v>43517</v>
      </c>
      <c r="B3066" t="s">
        <v>71</v>
      </c>
      <c r="C3066" s="108">
        <v>4.07E-2</v>
      </c>
      <c r="D3066" s="108">
        <v>4.2500000000000003E-2</v>
      </c>
      <c r="E3066" s="108">
        <v>4.7300000000000002E-2</v>
      </c>
      <c r="F3066" s="108">
        <v>4.3499999999999997E-2</v>
      </c>
      <c r="I3066" s="108">
        <v>3.8100000000000002E-2</v>
      </c>
      <c r="J3066" s="108">
        <v>0.04</v>
      </c>
      <c r="K3066" s="108">
        <v>4.2500000000000003E-2</v>
      </c>
      <c r="L3066" s="108">
        <v>4.9200000000000001E-2</v>
      </c>
      <c r="M3066" s="108">
        <v>4.3099999999999999E-2</v>
      </c>
      <c r="O3066" s="189">
        <f t="shared" si="97"/>
        <v>43497</v>
      </c>
    </row>
    <row r="3067" spans="1:15" x14ac:dyDescent="0.25">
      <c r="A3067" s="105">
        <v>43518</v>
      </c>
      <c r="B3067" t="s">
        <v>71</v>
      </c>
      <c r="C3067" s="108">
        <v>4.0500000000000001E-2</v>
      </c>
      <c r="D3067" s="108">
        <v>4.2200000000000001E-2</v>
      </c>
      <c r="E3067" s="108">
        <v>4.7E-2</v>
      </c>
      <c r="F3067" s="108">
        <v>4.3200000000000002E-2</v>
      </c>
      <c r="I3067" s="108">
        <v>3.8100000000000002E-2</v>
      </c>
      <c r="J3067" s="108">
        <v>3.9899999999999998E-2</v>
      </c>
      <c r="K3067" s="108">
        <v>4.2200000000000001E-2</v>
      </c>
      <c r="L3067" s="108">
        <v>4.9000000000000002E-2</v>
      </c>
      <c r="M3067" s="108">
        <v>4.2900000000000001E-2</v>
      </c>
      <c r="O3067" s="189">
        <f t="shared" si="97"/>
        <v>43497</v>
      </c>
    </row>
    <row r="3068" spans="1:15" x14ac:dyDescent="0.25">
      <c r="A3068" s="105">
        <v>43521</v>
      </c>
      <c r="B3068" t="s">
        <v>71</v>
      </c>
      <c r="C3068" s="108">
        <v>4.0599999999999997E-2</v>
      </c>
      <c r="D3068" s="108">
        <v>4.2299999999999997E-2</v>
      </c>
      <c r="E3068" s="108">
        <v>4.7100000000000003E-2</v>
      </c>
      <c r="F3068" s="108">
        <v>4.3299999999999998E-2</v>
      </c>
      <c r="I3068" s="108">
        <v>3.7999999999999999E-2</v>
      </c>
      <c r="J3068" s="108">
        <v>3.9899999999999998E-2</v>
      </c>
      <c r="K3068" s="108">
        <v>4.2299999999999997E-2</v>
      </c>
      <c r="L3068" s="108">
        <v>4.9000000000000002E-2</v>
      </c>
      <c r="M3068" s="108">
        <v>4.2999999999999997E-2</v>
      </c>
      <c r="O3068" s="189">
        <f t="shared" si="97"/>
        <v>43497</v>
      </c>
    </row>
    <row r="3069" spans="1:15" x14ac:dyDescent="0.25">
      <c r="A3069" s="105">
        <v>43522</v>
      </c>
      <c r="B3069" t="s">
        <v>71</v>
      </c>
      <c r="C3069" s="108">
        <v>4.0399999999999998E-2</v>
      </c>
      <c r="D3069" s="108">
        <v>4.2000000000000003E-2</v>
      </c>
      <c r="E3069" s="108">
        <v>4.6899999999999997E-2</v>
      </c>
      <c r="F3069" s="108">
        <v>4.3099999999999999E-2</v>
      </c>
      <c r="I3069" s="108">
        <v>3.78E-2</v>
      </c>
      <c r="J3069" s="108">
        <v>3.9699999999999999E-2</v>
      </c>
      <c r="K3069" s="108">
        <v>4.2099999999999999E-2</v>
      </c>
      <c r="L3069" s="108">
        <v>4.8800000000000003E-2</v>
      </c>
      <c r="M3069" s="108">
        <v>4.2799999999999998E-2</v>
      </c>
      <c r="O3069" s="189">
        <f t="shared" si="97"/>
        <v>43497</v>
      </c>
    </row>
    <row r="3070" spans="1:15" x14ac:dyDescent="0.25">
      <c r="A3070" s="105">
        <v>43523</v>
      </c>
      <c r="B3070" t="s">
        <v>71</v>
      </c>
      <c r="C3070" s="108">
        <v>4.1000000000000002E-2</v>
      </c>
      <c r="D3070" s="108">
        <v>4.2500000000000003E-2</v>
      </c>
      <c r="E3070" s="108">
        <v>4.7399999999999998E-2</v>
      </c>
      <c r="F3070" s="108">
        <v>4.36E-2</v>
      </c>
      <c r="I3070" s="108">
        <v>3.85E-2</v>
      </c>
      <c r="J3070" s="108">
        <v>4.0399999999999998E-2</v>
      </c>
      <c r="K3070" s="108">
        <v>4.2599999999999999E-2</v>
      </c>
      <c r="L3070" s="108">
        <v>4.9399999999999999E-2</v>
      </c>
      <c r="M3070" s="108">
        <v>4.3400000000000001E-2</v>
      </c>
      <c r="O3070" s="189">
        <f t="shared" si="97"/>
        <v>43497</v>
      </c>
    </row>
    <row r="3071" spans="1:15" x14ac:dyDescent="0.25">
      <c r="A3071" s="105">
        <v>43524</v>
      </c>
      <c r="B3071" t="s">
        <v>71</v>
      </c>
      <c r="C3071" s="108">
        <v>4.1099999999999998E-2</v>
      </c>
      <c r="D3071" s="108">
        <v>4.2700000000000002E-2</v>
      </c>
      <c r="E3071" s="108">
        <v>4.7600000000000003E-2</v>
      </c>
      <c r="F3071" s="108">
        <v>4.3799999999999999E-2</v>
      </c>
      <c r="I3071" s="108">
        <v>3.8600000000000002E-2</v>
      </c>
      <c r="J3071" s="108">
        <v>4.0500000000000001E-2</v>
      </c>
      <c r="K3071" s="108">
        <v>4.2799999999999998E-2</v>
      </c>
      <c r="L3071" s="108">
        <v>4.9500000000000002E-2</v>
      </c>
      <c r="M3071" s="108">
        <v>4.3499999999999997E-2</v>
      </c>
      <c r="O3071" s="189">
        <f t="shared" si="97"/>
        <v>43497</v>
      </c>
    </row>
    <row r="3072" spans="1:15" x14ac:dyDescent="0.25">
      <c r="A3072" s="105">
        <v>43525</v>
      </c>
      <c r="B3072" t="s">
        <v>71</v>
      </c>
      <c r="C3072" s="108">
        <v>4.1500000000000002E-2</v>
      </c>
      <c r="D3072" s="108">
        <v>4.2999999999999997E-2</v>
      </c>
      <c r="E3072" s="108">
        <v>4.7899999999999998E-2</v>
      </c>
      <c r="F3072" s="108">
        <v>4.41E-2</v>
      </c>
      <c r="I3072" s="108">
        <v>3.9E-2</v>
      </c>
      <c r="J3072" s="108">
        <v>4.1000000000000002E-2</v>
      </c>
      <c r="K3072" s="108">
        <v>4.3099999999999999E-2</v>
      </c>
      <c r="L3072" s="108">
        <v>4.9799999999999997E-2</v>
      </c>
      <c r="M3072" s="108">
        <v>4.3799999999999999E-2</v>
      </c>
      <c r="O3072" s="189">
        <f t="shared" si="97"/>
        <v>43525</v>
      </c>
    </row>
    <row r="3073" spans="1:15" x14ac:dyDescent="0.25">
      <c r="A3073" s="105">
        <v>43528</v>
      </c>
      <c r="B3073" t="s">
        <v>71</v>
      </c>
      <c r="C3073" s="108">
        <v>4.1300000000000003E-2</v>
      </c>
      <c r="D3073" s="108">
        <v>4.2700000000000002E-2</v>
      </c>
      <c r="E3073" s="108">
        <v>4.7600000000000003E-2</v>
      </c>
      <c r="F3073" s="108">
        <v>4.3900000000000002E-2</v>
      </c>
      <c r="I3073" s="108">
        <v>3.8699999999999998E-2</v>
      </c>
      <c r="J3073" s="108">
        <v>4.0599999999999997E-2</v>
      </c>
      <c r="K3073" s="108">
        <v>4.2700000000000002E-2</v>
      </c>
      <c r="L3073" s="108">
        <v>4.9399999999999999E-2</v>
      </c>
      <c r="M3073" s="108">
        <v>4.3499999999999997E-2</v>
      </c>
      <c r="O3073" s="189">
        <f t="shared" si="97"/>
        <v>43525</v>
      </c>
    </row>
    <row r="3074" spans="1:15" x14ac:dyDescent="0.25">
      <c r="A3074" s="105">
        <v>43529</v>
      </c>
      <c r="B3074" t="s">
        <v>71</v>
      </c>
      <c r="C3074" s="108">
        <v>4.0800000000000003E-2</v>
      </c>
      <c r="D3074" s="108">
        <v>4.2700000000000002E-2</v>
      </c>
      <c r="E3074" s="108">
        <v>4.7600000000000003E-2</v>
      </c>
      <c r="F3074" s="108">
        <v>4.3700000000000003E-2</v>
      </c>
      <c r="I3074" s="108">
        <v>3.8699999999999998E-2</v>
      </c>
      <c r="J3074" s="108">
        <v>4.0300000000000002E-2</v>
      </c>
      <c r="K3074" s="108">
        <v>4.2700000000000002E-2</v>
      </c>
      <c r="L3074" s="108">
        <v>4.9399999999999999E-2</v>
      </c>
      <c r="M3074" s="108">
        <v>4.3400000000000001E-2</v>
      </c>
      <c r="O3074" s="189">
        <f t="shared" si="97"/>
        <v>43525</v>
      </c>
    </row>
    <row r="3075" spans="1:15" x14ac:dyDescent="0.25">
      <c r="A3075" s="105">
        <v>43530</v>
      </c>
      <c r="B3075" t="s">
        <v>71</v>
      </c>
      <c r="C3075" s="108">
        <v>4.0599999999999997E-2</v>
      </c>
      <c r="D3075" s="108">
        <v>4.2500000000000003E-2</v>
      </c>
      <c r="E3075" s="108">
        <v>4.7500000000000001E-2</v>
      </c>
      <c r="F3075" s="108">
        <v>4.3499999999999997E-2</v>
      </c>
      <c r="I3075" s="108">
        <v>3.8600000000000002E-2</v>
      </c>
      <c r="J3075" s="108">
        <v>4.0099999999999997E-2</v>
      </c>
      <c r="K3075" s="108">
        <v>4.2599999999999999E-2</v>
      </c>
      <c r="L3075" s="108">
        <v>4.9399999999999999E-2</v>
      </c>
      <c r="M3075" s="108">
        <v>4.3299999999999998E-2</v>
      </c>
      <c r="O3075" s="189">
        <f t="shared" si="97"/>
        <v>43525</v>
      </c>
    </row>
    <row r="3076" spans="1:15" x14ac:dyDescent="0.25">
      <c r="A3076" s="105">
        <v>43531</v>
      </c>
      <c r="B3076" t="s">
        <v>71</v>
      </c>
      <c r="C3076" s="108">
        <v>4.0300000000000002E-2</v>
      </c>
      <c r="D3076" s="108">
        <v>4.2099999999999999E-2</v>
      </c>
      <c r="E3076" s="108">
        <v>4.7E-2</v>
      </c>
      <c r="F3076" s="108">
        <v>4.3099999999999999E-2</v>
      </c>
      <c r="I3076" s="108">
        <v>3.8199999999999998E-2</v>
      </c>
      <c r="J3076" s="108">
        <v>3.9800000000000002E-2</v>
      </c>
      <c r="K3076" s="108">
        <v>4.2200000000000001E-2</v>
      </c>
      <c r="L3076" s="108">
        <v>4.8899999999999999E-2</v>
      </c>
      <c r="M3076" s="108">
        <v>4.2900000000000001E-2</v>
      </c>
      <c r="O3076" s="189">
        <f t="shared" ref="O3076:O3139" si="98">DATE(YEAR(A3076),MONTH(A3076),1)</f>
        <v>43525</v>
      </c>
    </row>
    <row r="3077" spans="1:15" x14ac:dyDescent="0.25">
      <c r="A3077" s="105">
        <v>43532</v>
      </c>
      <c r="B3077" t="s">
        <v>71</v>
      </c>
      <c r="C3077" s="108">
        <v>4.0099999999999997E-2</v>
      </c>
      <c r="D3077" s="108">
        <v>4.19E-2</v>
      </c>
      <c r="E3077" s="108">
        <v>4.7E-2</v>
      </c>
      <c r="F3077" s="108">
        <v>4.2999999999999997E-2</v>
      </c>
      <c r="I3077" s="108">
        <v>3.8199999999999998E-2</v>
      </c>
      <c r="J3077" s="108">
        <v>3.9699999999999999E-2</v>
      </c>
      <c r="K3077" s="108">
        <v>4.2000000000000003E-2</v>
      </c>
      <c r="L3077" s="108">
        <v>4.8899999999999999E-2</v>
      </c>
      <c r="M3077" s="108">
        <v>4.2799999999999998E-2</v>
      </c>
      <c r="O3077" s="189">
        <f t="shared" si="98"/>
        <v>43525</v>
      </c>
    </row>
    <row r="3078" spans="1:15" x14ac:dyDescent="0.25">
      <c r="A3078" s="105">
        <v>43535</v>
      </c>
      <c r="B3078" t="s">
        <v>71</v>
      </c>
      <c r="C3078" s="108">
        <v>4.0300000000000002E-2</v>
      </c>
      <c r="D3078" s="108">
        <v>4.2200000000000001E-2</v>
      </c>
      <c r="E3078" s="108">
        <v>4.7199999999999999E-2</v>
      </c>
      <c r="F3078" s="108">
        <v>4.3200000000000002E-2</v>
      </c>
      <c r="I3078" s="108">
        <v>3.85E-2</v>
      </c>
      <c r="J3078" s="108">
        <v>3.9899999999999998E-2</v>
      </c>
      <c r="K3078" s="108">
        <v>4.2299999999999997E-2</v>
      </c>
      <c r="L3078" s="108">
        <v>4.9099999999999998E-2</v>
      </c>
      <c r="M3078" s="108">
        <v>4.2999999999999997E-2</v>
      </c>
      <c r="O3078" s="189">
        <f t="shared" si="98"/>
        <v>43525</v>
      </c>
    </row>
    <row r="3079" spans="1:15" x14ac:dyDescent="0.25">
      <c r="A3079" s="105">
        <v>43536</v>
      </c>
      <c r="B3079" t="s">
        <v>71</v>
      </c>
      <c r="C3079" s="108">
        <v>3.9899999999999998E-2</v>
      </c>
      <c r="D3079" s="108">
        <v>4.1799999999999997E-2</v>
      </c>
      <c r="E3079" s="108">
        <v>4.6600000000000003E-2</v>
      </c>
      <c r="F3079" s="108">
        <v>4.2799999999999998E-2</v>
      </c>
      <c r="I3079" s="108">
        <v>3.7999999999999999E-2</v>
      </c>
      <c r="J3079" s="108">
        <v>3.9399999999999998E-2</v>
      </c>
      <c r="K3079" s="108">
        <v>4.19E-2</v>
      </c>
      <c r="L3079" s="108">
        <v>4.8599999999999997E-2</v>
      </c>
      <c r="M3079" s="108">
        <v>4.2599999999999999E-2</v>
      </c>
      <c r="O3079" s="189">
        <f t="shared" si="98"/>
        <v>43525</v>
      </c>
    </row>
    <row r="3080" spans="1:15" x14ac:dyDescent="0.25">
      <c r="A3080" s="105">
        <v>43537</v>
      </c>
      <c r="B3080" t="s">
        <v>71</v>
      </c>
      <c r="C3080" s="108">
        <v>4.0099999999999997E-2</v>
      </c>
      <c r="D3080" s="108">
        <v>4.2000000000000003E-2</v>
      </c>
      <c r="E3080" s="108">
        <v>4.6699999999999998E-2</v>
      </c>
      <c r="F3080" s="108">
        <v>4.2900000000000001E-2</v>
      </c>
      <c r="I3080" s="108">
        <v>3.7999999999999999E-2</v>
      </c>
      <c r="J3080" s="108">
        <v>3.9600000000000003E-2</v>
      </c>
      <c r="K3080" s="108">
        <v>4.2099999999999999E-2</v>
      </c>
      <c r="L3080" s="108">
        <v>4.87E-2</v>
      </c>
      <c r="M3080" s="108">
        <v>4.2700000000000002E-2</v>
      </c>
      <c r="O3080" s="189">
        <f t="shared" si="98"/>
        <v>43525</v>
      </c>
    </row>
    <row r="3081" spans="1:15" x14ac:dyDescent="0.25">
      <c r="A3081" s="105">
        <v>43538</v>
      </c>
      <c r="B3081" t="s">
        <v>71</v>
      </c>
      <c r="C3081" s="108">
        <v>4.0399999999999998E-2</v>
      </c>
      <c r="D3081" s="108">
        <v>4.24E-2</v>
      </c>
      <c r="E3081" s="108">
        <v>4.7E-2</v>
      </c>
      <c r="F3081" s="108">
        <v>4.3299999999999998E-2</v>
      </c>
      <c r="I3081" s="108">
        <v>3.8399999999999997E-2</v>
      </c>
      <c r="J3081" s="108">
        <v>0.04</v>
      </c>
      <c r="K3081" s="108">
        <v>4.2500000000000003E-2</v>
      </c>
      <c r="L3081" s="108">
        <v>4.9000000000000002E-2</v>
      </c>
      <c r="M3081" s="108">
        <v>4.3099999999999999E-2</v>
      </c>
      <c r="O3081" s="189">
        <f t="shared" si="98"/>
        <v>43525</v>
      </c>
    </row>
    <row r="3082" spans="1:15" x14ac:dyDescent="0.25">
      <c r="A3082" s="105">
        <v>43539</v>
      </c>
      <c r="B3082" t="s">
        <v>71</v>
      </c>
      <c r="C3082" s="108">
        <v>4.0099999999999997E-2</v>
      </c>
      <c r="D3082" s="108">
        <v>4.2099999999999999E-2</v>
      </c>
      <c r="E3082" s="108">
        <v>4.6800000000000001E-2</v>
      </c>
      <c r="F3082" s="108">
        <v>4.2999999999999997E-2</v>
      </c>
      <c r="I3082" s="108">
        <v>3.8199999999999998E-2</v>
      </c>
      <c r="J3082" s="108">
        <v>3.9600000000000003E-2</v>
      </c>
      <c r="K3082" s="108">
        <v>4.2200000000000001E-2</v>
      </c>
      <c r="L3082" s="108">
        <v>4.87E-2</v>
      </c>
      <c r="M3082" s="108">
        <v>4.2799999999999998E-2</v>
      </c>
      <c r="O3082" s="189">
        <f t="shared" si="98"/>
        <v>43525</v>
      </c>
    </row>
    <row r="3083" spans="1:15" x14ac:dyDescent="0.25">
      <c r="A3083" s="105">
        <v>43542</v>
      </c>
      <c r="B3083" t="s">
        <v>71</v>
      </c>
      <c r="C3083" s="108">
        <v>4.0099999999999997E-2</v>
      </c>
      <c r="D3083" s="108">
        <v>4.2000000000000003E-2</v>
      </c>
      <c r="E3083" s="108">
        <v>4.6800000000000001E-2</v>
      </c>
      <c r="F3083" s="108">
        <v>4.2999999999999997E-2</v>
      </c>
      <c r="I3083" s="108">
        <v>3.8199999999999998E-2</v>
      </c>
      <c r="J3083" s="108">
        <v>3.95E-2</v>
      </c>
      <c r="K3083" s="108">
        <v>4.2099999999999999E-2</v>
      </c>
      <c r="L3083" s="108">
        <v>4.87E-2</v>
      </c>
      <c r="M3083" s="108">
        <v>4.2799999999999998E-2</v>
      </c>
      <c r="O3083" s="189">
        <f t="shared" si="98"/>
        <v>43525</v>
      </c>
    </row>
    <row r="3084" spans="1:15" x14ac:dyDescent="0.25">
      <c r="A3084" s="105">
        <v>43543</v>
      </c>
      <c r="B3084" t="s">
        <v>71</v>
      </c>
      <c r="C3084" s="108">
        <v>4.02E-2</v>
      </c>
      <c r="D3084" s="108">
        <v>4.2099999999999999E-2</v>
      </c>
      <c r="E3084" s="108">
        <v>4.6899999999999997E-2</v>
      </c>
      <c r="F3084" s="108">
        <v>4.3099999999999999E-2</v>
      </c>
      <c r="I3084" s="108">
        <v>3.8199999999999998E-2</v>
      </c>
      <c r="J3084" s="108">
        <v>3.9600000000000003E-2</v>
      </c>
      <c r="K3084" s="108">
        <v>4.2200000000000001E-2</v>
      </c>
      <c r="L3084" s="108">
        <v>4.8800000000000003E-2</v>
      </c>
      <c r="M3084" s="108">
        <v>4.2799999999999998E-2</v>
      </c>
      <c r="O3084" s="189">
        <f t="shared" si="98"/>
        <v>43525</v>
      </c>
    </row>
    <row r="3085" spans="1:15" x14ac:dyDescent="0.25">
      <c r="A3085" s="105">
        <v>43544</v>
      </c>
      <c r="B3085" t="s">
        <v>71</v>
      </c>
      <c r="C3085" s="108">
        <v>3.9699999999999999E-2</v>
      </c>
      <c r="D3085" s="108">
        <v>4.1500000000000002E-2</v>
      </c>
      <c r="E3085" s="108">
        <v>4.6399999999999997E-2</v>
      </c>
      <c r="F3085" s="108">
        <v>4.2500000000000003E-2</v>
      </c>
      <c r="I3085" s="108">
        <v>3.78E-2</v>
      </c>
      <c r="J3085" s="108">
        <v>3.9100000000000003E-2</v>
      </c>
      <c r="K3085" s="108">
        <v>4.1599999999999998E-2</v>
      </c>
      <c r="L3085" s="108">
        <v>4.8300000000000003E-2</v>
      </c>
      <c r="M3085" s="108">
        <v>4.2299999999999997E-2</v>
      </c>
      <c r="O3085" s="189">
        <f t="shared" si="98"/>
        <v>43525</v>
      </c>
    </row>
    <row r="3086" spans="1:15" x14ac:dyDescent="0.25">
      <c r="A3086" s="105">
        <v>43545</v>
      </c>
      <c r="B3086" t="s">
        <v>71</v>
      </c>
      <c r="C3086" s="108">
        <v>3.95E-2</v>
      </c>
      <c r="D3086" s="108">
        <v>4.1399999999999999E-2</v>
      </c>
      <c r="E3086" s="108">
        <v>4.6300000000000001E-2</v>
      </c>
      <c r="F3086" s="108">
        <v>4.24E-2</v>
      </c>
      <c r="I3086" s="108">
        <v>3.7499999999999999E-2</v>
      </c>
      <c r="J3086" s="108">
        <v>3.8899999999999997E-2</v>
      </c>
      <c r="K3086" s="108">
        <v>4.1500000000000002E-2</v>
      </c>
      <c r="L3086" s="108">
        <v>4.82E-2</v>
      </c>
      <c r="M3086" s="108">
        <v>4.2200000000000001E-2</v>
      </c>
      <c r="O3086" s="189">
        <f t="shared" si="98"/>
        <v>43525</v>
      </c>
    </row>
    <row r="3087" spans="1:15" x14ac:dyDescent="0.25">
      <c r="A3087" s="105">
        <v>43546</v>
      </c>
      <c r="B3087" t="s">
        <v>71</v>
      </c>
      <c r="C3087" s="108">
        <v>3.8699999999999998E-2</v>
      </c>
      <c r="D3087" s="108">
        <v>4.07E-2</v>
      </c>
      <c r="E3087" s="108">
        <v>4.5499999999999999E-2</v>
      </c>
      <c r="F3087" s="108">
        <v>4.1599999999999998E-2</v>
      </c>
      <c r="I3087" s="108">
        <v>3.6700000000000003E-2</v>
      </c>
      <c r="J3087" s="108">
        <v>3.8199999999999998E-2</v>
      </c>
      <c r="K3087" s="108">
        <v>4.0800000000000003E-2</v>
      </c>
      <c r="L3087" s="108">
        <v>4.7399999999999998E-2</v>
      </c>
      <c r="M3087" s="108">
        <v>4.1399999999999999E-2</v>
      </c>
      <c r="O3087" s="189">
        <f t="shared" si="98"/>
        <v>43525</v>
      </c>
    </row>
    <row r="3088" spans="1:15" x14ac:dyDescent="0.25">
      <c r="A3088" s="105">
        <v>43549</v>
      </c>
      <c r="B3088" t="s">
        <v>71</v>
      </c>
      <c r="C3088" s="108">
        <v>3.8600000000000002E-2</v>
      </c>
      <c r="D3088" s="108">
        <v>4.0500000000000001E-2</v>
      </c>
      <c r="E3088" s="108">
        <v>4.53E-2</v>
      </c>
      <c r="F3088" s="108">
        <v>4.1500000000000002E-2</v>
      </c>
      <c r="I3088" s="108">
        <v>3.6700000000000003E-2</v>
      </c>
      <c r="J3088" s="108">
        <v>3.7999999999999999E-2</v>
      </c>
      <c r="K3088" s="108">
        <v>4.0599999999999997E-2</v>
      </c>
      <c r="L3088" s="108">
        <v>4.7100000000000003E-2</v>
      </c>
      <c r="M3088" s="108">
        <v>4.1200000000000001E-2</v>
      </c>
      <c r="O3088" s="189">
        <f t="shared" si="98"/>
        <v>43525</v>
      </c>
    </row>
    <row r="3089" spans="1:15" x14ac:dyDescent="0.25">
      <c r="A3089" s="105">
        <v>43550</v>
      </c>
      <c r="B3089" t="s">
        <v>71</v>
      </c>
      <c r="C3089" s="108">
        <v>3.8600000000000002E-2</v>
      </c>
      <c r="D3089" s="108">
        <v>4.0399999999999998E-2</v>
      </c>
      <c r="E3089" s="108">
        <v>4.53E-2</v>
      </c>
      <c r="F3089" s="108">
        <v>4.1399999999999999E-2</v>
      </c>
      <c r="I3089" s="108">
        <v>3.6400000000000002E-2</v>
      </c>
      <c r="J3089" s="108">
        <v>3.7999999999999999E-2</v>
      </c>
      <c r="K3089" s="108">
        <v>4.0500000000000001E-2</v>
      </c>
      <c r="L3089" s="108">
        <v>4.7100000000000003E-2</v>
      </c>
      <c r="M3089" s="108">
        <v>4.1099999999999998E-2</v>
      </c>
      <c r="O3089" s="189">
        <f t="shared" si="98"/>
        <v>43525</v>
      </c>
    </row>
    <row r="3090" spans="1:15" x14ac:dyDescent="0.25">
      <c r="A3090" s="105">
        <v>43551</v>
      </c>
      <c r="B3090" t="s">
        <v>71</v>
      </c>
      <c r="C3090" s="108">
        <v>3.8100000000000002E-2</v>
      </c>
      <c r="D3090" s="108">
        <v>0.04</v>
      </c>
      <c r="E3090" s="108">
        <v>4.4900000000000002E-2</v>
      </c>
      <c r="F3090" s="108">
        <v>4.1000000000000002E-2</v>
      </c>
      <c r="I3090" s="108">
        <v>3.6200000000000003E-2</v>
      </c>
      <c r="J3090" s="108">
        <v>3.7499999999999999E-2</v>
      </c>
      <c r="K3090" s="108">
        <v>4.0099999999999997E-2</v>
      </c>
      <c r="L3090" s="108">
        <v>4.6699999999999998E-2</v>
      </c>
      <c r="M3090" s="108">
        <v>4.07E-2</v>
      </c>
      <c r="O3090" s="189">
        <f t="shared" si="98"/>
        <v>43525</v>
      </c>
    </row>
    <row r="3091" spans="1:15" x14ac:dyDescent="0.25">
      <c r="A3091" s="105">
        <v>43552</v>
      </c>
      <c r="B3091" t="s">
        <v>71</v>
      </c>
      <c r="C3091" s="108">
        <v>3.7999999999999999E-2</v>
      </c>
      <c r="D3091" s="108">
        <v>3.9899999999999998E-2</v>
      </c>
      <c r="E3091" s="108">
        <v>4.48E-2</v>
      </c>
      <c r="F3091" s="108">
        <v>4.0899999999999999E-2</v>
      </c>
      <c r="I3091" s="108">
        <v>3.61E-2</v>
      </c>
      <c r="J3091" s="108">
        <v>3.7499999999999999E-2</v>
      </c>
      <c r="K3091" s="108">
        <v>0.04</v>
      </c>
      <c r="L3091" s="108">
        <v>4.6600000000000003E-2</v>
      </c>
      <c r="M3091" s="108">
        <v>4.07E-2</v>
      </c>
      <c r="O3091" s="189">
        <f t="shared" si="98"/>
        <v>43525</v>
      </c>
    </row>
    <row r="3092" spans="1:15" x14ac:dyDescent="0.25">
      <c r="A3092" s="105">
        <v>43553</v>
      </c>
      <c r="B3092" t="s">
        <v>71</v>
      </c>
      <c r="C3092" s="108">
        <v>3.8100000000000002E-2</v>
      </c>
      <c r="D3092" s="108">
        <v>3.9899999999999998E-2</v>
      </c>
      <c r="E3092" s="108">
        <v>4.4900000000000002E-2</v>
      </c>
      <c r="F3092" s="108">
        <v>4.1000000000000002E-2</v>
      </c>
      <c r="I3092" s="108">
        <v>3.6200000000000003E-2</v>
      </c>
      <c r="J3092" s="108">
        <v>3.7600000000000001E-2</v>
      </c>
      <c r="K3092" s="108">
        <v>0.04</v>
      </c>
      <c r="L3092" s="108">
        <v>4.6699999999999998E-2</v>
      </c>
      <c r="M3092" s="108">
        <v>4.07E-2</v>
      </c>
      <c r="O3092" s="189">
        <f t="shared" si="98"/>
        <v>43525</v>
      </c>
    </row>
    <row r="3093" spans="1:15" x14ac:dyDescent="0.25">
      <c r="A3093" s="105">
        <v>43556</v>
      </c>
      <c r="B3093" t="s">
        <v>71</v>
      </c>
      <c r="C3093" s="108">
        <v>3.8800000000000001E-2</v>
      </c>
      <c r="D3093" s="108">
        <v>4.0599999999999997E-2</v>
      </c>
      <c r="E3093" s="108">
        <v>4.5499999999999999E-2</v>
      </c>
      <c r="F3093" s="108">
        <v>4.1599999999999998E-2</v>
      </c>
      <c r="I3093" s="108">
        <v>3.6799999999999999E-2</v>
      </c>
      <c r="J3093" s="108">
        <v>3.8300000000000001E-2</v>
      </c>
      <c r="K3093" s="108">
        <v>4.07E-2</v>
      </c>
      <c r="L3093" s="108">
        <v>4.7300000000000002E-2</v>
      </c>
      <c r="M3093" s="108">
        <v>4.1399999999999999E-2</v>
      </c>
      <c r="O3093" s="189">
        <f t="shared" si="98"/>
        <v>43556</v>
      </c>
    </row>
    <row r="3094" spans="1:15" x14ac:dyDescent="0.25">
      <c r="A3094" s="105">
        <v>43557</v>
      </c>
      <c r="B3094" t="s">
        <v>71</v>
      </c>
      <c r="C3094" s="108">
        <v>3.8800000000000001E-2</v>
      </c>
      <c r="D3094" s="108">
        <v>4.0500000000000001E-2</v>
      </c>
      <c r="E3094" s="108">
        <v>4.5400000000000003E-2</v>
      </c>
      <c r="F3094" s="108">
        <v>4.1599999999999998E-2</v>
      </c>
      <c r="I3094" s="108">
        <v>3.6600000000000001E-2</v>
      </c>
      <c r="J3094" s="108">
        <v>3.8300000000000001E-2</v>
      </c>
      <c r="K3094" s="108">
        <v>4.0599999999999997E-2</v>
      </c>
      <c r="L3094" s="108">
        <v>4.7199999999999999E-2</v>
      </c>
      <c r="M3094" s="108">
        <v>4.1300000000000003E-2</v>
      </c>
      <c r="O3094" s="189">
        <f t="shared" si="98"/>
        <v>43556</v>
      </c>
    </row>
    <row r="3095" spans="1:15" x14ac:dyDescent="0.25">
      <c r="A3095" s="105">
        <v>43558</v>
      </c>
      <c r="B3095" t="s">
        <v>71</v>
      </c>
      <c r="C3095" s="108">
        <v>3.9199999999999999E-2</v>
      </c>
      <c r="D3095" s="108">
        <v>4.1000000000000002E-2</v>
      </c>
      <c r="E3095" s="108">
        <v>4.58E-2</v>
      </c>
      <c r="F3095" s="108">
        <v>4.2000000000000003E-2</v>
      </c>
      <c r="I3095" s="108">
        <v>3.6900000000000002E-2</v>
      </c>
      <c r="J3095" s="108">
        <v>3.8699999999999998E-2</v>
      </c>
      <c r="K3095" s="108">
        <v>4.1000000000000002E-2</v>
      </c>
      <c r="L3095" s="108">
        <v>4.7500000000000001E-2</v>
      </c>
      <c r="M3095" s="108">
        <v>4.1700000000000001E-2</v>
      </c>
      <c r="O3095" s="189">
        <f t="shared" si="98"/>
        <v>43556</v>
      </c>
    </row>
    <row r="3096" spans="1:15" x14ac:dyDescent="0.25">
      <c r="A3096" s="105">
        <v>43559</v>
      </c>
      <c r="B3096" t="s">
        <v>71</v>
      </c>
      <c r="C3096" s="108">
        <v>3.9E-2</v>
      </c>
      <c r="D3096" s="108">
        <v>4.0899999999999999E-2</v>
      </c>
      <c r="E3096" s="108">
        <v>4.5600000000000002E-2</v>
      </c>
      <c r="F3096" s="108">
        <v>4.1799999999999997E-2</v>
      </c>
      <c r="I3096" s="108">
        <v>3.6999999999999998E-2</v>
      </c>
      <c r="J3096" s="108">
        <v>3.85E-2</v>
      </c>
      <c r="K3096" s="108">
        <v>4.1000000000000002E-2</v>
      </c>
      <c r="L3096" s="108">
        <v>4.7300000000000002E-2</v>
      </c>
      <c r="M3096" s="108">
        <v>4.1599999999999998E-2</v>
      </c>
      <c r="O3096" s="189">
        <f t="shared" si="98"/>
        <v>43556</v>
      </c>
    </row>
    <row r="3097" spans="1:15" x14ac:dyDescent="0.25">
      <c r="A3097" s="105">
        <v>43560</v>
      </c>
      <c r="B3097" t="s">
        <v>71</v>
      </c>
      <c r="C3097" s="108">
        <v>3.8899999999999997E-2</v>
      </c>
      <c r="D3097" s="108">
        <v>4.0800000000000003E-2</v>
      </c>
      <c r="E3097" s="108">
        <v>4.5499999999999999E-2</v>
      </c>
      <c r="F3097" s="108">
        <v>4.1700000000000001E-2</v>
      </c>
      <c r="I3097" s="108">
        <v>3.6700000000000003E-2</v>
      </c>
      <c r="J3097" s="108">
        <v>3.8399999999999997E-2</v>
      </c>
      <c r="K3097" s="108">
        <v>4.0800000000000003E-2</v>
      </c>
      <c r="L3097" s="108">
        <v>4.7199999999999999E-2</v>
      </c>
      <c r="M3097" s="108">
        <v>4.1399999999999999E-2</v>
      </c>
      <c r="O3097" s="189">
        <f t="shared" si="98"/>
        <v>43556</v>
      </c>
    </row>
    <row r="3098" spans="1:15" x14ac:dyDescent="0.25">
      <c r="A3098" s="105">
        <v>43563</v>
      </c>
      <c r="B3098" t="s">
        <v>71</v>
      </c>
      <c r="C3098" s="108">
        <v>3.9100000000000003E-2</v>
      </c>
      <c r="D3098" s="108">
        <v>4.0899999999999999E-2</v>
      </c>
      <c r="E3098" s="108">
        <v>4.5600000000000002E-2</v>
      </c>
      <c r="F3098" s="108">
        <v>4.19E-2</v>
      </c>
      <c r="I3098" s="108">
        <v>3.6900000000000002E-2</v>
      </c>
      <c r="J3098" s="108">
        <v>3.8600000000000002E-2</v>
      </c>
      <c r="K3098" s="108">
        <v>4.0899999999999999E-2</v>
      </c>
      <c r="L3098" s="108">
        <v>4.7300000000000002E-2</v>
      </c>
      <c r="M3098" s="108">
        <v>4.1599999999999998E-2</v>
      </c>
      <c r="O3098" s="189">
        <f t="shared" si="98"/>
        <v>43556</v>
      </c>
    </row>
    <row r="3099" spans="1:15" x14ac:dyDescent="0.25">
      <c r="A3099" s="105">
        <v>43564</v>
      </c>
      <c r="B3099" t="s">
        <v>71</v>
      </c>
      <c r="C3099" s="108">
        <v>3.8899999999999997E-2</v>
      </c>
      <c r="D3099" s="108">
        <v>4.07E-2</v>
      </c>
      <c r="E3099" s="108">
        <v>4.5400000000000003E-2</v>
      </c>
      <c r="F3099" s="108">
        <v>4.1700000000000001E-2</v>
      </c>
      <c r="I3099" s="108">
        <v>3.6700000000000003E-2</v>
      </c>
      <c r="J3099" s="108">
        <v>3.85E-2</v>
      </c>
      <c r="K3099" s="108">
        <v>4.07E-2</v>
      </c>
      <c r="L3099" s="108">
        <v>4.7E-2</v>
      </c>
      <c r="M3099" s="108">
        <v>4.1399999999999999E-2</v>
      </c>
      <c r="O3099" s="189">
        <f t="shared" si="98"/>
        <v>43556</v>
      </c>
    </row>
    <row r="3100" spans="1:15" x14ac:dyDescent="0.25">
      <c r="A3100" s="105">
        <v>43565</v>
      </c>
      <c r="B3100" t="s">
        <v>71</v>
      </c>
      <c r="C3100" s="108">
        <v>3.8899999999999997E-2</v>
      </c>
      <c r="D3100" s="108">
        <v>4.0599999999999997E-2</v>
      </c>
      <c r="E3100" s="108">
        <v>4.53E-2</v>
      </c>
      <c r="F3100" s="108">
        <v>4.1599999999999998E-2</v>
      </c>
      <c r="I3100" s="108">
        <v>3.6499999999999998E-2</v>
      </c>
      <c r="J3100" s="108">
        <v>3.8300000000000001E-2</v>
      </c>
      <c r="K3100" s="108">
        <v>4.0599999999999997E-2</v>
      </c>
      <c r="L3100" s="108">
        <v>4.6899999999999997E-2</v>
      </c>
      <c r="M3100" s="108">
        <v>4.1200000000000001E-2</v>
      </c>
      <c r="O3100" s="189">
        <f t="shared" si="98"/>
        <v>43556</v>
      </c>
    </row>
    <row r="3101" spans="1:15" x14ac:dyDescent="0.25">
      <c r="A3101" s="105">
        <v>43566</v>
      </c>
      <c r="B3101" t="s">
        <v>71</v>
      </c>
      <c r="C3101" s="108">
        <v>3.9100000000000003E-2</v>
      </c>
      <c r="D3101" s="108">
        <v>4.0899999999999999E-2</v>
      </c>
      <c r="E3101" s="108">
        <v>4.5600000000000002E-2</v>
      </c>
      <c r="F3101" s="108">
        <v>4.19E-2</v>
      </c>
      <c r="I3101" s="108">
        <v>3.6799999999999999E-2</v>
      </c>
      <c r="J3101" s="108">
        <v>3.8600000000000002E-2</v>
      </c>
      <c r="K3101" s="108">
        <v>4.0800000000000003E-2</v>
      </c>
      <c r="L3101" s="108">
        <v>4.7100000000000003E-2</v>
      </c>
      <c r="M3101" s="108">
        <v>4.1500000000000002E-2</v>
      </c>
      <c r="O3101" s="189">
        <f t="shared" si="98"/>
        <v>43556</v>
      </c>
    </row>
    <row r="3102" spans="1:15" x14ac:dyDescent="0.25">
      <c r="A3102" s="105">
        <v>43567</v>
      </c>
      <c r="B3102" t="s">
        <v>71</v>
      </c>
      <c r="C3102" s="108">
        <v>3.95E-2</v>
      </c>
      <c r="D3102" s="108">
        <v>4.1099999999999998E-2</v>
      </c>
      <c r="E3102" s="108">
        <v>4.5699999999999998E-2</v>
      </c>
      <c r="F3102" s="108">
        <v>4.2099999999999999E-2</v>
      </c>
      <c r="I3102" s="108">
        <v>3.7100000000000001E-2</v>
      </c>
      <c r="J3102" s="108">
        <v>3.8699999999999998E-2</v>
      </c>
      <c r="K3102" s="108">
        <v>4.1000000000000002E-2</v>
      </c>
      <c r="L3102" s="108">
        <v>4.7100000000000003E-2</v>
      </c>
      <c r="M3102" s="108">
        <v>4.1599999999999998E-2</v>
      </c>
      <c r="O3102" s="189">
        <f t="shared" si="98"/>
        <v>43556</v>
      </c>
    </row>
    <row r="3103" spans="1:15" x14ac:dyDescent="0.25">
      <c r="A3103" s="105">
        <v>43570</v>
      </c>
      <c r="B3103" t="s">
        <v>71</v>
      </c>
      <c r="C3103" s="108">
        <v>3.9300000000000002E-2</v>
      </c>
      <c r="D3103" s="108">
        <v>4.1000000000000002E-2</v>
      </c>
      <c r="E3103" s="108">
        <v>4.5600000000000002E-2</v>
      </c>
      <c r="F3103" s="108">
        <v>4.2000000000000003E-2</v>
      </c>
      <c r="I3103" s="108">
        <v>3.6799999999999999E-2</v>
      </c>
      <c r="J3103" s="108">
        <v>3.85E-2</v>
      </c>
      <c r="K3103" s="108">
        <v>4.0899999999999999E-2</v>
      </c>
      <c r="L3103" s="108">
        <v>4.7E-2</v>
      </c>
      <c r="M3103" s="108">
        <v>4.1500000000000002E-2</v>
      </c>
      <c r="O3103" s="189">
        <f t="shared" si="98"/>
        <v>43556</v>
      </c>
    </row>
    <row r="3104" spans="1:15" x14ac:dyDescent="0.25">
      <c r="A3104" s="105">
        <v>43571</v>
      </c>
      <c r="B3104" t="s">
        <v>71</v>
      </c>
      <c r="C3104" s="108">
        <v>3.9600000000000003E-2</v>
      </c>
      <c r="D3104" s="108">
        <v>4.1200000000000001E-2</v>
      </c>
      <c r="E3104" s="108">
        <v>4.5900000000000003E-2</v>
      </c>
      <c r="F3104" s="108">
        <v>4.2200000000000001E-2</v>
      </c>
      <c r="I3104" s="108">
        <v>3.73E-2</v>
      </c>
      <c r="J3104" s="108">
        <v>3.8800000000000001E-2</v>
      </c>
      <c r="K3104" s="108">
        <v>4.1200000000000001E-2</v>
      </c>
      <c r="L3104" s="108">
        <v>4.7199999999999999E-2</v>
      </c>
      <c r="M3104" s="108">
        <v>4.1700000000000001E-2</v>
      </c>
      <c r="O3104" s="189">
        <f t="shared" si="98"/>
        <v>43556</v>
      </c>
    </row>
    <row r="3105" spans="1:15" x14ac:dyDescent="0.25">
      <c r="A3105" s="105">
        <v>43572</v>
      </c>
      <c r="B3105" t="s">
        <v>71</v>
      </c>
      <c r="C3105" s="108">
        <v>3.9300000000000002E-2</v>
      </c>
      <c r="D3105" s="108">
        <v>4.1099999999999998E-2</v>
      </c>
      <c r="E3105" s="108">
        <v>4.58E-2</v>
      </c>
      <c r="F3105" s="108">
        <v>4.2099999999999999E-2</v>
      </c>
      <c r="I3105" s="108">
        <v>3.7199999999999997E-2</v>
      </c>
      <c r="J3105" s="108">
        <v>3.8600000000000002E-2</v>
      </c>
      <c r="K3105" s="108">
        <v>4.1099999999999998E-2</v>
      </c>
      <c r="L3105" s="108">
        <v>4.7199999999999999E-2</v>
      </c>
      <c r="M3105" s="108">
        <v>4.1700000000000001E-2</v>
      </c>
      <c r="O3105" s="189">
        <f t="shared" si="98"/>
        <v>43556</v>
      </c>
    </row>
    <row r="3106" spans="1:15" x14ac:dyDescent="0.25">
      <c r="A3106" s="105">
        <v>43573</v>
      </c>
      <c r="B3106" t="s">
        <v>71</v>
      </c>
      <c r="C3106" s="108">
        <v>3.9100000000000003E-2</v>
      </c>
      <c r="D3106" s="108">
        <v>4.0800000000000003E-2</v>
      </c>
      <c r="E3106" s="108">
        <v>4.5499999999999999E-2</v>
      </c>
      <c r="F3106" s="108">
        <v>4.1799999999999997E-2</v>
      </c>
      <c r="I3106" s="108">
        <v>3.6900000000000002E-2</v>
      </c>
      <c r="J3106" s="108">
        <v>3.8399999999999997E-2</v>
      </c>
      <c r="K3106" s="108">
        <v>4.0800000000000003E-2</v>
      </c>
      <c r="L3106" s="108">
        <v>4.6899999999999997E-2</v>
      </c>
      <c r="M3106" s="108">
        <v>4.1399999999999999E-2</v>
      </c>
      <c r="O3106" s="189">
        <f t="shared" si="98"/>
        <v>43556</v>
      </c>
    </row>
    <row r="3107" spans="1:15" x14ac:dyDescent="0.25">
      <c r="A3107" s="105">
        <v>43577</v>
      </c>
      <c r="B3107" t="s">
        <v>71</v>
      </c>
      <c r="C3107" s="108">
        <v>3.9399999999999998E-2</v>
      </c>
      <c r="D3107" s="108">
        <v>4.1099999999999998E-2</v>
      </c>
      <c r="E3107" s="108">
        <v>4.58E-2</v>
      </c>
      <c r="F3107" s="108">
        <v>4.2099999999999999E-2</v>
      </c>
      <c r="I3107" s="108">
        <v>3.7499999999999999E-2</v>
      </c>
      <c r="J3107" s="108">
        <v>3.8699999999999998E-2</v>
      </c>
      <c r="K3107" s="108">
        <v>4.1099999999999998E-2</v>
      </c>
      <c r="L3107" s="108">
        <v>4.7300000000000002E-2</v>
      </c>
      <c r="M3107" s="108">
        <v>4.1700000000000001E-2</v>
      </c>
      <c r="O3107" s="189">
        <f t="shared" si="98"/>
        <v>43556</v>
      </c>
    </row>
    <row r="3108" spans="1:15" x14ac:dyDescent="0.25">
      <c r="A3108" s="105">
        <v>43578</v>
      </c>
      <c r="B3108" t="s">
        <v>71</v>
      </c>
      <c r="C3108" s="108">
        <v>3.9199999999999999E-2</v>
      </c>
      <c r="D3108" s="108">
        <v>4.0899999999999999E-2</v>
      </c>
      <c r="E3108" s="108">
        <v>4.5499999999999999E-2</v>
      </c>
      <c r="F3108" s="108">
        <v>4.19E-2</v>
      </c>
      <c r="I3108" s="108">
        <v>3.73E-2</v>
      </c>
      <c r="J3108" s="108">
        <v>3.8699999999999998E-2</v>
      </c>
      <c r="K3108" s="108">
        <v>4.1000000000000002E-2</v>
      </c>
      <c r="L3108" s="108">
        <v>4.7100000000000003E-2</v>
      </c>
      <c r="M3108" s="108">
        <v>4.1599999999999998E-2</v>
      </c>
      <c r="O3108" s="189">
        <f t="shared" si="98"/>
        <v>43556</v>
      </c>
    </row>
    <row r="3109" spans="1:15" x14ac:dyDescent="0.25">
      <c r="A3109" s="105">
        <v>43579</v>
      </c>
      <c r="B3109" t="s">
        <v>71</v>
      </c>
      <c r="C3109" s="108">
        <v>3.8899999999999997E-2</v>
      </c>
      <c r="D3109" s="108">
        <v>4.0599999999999997E-2</v>
      </c>
      <c r="E3109" s="108">
        <v>4.5199999999999997E-2</v>
      </c>
      <c r="F3109" s="108">
        <v>4.1599999999999998E-2</v>
      </c>
      <c r="I3109" s="108">
        <v>3.6900000000000002E-2</v>
      </c>
      <c r="J3109" s="108">
        <v>3.8300000000000001E-2</v>
      </c>
      <c r="K3109" s="108">
        <v>4.0599999999999997E-2</v>
      </c>
      <c r="L3109" s="108">
        <v>4.6699999999999998E-2</v>
      </c>
      <c r="M3109" s="108">
        <v>4.1300000000000003E-2</v>
      </c>
      <c r="O3109" s="189">
        <f t="shared" si="98"/>
        <v>43556</v>
      </c>
    </row>
    <row r="3110" spans="1:15" x14ac:dyDescent="0.25">
      <c r="A3110" s="105">
        <v>43580</v>
      </c>
      <c r="B3110" t="s">
        <v>71</v>
      </c>
      <c r="C3110" s="108">
        <v>3.8899999999999997E-2</v>
      </c>
      <c r="D3110" s="108">
        <v>4.0599999999999997E-2</v>
      </c>
      <c r="E3110" s="108">
        <v>4.5199999999999997E-2</v>
      </c>
      <c r="F3110" s="108">
        <v>4.1599999999999998E-2</v>
      </c>
      <c r="I3110" s="108">
        <v>3.6900000000000002E-2</v>
      </c>
      <c r="J3110" s="108">
        <v>3.8399999999999997E-2</v>
      </c>
      <c r="K3110" s="108">
        <v>4.07E-2</v>
      </c>
      <c r="L3110" s="108">
        <v>4.6800000000000001E-2</v>
      </c>
      <c r="M3110" s="108">
        <v>4.1300000000000003E-2</v>
      </c>
      <c r="O3110" s="189">
        <f t="shared" si="98"/>
        <v>43556</v>
      </c>
    </row>
    <row r="3111" spans="1:15" x14ac:dyDescent="0.25">
      <c r="A3111" s="105">
        <v>43581</v>
      </c>
      <c r="B3111" t="s">
        <v>71</v>
      </c>
      <c r="C3111" s="108">
        <v>3.8600000000000002E-2</v>
      </c>
      <c r="D3111" s="108">
        <v>4.0399999999999998E-2</v>
      </c>
      <c r="E3111" s="108">
        <v>4.4900000000000002E-2</v>
      </c>
      <c r="F3111" s="108">
        <v>4.1300000000000003E-2</v>
      </c>
      <c r="I3111" s="108">
        <v>3.6900000000000002E-2</v>
      </c>
      <c r="J3111" s="108">
        <v>3.8100000000000002E-2</v>
      </c>
      <c r="K3111" s="108">
        <v>4.0399999999999998E-2</v>
      </c>
      <c r="L3111" s="108">
        <v>4.6399999999999997E-2</v>
      </c>
      <c r="M3111" s="108">
        <v>4.1000000000000002E-2</v>
      </c>
      <c r="O3111" s="189">
        <f t="shared" si="98"/>
        <v>43556</v>
      </c>
    </row>
    <row r="3112" spans="1:15" x14ac:dyDescent="0.25">
      <c r="A3112" s="105">
        <v>43584</v>
      </c>
      <c r="B3112" t="s">
        <v>71</v>
      </c>
      <c r="C3112" s="108">
        <v>3.8899999999999997E-2</v>
      </c>
      <c r="D3112" s="108">
        <v>4.0800000000000003E-2</v>
      </c>
      <c r="E3112" s="108">
        <v>4.5100000000000001E-2</v>
      </c>
      <c r="F3112" s="108">
        <v>4.1599999999999998E-2</v>
      </c>
      <c r="I3112" s="108">
        <v>3.7100000000000001E-2</v>
      </c>
      <c r="J3112" s="108">
        <v>3.85E-2</v>
      </c>
      <c r="K3112" s="108">
        <v>4.0800000000000003E-2</v>
      </c>
      <c r="L3112" s="108">
        <v>4.6699999999999998E-2</v>
      </c>
      <c r="M3112" s="108">
        <v>4.1399999999999999E-2</v>
      </c>
      <c r="O3112" s="189">
        <f t="shared" si="98"/>
        <v>43556</v>
      </c>
    </row>
    <row r="3113" spans="1:15" x14ac:dyDescent="0.25">
      <c r="A3113" s="105">
        <v>43585</v>
      </c>
      <c r="B3113" t="s">
        <v>71</v>
      </c>
      <c r="C3113" s="108">
        <v>3.8699999999999998E-2</v>
      </c>
      <c r="D3113" s="108">
        <v>4.0500000000000001E-2</v>
      </c>
      <c r="E3113" s="108">
        <v>4.4900000000000002E-2</v>
      </c>
      <c r="F3113" s="108">
        <v>4.1399999999999999E-2</v>
      </c>
      <c r="I3113" s="108">
        <v>3.7100000000000001E-2</v>
      </c>
      <c r="J3113" s="108">
        <v>3.8300000000000001E-2</v>
      </c>
      <c r="K3113" s="108">
        <v>4.0500000000000001E-2</v>
      </c>
      <c r="L3113" s="108">
        <v>4.65E-2</v>
      </c>
      <c r="M3113" s="108">
        <v>4.1200000000000001E-2</v>
      </c>
      <c r="O3113" s="189">
        <f t="shared" si="98"/>
        <v>43556</v>
      </c>
    </row>
    <row r="3114" spans="1:15" x14ac:dyDescent="0.25">
      <c r="A3114" s="105">
        <v>43586</v>
      </c>
      <c r="B3114" t="s">
        <v>71</v>
      </c>
      <c r="C3114" s="108">
        <v>3.85E-2</v>
      </c>
      <c r="D3114" s="108">
        <v>4.0300000000000002E-2</v>
      </c>
      <c r="E3114" s="108">
        <v>4.48E-2</v>
      </c>
      <c r="F3114" s="108">
        <v>4.1200000000000001E-2</v>
      </c>
      <c r="I3114" s="108">
        <v>3.6799999999999999E-2</v>
      </c>
      <c r="J3114" s="108">
        <v>3.8100000000000002E-2</v>
      </c>
      <c r="K3114" s="108">
        <v>4.0399999999999998E-2</v>
      </c>
      <c r="L3114" s="108">
        <v>4.6300000000000001E-2</v>
      </c>
      <c r="M3114" s="108">
        <v>4.1000000000000002E-2</v>
      </c>
      <c r="O3114" s="189">
        <f t="shared" si="98"/>
        <v>43586</v>
      </c>
    </row>
    <row r="3115" spans="1:15" x14ac:dyDescent="0.25">
      <c r="A3115" s="105">
        <v>43587</v>
      </c>
      <c r="B3115" t="s">
        <v>71</v>
      </c>
      <c r="C3115" s="108">
        <v>3.8800000000000001E-2</v>
      </c>
      <c r="D3115" s="108">
        <v>4.0599999999999997E-2</v>
      </c>
      <c r="E3115" s="108">
        <v>4.5100000000000001E-2</v>
      </c>
      <c r="F3115" s="108">
        <v>4.1500000000000002E-2</v>
      </c>
      <c r="I3115" s="108">
        <v>3.7600000000000001E-2</v>
      </c>
      <c r="J3115" s="108">
        <v>3.85E-2</v>
      </c>
      <c r="K3115" s="108">
        <v>4.07E-2</v>
      </c>
      <c r="L3115" s="108">
        <v>4.6699999999999998E-2</v>
      </c>
      <c r="M3115" s="108">
        <v>4.1399999999999999E-2</v>
      </c>
      <c r="O3115" s="189">
        <f t="shared" si="98"/>
        <v>43586</v>
      </c>
    </row>
    <row r="3116" spans="1:15" x14ac:dyDescent="0.25">
      <c r="A3116" s="105">
        <v>43588</v>
      </c>
      <c r="B3116" t="s">
        <v>71</v>
      </c>
      <c r="C3116" s="108">
        <v>3.8800000000000001E-2</v>
      </c>
      <c r="D3116" s="108">
        <v>4.0500000000000001E-2</v>
      </c>
      <c r="E3116" s="108">
        <v>4.4999999999999998E-2</v>
      </c>
      <c r="F3116" s="108">
        <v>4.1399999999999999E-2</v>
      </c>
      <c r="I3116" s="108">
        <v>3.73E-2</v>
      </c>
      <c r="J3116" s="108">
        <v>3.85E-2</v>
      </c>
      <c r="K3116" s="108">
        <v>4.0599999999999997E-2</v>
      </c>
      <c r="L3116" s="108">
        <v>4.65E-2</v>
      </c>
      <c r="M3116" s="108">
        <v>4.1200000000000001E-2</v>
      </c>
      <c r="O3116" s="189">
        <f t="shared" si="98"/>
        <v>43586</v>
      </c>
    </row>
    <row r="3117" spans="1:15" x14ac:dyDescent="0.25">
      <c r="A3117" s="105">
        <v>43591</v>
      </c>
      <c r="B3117" t="s">
        <v>71</v>
      </c>
      <c r="C3117" s="108">
        <v>3.8699999999999998E-2</v>
      </c>
      <c r="D3117" s="108">
        <v>4.0300000000000002E-2</v>
      </c>
      <c r="E3117" s="108">
        <v>4.4900000000000002E-2</v>
      </c>
      <c r="F3117" s="108">
        <v>4.1300000000000003E-2</v>
      </c>
      <c r="I3117" s="108">
        <v>3.7199999999999997E-2</v>
      </c>
      <c r="J3117" s="108">
        <v>3.8399999999999997E-2</v>
      </c>
      <c r="K3117" s="108">
        <v>4.0399999999999998E-2</v>
      </c>
      <c r="L3117" s="108">
        <v>4.65E-2</v>
      </c>
      <c r="M3117" s="108">
        <v>4.1200000000000001E-2</v>
      </c>
      <c r="O3117" s="189">
        <f t="shared" si="98"/>
        <v>43586</v>
      </c>
    </row>
    <row r="3118" spans="1:15" x14ac:dyDescent="0.25">
      <c r="A3118" s="105">
        <v>43592</v>
      </c>
      <c r="B3118" t="s">
        <v>71</v>
      </c>
      <c r="C3118" s="108">
        <v>3.8199999999999998E-2</v>
      </c>
      <c r="D3118" s="108">
        <v>3.9899999999999998E-2</v>
      </c>
      <c r="E3118" s="108">
        <v>4.4499999999999998E-2</v>
      </c>
      <c r="F3118" s="108">
        <v>4.0899999999999999E-2</v>
      </c>
      <c r="I3118" s="108">
        <v>3.6999999999999998E-2</v>
      </c>
      <c r="J3118" s="108">
        <v>3.7900000000000003E-2</v>
      </c>
      <c r="K3118" s="108">
        <v>0.04</v>
      </c>
      <c r="L3118" s="108">
        <v>4.6199999999999998E-2</v>
      </c>
      <c r="M3118" s="108">
        <v>4.0800000000000003E-2</v>
      </c>
      <c r="O3118" s="189">
        <f t="shared" si="98"/>
        <v>43586</v>
      </c>
    </row>
    <row r="3119" spans="1:15" x14ac:dyDescent="0.25">
      <c r="A3119" s="105">
        <v>43593</v>
      </c>
      <c r="B3119" t="s">
        <v>71</v>
      </c>
      <c r="C3119" s="108">
        <v>3.8800000000000001E-2</v>
      </c>
      <c r="D3119" s="108">
        <v>4.0300000000000002E-2</v>
      </c>
      <c r="E3119" s="108">
        <v>4.4999999999999998E-2</v>
      </c>
      <c r="F3119" s="108">
        <v>4.1399999999999999E-2</v>
      </c>
      <c r="I3119" s="108">
        <v>3.6999999999999998E-2</v>
      </c>
      <c r="J3119" s="108">
        <v>3.8399999999999997E-2</v>
      </c>
      <c r="K3119" s="108">
        <v>4.0500000000000001E-2</v>
      </c>
      <c r="L3119" s="108">
        <v>4.6600000000000003E-2</v>
      </c>
      <c r="M3119" s="108">
        <v>4.1200000000000001E-2</v>
      </c>
      <c r="O3119" s="189">
        <f t="shared" si="98"/>
        <v>43586</v>
      </c>
    </row>
    <row r="3120" spans="1:15" x14ac:dyDescent="0.25">
      <c r="A3120" s="105">
        <v>43594</v>
      </c>
      <c r="B3120" t="s">
        <v>71</v>
      </c>
      <c r="C3120" s="108">
        <v>3.8800000000000001E-2</v>
      </c>
      <c r="D3120" s="108">
        <v>4.02E-2</v>
      </c>
      <c r="E3120" s="108">
        <v>4.4999999999999998E-2</v>
      </c>
      <c r="F3120" s="108">
        <v>4.1300000000000003E-2</v>
      </c>
      <c r="I3120" s="108">
        <v>3.7900000000000003E-2</v>
      </c>
      <c r="J3120" s="108">
        <v>3.85E-2</v>
      </c>
      <c r="K3120" s="108">
        <v>4.0399999999999998E-2</v>
      </c>
      <c r="L3120" s="108">
        <v>4.6600000000000003E-2</v>
      </c>
      <c r="M3120" s="108">
        <v>4.1200000000000001E-2</v>
      </c>
      <c r="O3120" s="189">
        <f t="shared" si="98"/>
        <v>43586</v>
      </c>
    </row>
    <row r="3121" spans="1:15" x14ac:dyDescent="0.25">
      <c r="A3121" s="105">
        <v>43595</v>
      </c>
      <c r="B3121" t="s">
        <v>71</v>
      </c>
      <c r="C3121" s="108">
        <v>3.8800000000000001E-2</v>
      </c>
      <c r="D3121" s="108">
        <v>4.0099999999999997E-2</v>
      </c>
      <c r="E3121" s="108">
        <v>4.5100000000000001E-2</v>
      </c>
      <c r="F3121" s="108">
        <v>4.1300000000000003E-2</v>
      </c>
      <c r="I3121" s="108">
        <v>3.7199999999999997E-2</v>
      </c>
      <c r="J3121" s="108">
        <v>3.8399999999999997E-2</v>
      </c>
      <c r="K3121" s="108">
        <v>4.0399999999999998E-2</v>
      </c>
      <c r="L3121" s="108">
        <v>4.6699999999999998E-2</v>
      </c>
      <c r="M3121" s="108">
        <v>4.1200000000000001E-2</v>
      </c>
      <c r="O3121" s="189">
        <f t="shared" si="98"/>
        <v>43586</v>
      </c>
    </row>
    <row r="3122" spans="1:15" x14ac:dyDescent="0.25">
      <c r="A3122" s="105">
        <v>43598</v>
      </c>
      <c r="B3122" t="s">
        <v>71</v>
      </c>
      <c r="C3122" s="108">
        <v>3.8600000000000002E-2</v>
      </c>
      <c r="D3122" s="108">
        <v>3.9899999999999998E-2</v>
      </c>
      <c r="E3122" s="108">
        <v>4.4999999999999998E-2</v>
      </c>
      <c r="F3122" s="108">
        <v>4.1200000000000001E-2</v>
      </c>
      <c r="I3122" s="108">
        <v>3.7100000000000001E-2</v>
      </c>
      <c r="J3122" s="108">
        <v>3.8199999999999998E-2</v>
      </c>
      <c r="K3122" s="108">
        <v>4.02E-2</v>
      </c>
      <c r="L3122" s="108">
        <v>4.65E-2</v>
      </c>
      <c r="M3122" s="108">
        <v>4.1099999999999998E-2</v>
      </c>
      <c r="O3122" s="189">
        <f t="shared" si="98"/>
        <v>43586</v>
      </c>
    </row>
    <row r="3123" spans="1:15" x14ac:dyDescent="0.25">
      <c r="A3123" s="105">
        <v>43599</v>
      </c>
      <c r="B3123" t="s">
        <v>71</v>
      </c>
      <c r="C3123" s="108">
        <v>3.8899999999999997E-2</v>
      </c>
      <c r="D3123" s="108">
        <v>4.0099999999999997E-2</v>
      </c>
      <c r="E3123" s="108">
        <v>4.4999999999999998E-2</v>
      </c>
      <c r="F3123" s="108">
        <v>4.1300000000000003E-2</v>
      </c>
      <c r="I3123" s="108">
        <v>3.7100000000000001E-2</v>
      </c>
      <c r="J3123" s="108">
        <v>3.8399999999999997E-2</v>
      </c>
      <c r="K3123" s="108">
        <v>4.0399999999999998E-2</v>
      </c>
      <c r="L3123" s="108">
        <v>4.6600000000000003E-2</v>
      </c>
      <c r="M3123" s="108">
        <v>4.1200000000000001E-2</v>
      </c>
      <c r="O3123" s="189">
        <f t="shared" si="98"/>
        <v>43586</v>
      </c>
    </row>
    <row r="3124" spans="1:15" x14ac:dyDescent="0.25">
      <c r="A3124" s="105">
        <v>43600</v>
      </c>
      <c r="B3124" t="s">
        <v>71</v>
      </c>
      <c r="C3124" s="108">
        <v>3.85E-2</v>
      </c>
      <c r="D3124" s="108">
        <v>3.9899999999999998E-2</v>
      </c>
      <c r="E3124" s="108">
        <v>4.48E-2</v>
      </c>
      <c r="F3124" s="108">
        <v>4.1099999999999998E-2</v>
      </c>
      <c r="I3124" s="108">
        <v>3.6900000000000002E-2</v>
      </c>
      <c r="J3124" s="108">
        <v>3.7999999999999999E-2</v>
      </c>
      <c r="K3124" s="108">
        <v>4.02E-2</v>
      </c>
      <c r="L3124" s="108">
        <v>4.6300000000000001E-2</v>
      </c>
      <c r="M3124" s="108">
        <v>4.0899999999999999E-2</v>
      </c>
      <c r="O3124" s="189">
        <f t="shared" si="98"/>
        <v>43586</v>
      </c>
    </row>
    <row r="3125" spans="1:15" x14ac:dyDescent="0.25">
      <c r="A3125" s="105">
        <v>43601</v>
      </c>
      <c r="B3125" t="s">
        <v>71</v>
      </c>
      <c r="C3125" s="108">
        <v>3.8699999999999998E-2</v>
      </c>
      <c r="D3125" s="108">
        <v>0.04</v>
      </c>
      <c r="E3125" s="108">
        <v>4.4900000000000002E-2</v>
      </c>
      <c r="F3125" s="108">
        <v>4.1200000000000001E-2</v>
      </c>
      <c r="I3125" s="108">
        <v>3.6799999999999999E-2</v>
      </c>
      <c r="J3125" s="108">
        <v>3.8199999999999998E-2</v>
      </c>
      <c r="K3125" s="108">
        <v>4.0300000000000002E-2</v>
      </c>
      <c r="L3125" s="108">
        <v>4.6399999999999997E-2</v>
      </c>
      <c r="M3125" s="108">
        <v>4.1000000000000002E-2</v>
      </c>
      <c r="O3125" s="189">
        <f t="shared" si="98"/>
        <v>43586</v>
      </c>
    </row>
    <row r="3126" spans="1:15" x14ac:dyDescent="0.25">
      <c r="A3126" s="105">
        <v>43602</v>
      </c>
      <c r="B3126" t="s">
        <v>71</v>
      </c>
      <c r="C3126" s="108">
        <v>3.85E-2</v>
      </c>
      <c r="D3126" s="108">
        <v>3.9899999999999998E-2</v>
      </c>
      <c r="E3126" s="108">
        <v>4.48E-2</v>
      </c>
      <c r="F3126" s="108">
        <v>4.1099999999999998E-2</v>
      </c>
      <c r="I3126" s="108">
        <v>3.6799999999999999E-2</v>
      </c>
      <c r="J3126" s="108">
        <v>3.8100000000000002E-2</v>
      </c>
      <c r="K3126" s="108">
        <v>4.0099999999999997E-2</v>
      </c>
      <c r="L3126" s="108">
        <v>4.6300000000000001E-2</v>
      </c>
      <c r="M3126" s="108">
        <v>4.0899999999999999E-2</v>
      </c>
      <c r="O3126" s="189">
        <f t="shared" si="98"/>
        <v>43586</v>
      </c>
    </row>
    <row r="3127" spans="1:15" x14ac:dyDescent="0.25">
      <c r="A3127" s="105">
        <v>43605</v>
      </c>
      <c r="B3127" t="s">
        <v>71</v>
      </c>
      <c r="C3127" s="108">
        <v>3.8800000000000001E-2</v>
      </c>
      <c r="D3127" s="108">
        <v>0.04</v>
      </c>
      <c r="E3127" s="108">
        <v>4.4999999999999998E-2</v>
      </c>
      <c r="F3127" s="108">
        <v>4.1300000000000003E-2</v>
      </c>
      <c r="I3127" s="108">
        <v>3.6999999999999998E-2</v>
      </c>
      <c r="J3127" s="108">
        <v>3.8399999999999997E-2</v>
      </c>
      <c r="K3127" s="108">
        <v>4.0300000000000002E-2</v>
      </c>
      <c r="L3127" s="108">
        <v>4.65E-2</v>
      </c>
      <c r="M3127" s="108">
        <v>4.1099999999999998E-2</v>
      </c>
      <c r="O3127" s="189">
        <f t="shared" si="98"/>
        <v>43586</v>
      </c>
    </row>
    <row r="3128" spans="1:15" x14ac:dyDescent="0.25">
      <c r="A3128" s="105">
        <v>43606</v>
      </c>
      <c r="B3128" t="s">
        <v>71</v>
      </c>
      <c r="C3128" s="108">
        <v>3.8899999999999997E-2</v>
      </c>
      <c r="D3128" s="108">
        <v>4.0099999999999997E-2</v>
      </c>
      <c r="E3128" s="108">
        <v>4.5100000000000001E-2</v>
      </c>
      <c r="F3128" s="108">
        <v>4.1399999999999999E-2</v>
      </c>
      <c r="I3128" s="108">
        <v>3.6999999999999998E-2</v>
      </c>
      <c r="J3128" s="108">
        <v>3.8399999999999997E-2</v>
      </c>
      <c r="K3128" s="108">
        <v>4.0399999999999998E-2</v>
      </c>
      <c r="L3128" s="108">
        <v>4.6600000000000003E-2</v>
      </c>
      <c r="M3128" s="108">
        <v>4.1200000000000001E-2</v>
      </c>
      <c r="O3128" s="189">
        <f t="shared" si="98"/>
        <v>43586</v>
      </c>
    </row>
    <row r="3129" spans="1:15" x14ac:dyDescent="0.25">
      <c r="A3129" s="105">
        <v>43607</v>
      </c>
      <c r="B3129" t="s">
        <v>71</v>
      </c>
      <c r="C3129" s="108">
        <v>3.8600000000000002E-2</v>
      </c>
      <c r="D3129" s="108">
        <v>0.04</v>
      </c>
      <c r="E3129" s="108">
        <v>4.4999999999999998E-2</v>
      </c>
      <c r="F3129" s="108">
        <v>4.1200000000000001E-2</v>
      </c>
      <c r="I3129" s="108">
        <v>3.6799999999999999E-2</v>
      </c>
      <c r="J3129" s="108">
        <v>3.8300000000000001E-2</v>
      </c>
      <c r="K3129" s="108">
        <v>4.02E-2</v>
      </c>
      <c r="L3129" s="108">
        <v>4.65E-2</v>
      </c>
      <c r="M3129" s="108">
        <v>4.1000000000000002E-2</v>
      </c>
      <c r="O3129" s="189">
        <f t="shared" si="98"/>
        <v>43586</v>
      </c>
    </row>
    <row r="3130" spans="1:15" x14ac:dyDescent="0.25">
      <c r="A3130" s="105">
        <v>43608</v>
      </c>
      <c r="B3130" t="s">
        <v>71</v>
      </c>
      <c r="C3130" s="108">
        <v>3.7900000000000003E-2</v>
      </c>
      <c r="D3130" s="108">
        <v>3.9300000000000002E-2</v>
      </c>
      <c r="E3130" s="108">
        <v>4.4299999999999999E-2</v>
      </c>
      <c r="F3130" s="108">
        <v>4.0500000000000001E-2</v>
      </c>
      <c r="I3130" s="108">
        <v>3.6400000000000002E-2</v>
      </c>
      <c r="J3130" s="108">
        <v>3.7600000000000001E-2</v>
      </c>
      <c r="K3130" s="108">
        <v>3.9600000000000003E-2</v>
      </c>
      <c r="L3130" s="108">
        <v>4.5900000000000003E-2</v>
      </c>
      <c r="M3130" s="108">
        <v>4.0399999999999998E-2</v>
      </c>
      <c r="O3130" s="189">
        <f t="shared" si="98"/>
        <v>43586</v>
      </c>
    </row>
    <row r="3131" spans="1:15" x14ac:dyDescent="0.25">
      <c r="A3131" s="105">
        <v>43609</v>
      </c>
      <c r="B3131" t="s">
        <v>71</v>
      </c>
      <c r="C3131" s="108">
        <v>3.8100000000000002E-2</v>
      </c>
      <c r="D3131" s="108">
        <v>3.95E-2</v>
      </c>
      <c r="E3131" s="108">
        <v>4.4699999999999997E-2</v>
      </c>
      <c r="F3131" s="108">
        <v>4.0800000000000003E-2</v>
      </c>
      <c r="I3131" s="108">
        <v>3.6400000000000002E-2</v>
      </c>
      <c r="J3131" s="108">
        <v>3.78E-2</v>
      </c>
      <c r="K3131" s="108">
        <v>3.9800000000000002E-2</v>
      </c>
      <c r="L3131" s="108">
        <v>4.6300000000000001E-2</v>
      </c>
      <c r="M3131" s="108">
        <v>4.0599999999999997E-2</v>
      </c>
      <c r="O3131" s="189">
        <f t="shared" si="98"/>
        <v>43586</v>
      </c>
    </row>
    <row r="3132" spans="1:15" x14ac:dyDescent="0.25">
      <c r="A3132" s="105">
        <v>43613</v>
      </c>
      <c r="B3132" t="s">
        <v>71</v>
      </c>
      <c r="C3132" s="108">
        <v>3.7600000000000001E-2</v>
      </c>
      <c r="D3132" s="108">
        <v>3.9100000000000003E-2</v>
      </c>
      <c r="E3132" s="108">
        <v>4.4200000000000003E-2</v>
      </c>
      <c r="F3132" s="108">
        <v>4.0300000000000002E-2</v>
      </c>
      <c r="I3132" s="108">
        <v>3.61E-2</v>
      </c>
      <c r="J3132" s="108">
        <v>3.7400000000000003E-2</v>
      </c>
      <c r="K3132" s="108">
        <v>3.9399999999999998E-2</v>
      </c>
      <c r="L3132" s="108">
        <v>4.58E-2</v>
      </c>
      <c r="M3132" s="108">
        <v>4.02E-2</v>
      </c>
      <c r="O3132" s="189">
        <f t="shared" si="98"/>
        <v>43586</v>
      </c>
    </row>
    <row r="3133" spans="1:15" x14ac:dyDescent="0.25">
      <c r="A3133" s="105">
        <v>43614</v>
      </c>
      <c r="B3133" t="s">
        <v>71</v>
      </c>
      <c r="C3133" s="108">
        <v>3.7699999999999997E-2</v>
      </c>
      <c r="D3133" s="108">
        <v>3.8800000000000001E-2</v>
      </c>
      <c r="E3133" s="108">
        <v>4.41E-2</v>
      </c>
      <c r="F3133" s="108">
        <v>4.02E-2</v>
      </c>
      <c r="I3133" s="108">
        <v>3.5900000000000001E-2</v>
      </c>
      <c r="J3133" s="108">
        <v>3.73E-2</v>
      </c>
      <c r="K3133" s="108">
        <v>3.9199999999999999E-2</v>
      </c>
      <c r="L3133" s="108">
        <v>4.58E-2</v>
      </c>
      <c r="M3133" s="108">
        <v>4.0099999999999997E-2</v>
      </c>
      <c r="O3133" s="189">
        <f t="shared" si="98"/>
        <v>43586</v>
      </c>
    </row>
    <row r="3134" spans="1:15" x14ac:dyDescent="0.25">
      <c r="A3134" s="105">
        <v>43615</v>
      </c>
      <c r="B3134" t="s">
        <v>71</v>
      </c>
      <c r="C3134" s="108">
        <v>3.7499999999999999E-2</v>
      </c>
      <c r="D3134" s="108">
        <v>3.8699999999999998E-2</v>
      </c>
      <c r="E3134" s="108">
        <v>4.3799999999999999E-2</v>
      </c>
      <c r="F3134" s="108">
        <v>0.04</v>
      </c>
      <c r="I3134" s="108">
        <v>3.5499999999999997E-2</v>
      </c>
      <c r="J3134" s="108">
        <v>3.7100000000000001E-2</v>
      </c>
      <c r="K3134" s="108">
        <v>3.9100000000000003E-2</v>
      </c>
      <c r="L3134" s="108">
        <v>4.5499999999999999E-2</v>
      </c>
      <c r="M3134" s="108">
        <v>3.9899999999999998E-2</v>
      </c>
      <c r="O3134" s="189">
        <f t="shared" si="98"/>
        <v>43586</v>
      </c>
    </row>
    <row r="3135" spans="1:15" x14ac:dyDescent="0.25">
      <c r="A3135" s="105">
        <v>43616</v>
      </c>
      <c r="B3135" t="s">
        <v>71</v>
      </c>
      <c r="C3135" s="108">
        <v>3.6799999999999999E-2</v>
      </c>
      <c r="D3135" s="108">
        <v>3.8300000000000001E-2</v>
      </c>
      <c r="E3135" s="108">
        <v>4.3299999999999998E-2</v>
      </c>
      <c r="F3135" s="108">
        <v>3.95E-2</v>
      </c>
      <c r="I3135" s="108">
        <v>3.5099999999999999E-2</v>
      </c>
      <c r="J3135" s="108">
        <v>3.6400000000000002E-2</v>
      </c>
      <c r="K3135" s="108">
        <v>3.8600000000000002E-2</v>
      </c>
      <c r="L3135" s="108">
        <v>4.5100000000000001E-2</v>
      </c>
      <c r="M3135" s="108">
        <v>3.9399999999999998E-2</v>
      </c>
      <c r="O3135" s="189">
        <f t="shared" si="98"/>
        <v>43586</v>
      </c>
    </row>
    <row r="3136" spans="1:15" x14ac:dyDescent="0.25">
      <c r="A3136" s="105">
        <v>43619</v>
      </c>
      <c r="B3136" t="s">
        <v>71</v>
      </c>
      <c r="C3136" s="108">
        <v>3.6499999999999998E-2</v>
      </c>
      <c r="D3136" s="108">
        <v>3.7999999999999999E-2</v>
      </c>
      <c r="E3136" s="108">
        <v>4.3099999999999999E-2</v>
      </c>
      <c r="F3136" s="108">
        <v>3.9199999999999999E-2</v>
      </c>
      <c r="I3136" s="108">
        <v>3.5000000000000003E-2</v>
      </c>
      <c r="J3136" s="108">
        <v>3.6200000000000003E-2</v>
      </c>
      <c r="K3136" s="108">
        <v>3.8399999999999997E-2</v>
      </c>
      <c r="L3136" s="108">
        <v>4.4900000000000002E-2</v>
      </c>
      <c r="M3136" s="108">
        <v>3.9199999999999999E-2</v>
      </c>
      <c r="O3136" s="189">
        <f t="shared" si="98"/>
        <v>43617</v>
      </c>
    </row>
    <row r="3137" spans="1:15" x14ac:dyDescent="0.25">
      <c r="A3137" s="105">
        <v>43620</v>
      </c>
      <c r="B3137" t="s">
        <v>71</v>
      </c>
      <c r="C3137" s="108">
        <v>3.7100000000000001E-2</v>
      </c>
      <c r="D3137" s="108">
        <v>3.8600000000000002E-2</v>
      </c>
      <c r="E3137" s="108">
        <v>4.3700000000000003E-2</v>
      </c>
      <c r="F3137" s="108">
        <v>3.9800000000000002E-2</v>
      </c>
      <c r="I3137" s="108">
        <v>3.5200000000000002E-2</v>
      </c>
      <c r="J3137" s="108">
        <v>3.6700000000000003E-2</v>
      </c>
      <c r="K3137" s="108">
        <v>3.8899999999999997E-2</v>
      </c>
      <c r="L3137" s="108">
        <v>4.5400000000000003E-2</v>
      </c>
      <c r="M3137" s="108">
        <v>3.9699999999999999E-2</v>
      </c>
      <c r="O3137" s="189">
        <f t="shared" si="98"/>
        <v>43617</v>
      </c>
    </row>
    <row r="3138" spans="1:15" x14ac:dyDescent="0.25">
      <c r="A3138" s="105">
        <v>43621</v>
      </c>
      <c r="B3138" t="s">
        <v>71</v>
      </c>
      <c r="C3138" s="108">
        <v>3.7400000000000003E-2</v>
      </c>
      <c r="D3138" s="108">
        <v>3.9E-2</v>
      </c>
      <c r="E3138" s="108">
        <v>4.3999999999999997E-2</v>
      </c>
      <c r="F3138" s="108">
        <v>4.0099999999999997E-2</v>
      </c>
      <c r="I3138" s="108">
        <v>3.5400000000000001E-2</v>
      </c>
      <c r="J3138" s="108">
        <v>3.6999999999999998E-2</v>
      </c>
      <c r="K3138" s="108">
        <v>3.9300000000000002E-2</v>
      </c>
      <c r="L3138" s="108">
        <v>4.5699999999999998E-2</v>
      </c>
      <c r="M3138" s="108">
        <v>3.9899999999999998E-2</v>
      </c>
      <c r="O3138" s="189">
        <f t="shared" si="98"/>
        <v>43617</v>
      </c>
    </row>
    <row r="3139" spans="1:15" x14ac:dyDescent="0.25">
      <c r="A3139" s="105">
        <v>43622</v>
      </c>
      <c r="B3139" t="s">
        <v>71</v>
      </c>
      <c r="C3139" s="108">
        <v>3.73E-2</v>
      </c>
      <c r="D3139" s="108">
        <v>3.8800000000000001E-2</v>
      </c>
      <c r="E3139" s="108">
        <v>4.3900000000000002E-2</v>
      </c>
      <c r="F3139" s="108">
        <v>0.04</v>
      </c>
      <c r="I3139" s="108">
        <v>3.5299999999999998E-2</v>
      </c>
      <c r="J3139" s="108">
        <v>3.6799999999999999E-2</v>
      </c>
      <c r="K3139" s="108">
        <v>3.9100000000000003E-2</v>
      </c>
      <c r="L3139" s="108">
        <v>4.5600000000000002E-2</v>
      </c>
      <c r="M3139" s="108">
        <v>3.9800000000000002E-2</v>
      </c>
      <c r="O3139" s="189">
        <f t="shared" si="98"/>
        <v>43617</v>
      </c>
    </row>
    <row r="3140" spans="1:15" x14ac:dyDescent="0.25">
      <c r="A3140" s="105">
        <v>43623</v>
      </c>
      <c r="B3140" t="s">
        <v>71</v>
      </c>
      <c r="C3140" s="108">
        <v>3.6700000000000003E-2</v>
      </c>
      <c r="D3140" s="108">
        <v>3.8399999999999997E-2</v>
      </c>
      <c r="E3140" s="108">
        <v>4.3499999999999997E-2</v>
      </c>
      <c r="F3140" s="108">
        <v>3.95E-2</v>
      </c>
      <c r="I3140" s="108">
        <v>3.4799999999999998E-2</v>
      </c>
      <c r="J3140" s="108">
        <v>3.6200000000000003E-2</v>
      </c>
      <c r="K3140" s="108">
        <v>3.8600000000000002E-2</v>
      </c>
      <c r="L3140" s="108">
        <v>4.5100000000000001E-2</v>
      </c>
      <c r="M3140" s="108">
        <v>3.9300000000000002E-2</v>
      </c>
      <c r="O3140" s="189">
        <f t="shared" ref="O3140:O3204" si="99">DATE(YEAR(A3140),MONTH(A3140),1)</f>
        <v>43617</v>
      </c>
    </row>
    <row r="3141" spans="1:15" x14ac:dyDescent="0.25">
      <c r="A3141" s="105">
        <v>43626</v>
      </c>
      <c r="B3141" t="s">
        <v>71</v>
      </c>
      <c r="C3141" s="108">
        <v>3.73E-2</v>
      </c>
      <c r="D3141" s="108">
        <v>3.8899999999999997E-2</v>
      </c>
      <c r="E3141" s="108">
        <v>4.3900000000000002E-2</v>
      </c>
      <c r="F3141" s="108">
        <v>0.04</v>
      </c>
      <c r="I3141" s="108">
        <v>3.49E-2</v>
      </c>
      <c r="J3141" s="108">
        <v>3.6799999999999999E-2</v>
      </c>
      <c r="K3141" s="108">
        <v>3.9100000000000003E-2</v>
      </c>
      <c r="L3141" s="108">
        <v>4.5400000000000003E-2</v>
      </c>
      <c r="M3141" s="108">
        <v>3.9699999999999999E-2</v>
      </c>
      <c r="O3141" s="189">
        <f t="shared" si="99"/>
        <v>43617</v>
      </c>
    </row>
    <row r="3142" spans="1:15" x14ac:dyDescent="0.25">
      <c r="A3142" s="105">
        <v>43627</v>
      </c>
      <c r="B3142" t="s">
        <v>71</v>
      </c>
      <c r="C3142" s="108">
        <v>3.7199999999999997E-2</v>
      </c>
      <c r="D3142" s="108">
        <v>3.8800000000000001E-2</v>
      </c>
      <c r="E3142" s="108">
        <v>4.3799999999999999E-2</v>
      </c>
      <c r="F3142" s="108">
        <v>3.9899999999999998E-2</v>
      </c>
      <c r="I3142" s="108">
        <v>3.49E-2</v>
      </c>
      <c r="J3142" s="108">
        <v>3.6700000000000003E-2</v>
      </c>
      <c r="K3142" s="108">
        <v>3.9E-2</v>
      </c>
      <c r="L3142" s="108">
        <v>4.53E-2</v>
      </c>
      <c r="M3142" s="108">
        <v>3.9600000000000003E-2</v>
      </c>
      <c r="O3142" s="189">
        <f t="shared" si="99"/>
        <v>43617</v>
      </c>
    </row>
    <row r="3143" spans="1:15" x14ac:dyDescent="0.25">
      <c r="A3143" s="105">
        <v>43628</v>
      </c>
      <c r="B3143" t="s">
        <v>71</v>
      </c>
      <c r="C3143" s="108">
        <v>3.7199999999999997E-2</v>
      </c>
      <c r="D3143" s="108">
        <v>3.8899999999999997E-2</v>
      </c>
      <c r="E3143" s="108">
        <v>4.3900000000000002E-2</v>
      </c>
      <c r="F3143" s="108">
        <v>0.04</v>
      </c>
      <c r="I3143" s="108">
        <v>3.5099999999999999E-2</v>
      </c>
      <c r="J3143" s="108">
        <v>3.6700000000000003E-2</v>
      </c>
      <c r="K3143" s="108">
        <v>3.9E-2</v>
      </c>
      <c r="L3143" s="108">
        <v>4.5400000000000003E-2</v>
      </c>
      <c r="M3143" s="108">
        <v>3.9699999999999999E-2</v>
      </c>
      <c r="O3143" s="189">
        <f t="shared" si="99"/>
        <v>43617</v>
      </c>
    </row>
    <row r="3144" spans="1:15" x14ac:dyDescent="0.25">
      <c r="A3144" s="105">
        <v>43629</v>
      </c>
      <c r="B3144" t="s">
        <v>71</v>
      </c>
      <c r="C3144" s="108">
        <v>3.6900000000000002E-2</v>
      </c>
      <c r="D3144" s="108">
        <v>3.8699999999999998E-2</v>
      </c>
      <c r="E3144" s="108">
        <v>4.3700000000000003E-2</v>
      </c>
      <c r="F3144" s="108">
        <v>3.9800000000000002E-2</v>
      </c>
      <c r="I3144" s="108">
        <v>3.4799999999999998E-2</v>
      </c>
      <c r="J3144" s="108">
        <v>3.6400000000000002E-2</v>
      </c>
      <c r="K3144" s="108">
        <v>3.8800000000000001E-2</v>
      </c>
      <c r="L3144" s="108">
        <v>4.5199999999999997E-2</v>
      </c>
      <c r="M3144" s="108">
        <v>3.95E-2</v>
      </c>
      <c r="O3144" s="189">
        <f t="shared" si="99"/>
        <v>43617</v>
      </c>
    </row>
    <row r="3145" spans="1:15" x14ac:dyDescent="0.25">
      <c r="A3145" s="105">
        <v>43630</v>
      </c>
      <c r="B3145" t="s">
        <v>71</v>
      </c>
      <c r="C3145" s="108">
        <v>3.6900000000000002E-2</v>
      </c>
      <c r="D3145" s="108">
        <v>3.8600000000000002E-2</v>
      </c>
      <c r="E3145" s="108">
        <v>4.36E-2</v>
      </c>
      <c r="F3145" s="108">
        <v>3.9699999999999999E-2</v>
      </c>
      <c r="I3145" s="108">
        <v>3.49E-2</v>
      </c>
      <c r="J3145" s="108">
        <v>3.6299999999999999E-2</v>
      </c>
      <c r="K3145" s="108">
        <v>3.8699999999999998E-2</v>
      </c>
      <c r="L3145" s="108">
        <v>4.5100000000000001E-2</v>
      </c>
      <c r="M3145" s="108">
        <v>3.9399999999999998E-2</v>
      </c>
      <c r="O3145" s="189">
        <f t="shared" si="99"/>
        <v>43617</v>
      </c>
    </row>
    <row r="3146" spans="1:15" x14ac:dyDescent="0.25">
      <c r="A3146" s="105">
        <v>43633</v>
      </c>
      <c r="B3146" t="s">
        <v>71</v>
      </c>
      <c r="C3146" s="108">
        <v>3.6700000000000003E-2</v>
      </c>
      <c r="D3146" s="108">
        <v>3.8399999999999997E-2</v>
      </c>
      <c r="E3146" s="108">
        <v>4.3499999999999997E-2</v>
      </c>
      <c r="F3146" s="108">
        <v>3.95E-2</v>
      </c>
      <c r="I3146" s="108">
        <v>3.4500000000000003E-2</v>
      </c>
      <c r="J3146" s="108">
        <v>3.6200000000000003E-2</v>
      </c>
      <c r="K3146" s="108">
        <v>3.8600000000000002E-2</v>
      </c>
      <c r="L3146" s="108">
        <v>4.4999999999999998E-2</v>
      </c>
      <c r="M3146" s="108">
        <v>3.9199999999999999E-2</v>
      </c>
      <c r="O3146" s="189">
        <f t="shared" si="99"/>
        <v>43617</v>
      </c>
    </row>
    <row r="3147" spans="1:15" x14ac:dyDescent="0.25">
      <c r="A3147" s="105">
        <v>43634</v>
      </c>
      <c r="B3147" t="s">
        <v>71</v>
      </c>
      <c r="C3147" s="108">
        <v>3.6400000000000002E-2</v>
      </c>
      <c r="D3147" s="108">
        <v>3.8100000000000002E-2</v>
      </c>
      <c r="E3147" s="108">
        <v>4.3200000000000002E-2</v>
      </c>
      <c r="F3147" s="108">
        <v>3.9199999999999999E-2</v>
      </c>
      <c r="I3147" s="108">
        <v>3.4000000000000002E-2</v>
      </c>
      <c r="J3147" s="108">
        <v>3.5700000000000003E-2</v>
      </c>
      <c r="K3147" s="108">
        <v>3.8199999999999998E-2</v>
      </c>
      <c r="L3147" s="108">
        <v>4.4600000000000001E-2</v>
      </c>
      <c r="M3147" s="108">
        <v>3.8800000000000001E-2</v>
      </c>
      <c r="O3147" s="189">
        <f t="shared" si="99"/>
        <v>43617</v>
      </c>
    </row>
    <row r="3148" spans="1:15" x14ac:dyDescent="0.25">
      <c r="A3148" s="105">
        <v>43635</v>
      </c>
      <c r="B3148" t="s">
        <v>71</v>
      </c>
      <c r="C3148" s="108">
        <v>3.61E-2</v>
      </c>
      <c r="D3148" s="108">
        <v>3.78E-2</v>
      </c>
      <c r="E3148" s="108">
        <v>4.2999999999999997E-2</v>
      </c>
      <c r="F3148" s="108">
        <v>3.9E-2</v>
      </c>
      <c r="I3148" s="108">
        <v>3.39E-2</v>
      </c>
      <c r="J3148" s="108">
        <v>3.5499999999999997E-2</v>
      </c>
      <c r="K3148" s="108">
        <v>3.7999999999999999E-2</v>
      </c>
      <c r="L3148" s="108">
        <v>4.4400000000000002E-2</v>
      </c>
      <c r="M3148" s="108">
        <v>3.8600000000000002E-2</v>
      </c>
      <c r="O3148" s="189">
        <f t="shared" si="99"/>
        <v>43617</v>
      </c>
    </row>
    <row r="3149" spans="1:15" x14ac:dyDescent="0.25">
      <c r="A3149" s="105">
        <v>43636</v>
      </c>
      <c r="B3149" t="s">
        <v>71</v>
      </c>
      <c r="C3149" s="108">
        <v>3.5799999999999998E-2</v>
      </c>
      <c r="D3149" s="108">
        <v>3.7600000000000001E-2</v>
      </c>
      <c r="E3149" s="108">
        <v>4.2500000000000003E-2</v>
      </c>
      <c r="F3149" s="108">
        <v>3.8600000000000002E-2</v>
      </c>
      <c r="I3149" s="108">
        <v>3.3300000000000003E-2</v>
      </c>
      <c r="J3149" s="108">
        <v>3.5099999999999999E-2</v>
      </c>
      <c r="K3149" s="108">
        <v>3.7699999999999997E-2</v>
      </c>
      <c r="L3149" s="108">
        <v>4.3900000000000002E-2</v>
      </c>
      <c r="M3149" s="108">
        <v>3.8199999999999998E-2</v>
      </c>
      <c r="O3149" s="189">
        <f t="shared" si="99"/>
        <v>43617</v>
      </c>
    </row>
    <row r="3150" spans="1:15" x14ac:dyDescent="0.25">
      <c r="A3150" s="105">
        <v>43637</v>
      </c>
      <c r="B3150" t="s">
        <v>71</v>
      </c>
      <c r="C3150" s="108">
        <v>3.6400000000000002E-2</v>
      </c>
      <c r="D3150" s="108">
        <v>3.7999999999999999E-2</v>
      </c>
      <c r="E3150" s="108">
        <v>4.2999999999999997E-2</v>
      </c>
      <c r="F3150" s="108">
        <v>3.9100000000000003E-2</v>
      </c>
      <c r="I3150" s="108">
        <v>3.3599999999999998E-2</v>
      </c>
      <c r="J3150" s="108">
        <v>3.5700000000000003E-2</v>
      </c>
      <c r="K3150" s="108">
        <v>3.8100000000000002E-2</v>
      </c>
      <c r="L3150" s="108">
        <v>4.4200000000000003E-2</v>
      </c>
      <c r="M3150" s="108">
        <v>3.8600000000000002E-2</v>
      </c>
      <c r="O3150" s="189">
        <f t="shared" si="99"/>
        <v>43617</v>
      </c>
    </row>
    <row r="3151" spans="1:15" x14ac:dyDescent="0.25">
      <c r="A3151" s="105">
        <v>43640</v>
      </c>
      <c r="B3151" t="s">
        <v>71</v>
      </c>
      <c r="C3151" s="108">
        <v>3.5799999999999998E-2</v>
      </c>
      <c r="D3151" s="108">
        <v>3.7600000000000001E-2</v>
      </c>
      <c r="E3151" s="108">
        <v>4.2299999999999997E-2</v>
      </c>
      <c r="F3151" s="108">
        <v>3.8600000000000002E-2</v>
      </c>
      <c r="I3151" s="108">
        <v>3.3000000000000002E-2</v>
      </c>
      <c r="J3151" s="108">
        <v>3.5000000000000003E-2</v>
      </c>
      <c r="K3151" s="108">
        <v>3.7400000000000003E-2</v>
      </c>
      <c r="L3151" s="108">
        <v>4.3499999999999997E-2</v>
      </c>
      <c r="M3151" s="108">
        <v>3.7999999999999999E-2</v>
      </c>
      <c r="O3151" s="189">
        <f t="shared" si="99"/>
        <v>43617</v>
      </c>
    </row>
    <row r="3152" spans="1:15" x14ac:dyDescent="0.25">
      <c r="A3152" s="105">
        <v>43641</v>
      </c>
      <c r="B3152" t="s">
        <v>71</v>
      </c>
      <c r="C3152" s="108">
        <v>3.5299999999999998E-2</v>
      </c>
      <c r="D3152" s="108">
        <v>3.7400000000000003E-2</v>
      </c>
      <c r="E3152" s="108">
        <v>4.2099999999999999E-2</v>
      </c>
      <c r="F3152" s="108">
        <v>3.8300000000000001E-2</v>
      </c>
      <c r="I3152" s="108">
        <v>3.32E-2</v>
      </c>
      <c r="J3152" s="108">
        <v>3.4799999999999998E-2</v>
      </c>
      <c r="K3152" s="108">
        <v>3.73E-2</v>
      </c>
      <c r="L3152" s="108">
        <v>4.3400000000000001E-2</v>
      </c>
      <c r="M3152" s="108">
        <v>3.78E-2</v>
      </c>
      <c r="O3152" s="189">
        <f t="shared" si="99"/>
        <v>43617</v>
      </c>
    </row>
    <row r="3153" spans="1:15" x14ac:dyDescent="0.25">
      <c r="A3153" s="105">
        <v>43642</v>
      </c>
      <c r="B3153" t="s">
        <v>71</v>
      </c>
      <c r="C3153" s="108">
        <v>3.5700000000000003E-2</v>
      </c>
      <c r="D3153" s="108">
        <v>3.7699999999999997E-2</v>
      </c>
      <c r="E3153" s="108">
        <v>4.24E-2</v>
      </c>
      <c r="F3153" s="108">
        <v>3.8600000000000002E-2</v>
      </c>
      <c r="I3153" s="108">
        <v>3.32E-2</v>
      </c>
      <c r="J3153" s="108">
        <v>3.5099999999999999E-2</v>
      </c>
      <c r="K3153" s="108">
        <v>3.7600000000000001E-2</v>
      </c>
      <c r="L3153" s="108">
        <v>4.3700000000000003E-2</v>
      </c>
      <c r="M3153" s="108">
        <v>3.8100000000000002E-2</v>
      </c>
      <c r="O3153" s="189">
        <f t="shared" si="99"/>
        <v>43617</v>
      </c>
    </row>
    <row r="3154" spans="1:15" x14ac:dyDescent="0.25">
      <c r="A3154" s="105">
        <v>43643</v>
      </c>
      <c r="B3154" t="s">
        <v>71</v>
      </c>
      <c r="C3154" s="108">
        <v>3.5299999999999998E-2</v>
      </c>
      <c r="D3154" s="108">
        <v>3.7199999999999997E-2</v>
      </c>
      <c r="E3154" s="108">
        <v>4.19E-2</v>
      </c>
      <c r="F3154" s="108">
        <v>3.8100000000000002E-2</v>
      </c>
      <c r="I3154" s="108">
        <v>3.27E-2</v>
      </c>
      <c r="J3154" s="108">
        <v>3.4599999999999999E-2</v>
      </c>
      <c r="K3154" s="108">
        <v>3.7100000000000001E-2</v>
      </c>
      <c r="L3154" s="108">
        <v>4.3200000000000002E-2</v>
      </c>
      <c r="M3154" s="108">
        <v>3.7600000000000001E-2</v>
      </c>
      <c r="O3154" s="189">
        <f t="shared" si="99"/>
        <v>43617</v>
      </c>
    </row>
    <row r="3155" spans="1:15" x14ac:dyDescent="0.25">
      <c r="A3155" s="105">
        <v>43644</v>
      </c>
      <c r="B3155" t="s">
        <v>71</v>
      </c>
      <c r="C3155" s="108">
        <v>3.5200000000000002E-2</v>
      </c>
      <c r="D3155" s="108">
        <v>3.7199999999999997E-2</v>
      </c>
      <c r="E3155" s="108">
        <v>4.19E-2</v>
      </c>
      <c r="F3155" s="108">
        <v>3.8100000000000002E-2</v>
      </c>
      <c r="I3155" s="108">
        <v>3.2500000000000001E-2</v>
      </c>
      <c r="J3155" s="108">
        <v>3.4500000000000003E-2</v>
      </c>
      <c r="K3155" s="108">
        <v>3.6999999999999998E-2</v>
      </c>
      <c r="L3155" s="108">
        <v>4.3099999999999999E-2</v>
      </c>
      <c r="M3155" s="108">
        <v>3.7499999999999999E-2</v>
      </c>
      <c r="O3155" s="189">
        <f t="shared" si="99"/>
        <v>43617</v>
      </c>
    </row>
    <row r="3156" spans="1:15" x14ac:dyDescent="0.25">
      <c r="A3156" s="105">
        <v>43647</v>
      </c>
      <c r="B3156" t="s">
        <v>71</v>
      </c>
      <c r="C3156" s="108">
        <v>3.5400000000000001E-2</v>
      </c>
      <c r="D3156" s="108">
        <v>3.7400000000000003E-2</v>
      </c>
      <c r="E3156" s="108">
        <v>4.2000000000000003E-2</v>
      </c>
      <c r="F3156" s="108">
        <v>3.8300000000000001E-2</v>
      </c>
      <c r="I3156" s="108">
        <v>3.27E-2</v>
      </c>
      <c r="J3156" s="108">
        <v>3.4700000000000002E-2</v>
      </c>
      <c r="K3156" s="108">
        <v>3.7199999999999997E-2</v>
      </c>
      <c r="L3156" s="108">
        <v>4.3200000000000002E-2</v>
      </c>
      <c r="M3156" s="108">
        <v>3.7699999999999997E-2</v>
      </c>
      <c r="O3156" s="189">
        <f t="shared" si="99"/>
        <v>43647</v>
      </c>
    </row>
    <row r="3157" spans="1:15" x14ac:dyDescent="0.25">
      <c r="A3157" s="105">
        <v>43648</v>
      </c>
      <c r="B3157" t="s">
        <v>71</v>
      </c>
      <c r="C3157" s="108">
        <v>3.4799999999999998E-2</v>
      </c>
      <c r="D3157" s="108">
        <v>3.6799999999999999E-2</v>
      </c>
      <c r="E3157" s="108">
        <v>4.1599999999999998E-2</v>
      </c>
      <c r="F3157" s="108">
        <v>3.7699999999999997E-2</v>
      </c>
      <c r="I3157" s="108">
        <v>3.2300000000000002E-2</v>
      </c>
      <c r="J3157" s="108">
        <v>3.4099999999999998E-2</v>
      </c>
      <c r="K3157" s="108">
        <v>3.6700000000000003E-2</v>
      </c>
      <c r="L3157" s="108">
        <v>4.2700000000000002E-2</v>
      </c>
      <c r="M3157" s="108">
        <v>3.7100000000000001E-2</v>
      </c>
      <c r="O3157" s="189">
        <f t="shared" si="99"/>
        <v>43647</v>
      </c>
    </row>
    <row r="3158" spans="1:15" x14ac:dyDescent="0.25">
      <c r="A3158" s="105">
        <v>43649</v>
      </c>
      <c r="B3158" t="s">
        <v>71</v>
      </c>
      <c r="C3158" s="108">
        <v>3.4500000000000003E-2</v>
      </c>
      <c r="D3158" s="108">
        <v>3.6400000000000002E-2</v>
      </c>
      <c r="E3158" s="108">
        <v>4.1099999999999998E-2</v>
      </c>
      <c r="F3158" s="108">
        <v>3.73E-2</v>
      </c>
      <c r="I3158" s="108">
        <v>3.1800000000000002E-2</v>
      </c>
      <c r="J3158" s="108">
        <v>3.3799999999999997E-2</v>
      </c>
      <c r="K3158" s="108">
        <v>3.6299999999999999E-2</v>
      </c>
      <c r="L3158" s="108">
        <v>4.2200000000000001E-2</v>
      </c>
      <c r="M3158" s="108">
        <v>3.6700000000000003E-2</v>
      </c>
      <c r="O3158" s="189">
        <f t="shared" si="99"/>
        <v>43647</v>
      </c>
    </row>
    <row r="3159" spans="1:15" x14ac:dyDescent="0.25">
      <c r="A3159" s="105">
        <v>43651</v>
      </c>
      <c r="B3159" t="s">
        <v>71</v>
      </c>
      <c r="C3159" s="108">
        <v>3.5299999999999998E-2</v>
      </c>
      <c r="D3159" s="108">
        <v>3.7199999999999997E-2</v>
      </c>
      <c r="E3159" s="108">
        <v>4.19E-2</v>
      </c>
      <c r="F3159" s="108">
        <v>3.8100000000000002E-2</v>
      </c>
      <c r="I3159" s="108">
        <v>3.2599999999999997E-2</v>
      </c>
      <c r="J3159" s="108">
        <v>3.4599999999999999E-2</v>
      </c>
      <c r="K3159" s="108">
        <v>3.6999999999999998E-2</v>
      </c>
      <c r="L3159" s="108">
        <v>4.2999999999999997E-2</v>
      </c>
      <c r="M3159" s="108">
        <v>3.7499999999999999E-2</v>
      </c>
      <c r="O3159" s="189">
        <f t="shared" si="99"/>
        <v>43647</v>
      </c>
    </row>
    <row r="3160" spans="1:15" x14ac:dyDescent="0.25">
      <c r="A3160" s="105">
        <v>43654</v>
      </c>
      <c r="B3160" t="s">
        <v>71</v>
      </c>
      <c r="C3160" s="108">
        <v>3.5000000000000003E-2</v>
      </c>
      <c r="D3160" s="108">
        <v>3.6799999999999999E-2</v>
      </c>
      <c r="E3160" s="108">
        <v>4.1599999999999998E-2</v>
      </c>
      <c r="F3160" s="108">
        <v>3.78E-2</v>
      </c>
      <c r="I3160" s="108">
        <v>3.2399999999999998E-2</v>
      </c>
      <c r="J3160" s="108">
        <v>3.44E-2</v>
      </c>
      <c r="K3160" s="108">
        <v>3.6700000000000003E-2</v>
      </c>
      <c r="L3160" s="108">
        <v>4.2799999999999998E-2</v>
      </c>
      <c r="M3160" s="108">
        <v>3.7199999999999997E-2</v>
      </c>
      <c r="O3160" s="189">
        <f t="shared" si="99"/>
        <v>43647</v>
      </c>
    </row>
    <row r="3161" spans="1:15" x14ac:dyDescent="0.25">
      <c r="A3161" s="105">
        <v>43655</v>
      </c>
      <c r="B3161" t="s">
        <v>71</v>
      </c>
      <c r="C3161" s="108">
        <v>3.5099999999999999E-2</v>
      </c>
      <c r="D3161" s="108">
        <v>3.6900000000000002E-2</v>
      </c>
      <c r="E3161" s="108">
        <v>4.1700000000000001E-2</v>
      </c>
      <c r="F3161" s="108">
        <v>3.7900000000000003E-2</v>
      </c>
      <c r="I3161" s="108">
        <v>3.2599999999999997E-2</v>
      </c>
      <c r="J3161" s="108">
        <v>3.4500000000000003E-2</v>
      </c>
      <c r="K3161" s="108">
        <v>3.6900000000000002E-2</v>
      </c>
      <c r="L3161" s="108">
        <v>4.2900000000000001E-2</v>
      </c>
      <c r="M3161" s="108">
        <v>3.7400000000000003E-2</v>
      </c>
      <c r="O3161" s="189">
        <f t="shared" si="99"/>
        <v>43647</v>
      </c>
    </row>
    <row r="3162" spans="1:15" x14ac:dyDescent="0.25">
      <c r="A3162" s="105">
        <v>43656</v>
      </c>
      <c r="B3162" t="s">
        <v>71</v>
      </c>
      <c r="C3162" s="108">
        <v>3.5400000000000001E-2</v>
      </c>
      <c r="D3162" s="108">
        <v>3.7199999999999997E-2</v>
      </c>
      <c r="E3162" s="108">
        <v>4.2000000000000003E-2</v>
      </c>
      <c r="F3162" s="108">
        <v>3.8199999999999998E-2</v>
      </c>
      <c r="I3162" s="108">
        <v>3.3000000000000002E-2</v>
      </c>
      <c r="J3162" s="108">
        <v>3.4700000000000002E-2</v>
      </c>
      <c r="K3162" s="108">
        <v>3.7199999999999997E-2</v>
      </c>
      <c r="L3162" s="108">
        <v>4.3200000000000002E-2</v>
      </c>
      <c r="M3162" s="108">
        <v>3.7699999999999997E-2</v>
      </c>
      <c r="O3162" s="189">
        <f t="shared" si="99"/>
        <v>43647</v>
      </c>
    </row>
    <row r="3163" spans="1:15" x14ac:dyDescent="0.25">
      <c r="A3163" s="105">
        <v>43657</v>
      </c>
      <c r="B3163" t="s">
        <v>71</v>
      </c>
      <c r="C3163" s="108">
        <v>3.61E-2</v>
      </c>
      <c r="D3163" s="108">
        <v>3.78E-2</v>
      </c>
      <c r="E3163" s="108">
        <v>4.2599999999999999E-2</v>
      </c>
      <c r="F3163" s="108">
        <v>3.8800000000000001E-2</v>
      </c>
      <c r="I3163" s="108">
        <v>3.3700000000000001E-2</v>
      </c>
      <c r="J3163" s="108">
        <v>3.5400000000000001E-2</v>
      </c>
      <c r="K3163" s="108">
        <v>3.78E-2</v>
      </c>
      <c r="L3163" s="108">
        <v>4.3799999999999999E-2</v>
      </c>
      <c r="M3163" s="108">
        <v>3.8300000000000001E-2</v>
      </c>
      <c r="O3163" s="189">
        <f t="shared" si="99"/>
        <v>43647</v>
      </c>
    </row>
    <row r="3164" spans="1:15" x14ac:dyDescent="0.25">
      <c r="A3164" s="105">
        <v>43658</v>
      </c>
      <c r="B3164" t="s">
        <v>71</v>
      </c>
      <c r="C3164" s="108">
        <v>3.5999999999999997E-2</v>
      </c>
      <c r="D3164" s="108">
        <v>3.7600000000000001E-2</v>
      </c>
      <c r="E3164" s="108">
        <v>4.24E-2</v>
      </c>
      <c r="F3164" s="108">
        <v>3.8699999999999998E-2</v>
      </c>
      <c r="I3164" s="108">
        <v>3.3399999999999999E-2</v>
      </c>
      <c r="J3164" s="108">
        <v>3.5299999999999998E-2</v>
      </c>
      <c r="K3164" s="108">
        <v>3.7600000000000001E-2</v>
      </c>
      <c r="L3164" s="108">
        <v>4.3700000000000003E-2</v>
      </c>
      <c r="M3164" s="108">
        <v>3.8199999999999998E-2</v>
      </c>
      <c r="O3164" s="189">
        <f t="shared" si="99"/>
        <v>43647</v>
      </c>
    </row>
    <row r="3165" spans="1:15" x14ac:dyDescent="0.25">
      <c r="A3165" s="105">
        <v>43661</v>
      </c>
      <c r="B3165" t="s">
        <v>71</v>
      </c>
      <c r="C3165" s="108">
        <v>3.5700000000000003E-2</v>
      </c>
      <c r="D3165" s="108">
        <v>3.73E-2</v>
      </c>
      <c r="E3165" s="108">
        <v>4.2200000000000001E-2</v>
      </c>
      <c r="F3165" s="108">
        <v>3.8399999999999997E-2</v>
      </c>
      <c r="I3165" s="108">
        <v>3.3500000000000002E-2</v>
      </c>
      <c r="J3165" s="108">
        <v>3.5000000000000003E-2</v>
      </c>
      <c r="K3165" s="108">
        <v>3.73E-2</v>
      </c>
      <c r="L3165" s="108">
        <v>4.3400000000000001E-2</v>
      </c>
      <c r="M3165" s="108">
        <v>3.7900000000000003E-2</v>
      </c>
      <c r="O3165" s="189">
        <f t="shared" si="99"/>
        <v>43647</v>
      </c>
    </row>
    <row r="3166" spans="1:15" x14ac:dyDescent="0.25">
      <c r="A3166" s="105">
        <v>43662</v>
      </c>
      <c r="B3166" t="s">
        <v>71</v>
      </c>
      <c r="C3166" s="108">
        <v>3.5900000000000001E-2</v>
      </c>
      <c r="D3166" s="108">
        <v>3.7499999999999999E-2</v>
      </c>
      <c r="E3166" s="108">
        <v>4.2299999999999997E-2</v>
      </c>
      <c r="F3166" s="108">
        <v>3.8600000000000002E-2</v>
      </c>
      <c r="I3166" s="108">
        <v>3.3700000000000001E-2</v>
      </c>
      <c r="J3166" s="108">
        <v>3.5299999999999998E-2</v>
      </c>
      <c r="K3166" s="108">
        <v>3.7600000000000001E-2</v>
      </c>
      <c r="L3166" s="108">
        <v>4.36E-2</v>
      </c>
      <c r="M3166" s="108">
        <v>3.8199999999999998E-2</v>
      </c>
      <c r="O3166" s="189">
        <f t="shared" si="99"/>
        <v>43647</v>
      </c>
    </row>
    <row r="3167" spans="1:15" x14ac:dyDescent="0.25">
      <c r="A3167" s="105">
        <v>43663</v>
      </c>
      <c r="B3167" t="s">
        <v>71</v>
      </c>
      <c r="C3167" s="108">
        <v>3.5299999999999998E-2</v>
      </c>
      <c r="D3167" s="108">
        <v>3.6900000000000002E-2</v>
      </c>
      <c r="E3167" s="108">
        <v>4.1700000000000001E-2</v>
      </c>
      <c r="F3167" s="108">
        <v>3.7999999999999999E-2</v>
      </c>
      <c r="I3167" s="108">
        <v>3.3000000000000002E-2</v>
      </c>
      <c r="J3167" s="108">
        <v>3.4700000000000002E-2</v>
      </c>
      <c r="K3167" s="108">
        <v>3.6999999999999998E-2</v>
      </c>
      <c r="L3167" s="108">
        <v>4.2999999999999997E-2</v>
      </c>
      <c r="M3167" s="108">
        <v>3.7600000000000001E-2</v>
      </c>
      <c r="O3167" s="189">
        <f t="shared" si="99"/>
        <v>43647</v>
      </c>
    </row>
    <row r="3168" spans="1:15" x14ac:dyDescent="0.25">
      <c r="A3168" s="105">
        <v>43664</v>
      </c>
      <c r="B3168" t="s">
        <v>71</v>
      </c>
      <c r="C3168" s="108">
        <v>3.5200000000000002E-2</v>
      </c>
      <c r="D3168" s="108">
        <v>3.6900000000000002E-2</v>
      </c>
      <c r="E3168" s="108">
        <v>4.1799999999999997E-2</v>
      </c>
      <c r="F3168" s="108">
        <v>3.7999999999999999E-2</v>
      </c>
      <c r="I3168" s="108">
        <v>3.3099999999999997E-2</v>
      </c>
      <c r="J3168" s="108">
        <v>3.4599999999999999E-2</v>
      </c>
      <c r="K3168" s="108">
        <v>3.6999999999999998E-2</v>
      </c>
      <c r="L3168" s="108">
        <v>4.3099999999999999E-2</v>
      </c>
      <c r="M3168" s="108">
        <v>3.7600000000000001E-2</v>
      </c>
      <c r="O3168" s="189">
        <f t="shared" si="99"/>
        <v>43647</v>
      </c>
    </row>
    <row r="3169" spans="1:15" x14ac:dyDescent="0.25">
      <c r="A3169" s="105">
        <v>43665</v>
      </c>
      <c r="B3169" t="s">
        <v>71</v>
      </c>
      <c r="C3169" s="108">
        <v>3.5299999999999998E-2</v>
      </c>
      <c r="D3169" s="108">
        <v>3.6900000000000002E-2</v>
      </c>
      <c r="E3169" s="108">
        <v>4.1799999999999997E-2</v>
      </c>
      <c r="F3169" s="108">
        <v>3.7999999999999999E-2</v>
      </c>
      <c r="I3169" s="108">
        <v>3.3099999999999997E-2</v>
      </c>
      <c r="J3169" s="108">
        <v>3.4599999999999999E-2</v>
      </c>
      <c r="K3169" s="108">
        <v>3.6999999999999998E-2</v>
      </c>
      <c r="L3169" s="108">
        <v>4.3099999999999999E-2</v>
      </c>
      <c r="M3169" s="108">
        <v>3.7600000000000001E-2</v>
      </c>
      <c r="O3169" s="189">
        <f t="shared" si="99"/>
        <v>43647</v>
      </c>
    </row>
    <row r="3170" spans="1:15" x14ac:dyDescent="0.25">
      <c r="A3170" s="105">
        <v>43668</v>
      </c>
      <c r="B3170" t="s">
        <v>71</v>
      </c>
      <c r="C3170" s="108">
        <v>3.5200000000000002E-2</v>
      </c>
      <c r="D3170" s="108">
        <v>3.6799999999999999E-2</v>
      </c>
      <c r="E3170" s="108">
        <v>4.1599999999999998E-2</v>
      </c>
      <c r="F3170" s="108">
        <v>3.7900000000000003E-2</v>
      </c>
      <c r="I3170" s="108">
        <v>3.3000000000000002E-2</v>
      </c>
      <c r="J3170" s="108">
        <v>3.4500000000000003E-2</v>
      </c>
      <c r="K3170" s="108">
        <v>3.6900000000000002E-2</v>
      </c>
      <c r="L3170" s="108">
        <v>4.2900000000000001E-2</v>
      </c>
      <c r="M3170" s="108">
        <v>3.7499999999999999E-2</v>
      </c>
      <c r="O3170" s="189">
        <f t="shared" si="99"/>
        <v>43647</v>
      </c>
    </row>
    <row r="3171" spans="1:15" x14ac:dyDescent="0.25">
      <c r="A3171" s="105">
        <v>43669</v>
      </c>
      <c r="B3171" t="s">
        <v>71</v>
      </c>
      <c r="C3171" s="108">
        <v>3.5499999999999997E-2</v>
      </c>
      <c r="D3171" s="108">
        <v>3.7100000000000001E-2</v>
      </c>
      <c r="E3171" s="108">
        <v>4.1799999999999997E-2</v>
      </c>
      <c r="F3171" s="108">
        <v>3.8100000000000002E-2</v>
      </c>
      <c r="I3171" s="108">
        <v>3.3099999999999997E-2</v>
      </c>
      <c r="J3171" s="108">
        <v>3.4799999999999998E-2</v>
      </c>
      <c r="K3171" s="108">
        <v>3.7199999999999997E-2</v>
      </c>
      <c r="L3171" s="108">
        <v>4.3099999999999999E-2</v>
      </c>
      <c r="M3171" s="108">
        <v>3.7699999999999997E-2</v>
      </c>
      <c r="O3171" s="189">
        <f t="shared" si="99"/>
        <v>43647</v>
      </c>
    </row>
    <row r="3172" spans="1:15" x14ac:dyDescent="0.25">
      <c r="A3172" s="105">
        <v>43670</v>
      </c>
      <c r="B3172" t="s">
        <v>71</v>
      </c>
      <c r="C3172" s="108">
        <v>3.5299999999999998E-2</v>
      </c>
      <c r="D3172" s="108">
        <v>3.6600000000000001E-2</v>
      </c>
      <c r="E3172" s="108">
        <v>3.9899999999999998E-2</v>
      </c>
      <c r="F3172" s="108">
        <v>3.73E-2</v>
      </c>
      <c r="I3172" s="108">
        <v>3.2899999999999999E-2</v>
      </c>
      <c r="J3172" s="108">
        <v>3.44E-2</v>
      </c>
      <c r="K3172" s="108">
        <v>3.6799999999999999E-2</v>
      </c>
      <c r="L3172" s="108">
        <v>4.2000000000000003E-2</v>
      </c>
      <c r="M3172" s="108">
        <v>3.7100000000000001E-2</v>
      </c>
      <c r="O3172" s="189">
        <f t="shared" si="99"/>
        <v>43647</v>
      </c>
    </row>
    <row r="3173" spans="1:15" x14ac:dyDescent="0.25">
      <c r="A3173" s="105">
        <v>43671</v>
      </c>
      <c r="B3173" t="s">
        <v>71</v>
      </c>
      <c r="C3173" s="108">
        <v>3.5499999999999997E-2</v>
      </c>
      <c r="D3173" s="108">
        <v>3.6900000000000002E-2</v>
      </c>
      <c r="E3173" s="108">
        <v>4.0099999999999997E-2</v>
      </c>
      <c r="F3173" s="108">
        <v>3.7499999999999999E-2</v>
      </c>
      <c r="I3173" s="108">
        <v>3.3099999999999997E-2</v>
      </c>
      <c r="J3173" s="108">
        <v>3.4500000000000003E-2</v>
      </c>
      <c r="K3173" s="108">
        <v>3.7100000000000001E-2</v>
      </c>
      <c r="L3173" s="108">
        <v>4.2200000000000001E-2</v>
      </c>
      <c r="M3173" s="108">
        <v>3.73E-2</v>
      </c>
      <c r="O3173" s="189">
        <f t="shared" si="99"/>
        <v>43647</v>
      </c>
    </row>
    <row r="3174" spans="1:15" x14ac:dyDescent="0.25">
      <c r="A3174" s="105">
        <v>43672</v>
      </c>
      <c r="B3174" t="s">
        <v>71</v>
      </c>
      <c r="C3174" s="108">
        <v>3.5499999999999997E-2</v>
      </c>
      <c r="D3174" s="108">
        <v>3.6799999999999999E-2</v>
      </c>
      <c r="E3174" s="108">
        <v>4.0099999999999997E-2</v>
      </c>
      <c r="F3174" s="108">
        <v>3.7499999999999999E-2</v>
      </c>
      <c r="I3174" s="108">
        <v>3.3099999999999997E-2</v>
      </c>
      <c r="J3174" s="108">
        <v>3.4599999999999999E-2</v>
      </c>
      <c r="K3174" s="108">
        <v>3.6999999999999998E-2</v>
      </c>
      <c r="L3174" s="108">
        <v>4.2099999999999999E-2</v>
      </c>
      <c r="M3174" s="108">
        <v>3.73E-2</v>
      </c>
      <c r="O3174" s="189">
        <f t="shared" si="99"/>
        <v>43647</v>
      </c>
    </row>
    <row r="3175" spans="1:15" x14ac:dyDescent="0.25">
      <c r="A3175" s="105">
        <v>43675</v>
      </c>
      <c r="B3175" t="s">
        <v>71</v>
      </c>
      <c r="C3175" s="108">
        <v>3.5299999999999998E-2</v>
      </c>
      <c r="D3175" s="108">
        <v>3.6499999999999998E-2</v>
      </c>
      <c r="E3175" s="108">
        <v>3.9899999999999998E-2</v>
      </c>
      <c r="F3175" s="108">
        <v>3.7199999999999997E-2</v>
      </c>
      <c r="I3175" s="108">
        <v>3.2899999999999999E-2</v>
      </c>
      <c r="J3175" s="108">
        <v>3.4299999999999997E-2</v>
      </c>
      <c r="K3175" s="108">
        <v>3.6700000000000003E-2</v>
      </c>
      <c r="L3175" s="108">
        <v>4.19E-2</v>
      </c>
      <c r="M3175" s="108">
        <v>3.6999999999999998E-2</v>
      </c>
      <c r="O3175" s="189">
        <f t="shared" si="99"/>
        <v>43647</v>
      </c>
    </row>
    <row r="3176" spans="1:15" x14ac:dyDescent="0.25">
      <c r="A3176" s="105">
        <v>43676</v>
      </c>
      <c r="B3176" t="s">
        <v>71</v>
      </c>
      <c r="C3176" s="108">
        <v>3.5299999999999998E-2</v>
      </c>
      <c r="D3176" s="108">
        <v>3.6499999999999998E-2</v>
      </c>
      <c r="E3176" s="108">
        <v>3.9899999999999998E-2</v>
      </c>
      <c r="F3176" s="108">
        <v>3.7199999999999997E-2</v>
      </c>
      <c r="I3176" s="108">
        <v>3.2899999999999999E-2</v>
      </c>
      <c r="J3176" s="108">
        <v>3.4299999999999997E-2</v>
      </c>
      <c r="K3176" s="108">
        <v>3.6799999999999999E-2</v>
      </c>
      <c r="L3176" s="108">
        <v>4.2000000000000003E-2</v>
      </c>
      <c r="M3176" s="108">
        <v>3.6999999999999998E-2</v>
      </c>
      <c r="O3176" s="189">
        <f t="shared" si="99"/>
        <v>43647</v>
      </c>
    </row>
    <row r="3177" spans="1:15" x14ac:dyDescent="0.25">
      <c r="A3177" s="105">
        <v>43677</v>
      </c>
      <c r="B3177" t="s">
        <v>71</v>
      </c>
      <c r="C3177" s="108">
        <v>3.4599999999999999E-2</v>
      </c>
      <c r="D3177" s="108">
        <v>3.5900000000000001E-2</v>
      </c>
      <c r="E3177" s="108">
        <v>3.9300000000000002E-2</v>
      </c>
      <c r="F3177" s="108">
        <v>3.6600000000000001E-2</v>
      </c>
      <c r="I3177" s="108">
        <v>3.2599999999999997E-2</v>
      </c>
      <c r="J3177" s="108">
        <v>3.3700000000000001E-2</v>
      </c>
      <c r="K3177" s="108">
        <v>3.6200000000000003E-2</v>
      </c>
      <c r="L3177" s="108">
        <v>4.1500000000000002E-2</v>
      </c>
      <c r="M3177" s="108">
        <v>3.6499999999999998E-2</v>
      </c>
      <c r="O3177" s="189">
        <f t="shared" si="99"/>
        <v>43647</v>
      </c>
    </row>
    <row r="3178" spans="1:15" x14ac:dyDescent="0.25">
      <c r="A3178" s="105">
        <v>43678</v>
      </c>
      <c r="B3178" t="s">
        <v>71</v>
      </c>
      <c r="C3178" s="108">
        <v>3.3799999999999997E-2</v>
      </c>
      <c r="D3178" s="108">
        <v>3.5099999999999999E-2</v>
      </c>
      <c r="E3178" s="108">
        <v>3.8399999999999997E-2</v>
      </c>
      <c r="F3178" s="108">
        <v>3.5799999999999998E-2</v>
      </c>
      <c r="I3178" s="108">
        <v>3.1899999999999998E-2</v>
      </c>
      <c r="J3178" s="108">
        <v>3.3000000000000002E-2</v>
      </c>
      <c r="K3178" s="108">
        <v>3.5400000000000001E-2</v>
      </c>
      <c r="L3178" s="108">
        <v>4.07E-2</v>
      </c>
      <c r="M3178" s="108">
        <v>3.5700000000000003E-2</v>
      </c>
      <c r="O3178" s="189">
        <f t="shared" si="99"/>
        <v>43678</v>
      </c>
    </row>
    <row r="3179" spans="1:15" x14ac:dyDescent="0.25">
      <c r="A3179" s="105">
        <v>43679</v>
      </c>
      <c r="B3179" t="s">
        <v>71</v>
      </c>
      <c r="C3179" s="108">
        <v>3.3500000000000002E-2</v>
      </c>
      <c r="D3179" s="108">
        <v>3.4700000000000002E-2</v>
      </c>
      <c r="E3179" s="108">
        <v>3.8100000000000002E-2</v>
      </c>
      <c r="F3179" s="108">
        <v>3.5400000000000001E-2</v>
      </c>
      <c r="I3179" s="108">
        <v>3.1699999999999999E-2</v>
      </c>
      <c r="J3179" s="108">
        <v>3.2800000000000003E-2</v>
      </c>
      <c r="K3179" s="108">
        <v>3.5099999999999999E-2</v>
      </c>
      <c r="L3179" s="108">
        <v>4.0399999999999998E-2</v>
      </c>
      <c r="M3179" s="108">
        <v>3.5499999999999997E-2</v>
      </c>
      <c r="O3179" s="189">
        <f t="shared" si="99"/>
        <v>43678</v>
      </c>
    </row>
    <row r="3180" spans="1:15" x14ac:dyDescent="0.25">
      <c r="A3180" s="105">
        <v>43682</v>
      </c>
      <c r="B3180" t="s">
        <v>71</v>
      </c>
      <c r="C3180" s="108">
        <v>3.27E-2</v>
      </c>
      <c r="D3180" s="108">
        <v>3.39E-2</v>
      </c>
      <c r="E3180" s="108">
        <v>3.73E-2</v>
      </c>
      <c r="F3180" s="108">
        <v>3.4599999999999999E-2</v>
      </c>
      <c r="I3180" s="108">
        <v>3.15E-2</v>
      </c>
      <c r="J3180" s="108">
        <v>3.2199999999999999E-2</v>
      </c>
      <c r="K3180" s="108">
        <v>3.44E-2</v>
      </c>
      <c r="L3180" s="108">
        <v>3.9899999999999998E-2</v>
      </c>
      <c r="M3180" s="108">
        <v>3.49E-2</v>
      </c>
      <c r="O3180" s="189">
        <f t="shared" si="99"/>
        <v>43678</v>
      </c>
    </row>
    <row r="3181" spans="1:15" x14ac:dyDescent="0.25">
      <c r="A3181" s="105">
        <v>43683</v>
      </c>
      <c r="B3181" t="s">
        <v>71</v>
      </c>
      <c r="C3181" s="108">
        <v>3.2599999999999997E-2</v>
      </c>
      <c r="D3181" s="108">
        <v>3.3700000000000001E-2</v>
      </c>
      <c r="E3181" s="108">
        <v>3.7199999999999997E-2</v>
      </c>
      <c r="F3181" s="108">
        <v>3.4500000000000003E-2</v>
      </c>
      <c r="I3181" s="108">
        <v>3.15E-2</v>
      </c>
      <c r="J3181" s="108">
        <v>3.2099999999999997E-2</v>
      </c>
      <c r="K3181" s="108">
        <v>3.4299999999999997E-2</v>
      </c>
      <c r="L3181" s="108">
        <v>3.9800000000000002E-2</v>
      </c>
      <c r="M3181" s="108">
        <v>3.4799999999999998E-2</v>
      </c>
      <c r="O3181" s="189">
        <f t="shared" si="99"/>
        <v>43678</v>
      </c>
    </row>
    <row r="3182" spans="1:15" x14ac:dyDescent="0.25">
      <c r="A3182" s="105">
        <v>43684</v>
      </c>
      <c r="B3182" t="s">
        <v>71</v>
      </c>
      <c r="C3182" s="108">
        <v>3.2099999999999997E-2</v>
      </c>
      <c r="D3182" s="108">
        <v>3.32E-2</v>
      </c>
      <c r="E3182" s="108">
        <v>3.6799999999999999E-2</v>
      </c>
      <c r="F3182" s="108">
        <v>3.4000000000000002E-2</v>
      </c>
      <c r="I3182" s="108">
        <v>3.09E-2</v>
      </c>
      <c r="J3182" s="108">
        <v>3.15E-2</v>
      </c>
      <c r="K3182" s="108">
        <v>3.3799999999999997E-2</v>
      </c>
      <c r="L3182" s="108">
        <v>3.9399999999999998E-2</v>
      </c>
      <c r="M3182" s="108">
        <v>3.4299999999999997E-2</v>
      </c>
      <c r="O3182" s="189">
        <f t="shared" si="99"/>
        <v>43678</v>
      </c>
    </row>
    <row r="3183" spans="1:15" x14ac:dyDescent="0.25">
      <c r="A3183" s="105">
        <v>43685</v>
      </c>
      <c r="B3183" t="s">
        <v>71</v>
      </c>
      <c r="C3183" s="108">
        <v>3.2399999999999998E-2</v>
      </c>
      <c r="D3183" s="108">
        <v>3.3599999999999998E-2</v>
      </c>
      <c r="E3183" s="108">
        <v>3.6999999999999998E-2</v>
      </c>
      <c r="F3183" s="108">
        <v>3.4299999999999997E-2</v>
      </c>
      <c r="I3183" s="108">
        <v>3.09E-2</v>
      </c>
      <c r="J3183" s="108">
        <v>3.1699999999999999E-2</v>
      </c>
      <c r="K3183" s="108">
        <v>3.4099999999999998E-2</v>
      </c>
      <c r="L3183" s="108">
        <v>3.9699999999999999E-2</v>
      </c>
      <c r="M3183" s="108">
        <v>3.4500000000000003E-2</v>
      </c>
      <c r="O3183" s="189">
        <f t="shared" si="99"/>
        <v>43678</v>
      </c>
    </row>
    <row r="3184" spans="1:15" x14ac:dyDescent="0.25">
      <c r="A3184" s="105">
        <v>43686</v>
      </c>
      <c r="B3184" t="s">
        <v>71</v>
      </c>
      <c r="C3184" s="108">
        <v>3.2599999999999997E-2</v>
      </c>
      <c r="D3184" s="108">
        <v>3.3799999999999997E-2</v>
      </c>
      <c r="E3184" s="108">
        <v>3.7100000000000001E-2</v>
      </c>
      <c r="F3184" s="108">
        <v>3.4500000000000003E-2</v>
      </c>
      <c r="I3184" s="108">
        <v>3.09E-2</v>
      </c>
      <c r="J3184" s="108">
        <v>3.1899999999999998E-2</v>
      </c>
      <c r="K3184" s="108">
        <v>3.4200000000000001E-2</v>
      </c>
      <c r="L3184" s="108">
        <v>3.9699999999999999E-2</v>
      </c>
      <c r="M3184" s="108">
        <v>3.4700000000000002E-2</v>
      </c>
      <c r="O3184" s="189">
        <f t="shared" si="99"/>
        <v>43678</v>
      </c>
    </row>
    <row r="3185" spans="1:15" x14ac:dyDescent="0.25">
      <c r="A3185" s="105">
        <v>43689</v>
      </c>
      <c r="B3185" t="s">
        <v>71</v>
      </c>
      <c r="C3185" s="108">
        <v>3.1600000000000003E-2</v>
      </c>
      <c r="D3185" s="108">
        <v>3.2899999999999999E-2</v>
      </c>
      <c r="E3185" s="108">
        <v>3.6299999999999999E-2</v>
      </c>
      <c r="F3185" s="108">
        <v>3.3599999999999998E-2</v>
      </c>
      <c r="I3185" s="108">
        <v>3.0099999999999998E-2</v>
      </c>
      <c r="J3185" s="108">
        <v>3.09E-2</v>
      </c>
      <c r="K3185" s="108">
        <v>3.3300000000000003E-2</v>
      </c>
      <c r="L3185" s="108">
        <v>3.8800000000000001E-2</v>
      </c>
      <c r="M3185" s="108">
        <v>3.3700000000000001E-2</v>
      </c>
      <c r="O3185" s="189">
        <f t="shared" si="99"/>
        <v>43678</v>
      </c>
    </row>
    <row r="3186" spans="1:15" x14ac:dyDescent="0.25">
      <c r="A3186" s="105">
        <v>43690</v>
      </c>
      <c r="B3186" t="s">
        <v>71</v>
      </c>
      <c r="C3186" s="108">
        <v>3.1699999999999999E-2</v>
      </c>
      <c r="D3186" s="108">
        <v>3.3099999999999997E-2</v>
      </c>
      <c r="E3186" s="108">
        <v>3.6400000000000002E-2</v>
      </c>
      <c r="F3186" s="108">
        <v>3.3700000000000001E-2</v>
      </c>
      <c r="I3186" s="108">
        <v>3.0099999999999998E-2</v>
      </c>
      <c r="J3186" s="108">
        <v>3.1E-2</v>
      </c>
      <c r="K3186" s="108">
        <v>3.3500000000000002E-2</v>
      </c>
      <c r="L3186" s="108">
        <v>3.9E-2</v>
      </c>
      <c r="M3186" s="108">
        <v>3.3799999999999997E-2</v>
      </c>
      <c r="O3186" s="189">
        <f t="shared" si="99"/>
        <v>43678</v>
      </c>
    </row>
    <row r="3187" spans="1:15" x14ac:dyDescent="0.25">
      <c r="A3187" s="105">
        <v>43691</v>
      </c>
      <c r="B3187" t="s">
        <v>71</v>
      </c>
      <c r="C3187" s="108">
        <v>3.1300000000000001E-2</v>
      </c>
      <c r="D3187" s="108">
        <v>3.2500000000000001E-2</v>
      </c>
      <c r="E3187" s="108">
        <v>3.56E-2</v>
      </c>
      <c r="F3187" s="108">
        <v>3.3099999999999997E-2</v>
      </c>
      <c r="I3187" s="108">
        <v>2.9499999999999998E-2</v>
      </c>
      <c r="J3187" s="108">
        <v>3.0499999999999999E-2</v>
      </c>
      <c r="K3187" s="108">
        <v>3.2800000000000003E-2</v>
      </c>
      <c r="L3187" s="108">
        <v>3.8199999999999998E-2</v>
      </c>
      <c r="M3187" s="108">
        <v>3.32E-2</v>
      </c>
      <c r="O3187" s="189">
        <f t="shared" si="99"/>
        <v>43678</v>
      </c>
    </row>
    <row r="3188" spans="1:15" x14ac:dyDescent="0.25">
      <c r="A3188" s="105">
        <v>43692</v>
      </c>
      <c r="B3188" t="s">
        <v>71</v>
      </c>
      <c r="C3188" s="108">
        <v>3.09E-2</v>
      </c>
      <c r="D3188" s="108">
        <v>3.2000000000000001E-2</v>
      </c>
      <c r="E3188" s="108">
        <v>3.5200000000000002E-2</v>
      </c>
      <c r="F3188" s="108">
        <v>3.27E-2</v>
      </c>
      <c r="I3188" s="108">
        <v>2.9000000000000001E-2</v>
      </c>
      <c r="J3188" s="108">
        <v>0.03</v>
      </c>
      <c r="K3188" s="108">
        <v>3.2300000000000002E-2</v>
      </c>
      <c r="L3188" s="108">
        <v>3.7900000000000003E-2</v>
      </c>
      <c r="M3188" s="108">
        <v>3.2800000000000003E-2</v>
      </c>
      <c r="O3188" s="189">
        <f t="shared" si="99"/>
        <v>43678</v>
      </c>
    </row>
    <row r="3189" spans="1:15" x14ac:dyDescent="0.25">
      <c r="A3189" s="105">
        <v>43693</v>
      </c>
      <c r="B3189" t="s">
        <v>71</v>
      </c>
      <c r="C3189" s="108">
        <v>3.1099999999999999E-2</v>
      </c>
      <c r="D3189" s="108">
        <v>3.2300000000000002E-2</v>
      </c>
      <c r="E3189" s="108">
        <v>3.5499999999999997E-2</v>
      </c>
      <c r="F3189" s="108">
        <v>3.3000000000000002E-2</v>
      </c>
      <c r="I3189" s="108">
        <v>2.9100000000000001E-2</v>
      </c>
      <c r="J3189" s="108">
        <v>3.0200000000000001E-2</v>
      </c>
      <c r="K3189" s="108">
        <v>3.2599999999999997E-2</v>
      </c>
      <c r="L3189" s="108">
        <v>3.8100000000000002E-2</v>
      </c>
      <c r="M3189" s="108">
        <v>3.3000000000000002E-2</v>
      </c>
      <c r="O3189" s="189">
        <f t="shared" si="99"/>
        <v>43678</v>
      </c>
    </row>
    <row r="3190" spans="1:15" x14ac:dyDescent="0.25">
      <c r="A3190" s="105">
        <v>43696</v>
      </c>
      <c r="B3190" t="s">
        <v>71</v>
      </c>
      <c r="C3190" s="108">
        <v>3.1800000000000002E-2</v>
      </c>
      <c r="D3190" s="108">
        <v>3.3099999999999997E-2</v>
      </c>
      <c r="E3190" s="108">
        <v>3.6499999999999998E-2</v>
      </c>
      <c r="F3190" s="108">
        <v>3.3799999999999997E-2</v>
      </c>
      <c r="I3190" s="108">
        <v>2.9499999999999998E-2</v>
      </c>
      <c r="J3190" s="108">
        <v>3.0800000000000001E-2</v>
      </c>
      <c r="K3190" s="108">
        <v>3.3300000000000003E-2</v>
      </c>
      <c r="L3190" s="108">
        <v>3.8899999999999997E-2</v>
      </c>
      <c r="M3190" s="108">
        <v>3.3700000000000001E-2</v>
      </c>
      <c r="O3190" s="189">
        <f t="shared" si="99"/>
        <v>43678</v>
      </c>
    </row>
    <row r="3191" spans="1:15" x14ac:dyDescent="0.25">
      <c r="A3191" s="105">
        <v>43697</v>
      </c>
      <c r="B3191" t="s">
        <v>71</v>
      </c>
      <c r="C3191" s="108">
        <v>3.1399999999999997E-2</v>
      </c>
      <c r="D3191" s="108">
        <v>3.2599999999999997E-2</v>
      </c>
      <c r="E3191" s="108">
        <v>3.61E-2</v>
      </c>
      <c r="F3191" s="108">
        <v>3.3399999999999999E-2</v>
      </c>
      <c r="I3191" s="108">
        <v>2.8899999999999999E-2</v>
      </c>
      <c r="J3191" s="108">
        <v>3.0300000000000001E-2</v>
      </c>
      <c r="K3191" s="108">
        <v>3.2800000000000003E-2</v>
      </c>
      <c r="L3191" s="108">
        <v>3.85E-2</v>
      </c>
      <c r="M3191" s="108">
        <v>3.32E-2</v>
      </c>
      <c r="O3191" s="189">
        <f t="shared" si="99"/>
        <v>43678</v>
      </c>
    </row>
    <row r="3192" spans="1:15" x14ac:dyDescent="0.25">
      <c r="A3192" s="105">
        <v>43698</v>
      </c>
      <c r="B3192" t="s">
        <v>71</v>
      </c>
      <c r="C3192" s="108">
        <v>3.1399999999999997E-2</v>
      </c>
      <c r="D3192" s="108">
        <v>3.27E-2</v>
      </c>
      <c r="E3192" s="108">
        <v>3.61E-2</v>
      </c>
      <c r="F3192" s="108">
        <v>3.3399999999999999E-2</v>
      </c>
      <c r="I3192" s="108">
        <v>2.8899999999999999E-2</v>
      </c>
      <c r="J3192" s="108">
        <v>3.0300000000000001E-2</v>
      </c>
      <c r="K3192" s="108">
        <v>3.2899999999999999E-2</v>
      </c>
      <c r="L3192" s="108">
        <v>3.8399999999999997E-2</v>
      </c>
      <c r="M3192" s="108">
        <v>3.32E-2</v>
      </c>
      <c r="O3192" s="189">
        <f t="shared" si="99"/>
        <v>43678</v>
      </c>
    </row>
    <row r="3193" spans="1:15" x14ac:dyDescent="0.25">
      <c r="A3193" s="105">
        <v>43699</v>
      </c>
      <c r="B3193" t="s">
        <v>71</v>
      </c>
      <c r="C3193" s="108">
        <v>3.1899999999999998E-2</v>
      </c>
      <c r="D3193" s="108">
        <v>3.3099999999999997E-2</v>
      </c>
      <c r="E3193" s="108">
        <v>3.6400000000000002E-2</v>
      </c>
      <c r="F3193" s="108">
        <v>3.3799999999999997E-2</v>
      </c>
      <c r="I3193" s="108">
        <v>2.93E-2</v>
      </c>
      <c r="J3193" s="108">
        <v>3.0700000000000002E-2</v>
      </c>
      <c r="K3193" s="108">
        <v>3.32E-2</v>
      </c>
      <c r="L3193" s="108">
        <v>3.8699999999999998E-2</v>
      </c>
      <c r="M3193" s="108">
        <v>3.3500000000000002E-2</v>
      </c>
      <c r="O3193" s="189">
        <f t="shared" si="99"/>
        <v>43678</v>
      </c>
    </row>
    <row r="3194" spans="1:15" x14ac:dyDescent="0.25">
      <c r="A3194" s="105">
        <v>43700</v>
      </c>
      <c r="B3194" t="s">
        <v>71</v>
      </c>
      <c r="C3194" s="108">
        <v>3.1E-2</v>
      </c>
      <c r="D3194" s="108">
        <v>3.2300000000000002E-2</v>
      </c>
      <c r="E3194" s="108">
        <v>3.56E-2</v>
      </c>
      <c r="F3194" s="108">
        <v>3.3000000000000002E-2</v>
      </c>
      <c r="I3194" s="108">
        <v>2.8799999999999999E-2</v>
      </c>
      <c r="J3194" s="108">
        <v>2.9899999999999999E-2</v>
      </c>
      <c r="K3194" s="108">
        <v>3.2399999999999998E-2</v>
      </c>
      <c r="L3194" s="108">
        <v>3.7900000000000003E-2</v>
      </c>
      <c r="M3194" s="108">
        <v>3.2800000000000003E-2</v>
      </c>
      <c r="O3194" s="189">
        <f t="shared" si="99"/>
        <v>43678</v>
      </c>
    </row>
    <row r="3195" spans="1:15" x14ac:dyDescent="0.25">
      <c r="A3195" s="105">
        <v>43703</v>
      </c>
      <c r="B3195" t="s">
        <v>71</v>
      </c>
      <c r="C3195" s="108">
        <v>3.1199999999999999E-2</v>
      </c>
      <c r="D3195" s="108">
        <v>3.2500000000000001E-2</v>
      </c>
      <c r="E3195" s="108">
        <v>3.5900000000000001E-2</v>
      </c>
      <c r="F3195" s="108">
        <v>3.32E-2</v>
      </c>
      <c r="I3195" s="108">
        <v>2.9000000000000001E-2</v>
      </c>
      <c r="J3195" s="108">
        <v>3.0200000000000001E-2</v>
      </c>
      <c r="K3195" s="108">
        <v>3.2599999999999997E-2</v>
      </c>
      <c r="L3195" s="108">
        <v>3.8100000000000002E-2</v>
      </c>
      <c r="M3195" s="108">
        <v>3.3000000000000002E-2</v>
      </c>
      <c r="O3195" s="189">
        <f t="shared" si="99"/>
        <v>43678</v>
      </c>
    </row>
    <row r="3196" spans="1:15" x14ac:dyDescent="0.25">
      <c r="A3196" s="105">
        <v>43704</v>
      </c>
      <c r="B3196" t="s">
        <v>71</v>
      </c>
      <c r="C3196" s="108">
        <v>3.0499999999999999E-2</v>
      </c>
      <c r="D3196" s="108">
        <v>3.1800000000000002E-2</v>
      </c>
      <c r="E3196" s="108">
        <v>3.5200000000000002E-2</v>
      </c>
      <c r="F3196" s="108">
        <v>3.2500000000000001E-2</v>
      </c>
      <c r="I3196" s="108">
        <v>2.8299999999999999E-2</v>
      </c>
      <c r="J3196" s="108">
        <v>2.9499999999999998E-2</v>
      </c>
      <c r="K3196" s="108">
        <v>3.1899999999999998E-2</v>
      </c>
      <c r="L3196" s="108">
        <v>3.7499999999999999E-2</v>
      </c>
      <c r="M3196" s="108">
        <v>3.2300000000000002E-2</v>
      </c>
      <c r="O3196" s="189">
        <f t="shared" si="99"/>
        <v>43678</v>
      </c>
    </row>
    <row r="3197" spans="1:15" x14ac:dyDescent="0.25">
      <c r="A3197" s="105">
        <v>43705</v>
      </c>
      <c r="B3197" t="s">
        <v>71</v>
      </c>
      <c r="C3197" s="108">
        <v>3.0300000000000001E-2</v>
      </c>
      <c r="D3197" s="108">
        <v>3.15E-2</v>
      </c>
      <c r="E3197" s="108">
        <v>3.5000000000000003E-2</v>
      </c>
      <c r="F3197" s="108">
        <v>3.2300000000000002E-2</v>
      </c>
      <c r="I3197" s="108">
        <v>2.81E-2</v>
      </c>
      <c r="J3197" s="108">
        <v>2.92E-2</v>
      </c>
      <c r="K3197" s="108">
        <v>3.1600000000000003E-2</v>
      </c>
      <c r="L3197" s="108">
        <v>3.73E-2</v>
      </c>
      <c r="M3197" s="108">
        <v>3.2099999999999997E-2</v>
      </c>
      <c r="O3197" s="189">
        <f t="shared" si="99"/>
        <v>43678</v>
      </c>
    </row>
    <row r="3198" spans="1:15" x14ac:dyDescent="0.25">
      <c r="A3198" s="105">
        <v>43706</v>
      </c>
      <c r="B3198" t="s">
        <v>71</v>
      </c>
      <c r="C3198" s="108">
        <v>3.0700000000000002E-2</v>
      </c>
      <c r="D3198" s="108">
        <v>3.1899999999999998E-2</v>
      </c>
      <c r="E3198" s="108">
        <v>3.5400000000000001E-2</v>
      </c>
      <c r="F3198" s="108">
        <v>3.27E-2</v>
      </c>
      <c r="I3198" s="108">
        <v>2.86E-2</v>
      </c>
      <c r="J3198" s="108">
        <v>2.9700000000000001E-2</v>
      </c>
      <c r="K3198" s="108">
        <v>3.2000000000000001E-2</v>
      </c>
      <c r="L3198" s="108">
        <v>3.7699999999999997E-2</v>
      </c>
      <c r="M3198" s="108">
        <v>3.2500000000000001E-2</v>
      </c>
      <c r="O3198" s="189">
        <f t="shared" si="99"/>
        <v>43678</v>
      </c>
    </row>
    <row r="3199" spans="1:15" x14ac:dyDescent="0.25">
      <c r="A3199" s="105">
        <v>43707</v>
      </c>
      <c r="B3199" t="s">
        <v>71</v>
      </c>
      <c r="C3199" s="108">
        <v>3.0700000000000002E-2</v>
      </c>
      <c r="D3199" s="108">
        <v>3.1899999999999998E-2</v>
      </c>
      <c r="E3199" s="108">
        <v>3.5299999999999998E-2</v>
      </c>
      <c r="F3199" s="108">
        <v>3.2599999999999997E-2</v>
      </c>
      <c r="I3199" s="108">
        <v>2.8500000000000001E-2</v>
      </c>
      <c r="J3199" s="108">
        <v>2.9600000000000001E-2</v>
      </c>
      <c r="K3199" s="108">
        <v>3.2000000000000001E-2</v>
      </c>
      <c r="L3199" s="108">
        <v>3.7600000000000001E-2</v>
      </c>
      <c r="M3199" s="108">
        <v>3.2500000000000001E-2</v>
      </c>
      <c r="O3199" s="189">
        <f t="shared" si="99"/>
        <v>43678</v>
      </c>
    </row>
    <row r="3200" spans="1:15" x14ac:dyDescent="0.25">
      <c r="A3200" s="105">
        <v>43711</v>
      </c>
      <c r="B3200" t="s">
        <v>71</v>
      </c>
      <c r="C3200" s="108">
        <v>3.0599999999999999E-2</v>
      </c>
      <c r="D3200" s="108">
        <v>3.1699999999999999E-2</v>
      </c>
      <c r="E3200" s="108">
        <v>3.5099999999999999E-2</v>
      </c>
      <c r="F3200" s="108">
        <v>3.2500000000000001E-2</v>
      </c>
      <c r="I3200" s="108">
        <v>2.86E-2</v>
      </c>
      <c r="J3200" s="108">
        <v>2.9499999999999998E-2</v>
      </c>
      <c r="K3200" s="108">
        <v>3.1899999999999998E-2</v>
      </c>
      <c r="L3200" s="108">
        <v>3.7499999999999999E-2</v>
      </c>
      <c r="M3200" s="108">
        <v>3.2399999999999998E-2</v>
      </c>
      <c r="O3200" s="189">
        <f t="shared" si="99"/>
        <v>43709</v>
      </c>
    </row>
    <row r="3201" spans="1:15" x14ac:dyDescent="0.25">
      <c r="A3201" s="105">
        <v>43712</v>
      </c>
      <c r="B3201" t="s">
        <v>71</v>
      </c>
      <c r="C3201" s="108">
        <v>3.0599999999999999E-2</v>
      </c>
      <c r="D3201" s="108">
        <v>3.1800000000000002E-2</v>
      </c>
      <c r="E3201" s="108">
        <v>3.5200000000000002E-2</v>
      </c>
      <c r="F3201" s="108">
        <v>3.2500000000000001E-2</v>
      </c>
      <c r="I3201" s="108">
        <v>2.86E-2</v>
      </c>
      <c r="J3201" s="108">
        <v>2.9499999999999998E-2</v>
      </c>
      <c r="K3201" s="108">
        <v>3.2000000000000001E-2</v>
      </c>
      <c r="L3201" s="108">
        <v>3.7600000000000001E-2</v>
      </c>
      <c r="M3201" s="108">
        <v>3.2399999999999998E-2</v>
      </c>
      <c r="O3201" s="189">
        <f t="shared" si="99"/>
        <v>43709</v>
      </c>
    </row>
    <row r="3202" spans="1:15" x14ac:dyDescent="0.25">
      <c r="A3202" s="105">
        <v>43713</v>
      </c>
      <c r="B3202" t="s">
        <v>71</v>
      </c>
      <c r="C3202" s="108">
        <v>3.1600000000000003E-2</v>
      </c>
      <c r="D3202" s="108">
        <v>3.27E-2</v>
      </c>
      <c r="E3202" s="108">
        <v>3.6200000000000003E-2</v>
      </c>
      <c r="F3202" s="108">
        <v>3.3500000000000002E-2</v>
      </c>
      <c r="I3202" s="108">
        <v>2.9399999999999999E-2</v>
      </c>
      <c r="J3202" s="108">
        <v>3.0499999999999999E-2</v>
      </c>
      <c r="K3202" s="108">
        <v>3.27E-2</v>
      </c>
      <c r="L3202" s="108">
        <v>3.85E-2</v>
      </c>
      <c r="M3202" s="108">
        <v>3.3300000000000003E-2</v>
      </c>
      <c r="O3202" s="189">
        <f t="shared" si="99"/>
        <v>43709</v>
      </c>
    </row>
    <row r="3203" spans="1:15" x14ac:dyDescent="0.25">
      <c r="A3203" s="105">
        <v>43714</v>
      </c>
      <c r="B3203" t="s">
        <v>71</v>
      </c>
      <c r="C3203" s="108">
        <v>3.1300000000000001E-2</v>
      </c>
      <c r="D3203" s="108">
        <v>3.2399999999999998E-2</v>
      </c>
      <c r="E3203" s="108">
        <v>3.5799999999999998E-2</v>
      </c>
      <c r="F3203" s="108">
        <v>3.32E-2</v>
      </c>
      <c r="I3203" s="108">
        <v>2.9100000000000001E-2</v>
      </c>
      <c r="J3203" s="108">
        <v>3.0200000000000001E-2</v>
      </c>
      <c r="K3203" s="108">
        <v>3.2399999999999998E-2</v>
      </c>
      <c r="L3203" s="108">
        <v>3.8100000000000002E-2</v>
      </c>
      <c r="M3203" s="108">
        <v>3.3000000000000002E-2</v>
      </c>
      <c r="O3203" s="189">
        <f t="shared" si="99"/>
        <v>43709</v>
      </c>
    </row>
    <row r="3204" spans="1:15" x14ac:dyDescent="0.25">
      <c r="A3204" s="105">
        <v>43717</v>
      </c>
      <c r="B3204" t="s">
        <v>71</v>
      </c>
      <c r="C3204" s="108">
        <v>3.2000000000000001E-2</v>
      </c>
      <c r="D3204" s="108">
        <v>3.3099999999999997E-2</v>
      </c>
      <c r="E3204" s="108">
        <v>3.6600000000000001E-2</v>
      </c>
      <c r="F3204" s="108">
        <v>3.39E-2</v>
      </c>
      <c r="I3204" s="108">
        <v>2.9899999999999999E-2</v>
      </c>
      <c r="J3204" s="108">
        <v>3.09E-2</v>
      </c>
      <c r="K3204" s="108">
        <v>3.3099999999999997E-2</v>
      </c>
      <c r="L3204" s="108">
        <v>3.8600000000000002E-2</v>
      </c>
      <c r="M3204" s="108">
        <v>3.3700000000000001E-2</v>
      </c>
      <c r="O3204" s="189">
        <f t="shared" si="99"/>
        <v>43709</v>
      </c>
    </row>
    <row r="3205" spans="1:15" x14ac:dyDescent="0.25">
      <c r="A3205" s="105">
        <v>43718</v>
      </c>
      <c r="B3205" t="s">
        <v>71</v>
      </c>
      <c r="C3205" s="108">
        <v>3.2800000000000003E-2</v>
      </c>
      <c r="D3205" s="108">
        <v>3.4000000000000002E-2</v>
      </c>
      <c r="E3205" s="108">
        <v>3.7400000000000003E-2</v>
      </c>
      <c r="F3205" s="108">
        <v>3.4700000000000002E-2</v>
      </c>
      <c r="I3205" s="108">
        <v>3.0700000000000002E-2</v>
      </c>
      <c r="J3205" s="108">
        <v>3.1800000000000002E-2</v>
      </c>
      <c r="K3205" s="108">
        <v>3.4000000000000002E-2</v>
      </c>
      <c r="L3205" s="108">
        <v>3.9399999999999998E-2</v>
      </c>
      <c r="M3205" s="108">
        <v>3.4500000000000003E-2</v>
      </c>
      <c r="O3205" s="189">
        <f t="shared" ref="O3205:O3268" si="100">DATE(YEAR(A3205),MONTH(A3205),1)</f>
        <v>43709</v>
      </c>
    </row>
    <row r="3206" spans="1:15" x14ac:dyDescent="0.25">
      <c r="A3206" s="105">
        <v>43719</v>
      </c>
      <c r="B3206" t="s">
        <v>71</v>
      </c>
      <c r="C3206" s="108">
        <v>3.3000000000000002E-2</v>
      </c>
      <c r="D3206" s="108">
        <v>3.4200000000000001E-2</v>
      </c>
      <c r="E3206" s="108">
        <v>3.7600000000000001E-2</v>
      </c>
      <c r="F3206" s="108">
        <v>3.49E-2</v>
      </c>
      <c r="I3206" s="108">
        <v>3.09E-2</v>
      </c>
      <c r="J3206" s="108">
        <v>3.2000000000000001E-2</v>
      </c>
      <c r="K3206" s="108">
        <v>3.4200000000000001E-2</v>
      </c>
      <c r="L3206" s="108">
        <v>3.9699999999999999E-2</v>
      </c>
      <c r="M3206" s="108">
        <v>3.4700000000000002E-2</v>
      </c>
      <c r="O3206" s="189">
        <f t="shared" si="100"/>
        <v>43709</v>
      </c>
    </row>
    <row r="3207" spans="1:15" x14ac:dyDescent="0.25">
      <c r="A3207" s="105">
        <v>43720</v>
      </c>
      <c r="B3207" t="s">
        <v>71</v>
      </c>
      <c r="C3207" s="108">
        <v>3.3500000000000002E-2</v>
      </c>
      <c r="D3207" s="108">
        <v>3.4700000000000002E-2</v>
      </c>
      <c r="E3207" s="108">
        <v>3.8100000000000002E-2</v>
      </c>
      <c r="F3207" s="108">
        <v>3.5400000000000001E-2</v>
      </c>
      <c r="I3207" s="108">
        <v>3.1399999999999997E-2</v>
      </c>
      <c r="J3207" s="108">
        <v>3.2399999999999998E-2</v>
      </c>
      <c r="K3207" s="108">
        <v>3.4599999999999999E-2</v>
      </c>
      <c r="L3207" s="108">
        <v>4.0099999999999997E-2</v>
      </c>
      <c r="M3207" s="108">
        <v>3.5099999999999999E-2</v>
      </c>
      <c r="O3207" s="189">
        <f t="shared" si="100"/>
        <v>43709</v>
      </c>
    </row>
    <row r="3208" spans="1:15" x14ac:dyDescent="0.25">
      <c r="A3208" s="105">
        <v>43721</v>
      </c>
      <c r="B3208" t="s">
        <v>71</v>
      </c>
      <c r="C3208" s="108">
        <v>3.4500000000000003E-2</v>
      </c>
      <c r="D3208" s="108">
        <v>3.5700000000000003E-2</v>
      </c>
      <c r="E3208" s="108">
        <v>3.9199999999999999E-2</v>
      </c>
      <c r="F3208" s="108">
        <v>3.6499999999999998E-2</v>
      </c>
      <c r="I3208" s="108">
        <v>3.2500000000000001E-2</v>
      </c>
      <c r="J3208" s="108">
        <v>3.3399999999999999E-2</v>
      </c>
      <c r="K3208" s="108">
        <v>3.56E-2</v>
      </c>
      <c r="L3208" s="108">
        <v>4.1099999999999998E-2</v>
      </c>
      <c r="M3208" s="108">
        <v>3.6200000000000003E-2</v>
      </c>
      <c r="O3208" s="189">
        <f t="shared" si="100"/>
        <v>43709</v>
      </c>
    </row>
    <row r="3209" spans="1:15" x14ac:dyDescent="0.25">
      <c r="A3209" s="105">
        <v>43724</v>
      </c>
      <c r="B3209" t="s">
        <v>71</v>
      </c>
      <c r="C3209" s="108">
        <v>3.3799999999999997E-2</v>
      </c>
      <c r="D3209" s="108">
        <v>3.5099999999999999E-2</v>
      </c>
      <c r="E3209" s="108">
        <v>3.85E-2</v>
      </c>
      <c r="F3209" s="108">
        <v>3.5799999999999998E-2</v>
      </c>
      <c r="I3209" s="108">
        <v>3.1800000000000002E-2</v>
      </c>
      <c r="J3209" s="108">
        <v>3.2800000000000003E-2</v>
      </c>
      <c r="K3209" s="108">
        <v>3.5000000000000003E-2</v>
      </c>
      <c r="L3209" s="108">
        <v>4.0399999999999998E-2</v>
      </c>
      <c r="M3209" s="108">
        <v>3.5499999999999997E-2</v>
      </c>
      <c r="O3209" s="189">
        <f t="shared" si="100"/>
        <v>43709</v>
      </c>
    </row>
    <row r="3210" spans="1:15" x14ac:dyDescent="0.25">
      <c r="A3210" s="105">
        <v>43725</v>
      </c>
      <c r="B3210" t="s">
        <v>71</v>
      </c>
      <c r="C3210" s="108">
        <v>3.3500000000000002E-2</v>
      </c>
      <c r="D3210" s="108">
        <v>3.49E-2</v>
      </c>
      <c r="E3210" s="108">
        <v>3.8300000000000001E-2</v>
      </c>
      <c r="F3210" s="108">
        <v>3.56E-2</v>
      </c>
      <c r="I3210" s="108">
        <v>3.1399999999999997E-2</v>
      </c>
      <c r="J3210" s="108">
        <v>3.2500000000000001E-2</v>
      </c>
      <c r="K3210" s="108">
        <v>3.4799999999999998E-2</v>
      </c>
      <c r="L3210" s="108">
        <v>4.02E-2</v>
      </c>
      <c r="M3210" s="108">
        <v>3.5299999999999998E-2</v>
      </c>
      <c r="O3210" s="189">
        <f t="shared" si="100"/>
        <v>43709</v>
      </c>
    </row>
    <row r="3211" spans="1:15" x14ac:dyDescent="0.25">
      <c r="A3211" s="105">
        <v>43726</v>
      </c>
      <c r="B3211" t="s">
        <v>71</v>
      </c>
      <c r="C3211" s="108">
        <v>3.3099999999999997E-2</v>
      </c>
      <c r="D3211" s="108">
        <v>3.4500000000000003E-2</v>
      </c>
      <c r="E3211" s="108">
        <v>3.7900000000000003E-2</v>
      </c>
      <c r="F3211" s="108">
        <v>3.5200000000000002E-2</v>
      </c>
      <c r="I3211" s="108">
        <v>3.1E-2</v>
      </c>
      <c r="J3211" s="108">
        <v>3.2099999999999997E-2</v>
      </c>
      <c r="K3211" s="108">
        <v>3.44E-2</v>
      </c>
      <c r="L3211" s="108">
        <v>3.9800000000000002E-2</v>
      </c>
      <c r="M3211" s="108">
        <v>3.49E-2</v>
      </c>
      <c r="O3211" s="189">
        <f t="shared" si="100"/>
        <v>43709</v>
      </c>
    </row>
    <row r="3212" spans="1:15" x14ac:dyDescent="0.25">
      <c r="A3212" s="105">
        <v>43727</v>
      </c>
      <c r="B3212" t="s">
        <v>71</v>
      </c>
      <c r="C3212" s="108">
        <v>3.2899999999999999E-2</v>
      </c>
      <c r="D3212" s="108">
        <v>3.4299999999999997E-2</v>
      </c>
      <c r="E3212" s="108">
        <v>3.7699999999999997E-2</v>
      </c>
      <c r="F3212" s="108">
        <v>3.5000000000000003E-2</v>
      </c>
      <c r="I3212" s="108">
        <v>3.0700000000000002E-2</v>
      </c>
      <c r="J3212" s="108">
        <v>3.1899999999999998E-2</v>
      </c>
      <c r="K3212" s="108">
        <v>3.4099999999999998E-2</v>
      </c>
      <c r="L3212" s="108">
        <v>3.9600000000000003E-2</v>
      </c>
      <c r="M3212" s="108">
        <v>3.4599999999999999E-2</v>
      </c>
      <c r="O3212" s="189">
        <f t="shared" si="100"/>
        <v>43709</v>
      </c>
    </row>
    <row r="3213" spans="1:15" x14ac:dyDescent="0.25">
      <c r="A3213" s="105">
        <v>43728</v>
      </c>
      <c r="B3213" t="s">
        <v>71</v>
      </c>
      <c r="C3213" s="108">
        <v>3.2599999999999997E-2</v>
      </c>
      <c r="D3213" s="108">
        <v>3.4099999999999998E-2</v>
      </c>
      <c r="E3213" s="108">
        <v>3.7499999999999999E-2</v>
      </c>
      <c r="F3213" s="108">
        <v>3.4700000000000002E-2</v>
      </c>
      <c r="I3213" s="108">
        <v>3.0300000000000001E-2</v>
      </c>
      <c r="J3213" s="108">
        <v>3.15E-2</v>
      </c>
      <c r="K3213" s="108">
        <v>3.39E-2</v>
      </c>
      <c r="L3213" s="108">
        <v>3.9300000000000002E-2</v>
      </c>
      <c r="M3213" s="108">
        <v>3.4299999999999997E-2</v>
      </c>
      <c r="O3213" s="189">
        <f t="shared" si="100"/>
        <v>43709</v>
      </c>
    </row>
    <row r="3214" spans="1:15" x14ac:dyDescent="0.25">
      <c r="A3214" s="105">
        <v>43731</v>
      </c>
      <c r="B3214" t="s">
        <v>71</v>
      </c>
      <c r="C3214" s="108">
        <v>3.2300000000000002E-2</v>
      </c>
      <c r="D3214" s="108">
        <v>3.3700000000000001E-2</v>
      </c>
      <c r="E3214" s="108">
        <v>3.7000000000000005E-2</v>
      </c>
      <c r="F3214" s="108">
        <v>3.4300000000000004E-2</v>
      </c>
      <c r="I3214" s="108">
        <v>3.0200000000000001E-2</v>
      </c>
      <c r="J3214" s="108">
        <v>3.1300000000000001E-2</v>
      </c>
      <c r="K3214" s="108">
        <v>3.3500000000000002E-2</v>
      </c>
      <c r="L3214" s="108">
        <v>3.8900000000000004E-2</v>
      </c>
      <c r="M3214" s="108">
        <v>3.4000000000000002E-2</v>
      </c>
      <c r="O3214" s="189">
        <f t="shared" si="100"/>
        <v>43709</v>
      </c>
    </row>
    <row r="3215" spans="1:15" x14ac:dyDescent="0.25">
      <c r="A3215" s="105">
        <v>43732</v>
      </c>
      <c r="B3215" t="s">
        <v>71</v>
      </c>
      <c r="C3215" s="108">
        <v>3.1699999999999999E-2</v>
      </c>
      <c r="D3215" s="108">
        <v>3.3099999999999997E-2</v>
      </c>
      <c r="E3215" s="108">
        <v>3.6499999999999998E-2</v>
      </c>
      <c r="F3215" s="108">
        <v>3.3799999999999997E-2</v>
      </c>
      <c r="I3215" s="108">
        <v>2.9399999999999999E-2</v>
      </c>
      <c r="J3215" s="108">
        <v>3.0599999999999999E-2</v>
      </c>
      <c r="K3215" s="108">
        <v>3.2899999999999999E-2</v>
      </c>
      <c r="L3215" s="108">
        <v>3.8399999999999997E-2</v>
      </c>
      <c r="M3215" s="108">
        <v>3.3399999999999999E-2</v>
      </c>
      <c r="O3215" s="189">
        <f t="shared" si="100"/>
        <v>43709</v>
      </c>
    </row>
    <row r="3216" spans="1:15" x14ac:dyDescent="0.25">
      <c r="A3216" s="105">
        <v>43733</v>
      </c>
      <c r="B3216" t="s">
        <v>71</v>
      </c>
      <c r="C3216" s="108">
        <v>3.2599999999999997E-2</v>
      </c>
      <c r="D3216" s="108">
        <v>3.4000000000000002E-2</v>
      </c>
      <c r="E3216" s="108">
        <v>3.73E-2</v>
      </c>
      <c r="F3216" s="108">
        <v>3.4599999999999999E-2</v>
      </c>
      <c r="I3216" s="108">
        <v>3.0499999999999999E-2</v>
      </c>
      <c r="J3216" s="108">
        <v>3.15E-2</v>
      </c>
      <c r="K3216" s="108">
        <v>3.39E-2</v>
      </c>
      <c r="L3216" s="108">
        <v>3.9300000000000002E-2</v>
      </c>
      <c r="M3216" s="108">
        <v>3.4299999999999997E-2</v>
      </c>
      <c r="O3216" s="189">
        <f t="shared" si="100"/>
        <v>43709</v>
      </c>
    </row>
    <row r="3217" spans="1:15" x14ac:dyDescent="0.25">
      <c r="A3217" s="105">
        <v>43734</v>
      </c>
      <c r="B3217" t="s">
        <v>71</v>
      </c>
      <c r="C3217" s="108">
        <v>3.2000000000000001E-2</v>
      </c>
      <c r="D3217" s="108">
        <v>3.3599999999999998E-2</v>
      </c>
      <c r="E3217" s="108">
        <v>3.6799999999999999E-2</v>
      </c>
      <c r="F3217" s="108">
        <v>3.4099999999999998E-2</v>
      </c>
      <c r="I3217" s="108">
        <v>2.9899999999999999E-2</v>
      </c>
      <c r="J3217" s="108">
        <v>3.1E-2</v>
      </c>
      <c r="K3217" s="108">
        <v>3.3399999999999999E-2</v>
      </c>
      <c r="L3217" s="108">
        <v>3.8800000000000001E-2</v>
      </c>
      <c r="M3217" s="108">
        <v>3.3799999999999997E-2</v>
      </c>
      <c r="O3217" s="189">
        <f t="shared" si="100"/>
        <v>43709</v>
      </c>
    </row>
    <row r="3218" spans="1:15" x14ac:dyDescent="0.25">
      <c r="A3218" s="105">
        <v>43735</v>
      </c>
      <c r="B3218" t="s">
        <v>71</v>
      </c>
      <c r="C3218" s="108">
        <v>3.2099999999999997E-2</v>
      </c>
      <c r="D3218" s="108">
        <v>3.3500000000000002E-2</v>
      </c>
      <c r="E3218" s="108">
        <v>3.6799999999999999E-2</v>
      </c>
      <c r="F3218" s="108">
        <v>3.4099999999999998E-2</v>
      </c>
      <c r="I3218" s="108">
        <v>0.03</v>
      </c>
      <c r="J3218" s="108">
        <v>3.1E-2</v>
      </c>
      <c r="K3218" s="108">
        <v>3.3300000000000003E-2</v>
      </c>
      <c r="L3218" s="108">
        <v>3.8800000000000001E-2</v>
      </c>
      <c r="M3218" s="108">
        <v>3.3799999999999997E-2</v>
      </c>
      <c r="O3218" s="189">
        <f t="shared" si="100"/>
        <v>43709</v>
      </c>
    </row>
    <row r="3219" spans="1:15" x14ac:dyDescent="0.25">
      <c r="A3219" s="105">
        <v>43738</v>
      </c>
      <c r="B3219" t="s">
        <v>71</v>
      </c>
      <c r="C3219" s="108">
        <v>3.2099999999999997E-2</v>
      </c>
      <c r="D3219" s="108">
        <v>3.3500000000000002E-2</v>
      </c>
      <c r="E3219" s="108">
        <v>3.6799999999999999E-2</v>
      </c>
      <c r="F3219" s="108">
        <v>3.4099999999999998E-2</v>
      </c>
      <c r="I3219" s="108">
        <v>3.0099999999999998E-2</v>
      </c>
      <c r="J3219" s="108">
        <v>3.09E-2</v>
      </c>
      <c r="K3219" s="108">
        <v>3.3300000000000003E-2</v>
      </c>
      <c r="L3219" s="108">
        <v>3.8800000000000001E-2</v>
      </c>
      <c r="M3219" s="108">
        <v>3.3799999999999997E-2</v>
      </c>
      <c r="O3219" s="189">
        <f t="shared" si="100"/>
        <v>43709</v>
      </c>
    </row>
    <row r="3220" spans="1:15" x14ac:dyDescent="0.25">
      <c r="A3220" s="105">
        <v>43739</v>
      </c>
      <c r="B3220" t="s">
        <v>71</v>
      </c>
      <c r="C3220" s="108">
        <v>3.2000000000000001E-2</v>
      </c>
      <c r="D3220" s="108">
        <v>3.3399999999999999E-2</v>
      </c>
      <c r="E3220" s="108">
        <v>3.6700000000000003E-2</v>
      </c>
      <c r="F3220" s="108">
        <v>3.4000000000000002E-2</v>
      </c>
      <c r="I3220" s="108">
        <v>2.9700000000000001E-2</v>
      </c>
      <c r="J3220" s="108">
        <v>3.09E-2</v>
      </c>
      <c r="K3220" s="108">
        <v>3.32E-2</v>
      </c>
      <c r="L3220" s="108">
        <v>3.8699999999999998E-2</v>
      </c>
      <c r="M3220" s="108">
        <v>3.3599999999999998E-2</v>
      </c>
      <c r="O3220" s="189">
        <f t="shared" si="100"/>
        <v>43739</v>
      </c>
    </row>
    <row r="3221" spans="1:15" x14ac:dyDescent="0.25">
      <c r="A3221" s="105">
        <v>43740</v>
      </c>
      <c r="B3221" t="s">
        <v>71</v>
      </c>
      <c r="C3221" s="108">
        <v>3.1800000000000002E-2</v>
      </c>
      <c r="D3221" s="108">
        <v>3.32E-2</v>
      </c>
      <c r="E3221" s="108">
        <v>3.6600000000000001E-2</v>
      </c>
      <c r="F3221" s="108">
        <v>3.39E-2</v>
      </c>
      <c r="I3221" s="108">
        <v>2.9899999999999999E-2</v>
      </c>
      <c r="J3221" s="108">
        <v>3.0800000000000001E-2</v>
      </c>
      <c r="K3221" s="108">
        <v>3.3099999999999997E-2</v>
      </c>
      <c r="L3221" s="108">
        <v>3.8600000000000002E-2</v>
      </c>
      <c r="M3221" s="108">
        <v>3.3599999999999998E-2</v>
      </c>
      <c r="O3221" s="189">
        <f t="shared" si="100"/>
        <v>43739</v>
      </c>
    </row>
    <row r="3222" spans="1:15" x14ac:dyDescent="0.25">
      <c r="A3222" s="105">
        <v>43741</v>
      </c>
      <c r="B3222" t="s">
        <v>71</v>
      </c>
      <c r="C3222" s="108">
        <v>3.1300000000000001E-2</v>
      </c>
      <c r="D3222" s="108">
        <v>3.2800000000000003E-2</v>
      </c>
      <c r="E3222" s="108">
        <v>3.6200000000000003E-2</v>
      </c>
      <c r="F3222" s="108">
        <v>3.3399999999999999E-2</v>
      </c>
      <c r="I3222" s="108">
        <v>2.9399999999999999E-2</v>
      </c>
      <c r="J3222" s="108">
        <v>3.04E-2</v>
      </c>
      <c r="K3222" s="108">
        <v>3.27E-2</v>
      </c>
      <c r="L3222" s="108">
        <v>3.8300000000000001E-2</v>
      </c>
      <c r="M3222" s="108">
        <v>3.32E-2</v>
      </c>
      <c r="O3222" s="189">
        <f t="shared" si="100"/>
        <v>43739</v>
      </c>
    </row>
    <row r="3223" spans="1:15" x14ac:dyDescent="0.25">
      <c r="A3223" s="105">
        <v>43742</v>
      </c>
      <c r="B3223" t="s">
        <v>71</v>
      </c>
      <c r="C3223" s="108">
        <v>3.1300000000000001E-2</v>
      </c>
      <c r="D3223" s="108">
        <v>3.2599999999999997E-2</v>
      </c>
      <c r="E3223" s="108">
        <v>3.5999999999999997E-2</v>
      </c>
      <c r="F3223" s="108">
        <v>3.3300000000000003E-2</v>
      </c>
      <c r="I3223" s="108">
        <v>2.8799999999999999E-2</v>
      </c>
      <c r="J3223" s="108">
        <v>3.0200000000000001E-2</v>
      </c>
      <c r="K3223" s="108">
        <v>3.2500000000000001E-2</v>
      </c>
      <c r="L3223" s="108">
        <v>3.8100000000000002E-2</v>
      </c>
      <c r="M3223" s="108">
        <v>3.3000000000000002E-2</v>
      </c>
      <c r="O3223" s="189">
        <f t="shared" si="100"/>
        <v>43739</v>
      </c>
    </row>
    <row r="3224" spans="1:15" x14ac:dyDescent="0.25">
      <c r="A3224" s="105">
        <v>43745</v>
      </c>
      <c r="B3224" t="s">
        <v>71</v>
      </c>
      <c r="C3224" s="108">
        <v>3.1399999999999997E-2</v>
      </c>
      <c r="D3224" s="108">
        <v>3.2800000000000003E-2</v>
      </c>
      <c r="E3224" s="108">
        <v>3.6299999999999999E-2</v>
      </c>
      <c r="F3224" s="108">
        <v>3.3500000000000002E-2</v>
      </c>
      <c r="I3224" s="108">
        <v>2.92E-2</v>
      </c>
      <c r="J3224" s="108">
        <v>3.04E-2</v>
      </c>
      <c r="K3224" s="108">
        <v>3.27E-2</v>
      </c>
      <c r="L3224" s="108">
        <v>3.8399999999999997E-2</v>
      </c>
      <c r="M3224" s="108">
        <v>3.32E-2</v>
      </c>
      <c r="O3224" s="189">
        <f t="shared" si="100"/>
        <v>43739</v>
      </c>
    </row>
    <row r="3225" spans="1:15" x14ac:dyDescent="0.25">
      <c r="A3225" s="105">
        <v>43746</v>
      </c>
      <c r="B3225" t="s">
        <v>71</v>
      </c>
      <c r="C3225" s="108">
        <v>3.1399999999999997E-2</v>
      </c>
      <c r="D3225" s="108">
        <v>3.2800000000000003E-2</v>
      </c>
      <c r="E3225" s="108">
        <v>3.6200000000000003E-2</v>
      </c>
      <c r="F3225" s="108">
        <v>3.3500000000000002E-2</v>
      </c>
      <c r="I3225" s="108">
        <v>2.9499999999999998E-2</v>
      </c>
      <c r="J3225" s="108">
        <v>3.04E-2</v>
      </c>
      <c r="K3225" s="108">
        <v>3.27E-2</v>
      </c>
      <c r="L3225" s="108">
        <v>3.8399999999999997E-2</v>
      </c>
      <c r="M3225" s="108">
        <v>3.3300000000000003E-2</v>
      </c>
      <c r="O3225" s="189">
        <f t="shared" si="100"/>
        <v>43739</v>
      </c>
    </row>
    <row r="3226" spans="1:15" x14ac:dyDescent="0.25">
      <c r="A3226" s="105">
        <v>43747</v>
      </c>
      <c r="B3226" t="s">
        <v>71</v>
      </c>
      <c r="C3226" s="108">
        <v>3.1899999999999998E-2</v>
      </c>
      <c r="D3226" s="108">
        <v>3.32E-2</v>
      </c>
      <c r="E3226" s="108">
        <v>3.6600000000000001E-2</v>
      </c>
      <c r="F3226" s="108">
        <v>3.39E-2</v>
      </c>
      <c r="I3226" s="108">
        <v>2.9499999999999998E-2</v>
      </c>
      <c r="J3226" s="108">
        <v>3.0800000000000001E-2</v>
      </c>
      <c r="K3226" s="108">
        <v>3.3099999999999997E-2</v>
      </c>
      <c r="L3226" s="108">
        <v>3.8800000000000001E-2</v>
      </c>
      <c r="M3226" s="108">
        <v>3.3599999999999998E-2</v>
      </c>
      <c r="O3226" s="189">
        <f t="shared" si="100"/>
        <v>43739</v>
      </c>
    </row>
    <row r="3227" spans="1:15" x14ac:dyDescent="0.25">
      <c r="A3227" s="105">
        <v>43748</v>
      </c>
      <c r="B3227" t="s">
        <v>71</v>
      </c>
      <c r="C3227" s="108">
        <v>3.2500000000000001E-2</v>
      </c>
      <c r="D3227" s="108">
        <v>3.3799999999999997E-2</v>
      </c>
      <c r="E3227" s="108">
        <v>3.7199999999999997E-2</v>
      </c>
      <c r="F3227" s="108">
        <v>3.4500000000000003E-2</v>
      </c>
      <c r="I3227" s="108">
        <v>3.0200000000000001E-2</v>
      </c>
      <c r="J3227" s="108">
        <v>3.1399999999999997E-2</v>
      </c>
      <c r="K3227" s="108">
        <v>3.3700000000000001E-2</v>
      </c>
      <c r="L3227" s="108">
        <v>3.9399999999999998E-2</v>
      </c>
      <c r="M3227" s="108">
        <v>3.4200000000000001E-2</v>
      </c>
      <c r="O3227" s="189">
        <f t="shared" si="100"/>
        <v>43739</v>
      </c>
    </row>
    <row r="3228" spans="1:15" x14ac:dyDescent="0.25">
      <c r="A3228" s="105">
        <v>43749</v>
      </c>
      <c r="B3228" t="s">
        <v>71</v>
      </c>
      <c r="C3228" s="108">
        <v>3.3000000000000002E-2</v>
      </c>
      <c r="D3228" s="108">
        <v>3.4299999999999997E-2</v>
      </c>
      <c r="E3228" s="108">
        <v>3.7699999999999997E-2</v>
      </c>
      <c r="F3228" s="108">
        <v>3.5000000000000003E-2</v>
      </c>
      <c r="I3228" s="108">
        <v>3.0599999999999999E-2</v>
      </c>
      <c r="J3228" s="108">
        <v>3.1800000000000002E-2</v>
      </c>
      <c r="K3228" s="108">
        <v>3.4099999999999998E-2</v>
      </c>
      <c r="L3228" s="108">
        <v>3.9800000000000002E-2</v>
      </c>
      <c r="M3228" s="108">
        <v>3.4599999999999999E-2</v>
      </c>
      <c r="O3228" s="189">
        <f t="shared" si="100"/>
        <v>43739</v>
      </c>
    </row>
    <row r="3229" spans="1:15" x14ac:dyDescent="0.25">
      <c r="A3229" s="105">
        <v>43753</v>
      </c>
      <c r="B3229" t="s">
        <v>71</v>
      </c>
      <c r="C3229" s="108">
        <v>3.3000000000000002E-2</v>
      </c>
      <c r="D3229" s="108">
        <v>3.44E-2</v>
      </c>
      <c r="E3229" s="108">
        <v>3.78E-2</v>
      </c>
      <c r="F3229" s="108">
        <v>3.5099999999999999E-2</v>
      </c>
      <c r="I3229" s="108">
        <v>3.0599999999999999E-2</v>
      </c>
      <c r="J3229" s="108">
        <v>3.1800000000000002E-2</v>
      </c>
      <c r="K3229" s="108">
        <v>3.4200000000000001E-2</v>
      </c>
      <c r="L3229" s="108">
        <v>3.9800000000000002E-2</v>
      </c>
      <c r="M3229" s="108">
        <v>3.4700000000000002E-2</v>
      </c>
      <c r="O3229" s="189">
        <f t="shared" si="100"/>
        <v>43739</v>
      </c>
    </row>
    <row r="3230" spans="1:15" x14ac:dyDescent="0.25">
      <c r="A3230" s="105">
        <v>43754</v>
      </c>
      <c r="B3230" t="s">
        <v>71</v>
      </c>
      <c r="C3230" s="108">
        <v>3.2800000000000003E-2</v>
      </c>
      <c r="D3230" s="108">
        <v>3.4299999999999997E-2</v>
      </c>
      <c r="E3230" s="108">
        <v>3.7600000000000001E-2</v>
      </c>
      <c r="F3230" s="108">
        <v>3.49E-2</v>
      </c>
      <c r="I3230" s="108">
        <v>3.0499999999999999E-2</v>
      </c>
      <c r="J3230" s="108">
        <v>3.1600000000000003E-2</v>
      </c>
      <c r="K3230" s="108">
        <v>3.4099999999999998E-2</v>
      </c>
      <c r="L3230" s="108">
        <v>3.9699999999999999E-2</v>
      </c>
      <c r="M3230" s="108">
        <v>3.4500000000000003E-2</v>
      </c>
      <c r="O3230" s="189">
        <f t="shared" si="100"/>
        <v>43739</v>
      </c>
    </row>
    <row r="3231" spans="1:15" x14ac:dyDescent="0.25">
      <c r="A3231" s="105">
        <v>43755</v>
      </c>
      <c r="B3231" t="s">
        <v>71</v>
      </c>
      <c r="C3231" s="108">
        <v>3.2800000000000003E-2</v>
      </c>
      <c r="D3231" s="108">
        <v>3.4299999999999997E-2</v>
      </c>
      <c r="E3231" s="108">
        <v>3.7699999999999997E-2</v>
      </c>
      <c r="F3231" s="108">
        <v>3.49E-2</v>
      </c>
      <c r="I3231" s="108">
        <v>3.04E-2</v>
      </c>
      <c r="J3231" s="108">
        <v>3.1600000000000003E-2</v>
      </c>
      <c r="K3231" s="108">
        <v>3.4099999999999998E-2</v>
      </c>
      <c r="L3231" s="108">
        <v>3.9699999999999999E-2</v>
      </c>
      <c r="M3231" s="108">
        <v>3.4500000000000003E-2</v>
      </c>
      <c r="O3231" s="189">
        <f t="shared" si="100"/>
        <v>43739</v>
      </c>
    </row>
    <row r="3232" spans="1:15" x14ac:dyDescent="0.25">
      <c r="A3232" s="105">
        <v>43756</v>
      </c>
      <c r="B3232" t="s">
        <v>71</v>
      </c>
      <c r="C3232" s="108">
        <v>3.27E-2</v>
      </c>
      <c r="D3232" s="108">
        <v>3.4299999999999997E-2</v>
      </c>
      <c r="E3232" s="108">
        <v>3.7699999999999997E-2</v>
      </c>
      <c r="F3232" s="108">
        <v>3.49E-2</v>
      </c>
      <c r="I3232" s="108">
        <v>3.0300000000000001E-2</v>
      </c>
      <c r="J3232" s="108">
        <v>3.15E-2</v>
      </c>
      <c r="K3232" s="108">
        <v>3.4099999999999998E-2</v>
      </c>
      <c r="L3232" s="108">
        <v>3.9699999999999999E-2</v>
      </c>
      <c r="M3232" s="108">
        <v>3.4500000000000003E-2</v>
      </c>
      <c r="O3232" s="189">
        <f t="shared" si="100"/>
        <v>43739</v>
      </c>
    </row>
    <row r="3233" spans="1:15" x14ac:dyDescent="0.25">
      <c r="A3233" s="105">
        <v>43759</v>
      </c>
      <c r="B3233" t="s">
        <v>71</v>
      </c>
      <c r="C3233" s="108">
        <v>3.3099999999999997E-2</v>
      </c>
      <c r="D3233" s="108">
        <v>3.4599999999999999E-2</v>
      </c>
      <c r="E3233" s="108">
        <v>3.7999999999999999E-2</v>
      </c>
      <c r="F3233" s="108">
        <v>3.5200000000000002E-2</v>
      </c>
      <c r="I3233" s="108">
        <v>3.04E-2</v>
      </c>
      <c r="J3233" s="108">
        <v>3.1899999999999998E-2</v>
      </c>
      <c r="K3233" s="108">
        <v>3.44E-2</v>
      </c>
      <c r="L3233" s="108">
        <v>3.9899999999999998E-2</v>
      </c>
      <c r="M3233" s="108">
        <v>3.4700000000000002E-2</v>
      </c>
      <c r="O3233" s="189">
        <f t="shared" si="100"/>
        <v>43739</v>
      </c>
    </row>
    <row r="3234" spans="1:15" x14ac:dyDescent="0.25">
      <c r="A3234" s="105">
        <v>43760</v>
      </c>
      <c r="B3234" t="s">
        <v>71</v>
      </c>
      <c r="C3234" s="108">
        <v>3.2800000000000003E-2</v>
      </c>
      <c r="D3234" s="108">
        <v>3.4099999999999998E-2</v>
      </c>
      <c r="E3234" s="108">
        <v>3.7699999999999997E-2</v>
      </c>
      <c r="F3234" s="108">
        <v>3.49E-2</v>
      </c>
      <c r="I3234" s="108">
        <v>3.0200000000000001E-2</v>
      </c>
      <c r="J3234" s="108">
        <v>3.15E-2</v>
      </c>
      <c r="K3234" s="108">
        <v>3.39E-2</v>
      </c>
      <c r="L3234" s="108">
        <v>3.95E-2</v>
      </c>
      <c r="M3234" s="108">
        <v>3.44E-2</v>
      </c>
      <c r="O3234" s="189">
        <f t="shared" si="100"/>
        <v>43739</v>
      </c>
    </row>
    <row r="3235" spans="1:15" x14ac:dyDescent="0.25">
      <c r="A3235" s="105">
        <v>43761</v>
      </c>
      <c r="B3235" t="s">
        <v>71</v>
      </c>
      <c r="C3235" s="108">
        <v>3.2800000000000003E-2</v>
      </c>
      <c r="D3235" s="108">
        <v>3.4099999999999998E-2</v>
      </c>
      <c r="E3235" s="108">
        <v>3.7600000000000001E-2</v>
      </c>
      <c r="F3235" s="108">
        <v>3.4799999999999998E-2</v>
      </c>
      <c r="I3235" s="108">
        <v>3.0099999999999998E-2</v>
      </c>
      <c r="J3235" s="108">
        <v>3.15E-2</v>
      </c>
      <c r="K3235" s="108">
        <v>3.4000000000000002E-2</v>
      </c>
      <c r="L3235" s="108">
        <v>3.95E-2</v>
      </c>
      <c r="M3235" s="108">
        <v>3.44E-2</v>
      </c>
      <c r="O3235" s="189">
        <f t="shared" si="100"/>
        <v>43739</v>
      </c>
    </row>
    <row r="3236" spans="1:15" x14ac:dyDescent="0.25">
      <c r="A3236" s="105">
        <v>43762</v>
      </c>
      <c r="B3236" t="s">
        <v>71</v>
      </c>
      <c r="C3236" s="108">
        <v>3.2599999999999997E-2</v>
      </c>
      <c r="D3236" s="108">
        <v>3.4099999999999998E-2</v>
      </c>
      <c r="E3236" s="108">
        <v>3.7499999999999999E-2</v>
      </c>
      <c r="F3236" s="108">
        <v>3.4700000000000002E-2</v>
      </c>
      <c r="I3236" s="108">
        <v>0.03</v>
      </c>
      <c r="J3236" s="108">
        <v>3.1399999999999997E-2</v>
      </c>
      <c r="K3236" s="108">
        <v>3.4000000000000002E-2</v>
      </c>
      <c r="L3236" s="108">
        <v>3.9399999999999998E-2</v>
      </c>
      <c r="M3236" s="108">
        <v>3.4299999999999997E-2</v>
      </c>
      <c r="O3236" s="189">
        <f t="shared" si="100"/>
        <v>43739</v>
      </c>
    </row>
    <row r="3237" spans="1:15" x14ac:dyDescent="0.25">
      <c r="A3237" s="105">
        <v>43763</v>
      </c>
      <c r="B3237" t="s">
        <v>71</v>
      </c>
      <c r="C3237" s="108">
        <v>3.2800000000000003E-2</v>
      </c>
      <c r="D3237" s="108">
        <v>3.44E-2</v>
      </c>
      <c r="E3237" s="108">
        <v>3.7699999999999997E-2</v>
      </c>
      <c r="F3237" s="108">
        <v>3.5000000000000003E-2</v>
      </c>
      <c r="I3237" s="108">
        <v>3.04E-2</v>
      </c>
      <c r="J3237" s="108">
        <v>3.1699999999999999E-2</v>
      </c>
      <c r="K3237" s="108">
        <v>3.4200000000000001E-2</v>
      </c>
      <c r="L3237" s="108">
        <v>3.9600000000000003E-2</v>
      </c>
      <c r="M3237" s="108">
        <v>3.4599999999999999E-2</v>
      </c>
      <c r="O3237" s="189">
        <f t="shared" si="100"/>
        <v>43739</v>
      </c>
    </row>
    <row r="3238" spans="1:15" x14ac:dyDescent="0.25">
      <c r="A3238" s="105">
        <v>43766</v>
      </c>
      <c r="B3238" t="s">
        <v>71</v>
      </c>
      <c r="C3238" s="108">
        <v>3.32E-2</v>
      </c>
      <c r="D3238" s="108">
        <v>3.5000000000000003E-2</v>
      </c>
      <c r="E3238" s="108">
        <v>3.8199999999999998E-2</v>
      </c>
      <c r="F3238" s="108">
        <v>3.5499999999999997E-2</v>
      </c>
      <c r="I3238" s="108">
        <v>3.0800000000000001E-2</v>
      </c>
      <c r="J3238" s="108">
        <v>3.2099999999999997E-2</v>
      </c>
      <c r="K3238" s="108">
        <v>3.4700000000000002E-2</v>
      </c>
      <c r="L3238" s="108">
        <v>4.0099999999999997E-2</v>
      </c>
      <c r="M3238" s="108">
        <v>3.5000000000000003E-2</v>
      </c>
      <c r="O3238" s="189">
        <f t="shared" si="100"/>
        <v>43739</v>
      </c>
    </row>
    <row r="3239" spans="1:15" x14ac:dyDescent="0.25">
      <c r="A3239" s="105">
        <v>43767</v>
      </c>
      <c r="B3239" t="s">
        <v>71</v>
      </c>
      <c r="C3239" s="108">
        <v>3.3000000000000002E-2</v>
      </c>
      <c r="D3239" s="108">
        <v>3.4700000000000002E-2</v>
      </c>
      <c r="E3239" s="108">
        <v>3.7999999999999999E-2</v>
      </c>
      <c r="F3239" s="108">
        <v>3.5200000000000002E-2</v>
      </c>
      <c r="I3239" s="108">
        <v>3.0700000000000002E-2</v>
      </c>
      <c r="J3239" s="108">
        <v>3.1899999999999998E-2</v>
      </c>
      <c r="K3239" s="108">
        <v>3.4500000000000003E-2</v>
      </c>
      <c r="L3239" s="108">
        <v>3.9899999999999998E-2</v>
      </c>
      <c r="M3239" s="108">
        <v>3.4799999999999998E-2</v>
      </c>
      <c r="O3239" s="189">
        <f t="shared" si="100"/>
        <v>43739</v>
      </c>
    </row>
    <row r="3240" spans="1:15" x14ac:dyDescent="0.25">
      <c r="A3240" s="105">
        <v>43768</v>
      </c>
      <c r="B3240" t="s">
        <v>71</v>
      </c>
      <c r="C3240" s="108">
        <v>3.2500000000000001E-2</v>
      </c>
      <c r="D3240" s="108">
        <v>3.4200000000000001E-2</v>
      </c>
      <c r="E3240" s="108">
        <v>3.7499999999999999E-2</v>
      </c>
      <c r="F3240" s="108">
        <v>3.4700000000000002E-2</v>
      </c>
      <c r="I3240" s="108">
        <v>3.0700000000000002E-2</v>
      </c>
      <c r="J3240" s="108">
        <v>3.1600000000000003E-2</v>
      </c>
      <c r="K3240" s="108">
        <v>3.4000000000000002E-2</v>
      </c>
      <c r="L3240" s="108">
        <v>3.95E-2</v>
      </c>
      <c r="M3240" s="108">
        <v>3.44E-2</v>
      </c>
      <c r="O3240" s="189">
        <f t="shared" si="100"/>
        <v>43739</v>
      </c>
    </row>
    <row r="3241" spans="1:15" x14ac:dyDescent="0.25">
      <c r="A3241" s="105">
        <v>43769</v>
      </c>
      <c r="B3241" t="s">
        <v>71</v>
      </c>
      <c r="C3241" s="108">
        <v>3.1600000000000003E-2</v>
      </c>
      <c r="D3241" s="108">
        <v>3.3300000000000003E-2</v>
      </c>
      <c r="E3241" s="108">
        <v>3.6700000000000003E-2</v>
      </c>
      <c r="F3241" s="108">
        <v>3.39E-2</v>
      </c>
      <c r="I3241" s="108">
        <v>2.9899999999999999E-2</v>
      </c>
      <c r="J3241" s="108">
        <v>3.0800000000000001E-2</v>
      </c>
      <c r="K3241" s="108">
        <v>3.32E-2</v>
      </c>
      <c r="L3241" s="108">
        <v>3.8699999999999998E-2</v>
      </c>
      <c r="M3241" s="108">
        <v>3.3700000000000001E-2</v>
      </c>
      <c r="O3241" s="189">
        <f t="shared" si="100"/>
        <v>43739</v>
      </c>
    </row>
    <row r="3242" spans="1:15" x14ac:dyDescent="0.25">
      <c r="A3242" s="105">
        <v>43770</v>
      </c>
      <c r="B3242" t="s">
        <v>71</v>
      </c>
      <c r="C3242" s="108">
        <v>3.2000000000000001E-2</v>
      </c>
      <c r="D3242" s="108">
        <v>3.3599999999999998E-2</v>
      </c>
      <c r="E3242" s="108">
        <v>3.6999999999999998E-2</v>
      </c>
      <c r="F3242" s="108">
        <v>3.4200000000000001E-2</v>
      </c>
      <c r="I3242" s="108">
        <v>3.0200000000000001E-2</v>
      </c>
      <c r="J3242" s="108">
        <v>3.1099999999999999E-2</v>
      </c>
      <c r="K3242" s="108">
        <v>3.3500000000000002E-2</v>
      </c>
      <c r="L3242" s="108">
        <v>3.8899999999999997E-2</v>
      </c>
      <c r="M3242" s="108">
        <v>3.39E-2</v>
      </c>
      <c r="O3242" s="189">
        <f t="shared" si="100"/>
        <v>43770</v>
      </c>
    </row>
    <row r="3243" spans="1:15" x14ac:dyDescent="0.25">
      <c r="A3243" s="105">
        <v>43773</v>
      </c>
      <c r="B3243" t="s">
        <v>71</v>
      </c>
      <c r="C3243" s="108">
        <v>3.2599999999999997E-2</v>
      </c>
      <c r="D3243" s="108">
        <v>3.4299999999999997E-2</v>
      </c>
      <c r="E3243" s="108">
        <v>3.7600000000000001E-2</v>
      </c>
      <c r="F3243" s="108">
        <v>3.4799999999999998E-2</v>
      </c>
      <c r="I3243" s="108">
        <v>3.0700000000000002E-2</v>
      </c>
      <c r="J3243" s="108">
        <v>3.1600000000000003E-2</v>
      </c>
      <c r="K3243" s="108">
        <v>3.4099999999999998E-2</v>
      </c>
      <c r="L3243" s="108">
        <v>3.95E-2</v>
      </c>
      <c r="M3243" s="108">
        <v>3.4500000000000003E-2</v>
      </c>
      <c r="O3243" s="189">
        <f t="shared" si="100"/>
        <v>43770</v>
      </c>
    </row>
    <row r="3244" spans="1:15" x14ac:dyDescent="0.25">
      <c r="A3244" s="105">
        <v>43774</v>
      </c>
      <c r="B3244" t="s">
        <v>71</v>
      </c>
      <c r="C3244" s="108">
        <v>3.32E-2</v>
      </c>
      <c r="D3244" s="108">
        <v>3.49E-2</v>
      </c>
      <c r="E3244" s="108">
        <v>3.8199999999999998E-2</v>
      </c>
      <c r="F3244" s="108">
        <v>3.5400000000000001E-2</v>
      </c>
      <c r="I3244" s="108">
        <v>3.1099999999999999E-2</v>
      </c>
      <c r="J3244" s="108">
        <v>3.2300000000000002E-2</v>
      </c>
      <c r="K3244" s="108">
        <v>3.4700000000000002E-2</v>
      </c>
      <c r="L3244" s="108">
        <v>4.0099999999999997E-2</v>
      </c>
      <c r="M3244" s="108">
        <v>3.5099999999999999E-2</v>
      </c>
      <c r="O3244" s="189">
        <f t="shared" si="100"/>
        <v>43770</v>
      </c>
    </row>
    <row r="3245" spans="1:15" x14ac:dyDescent="0.25">
      <c r="A3245" s="105">
        <v>43775</v>
      </c>
      <c r="B3245" t="s">
        <v>71</v>
      </c>
      <c r="C3245" s="108">
        <v>3.27E-2</v>
      </c>
      <c r="D3245" s="108">
        <v>3.44E-2</v>
      </c>
      <c r="E3245" s="108">
        <v>3.7600000000000001E-2</v>
      </c>
      <c r="F3245" s="108">
        <v>3.49E-2</v>
      </c>
      <c r="I3245" s="108">
        <v>3.0599999999999999E-2</v>
      </c>
      <c r="J3245" s="108">
        <v>3.1800000000000002E-2</v>
      </c>
      <c r="K3245" s="108">
        <v>3.4099999999999998E-2</v>
      </c>
      <c r="L3245" s="108">
        <v>3.95E-2</v>
      </c>
      <c r="M3245" s="108">
        <v>3.4599999999999999E-2</v>
      </c>
      <c r="O3245" s="189">
        <f t="shared" si="100"/>
        <v>43770</v>
      </c>
    </row>
    <row r="3246" spans="1:15" x14ac:dyDescent="0.25">
      <c r="A3246" s="105">
        <v>43776</v>
      </c>
      <c r="B3246" t="s">
        <v>71</v>
      </c>
      <c r="C3246" s="108">
        <v>3.3700000000000001E-2</v>
      </c>
      <c r="D3246" s="108">
        <v>3.5400000000000001E-2</v>
      </c>
      <c r="E3246" s="108">
        <v>3.8699999999999998E-2</v>
      </c>
      <c r="F3246" s="108">
        <v>3.5900000000000001E-2</v>
      </c>
      <c r="I3246" s="108">
        <v>3.15E-2</v>
      </c>
      <c r="J3246" s="108">
        <v>3.27E-2</v>
      </c>
      <c r="K3246" s="108">
        <v>3.5099999999999999E-2</v>
      </c>
      <c r="L3246" s="108">
        <v>4.0500000000000001E-2</v>
      </c>
      <c r="M3246" s="108">
        <v>3.5499999999999997E-2</v>
      </c>
      <c r="O3246" s="189">
        <f t="shared" si="100"/>
        <v>43770</v>
      </c>
    </row>
    <row r="3247" spans="1:15" x14ac:dyDescent="0.25">
      <c r="A3247" s="105">
        <v>43777</v>
      </c>
      <c r="B3247" t="s">
        <v>71</v>
      </c>
      <c r="C3247" s="108">
        <v>3.3799999999999997E-2</v>
      </c>
      <c r="D3247" s="108">
        <v>3.5499999999999997E-2</v>
      </c>
      <c r="E3247" s="108">
        <v>3.8800000000000001E-2</v>
      </c>
      <c r="F3247" s="108">
        <v>3.5999999999999997E-2</v>
      </c>
      <c r="I3247" s="108">
        <v>3.1699999999999999E-2</v>
      </c>
      <c r="J3247" s="108">
        <v>3.27E-2</v>
      </c>
      <c r="K3247" s="108">
        <v>3.5200000000000002E-2</v>
      </c>
      <c r="L3247" s="108">
        <v>4.0500000000000001E-2</v>
      </c>
      <c r="M3247" s="108">
        <v>3.56E-2</v>
      </c>
      <c r="O3247" s="189">
        <f t="shared" si="100"/>
        <v>43770</v>
      </c>
    </row>
    <row r="3248" spans="1:15" x14ac:dyDescent="0.25">
      <c r="A3248" s="105">
        <v>43781</v>
      </c>
      <c r="B3248" t="s">
        <v>71</v>
      </c>
      <c r="C3248" s="108">
        <v>3.3500000000000002E-2</v>
      </c>
      <c r="D3248" s="108">
        <v>3.5099999999999999E-2</v>
      </c>
      <c r="E3248" s="108">
        <v>3.8399999999999997E-2</v>
      </c>
      <c r="F3248" s="108">
        <v>3.5700000000000003E-2</v>
      </c>
      <c r="I3248" s="108">
        <v>3.1399999999999997E-2</v>
      </c>
      <c r="J3248" s="108">
        <v>3.2500000000000001E-2</v>
      </c>
      <c r="K3248" s="108">
        <v>3.4799999999999998E-2</v>
      </c>
      <c r="L3248" s="108">
        <v>4.02E-2</v>
      </c>
      <c r="M3248" s="108">
        <v>3.5299999999999998E-2</v>
      </c>
      <c r="O3248" s="189">
        <f t="shared" si="100"/>
        <v>43770</v>
      </c>
    </row>
    <row r="3249" spans="1:15" x14ac:dyDescent="0.25">
      <c r="A3249" s="105">
        <v>43782</v>
      </c>
      <c r="B3249" t="s">
        <v>71</v>
      </c>
      <c r="C3249" s="108">
        <v>3.32E-2</v>
      </c>
      <c r="D3249" s="108">
        <v>3.4799999999999998E-2</v>
      </c>
      <c r="E3249" s="108">
        <v>3.8100000000000002E-2</v>
      </c>
      <c r="F3249" s="108">
        <v>3.5400000000000001E-2</v>
      </c>
      <c r="I3249" s="108">
        <v>3.1399999999999997E-2</v>
      </c>
      <c r="J3249" s="108">
        <v>3.2199999999999999E-2</v>
      </c>
      <c r="K3249" s="108">
        <v>3.4500000000000003E-2</v>
      </c>
      <c r="L3249" s="108">
        <v>3.9899999999999998E-2</v>
      </c>
      <c r="M3249" s="108">
        <v>3.5000000000000003E-2</v>
      </c>
      <c r="O3249" s="189">
        <f t="shared" si="100"/>
        <v>43770</v>
      </c>
    </row>
    <row r="3250" spans="1:15" x14ac:dyDescent="0.25">
      <c r="A3250" s="105">
        <v>43783</v>
      </c>
      <c r="B3250" t="s">
        <v>71</v>
      </c>
      <c r="C3250" s="108">
        <v>3.27E-2</v>
      </c>
      <c r="D3250" s="108">
        <v>3.4299999999999997E-2</v>
      </c>
      <c r="E3250" s="108">
        <v>3.7600000000000001E-2</v>
      </c>
      <c r="F3250" s="108">
        <v>3.49E-2</v>
      </c>
      <c r="I3250" s="108">
        <v>3.0800000000000001E-2</v>
      </c>
      <c r="J3250" s="108">
        <v>3.1699999999999999E-2</v>
      </c>
      <c r="K3250" s="108">
        <v>3.4000000000000002E-2</v>
      </c>
      <c r="L3250" s="108">
        <v>3.95E-2</v>
      </c>
      <c r="M3250" s="108">
        <v>3.4500000000000003E-2</v>
      </c>
      <c r="O3250" s="189">
        <f t="shared" si="100"/>
        <v>43770</v>
      </c>
    </row>
    <row r="3251" spans="1:15" x14ac:dyDescent="0.25">
      <c r="A3251" s="105">
        <v>43784</v>
      </c>
      <c r="B3251" t="s">
        <v>71</v>
      </c>
      <c r="C3251" s="108">
        <v>3.2800000000000003E-2</v>
      </c>
      <c r="D3251" s="108">
        <v>3.4500000000000003E-2</v>
      </c>
      <c r="E3251" s="108">
        <v>3.78E-2</v>
      </c>
      <c r="F3251" s="108">
        <v>3.5000000000000003E-2</v>
      </c>
      <c r="I3251" s="108">
        <v>3.1E-2</v>
      </c>
      <c r="J3251" s="108">
        <v>3.1800000000000002E-2</v>
      </c>
      <c r="K3251" s="108">
        <v>3.4200000000000001E-2</v>
      </c>
      <c r="L3251" s="108">
        <v>3.9699999999999999E-2</v>
      </c>
      <c r="M3251" s="108">
        <v>3.4700000000000002E-2</v>
      </c>
      <c r="O3251" s="189">
        <f t="shared" si="100"/>
        <v>43770</v>
      </c>
    </row>
    <row r="3252" spans="1:15" x14ac:dyDescent="0.25">
      <c r="A3252" s="105">
        <v>43787</v>
      </c>
      <c r="B3252" t="s">
        <v>71</v>
      </c>
      <c r="C3252" s="108">
        <v>3.27E-2</v>
      </c>
      <c r="D3252" s="108">
        <v>3.44E-2</v>
      </c>
      <c r="E3252" s="108">
        <v>3.7699999999999997E-2</v>
      </c>
      <c r="F3252" s="108">
        <v>3.49E-2</v>
      </c>
      <c r="I3252" s="108">
        <v>3.0800000000000001E-2</v>
      </c>
      <c r="J3252" s="108">
        <v>3.1699999999999999E-2</v>
      </c>
      <c r="K3252" s="108">
        <v>3.4099999999999998E-2</v>
      </c>
      <c r="L3252" s="108">
        <v>3.95E-2</v>
      </c>
      <c r="M3252" s="108">
        <v>3.4500000000000003E-2</v>
      </c>
      <c r="O3252" s="189">
        <f t="shared" si="100"/>
        <v>43770</v>
      </c>
    </row>
    <row r="3253" spans="1:15" x14ac:dyDescent="0.25">
      <c r="A3253" s="105">
        <v>43788</v>
      </c>
      <c r="B3253" t="s">
        <v>71</v>
      </c>
      <c r="C3253" s="108">
        <v>3.2300000000000002E-2</v>
      </c>
      <c r="D3253" s="108">
        <v>3.4000000000000002E-2</v>
      </c>
      <c r="E3253" s="108">
        <v>3.73E-2</v>
      </c>
      <c r="F3253" s="108">
        <v>3.4500000000000003E-2</v>
      </c>
      <c r="I3253" s="108">
        <v>3.04E-2</v>
      </c>
      <c r="J3253" s="108">
        <v>3.1300000000000001E-2</v>
      </c>
      <c r="K3253" s="108">
        <v>3.3700000000000001E-2</v>
      </c>
      <c r="L3253" s="108">
        <v>3.9199999999999999E-2</v>
      </c>
      <c r="M3253" s="108">
        <v>3.4200000000000001E-2</v>
      </c>
      <c r="O3253" s="189">
        <f t="shared" si="100"/>
        <v>43770</v>
      </c>
    </row>
    <row r="3254" spans="1:15" x14ac:dyDescent="0.25">
      <c r="A3254" s="105">
        <v>43789</v>
      </c>
      <c r="B3254" t="s">
        <v>71</v>
      </c>
      <c r="C3254" s="108">
        <v>3.1800000000000002E-2</v>
      </c>
      <c r="D3254" s="108">
        <v>3.3599999999999998E-2</v>
      </c>
      <c r="E3254" s="108">
        <v>3.6999999999999998E-2</v>
      </c>
      <c r="F3254" s="108">
        <v>3.4099999999999998E-2</v>
      </c>
      <c r="I3254" s="108">
        <v>3.0300000000000001E-2</v>
      </c>
      <c r="J3254" s="108">
        <v>3.09E-2</v>
      </c>
      <c r="K3254" s="108">
        <v>3.3300000000000003E-2</v>
      </c>
      <c r="L3254" s="108">
        <v>3.8899999999999997E-2</v>
      </c>
      <c r="M3254" s="108">
        <v>3.3799999999999997E-2</v>
      </c>
      <c r="O3254" s="189">
        <f t="shared" si="100"/>
        <v>43770</v>
      </c>
    </row>
    <row r="3255" spans="1:15" x14ac:dyDescent="0.25">
      <c r="A3255" s="105">
        <v>43790</v>
      </c>
      <c r="B3255" t="s">
        <v>71</v>
      </c>
      <c r="C3255" s="108">
        <v>3.2199999999999999E-2</v>
      </c>
      <c r="D3255" s="108">
        <v>3.4000000000000002E-2</v>
      </c>
      <c r="E3255" s="108">
        <v>3.73E-2</v>
      </c>
      <c r="F3255" s="108">
        <v>3.4500000000000003E-2</v>
      </c>
      <c r="I3255" s="108">
        <v>3.04E-2</v>
      </c>
      <c r="J3255" s="108">
        <v>3.1300000000000001E-2</v>
      </c>
      <c r="K3255" s="108">
        <v>3.3700000000000001E-2</v>
      </c>
      <c r="L3255" s="108">
        <v>3.9199999999999999E-2</v>
      </c>
      <c r="M3255" s="108">
        <v>3.4200000000000001E-2</v>
      </c>
      <c r="O3255" s="189">
        <f t="shared" si="100"/>
        <v>43770</v>
      </c>
    </row>
    <row r="3256" spans="1:15" x14ac:dyDescent="0.25">
      <c r="A3256" s="105">
        <v>43791</v>
      </c>
      <c r="B3256" t="s">
        <v>71</v>
      </c>
      <c r="C3256" s="108">
        <v>3.2099999999999997E-2</v>
      </c>
      <c r="D3256" s="108">
        <v>3.39E-2</v>
      </c>
      <c r="E3256" s="108">
        <v>3.73E-2</v>
      </c>
      <c r="F3256" s="108">
        <v>3.44E-2</v>
      </c>
      <c r="I3256" s="108">
        <v>3.0300000000000001E-2</v>
      </c>
      <c r="J3256" s="108">
        <v>3.1199999999999999E-2</v>
      </c>
      <c r="K3256" s="108">
        <v>3.3599999999999998E-2</v>
      </c>
      <c r="L3256" s="108">
        <v>3.9100000000000003E-2</v>
      </c>
      <c r="M3256" s="108">
        <v>3.4099999999999998E-2</v>
      </c>
      <c r="O3256" s="189">
        <f t="shared" si="100"/>
        <v>43770</v>
      </c>
    </row>
    <row r="3257" spans="1:15" x14ac:dyDescent="0.25">
      <c r="A3257" s="105">
        <v>43794</v>
      </c>
      <c r="B3257" t="s">
        <v>71</v>
      </c>
      <c r="C3257" s="108">
        <v>3.1800000000000002E-2</v>
      </c>
      <c r="D3257" s="108">
        <v>3.3700000000000001E-2</v>
      </c>
      <c r="E3257" s="108">
        <v>3.7100000000000001E-2</v>
      </c>
      <c r="F3257" s="108">
        <v>3.4200000000000001E-2</v>
      </c>
      <c r="I3257" s="108">
        <v>2.9899999999999999E-2</v>
      </c>
      <c r="J3257" s="108">
        <v>3.1E-2</v>
      </c>
      <c r="K3257" s="108">
        <v>3.3399999999999999E-2</v>
      </c>
      <c r="L3257" s="108">
        <v>3.8899999999999997E-2</v>
      </c>
      <c r="M3257" s="108">
        <v>3.3799999999999997E-2</v>
      </c>
      <c r="O3257" s="189">
        <f t="shared" si="100"/>
        <v>43770</v>
      </c>
    </row>
    <row r="3258" spans="1:15" x14ac:dyDescent="0.25">
      <c r="A3258" s="105">
        <v>43795</v>
      </c>
      <c r="B3258" t="s">
        <v>71</v>
      </c>
      <c r="C3258" s="108">
        <v>3.15E-2</v>
      </c>
      <c r="D3258" s="108">
        <v>3.3300000000000003E-2</v>
      </c>
      <c r="E3258" s="108">
        <v>3.6700000000000003E-2</v>
      </c>
      <c r="F3258" s="108">
        <v>3.3799999999999997E-2</v>
      </c>
      <c r="I3258" s="108">
        <v>2.9499999999999998E-2</v>
      </c>
      <c r="J3258" s="108">
        <v>3.0599999999999999E-2</v>
      </c>
      <c r="K3258" s="108">
        <v>3.3000000000000002E-2</v>
      </c>
      <c r="L3258" s="108">
        <v>3.85E-2</v>
      </c>
      <c r="M3258" s="108">
        <v>3.3399999999999999E-2</v>
      </c>
      <c r="O3258" s="189">
        <f t="shared" si="100"/>
        <v>43770</v>
      </c>
    </row>
    <row r="3259" spans="1:15" x14ac:dyDescent="0.25">
      <c r="A3259" s="105">
        <v>43796</v>
      </c>
      <c r="B3259" t="s">
        <v>71</v>
      </c>
      <c r="C3259" s="108">
        <v>3.1600000000000003E-2</v>
      </c>
      <c r="D3259" s="108">
        <v>3.3500000000000002E-2</v>
      </c>
      <c r="E3259" s="108">
        <v>3.6799999999999999E-2</v>
      </c>
      <c r="F3259" s="108">
        <v>3.4000000000000002E-2</v>
      </c>
      <c r="I3259" s="108">
        <v>2.9399999999999999E-2</v>
      </c>
      <c r="J3259" s="108">
        <v>3.0700000000000002E-2</v>
      </c>
      <c r="K3259" s="108">
        <v>3.32E-2</v>
      </c>
      <c r="L3259" s="108">
        <v>3.8600000000000002E-2</v>
      </c>
      <c r="M3259" s="108">
        <v>3.3599999999999998E-2</v>
      </c>
      <c r="O3259" s="189">
        <f t="shared" si="100"/>
        <v>43770</v>
      </c>
    </row>
    <row r="3260" spans="1:15" x14ac:dyDescent="0.25">
      <c r="A3260" s="105">
        <v>43798</v>
      </c>
      <c r="B3260" t="s">
        <v>71</v>
      </c>
      <c r="C3260" s="108">
        <v>3.1699999999999999E-2</v>
      </c>
      <c r="D3260" s="108">
        <v>3.3599999999999998E-2</v>
      </c>
      <c r="E3260" s="108">
        <v>3.6900000000000002E-2</v>
      </c>
      <c r="F3260" s="108">
        <v>3.4099999999999998E-2</v>
      </c>
      <c r="I3260" s="108">
        <v>2.9499999999999998E-2</v>
      </c>
      <c r="J3260" s="108">
        <v>3.0800000000000001E-2</v>
      </c>
      <c r="K3260" s="108">
        <v>3.3300000000000003E-2</v>
      </c>
      <c r="L3260" s="108">
        <v>3.8600000000000002E-2</v>
      </c>
      <c r="M3260" s="108">
        <v>3.3599999999999998E-2</v>
      </c>
      <c r="O3260" s="189">
        <f t="shared" si="100"/>
        <v>43770</v>
      </c>
    </row>
    <row r="3261" spans="1:15" x14ac:dyDescent="0.25">
      <c r="A3261" s="105">
        <v>43801</v>
      </c>
      <c r="B3261" t="s">
        <v>71</v>
      </c>
      <c r="C3261" s="108">
        <v>3.2500000000000001E-2</v>
      </c>
      <c r="D3261" s="108">
        <v>3.4299999999999997E-2</v>
      </c>
      <c r="E3261" s="108">
        <v>3.7699999999999997E-2</v>
      </c>
      <c r="F3261" s="108">
        <v>3.4799999999999998E-2</v>
      </c>
      <c r="I3261" s="108">
        <v>3.0300000000000001E-2</v>
      </c>
      <c r="J3261" s="108">
        <v>3.1399999999999997E-2</v>
      </c>
      <c r="K3261" s="108">
        <v>3.4000000000000002E-2</v>
      </c>
      <c r="L3261" s="108">
        <v>3.9399999999999998E-2</v>
      </c>
      <c r="M3261" s="108">
        <v>3.44E-2</v>
      </c>
      <c r="O3261" s="189">
        <f t="shared" si="100"/>
        <v>43800</v>
      </c>
    </row>
    <row r="3262" spans="1:15" x14ac:dyDescent="0.25">
      <c r="A3262" s="105">
        <v>43802</v>
      </c>
      <c r="B3262" t="s">
        <v>71</v>
      </c>
      <c r="C3262" s="108">
        <v>3.15E-2</v>
      </c>
      <c r="D3262" s="108">
        <v>3.3399999999999999E-2</v>
      </c>
      <c r="E3262" s="108">
        <v>3.6600000000000001E-2</v>
      </c>
      <c r="F3262" s="108">
        <v>3.3799999999999997E-2</v>
      </c>
      <c r="I3262" s="108">
        <v>2.9600000000000001E-2</v>
      </c>
      <c r="J3262" s="108">
        <v>3.0499999999999999E-2</v>
      </c>
      <c r="K3262" s="108">
        <v>3.3000000000000002E-2</v>
      </c>
      <c r="L3262" s="108">
        <v>3.8300000000000001E-2</v>
      </c>
      <c r="M3262" s="108">
        <v>3.3399999999999999E-2</v>
      </c>
      <c r="O3262" s="189">
        <f t="shared" si="100"/>
        <v>43800</v>
      </c>
    </row>
    <row r="3263" spans="1:15" x14ac:dyDescent="0.25">
      <c r="A3263" s="105">
        <v>43803</v>
      </c>
      <c r="B3263" t="s">
        <v>71</v>
      </c>
      <c r="C3263" s="108">
        <v>3.2199999999999999E-2</v>
      </c>
      <c r="D3263" s="108">
        <v>3.39E-2</v>
      </c>
      <c r="E3263" s="108">
        <v>3.7199999999999997E-2</v>
      </c>
      <c r="F3263" s="108">
        <v>3.44E-2</v>
      </c>
      <c r="I3263" s="108">
        <v>3.0200000000000001E-2</v>
      </c>
      <c r="J3263" s="108">
        <v>3.1099999999999999E-2</v>
      </c>
      <c r="K3263" s="108">
        <v>3.3500000000000002E-2</v>
      </c>
      <c r="L3263" s="108">
        <v>3.8800000000000001E-2</v>
      </c>
      <c r="M3263" s="108">
        <v>3.39E-2</v>
      </c>
      <c r="O3263" s="189">
        <f t="shared" si="100"/>
        <v>43800</v>
      </c>
    </row>
    <row r="3264" spans="1:15" x14ac:dyDescent="0.25">
      <c r="A3264" s="105">
        <v>43804</v>
      </c>
      <c r="B3264" t="s">
        <v>71</v>
      </c>
      <c r="C3264" s="108">
        <v>3.2199999999999999E-2</v>
      </c>
      <c r="D3264" s="108">
        <v>3.39E-2</v>
      </c>
      <c r="E3264" s="108">
        <v>3.7199999999999997E-2</v>
      </c>
      <c r="F3264" s="108">
        <v>3.44E-2</v>
      </c>
      <c r="I3264" s="108">
        <v>3.0099999999999998E-2</v>
      </c>
      <c r="J3264" s="108">
        <v>3.1099999999999999E-2</v>
      </c>
      <c r="K3264" s="108">
        <v>3.3599999999999998E-2</v>
      </c>
      <c r="L3264" s="108">
        <v>3.8899999999999997E-2</v>
      </c>
      <c r="M3264" s="108">
        <v>3.39E-2</v>
      </c>
      <c r="O3264" s="189">
        <f t="shared" si="100"/>
        <v>43800</v>
      </c>
    </row>
    <row r="3265" spans="1:15" x14ac:dyDescent="0.25">
      <c r="A3265" s="105">
        <v>43805</v>
      </c>
      <c r="B3265" t="s">
        <v>71</v>
      </c>
      <c r="C3265" s="108">
        <v>3.2399999999999998E-2</v>
      </c>
      <c r="D3265" s="108">
        <v>3.4099999999999998E-2</v>
      </c>
      <c r="E3265" s="108">
        <v>3.7400000000000003E-2</v>
      </c>
      <c r="F3265" s="108">
        <v>3.4599999999999999E-2</v>
      </c>
      <c r="I3265" s="108">
        <v>3.0300000000000001E-2</v>
      </c>
      <c r="J3265" s="108">
        <v>3.1300000000000001E-2</v>
      </c>
      <c r="K3265" s="108">
        <v>3.3799999999999997E-2</v>
      </c>
      <c r="L3265" s="108">
        <v>3.9100000000000003E-2</v>
      </c>
      <c r="M3265" s="108">
        <v>3.4200000000000001E-2</v>
      </c>
      <c r="O3265" s="189">
        <f t="shared" si="100"/>
        <v>43800</v>
      </c>
    </row>
    <row r="3266" spans="1:15" x14ac:dyDescent="0.25">
      <c r="A3266" s="105">
        <v>43809</v>
      </c>
      <c r="B3266" t="s">
        <v>71</v>
      </c>
      <c r="C3266" s="108">
        <v>3.1899999999999998E-2</v>
      </c>
      <c r="D3266" s="108">
        <v>3.3799999999999997E-2</v>
      </c>
      <c r="E3266" s="108">
        <v>3.6999999999999998E-2</v>
      </c>
      <c r="F3266" s="108">
        <v>3.4200000000000001E-2</v>
      </c>
      <c r="I3266" s="108">
        <v>0.03</v>
      </c>
      <c r="J3266" s="108">
        <v>3.09E-2</v>
      </c>
      <c r="K3266" s="108">
        <v>3.3399999999999999E-2</v>
      </c>
      <c r="L3266" s="108">
        <v>3.8600000000000002E-2</v>
      </c>
      <c r="M3266" s="108">
        <v>3.3799999999999997E-2</v>
      </c>
      <c r="O3266" s="189">
        <f t="shared" si="100"/>
        <v>43800</v>
      </c>
    </row>
    <row r="3267" spans="1:15" x14ac:dyDescent="0.25">
      <c r="A3267" s="105">
        <v>43810</v>
      </c>
      <c r="B3267" t="s">
        <v>71</v>
      </c>
      <c r="C3267" s="108">
        <v>3.15E-2</v>
      </c>
      <c r="D3267" s="108">
        <v>3.3399999999999999E-2</v>
      </c>
      <c r="E3267" s="108">
        <v>3.6700000000000003E-2</v>
      </c>
      <c r="F3267" s="108">
        <v>3.39E-2</v>
      </c>
      <c r="I3267" s="108">
        <v>2.9700000000000001E-2</v>
      </c>
      <c r="J3267" s="108">
        <v>3.0599999999999999E-2</v>
      </c>
      <c r="K3267" s="108">
        <v>3.3099999999999997E-2</v>
      </c>
      <c r="L3267" s="108">
        <v>3.8300000000000001E-2</v>
      </c>
      <c r="M3267" s="108">
        <v>3.3500000000000002E-2</v>
      </c>
      <c r="O3267" s="189">
        <f t="shared" si="100"/>
        <v>43800</v>
      </c>
    </row>
    <row r="3268" spans="1:15" x14ac:dyDescent="0.25">
      <c r="A3268" s="105">
        <v>43811</v>
      </c>
      <c r="B3268" t="s">
        <v>71</v>
      </c>
      <c r="C3268" s="108">
        <v>3.2399999999999998E-2</v>
      </c>
      <c r="D3268" s="108">
        <v>3.4299999999999997E-2</v>
      </c>
      <c r="E3268" s="108">
        <v>3.7699999999999997E-2</v>
      </c>
      <c r="F3268" s="108">
        <v>3.4799999999999998E-2</v>
      </c>
      <c r="I3268" s="108">
        <v>3.0499999999999999E-2</v>
      </c>
      <c r="J3268" s="108">
        <v>3.15E-2</v>
      </c>
      <c r="K3268" s="108">
        <v>3.4000000000000002E-2</v>
      </c>
      <c r="L3268" s="108">
        <v>3.9199999999999999E-2</v>
      </c>
      <c r="M3268" s="108">
        <v>3.44E-2</v>
      </c>
      <c r="O3268" s="189">
        <f t="shared" si="100"/>
        <v>43800</v>
      </c>
    </row>
    <row r="3269" spans="1:15" x14ac:dyDescent="0.25">
      <c r="A3269" s="105">
        <v>43812</v>
      </c>
      <c r="B3269" t="s">
        <v>71</v>
      </c>
      <c r="C3269" s="108">
        <v>3.1699999999999999E-2</v>
      </c>
      <c r="D3269" s="108">
        <v>3.3599999999999998E-2</v>
      </c>
      <c r="E3269" s="108">
        <v>3.6799999999999999E-2</v>
      </c>
      <c r="F3269" s="108">
        <v>3.4000000000000002E-2</v>
      </c>
      <c r="I3269" s="108">
        <v>2.9700000000000001E-2</v>
      </c>
      <c r="J3269" s="108">
        <v>3.0700000000000002E-2</v>
      </c>
      <c r="K3269" s="108">
        <v>3.32E-2</v>
      </c>
      <c r="L3269" s="108">
        <v>3.8399999999999997E-2</v>
      </c>
      <c r="M3269" s="108">
        <v>3.3500000000000002E-2</v>
      </c>
      <c r="O3269" s="189">
        <f t="shared" ref="O3269:O3332" si="101">DATE(YEAR(A3269),MONTH(A3269),1)</f>
        <v>43800</v>
      </c>
    </row>
    <row r="3270" spans="1:15" x14ac:dyDescent="0.25">
      <c r="A3270" s="105">
        <v>43815</v>
      </c>
      <c r="B3270" t="s">
        <v>71</v>
      </c>
      <c r="C3270" s="108">
        <v>3.2300000000000002E-2</v>
      </c>
      <c r="D3270" s="108">
        <v>3.4099999999999998E-2</v>
      </c>
      <c r="E3270" s="108">
        <v>3.7400000000000003E-2</v>
      </c>
      <c r="F3270" s="108">
        <v>3.4599999999999999E-2</v>
      </c>
      <c r="I3270" s="108">
        <v>3.0200000000000001E-2</v>
      </c>
      <c r="J3270" s="108">
        <v>3.1199999999999999E-2</v>
      </c>
      <c r="K3270" s="108">
        <v>3.3700000000000001E-2</v>
      </c>
      <c r="L3270" s="108">
        <v>3.8899999999999997E-2</v>
      </c>
      <c r="M3270" s="108">
        <v>3.4099999999999998E-2</v>
      </c>
      <c r="O3270" s="189">
        <f t="shared" si="101"/>
        <v>43800</v>
      </c>
    </row>
    <row r="3271" spans="1:15" x14ac:dyDescent="0.25">
      <c r="A3271" s="105">
        <v>43816</v>
      </c>
      <c r="B3271" t="s">
        <v>71</v>
      </c>
      <c r="C3271" s="108">
        <v>3.2300000000000002E-2</v>
      </c>
      <c r="D3271" s="108">
        <v>3.4099999999999998E-2</v>
      </c>
      <c r="E3271" s="108">
        <v>3.7400000000000003E-2</v>
      </c>
      <c r="F3271" s="108">
        <v>3.4599999999999999E-2</v>
      </c>
      <c r="I3271" s="108">
        <v>2.9899999999999999E-2</v>
      </c>
      <c r="J3271" s="108">
        <v>3.1099999999999999E-2</v>
      </c>
      <c r="K3271" s="108">
        <v>3.3700000000000001E-2</v>
      </c>
      <c r="L3271" s="108">
        <v>3.8800000000000001E-2</v>
      </c>
      <c r="M3271" s="108">
        <v>3.4000000000000002E-2</v>
      </c>
      <c r="O3271" s="189">
        <f t="shared" si="101"/>
        <v>43800</v>
      </c>
    </row>
    <row r="3272" spans="1:15" x14ac:dyDescent="0.25">
      <c r="A3272" s="105">
        <v>43817</v>
      </c>
      <c r="B3272" t="s">
        <v>71</v>
      </c>
      <c r="C3272" s="108">
        <v>3.2599999999999997E-2</v>
      </c>
      <c r="D3272" s="108">
        <v>3.4299999999999997E-2</v>
      </c>
      <c r="E3272" s="108">
        <v>3.7499999999999999E-2</v>
      </c>
      <c r="F3272" s="108">
        <v>3.4799999999999998E-2</v>
      </c>
      <c r="I3272" s="108">
        <v>3.0300000000000001E-2</v>
      </c>
      <c r="J3272" s="108">
        <v>3.1399999999999997E-2</v>
      </c>
      <c r="K3272" s="108">
        <v>3.39E-2</v>
      </c>
      <c r="L3272" s="108">
        <v>3.9E-2</v>
      </c>
      <c r="M3272" s="108">
        <v>3.4200000000000001E-2</v>
      </c>
      <c r="O3272" s="189">
        <f t="shared" si="101"/>
        <v>43800</v>
      </c>
    </row>
    <row r="3273" spans="1:15" x14ac:dyDescent="0.25">
      <c r="A3273" s="105">
        <v>43818</v>
      </c>
      <c r="B3273" t="s">
        <v>71</v>
      </c>
      <c r="C3273" s="108">
        <v>3.2399999999999998E-2</v>
      </c>
      <c r="D3273" s="108">
        <v>3.4200000000000001E-2</v>
      </c>
      <c r="E3273" s="108">
        <v>3.7400000000000003E-2</v>
      </c>
      <c r="F3273" s="108">
        <v>3.4700000000000002E-2</v>
      </c>
      <c r="I3273" s="108">
        <v>3.0099999999999998E-2</v>
      </c>
      <c r="J3273" s="108">
        <v>3.1199999999999999E-2</v>
      </c>
      <c r="K3273" s="108">
        <v>3.3799999999999997E-2</v>
      </c>
      <c r="L3273" s="108">
        <v>3.8800000000000001E-2</v>
      </c>
      <c r="M3273" s="108">
        <v>3.4099999999999998E-2</v>
      </c>
      <c r="O3273" s="189">
        <f t="shared" si="101"/>
        <v>43800</v>
      </c>
    </row>
    <row r="3274" spans="1:15" x14ac:dyDescent="0.25">
      <c r="A3274" s="105">
        <v>43819</v>
      </c>
      <c r="B3274" t="s">
        <v>71</v>
      </c>
      <c r="C3274" s="108">
        <v>3.2500000000000001E-2</v>
      </c>
      <c r="D3274" s="108">
        <v>3.4099999999999998E-2</v>
      </c>
      <c r="E3274" s="108">
        <v>3.7400000000000003E-2</v>
      </c>
      <c r="F3274" s="108">
        <v>3.4700000000000002E-2</v>
      </c>
      <c r="I3274" s="108">
        <v>3.0099999999999998E-2</v>
      </c>
      <c r="J3274" s="108">
        <v>3.1300000000000001E-2</v>
      </c>
      <c r="K3274" s="108">
        <v>3.3700000000000001E-2</v>
      </c>
      <c r="L3274" s="108">
        <v>3.8800000000000001E-2</v>
      </c>
      <c r="M3274" s="108">
        <v>3.4099999999999998E-2</v>
      </c>
      <c r="O3274" s="189">
        <f t="shared" si="101"/>
        <v>43800</v>
      </c>
    </row>
    <row r="3275" spans="1:15" x14ac:dyDescent="0.25">
      <c r="A3275" s="105">
        <v>43822</v>
      </c>
      <c r="B3275" t="s">
        <v>71</v>
      </c>
      <c r="C3275" s="108">
        <v>3.2599999999999997E-2</v>
      </c>
      <c r="D3275" s="108">
        <v>3.4200000000000001E-2</v>
      </c>
      <c r="E3275" s="108">
        <v>3.7499999999999999E-2</v>
      </c>
      <c r="F3275" s="108">
        <v>3.4799999999999998E-2</v>
      </c>
      <c r="I3275" s="108">
        <v>3.0200000000000001E-2</v>
      </c>
      <c r="J3275" s="108">
        <v>3.1399999999999997E-2</v>
      </c>
      <c r="K3275" s="108">
        <v>3.39E-2</v>
      </c>
      <c r="L3275" s="108">
        <v>3.8899999999999997E-2</v>
      </c>
      <c r="M3275" s="108">
        <v>3.4200000000000001E-2</v>
      </c>
      <c r="O3275" s="189">
        <f t="shared" si="101"/>
        <v>43800</v>
      </c>
    </row>
    <row r="3276" spans="1:15" x14ac:dyDescent="0.25">
      <c r="A3276" s="105">
        <v>43823</v>
      </c>
      <c r="B3276" t="s">
        <v>71</v>
      </c>
      <c r="C3276" s="108">
        <v>3.2300000000000002E-2</v>
      </c>
      <c r="D3276" s="108">
        <v>3.4000000000000002E-2</v>
      </c>
      <c r="E3276" s="108">
        <v>3.73E-2</v>
      </c>
      <c r="F3276" s="108">
        <v>3.4500000000000003E-2</v>
      </c>
      <c r="I3276" s="108">
        <v>2.9899999999999999E-2</v>
      </c>
      <c r="J3276" s="108">
        <v>3.1099999999999999E-2</v>
      </c>
      <c r="K3276" s="108">
        <v>3.3599999999999998E-2</v>
      </c>
      <c r="L3276" s="108">
        <v>3.8699999999999998E-2</v>
      </c>
      <c r="M3276" s="108">
        <v>3.39E-2</v>
      </c>
      <c r="O3276" s="189">
        <f t="shared" si="101"/>
        <v>43800</v>
      </c>
    </row>
    <row r="3277" spans="1:15" x14ac:dyDescent="0.25">
      <c r="A3277" s="105">
        <v>43825</v>
      </c>
      <c r="B3277" t="s">
        <v>71</v>
      </c>
      <c r="C3277" s="108">
        <v>3.2300000000000002E-2</v>
      </c>
      <c r="D3277" s="108">
        <v>3.4000000000000002E-2</v>
      </c>
      <c r="E3277" s="108">
        <v>3.73E-2</v>
      </c>
      <c r="F3277" s="108">
        <v>3.4500000000000003E-2</v>
      </c>
      <c r="I3277" s="108">
        <v>0.03</v>
      </c>
      <c r="J3277" s="108">
        <v>3.1099999999999999E-2</v>
      </c>
      <c r="K3277" s="108">
        <v>3.3599999999999998E-2</v>
      </c>
      <c r="L3277" s="108">
        <v>3.8699999999999998E-2</v>
      </c>
      <c r="M3277" s="108">
        <v>3.39E-2</v>
      </c>
      <c r="O3277" s="189">
        <f t="shared" si="101"/>
        <v>43800</v>
      </c>
    </row>
    <row r="3278" spans="1:15" x14ac:dyDescent="0.25">
      <c r="A3278" s="105">
        <v>43826</v>
      </c>
      <c r="B3278" t="s">
        <v>71</v>
      </c>
      <c r="C3278" s="108">
        <v>3.2099999999999997E-2</v>
      </c>
      <c r="D3278" s="108">
        <v>3.3799999999999997E-2</v>
      </c>
      <c r="E3278" s="108">
        <v>3.6999999999999998E-2</v>
      </c>
      <c r="F3278" s="108">
        <v>3.4299999999999997E-2</v>
      </c>
      <c r="I3278" s="108">
        <v>2.98E-2</v>
      </c>
      <c r="J3278" s="108">
        <v>3.09E-2</v>
      </c>
      <c r="K3278" s="108">
        <v>3.3399999999999999E-2</v>
      </c>
      <c r="L3278" s="108">
        <v>3.8399999999999997E-2</v>
      </c>
      <c r="M3278" s="108">
        <v>3.3700000000000001E-2</v>
      </c>
      <c r="O3278" s="189">
        <f t="shared" si="101"/>
        <v>43800</v>
      </c>
    </row>
    <row r="3279" spans="1:15" x14ac:dyDescent="0.25">
      <c r="A3279" s="105">
        <v>43829</v>
      </c>
      <c r="B3279" t="s">
        <v>71</v>
      </c>
      <c r="C3279" s="108">
        <v>3.2300000000000002E-2</v>
      </c>
      <c r="D3279" s="108">
        <v>3.4099999999999998E-2</v>
      </c>
      <c r="E3279" s="108">
        <v>3.73E-2</v>
      </c>
      <c r="F3279" s="108">
        <v>3.4599999999999999E-2</v>
      </c>
      <c r="I3279" s="108">
        <v>3.0200000000000001E-2</v>
      </c>
      <c r="J3279" s="108">
        <v>3.1099999999999999E-2</v>
      </c>
      <c r="K3279" s="108">
        <v>3.3700000000000001E-2</v>
      </c>
      <c r="L3279" s="108">
        <v>3.8699999999999998E-2</v>
      </c>
      <c r="M3279" s="108">
        <v>3.4000000000000002E-2</v>
      </c>
      <c r="O3279" s="189">
        <f t="shared" si="101"/>
        <v>43800</v>
      </c>
    </row>
    <row r="3280" spans="1:15" x14ac:dyDescent="0.25">
      <c r="A3280" s="105">
        <v>43830</v>
      </c>
      <c r="B3280" t="s">
        <v>71</v>
      </c>
      <c r="C3280" s="108">
        <v>3.2599999999999997E-2</v>
      </c>
      <c r="D3280" s="108">
        <v>3.44E-2</v>
      </c>
      <c r="E3280" s="108">
        <v>3.7600000000000001E-2</v>
      </c>
      <c r="F3280" s="108">
        <v>3.49E-2</v>
      </c>
      <c r="I3280" s="108">
        <v>3.04E-2</v>
      </c>
      <c r="J3280" s="108">
        <v>3.1399999999999997E-2</v>
      </c>
      <c r="K3280" s="108">
        <v>3.4000000000000002E-2</v>
      </c>
      <c r="L3280" s="108">
        <v>3.9E-2</v>
      </c>
      <c r="M3280" s="108">
        <v>3.4299999999999997E-2</v>
      </c>
      <c r="O3280" s="189">
        <f t="shared" si="101"/>
        <v>43800</v>
      </c>
    </row>
    <row r="3281" spans="1:15" x14ac:dyDescent="0.25">
      <c r="A3281" s="105">
        <v>43832</v>
      </c>
      <c r="B3281" t="s">
        <v>71</v>
      </c>
      <c r="C3281" s="108">
        <v>3.2300000000000002E-2</v>
      </c>
      <c r="D3281" s="108">
        <v>3.4000000000000002E-2</v>
      </c>
      <c r="E3281" s="108">
        <v>3.7199999999999997E-2</v>
      </c>
      <c r="F3281" s="108">
        <v>3.4500000000000003E-2</v>
      </c>
      <c r="I3281" s="108">
        <v>0.03</v>
      </c>
      <c r="J3281" s="108">
        <v>3.1099999999999999E-2</v>
      </c>
      <c r="K3281" s="108">
        <v>3.3599999999999998E-2</v>
      </c>
      <c r="L3281" s="108">
        <v>3.8600000000000002E-2</v>
      </c>
      <c r="M3281" s="108">
        <v>3.39E-2</v>
      </c>
      <c r="O3281" s="189">
        <f t="shared" si="101"/>
        <v>43831</v>
      </c>
    </row>
    <row r="3282" spans="1:15" x14ac:dyDescent="0.25">
      <c r="A3282" s="105">
        <v>43833</v>
      </c>
      <c r="B3282" t="s">
        <v>71</v>
      </c>
      <c r="C3282" s="108">
        <v>3.1399999999999997E-2</v>
      </c>
      <c r="D3282" s="108">
        <v>3.32E-2</v>
      </c>
      <c r="E3282" s="108">
        <v>3.6400000000000002E-2</v>
      </c>
      <c r="F3282" s="108">
        <v>3.3700000000000001E-2</v>
      </c>
      <c r="I3282" s="108">
        <v>2.9399999999999999E-2</v>
      </c>
      <c r="J3282" s="108">
        <v>3.0499999999999999E-2</v>
      </c>
      <c r="K3282" s="108">
        <v>3.2899999999999999E-2</v>
      </c>
      <c r="L3282" s="108">
        <v>3.7900000000000003E-2</v>
      </c>
      <c r="M3282" s="108">
        <v>3.32E-2</v>
      </c>
      <c r="O3282" s="189">
        <f t="shared" si="101"/>
        <v>43831</v>
      </c>
    </row>
    <row r="3283" spans="1:15" x14ac:dyDescent="0.25">
      <c r="A3283" s="105">
        <v>43836</v>
      </c>
      <c r="B3283" t="s">
        <v>71</v>
      </c>
      <c r="C3283" s="108">
        <v>3.1899999999999998E-2</v>
      </c>
      <c r="D3283" s="108">
        <v>3.3500000000000002E-2</v>
      </c>
      <c r="E3283" s="108">
        <v>3.6799999999999999E-2</v>
      </c>
      <c r="F3283" s="108">
        <v>3.4099999999999998E-2</v>
      </c>
      <c r="I3283" s="108">
        <v>3.0099999999999998E-2</v>
      </c>
      <c r="J3283" s="108">
        <v>3.09E-2</v>
      </c>
      <c r="K3283" s="108">
        <v>3.3300000000000003E-2</v>
      </c>
      <c r="L3283" s="108">
        <v>3.8300000000000001E-2</v>
      </c>
      <c r="M3283" s="108">
        <v>3.3700000000000001E-2</v>
      </c>
      <c r="O3283" s="189">
        <f t="shared" si="101"/>
        <v>43831</v>
      </c>
    </row>
    <row r="3284" spans="1:15" x14ac:dyDescent="0.25">
      <c r="A3284" s="105">
        <v>43837</v>
      </c>
      <c r="B3284" t="s">
        <v>71</v>
      </c>
      <c r="C3284" s="108">
        <v>3.2300000000000002E-2</v>
      </c>
      <c r="D3284" s="108">
        <v>3.39E-2</v>
      </c>
      <c r="E3284" s="108">
        <v>3.7100000000000001E-2</v>
      </c>
      <c r="F3284" s="108">
        <v>3.44E-2</v>
      </c>
      <c r="I3284" s="108">
        <v>3.0200000000000001E-2</v>
      </c>
      <c r="J3284" s="108">
        <v>3.1300000000000001E-2</v>
      </c>
      <c r="K3284" s="108">
        <v>3.3599999999999998E-2</v>
      </c>
      <c r="L3284" s="108">
        <v>3.8600000000000002E-2</v>
      </c>
      <c r="M3284" s="108">
        <v>3.4000000000000002E-2</v>
      </c>
      <c r="O3284" s="189">
        <f t="shared" si="101"/>
        <v>43831</v>
      </c>
    </row>
    <row r="3285" spans="1:15" x14ac:dyDescent="0.25">
      <c r="A3285" s="105">
        <v>43838</v>
      </c>
      <c r="B3285" t="s">
        <v>71</v>
      </c>
      <c r="C3285" s="108">
        <v>3.27E-2</v>
      </c>
      <c r="D3285" s="108">
        <v>3.44E-2</v>
      </c>
      <c r="E3285" s="108">
        <v>3.7699999999999997E-2</v>
      </c>
      <c r="F3285" s="108">
        <v>3.49E-2</v>
      </c>
      <c r="I3285" s="108">
        <v>3.1E-2</v>
      </c>
      <c r="J3285" s="108">
        <v>3.1699999999999999E-2</v>
      </c>
      <c r="K3285" s="108">
        <v>3.4099999999999998E-2</v>
      </c>
      <c r="L3285" s="108">
        <v>3.9199999999999999E-2</v>
      </c>
      <c r="M3285" s="108">
        <v>3.4500000000000003E-2</v>
      </c>
      <c r="O3285" s="189">
        <f t="shared" si="101"/>
        <v>43831</v>
      </c>
    </row>
    <row r="3286" spans="1:15" x14ac:dyDescent="0.25">
      <c r="A3286" s="105">
        <v>43839</v>
      </c>
      <c r="B3286" t="s">
        <v>71</v>
      </c>
      <c r="C3286" s="108">
        <v>3.2500000000000001E-2</v>
      </c>
      <c r="D3286" s="108">
        <v>3.4099999999999998E-2</v>
      </c>
      <c r="E3286" s="108">
        <v>3.73E-2</v>
      </c>
      <c r="F3286" s="108">
        <v>3.4599999999999999E-2</v>
      </c>
      <c r="I3286" s="108">
        <v>3.04E-2</v>
      </c>
      <c r="J3286" s="108">
        <v>3.15E-2</v>
      </c>
      <c r="K3286" s="108">
        <v>3.3799999999999997E-2</v>
      </c>
      <c r="L3286" s="108">
        <v>3.8800000000000001E-2</v>
      </c>
      <c r="M3286" s="108">
        <v>3.4099999999999998E-2</v>
      </c>
      <c r="O3286" s="189">
        <f t="shared" si="101"/>
        <v>43831</v>
      </c>
    </row>
    <row r="3287" spans="1:15" x14ac:dyDescent="0.25">
      <c r="A3287" s="105">
        <v>43840</v>
      </c>
      <c r="B3287" t="s">
        <v>71</v>
      </c>
      <c r="C3287" s="108">
        <v>3.1800000000000002E-2</v>
      </c>
      <c r="D3287" s="108">
        <v>3.3599999999999998E-2</v>
      </c>
      <c r="E3287" s="108">
        <v>3.6700000000000003E-2</v>
      </c>
      <c r="F3287" s="108">
        <v>3.4000000000000002E-2</v>
      </c>
      <c r="I3287" s="108">
        <v>2.9899999999999999E-2</v>
      </c>
      <c r="J3287" s="108">
        <v>3.0800000000000001E-2</v>
      </c>
      <c r="K3287" s="108">
        <v>3.3300000000000003E-2</v>
      </c>
      <c r="L3287" s="108">
        <v>3.8199999999999998E-2</v>
      </c>
      <c r="M3287" s="108">
        <v>3.3599999999999998E-2</v>
      </c>
      <c r="O3287" s="189">
        <f t="shared" si="101"/>
        <v>43831</v>
      </c>
    </row>
    <row r="3288" spans="1:15" x14ac:dyDescent="0.25">
      <c r="A3288" s="105">
        <v>43843</v>
      </c>
      <c r="B3288" t="s">
        <v>71</v>
      </c>
      <c r="C3288" s="108">
        <v>3.2099999999999997E-2</v>
      </c>
      <c r="D3288" s="108">
        <v>3.3799999999999997E-2</v>
      </c>
      <c r="E3288" s="108">
        <v>3.6900000000000002E-2</v>
      </c>
      <c r="F3288" s="108">
        <v>3.4299999999999997E-2</v>
      </c>
      <c r="I3288" s="108">
        <v>0.03</v>
      </c>
      <c r="J3288" s="108">
        <v>3.1099999999999999E-2</v>
      </c>
      <c r="K3288" s="108">
        <v>3.3500000000000002E-2</v>
      </c>
      <c r="L3288" s="108">
        <v>3.8399999999999997E-2</v>
      </c>
      <c r="M3288" s="108">
        <v>3.3799999999999997E-2</v>
      </c>
      <c r="O3288" s="189">
        <f t="shared" si="101"/>
        <v>43831</v>
      </c>
    </row>
    <row r="3289" spans="1:15" x14ac:dyDescent="0.25">
      <c r="A3289" s="105">
        <v>43844</v>
      </c>
      <c r="B3289" t="s">
        <v>71</v>
      </c>
      <c r="C3289" s="108">
        <v>3.1699999999999999E-2</v>
      </c>
      <c r="D3289" s="108">
        <v>3.3399999999999999E-2</v>
      </c>
      <c r="E3289" s="108">
        <v>3.6600000000000001E-2</v>
      </c>
      <c r="F3289" s="108">
        <v>3.39E-2</v>
      </c>
      <c r="I3289" s="108">
        <v>0.03</v>
      </c>
      <c r="J3289" s="108">
        <v>3.0800000000000001E-2</v>
      </c>
      <c r="K3289" s="108">
        <v>3.32E-2</v>
      </c>
      <c r="L3289" s="108">
        <v>3.8100000000000002E-2</v>
      </c>
      <c r="M3289" s="108">
        <v>3.3500000000000002E-2</v>
      </c>
      <c r="O3289" s="189">
        <f t="shared" si="101"/>
        <v>43831</v>
      </c>
    </row>
    <row r="3290" spans="1:15" x14ac:dyDescent="0.25">
      <c r="A3290" s="105">
        <v>43845</v>
      </c>
      <c r="B3290" t="s">
        <v>71</v>
      </c>
      <c r="C3290" s="108">
        <v>3.1399999999999997E-2</v>
      </c>
      <c r="D3290" s="108">
        <v>3.3099999999999997E-2</v>
      </c>
      <c r="E3290" s="108">
        <v>3.6200000000000003E-2</v>
      </c>
      <c r="F3290" s="108">
        <v>3.3599999999999998E-2</v>
      </c>
      <c r="I3290" s="108">
        <v>2.9700000000000001E-2</v>
      </c>
      <c r="J3290" s="108">
        <v>3.04E-2</v>
      </c>
      <c r="K3290" s="108">
        <v>3.2899999999999999E-2</v>
      </c>
      <c r="L3290" s="108">
        <v>3.7999999999999999E-2</v>
      </c>
      <c r="M3290" s="108">
        <v>3.32E-2</v>
      </c>
      <c r="O3290" s="189">
        <f t="shared" si="101"/>
        <v>43831</v>
      </c>
    </row>
    <row r="3291" spans="1:15" x14ac:dyDescent="0.25">
      <c r="A3291" s="105">
        <v>43846</v>
      </c>
      <c r="B3291" t="s">
        <v>71</v>
      </c>
      <c r="C3291" s="108">
        <v>3.15E-2</v>
      </c>
      <c r="D3291" s="108">
        <v>3.32E-2</v>
      </c>
      <c r="E3291" s="108">
        <v>3.6299999999999999E-2</v>
      </c>
      <c r="F3291" s="108">
        <v>3.3700000000000001E-2</v>
      </c>
      <c r="I3291" s="108">
        <v>2.9899999999999999E-2</v>
      </c>
      <c r="J3291" s="108">
        <v>3.0599999999999999E-2</v>
      </c>
      <c r="K3291" s="108">
        <v>3.3000000000000002E-2</v>
      </c>
      <c r="L3291" s="108">
        <v>3.8100000000000002E-2</v>
      </c>
      <c r="M3291" s="108">
        <v>3.3399999999999999E-2</v>
      </c>
      <c r="O3291" s="189">
        <f t="shared" si="101"/>
        <v>43831</v>
      </c>
    </row>
    <row r="3292" spans="1:15" x14ac:dyDescent="0.25">
      <c r="A3292" s="105">
        <v>43847</v>
      </c>
      <c r="B3292" t="s">
        <v>71</v>
      </c>
      <c r="C3292" s="108">
        <v>3.1699999999999999E-2</v>
      </c>
      <c r="D3292" s="108">
        <v>3.3500000000000002E-2</v>
      </c>
      <c r="E3292" s="108">
        <v>3.6499999999999998E-2</v>
      </c>
      <c r="F3292" s="108">
        <v>3.39E-2</v>
      </c>
      <c r="I3292" s="108">
        <v>3.0099999999999998E-2</v>
      </c>
      <c r="J3292" s="108">
        <v>3.0700000000000002E-2</v>
      </c>
      <c r="K3292" s="108">
        <v>3.3300000000000003E-2</v>
      </c>
      <c r="L3292" s="108">
        <v>3.8199999999999998E-2</v>
      </c>
      <c r="M3292" s="108">
        <v>3.3599999999999998E-2</v>
      </c>
      <c r="O3292" s="189">
        <f t="shared" si="101"/>
        <v>43831</v>
      </c>
    </row>
    <row r="3293" spans="1:15" x14ac:dyDescent="0.25">
      <c r="A3293" s="105">
        <v>43851</v>
      </c>
      <c r="B3293" t="s">
        <v>71</v>
      </c>
      <c r="C3293" s="108">
        <v>3.1E-2</v>
      </c>
      <c r="D3293" s="108">
        <v>3.2800000000000003E-2</v>
      </c>
      <c r="E3293" s="108">
        <v>3.5799999999999998E-2</v>
      </c>
      <c r="F3293" s="108">
        <v>3.32E-2</v>
      </c>
      <c r="I3293" s="108">
        <v>2.9499999999999998E-2</v>
      </c>
      <c r="J3293" s="108">
        <v>0.03</v>
      </c>
      <c r="K3293" s="108">
        <v>3.2599999999999997E-2</v>
      </c>
      <c r="L3293" s="108">
        <v>3.7499999999999999E-2</v>
      </c>
      <c r="M3293" s="108">
        <v>3.2899999999999999E-2</v>
      </c>
      <c r="O3293" s="189">
        <f t="shared" si="101"/>
        <v>43831</v>
      </c>
    </row>
    <row r="3294" spans="1:15" x14ac:dyDescent="0.25">
      <c r="A3294" s="105">
        <v>43852</v>
      </c>
      <c r="B3294" t="s">
        <v>71</v>
      </c>
      <c r="C3294" s="108">
        <v>3.09E-2</v>
      </c>
      <c r="D3294" s="108">
        <v>3.27E-2</v>
      </c>
      <c r="E3294" s="108">
        <v>3.5700000000000003E-2</v>
      </c>
      <c r="F3294" s="108">
        <v>3.3099999999999997E-2</v>
      </c>
      <c r="I3294" s="108">
        <v>2.93E-2</v>
      </c>
      <c r="J3294" s="108">
        <v>2.9899999999999999E-2</v>
      </c>
      <c r="K3294" s="108">
        <v>3.2500000000000001E-2</v>
      </c>
      <c r="L3294" s="108">
        <v>3.7400000000000003E-2</v>
      </c>
      <c r="M3294" s="108">
        <v>3.2800000000000003E-2</v>
      </c>
      <c r="O3294" s="189">
        <f t="shared" si="101"/>
        <v>43831</v>
      </c>
    </row>
    <row r="3295" spans="1:15" x14ac:dyDescent="0.25">
      <c r="A3295" s="105">
        <v>43853</v>
      </c>
      <c r="B3295" t="s">
        <v>71</v>
      </c>
      <c r="C3295" s="108">
        <v>3.0599999999999999E-2</v>
      </c>
      <c r="D3295" s="108">
        <v>3.2300000000000002E-2</v>
      </c>
      <c r="E3295" s="108">
        <v>3.5400000000000001E-2</v>
      </c>
      <c r="F3295" s="108">
        <v>3.2800000000000003E-2</v>
      </c>
      <c r="I3295" s="108">
        <v>2.8799999999999999E-2</v>
      </c>
      <c r="J3295" s="108">
        <v>2.9600000000000001E-2</v>
      </c>
      <c r="K3295" s="108">
        <v>3.2199999999999999E-2</v>
      </c>
      <c r="L3295" s="108">
        <v>3.7199999999999997E-2</v>
      </c>
      <c r="M3295" s="108">
        <v>3.2500000000000001E-2</v>
      </c>
      <c r="O3295" s="189">
        <f t="shared" si="101"/>
        <v>43831</v>
      </c>
    </row>
    <row r="3296" spans="1:15" x14ac:dyDescent="0.25">
      <c r="A3296" s="105">
        <v>43854</v>
      </c>
      <c r="B3296" t="s">
        <v>71</v>
      </c>
      <c r="C3296" s="108">
        <v>3.0200000000000001E-2</v>
      </c>
      <c r="D3296" s="108">
        <v>3.1800000000000002E-2</v>
      </c>
      <c r="E3296" s="108">
        <v>3.49E-2</v>
      </c>
      <c r="F3296" s="108">
        <v>3.2300000000000002E-2</v>
      </c>
      <c r="I3296" s="108">
        <v>2.8199999999999999E-2</v>
      </c>
      <c r="J3296" s="108">
        <v>2.93E-2</v>
      </c>
      <c r="K3296" s="108">
        <v>3.1699999999999999E-2</v>
      </c>
      <c r="L3296" s="108">
        <v>3.6799999999999999E-2</v>
      </c>
      <c r="M3296" s="108">
        <v>3.2000000000000001E-2</v>
      </c>
      <c r="O3296" s="189">
        <f t="shared" si="101"/>
        <v>43831</v>
      </c>
    </row>
    <row r="3297" spans="1:15" x14ac:dyDescent="0.25">
      <c r="A3297" s="105">
        <v>43857</v>
      </c>
      <c r="B3297" t="s">
        <v>71</v>
      </c>
      <c r="C3297" s="108">
        <v>2.9600000000000001E-2</v>
      </c>
      <c r="D3297" s="108">
        <v>3.1300000000000001E-2</v>
      </c>
      <c r="E3297" s="108">
        <v>3.4500000000000003E-2</v>
      </c>
      <c r="F3297" s="108">
        <v>3.1800000000000002E-2</v>
      </c>
      <c r="I3297" s="108">
        <v>2.7900000000000001E-2</v>
      </c>
      <c r="J3297" s="108">
        <v>2.87E-2</v>
      </c>
      <c r="K3297" s="108">
        <v>3.1199999999999999E-2</v>
      </c>
      <c r="L3297" s="108">
        <v>3.6499999999999998E-2</v>
      </c>
      <c r="M3297" s="108">
        <v>3.1600000000000003E-2</v>
      </c>
      <c r="O3297" s="189">
        <f t="shared" si="101"/>
        <v>43831</v>
      </c>
    </row>
    <row r="3298" spans="1:15" x14ac:dyDescent="0.25">
      <c r="A3298" s="105">
        <v>43858</v>
      </c>
      <c r="B3298" t="s">
        <v>71</v>
      </c>
      <c r="C3298" s="108">
        <v>3.0200000000000001E-2</v>
      </c>
      <c r="D3298" s="108">
        <v>3.1899999999999998E-2</v>
      </c>
      <c r="E3298" s="108">
        <v>3.49E-2</v>
      </c>
      <c r="F3298" s="108">
        <v>3.2300000000000002E-2</v>
      </c>
      <c r="I3298" s="108">
        <v>2.87E-2</v>
      </c>
      <c r="J3298" s="108">
        <v>2.93E-2</v>
      </c>
      <c r="K3298" s="108">
        <v>3.1699999999999999E-2</v>
      </c>
      <c r="L3298" s="108">
        <v>3.6900000000000002E-2</v>
      </c>
      <c r="M3298" s="108">
        <v>3.2099999999999997E-2</v>
      </c>
      <c r="O3298" s="189">
        <f t="shared" si="101"/>
        <v>43831</v>
      </c>
    </row>
    <row r="3299" spans="1:15" x14ac:dyDescent="0.25">
      <c r="A3299" s="105">
        <v>43859</v>
      </c>
      <c r="B3299" t="s">
        <v>71</v>
      </c>
      <c r="C3299" s="108">
        <v>2.98E-2</v>
      </c>
      <c r="D3299" s="108">
        <v>3.1399999999999997E-2</v>
      </c>
      <c r="E3299" s="108">
        <v>3.4599999999999999E-2</v>
      </c>
      <c r="F3299" s="108">
        <v>3.1899999999999998E-2</v>
      </c>
      <c r="I3299" s="108">
        <v>2.81E-2</v>
      </c>
      <c r="J3299" s="108">
        <v>2.8799999999999999E-2</v>
      </c>
      <c r="K3299" s="108">
        <v>3.1300000000000001E-2</v>
      </c>
      <c r="L3299" s="108">
        <v>3.6499999999999998E-2</v>
      </c>
      <c r="M3299" s="108">
        <v>3.1699999999999999E-2</v>
      </c>
      <c r="O3299" s="189">
        <f t="shared" si="101"/>
        <v>43831</v>
      </c>
    </row>
    <row r="3300" spans="1:15" x14ac:dyDescent="0.25">
      <c r="A3300" s="105">
        <v>43860</v>
      </c>
      <c r="B3300" t="s">
        <v>71</v>
      </c>
      <c r="C3300" s="108">
        <v>2.9600000000000001E-2</v>
      </c>
      <c r="D3300" s="108">
        <v>3.1300000000000001E-2</v>
      </c>
      <c r="E3300" s="108">
        <v>3.4500000000000003E-2</v>
      </c>
      <c r="F3300" s="108">
        <v>3.1800000000000002E-2</v>
      </c>
      <c r="I3300" s="108">
        <v>2.8199999999999999E-2</v>
      </c>
      <c r="J3300" s="108">
        <v>2.87E-2</v>
      </c>
      <c r="K3300" s="108">
        <v>3.1099999999999999E-2</v>
      </c>
      <c r="L3300" s="108">
        <v>3.6499999999999998E-2</v>
      </c>
      <c r="M3300" s="108">
        <v>3.1600000000000003E-2</v>
      </c>
      <c r="O3300" s="189">
        <f t="shared" si="101"/>
        <v>43831</v>
      </c>
    </row>
    <row r="3301" spans="1:15" x14ac:dyDescent="0.25">
      <c r="A3301" s="105">
        <v>43861</v>
      </c>
      <c r="B3301" t="s">
        <v>71</v>
      </c>
      <c r="C3301" s="108">
        <v>2.9499999999999998E-2</v>
      </c>
      <c r="D3301" s="108">
        <v>3.1300000000000001E-2</v>
      </c>
      <c r="E3301" s="108">
        <v>3.44E-2</v>
      </c>
      <c r="F3301" s="108">
        <v>3.1699999999999999E-2</v>
      </c>
      <c r="I3301" s="108">
        <v>2.8199999999999999E-2</v>
      </c>
      <c r="J3301" s="108">
        <v>2.87E-2</v>
      </c>
      <c r="K3301" s="108">
        <v>3.1099999999999999E-2</v>
      </c>
      <c r="L3301" s="108">
        <v>3.6400000000000002E-2</v>
      </c>
      <c r="M3301" s="108">
        <v>3.15E-2</v>
      </c>
      <c r="O3301" s="189">
        <f t="shared" si="101"/>
        <v>43831</v>
      </c>
    </row>
    <row r="3302" spans="1:15" x14ac:dyDescent="0.25">
      <c r="A3302" s="105">
        <v>43864</v>
      </c>
      <c r="B3302" t="s">
        <v>71</v>
      </c>
      <c r="C3302" s="108">
        <v>2.9499999999999998E-2</v>
      </c>
      <c r="D3302" s="108">
        <v>3.1199999999999999E-2</v>
      </c>
      <c r="E3302" s="108">
        <v>3.44E-2</v>
      </c>
      <c r="F3302" s="108">
        <v>3.1699999999999999E-2</v>
      </c>
      <c r="I3302" s="108">
        <v>2.8000000000000001E-2</v>
      </c>
      <c r="J3302" s="108">
        <v>2.86E-2</v>
      </c>
      <c r="K3302" s="108">
        <v>3.1E-2</v>
      </c>
      <c r="L3302" s="108">
        <v>3.6400000000000002E-2</v>
      </c>
      <c r="M3302" s="108">
        <v>3.15E-2</v>
      </c>
      <c r="O3302" s="189">
        <f t="shared" si="101"/>
        <v>43862</v>
      </c>
    </row>
    <row r="3303" spans="1:15" x14ac:dyDescent="0.25">
      <c r="A3303" s="105">
        <v>43865</v>
      </c>
      <c r="B3303" t="s">
        <v>71</v>
      </c>
      <c r="C3303" s="108">
        <v>3.0300000000000001E-2</v>
      </c>
      <c r="D3303" s="108">
        <v>3.2099999999999997E-2</v>
      </c>
      <c r="E3303" s="108">
        <v>3.5099999999999999E-2</v>
      </c>
      <c r="F3303" s="108">
        <v>3.2500000000000001E-2</v>
      </c>
      <c r="I3303" s="108">
        <v>2.86E-2</v>
      </c>
      <c r="J3303" s="108">
        <v>2.9399999999999999E-2</v>
      </c>
      <c r="K3303" s="108">
        <v>3.1800000000000002E-2</v>
      </c>
      <c r="L3303" s="108">
        <v>3.6999999999999998E-2</v>
      </c>
      <c r="M3303" s="108">
        <v>3.2199999999999999E-2</v>
      </c>
      <c r="O3303" s="189">
        <f t="shared" si="101"/>
        <v>43862</v>
      </c>
    </row>
    <row r="3304" spans="1:15" x14ac:dyDescent="0.25">
      <c r="A3304" s="105">
        <v>43866</v>
      </c>
      <c r="B3304" t="s">
        <v>71</v>
      </c>
      <c r="C3304" s="108">
        <v>3.0800000000000001E-2</v>
      </c>
      <c r="D3304" s="108">
        <v>3.2500000000000001E-2</v>
      </c>
      <c r="E3304" s="108">
        <v>3.5499999999999997E-2</v>
      </c>
      <c r="F3304" s="108">
        <v>3.2899999999999999E-2</v>
      </c>
      <c r="I3304" s="108">
        <v>2.9000000000000001E-2</v>
      </c>
      <c r="J3304" s="108">
        <v>2.9700000000000001E-2</v>
      </c>
      <c r="K3304" s="108">
        <v>3.2199999999999999E-2</v>
      </c>
      <c r="L3304" s="108">
        <v>3.73E-2</v>
      </c>
      <c r="M3304" s="108">
        <v>3.2500000000000001E-2</v>
      </c>
      <c r="O3304" s="189">
        <f t="shared" si="101"/>
        <v>43862</v>
      </c>
    </row>
    <row r="3305" spans="1:15" x14ac:dyDescent="0.25">
      <c r="A3305" s="105">
        <v>43867</v>
      </c>
      <c r="B3305" t="s">
        <v>71</v>
      </c>
      <c r="C3305" s="108">
        <v>3.0499999999999999E-2</v>
      </c>
      <c r="D3305" s="108">
        <v>3.2300000000000002E-2</v>
      </c>
      <c r="E3305" s="108">
        <v>3.5200000000000002E-2</v>
      </c>
      <c r="F3305" s="108">
        <v>3.27E-2</v>
      </c>
      <c r="I3305" s="108">
        <v>2.86E-2</v>
      </c>
      <c r="J3305" s="108">
        <v>2.9499999999999998E-2</v>
      </c>
      <c r="K3305" s="108">
        <v>3.1899999999999998E-2</v>
      </c>
      <c r="L3305" s="108">
        <v>3.6999999999999998E-2</v>
      </c>
      <c r="M3305" s="108">
        <v>3.2300000000000002E-2</v>
      </c>
      <c r="O3305" s="189">
        <f t="shared" si="101"/>
        <v>43862</v>
      </c>
    </row>
    <row r="3306" spans="1:15" x14ac:dyDescent="0.25">
      <c r="A3306" s="105">
        <v>43868</v>
      </c>
      <c r="B3306" t="s">
        <v>71</v>
      </c>
      <c r="C3306" s="108">
        <v>2.98E-2</v>
      </c>
      <c r="D3306" s="108">
        <v>3.1600000000000003E-2</v>
      </c>
      <c r="E3306" s="108">
        <v>3.4500000000000003E-2</v>
      </c>
      <c r="F3306" s="108">
        <v>3.2000000000000001E-2</v>
      </c>
      <c r="I3306" s="108">
        <v>2.7699999999999999E-2</v>
      </c>
      <c r="J3306" s="108">
        <v>2.8799999999999999E-2</v>
      </c>
      <c r="K3306" s="108">
        <v>3.1199999999999999E-2</v>
      </c>
      <c r="L3306" s="108">
        <v>3.6400000000000002E-2</v>
      </c>
      <c r="M3306" s="108">
        <v>3.1600000000000003E-2</v>
      </c>
      <c r="O3306" s="189">
        <f t="shared" si="101"/>
        <v>43862</v>
      </c>
    </row>
    <row r="3307" spans="1:15" x14ac:dyDescent="0.25">
      <c r="A3307" s="105">
        <v>43871</v>
      </c>
      <c r="B3307" t="s">
        <v>71</v>
      </c>
      <c r="C3307" s="108">
        <v>2.9600000000000001E-2</v>
      </c>
      <c r="D3307" s="108">
        <v>3.1399999999999997E-2</v>
      </c>
      <c r="E3307" s="108">
        <v>3.44E-2</v>
      </c>
      <c r="F3307" s="108">
        <v>3.1800000000000002E-2</v>
      </c>
      <c r="I3307" s="108">
        <v>2.7699999999999999E-2</v>
      </c>
      <c r="J3307" s="108">
        <v>2.86E-2</v>
      </c>
      <c r="K3307" s="108">
        <v>3.1099999999999999E-2</v>
      </c>
      <c r="L3307" s="108">
        <v>3.6200000000000003E-2</v>
      </c>
      <c r="M3307" s="108">
        <v>3.1399999999999997E-2</v>
      </c>
      <c r="O3307" s="189">
        <f t="shared" si="101"/>
        <v>43862</v>
      </c>
    </row>
    <row r="3308" spans="1:15" x14ac:dyDescent="0.25">
      <c r="A3308" s="105">
        <v>43872</v>
      </c>
      <c r="B3308" t="s">
        <v>71</v>
      </c>
      <c r="C3308" s="108">
        <v>2.9899999999999999E-2</v>
      </c>
      <c r="D3308" s="108">
        <v>3.1600000000000003E-2</v>
      </c>
      <c r="E3308" s="108">
        <v>3.4599999999999999E-2</v>
      </c>
      <c r="F3308" s="108">
        <v>3.2000000000000001E-2</v>
      </c>
      <c r="I3308" s="108">
        <v>2.8000000000000001E-2</v>
      </c>
      <c r="J3308" s="108">
        <v>2.8899999999999999E-2</v>
      </c>
      <c r="K3308" s="108">
        <v>3.3099999999999997E-2</v>
      </c>
      <c r="L3308" s="108">
        <v>3.6400000000000002E-2</v>
      </c>
      <c r="M3308" s="108">
        <v>3.1699999999999999E-2</v>
      </c>
      <c r="O3308" s="189">
        <f t="shared" si="101"/>
        <v>43862</v>
      </c>
    </row>
    <row r="3309" spans="1:15" x14ac:dyDescent="0.25">
      <c r="A3309" s="105">
        <v>43873</v>
      </c>
      <c r="B3309" t="s">
        <v>71</v>
      </c>
      <c r="C3309" s="108">
        <v>3.0300000000000001E-2</v>
      </c>
      <c r="D3309" s="108">
        <v>3.1899999999999998E-2</v>
      </c>
      <c r="E3309" s="108">
        <v>3.5099999999999999E-2</v>
      </c>
      <c r="F3309" s="108">
        <v>3.2399999999999998E-2</v>
      </c>
      <c r="I3309" s="108">
        <v>2.8400000000000002E-2</v>
      </c>
      <c r="J3309" s="108">
        <v>2.93E-2</v>
      </c>
      <c r="K3309" s="108">
        <v>3.1600000000000003E-2</v>
      </c>
      <c r="L3309" s="108">
        <v>3.6799999999999999E-2</v>
      </c>
      <c r="M3309" s="108">
        <v>3.2000000000000001E-2</v>
      </c>
      <c r="O3309" s="189">
        <f t="shared" si="101"/>
        <v>43862</v>
      </c>
    </row>
    <row r="3310" spans="1:15" x14ac:dyDescent="0.25">
      <c r="A3310" s="105">
        <v>43874</v>
      </c>
      <c r="B3310" t="s">
        <v>71</v>
      </c>
      <c r="C3310" s="108">
        <v>3.0200000000000001E-2</v>
      </c>
      <c r="D3310" s="108">
        <v>3.1699999999999999E-2</v>
      </c>
      <c r="E3310" s="108">
        <v>3.49E-2</v>
      </c>
      <c r="F3310" s="108">
        <v>3.2300000000000002E-2</v>
      </c>
      <c r="I3310" s="108">
        <v>2.8299999999999999E-2</v>
      </c>
      <c r="J3310" s="108">
        <v>2.92E-2</v>
      </c>
      <c r="K3310" s="108">
        <v>3.1399999999999997E-2</v>
      </c>
      <c r="L3310" s="108">
        <v>3.6600000000000001E-2</v>
      </c>
      <c r="M3310" s="108">
        <v>3.1899999999999998E-2</v>
      </c>
      <c r="O3310" s="189">
        <f t="shared" si="101"/>
        <v>43862</v>
      </c>
    </row>
    <row r="3311" spans="1:15" x14ac:dyDescent="0.25">
      <c r="A3311" s="105">
        <v>43875</v>
      </c>
      <c r="B3311" t="s">
        <v>71</v>
      </c>
      <c r="C3311" s="108">
        <v>0.03</v>
      </c>
      <c r="D3311" s="108">
        <v>3.1399999999999997E-2</v>
      </c>
      <c r="E3311" s="108">
        <v>3.4500000000000003E-2</v>
      </c>
      <c r="F3311" s="108">
        <v>3.2000000000000001E-2</v>
      </c>
      <c r="I3311" s="108">
        <v>2.7900000000000001E-2</v>
      </c>
      <c r="J3311" s="108">
        <v>2.9000000000000001E-2</v>
      </c>
      <c r="K3311" s="108">
        <v>3.1099999999999999E-2</v>
      </c>
      <c r="L3311" s="108">
        <v>3.6299999999999999E-2</v>
      </c>
      <c r="M3311" s="108">
        <v>3.1600000000000003E-2</v>
      </c>
      <c r="O3311" s="189">
        <f t="shared" si="101"/>
        <v>43862</v>
      </c>
    </row>
    <row r="3312" spans="1:15" x14ac:dyDescent="0.25">
      <c r="A3312" s="105">
        <v>43879</v>
      </c>
      <c r="B3312" t="s">
        <v>71</v>
      </c>
      <c r="C3312" s="108">
        <v>2.9600000000000001E-2</v>
      </c>
      <c r="D3312" s="108">
        <v>3.1099999999999999E-2</v>
      </c>
      <c r="E3312" s="108">
        <v>3.4200000000000001E-2</v>
      </c>
      <c r="F3312" s="108">
        <v>3.1600000000000003E-2</v>
      </c>
      <c r="I3312" s="108">
        <v>2.76E-2</v>
      </c>
      <c r="J3312" s="108">
        <v>2.86E-2</v>
      </c>
      <c r="K3312" s="108">
        <v>3.0800000000000001E-2</v>
      </c>
      <c r="L3312" s="108">
        <v>3.5999999999999997E-2</v>
      </c>
      <c r="M3312" s="108">
        <v>3.1300000000000001E-2</v>
      </c>
      <c r="O3312" s="189">
        <f t="shared" si="101"/>
        <v>43862</v>
      </c>
    </row>
    <row r="3313" spans="1:15" x14ac:dyDescent="0.25">
      <c r="A3313" s="105">
        <v>43880</v>
      </c>
      <c r="B3313" t="s">
        <v>71</v>
      </c>
      <c r="C3313" s="108">
        <v>2.98E-2</v>
      </c>
      <c r="D3313" s="108">
        <v>3.1199999999999999E-2</v>
      </c>
      <c r="E3313" s="108">
        <v>3.4299999999999997E-2</v>
      </c>
      <c r="F3313" s="108">
        <v>3.1800000000000002E-2</v>
      </c>
      <c r="I3313" s="108">
        <v>2.7900000000000001E-2</v>
      </c>
      <c r="J3313" s="108">
        <v>2.87E-2</v>
      </c>
      <c r="K3313" s="108">
        <v>3.1E-2</v>
      </c>
      <c r="L3313" s="108">
        <v>3.61E-2</v>
      </c>
      <c r="M3313" s="108">
        <v>3.1399999999999997E-2</v>
      </c>
      <c r="O3313" s="189">
        <f t="shared" si="101"/>
        <v>43862</v>
      </c>
    </row>
    <row r="3314" spans="1:15" x14ac:dyDescent="0.25">
      <c r="A3314" s="105">
        <v>43881</v>
      </c>
      <c r="B3314" t="s">
        <v>71</v>
      </c>
      <c r="C3314" s="108">
        <v>2.93E-2</v>
      </c>
      <c r="D3314" s="108">
        <v>3.09E-2</v>
      </c>
      <c r="E3314" s="108">
        <v>3.39E-2</v>
      </c>
      <c r="F3314" s="108">
        <v>3.1399999999999997E-2</v>
      </c>
      <c r="I3314" s="108">
        <v>2.7699999999999999E-2</v>
      </c>
      <c r="J3314" s="108">
        <v>2.8299999999999999E-2</v>
      </c>
      <c r="K3314" s="108">
        <v>3.0700000000000002E-2</v>
      </c>
      <c r="L3314" s="108">
        <v>3.5700000000000003E-2</v>
      </c>
      <c r="M3314" s="108">
        <v>3.1099999999999999E-2</v>
      </c>
      <c r="O3314" s="189">
        <f t="shared" si="101"/>
        <v>43862</v>
      </c>
    </row>
    <row r="3315" spans="1:15" x14ac:dyDescent="0.25">
      <c r="A3315" s="105">
        <v>43882</v>
      </c>
      <c r="B3315" t="s">
        <v>71</v>
      </c>
      <c r="C3315" s="108">
        <v>2.92E-2</v>
      </c>
      <c r="D3315" s="108">
        <v>3.0499999999999999E-2</v>
      </c>
      <c r="E3315" s="108">
        <v>3.3700000000000001E-2</v>
      </c>
      <c r="F3315" s="108">
        <v>3.1099999999999999E-2</v>
      </c>
      <c r="I3315" s="108">
        <v>2.7400000000000001E-2</v>
      </c>
      <c r="J3315" s="108">
        <v>2.81E-2</v>
      </c>
      <c r="K3315" s="108">
        <v>3.04E-2</v>
      </c>
      <c r="L3315" s="108">
        <v>3.5499999999999997E-2</v>
      </c>
      <c r="M3315" s="108">
        <v>3.0800000000000001E-2</v>
      </c>
      <c r="O3315" s="189">
        <f t="shared" si="101"/>
        <v>43862</v>
      </c>
    </row>
    <row r="3316" spans="1:15" x14ac:dyDescent="0.25">
      <c r="A3316" s="105">
        <v>43885</v>
      </c>
      <c r="B3316" t="s">
        <v>71</v>
      </c>
      <c r="C3316" s="108">
        <v>2.8500000000000001E-2</v>
      </c>
      <c r="D3316" s="108">
        <v>2.9899999999999999E-2</v>
      </c>
      <c r="E3316" s="108">
        <v>3.3099999999999997E-2</v>
      </c>
      <c r="F3316" s="108">
        <v>3.0499999999999999E-2</v>
      </c>
      <c r="I3316" s="108">
        <v>2.7199999999999998E-2</v>
      </c>
      <c r="J3316" s="108">
        <v>2.75E-2</v>
      </c>
      <c r="K3316" s="108">
        <v>2.98E-2</v>
      </c>
      <c r="L3316" s="108">
        <v>3.5099999999999999E-2</v>
      </c>
      <c r="M3316" s="108">
        <v>3.0300000000000001E-2</v>
      </c>
      <c r="O3316" s="189">
        <f t="shared" si="101"/>
        <v>43862</v>
      </c>
    </row>
    <row r="3317" spans="1:15" x14ac:dyDescent="0.25">
      <c r="A3317" s="105">
        <v>43886</v>
      </c>
      <c r="B3317" t="s">
        <v>71</v>
      </c>
      <c r="C3317" s="108">
        <v>2.86E-2</v>
      </c>
      <c r="D3317" s="108">
        <v>2.9899999999999999E-2</v>
      </c>
      <c r="E3317" s="108">
        <v>3.3099999999999997E-2</v>
      </c>
      <c r="F3317" s="108">
        <v>3.0499999999999999E-2</v>
      </c>
      <c r="I3317" s="108">
        <v>2.7099999999999999E-2</v>
      </c>
      <c r="J3317" s="108">
        <v>2.75E-2</v>
      </c>
      <c r="K3317" s="108">
        <v>2.98E-2</v>
      </c>
      <c r="L3317" s="108">
        <v>3.5200000000000002E-2</v>
      </c>
      <c r="M3317" s="108">
        <v>3.0300000000000001E-2</v>
      </c>
      <c r="O3317" s="189">
        <f t="shared" si="101"/>
        <v>43862</v>
      </c>
    </row>
    <row r="3318" spans="1:15" x14ac:dyDescent="0.25">
      <c r="A3318" s="105">
        <v>43887</v>
      </c>
      <c r="B3318" t="s">
        <v>71</v>
      </c>
      <c r="C3318" s="108">
        <v>2.8400000000000002E-2</v>
      </c>
      <c r="D3318" s="108">
        <v>0.03</v>
      </c>
      <c r="E3318" s="108">
        <v>3.32E-2</v>
      </c>
      <c r="F3318" s="108">
        <v>3.0499999999999999E-2</v>
      </c>
      <c r="I3318" s="108">
        <v>2.69E-2</v>
      </c>
      <c r="J3318" s="108">
        <v>2.7400000000000001E-2</v>
      </c>
      <c r="K3318" s="108">
        <v>2.98E-2</v>
      </c>
      <c r="L3318" s="108">
        <v>3.5299999999999998E-2</v>
      </c>
      <c r="M3318" s="108">
        <v>3.0300000000000001E-2</v>
      </c>
      <c r="O3318" s="189">
        <f t="shared" si="101"/>
        <v>43862</v>
      </c>
    </row>
    <row r="3319" spans="1:15" x14ac:dyDescent="0.25">
      <c r="A3319" s="105">
        <v>43888</v>
      </c>
      <c r="B3319" t="s">
        <v>71</v>
      </c>
      <c r="C3319" s="108">
        <v>2.8799999999999999E-2</v>
      </c>
      <c r="D3319" s="108">
        <v>3.0300000000000001E-2</v>
      </c>
      <c r="E3319" s="108">
        <v>3.3399999999999999E-2</v>
      </c>
      <c r="F3319" s="108">
        <v>3.0800000000000001E-2</v>
      </c>
      <c r="I3319" s="108">
        <v>2.7E-2</v>
      </c>
      <c r="J3319" s="108">
        <v>2.7699999999999999E-2</v>
      </c>
      <c r="K3319" s="108">
        <v>3.0099999999999998E-2</v>
      </c>
      <c r="L3319" s="108">
        <v>3.5700000000000003E-2</v>
      </c>
      <c r="M3319" s="108">
        <v>3.0599999999999999E-2</v>
      </c>
      <c r="O3319" s="189">
        <f t="shared" si="101"/>
        <v>43862</v>
      </c>
    </row>
    <row r="3320" spans="1:15" x14ac:dyDescent="0.25">
      <c r="A3320" s="105">
        <v>43889</v>
      </c>
      <c r="B3320" t="s">
        <v>71</v>
      </c>
      <c r="C3320" s="108">
        <v>2.8400000000000002E-2</v>
      </c>
      <c r="D3320" s="108">
        <v>2.9700000000000001E-2</v>
      </c>
      <c r="E3320" s="108">
        <v>3.27E-2</v>
      </c>
      <c r="F3320" s="108">
        <v>3.0300000000000001E-2</v>
      </c>
      <c r="I3320" s="108">
        <v>2.7E-2</v>
      </c>
      <c r="J3320" s="108">
        <v>2.7099999999999999E-2</v>
      </c>
      <c r="K3320" s="108">
        <v>2.9499999999999998E-2</v>
      </c>
      <c r="L3320" s="108">
        <v>3.5099999999999999E-2</v>
      </c>
      <c r="M3320" s="108">
        <v>3.0099999999999998E-2</v>
      </c>
      <c r="O3320" s="189">
        <f t="shared" si="101"/>
        <v>43862</v>
      </c>
    </row>
    <row r="3321" spans="1:15" x14ac:dyDescent="0.25">
      <c r="A3321" s="105">
        <v>43892</v>
      </c>
      <c r="B3321" t="s">
        <v>71</v>
      </c>
      <c r="C3321" s="108">
        <v>2.8299999999999999E-2</v>
      </c>
      <c r="D3321" s="108">
        <v>2.9600000000000001E-2</v>
      </c>
      <c r="E3321" s="108">
        <v>3.2800000000000003E-2</v>
      </c>
      <c r="F3321" s="108">
        <v>3.0200000000000001E-2</v>
      </c>
      <c r="I3321" s="108">
        <v>2.6100000000000002E-2</v>
      </c>
      <c r="J3321" s="108">
        <v>2.69E-2</v>
      </c>
      <c r="K3321" s="108">
        <v>2.9399999999999999E-2</v>
      </c>
      <c r="L3321" s="108">
        <v>3.5400000000000001E-2</v>
      </c>
      <c r="M3321" s="108">
        <v>0.03</v>
      </c>
      <c r="O3321" s="189">
        <f t="shared" si="101"/>
        <v>43891</v>
      </c>
    </row>
    <row r="3322" spans="1:15" x14ac:dyDescent="0.25">
      <c r="A3322" s="105">
        <v>43893</v>
      </c>
      <c r="B3322" t="s">
        <v>71</v>
      </c>
      <c r="C3322" s="108">
        <v>2.81E-2</v>
      </c>
      <c r="D3322" s="108">
        <v>2.9499999999999998E-2</v>
      </c>
      <c r="E3322" s="108">
        <v>3.2399999999999998E-2</v>
      </c>
      <c r="F3322" s="108">
        <v>0.03</v>
      </c>
      <c r="I3322" s="108">
        <v>2.5999999999999999E-2</v>
      </c>
      <c r="J3322" s="108">
        <v>2.6700000000000002E-2</v>
      </c>
      <c r="K3322" s="108">
        <v>2.92E-2</v>
      </c>
      <c r="L3322" s="108">
        <v>3.5000000000000003E-2</v>
      </c>
      <c r="M3322" s="108">
        <v>2.9700000000000001E-2</v>
      </c>
      <c r="O3322" s="189">
        <f t="shared" si="101"/>
        <v>43891</v>
      </c>
    </row>
    <row r="3323" spans="1:15" x14ac:dyDescent="0.25">
      <c r="A3323" s="105">
        <v>43894</v>
      </c>
      <c r="B3323" t="s">
        <v>71</v>
      </c>
      <c r="C3323" s="108">
        <v>2.8000000000000001E-2</v>
      </c>
      <c r="D3323" s="108">
        <v>2.9600000000000001E-2</v>
      </c>
      <c r="E3323" s="108">
        <v>3.2500000000000001E-2</v>
      </c>
      <c r="F3323" s="108">
        <v>0.03</v>
      </c>
      <c r="I3323" s="108">
        <v>2.5499999999999998E-2</v>
      </c>
      <c r="J3323" s="108">
        <v>2.6700000000000002E-2</v>
      </c>
      <c r="K3323" s="108">
        <v>2.92E-2</v>
      </c>
      <c r="L3323" s="108">
        <v>3.49E-2</v>
      </c>
      <c r="M3323" s="108">
        <v>2.9700000000000001E-2</v>
      </c>
      <c r="O3323" s="189">
        <f t="shared" si="101"/>
        <v>43891</v>
      </c>
    </row>
    <row r="3324" spans="1:15" x14ac:dyDescent="0.25">
      <c r="A3324" s="105">
        <v>43895</v>
      </c>
      <c r="B3324" t="s">
        <v>71</v>
      </c>
      <c r="C3324" s="108">
        <v>2.76E-2</v>
      </c>
      <c r="D3324" s="108">
        <v>2.9100000000000001E-2</v>
      </c>
      <c r="E3324" s="108">
        <v>3.1800000000000002E-2</v>
      </c>
      <c r="F3324" s="108">
        <v>2.9499999999999998E-2</v>
      </c>
      <c r="I3324" s="108">
        <v>2.52E-2</v>
      </c>
      <c r="J3324" s="108">
        <v>2.6200000000000001E-2</v>
      </c>
      <c r="K3324" s="108">
        <v>2.87E-2</v>
      </c>
      <c r="L3324" s="108">
        <v>3.44E-2</v>
      </c>
      <c r="M3324" s="108">
        <v>2.92E-2</v>
      </c>
      <c r="O3324" s="189">
        <f t="shared" si="101"/>
        <v>43891</v>
      </c>
    </row>
    <row r="3325" spans="1:15" x14ac:dyDescent="0.25">
      <c r="A3325" s="105">
        <v>43896</v>
      </c>
      <c r="B3325" t="s">
        <v>71</v>
      </c>
      <c r="C3325" s="108">
        <v>2.5100000000000001E-2</v>
      </c>
      <c r="D3325" s="108">
        <v>2.6800000000000001E-2</v>
      </c>
      <c r="E3325" s="108">
        <v>3.0099999999999998E-2</v>
      </c>
      <c r="F3325" s="108">
        <v>2.7300000000000001E-2</v>
      </c>
      <c r="I3325" s="108">
        <v>2.3599999999999999E-2</v>
      </c>
      <c r="J3325" s="108">
        <v>2.3599999999999999E-2</v>
      </c>
      <c r="K3325" s="108">
        <v>2.6599999999999999E-2</v>
      </c>
      <c r="L3325" s="108">
        <v>3.2899999999999999E-2</v>
      </c>
      <c r="M3325" s="108">
        <v>2.7099999999999999E-2</v>
      </c>
      <c r="O3325" s="189">
        <f t="shared" si="101"/>
        <v>43891</v>
      </c>
    </row>
    <row r="3326" spans="1:15" x14ac:dyDescent="0.25">
      <c r="A3326" s="105">
        <v>43899</v>
      </c>
      <c r="B3326" t="s">
        <v>71</v>
      </c>
      <c r="C3326" s="108">
        <v>2.5499999999999998E-2</v>
      </c>
      <c r="D3326" s="108">
        <v>2.63E-2</v>
      </c>
      <c r="E3326" s="108">
        <v>3.0599999999999999E-2</v>
      </c>
      <c r="F3326" s="108">
        <v>2.75E-2</v>
      </c>
      <c r="I3326" s="108">
        <v>2.46E-2</v>
      </c>
      <c r="J3326" s="108">
        <v>2.3599999999999999E-2</v>
      </c>
      <c r="K3326" s="108">
        <v>2.6200000000000001E-2</v>
      </c>
      <c r="L3326" s="108">
        <v>3.4700000000000002E-2</v>
      </c>
      <c r="M3326" s="108">
        <v>2.7699999999999999E-2</v>
      </c>
      <c r="O3326" s="189">
        <f t="shared" si="101"/>
        <v>43891</v>
      </c>
    </row>
    <row r="3327" spans="1:15" x14ac:dyDescent="0.25">
      <c r="A3327" s="105">
        <v>43900</v>
      </c>
      <c r="B3327" t="s">
        <v>71</v>
      </c>
      <c r="C3327" s="108">
        <v>2.7699999999999999E-2</v>
      </c>
      <c r="D3327" s="108">
        <v>2.9700000000000001E-2</v>
      </c>
      <c r="E3327" s="108">
        <v>3.3099999999999997E-2</v>
      </c>
      <c r="F3327" s="108">
        <v>3.0200000000000001E-2</v>
      </c>
      <c r="I3327" s="108">
        <v>2.6700000000000002E-2</v>
      </c>
      <c r="J3327" s="108">
        <v>2.5700000000000001E-2</v>
      </c>
      <c r="K3327" s="108">
        <v>2.93E-2</v>
      </c>
      <c r="L3327" s="108">
        <v>3.6900000000000002E-2</v>
      </c>
      <c r="M3327" s="108">
        <v>3.0099999999999998E-2</v>
      </c>
      <c r="O3327" s="189">
        <f t="shared" si="101"/>
        <v>43891</v>
      </c>
    </row>
    <row r="3328" spans="1:15" x14ac:dyDescent="0.25">
      <c r="A3328" s="105">
        <v>43901</v>
      </c>
      <c r="B3328" t="s">
        <v>71</v>
      </c>
      <c r="C3328" s="108">
        <v>2.8899999999999999E-2</v>
      </c>
      <c r="D3328" s="108">
        <v>3.0599999999999999E-2</v>
      </c>
      <c r="E3328" s="108">
        <v>3.4700000000000002E-2</v>
      </c>
      <c r="F3328" s="108">
        <v>3.1399999999999997E-2</v>
      </c>
      <c r="I3328" s="108">
        <v>2.6700000000000002E-2</v>
      </c>
      <c r="J3328" s="108">
        <v>2.6800000000000001E-2</v>
      </c>
      <c r="K3328" s="108">
        <v>0.03</v>
      </c>
      <c r="L3328" s="108">
        <v>3.8100000000000002E-2</v>
      </c>
      <c r="M3328" s="108">
        <v>3.1E-2</v>
      </c>
      <c r="O3328" s="189">
        <f t="shared" si="101"/>
        <v>43891</v>
      </c>
    </row>
    <row r="3329" spans="1:15" x14ac:dyDescent="0.25">
      <c r="A3329" s="105">
        <v>43902</v>
      </c>
      <c r="B3329" t="s">
        <v>71</v>
      </c>
      <c r="C3329" s="108">
        <v>3.15E-2</v>
      </c>
      <c r="D3329" s="108">
        <v>3.3000000000000002E-2</v>
      </c>
      <c r="E3329" s="108">
        <v>3.73E-2</v>
      </c>
      <c r="F3329" s="108">
        <v>3.39E-2</v>
      </c>
      <c r="I3329" s="108">
        <v>2.9399999999999999E-2</v>
      </c>
      <c r="J3329" s="108">
        <v>2.93E-2</v>
      </c>
      <c r="K3329" s="108">
        <v>3.2199999999999999E-2</v>
      </c>
      <c r="L3329" s="108">
        <v>4.0800000000000003E-2</v>
      </c>
      <c r="M3329" s="108">
        <v>3.3500000000000002E-2</v>
      </c>
      <c r="O3329" s="189">
        <f t="shared" si="101"/>
        <v>43891</v>
      </c>
    </row>
    <row r="3330" spans="1:15" x14ac:dyDescent="0.25">
      <c r="A3330" s="105">
        <v>43903</v>
      </c>
      <c r="B3330" t="s">
        <v>71</v>
      </c>
      <c r="C3330" s="108">
        <v>3.2599999999999997E-2</v>
      </c>
      <c r="D3330" s="108">
        <v>3.44E-2</v>
      </c>
      <c r="E3330" s="108">
        <v>3.9E-2</v>
      </c>
      <c r="F3330" s="108">
        <v>3.5299999999999998E-2</v>
      </c>
      <c r="I3330" s="108">
        <v>3.0300000000000001E-2</v>
      </c>
      <c r="J3330" s="108">
        <v>3.0200000000000001E-2</v>
      </c>
      <c r="K3330" s="108">
        <v>3.3700000000000001E-2</v>
      </c>
      <c r="L3330" s="108">
        <v>4.24E-2</v>
      </c>
      <c r="M3330" s="108">
        <v>3.4799999999999998E-2</v>
      </c>
      <c r="O3330" s="189">
        <f t="shared" si="101"/>
        <v>43891</v>
      </c>
    </row>
    <row r="3331" spans="1:15" x14ac:dyDescent="0.25">
      <c r="A3331" s="105">
        <v>43906</v>
      </c>
      <c r="B3331" t="s">
        <v>71</v>
      </c>
      <c r="C3331" s="108">
        <v>3.1199999999999999E-2</v>
      </c>
      <c r="D3331" s="108">
        <v>3.2599999999999997E-2</v>
      </c>
      <c r="E3331" s="108">
        <v>3.7199999999999997E-2</v>
      </c>
      <c r="F3331" s="108">
        <v>3.3700000000000001E-2</v>
      </c>
      <c r="I3331" s="108">
        <v>2.8799999999999999E-2</v>
      </c>
      <c r="J3331" s="108">
        <v>2.9000000000000001E-2</v>
      </c>
      <c r="K3331" s="108">
        <v>3.2399999999999998E-2</v>
      </c>
      <c r="L3331" s="108">
        <v>4.1099999999999998E-2</v>
      </c>
      <c r="M3331" s="108">
        <v>3.3500000000000002E-2</v>
      </c>
      <c r="O3331" s="189">
        <f t="shared" si="101"/>
        <v>43891</v>
      </c>
    </row>
    <row r="3332" spans="1:15" x14ac:dyDescent="0.25">
      <c r="A3332" s="105">
        <v>43907</v>
      </c>
      <c r="B3332" t="s">
        <v>71</v>
      </c>
      <c r="C3332" s="108">
        <v>3.5000000000000003E-2</v>
      </c>
      <c r="D3332" s="108">
        <v>3.6200000000000003E-2</v>
      </c>
      <c r="E3332" s="108">
        <v>4.1799999999999997E-2</v>
      </c>
      <c r="F3332" s="108">
        <v>3.7699999999999997E-2</v>
      </c>
      <c r="I3332" s="108">
        <v>3.4000000000000002E-2</v>
      </c>
      <c r="J3332" s="108">
        <v>3.2599999999999997E-2</v>
      </c>
      <c r="K3332" s="108">
        <v>3.5900000000000001E-2</v>
      </c>
      <c r="L3332" s="108">
        <v>4.5100000000000001E-2</v>
      </c>
      <c r="M3332" s="108">
        <v>3.7400000000000003E-2</v>
      </c>
      <c r="O3332" s="189">
        <f t="shared" si="101"/>
        <v>43891</v>
      </c>
    </row>
    <row r="3333" spans="1:15" x14ac:dyDescent="0.25">
      <c r="A3333" s="105">
        <v>43908</v>
      </c>
      <c r="B3333" t="s">
        <v>71</v>
      </c>
      <c r="C3333" s="108">
        <v>4.0300000000000002E-2</v>
      </c>
      <c r="D3333" s="108">
        <v>4.0899999999999999E-2</v>
      </c>
      <c r="E3333" s="108">
        <v>4.6100000000000002E-2</v>
      </c>
      <c r="F3333" s="108">
        <v>4.24E-2</v>
      </c>
      <c r="I3333" s="108">
        <v>3.9199999999999999E-2</v>
      </c>
      <c r="J3333" s="108">
        <v>3.8699999999999998E-2</v>
      </c>
      <c r="K3333" s="108">
        <v>4.0500000000000001E-2</v>
      </c>
      <c r="L3333" s="108">
        <v>4.99E-2</v>
      </c>
      <c r="M3333" s="108">
        <v>4.2500000000000003E-2</v>
      </c>
      <c r="O3333" s="189">
        <f t="shared" ref="O3333:O3402" si="102">DATE(YEAR(A3333),MONTH(A3333),1)</f>
        <v>43891</v>
      </c>
    </row>
    <row r="3334" spans="1:15" x14ac:dyDescent="0.25">
      <c r="A3334" s="105">
        <v>43909</v>
      </c>
      <c r="B3334" t="s">
        <v>71</v>
      </c>
      <c r="C3334" s="108">
        <v>3.9600000000000003E-2</v>
      </c>
      <c r="D3334" s="108">
        <v>4.1200000000000001E-2</v>
      </c>
      <c r="E3334" s="108">
        <v>4.7399999999999998E-2</v>
      </c>
      <c r="F3334" s="108">
        <v>4.2700000000000002E-2</v>
      </c>
      <c r="I3334" s="108">
        <v>3.8600000000000002E-2</v>
      </c>
      <c r="J3334" s="108">
        <v>3.8399999999999997E-2</v>
      </c>
      <c r="K3334" s="108">
        <v>4.1099999999999998E-2</v>
      </c>
      <c r="L3334" s="108">
        <v>5.1299999999999998E-2</v>
      </c>
      <c r="M3334" s="108">
        <v>4.2900000000000001E-2</v>
      </c>
      <c r="O3334" s="189">
        <f t="shared" si="102"/>
        <v>43891</v>
      </c>
    </row>
    <row r="3335" spans="1:15" x14ac:dyDescent="0.25">
      <c r="A3335" s="105">
        <v>43910</v>
      </c>
      <c r="B3335" t="s">
        <v>71</v>
      </c>
      <c r="C3335" s="108">
        <v>4.1099999999999998E-2</v>
      </c>
      <c r="D3335" s="108">
        <v>4.1799999999999997E-2</v>
      </c>
      <c r="E3335" s="108">
        <v>4.6899999999999997E-2</v>
      </c>
      <c r="F3335" s="108">
        <v>4.3299999999999998E-2</v>
      </c>
      <c r="I3335" s="108">
        <v>4.1200000000000001E-2</v>
      </c>
      <c r="J3335" s="108">
        <v>3.9300000000000002E-2</v>
      </c>
      <c r="K3335" s="108">
        <v>4.1700000000000001E-2</v>
      </c>
      <c r="L3335" s="108">
        <v>5.1499999999999997E-2</v>
      </c>
      <c r="M3335" s="108">
        <v>4.3700000000000003E-2</v>
      </c>
      <c r="O3335" s="189">
        <f t="shared" si="102"/>
        <v>43891</v>
      </c>
    </row>
    <row r="3336" spans="1:15" x14ac:dyDescent="0.25">
      <c r="A3336" s="105">
        <v>43913</v>
      </c>
      <c r="B3336" t="s">
        <v>71</v>
      </c>
      <c r="C3336" s="108">
        <v>3.95E-2</v>
      </c>
      <c r="D3336" s="108">
        <v>4.1099999999999998E-2</v>
      </c>
      <c r="E3336" s="108">
        <v>4.6199999999999998E-2</v>
      </c>
      <c r="F3336" s="108">
        <v>4.2299999999999997E-2</v>
      </c>
      <c r="I3336" s="108">
        <v>3.5700000000000003E-2</v>
      </c>
      <c r="J3336" s="108">
        <v>3.6700000000000003E-2</v>
      </c>
      <c r="K3336" s="108">
        <v>4.07E-2</v>
      </c>
      <c r="L3336" s="108">
        <v>5.0700000000000002E-2</v>
      </c>
      <c r="M3336" s="108">
        <v>4.1799999999999997E-2</v>
      </c>
      <c r="O3336" s="189">
        <f t="shared" si="102"/>
        <v>43891</v>
      </c>
    </row>
    <row r="3337" spans="1:15" x14ac:dyDescent="0.25">
      <c r="A3337" s="105">
        <v>43914</v>
      </c>
      <c r="B3337" t="s">
        <v>71</v>
      </c>
      <c r="C3337" s="108">
        <v>3.9699999999999999E-2</v>
      </c>
      <c r="D3337" s="108">
        <v>4.1799999999999997E-2</v>
      </c>
      <c r="E3337" s="108">
        <v>4.6100000000000002E-2</v>
      </c>
      <c r="F3337" s="108">
        <v>4.2500000000000003E-2</v>
      </c>
      <c r="I3337" s="108">
        <v>3.44E-2</v>
      </c>
      <c r="J3337" s="108">
        <v>3.5799999999999998E-2</v>
      </c>
      <c r="K3337" s="108">
        <v>4.0099999999999997E-2</v>
      </c>
      <c r="L3337" s="108">
        <v>5.0299999999999997E-2</v>
      </c>
      <c r="M3337" s="108">
        <v>4.1200000000000001E-2</v>
      </c>
      <c r="O3337" s="189">
        <f t="shared" si="102"/>
        <v>43891</v>
      </c>
    </row>
    <row r="3338" spans="1:15" x14ac:dyDescent="0.25">
      <c r="A3338" s="105">
        <v>43915</v>
      </c>
      <c r="B3338" t="s">
        <v>71</v>
      </c>
      <c r="C3338" s="108">
        <v>3.8699999999999998E-2</v>
      </c>
      <c r="D3338" s="108">
        <v>4.2099999999999999E-2</v>
      </c>
      <c r="E3338" s="108">
        <v>4.7300000000000002E-2</v>
      </c>
      <c r="F3338" s="108">
        <v>4.2700000000000002E-2</v>
      </c>
      <c r="I3338" s="108">
        <v>3.3399999999999999E-2</v>
      </c>
      <c r="J3338" s="108">
        <v>3.49E-2</v>
      </c>
      <c r="K3338" s="108">
        <v>4.02E-2</v>
      </c>
      <c r="L3338" s="108">
        <v>5.0099999999999999E-2</v>
      </c>
      <c r="M3338" s="108">
        <v>4.0800000000000003E-2</v>
      </c>
      <c r="O3338" s="189">
        <f t="shared" si="102"/>
        <v>43891</v>
      </c>
    </row>
    <row r="3339" spans="1:15" x14ac:dyDescent="0.25">
      <c r="A3339" s="105">
        <v>43916</v>
      </c>
      <c r="B3339" t="s">
        <v>71</v>
      </c>
      <c r="C3339" s="108">
        <v>3.6400000000000002E-2</v>
      </c>
      <c r="D3339" s="108">
        <v>4.0800000000000003E-2</v>
      </c>
      <c r="E3339" s="108">
        <v>4.6300000000000001E-2</v>
      </c>
      <c r="F3339" s="108">
        <v>4.1200000000000001E-2</v>
      </c>
      <c r="I3339" s="108">
        <v>3.0700000000000002E-2</v>
      </c>
      <c r="J3339" s="108">
        <v>3.3500000000000002E-2</v>
      </c>
      <c r="K3339" s="108">
        <v>3.8800000000000001E-2</v>
      </c>
      <c r="L3339" s="108">
        <v>4.87E-2</v>
      </c>
      <c r="M3339" s="108">
        <v>3.9300000000000002E-2</v>
      </c>
      <c r="O3339" s="189">
        <f t="shared" si="102"/>
        <v>43891</v>
      </c>
    </row>
    <row r="3340" spans="1:15" x14ac:dyDescent="0.25">
      <c r="A3340" s="105">
        <v>43917</v>
      </c>
      <c r="B3340" t="s">
        <v>71</v>
      </c>
      <c r="C3340" s="108">
        <v>3.5000000000000003E-2</v>
      </c>
      <c r="D3340" s="108">
        <v>3.9399999999999998E-2</v>
      </c>
      <c r="E3340" s="108">
        <v>4.4499999999999998E-2</v>
      </c>
      <c r="F3340" s="108">
        <v>3.9600000000000003E-2</v>
      </c>
      <c r="I3340" s="108">
        <v>2.9499999999999998E-2</v>
      </c>
      <c r="J3340" s="108">
        <v>3.1800000000000002E-2</v>
      </c>
      <c r="K3340" s="108">
        <v>3.7100000000000001E-2</v>
      </c>
      <c r="L3340" s="108">
        <v>4.7E-2</v>
      </c>
      <c r="M3340" s="108">
        <v>3.7600000000000001E-2</v>
      </c>
      <c r="O3340" s="189">
        <f t="shared" si="102"/>
        <v>43891</v>
      </c>
    </row>
    <row r="3341" spans="1:15" x14ac:dyDescent="0.25">
      <c r="A3341" s="105">
        <v>43920</v>
      </c>
      <c r="B3341" t="s">
        <v>71</v>
      </c>
      <c r="C3341" s="108">
        <v>3.32E-2</v>
      </c>
      <c r="D3341" s="108">
        <v>3.7100000000000001E-2</v>
      </c>
      <c r="E3341" s="108">
        <v>4.36E-2</v>
      </c>
      <c r="F3341" s="108">
        <v>3.7999999999999999E-2</v>
      </c>
      <c r="I3341" s="108">
        <v>2.7099999999999999E-2</v>
      </c>
      <c r="J3341" s="108">
        <v>3.0499999999999999E-2</v>
      </c>
      <c r="K3341" s="108">
        <v>3.5400000000000001E-2</v>
      </c>
      <c r="L3341" s="108">
        <v>4.5900000000000003E-2</v>
      </c>
      <c r="M3341" s="108">
        <v>3.61E-2</v>
      </c>
      <c r="O3341" s="189">
        <f t="shared" si="102"/>
        <v>43891</v>
      </c>
    </row>
    <row r="3342" spans="1:15" x14ac:dyDescent="0.25">
      <c r="A3342" s="105">
        <v>43921</v>
      </c>
      <c r="B3342" t="s">
        <v>71</v>
      </c>
      <c r="C3342" s="108">
        <v>3.3500000000000002E-2</v>
      </c>
      <c r="D3342" s="108">
        <v>3.6900000000000002E-2</v>
      </c>
      <c r="E3342" s="108">
        <v>4.3900000000000002E-2</v>
      </c>
      <c r="F3342" s="108">
        <v>3.8100000000000002E-2</v>
      </c>
      <c r="I3342" s="108">
        <v>2.7300000000000001E-2</v>
      </c>
      <c r="J3342" s="108">
        <v>3.09E-2</v>
      </c>
      <c r="K3342" s="108">
        <v>3.5299999999999998E-2</v>
      </c>
      <c r="L3342" s="108">
        <v>4.6300000000000001E-2</v>
      </c>
      <c r="M3342" s="108">
        <v>3.6299999999999999E-2</v>
      </c>
      <c r="O3342" s="189">
        <f t="shared" si="102"/>
        <v>43891</v>
      </c>
    </row>
    <row r="3343" spans="1:15" x14ac:dyDescent="0.25">
      <c r="A3343" s="105">
        <v>43922</v>
      </c>
      <c r="B3343" t="s">
        <v>71</v>
      </c>
      <c r="C3343" s="108">
        <v>3.2199999999999999E-2</v>
      </c>
      <c r="D3343" s="108">
        <v>3.61E-2</v>
      </c>
      <c r="E3343" s="108">
        <v>4.3299999999999998E-2</v>
      </c>
      <c r="F3343" s="108">
        <v>3.7199999999999997E-2</v>
      </c>
      <c r="I3343" s="108">
        <v>2.76E-2</v>
      </c>
      <c r="J3343" s="108">
        <v>3.0200000000000001E-2</v>
      </c>
      <c r="K3343" s="108">
        <v>3.4700000000000002E-2</v>
      </c>
      <c r="L3343" s="108">
        <v>4.5900000000000003E-2</v>
      </c>
      <c r="M3343" s="108">
        <v>3.5799999999999998E-2</v>
      </c>
      <c r="O3343" s="189">
        <f t="shared" si="102"/>
        <v>43922</v>
      </c>
    </row>
    <row r="3344" spans="1:15" x14ac:dyDescent="0.25">
      <c r="A3344" s="105">
        <v>43923</v>
      </c>
      <c r="B3344" t="s">
        <v>71</v>
      </c>
      <c r="C3344" s="108">
        <v>3.3000000000000002E-2</v>
      </c>
      <c r="D3344" s="108">
        <v>3.5799999999999998E-2</v>
      </c>
      <c r="E3344" s="108">
        <v>4.2700000000000002E-2</v>
      </c>
      <c r="F3344" s="108">
        <v>3.7199999999999997E-2</v>
      </c>
      <c r="I3344" s="108">
        <v>2.64E-2</v>
      </c>
      <c r="J3344" s="108">
        <v>3.0300000000000001E-2</v>
      </c>
      <c r="K3344" s="108">
        <v>3.4500000000000003E-2</v>
      </c>
      <c r="L3344" s="108">
        <v>4.5499999999999999E-2</v>
      </c>
      <c r="M3344" s="108">
        <v>3.56E-2</v>
      </c>
      <c r="O3344" s="189">
        <f t="shared" si="102"/>
        <v>43922</v>
      </c>
    </row>
    <row r="3345" spans="1:15" x14ac:dyDescent="0.25">
      <c r="A3345" s="105">
        <v>43924</v>
      </c>
      <c r="B3345" t="s">
        <v>71</v>
      </c>
      <c r="C3345" s="108">
        <v>3.2800000000000003E-2</v>
      </c>
      <c r="D3345" s="108">
        <v>3.5499999999999997E-2</v>
      </c>
      <c r="E3345" s="108">
        <v>4.2599999999999999E-2</v>
      </c>
      <c r="F3345" s="108">
        <v>3.6999999999999998E-2</v>
      </c>
      <c r="I3345" s="108">
        <v>2.63E-2</v>
      </c>
      <c r="J3345" s="108">
        <v>3.0200000000000001E-2</v>
      </c>
      <c r="K3345" s="108">
        <v>3.4200000000000001E-2</v>
      </c>
      <c r="L3345" s="108">
        <v>4.5400000000000003E-2</v>
      </c>
      <c r="M3345" s="108">
        <v>3.5400000000000001E-2</v>
      </c>
      <c r="O3345" s="189">
        <f t="shared" si="102"/>
        <v>43922</v>
      </c>
    </row>
    <row r="3346" spans="1:15" x14ac:dyDescent="0.25">
      <c r="A3346" s="105">
        <v>43927</v>
      </c>
      <c r="B3346" t="s">
        <v>71</v>
      </c>
      <c r="C3346" s="108">
        <v>3.32E-2</v>
      </c>
      <c r="D3346" s="108">
        <v>3.5700000000000003E-2</v>
      </c>
      <c r="E3346" s="108">
        <v>4.3099999999999999E-2</v>
      </c>
      <c r="F3346" s="108">
        <v>3.73E-2</v>
      </c>
      <c r="I3346" s="108">
        <v>2.63E-2</v>
      </c>
      <c r="J3346" s="108">
        <v>3.0599999999999999E-2</v>
      </c>
      <c r="K3346" s="108">
        <v>3.4500000000000003E-2</v>
      </c>
      <c r="L3346" s="108">
        <v>4.58E-2</v>
      </c>
      <c r="M3346" s="108">
        <v>3.5700000000000003E-2</v>
      </c>
      <c r="O3346" s="189">
        <f t="shared" si="102"/>
        <v>43922</v>
      </c>
    </row>
    <row r="3347" spans="1:15" x14ac:dyDescent="0.25">
      <c r="A3347" s="105">
        <v>43928</v>
      </c>
      <c r="B3347" t="s">
        <v>71</v>
      </c>
      <c r="C3347" s="108">
        <v>3.32E-2</v>
      </c>
      <c r="D3347" s="108">
        <v>3.5700000000000003E-2</v>
      </c>
      <c r="E3347" s="108">
        <v>4.2799999999999998E-2</v>
      </c>
      <c r="F3347" s="108">
        <v>3.7199999999999997E-2</v>
      </c>
      <c r="I3347" s="108">
        <v>2.5499999999999998E-2</v>
      </c>
      <c r="J3347" s="108">
        <v>3.0700000000000002E-2</v>
      </c>
      <c r="K3347" s="108">
        <v>3.44E-2</v>
      </c>
      <c r="L3347" s="108">
        <v>4.5400000000000003E-2</v>
      </c>
      <c r="M3347" s="108">
        <v>3.5400000000000001E-2</v>
      </c>
      <c r="O3347" s="189">
        <f t="shared" si="102"/>
        <v>43922</v>
      </c>
    </row>
    <row r="3348" spans="1:15" x14ac:dyDescent="0.25">
      <c r="A3348" s="105">
        <v>43929</v>
      </c>
      <c r="B3348" t="s">
        <v>71</v>
      </c>
      <c r="C3348" s="108">
        <v>3.27E-2</v>
      </c>
      <c r="D3348" s="108">
        <v>3.5499999999999997E-2</v>
      </c>
      <c r="E3348" s="108">
        <v>4.24E-2</v>
      </c>
      <c r="F3348" s="108">
        <v>3.6900000000000002E-2</v>
      </c>
      <c r="I3348" s="108">
        <v>2.5600000000000001E-2</v>
      </c>
      <c r="J3348" s="108">
        <v>2.9899999999999999E-2</v>
      </c>
      <c r="K3348" s="108">
        <v>3.4099999999999998E-2</v>
      </c>
      <c r="L3348" s="108">
        <v>4.5199999999999997E-2</v>
      </c>
      <c r="M3348" s="108">
        <v>3.5099999999999999E-2</v>
      </c>
      <c r="O3348" s="189">
        <f t="shared" si="102"/>
        <v>43922</v>
      </c>
    </row>
    <row r="3349" spans="1:15" x14ac:dyDescent="0.25">
      <c r="A3349" s="105">
        <v>43930</v>
      </c>
      <c r="B3349" t="s">
        <v>71</v>
      </c>
      <c r="C3349" s="108">
        <v>3.1800000000000002E-2</v>
      </c>
      <c r="D3349" s="108">
        <v>3.4700000000000002E-2</v>
      </c>
      <c r="E3349" s="108">
        <v>4.0800000000000003E-2</v>
      </c>
      <c r="F3349" s="108">
        <v>3.5799999999999998E-2</v>
      </c>
      <c r="I3349" s="108">
        <v>2.46E-2</v>
      </c>
      <c r="J3349" s="108">
        <v>2.9000000000000001E-2</v>
      </c>
      <c r="K3349" s="108">
        <v>3.3099999999999997E-2</v>
      </c>
      <c r="L3349" s="108">
        <v>4.3400000000000001E-2</v>
      </c>
      <c r="M3349" s="108">
        <v>3.39E-2</v>
      </c>
      <c r="O3349" s="189">
        <f t="shared" si="102"/>
        <v>43922</v>
      </c>
    </row>
    <row r="3350" spans="1:15" x14ac:dyDescent="0.25">
      <c r="A3350" s="105">
        <v>43934</v>
      </c>
      <c r="B3350" t="s">
        <v>71</v>
      </c>
      <c r="C3350" s="108">
        <v>0.03</v>
      </c>
      <c r="D3350" s="108">
        <v>3.3000000000000002E-2</v>
      </c>
      <c r="E3350" s="108">
        <v>3.9199999999999999E-2</v>
      </c>
      <c r="F3350" s="108">
        <v>3.4099999999999998E-2</v>
      </c>
      <c r="I3350" s="108">
        <v>2.35E-2</v>
      </c>
      <c r="J3350" s="108">
        <v>2.8000000000000001E-2</v>
      </c>
      <c r="K3350" s="108">
        <v>3.1899999999999998E-2</v>
      </c>
      <c r="L3350" s="108">
        <v>4.1700000000000001E-2</v>
      </c>
      <c r="M3350" s="108">
        <v>3.2599999999999997E-2</v>
      </c>
      <c r="O3350" s="189">
        <f t="shared" si="102"/>
        <v>43922</v>
      </c>
    </row>
    <row r="3351" spans="1:15" x14ac:dyDescent="0.25">
      <c r="A3351" s="105">
        <v>43935</v>
      </c>
      <c r="B3351" t="s">
        <v>71</v>
      </c>
      <c r="C3351" s="108">
        <v>2.93E-2</v>
      </c>
      <c r="D3351" s="108">
        <v>3.1899999999999998E-2</v>
      </c>
      <c r="E3351" s="108">
        <v>3.8899999999999997E-2</v>
      </c>
      <c r="F3351" s="108">
        <v>3.3399999999999999E-2</v>
      </c>
      <c r="I3351" s="108">
        <v>2.23E-2</v>
      </c>
      <c r="J3351" s="108">
        <v>2.7799999999999998E-2</v>
      </c>
      <c r="K3351" s="108">
        <v>3.1199999999999999E-2</v>
      </c>
      <c r="L3351" s="108">
        <v>4.1200000000000001E-2</v>
      </c>
      <c r="M3351" s="108">
        <v>3.2000000000000001E-2</v>
      </c>
      <c r="O3351" s="189">
        <f t="shared" si="102"/>
        <v>43922</v>
      </c>
    </row>
    <row r="3352" spans="1:15" x14ac:dyDescent="0.25">
      <c r="A3352" s="105">
        <v>43936</v>
      </c>
      <c r="B3352" t="s">
        <v>71</v>
      </c>
      <c r="C3352" s="108">
        <v>2.7900000000000001E-2</v>
      </c>
      <c r="D3352" s="108">
        <v>3.0200000000000001E-2</v>
      </c>
      <c r="E3352" s="108">
        <v>3.6999999999999998E-2</v>
      </c>
      <c r="F3352" s="108">
        <v>3.1699999999999999E-2</v>
      </c>
      <c r="I3352" s="108">
        <v>2.3699999999999999E-2</v>
      </c>
      <c r="J3352" s="108">
        <v>2.6800000000000001E-2</v>
      </c>
      <c r="K3352" s="108">
        <v>2.98E-2</v>
      </c>
      <c r="L3352" s="108">
        <v>3.9600000000000003E-2</v>
      </c>
      <c r="M3352" s="108">
        <v>3.1E-2</v>
      </c>
      <c r="O3352" s="189">
        <f t="shared" si="102"/>
        <v>43922</v>
      </c>
    </row>
    <row r="3353" spans="1:15" x14ac:dyDescent="0.25">
      <c r="A3353" s="105">
        <v>43937</v>
      </c>
      <c r="B3353" t="s">
        <v>71</v>
      </c>
      <c r="C3353" s="108">
        <v>2.7400000000000001E-2</v>
      </c>
      <c r="D3353" s="108">
        <v>2.93E-2</v>
      </c>
      <c r="E3353" s="108">
        <v>3.5799999999999998E-2</v>
      </c>
      <c r="F3353" s="108">
        <v>3.0800000000000001E-2</v>
      </c>
      <c r="I3353" s="108">
        <v>2.3099999999999999E-2</v>
      </c>
      <c r="J3353" s="108">
        <v>2.6499999999999999E-2</v>
      </c>
      <c r="K3353" s="108">
        <v>2.9000000000000001E-2</v>
      </c>
      <c r="L3353" s="108">
        <v>3.8899999999999997E-2</v>
      </c>
      <c r="M3353" s="108">
        <v>3.0300000000000001E-2</v>
      </c>
      <c r="O3353" s="189">
        <f t="shared" si="102"/>
        <v>43922</v>
      </c>
    </row>
    <row r="3354" spans="1:15" x14ac:dyDescent="0.25">
      <c r="A3354" s="105">
        <v>43938</v>
      </c>
      <c r="B3354" t="s">
        <v>71</v>
      </c>
      <c r="C3354" s="108">
        <v>2.7900000000000001E-2</v>
      </c>
      <c r="D3354" s="108">
        <v>3.0200000000000001E-2</v>
      </c>
      <c r="E3354" s="108">
        <v>3.5999999999999997E-2</v>
      </c>
      <c r="F3354" s="108">
        <v>3.1399999999999997E-2</v>
      </c>
      <c r="I3354" s="108">
        <v>2.41E-2</v>
      </c>
      <c r="J3354" s="108">
        <v>2.7099999999999999E-2</v>
      </c>
      <c r="K3354" s="108">
        <v>2.9700000000000001E-2</v>
      </c>
      <c r="L3354" s="108">
        <v>3.9199999999999999E-2</v>
      </c>
      <c r="M3354" s="108">
        <v>3.1E-2</v>
      </c>
      <c r="O3354" s="189">
        <f t="shared" si="102"/>
        <v>43922</v>
      </c>
    </row>
    <row r="3355" spans="1:15" x14ac:dyDescent="0.25">
      <c r="A3355" s="105">
        <v>43941</v>
      </c>
      <c r="B3355" t="s">
        <v>71</v>
      </c>
      <c r="C3355" s="108">
        <v>2.7400000000000001E-2</v>
      </c>
      <c r="D3355" s="108">
        <v>2.9600000000000001E-2</v>
      </c>
      <c r="E3355" s="108">
        <v>3.5700000000000003E-2</v>
      </c>
      <c r="F3355" s="108">
        <v>3.09E-2</v>
      </c>
      <c r="I3355" s="108">
        <v>2.3599999999999999E-2</v>
      </c>
      <c r="J3355" s="108">
        <v>2.5899999999999999E-2</v>
      </c>
      <c r="K3355" s="108">
        <v>2.92E-2</v>
      </c>
      <c r="L3355" s="108">
        <v>3.9100000000000003E-2</v>
      </c>
      <c r="M3355" s="108">
        <v>3.04E-2</v>
      </c>
      <c r="O3355" s="189">
        <f t="shared" si="102"/>
        <v>43922</v>
      </c>
    </row>
    <row r="3356" spans="1:15" x14ac:dyDescent="0.25">
      <c r="A3356" s="105">
        <v>43942</v>
      </c>
      <c r="B3356" t="s">
        <v>71</v>
      </c>
      <c r="C3356" s="108">
        <v>2.69E-2</v>
      </c>
      <c r="D3356" s="108">
        <v>2.9100000000000001E-2</v>
      </c>
      <c r="E3356" s="108">
        <v>3.5099999999999999E-2</v>
      </c>
      <c r="F3356" s="108">
        <v>3.04E-2</v>
      </c>
      <c r="I3356" s="108">
        <v>2.3300000000000001E-2</v>
      </c>
      <c r="J3356" s="108">
        <v>2.5399999999999999E-2</v>
      </c>
      <c r="K3356" s="108">
        <v>2.8899999999999999E-2</v>
      </c>
      <c r="L3356" s="108">
        <v>3.8699999999999998E-2</v>
      </c>
      <c r="M3356" s="108">
        <v>0.03</v>
      </c>
      <c r="O3356" s="189">
        <f t="shared" si="102"/>
        <v>43922</v>
      </c>
    </row>
    <row r="3357" spans="1:15" x14ac:dyDescent="0.25">
      <c r="A3357" s="105">
        <v>43943</v>
      </c>
      <c r="B3357" t="s">
        <v>71</v>
      </c>
      <c r="C3357" s="108">
        <v>2.76E-2</v>
      </c>
      <c r="D3357" s="108">
        <v>2.9899999999999999E-2</v>
      </c>
      <c r="E3357" s="108">
        <v>3.5900000000000001E-2</v>
      </c>
      <c r="F3357" s="108">
        <v>3.1099999999999999E-2</v>
      </c>
      <c r="I3357" s="108">
        <v>2.3599999999999999E-2</v>
      </c>
      <c r="J3357" s="108">
        <v>2.58E-2</v>
      </c>
      <c r="K3357" s="108">
        <v>2.9499999999999998E-2</v>
      </c>
      <c r="L3357" s="108">
        <v>3.9300000000000002E-2</v>
      </c>
      <c r="M3357" s="108">
        <v>3.0499999999999999E-2</v>
      </c>
      <c r="O3357" s="189">
        <f t="shared" si="102"/>
        <v>43922</v>
      </c>
    </row>
    <row r="3358" spans="1:15" x14ac:dyDescent="0.25">
      <c r="A3358" s="105">
        <v>43944</v>
      </c>
      <c r="B3358" t="s">
        <v>71</v>
      </c>
      <c r="C3358" s="108">
        <v>2.7099999999999999E-2</v>
      </c>
      <c r="D3358" s="108">
        <v>2.9499999999999998E-2</v>
      </c>
      <c r="E3358" s="108">
        <v>3.5200000000000002E-2</v>
      </c>
      <c r="F3358" s="108">
        <v>3.0599999999999999E-2</v>
      </c>
      <c r="I3358" s="108">
        <v>2.2499999999999999E-2</v>
      </c>
      <c r="J3358" s="108">
        <v>2.5399999999999999E-2</v>
      </c>
      <c r="K3358" s="108">
        <v>2.92E-2</v>
      </c>
      <c r="L3358" s="108">
        <v>3.8699999999999998E-2</v>
      </c>
      <c r="M3358" s="108">
        <v>0.03</v>
      </c>
      <c r="O3358" s="189">
        <f t="shared" si="102"/>
        <v>43922</v>
      </c>
    </row>
    <row r="3359" spans="1:15" x14ac:dyDescent="0.25">
      <c r="A3359" s="105">
        <v>43945</v>
      </c>
      <c r="B3359" t="s">
        <v>71</v>
      </c>
      <c r="C3359" s="108">
        <v>2.6599999999999999E-2</v>
      </c>
      <c r="D3359" s="108">
        <v>2.93E-2</v>
      </c>
      <c r="E3359" s="108">
        <v>3.49E-2</v>
      </c>
      <c r="F3359" s="108">
        <v>3.0300000000000001E-2</v>
      </c>
      <c r="I3359" s="108">
        <v>2.3E-2</v>
      </c>
      <c r="J3359" s="108">
        <v>2.5100000000000001E-2</v>
      </c>
      <c r="K3359" s="108">
        <v>2.9100000000000001E-2</v>
      </c>
      <c r="L3359" s="108">
        <v>3.85E-2</v>
      </c>
      <c r="M3359" s="108">
        <v>2.9899999999999999E-2</v>
      </c>
      <c r="O3359" s="189">
        <f t="shared" si="102"/>
        <v>43922</v>
      </c>
    </row>
    <row r="3360" spans="1:15" x14ac:dyDescent="0.25">
      <c r="A3360" s="105">
        <v>43948</v>
      </c>
      <c r="B3360" t="s">
        <v>71</v>
      </c>
      <c r="C3360" s="108">
        <v>2.7099999999999999E-2</v>
      </c>
      <c r="D3360" s="108">
        <v>2.98E-2</v>
      </c>
      <c r="E3360" s="108">
        <v>3.56E-2</v>
      </c>
      <c r="F3360" s="108">
        <v>3.0800000000000001E-2</v>
      </c>
      <c r="I3360" s="108">
        <v>2.3900000000000001E-2</v>
      </c>
      <c r="J3360" s="108">
        <v>2.5499999999999998E-2</v>
      </c>
      <c r="K3360" s="108">
        <v>2.9700000000000001E-2</v>
      </c>
      <c r="L3360" s="108">
        <v>3.9100000000000003E-2</v>
      </c>
      <c r="M3360" s="108">
        <v>3.04E-2</v>
      </c>
      <c r="O3360" s="189">
        <f t="shared" si="102"/>
        <v>43922</v>
      </c>
    </row>
    <row r="3361" spans="1:15" x14ac:dyDescent="0.25">
      <c r="A3361" s="105">
        <v>43949</v>
      </c>
      <c r="B3361" t="s">
        <v>71</v>
      </c>
      <c r="C3361" s="108">
        <v>2.64E-2</v>
      </c>
      <c r="D3361" s="108">
        <v>2.9399999999999999E-2</v>
      </c>
      <c r="E3361" s="108">
        <v>3.5000000000000003E-2</v>
      </c>
      <c r="F3361" s="108">
        <v>3.0300000000000001E-2</v>
      </c>
      <c r="I3361" s="108">
        <v>2.35E-2</v>
      </c>
      <c r="J3361" s="108">
        <v>2.5100000000000001E-2</v>
      </c>
      <c r="K3361" s="108">
        <v>2.93E-2</v>
      </c>
      <c r="L3361" s="108">
        <v>3.8699999999999998E-2</v>
      </c>
      <c r="M3361" s="108">
        <v>0.03</v>
      </c>
      <c r="O3361" s="189">
        <f t="shared" si="102"/>
        <v>43922</v>
      </c>
    </row>
    <row r="3362" spans="1:15" x14ac:dyDescent="0.25">
      <c r="A3362" s="105">
        <v>43950</v>
      </c>
      <c r="B3362" t="s">
        <v>71</v>
      </c>
      <c r="C3362" s="108">
        <v>2.6800000000000001E-2</v>
      </c>
      <c r="D3362" s="108">
        <v>2.9499999999999998E-2</v>
      </c>
      <c r="E3362" s="108">
        <v>3.5000000000000003E-2</v>
      </c>
      <c r="F3362" s="108">
        <v>3.04E-2</v>
      </c>
      <c r="I3362" s="108">
        <v>2.3800000000000002E-2</v>
      </c>
      <c r="J3362" s="108">
        <v>2.5499999999999998E-2</v>
      </c>
      <c r="K3362" s="108">
        <v>2.9499999999999998E-2</v>
      </c>
      <c r="L3362" s="108">
        <v>3.8699999999999998E-2</v>
      </c>
      <c r="M3362" s="108">
        <v>3.0200000000000001E-2</v>
      </c>
      <c r="O3362" s="189">
        <f t="shared" si="102"/>
        <v>43922</v>
      </c>
    </row>
    <row r="3363" spans="1:15" x14ac:dyDescent="0.25">
      <c r="A3363" s="105">
        <v>43951</v>
      </c>
      <c r="B3363" t="s">
        <v>71</v>
      </c>
      <c r="C3363" s="108">
        <v>2.7099999999999999E-2</v>
      </c>
      <c r="D3363" s="108">
        <v>2.9499999999999998E-2</v>
      </c>
      <c r="E3363" s="108">
        <v>3.5000000000000003E-2</v>
      </c>
      <c r="F3363" s="108">
        <v>3.0499999999999999E-2</v>
      </c>
      <c r="I3363" s="108">
        <v>2.3800000000000002E-2</v>
      </c>
      <c r="J3363" s="108">
        <v>2.5700000000000001E-2</v>
      </c>
      <c r="K3363" s="108">
        <v>2.9600000000000001E-2</v>
      </c>
      <c r="L3363" s="108">
        <v>3.8699999999999998E-2</v>
      </c>
      <c r="M3363" s="108">
        <v>3.0300000000000001E-2</v>
      </c>
      <c r="O3363" s="189">
        <f t="shared" si="102"/>
        <v>43922</v>
      </c>
    </row>
    <row r="3364" spans="1:15" x14ac:dyDescent="0.25">
      <c r="A3364" s="105">
        <v>43952</v>
      </c>
      <c r="B3364" t="s">
        <v>71</v>
      </c>
      <c r="C3364" s="108">
        <v>2.7199999999999998E-2</v>
      </c>
      <c r="D3364" s="108">
        <v>2.9499999999999998E-2</v>
      </c>
      <c r="E3364" s="108">
        <v>3.5000000000000003E-2</v>
      </c>
      <c r="F3364" s="108">
        <v>3.0599999999999999E-2</v>
      </c>
      <c r="I3364" s="108">
        <v>2.4199999999999999E-2</v>
      </c>
      <c r="J3364" s="108">
        <v>2.58E-2</v>
      </c>
      <c r="K3364" s="108">
        <v>2.9700000000000001E-2</v>
      </c>
      <c r="L3364" s="108">
        <v>3.8899999999999997E-2</v>
      </c>
      <c r="M3364" s="108">
        <v>3.0499999999999999E-2</v>
      </c>
      <c r="O3364" s="189">
        <f t="shared" si="102"/>
        <v>43952</v>
      </c>
    </row>
    <row r="3365" spans="1:15" x14ac:dyDescent="0.25">
      <c r="A3365" s="105">
        <v>43955</v>
      </c>
      <c r="B3365" t="s">
        <v>71</v>
      </c>
      <c r="C3365" s="108">
        <v>2.75E-2</v>
      </c>
      <c r="D3365" s="108">
        <v>2.9899999999999999E-2</v>
      </c>
      <c r="E3365" s="108">
        <v>3.5299999999999998E-2</v>
      </c>
      <c r="F3365" s="108">
        <v>3.09E-2</v>
      </c>
      <c r="I3365" s="108">
        <v>2.3900000000000001E-2</v>
      </c>
      <c r="J3365" s="108">
        <v>2.6200000000000001E-2</v>
      </c>
      <c r="K3365" s="108">
        <v>3.0099999999999998E-2</v>
      </c>
      <c r="L3365" s="108">
        <v>3.9199999999999999E-2</v>
      </c>
      <c r="M3365" s="108">
        <v>3.0700000000000002E-2</v>
      </c>
      <c r="O3365" s="189">
        <f t="shared" si="102"/>
        <v>43952</v>
      </c>
    </row>
    <row r="3366" spans="1:15" x14ac:dyDescent="0.25">
      <c r="A3366" s="105">
        <v>43956</v>
      </c>
      <c r="B3366" t="s">
        <v>71</v>
      </c>
      <c r="C3366" s="108">
        <v>2.7699999999999999E-2</v>
      </c>
      <c r="D3366" s="108">
        <v>3.0099999999999998E-2</v>
      </c>
      <c r="E3366" s="108">
        <v>3.5499999999999997E-2</v>
      </c>
      <c r="F3366" s="108">
        <v>3.1099999999999999E-2</v>
      </c>
      <c r="I3366" s="108">
        <v>2.41E-2</v>
      </c>
      <c r="J3366" s="108">
        <v>2.6599999999999999E-2</v>
      </c>
      <c r="K3366" s="108">
        <v>3.04E-2</v>
      </c>
      <c r="L3366" s="108">
        <v>3.9399999999999998E-2</v>
      </c>
      <c r="M3366" s="108">
        <v>3.1E-2</v>
      </c>
      <c r="O3366" s="189">
        <f t="shared" si="102"/>
        <v>43952</v>
      </c>
    </row>
    <row r="3367" spans="1:15" x14ac:dyDescent="0.25">
      <c r="A3367" s="105">
        <v>43957</v>
      </c>
      <c r="B3367" t="s">
        <v>71</v>
      </c>
      <c r="C3367" s="108">
        <v>2.86E-2</v>
      </c>
      <c r="D3367" s="108">
        <v>3.1E-2</v>
      </c>
      <c r="E3367" s="108">
        <v>3.6299999999999999E-2</v>
      </c>
      <c r="F3367" s="108">
        <v>3.2000000000000001E-2</v>
      </c>
      <c r="I3367" s="108">
        <v>2.6100000000000002E-2</v>
      </c>
      <c r="J3367" s="108">
        <v>2.75E-2</v>
      </c>
      <c r="K3367" s="108">
        <v>3.1300000000000001E-2</v>
      </c>
      <c r="L3367" s="108">
        <v>4.0300000000000002E-2</v>
      </c>
      <c r="M3367" s="108">
        <v>3.2099999999999997E-2</v>
      </c>
      <c r="O3367" s="189">
        <f t="shared" si="102"/>
        <v>43952</v>
      </c>
    </row>
    <row r="3368" spans="1:15" x14ac:dyDescent="0.25">
      <c r="A3368" s="105">
        <v>43959</v>
      </c>
      <c r="B3368" t="s">
        <v>71</v>
      </c>
      <c r="C3368" s="108">
        <v>2.9700000000000001E-2</v>
      </c>
      <c r="D3368" s="108">
        <v>3.1300000000000001E-2</v>
      </c>
      <c r="E3368" s="108">
        <v>3.6799999999999999E-2</v>
      </c>
      <c r="F3368" s="108">
        <v>3.2599999999999997E-2</v>
      </c>
      <c r="I3368" s="108">
        <v>2.5399999999999999E-2</v>
      </c>
      <c r="J3368" s="108">
        <v>2.81E-2</v>
      </c>
      <c r="K3368" s="108">
        <v>3.15E-2</v>
      </c>
      <c r="L3368" s="108">
        <v>4.0599999999999997E-2</v>
      </c>
      <c r="M3368" s="108">
        <v>3.2300000000000002E-2</v>
      </c>
      <c r="O3368" s="189">
        <f t="shared" si="102"/>
        <v>43952</v>
      </c>
    </row>
    <row r="3369" spans="1:15" x14ac:dyDescent="0.25">
      <c r="A3369" s="105">
        <v>43962</v>
      </c>
      <c r="B3369" t="s">
        <v>71</v>
      </c>
      <c r="C3369" s="108">
        <v>3.0499999999999999E-2</v>
      </c>
      <c r="D3369" s="108">
        <v>3.2300000000000002E-2</v>
      </c>
      <c r="E3369" s="108">
        <v>3.7600000000000001E-2</v>
      </c>
      <c r="F3369" s="108">
        <v>3.3500000000000002E-2</v>
      </c>
      <c r="I3369" s="108">
        <v>2.69E-2</v>
      </c>
      <c r="J3369" s="108">
        <v>2.9000000000000001E-2</v>
      </c>
      <c r="K3369" s="108">
        <v>3.2500000000000001E-2</v>
      </c>
      <c r="L3369" s="108">
        <v>4.1399999999999999E-2</v>
      </c>
      <c r="M3369" s="108">
        <v>3.3300000000000003E-2</v>
      </c>
      <c r="O3369" s="189">
        <f t="shared" si="102"/>
        <v>43952</v>
      </c>
    </row>
    <row r="3370" spans="1:15" x14ac:dyDescent="0.25">
      <c r="A3370" s="105">
        <v>43963</v>
      </c>
      <c r="B3370" t="s">
        <v>71</v>
      </c>
      <c r="C3370" s="108">
        <v>2.9899999999999999E-2</v>
      </c>
      <c r="D3370" s="108">
        <v>3.1800000000000002E-2</v>
      </c>
      <c r="E3370" s="108">
        <v>3.7199999999999997E-2</v>
      </c>
      <c r="F3370" s="108">
        <v>3.3000000000000002E-2</v>
      </c>
      <c r="I3370" s="108">
        <v>2.6599999999999999E-2</v>
      </c>
      <c r="J3370" s="108">
        <v>2.8299999999999999E-2</v>
      </c>
      <c r="K3370" s="108">
        <v>3.2000000000000001E-2</v>
      </c>
      <c r="L3370" s="108">
        <v>4.0899999999999999E-2</v>
      </c>
      <c r="M3370" s="108">
        <v>3.2800000000000003E-2</v>
      </c>
      <c r="O3370" s="189">
        <f t="shared" si="102"/>
        <v>43952</v>
      </c>
    </row>
    <row r="3371" spans="1:15" x14ac:dyDescent="0.25">
      <c r="A3371" s="105">
        <v>43964</v>
      </c>
      <c r="B3371" t="s">
        <v>71</v>
      </c>
      <c r="C3371" s="108">
        <v>2.9600000000000001E-2</v>
      </c>
      <c r="D3371" s="108">
        <v>3.1699999999999999E-2</v>
      </c>
      <c r="E3371" s="108">
        <v>3.7199999999999997E-2</v>
      </c>
      <c r="F3371" s="108">
        <v>3.2800000000000003E-2</v>
      </c>
      <c r="I3371" s="108">
        <v>2.5399999999999999E-2</v>
      </c>
      <c r="J3371" s="108">
        <v>2.7900000000000001E-2</v>
      </c>
      <c r="K3371" s="108">
        <v>3.1699999999999999E-2</v>
      </c>
      <c r="L3371" s="108">
        <v>4.07E-2</v>
      </c>
      <c r="M3371" s="108">
        <v>3.2399999999999998E-2</v>
      </c>
      <c r="O3371" s="189">
        <f t="shared" si="102"/>
        <v>43952</v>
      </c>
    </row>
    <row r="3372" spans="1:15" x14ac:dyDescent="0.25">
      <c r="A3372" s="105">
        <v>43965</v>
      </c>
      <c r="B3372" t="s">
        <v>71</v>
      </c>
      <c r="C3372" s="108">
        <v>2.92E-2</v>
      </c>
      <c r="D3372" s="108">
        <v>3.1399999999999997E-2</v>
      </c>
      <c r="E3372" s="108">
        <v>3.6900000000000002E-2</v>
      </c>
      <c r="F3372" s="108">
        <v>3.2500000000000001E-2</v>
      </c>
      <c r="I3372" s="108">
        <v>2.5100000000000001E-2</v>
      </c>
      <c r="J3372" s="108">
        <v>2.7400000000000001E-2</v>
      </c>
      <c r="K3372" s="108">
        <v>3.1300000000000001E-2</v>
      </c>
      <c r="L3372" s="108">
        <v>4.0399999999999998E-2</v>
      </c>
      <c r="M3372" s="108">
        <v>3.2000000000000001E-2</v>
      </c>
      <c r="O3372" s="189">
        <f t="shared" si="102"/>
        <v>43952</v>
      </c>
    </row>
    <row r="3373" spans="1:15" x14ac:dyDescent="0.25">
      <c r="A3373" s="105">
        <v>43966</v>
      </c>
      <c r="B3373" t="s">
        <v>71</v>
      </c>
      <c r="C3373" s="108">
        <v>2.93E-2</v>
      </c>
      <c r="D3373" s="108">
        <v>3.1699999999999999E-2</v>
      </c>
      <c r="E3373" s="108">
        <v>3.6999999999999998E-2</v>
      </c>
      <c r="F3373" s="108">
        <v>3.27E-2</v>
      </c>
      <c r="I3373" s="108">
        <v>2.5100000000000001E-2</v>
      </c>
      <c r="J3373" s="108">
        <v>2.7400000000000001E-2</v>
      </c>
      <c r="K3373" s="108">
        <v>3.15E-2</v>
      </c>
      <c r="L3373" s="108">
        <v>4.0500000000000001E-2</v>
      </c>
      <c r="M3373" s="108">
        <v>3.2099999999999997E-2</v>
      </c>
      <c r="O3373" s="189">
        <f t="shared" si="102"/>
        <v>43952</v>
      </c>
    </row>
    <row r="3374" spans="1:15" x14ac:dyDescent="0.25">
      <c r="A3374" s="105">
        <v>43969</v>
      </c>
      <c r="B3374" t="s">
        <v>71</v>
      </c>
      <c r="C3374">
        <v>3.0200000000000001E-2</v>
      </c>
      <c r="D3374">
        <v>3.2800000000000003E-2</v>
      </c>
      <c r="E3374">
        <v>3.7999999999999999E-2</v>
      </c>
      <c r="F3374">
        <v>3.3700000000000001E-2</v>
      </c>
      <c r="I3374">
        <v>2.5600000000000001E-2</v>
      </c>
      <c r="J3374">
        <v>2.8199999999999999E-2</v>
      </c>
      <c r="K3374">
        <v>3.2399999999999998E-2</v>
      </c>
      <c r="L3374">
        <v>4.1099999999999998E-2</v>
      </c>
      <c r="M3374">
        <v>3.2899999999999999E-2</v>
      </c>
      <c r="O3374" s="189">
        <f t="shared" si="102"/>
        <v>43952</v>
      </c>
    </row>
    <row r="3375" spans="1:15" x14ac:dyDescent="0.25">
      <c r="A3375" s="105">
        <v>43970</v>
      </c>
      <c r="B3375" t="s">
        <v>71</v>
      </c>
      <c r="C3375">
        <v>2.9399999999999999E-2</v>
      </c>
      <c r="D3375">
        <v>3.2300000000000002E-2</v>
      </c>
      <c r="E3375">
        <v>3.7499999999999999E-2</v>
      </c>
      <c r="F3375">
        <v>3.3099999999999997E-2</v>
      </c>
      <c r="I3375">
        <v>2.5000000000000001E-2</v>
      </c>
      <c r="J3375">
        <v>2.76E-2</v>
      </c>
      <c r="K3375">
        <v>3.1800000000000002E-2</v>
      </c>
      <c r="L3375">
        <v>0.04</v>
      </c>
      <c r="M3375">
        <v>3.2099999999999997E-2</v>
      </c>
      <c r="O3375" s="189">
        <f t="shared" si="102"/>
        <v>43952</v>
      </c>
    </row>
    <row r="3376" spans="1:15" x14ac:dyDescent="0.25">
      <c r="A3376" s="105">
        <v>43971</v>
      </c>
      <c r="B3376" t="s">
        <v>71</v>
      </c>
      <c r="C3376">
        <v>2.9000000000000001E-2</v>
      </c>
      <c r="D3376">
        <v>3.1899999999999998E-2</v>
      </c>
      <c r="E3376">
        <v>3.6900000000000002E-2</v>
      </c>
      <c r="F3376">
        <v>3.2599999999999997E-2</v>
      </c>
      <c r="I3376">
        <v>2.4799999999999999E-2</v>
      </c>
      <c r="J3376">
        <v>2.7E-2</v>
      </c>
      <c r="K3376">
        <v>3.1199999999999999E-2</v>
      </c>
      <c r="L3376">
        <v>3.9199999999999999E-2</v>
      </c>
      <c r="M3376">
        <v>3.15E-2</v>
      </c>
      <c r="O3376" s="189">
        <f t="shared" si="102"/>
        <v>43952</v>
      </c>
    </row>
    <row r="3377" spans="1:15" x14ac:dyDescent="0.25">
      <c r="A3377" s="105">
        <v>43972</v>
      </c>
      <c r="B3377" t="s">
        <v>71</v>
      </c>
      <c r="C3377">
        <v>2.86E-2</v>
      </c>
      <c r="D3377">
        <v>3.1600000000000003E-2</v>
      </c>
      <c r="E3377">
        <v>3.6200000000000003E-2</v>
      </c>
      <c r="F3377">
        <v>3.2099999999999997E-2</v>
      </c>
      <c r="I3377">
        <v>2.4500000000000001E-2</v>
      </c>
      <c r="J3377">
        <v>2.6700000000000002E-2</v>
      </c>
      <c r="K3377">
        <v>3.09E-2</v>
      </c>
      <c r="L3377">
        <v>3.8600000000000002E-2</v>
      </c>
      <c r="M3377">
        <v>3.1099999999999999E-2</v>
      </c>
      <c r="O3377" s="189">
        <f t="shared" si="102"/>
        <v>43952</v>
      </c>
    </row>
    <row r="3378" spans="1:15" x14ac:dyDescent="0.25">
      <c r="A3378" s="105">
        <v>43973</v>
      </c>
      <c r="B3378" t="s">
        <v>71</v>
      </c>
      <c r="C3378">
        <v>2.8500000000000001E-2</v>
      </c>
      <c r="D3378">
        <v>3.1399999999999997E-2</v>
      </c>
      <c r="E3378">
        <v>3.61E-2</v>
      </c>
      <c r="F3378">
        <v>3.2000000000000001E-2</v>
      </c>
      <c r="I3378">
        <v>2.41E-2</v>
      </c>
      <c r="J3378">
        <v>2.6599999999999999E-2</v>
      </c>
      <c r="K3378">
        <v>3.0599999999999999E-2</v>
      </c>
      <c r="L3378">
        <v>3.8399999999999997E-2</v>
      </c>
      <c r="M3378">
        <v>3.09E-2</v>
      </c>
      <c r="O3378" s="189">
        <f t="shared" si="102"/>
        <v>43952</v>
      </c>
    </row>
    <row r="3379" spans="1:15" x14ac:dyDescent="0.25">
      <c r="A3379" s="105">
        <v>43977</v>
      </c>
      <c r="B3379" t="s">
        <v>71</v>
      </c>
      <c r="C3379">
        <v>2.9000000000000001E-2</v>
      </c>
      <c r="D3379">
        <v>3.1800000000000002E-2</v>
      </c>
      <c r="E3379">
        <v>3.5700000000000003E-2</v>
      </c>
      <c r="F3379">
        <v>3.2199999999999999E-2</v>
      </c>
      <c r="I3379">
        <v>2.41E-2</v>
      </c>
      <c r="J3379">
        <v>2.69E-2</v>
      </c>
      <c r="K3379">
        <v>3.1099999999999999E-2</v>
      </c>
      <c r="L3379">
        <v>3.8100000000000002E-2</v>
      </c>
      <c r="M3379">
        <v>3.1099999999999999E-2</v>
      </c>
      <c r="O3379" s="189">
        <f t="shared" si="102"/>
        <v>43952</v>
      </c>
    </row>
    <row r="3380" spans="1:15" x14ac:dyDescent="0.25">
      <c r="A3380" s="105">
        <v>43978</v>
      </c>
      <c r="B3380" t="s">
        <v>71</v>
      </c>
      <c r="C3380">
        <v>2.8799999999999999E-2</v>
      </c>
      <c r="D3380">
        <v>3.1600000000000003E-2</v>
      </c>
      <c r="E3380">
        <v>3.5299999999999998E-2</v>
      </c>
      <c r="F3380">
        <v>3.1899999999999998E-2</v>
      </c>
      <c r="I3380">
        <v>2.41E-2</v>
      </c>
      <c r="J3380">
        <v>2.6800000000000001E-2</v>
      </c>
      <c r="K3380">
        <v>3.1E-2</v>
      </c>
      <c r="L3380">
        <v>3.7900000000000003E-2</v>
      </c>
      <c r="M3380">
        <v>3.09E-2</v>
      </c>
      <c r="O3380" s="189">
        <f t="shared" si="102"/>
        <v>43952</v>
      </c>
    </row>
    <row r="3381" spans="1:15" x14ac:dyDescent="0.25">
      <c r="A3381" s="105">
        <v>43979</v>
      </c>
      <c r="B3381" t="s">
        <v>71</v>
      </c>
      <c r="C3381">
        <v>2.8899999999999999E-2</v>
      </c>
      <c r="D3381">
        <v>3.1800000000000002E-2</v>
      </c>
      <c r="E3381">
        <v>3.5400000000000001E-2</v>
      </c>
      <c r="F3381">
        <v>3.2000000000000001E-2</v>
      </c>
      <c r="I3381">
        <v>2.41E-2</v>
      </c>
      <c r="J3381">
        <v>2.6800000000000001E-2</v>
      </c>
      <c r="K3381">
        <v>3.1099999999999999E-2</v>
      </c>
      <c r="L3381">
        <v>3.7999999999999999E-2</v>
      </c>
      <c r="M3381">
        <v>3.1E-2</v>
      </c>
      <c r="O3381" s="189">
        <f t="shared" si="102"/>
        <v>43952</v>
      </c>
    </row>
    <row r="3382" spans="1:15" x14ac:dyDescent="0.25">
      <c r="A3382" s="105">
        <v>43980</v>
      </c>
      <c r="B3382" t="s">
        <v>71</v>
      </c>
      <c r="C3382">
        <v>2.8299999999999999E-2</v>
      </c>
      <c r="D3382">
        <v>3.1099999999999999E-2</v>
      </c>
      <c r="E3382">
        <v>3.4700000000000002E-2</v>
      </c>
      <c r="F3382">
        <v>3.1399999999999997E-2</v>
      </c>
      <c r="I3382">
        <v>2.41E-2</v>
      </c>
      <c r="J3382">
        <v>2.6499999999999999E-2</v>
      </c>
      <c r="K3382">
        <v>3.0700000000000002E-2</v>
      </c>
      <c r="L3382">
        <v>3.7600000000000001E-2</v>
      </c>
      <c r="M3382">
        <v>3.0700000000000002E-2</v>
      </c>
      <c r="O3382" s="189">
        <f t="shared" si="102"/>
        <v>43952</v>
      </c>
    </row>
    <row r="3383" spans="1:15" x14ac:dyDescent="0.25">
      <c r="A3383" s="105">
        <v>43983</v>
      </c>
      <c r="B3383" t="s">
        <v>71</v>
      </c>
      <c r="C3383">
        <v>2.87E-2</v>
      </c>
      <c r="D3383">
        <v>3.1300000000000001E-2</v>
      </c>
      <c r="E3383">
        <v>3.5099999999999999E-2</v>
      </c>
      <c r="F3383">
        <v>3.1699999999999999E-2</v>
      </c>
      <c r="I3383">
        <v>2.41E-2</v>
      </c>
      <c r="J3383">
        <v>2.6700000000000002E-2</v>
      </c>
      <c r="K3383">
        <v>3.0800000000000001E-2</v>
      </c>
      <c r="L3383">
        <v>3.78E-2</v>
      </c>
      <c r="M3383">
        <v>3.0800000000000001E-2</v>
      </c>
      <c r="O3383" s="189">
        <f t="shared" si="102"/>
        <v>43983</v>
      </c>
    </row>
    <row r="3384" spans="1:15" x14ac:dyDescent="0.25">
      <c r="A3384" s="105">
        <v>43984</v>
      </c>
      <c r="B3384" t="s">
        <v>71</v>
      </c>
      <c r="C3384">
        <v>2.87E-2</v>
      </c>
      <c r="D3384">
        <v>3.15E-2</v>
      </c>
      <c r="E3384">
        <v>3.5200000000000002E-2</v>
      </c>
      <c r="F3384">
        <v>3.1800000000000002E-2</v>
      </c>
      <c r="I3384">
        <v>2.41E-2</v>
      </c>
      <c r="J3384">
        <v>2.6700000000000002E-2</v>
      </c>
      <c r="K3384">
        <v>3.09E-2</v>
      </c>
      <c r="L3384">
        <v>3.7900000000000003E-2</v>
      </c>
      <c r="M3384">
        <v>3.09E-2</v>
      </c>
      <c r="O3384" s="189">
        <f t="shared" si="102"/>
        <v>43983</v>
      </c>
    </row>
    <row r="3385" spans="1:15" x14ac:dyDescent="0.25">
      <c r="A3385" s="105">
        <v>43985</v>
      </c>
      <c r="B3385" t="s">
        <v>71</v>
      </c>
      <c r="C3385">
        <v>2.9100000000000001E-2</v>
      </c>
      <c r="D3385">
        <v>3.1899999999999998E-2</v>
      </c>
      <c r="E3385">
        <v>3.5700000000000003E-2</v>
      </c>
      <c r="F3385">
        <v>3.2199999999999999E-2</v>
      </c>
      <c r="I3385">
        <v>2.41E-2</v>
      </c>
      <c r="J3385">
        <v>2.69E-2</v>
      </c>
      <c r="K3385">
        <v>3.1099999999999999E-2</v>
      </c>
      <c r="L3385">
        <v>3.8100000000000002E-2</v>
      </c>
      <c r="M3385">
        <v>3.1099999999999999E-2</v>
      </c>
      <c r="O3385" s="189">
        <f t="shared" si="102"/>
        <v>43983</v>
      </c>
    </row>
    <row r="3386" spans="1:15" x14ac:dyDescent="0.25">
      <c r="A3386" s="105">
        <v>43986</v>
      </c>
      <c r="B3386" t="s">
        <v>71</v>
      </c>
      <c r="C3386">
        <v>2.9399999999999999E-2</v>
      </c>
      <c r="D3386">
        <v>3.2399999999999998E-2</v>
      </c>
      <c r="E3386">
        <v>3.61E-2</v>
      </c>
      <c r="F3386">
        <v>3.2599999999999997E-2</v>
      </c>
      <c r="I3386">
        <v>2.41E-2</v>
      </c>
      <c r="J3386">
        <v>2.7099999999999999E-2</v>
      </c>
      <c r="K3386">
        <v>3.1399999999999997E-2</v>
      </c>
      <c r="L3386">
        <v>3.8300000000000001E-2</v>
      </c>
      <c r="M3386">
        <v>3.1300000000000001E-2</v>
      </c>
      <c r="O3386" s="189">
        <f t="shared" si="102"/>
        <v>43983</v>
      </c>
    </row>
    <row r="3387" spans="1:15" x14ac:dyDescent="0.25">
      <c r="A3387" s="105">
        <v>43987</v>
      </c>
      <c r="B3387" t="s">
        <v>71</v>
      </c>
      <c r="C3387">
        <v>2.9499999999999998E-2</v>
      </c>
      <c r="D3387">
        <v>3.2300000000000002E-2</v>
      </c>
      <c r="E3387">
        <v>3.5900000000000001E-2</v>
      </c>
      <c r="F3387">
        <v>3.2599999999999997E-2</v>
      </c>
      <c r="I3387">
        <v>2.41E-2</v>
      </c>
      <c r="J3387">
        <v>2.7099999999999999E-2</v>
      </c>
      <c r="K3387">
        <v>3.1300000000000001E-2</v>
      </c>
      <c r="L3387">
        <v>3.8199999999999998E-2</v>
      </c>
      <c r="M3387">
        <v>3.1300000000000001E-2</v>
      </c>
      <c r="O3387" s="189">
        <f t="shared" si="102"/>
        <v>43983</v>
      </c>
    </row>
    <row r="3388" spans="1:15" x14ac:dyDescent="0.25">
      <c r="A3388" s="105">
        <v>43990</v>
      </c>
      <c r="B3388" t="s">
        <v>71</v>
      </c>
      <c r="C3388">
        <v>2.9000000000000001E-2</v>
      </c>
      <c r="D3388">
        <v>3.2000000000000001E-2</v>
      </c>
      <c r="E3388">
        <v>3.4700000000000002E-2</v>
      </c>
      <c r="F3388">
        <v>3.1899999999999998E-2</v>
      </c>
      <c r="I3388">
        <v>2.41E-2</v>
      </c>
      <c r="J3388">
        <v>2.69E-2</v>
      </c>
      <c r="K3388">
        <v>3.1199999999999999E-2</v>
      </c>
      <c r="L3388">
        <v>3.7600000000000001E-2</v>
      </c>
      <c r="M3388">
        <v>3.09E-2</v>
      </c>
      <c r="O3388" s="189">
        <f t="shared" si="102"/>
        <v>43983</v>
      </c>
    </row>
    <row r="3389" spans="1:15" x14ac:dyDescent="0.25">
      <c r="A3389" s="105">
        <v>43991</v>
      </c>
      <c r="B3389" t="s">
        <v>71</v>
      </c>
      <c r="C3389">
        <v>2.8299999999999999E-2</v>
      </c>
      <c r="D3389">
        <v>3.1199999999999999E-2</v>
      </c>
      <c r="E3389">
        <v>3.4500000000000003E-2</v>
      </c>
      <c r="F3389">
        <v>3.1300000000000001E-2</v>
      </c>
      <c r="I3389">
        <v>2.47E-2</v>
      </c>
      <c r="J3389">
        <v>2.6599999999999999E-2</v>
      </c>
      <c r="K3389">
        <v>3.0599999999999999E-2</v>
      </c>
      <c r="L3389">
        <v>3.6400000000000002E-2</v>
      </c>
      <c r="M3389">
        <v>3.04E-2</v>
      </c>
      <c r="O3389" s="189">
        <f t="shared" si="102"/>
        <v>43983</v>
      </c>
    </row>
    <row r="3390" spans="1:15" x14ac:dyDescent="0.25">
      <c r="A3390" s="105">
        <v>43992</v>
      </c>
      <c r="B3390" t="s">
        <v>71</v>
      </c>
      <c r="C3390">
        <v>2.7799999999999998E-2</v>
      </c>
      <c r="D3390">
        <v>3.0599999999999999E-2</v>
      </c>
      <c r="E3390">
        <v>3.4200000000000001E-2</v>
      </c>
      <c r="F3390">
        <v>3.09E-2</v>
      </c>
      <c r="I3390">
        <v>2.47E-2</v>
      </c>
      <c r="J3390">
        <v>2.63E-2</v>
      </c>
      <c r="K3390">
        <v>3.0099999999999998E-2</v>
      </c>
      <c r="L3390">
        <v>3.61E-2</v>
      </c>
      <c r="M3390">
        <v>3.0099999999999998E-2</v>
      </c>
      <c r="O3390" s="189">
        <f t="shared" si="102"/>
        <v>43983</v>
      </c>
    </row>
    <row r="3391" spans="1:15" x14ac:dyDescent="0.25">
      <c r="A3391" s="105">
        <v>43993</v>
      </c>
      <c r="B3391" t="s">
        <v>71</v>
      </c>
      <c r="C3391">
        <v>2.7199999999999998E-2</v>
      </c>
      <c r="D3391">
        <v>2.98E-2</v>
      </c>
      <c r="E3391">
        <v>3.3700000000000001E-2</v>
      </c>
      <c r="F3391">
        <v>3.0200000000000001E-2</v>
      </c>
      <c r="I3391">
        <v>2.4E-2</v>
      </c>
      <c r="J3391">
        <v>2.5700000000000001E-2</v>
      </c>
      <c r="K3391">
        <v>2.9499999999999998E-2</v>
      </c>
      <c r="L3391">
        <v>3.5700000000000003E-2</v>
      </c>
      <c r="M3391">
        <v>2.9499999999999998E-2</v>
      </c>
      <c r="O3391" s="189">
        <f t="shared" si="102"/>
        <v>43983</v>
      </c>
    </row>
    <row r="3392" spans="1:15" x14ac:dyDescent="0.25">
      <c r="A3392" s="105">
        <v>43994</v>
      </c>
      <c r="B3392" t="s">
        <v>71</v>
      </c>
      <c r="C3392">
        <v>2.7799999999999998E-2</v>
      </c>
      <c r="D3392">
        <v>3.0499999999999999E-2</v>
      </c>
      <c r="E3392">
        <v>3.4099999999999998E-2</v>
      </c>
      <c r="F3392">
        <v>3.0800000000000001E-2</v>
      </c>
      <c r="I3392">
        <v>2.4199999999999999E-2</v>
      </c>
      <c r="J3392">
        <v>2.63E-2</v>
      </c>
      <c r="K3392">
        <v>3.0099999999999998E-2</v>
      </c>
      <c r="L3392">
        <v>3.6200000000000003E-2</v>
      </c>
      <c r="M3392">
        <v>0.03</v>
      </c>
      <c r="O3392" s="189">
        <f t="shared" si="102"/>
        <v>43983</v>
      </c>
    </row>
    <row r="3393" spans="1:15" x14ac:dyDescent="0.25">
      <c r="A3393" s="105">
        <v>43997</v>
      </c>
      <c r="B3393" t="s">
        <v>71</v>
      </c>
      <c r="C3393">
        <v>2.7699999999999999E-2</v>
      </c>
      <c r="D3393">
        <v>3.0499999999999999E-2</v>
      </c>
      <c r="E3393">
        <v>3.4299999999999997E-2</v>
      </c>
      <c r="F3393">
        <v>3.0800000000000001E-2</v>
      </c>
      <c r="I3393">
        <v>2.5100000000000001E-2</v>
      </c>
      <c r="J3393">
        <v>2.6499999999999999E-2</v>
      </c>
      <c r="K3393">
        <v>3.0099999999999998E-2</v>
      </c>
      <c r="L3393">
        <v>3.6400000000000002E-2</v>
      </c>
      <c r="M3393">
        <v>3.0200000000000001E-2</v>
      </c>
      <c r="O3393" s="189">
        <f t="shared" si="102"/>
        <v>43983</v>
      </c>
    </row>
    <row r="3394" spans="1:15" x14ac:dyDescent="0.25">
      <c r="A3394" s="105">
        <v>43998</v>
      </c>
      <c r="B3394" t="s">
        <v>71</v>
      </c>
      <c r="C3394">
        <v>2.8299999999999999E-2</v>
      </c>
      <c r="D3394">
        <v>3.1199999999999999E-2</v>
      </c>
      <c r="E3394">
        <v>3.4599999999999999E-2</v>
      </c>
      <c r="F3394">
        <v>3.1399999999999997E-2</v>
      </c>
      <c r="I3394">
        <v>2.3699999999999999E-2</v>
      </c>
      <c r="J3394">
        <v>2.6800000000000001E-2</v>
      </c>
      <c r="K3394">
        <v>3.0599999999999999E-2</v>
      </c>
      <c r="L3394">
        <v>3.6400000000000002E-2</v>
      </c>
      <c r="M3394">
        <v>3.0300000000000001E-2</v>
      </c>
      <c r="O3394" s="189">
        <f t="shared" si="102"/>
        <v>43983</v>
      </c>
    </row>
    <row r="3395" spans="1:15" x14ac:dyDescent="0.25">
      <c r="A3395" s="105">
        <v>43999</v>
      </c>
      <c r="B3395" t="s">
        <v>71</v>
      </c>
      <c r="C3395">
        <v>2.8000000000000001E-2</v>
      </c>
      <c r="D3395">
        <v>3.0499999999999999E-2</v>
      </c>
      <c r="E3395">
        <v>3.44E-2</v>
      </c>
      <c r="F3395">
        <v>3.1E-2</v>
      </c>
      <c r="I3395">
        <v>2.4299999999999999E-2</v>
      </c>
      <c r="J3395">
        <v>2.6499999999999999E-2</v>
      </c>
      <c r="K3395">
        <v>3.0099999999999998E-2</v>
      </c>
      <c r="L3395">
        <v>3.61E-2</v>
      </c>
      <c r="M3395">
        <v>3.0099999999999998E-2</v>
      </c>
      <c r="O3395" s="189">
        <f t="shared" si="102"/>
        <v>43983</v>
      </c>
    </row>
    <row r="3396" spans="1:15" x14ac:dyDescent="0.25">
      <c r="A3396" s="105">
        <v>44000</v>
      </c>
      <c r="B3396" t="s">
        <v>71</v>
      </c>
      <c r="C3396">
        <v>2.7400000000000001E-2</v>
      </c>
      <c r="D3396">
        <v>2.9899999999999999E-2</v>
      </c>
      <c r="E3396">
        <v>3.39E-2</v>
      </c>
      <c r="F3396">
        <v>3.04E-2</v>
      </c>
      <c r="I3396">
        <v>2.3699999999999999E-2</v>
      </c>
      <c r="J3396">
        <v>2.5999999999999999E-2</v>
      </c>
      <c r="K3396">
        <v>2.9600000000000001E-2</v>
      </c>
      <c r="L3396">
        <v>3.5700000000000003E-2</v>
      </c>
      <c r="M3396">
        <v>2.9600000000000001E-2</v>
      </c>
      <c r="O3396" s="189">
        <f t="shared" si="102"/>
        <v>43983</v>
      </c>
    </row>
    <row r="3397" spans="1:15" x14ac:dyDescent="0.25">
      <c r="A3397" s="105">
        <v>44001</v>
      </c>
      <c r="B3397" t="s">
        <v>71</v>
      </c>
      <c r="C3397">
        <v>2.7400000000000001E-2</v>
      </c>
      <c r="D3397">
        <v>0.03</v>
      </c>
      <c r="E3397">
        <v>3.4000000000000002E-2</v>
      </c>
      <c r="F3397">
        <v>3.0499999999999999E-2</v>
      </c>
      <c r="I3397">
        <v>2.4299999999999999E-2</v>
      </c>
      <c r="J3397">
        <v>2.5899999999999999E-2</v>
      </c>
      <c r="K3397">
        <v>2.9600000000000001E-2</v>
      </c>
      <c r="L3397">
        <v>3.5700000000000003E-2</v>
      </c>
      <c r="M3397">
        <v>2.9700000000000001E-2</v>
      </c>
      <c r="O3397" s="189">
        <f t="shared" si="102"/>
        <v>43983</v>
      </c>
    </row>
    <row r="3398" spans="1:15" x14ac:dyDescent="0.25">
      <c r="A3398" s="105">
        <v>44004</v>
      </c>
      <c r="B3398" t="s">
        <v>71</v>
      </c>
      <c r="C3398">
        <v>2.7300000000000001E-2</v>
      </c>
      <c r="D3398">
        <v>0.03</v>
      </c>
      <c r="E3398">
        <v>3.39E-2</v>
      </c>
      <c r="F3398">
        <v>3.04E-2</v>
      </c>
      <c r="I3398">
        <v>2.4E-2</v>
      </c>
      <c r="J3398">
        <v>2.5899999999999999E-2</v>
      </c>
      <c r="K3398">
        <v>2.9600000000000001E-2</v>
      </c>
      <c r="L3398">
        <v>3.5700000000000003E-2</v>
      </c>
      <c r="M3398">
        <v>2.9600000000000001E-2</v>
      </c>
      <c r="O3398" s="189">
        <f t="shared" si="102"/>
        <v>43983</v>
      </c>
    </row>
    <row r="3399" spans="1:15" x14ac:dyDescent="0.25">
      <c r="A3399" s="105">
        <v>44005</v>
      </c>
      <c r="B3399" t="s">
        <v>71</v>
      </c>
      <c r="C3399">
        <v>2.75E-2</v>
      </c>
      <c r="D3399">
        <v>3.0099999999999998E-2</v>
      </c>
      <c r="E3399">
        <v>3.4000000000000002E-2</v>
      </c>
      <c r="F3399">
        <v>3.0499999999999999E-2</v>
      </c>
      <c r="I3399">
        <v>2.4299999999999999E-2</v>
      </c>
      <c r="J3399">
        <v>2.6200000000000001E-2</v>
      </c>
      <c r="K3399">
        <v>2.98E-2</v>
      </c>
      <c r="L3399">
        <v>3.5900000000000001E-2</v>
      </c>
      <c r="M3399">
        <v>2.98E-2</v>
      </c>
      <c r="O3399" s="189">
        <f t="shared" si="102"/>
        <v>43983</v>
      </c>
    </row>
    <row r="3400" spans="1:15" x14ac:dyDescent="0.25">
      <c r="A3400" s="105">
        <v>44006</v>
      </c>
      <c r="B3400" t="s">
        <v>71</v>
      </c>
      <c r="C3400">
        <v>2.75E-2</v>
      </c>
      <c r="D3400">
        <v>0.03</v>
      </c>
      <c r="E3400">
        <v>3.3799999999999997E-2</v>
      </c>
      <c r="F3400">
        <v>3.04E-2</v>
      </c>
      <c r="I3400">
        <v>2.4E-2</v>
      </c>
      <c r="J3400">
        <v>2.6100000000000002E-2</v>
      </c>
      <c r="K3400">
        <v>2.9700000000000001E-2</v>
      </c>
      <c r="L3400">
        <v>3.5799999999999998E-2</v>
      </c>
      <c r="M3400">
        <v>2.9700000000000001E-2</v>
      </c>
      <c r="O3400" s="189">
        <f t="shared" si="102"/>
        <v>43983</v>
      </c>
    </row>
    <row r="3401" spans="1:15" x14ac:dyDescent="0.25">
      <c r="A3401" s="105">
        <v>44007</v>
      </c>
      <c r="B3401" t="s">
        <v>71</v>
      </c>
      <c r="C3401">
        <v>2.7300000000000001E-2</v>
      </c>
      <c r="D3401">
        <v>2.98E-2</v>
      </c>
      <c r="E3401">
        <v>3.39E-2</v>
      </c>
      <c r="F3401">
        <v>3.0300000000000001E-2</v>
      </c>
      <c r="I3401">
        <v>2.4E-2</v>
      </c>
      <c r="J3401">
        <v>2.58E-2</v>
      </c>
      <c r="K3401">
        <v>2.9499999999999998E-2</v>
      </c>
      <c r="L3401">
        <v>3.5999999999999997E-2</v>
      </c>
      <c r="M3401">
        <v>2.9600000000000001E-2</v>
      </c>
      <c r="O3401" s="189">
        <f t="shared" si="102"/>
        <v>43983</v>
      </c>
    </row>
    <row r="3402" spans="1:15" x14ac:dyDescent="0.25">
      <c r="A3402" s="105">
        <v>44008</v>
      </c>
      <c r="B3402" t="s">
        <v>71</v>
      </c>
      <c r="C3402">
        <v>2.69E-2</v>
      </c>
      <c r="D3402">
        <v>2.9499999999999998E-2</v>
      </c>
      <c r="E3402">
        <v>3.3500000000000002E-2</v>
      </c>
      <c r="F3402">
        <v>0.03</v>
      </c>
      <c r="I3402">
        <v>2.35E-2</v>
      </c>
      <c r="J3402">
        <v>2.5499999999999998E-2</v>
      </c>
      <c r="K3402">
        <v>2.92E-2</v>
      </c>
      <c r="L3402">
        <v>3.56E-2</v>
      </c>
      <c r="M3402">
        <v>2.93E-2</v>
      </c>
      <c r="O3402" s="189">
        <f t="shared" si="102"/>
        <v>43983</v>
      </c>
    </row>
    <row r="3403" spans="1:15" x14ac:dyDescent="0.25">
      <c r="A3403" s="105">
        <v>44011</v>
      </c>
      <c r="B3403" s="112" t="s">
        <v>71</v>
      </c>
      <c r="C3403" s="112">
        <v>2.7400000000000001E-2</v>
      </c>
      <c r="D3403" s="112">
        <v>2.9700000000000001E-2</v>
      </c>
      <c r="E3403" s="112">
        <v>3.3700000000000001E-2</v>
      </c>
      <c r="F3403" s="112">
        <v>3.0300000000000001E-2</v>
      </c>
      <c r="G3403" s="249">
        <v>0</v>
      </c>
      <c r="I3403" s="112">
        <v>2.3800000000000002E-2</v>
      </c>
      <c r="J3403" s="112">
        <v>2.58E-2</v>
      </c>
      <c r="K3403" s="112">
        <v>2.9399999999999999E-2</v>
      </c>
      <c r="L3403" s="112">
        <v>3.5799999999999998E-2</v>
      </c>
      <c r="M3403" s="112">
        <v>2.9499999999999998E-2</v>
      </c>
      <c r="O3403" s="189">
        <f t="shared" ref="O3403:O3466" si="103">DATE(YEAR(A3403),MONTH(A3403),1)</f>
        <v>43983</v>
      </c>
    </row>
    <row r="3404" spans="1:15" x14ac:dyDescent="0.25">
      <c r="A3404" s="105">
        <v>44012</v>
      </c>
      <c r="B3404" s="112" t="s">
        <v>71</v>
      </c>
      <c r="C3404" s="112">
        <v>2.7699999999999999E-2</v>
      </c>
      <c r="D3404" s="112">
        <v>0.03</v>
      </c>
      <c r="E3404" s="112">
        <v>3.3799999999999997E-2</v>
      </c>
      <c r="F3404" s="112">
        <v>3.0499999999999999E-2</v>
      </c>
      <c r="G3404" s="249">
        <v>0</v>
      </c>
      <c r="I3404" s="112">
        <v>2.3400000000000001E-2</v>
      </c>
      <c r="J3404" s="112">
        <v>2.5999999999999999E-2</v>
      </c>
      <c r="K3404" s="112">
        <v>2.9499999999999998E-2</v>
      </c>
      <c r="L3404" s="112">
        <v>3.5900000000000001E-2</v>
      </c>
      <c r="M3404" s="112">
        <v>2.9600000000000001E-2</v>
      </c>
      <c r="O3404" s="189">
        <f t="shared" si="103"/>
        <v>43983</v>
      </c>
    </row>
    <row r="3405" spans="1:15" x14ac:dyDescent="0.25">
      <c r="A3405" s="105">
        <v>44013</v>
      </c>
      <c r="B3405" s="112" t="s">
        <v>71</v>
      </c>
      <c r="C3405" s="112">
        <v>2.76E-2</v>
      </c>
      <c r="D3405" s="112">
        <v>3.0099999999999998E-2</v>
      </c>
      <c r="E3405" s="112">
        <v>3.3700000000000001E-2</v>
      </c>
      <c r="F3405" s="112">
        <v>3.0499999999999999E-2</v>
      </c>
      <c r="G3405" s="249">
        <v>0</v>
      </c>
      <c r="I3405" s="112">
        <v>2.4E-2</v>
      </c>
      <c r="J3405" s="112">
        <v>2.5899999999999999E-2</v>
      </c>
      <c r="K3405" s="112">
        <v>2.9499999999999998E-2</v>
      </c>
      <c r="L3405" s="112">
        <v>3.5799999999999998E-2</v>
      </c>
      <c r="M3405" s="112">
        <v>2.9600000000000001E-2</v>
      </c>
      <c r="O3405" s="189">
        <f t="shared" si="103"/>
        <v>44013</v>
      </c>
    </row>
    <row r="3406" spans="1:15" x14ac:dyDescent="0.25">
      <c r="A3406" s="105">
        <v>44014</v>
      </c>
      <c r="B3406" s="112" t="s">
        <v>71</v>
      </c>
      <c r="C3406" s="112">
        <v>2.7300000000000001E-2</v>
      </c>
      <c r="D3406" s="112">
        <v>2.9899999999999999E-2</v>
      </c>
      <c r="E3406" s="112">
        <v>3.3599999999999998E-2</v>
      </c>
      <c r="F3406" s="112">
        <v>3.0300000000000001E-2</v>
      </c>
      <c r="G3406" s="249">
        <v>0</v>
      </c>
      <c r="I3406" s="112">
        <v>2.3699999999999999E-2</v>
      </c>
      <c r="J3406" s="112">
        <v>2.5399999999999999E-2</v>
      </c>
      <c r="K3406" s="112">
        <v>2.92E-2</v>
      </c>
      <c r="L3406" s="112">
        <v>3.5499999999999997E-2</v>
      </c>
      <c r="M3406" s="112">
        <v>2.93E-2</v>
      </c>
      <c r="O3406" s="189">
        <f t="shared" si="103"/>
        <v>44013</v>
      </c>
    </row>
    <row r="3407" spans="1:15" x14ac:dyDescent="0.25">
      <c r="A3407" s="105">
        <v>44018</v>
      </c>
      <c r="B3407" s="112" t="s">
        <v>71</v>
      </c>
      <c r="C3407" s="112">
        <v>2.7E-2</v>
      </c>
      <c r="D3407" s="112">
        <v>2.9700000000000001E-2</v>
      </c>
      <c r="E3407" s="112">
        <v>3.3300000000000003E-2</v>
      </c>
      <c r="F3407" s="112">
        <v>0.03</v>
      </c>
      <c r="G3407" s="249">
        <v>0</v>
      </c>
      <c r="I3407" s="112">
        <v>2.3300000000000001E-2</v>
      </c>
      <c r="J3407" s="112">
        <v>2.5100000000000001E-2</v>
      </c>
      <c r="K3407" s="112">
        <v>2.8899999999999999E-2</v>
      </c>
      <c r="L3407" s="112">
        <v>3.5200000000000002E-2</v>
      </c>
      <c r="M3407" s="112">
        <v>2.9000000000000001E-2</v>
      </c>
      <c r="O3407" s="189">
        <f t="shared" si="103"/>
        <v>44013</v>
      </c>
    </row>
    <row r="3408" spans="1:15" x14ac:dyDescent="0.25">
      <c r="A3408" s="105">
        <v>44019</v>
      </c>
      <c r="B3408" s="112" t="s">
        <v>71</v>
      </c>
      <c r="C3408" s="112">
        <v>2.5899999999999999E-2</v>
      </c>
      <c r="D3408" s="112">
        <v>2.8899999999999999E-2</v>
      </c>
      <c r="E3408" s="112">
        <v>3.2399999999999998E-2</v>
      </c>
      <c r="F3408" s="112">
        <v>2.9100000000000001E-2</v>
      </c>
      <c r="G3408" s="249">
        <v>0</v>
      </c>
      <c r="I3408" s="112">
        <v>2.2700000000000001E-2</v>
      </c>
      <c r="J3408" s="112">
        <v>2.4299999999999999E-2</v>
      </c>
      <c r="K3408" s="112">
        <v>2.8199999999999999E-2</v>
      </c>
      <c r="L3408" s="112">
        <v>3.4599999999999999E-2</v>
      </c>
      <c r="M3408" s="112">
        <v>2.8299999999999999E-2</v>
      </c>
      <c r="O3408" s="189">
        <f t="shared" si="103"/>
        <v>44013</v>
      </c>
    </row>
    <row r="3409" spans="1:15" x14ac:dyDescent="0.25">
      <c r="A3409" s="105">
        <v>44020</v>
      </c>
      <c r="B3409" s="112" t="s">
        <v>71</v>
      </c>
      <c r="C3409" s="112">
        <v>2.58E-2</v>
      </c>
      <c r="D3409" s="112">
        <v>2.8899999999999999E-2</v>
      </c>
      <c r="E3409" s="112">
        <v>3.2099999999999997E-2</v>
      </c>
      <c r="F3409" s="112">
        <v>2.8899999999999999E-2</v>
      </c>
      <c r="G3409" s="249">
        <v>0</v>
      </c>
      <c r="I3409" s="112">
        <v>2.24E-2</v>
      </c>
      <c r="J3409" s="112">
        <v>2.4299999999999999E-2</v>
      </c>
      <c r="K3409" s="112">
        <v>2.8199999999999999E-2</v>
      </c>
      <c r="L3409" s="112">
        <v>3.44E-2</v>
      </c>
      <c r="M3409" s="112">
        <v>2.8199999999999999E-2</v>
      </c>
      <c r="O3409" s="189">
        <f t="shared" si="103"/>
        <v>44013</v>
      </c>
    </row>
    <row r="3410" spans="1:15" x14ac:dyDescent="0.25">
      <c r="A3410" s="105">
        <v>44021</v>
      </c>
      <c r="B3410" s="112" t="s">
        <v>71</v>
      </c>
      <c r="C3410" s="112">
        <v>2.52E-2</v>
      </c>
      <c r="D3410" s="112">
        <v>2.8000000000000001E-2</v>
      </c>
      <c r="E3410" s="112">
        <v>3.1199999999999999E-2</v>
      </c>
      <c r="F3410" s="112">
        <v>2.81E-2</v>
      </c>
      <c r="G3410" s="249">
        <v>0</v>
      </c>
      <c r="I3410" s="112">
        <v>2.1600000000000001E-2</v>
      </c>
      <c r="J3410" s="112">
        <v>2.35E-2</v>
      </c>
      <c r="K3410" s="112">
        <v>2.7400000000000001E-2</v>
      </c>
      <c r="L3410" s="112">
        <v>3.3500000000000002E-2</v>
      </c>
      <c r="M3410" s="112">
        <v>2.7300000000000001E-2</v>
      </c>
      <c r="O3410" s="189">
        <f t="shared" si="103"/>
        <v>44013</v>
      </c>
    </row>
    <row r="3411" spans="1:15" x14ac:dyDescent="0.25">
      <c r="A3411" s="105">
        <v>44022</v>
      </c>
      <c r="B3411" s="112" t="s">
        <v>71</v>
      </c>
      <c r="C3411" s="112">
        <v>2.5100000000000001E-2</v>
      </c>
      <c r="D3411" s="112">
        <v>2.8000000000000001E-2</v>
      </c>
      <c r="E3411" s="112">
        <v>3.15E-2</v>
      </c>
      <c r="F3411" s="112">
        <v>2.8199999999999999E-2</v>
      </c>
      <c r="G3411" s="249">
        <v>0</v>
      </c>
      <c r="I3411" s="112">
        <v>2.1899999999999999E-2</v>
      </c>
      <c r="J3411" s="112">
        <v>2.35E-2</v>
      </c>
      <c r="K3411" s="112">
        <v>2.75E-2</v>
      </c>
      <c r="L3411" s="112">
        <v>3.39E-2</v>
      </c>
      <c r="M3411" s="112">
        <v>2.75E-2</v>
      </c>
      <c r="O3411" s="189">
        <f t="shared" si="103"/>
        <v>44013</v>
      </c>
    </row>
    <row r="3412" spans="1:15" x14ac:dyDescent="0.25">
      <c r="A3412" s="105">
        <v>44025</v>
      </c>
      <c r="B3412" s="112" t="s">
        <v>71</v>
      </c>
      <c r="C3412" s="112">
        <v>2.5100000000000001E-2</v>
      </c>
      <c r="D3412" s="112">
        <v>2.81E-2</v>
      </c>
      <c r="E3412" s="112">
        <v>3.1300000000000001E-2</v>
      </c>
      <c r="F3412" s="112">
        <v>2.8199999999999999E-2</v>
      </c>
      <c r="G3412" s="249">
        <v>0</v>
      </c>
      <c r="I3412" s="112">
        <v>2.18E-2</v>
      </c>
      <c r="J3412" s="112">
        <v>2.3400000000000001E-2</v>
      </c>
      <c r="K3412" s="112">
        <v>2.76E-2</v>
      </c>
      <c r="L3412" s="112">
        <v>3.3799999999999997E-2</v>
      </c>
      <c r="M3412" s="112">
        <v>2.75E-2</v>
      </c>
      <c r="O3412" s="189">
        <f t="shared" si="103"/>
        <v>44013</v>
      </c>
    </row>
    <row r="3413" spans="1:15" x14ac:dyDescent="0.25">
      <c r="A3413" s="105">
        <v>44026</v>
      </c>
      <c r="B3413" s="112" t="s">
        <v>71</v>
      </c>
      <c r="C3413" s="112">
        <v>2.4799999999999999E-2</v>
      </c>
      <c r="D3413" s="112">
        <v>2.76E-2</v>
      </c>
      <c r="E3413" s="112">
        <v>3.1E-2</v>
      </c>
      <c r="F3413" s="112">
        <v>2.7799999999999998E-2</v>
      </c>
      <c r="G3413" s="249">
        <v>0</v>
      </c>
      <c r="I3413" s="112">
        <v>2.1299999999999999E-2</v>
      </c>
      <c r="J3413" s="112">
        <v>2.3099999999999999E-2</v>
      </c>
      <c r="K3413" s="112">
        <v>2.7099999999999999E-2</v>
      </c>
      <c r="L3413" s="112">
        <v>3.3399999999999999E-2</v>
      </c>
      <c r="M3413" s="112">
        <v>2.7099999999999999E-2</v>
      </c>
      <c r="O3413" s="189">
        <f t="shared" si="103"/>
        <v>44013</v>
      </c>
    </row>
    <row r="3414" spans="1:15" x14ac:dyDescent="0.25">
      <c r="A3414" s="105">
        <v>44027</v>
      </c>
      <c r="B3414" s="112" t="s">
        <v>71</v>
      </c>
      <c r="C3414" s="112">
        <v>2.4799999999999999E-2</v>
      </c>
      <c r="D3414" s="112">
        <v>2.7799999999999998E-2</v>
      </c>
      <c r="E3414" s="112">
        <v>3.1199999999999999E-2</v>
      </c>
      <c r="F3414" s="112">
        <v>2.7900000000000001E-2</v>
      </c>
      <c r="G3414" s="249">
        <v>0</v>
      </c>
      <c r="I3414" s="112">
        <v>2.1499999999999998E-2</v>
      </c>
      <c r="J3414" s="112">
        <v>2.3300000000000001E-2</v>
      </c>
      <c r="K3414" s="112">
        <v>2.7199999999999998E-2</v>
      </c>
      <c r="L3414" s="112">
        <v>3.3500000000000002E-2</v>
      </c>
      <c r="M3414" s="112">
        <v>2.7199999999999998E-2</v>
      </c>
      <c r="O3414" s="189">
        <f t="shared" si="103"/>
        <v>44013</v>
      </c>
    </row>
    <row r="3415" spans="1:15" x14ac:dyDescent="0.25">
      <c r="A3415" s="105">
        <v>44028</v>
      </c>
      <c r="B3415" s="112" t="s">
        <v>71</v>
      </c>
      <c r="C3415" s="112">
        <v>2.4400000000000002E-2</v>
      </c>
      <c r="D3415" s="112">
        <v>2.7400000000000001E-2</v>
      </c>
      <c r="E3415" s="112">
        <v>3.0700000000000002E-2</v>
      </c>
      <c r="F3415" s="112">
        <v>2.75E-2</v>
      </c>
      <c r="G3415" s="249">
        <v>0</v>
      </c>
      <c r="I3415" s="112">
        <v>2.1399999999999999E-2</v>
      </c>
      <c r="J3415" s="112">
        <v>2.3099999999999999E-2</v>
      </c>
      <c r="K3415" s="112">
        <v>2.6800000000000001E-2</v>
      </c>
      <c r="L3415" s="112">
        <v>3.3099999999999997E-2</v>
      </c>
      <c r="M3415" s="112">
        <v>2.69E-2</v>
      </c>
      <c r="O3415" s="189">
        <f t="shared" si="103"/>
        <v>44013</v>
      </c>
    </row>
    <row r="3416" spans="1:15" x14ac:dyDescent="0.25">
      <c r="A3416" s="105">
        <v>44029</v>
      </c>
      <c r="B3416" s="112" t="s">
        <v>71</v>
      </c>
      <c r="C3416" s="112">
        <v>2.4400000000000002E-2</v>
      </c>
      <c r="D3416" s="112">
        <v>2.725E-2</v>
      </c>
      <c r="E3416" s="112">
        <v>3.065E-2</v>
      </c>
      <c r="F3416" s="112">
        <v>2.7450000000000002E-2</v>
      </c>
      <c r="G3416" s="249">
        <v>0</v>
      </c>
      <c r="I3416" s="112">
        <v>2.12E-2</v>
      </c>
      <c r="J3416" s="112">
        <v>2.3050000000000001E-2</v>
      </c>
      <c r="K3416" s="112">
        <v>2.6700000000000002E-2</v>
      </c>
      <c r="L3416" s="112">
        <v>3.295E-2</v>
      </c>
      <c r="M3416" s="112">
        <v>2.6800000000000001E-2</v>
      </c>
      <c r="O3416" s="189">
        <f t="shared" si="103"/>
        <v>44013</v>
      </c>
    </row>
    <row r="3417" spans="1:15" x14ac:dyDescent="0.25">
      <c r="A3417" s="105">
        <v>44032</v>
      </c>
      <c r="B3417" s="112" t="s">
        <v>71</v>
      </c>
      <c r="C3417" s="112">
        <v>2.4400000000000002E-2</v>
      </c>
      <c r="D3417" s="112">
        <v>2.7099999999999999E-2</v>
      </c>
      <c r="E3417" s="112">
        <v>3.0599999999999999E-2</v>
      </c>
      <c r="F3417" s="112">
        <v>2.7400000000000001E-2</v>
      </c>
      <c r="G3417" s="249">
        <v>0</v>
      </c>
      <c r="H3417" s="112"/>
      <c r="I3417" s="112">
        <v>2.1000000000000001E-2</v>
      </c>
      <c r="J3417" s="112">
        <v>2.3E-2</v>
      </c>
      <c r="K3417" s="112">
        <v>2.6599999999999999E-2</v>
      </c>
      <c r="L3417" s="112">
        <v>3.2800000000000003E-2</v>
      </c>
      <c r="M3417" s="112">
        <v>2.6700000000000002E-2</v>
      </c>
      <c r="O3417" s="189">
        <f t="shared" si="103"/>
        <v>44013</v>
      </c>
    </row>
    <row r="3418" spans="1:15" x14ac:dyDescent="0.25">
      <c r="A3418" s="105">
        <v>44033</v>
      </c>
      <c r="B3418" s="112" t="s">
        <v>71</v>
      </c>
      <c r="C3418" s="112">
        <v>2.41E-2</v>
      </c>
      <c r="D3418" s="112">
        <v>2.7E-2</v>
      </c>
      <c r="E3418" s="112">
        <v>3.0099999999999998E-2</v>
      </c>
      <c r="F3418" s="112">
        <v>2.7099999999999999E-2</v>
      </c>
      <c r="G3418" s="249">
        <v>0</v>
      </c>
      <c r="I3418" s="112">
        <v>2.0799999999999999E-2</v>
      </c>
      <c r="J3418" s="112">
        <v>2.2700000000000001E-2</v>
      </c>
      <c r="K3418" s="112">
        <v>2.64E-2</v>
      </c>
      <c r="L3418" s="112">
        <v>3.2399999999999998E-2</v>
      </c>
      <c r="M3418" s="112">
        <v>2.64E-2</v>
      </c>
      <c r="O3418" s="189">
        <f t="shared" si="103"/>
        <v>44013</v>
      </c>
    </row>
    <row r="3419" spans="1:15" x14ac:dyDescent="0.25">
      <c r="A3419" s="105">
        <v>44034</v>
      </c>
      <c r="B3419" s="112" t="s">
        <v>71</v>
      </c>
      <c r="C3419" s="112">
        <v>2.3599999999999999E-2</v>
      </c>
      <c r="D3419" s="112">
        <v>2.6599999999999999E-2</v>
      </c>
      <c r="E3419" s="112">
        <v>3.0099999999999998E-2</v>
      </c>
      <c r="F3419" s="112">
        <v>2.6800000000000001E-2</v>
      </c>
      <c r="G3419" s="249">
        <v>0</v>
      </c>
      <c r="I3419" s="112">
        <v>2.0799999999999999E-2</v>
      </c>
      <c r="J3419" s="112">
        <v>2.2100000000000002E-2</v>
      </c>
      <c r="K3419" s="112">
        <v>2.5999999999999999E-2</v>
      </c>
      <c r="L3419" s="112">
        <v>3.2099999999999997E-2</v>
      </c>
      <c r="M3419" s="112">
        <v>2.5999999999999999E-2</v>
      </c>
      <c r="O3419" s="189">
        <f t="shared" si="103"/>
        <v>44013</v>
      </c>
    </row>
    <row r="3420" spans="1:15" x14ac:dyDescent="0.25">
      <c r="A3420" s="105">
        <v>44035</v>
      </c>
      <c r="B3420" s="112" t="s">
        <v>71</v>
      </c>
      <c r="C3420" s="112">
        <v>2.3099999999999999E-2</v>
      </c>
      <c r="D3420" s="112">
        <v>2.5999999999999999E-2</v>
      </c>
      <c r="E3420" s="112">
        <v>2.9700000000000001E-2</v>
      </c>
      <c r="F3420" s="112">
        <v>2.63E-2</v>
      </c>
      <c r="G3420" s="249">
        <v>0</v>
      </c>
      <c r="I3420" s="112">
        <v>2.0500000000000001E-2</v>
      </c>
      <c r="J3420" s="112">
        <v>2.1700000000000001E-2</v>
      </c>
      <c r="K3420" s="112">
        <v>2.5499999999999998E-2</v>
      </c>
      <c r="L3420" s="112">
        <v>3.1699999999999999E-2</v>
      </c>
      <c r="M3420" s="112">
        <v>2.5600000000000001E-2</v>
      </c>
      <c r="O3420" s="189">
        <f t="shared" si="103"/>
        <v>44013</v>
      </c>
    </row>
    <row r="3421" spans="1:15" x14ac:dyDescent="0.25">
      <c r="A3421" s="105">
        <v>44036</v>
      </c>
      <c r="B3421" s="112" t="s">
        <v>71</v>
      </c>
      <c r="C3421" s="112">
        <v>2.3199999999999998E-2</v>
      </c>
      <c r="D3421" s="112">
        <v>2.5899999999999999E-2</v>
      </c>
      <c r="E3421" s="112">
        <v>2.9700000000000001E-2</v>
      </c>
      <c r="F3421" s="112">
        <v>2.63E-2</v>
      </c>
      <c r="G3421" s="249">
        <v>0</v>
      </c>
      <c r="I3421" s="112">
        <v>2.01E-2</v>
      </c>
      <c r="J3421" s="112">
        <v>2.18E-2</v>
      </c>
      <c r="K3421" s="112">
        <v>2.5399999999999999E-2</v>
      </c>
      <c r="L3421" s="112">
        <v>3.1699999999999999E-2</v>
      </c>
      <c r="M3421" s="112">
        <v>2.5499999999999998E-2</v>
      </c>
      <c r="O3421" s="189">
        <f t="shared" si="103"/>
        <v>44013</v>
      </c>
    </row>
    <row r="3422" spans="1:15" x14ac:dyDescent="0.25">
      <c r="A3422" s="105">
        <v>44039</v>
      </c>
      <c r="B3422" s="112" t="s">
        <v>71</v>
      </c>
      <c r="C3422" s="112">
        <v>2.3400000000000001E-2</v>
      </c>
      <c r="D3422" s="112">
        <v>2.6100000000000002E-2</v>
      </c>
      <c r="E3422" s="112">
        <v>2.9700000000000001E-2</v>
      </c>
      <c r="F3422" s="112">
        <v>2.64E-2</v>
      </c>
      <c r="G3422" s="249">
        <v>0</v>
      </c>
      <c r="I3422" s="112">
        <v>2.0299999999999999E-2</v>
      </c>
      <c r="J3422" s="112">
        <v>2.1999999999999999E-2</v>
      </c>
      <c r="K3422" s="112">
        <v>2.5600000000000001E-2</v>
      </c>
      <c r="L3422" s="112">
        <v>3.1800000000000002E-2</v>
      </c>
      <c r="M3422" s="112">
        <v>2.5700000000000001E-2</v>
      </c>
      <c r="O3422" s="189">
        <f t="shared" si="103"/>
        <v>44013</v>
      </c>
    </row>
    <row r="3423" spans="1:15" x14ac:dyDescent="0.25">
      <c r="A3423" s="105">
        <v>44040</v>
      </c>
      <c r="B3423" s="112" t="s">
        <v>71</v>
      </c>
      <c r="C3423" s="112">
        <v>2.3199999999999998E-2</v>
      </c>
      <c r="D3423" s="112">
        <v>2.58E-2</v>
      </c>
      <c r="E3423" s="112">
        <v>2.9500000000000002E-2</v>
      </c>
      <c r="F3423" s="112">
        <v>2.6200000000000001E-2</v>
      </c>
      <c r="G3423" s="249">
        <v>0</v>
      </c>
      <c r="I3423" s="112">
        <v>2.0199999999999999E-2</v>
      </c>
      <c r="J3423" s="112">
        <v>2.2000000000000002E-2</v>
      </c>
      <c r="K3423" s="112">
        <v>2.5399999999999999E-2</v>
      </c>
      <c r="L3423" s="112">
        <v>3.1600000000000003E-2</v>
      </c>
      <c r="M3423" s="112">
        <v>2.5600000000000001E-2</v>
      </c>
      <c r="O3423" s="189">
        <f t="shared" si="103"/>
        <v>44013</v>
      </c>
    </row>
    <row r="3424" spans="1:15" x14ac:dyDescent="0.25">
      <c r="A3424" s="105">
        <v>44041</v>
      </c>
      <c r="B3424" s="112" t="s">
        <v>71</v>
      </c>
      <c r="C3424" s="112">
        <v>2.35E-2</v>
      </c>
      <c r="D3424" s="112">
        <v>2.6000000000000002E-2</v>
      </c>
      <c r="E3424" s="112">
        <v>2.9700000000000001E-2</v>
      </c>
      <c r="F3424" s="112">
        <v>2.64E-2</v>
      </c>
      <c r="G3424" s="249">
        <v>0</v>
      </c>
      <c r="I3424" s="112">
        <v>2.06E-2</v>
      </c>
      <c r="J3424" s="112">
        <v>2.23E-2</v>
      </c>
      <c r="K3424" s="112">
        <v>2.5600000000000001E-2</v>
      </c>
      <c r="L3424" s="112">
        <v>3.1899999999999998E-2</v>
      </c>
      <c r="M3424" s="112">
        <v>2.58E-2</v>
      </c>
      <c r="O3424" s="189">
        <f t="shared" si="103"/>
        <v>44013</v>
      </c>
    </row>
    <row r="3425" spans="1:15" x14ac:dyDescent="0.25">
      <c r="A3425" s="105">
        <v>44042</v>
      </c>
      <c r="B3425" s="112" t="s">
        <v>71</v>
      </c>
      <c r="C3425" s="112">
        <v>2.3E-2</v>
      </c>
      <c r="D3425" s="112">
        <v>2.5699999999999997E-2</v>
      </c>
      <c r="E3425" s="112">
        <v>2.92E-2</v>
      </c>
      <c r="F3425" s="112">
        <v>2.6000000000000002E-2</v>
      </c>
      <c r="G3425" s="249">
        <v>0</v>
      </c>
      <c r="I3425" s="112">
        <v>2.0299999999999999E-2</v>
      </c>
      <c r="J3425" s="112">
        <v>2.18E-2</v>
      </c>
      <c r="K3425" s="112">
        <v>2.52E-2</v>
      </c>
      <c r="L3425" s="112">
        <v>3.15E-2</v>
      </c>
      <c r="M3425" s="112">
        <v>2.5399999999999999E-2</v>
      </c>
      <c r="O3425" s="189">
        <f t="shared" si="103"/>
        <v>44013</v>
      </c>
    </row>
    <row r="3426" spans="1:15" x14ac:dyDescent="0.25">
      <c r="A3426" s="105">
        <v>44043</v>
      </c>
      <c r="B3426" s="112" t="s">
        <v>71</v>
      </c>
      <c r="C3426" s="112">
        <v>2.3E-2</v>
      </c>
      <c r="D3426" s="112">
        <v>2.5600000000000001E-2</v>
      </c>
      <c r="E3426" s="112">
        <v>2.9300000000000003E-2</v>
      </c>
      <c r="F3426" s="112">
        <v>2.6000000000000002E-2</v>
      </c>
      <c r="G3426" s="249">
        <v>0</v>
      </c>
      <c r="I3426" s="112">
        <v>2.0299999999999999E-2</v>
      </c>
      <c r="J3426" s="112">
        <v>2.18E-2</v>
      </c>
      <c r="K3426" s="112">
        <v>2.52E-2</v>
      </c>
      <c r="L3426" s="112">
        <v>3.15E-2</v>
      </c>
      <c r="M3426" s="112">
        <v>2.5399999999999999E-2</v>
      </c>
      <c r="O3426" s="189">
        <f t="shared" si="103"/>
        <v>44013</v>
      </c>
    </row>
    <row r="3427" spans="1:15" x14ac:dyDescent="0.25">
      <c r="A3427" s="105">
        <v>44046</v>
      </c>
      <c r="B3427" s="112" t="s">
        <v>71</v>
      </c>
      <c r="C3427" s="112">
        <v>2.3400000000000001E-2</v>
      </c>
      <c r="D3427" s="112">
        <v>2.5999999999999999E-2</v>
      </c>
      <c r="E3427" s="112">
        <v>2.9700000000000001E-2</v>
      </c>
      <c r="F3427" s="112">
        <v>2.64E-2</v>
      </c>
      <c r="G3427" s="249">
        <v>0</v>
      </c>
      <c r="I3427" s="112">
        <v>2.0899999999999998E-2</v>
      </c>
      <c r="J3427" s="112">
        <v>2.2200000000000001E-2</v>
      </c>
      <c r="K3427" s="112">
        <v>2.5600000000000001E-2</v>
      </c>
      <c r="L3427" s="112">
        <v>3.1899999999999998E-2</v>
      </c>
      <c r="M3427" s="112">
        <v>2.5899999999999999E-2</v>
      </c>
      <c r="O3427" s="189">
        <f t="shared" si="103"/>
        <v>44044</v>
      </c>
    </row>
    <row r="3428" spans="1:15" x14ac:dyDescent="0.25">
      <c r="A3428" s="105">
        <v>44047</v>
      </c>
      <c r="B3428" s="112" t="s">
        <v>71</v>
      </c>
      <c r="C3428" s="112">
        <v>2.2800000000000001E-2</v>
      </c>
      <c r="D3428" s="112">
        <v>2.5600000000000001E-2</v>
      </c>
      <c r="E3428" s="112">
        <v>2.9100000000000001E-2</v>
      </c>
      <c r="F3428" s="112">
        <v>2.58E-2</v>
      </c>
      <c r="G3428" s="249">
        <v>0</v>
      </c>
      <c r="I3428" s="112">
        <v>2.0799999999999999E-2</v>
      </c>
      <c r="J3428" s="112">
        <v>2.1600000000000001E-2</v>
      </c>
      <c r="K3428" s="112">
        <v>2.5100000000000001E-2</v>
      </c>
      <c r="L3428" s="112">
        <v>3.1399999999999997E-2</v>
      </c>
      <c r="M3428" s="112">
        <v>2.53E-2</v>
      </c>
      <c r="O3428" s="189">
        <f t="shared" si="103"/>
        <v>44044</v>
      </c>
    </row>
    <row r="3429" spans="1:15" x14ac:dyDescent="0.25">
      <c r="A3429" s="105">
        <v>44049</v>
      </c>
      <c r="B3429" s="112" t="s">
        <v>71</v>
      </c>
      <c r="C3429" s="112">
        <v>2.3E-2</v>
      </c>
      <c r="D3429" s="112">
        <v>2.5600000000000001E-2</v>
      </c>
      <c r="E3429" s="112">
        <v>2.9100000000000001E-2</v>
      </c>
      <c r="F3429" s="112">
        <v>2.5899999999999999E-2</v>
      </c>
      <c r="G3429" s="249">
        <v>0</v>
      </c>
      <c r="I3429" s="112">
        <v>2.0400000000000001E-2</v>
      </c>
      <c r="J3429" s="112">
        <v>2.18E-2</v>
      </c>
      <c r="K3429" s="112">
        <v>2.5100000000000001E-2</v>
      </c>
      <c r="L3429" s="112">
        <v>3.1199999999999999E-2</v>
      </c>
      <c r="M3429" s="112">
        <v>2.53E-2</v>
      </c>
      <c r="O3429" s="189">
        <f t="shared" si="103"/>
        <v>44044</v>
      </c>
    </row>
    <row r="3430" spans="1:15" x14ac:dyDescent="0.25">
      <c r="A3430" s="105">
        <v>44050</v>
      </c>
      <c r="B3430" s="112" t="s">
        <v>71</v>
      </c>
      <c r="C3430" s="112">
        <v>2.3199999999999998E-2</v>
      </c>
      <c r="D3430" s="112">
        <v>2.5899999999999999E-2</v>
      </c>
      <c r="E3430" s="112">
        <v>2.93E-2</v>
      </c>
      <c r="F3430" s="112">
        <v>2.6100000000000002E-2</v>
      </c>
      <c r="G3430" s="249">
        <v>0</v>
      </c>
      <c r="I3430" s="112">
        <v>2.0299999999999999E-2</v>
      </c>
      <c r="J3430" s="112">
        <v>2.1899999999999999E-2</v>
      </c>
      <c r="K3430" s="112">
        <v>2.5399999999999999E-2</v>
      </c>
      <c r="L3430" s="112">
        <v>3.1399999999999997E-2</v>
      </c>
      <c r="M3430" s="112">
        <v>2.5499999999999998E-2</v>
      </c>
      <c r="O3430" s="189">
        <f t="shared" si="103"/>
        <v>44044</v>
      </c>
    </row>
    <row r="3431" spans="1:15" x14ac:dyDescent="0.25">
      <c r="A3431" s="105">
        <v>44053</v>
      </c>
      <c r="B3431" s="112" t="s">
        <v>71</v>
      </c>
      <c r="C3431" s="112">
        <v>2.3400000000000001E-2</v>
      </c>
      <c r="D3431" s="112">
        <v>2.6100000000000002E-2</v>
      </c>
      <c r="E3431" s="112">
        <v>2.93E-2</v>
      </c>
      <c r="F3431" s="112">
        <v>2.63E-2</v>
      </c>
      <c r="G3431" s="249">
        <v>0</v>
      </c>
      <c r="I3431" s="112">
        <v>2.06E-2</v>
      </c>
      <c r="J3431" s="112">
        <v>2.2200000000000001E-2</v>
      </c>
      <c r="K3431" s="112">
        <v>2.5499999999999998E-2</v>
      </c>
      <c r="L3431" s="112">
        <v>3.15E-2</v>
      </c>
      <c r="M3431" s="112">
        <v>2.5700000000000001E-2</v>
      </c>
      <c r="O3431" s="189">
        <f t="shared" si="103"/>
        <v>44044</v>
      </c>
    </row>
    <row r="3432" spans="1:15" x14ac:dyDescent="0.25">
      <c r="A3432" s="105">
        <v>44054</v>
      </c>
      <c r="B3432" s="112" t="s">
        <v>71</v>
      </c>
      <c r="C3432" s="112">
        <v>2.4400000000000002E-2</v>
      </c>
      <c r="D3432" s="112">
        <v>2.69E-2</v>
      </c>
      <c r="E3432" s="112">
        <v>3.0200000000000001E-2</v>
      </c>
      <c r="F3432" s="112">
        <v>2.7199999999999998E-2</v>
      </c>
      <c r="G3432" s="249">
        <v>0</v>
      </c>
      <c r="I3432" s="112">
        <v>2.1499999999999998E-2</v>
      </c>
      <c r="J3432" s="112">
        <v>2.3099999999999999E-2</v>
      </c>
      <c r="K3432" s="112">
        <v>2.64E-2</v>
      </c>
      <c r="L3432" s="112">
        <v>3.2300000000000002E-2</v>
      </c>
      <c r="M3432" s="112">
        <v>2.6599999999999999E-2</v>
      </c>
      <c r="O3432" s="189">
        <f t="shared" si="103"/>
        <v>44044</v>
      </c>
    </row>
    <row r="3433" spans="1:15" x14ac:dyDescent="0.25">
      <c r="A3433" s="105">
        <v>44055</v>
      </c>
      <c r="B3433" s="112" t="s">
        <v>71</v>
      </c>
      <c r="C3433" s="112">
        <v>2.46E-2</v>
      </c>
      <c r="D3433" s="112">
        <v>2.7099999999999999E-2</v>
      </c>
      <c r="E3433" s="112">
        <v>3.0300000000000001E-2</v>
      </c>
      <c r="F3433" s="112">
        <v>2.7300000000000001E-2</v>
      </c>
      <c r="G3433" s="249">
        <v>0</v>
      </c>
      <c r="I3433" s="112">
        <v>2.1700000000000001E-2</v>
      </c>
      <c r="J3433" s="112">
        <v>2.3300000000000001E-2</v>
      </c>
      <c r="K3433" s="112">
        <v>2.6599999999999999E-2</v>
      </c>
      <c r="L3433" s="112">
        <v>3.2399999999999998E-2</v>
      </c>
      <c r="M3433" s="112">
        <v>2.6700000000000002E-2</v>
      </c>
      <c r="O3433" s="189">
        <f t="shared" si="103"/>
        <v>44044</v>
      </c>
    </row>
    <row r="3434" spans="1:15" x14ac:dyDescent="0.25">
      <c r="A3434" s="105">
        <v>44056</v>
      </c>
      <c r="B3434" s="112" t="s">
        <v>71</v>
      </c>
      <c r="C3434" s="112">
        <v>2.52E-2</v>
      </c>
      <c r="D3434" s="112">
        <v>2.7699999999999999E-2</v>
      </c>
      <c r="E3434" s="112">
        <v>3.09E-2</v>
      </c>
      <c r="F3434" s="112">
        <v>2.7900000000000001E-2</v>
      </c>
      <c r="G3434" s="249">
        <v>0</v>
      </c>
      <c r="I3434" s="112">
        <v>2.29E-2</v>
      </c>
      <c r="J3434" s="112">
        <v>2.41E-2</v>
      </c>
      <c r="K3434" s="112">
        <v>2.7199999999999998E-2</v>
      </c>
      <c r="L3434" s="112">
        <v>3.3000000000000002E-2</v>
      </c>
      <c r="M3434" s="112">
        <v>2.7400000000000001E-2</v>
      </c>
      <c r="O3434" s="189">
        <f t="shared" si="103"/>
        <v>44044</v>
      </c>
    </row>
    <row r="3435" spans="1:15" x14ac:dyDescent="0.25">
      <c r="A3435" s="105">
        <v>44057</v>
      </c>
      <c r="B3435" s="112" t="s">
        <v>71</v>
      </c>
      <c r="C3435" s="112">
        <v>2.5399999999999999E-2</v>
      </c>
      <c r="D3435" s="112">
        <v>2.7900000000000001E-2</v>
      </c>
      <c r="E3435" s="112">
        <v>3.1099999999999999E-2</v>
      </c>
      <c r="F3435" s="112">
        <v>2.81E-2</v>
      </c>
      <c r="G3435" s="249">
        <v>0</v>
      </c>
      <c r="I3435" s="112">
        <v>2.3E-2</v>
      </c>
      <c r="J3435" s="112">
        <v>2.4299999999999999E-2</v>
      </c>
      <c r="K3435" s="112">
        <v>2.7400000000000001E-2</v>
      </c>
      <c r="L3435" s="112">
        <v>3.32E-2</v>
      </c>
      <c r="M3435" s="112">
        <v>2.76E-2</v>
      </c>
      <c r="O3435" s="189">
        <f t="shared" si="103"/>
        <v>44044</v>
      </c>
    </row>
    <row r="3436" spans="1:15" x14ac:dyDescent="0.25">
      <c r="A3436" s="105">
        <v>44060</v>
      </c>
      <c r="B3436" s="112" t="s">
        <v>71</v>
      </c>
      <c r="C3436" s="112">
        <v>2.5399999999999999E-2</v>
      </c>
      <c r="D3436" s="112">
        <v>2.7799999999999998E-2</v>
      </c>
      <c r="E3436" s="112">
        <v>3.1099999999999999E-2</v>
      </c>
      <c r="F3436" s="112">
        <v>2.81E-2</v>
      </c>
      <c r="G3436" s="249">
        <v>0</v>
      </c>
      <c r="I3436" s="112">
        <v>2.3199999999999998E-2</v>
      </c>
      <c r="J3436" s="112">
        <v>2.4299999999999999E-2</v>
      </c>
      <c r="K3436" s="112">
        <v>2.7300000000000001E-2</v>
      </c>
      <c r="L3436" s="112">
        <v>3.3300000000000003E-2</v>
      </c>
      <c r="M3436" s="112">
        <v>2.76E-2</v>
      </c>
      <c r="O3436" s="189">
        <f t="shared" si="103"/>
        <v>44044</v>
      </c>
    </row>
    <row r="3437" spans="1:15" x14ac:dyDescent="0.25">
      <c r="A3437" s="105">
        <v>44061</v>
      </c>
      <c r="B3437" s="112" t="s">
        <v>71</v>
      </c>
      <c r="C3437" s="112">
        <v>2.5399999999999999E-2</v>
      </c>
      <c r="D3437" s="112">
        <v>2.7699999999999999E-2</v>
      </c>
      <c r="E3437" s="112">
        <v>3.09E-2</v>
      </c>
      <c r="F3437" s="112">
        <v>2.8000000000000001E-2</v>
      </c>
      <c r="G3437" s="249">
        <v>0</v>
      </c>
      <c r="I3437" s="112">
        <v>2.3E-2</v>
      </c>
      <c r="J3437" s="112">
        <v>2.4199999999999999E-2</v>
      </c>
      <c r="K3437" s="112">
        <v>2.7300000000000001E-2</v>
      </c>
      <c r="L3437" s="112">
        <v>3.3099999999999997E-2</v>
      </c>
      <c r="M3437" s="112">
        <v>2.75E-2</v>
      </c>
      <c r="O3437" s="189">
        <f t="shared" si="103"/>
        <v>44044</v>
      </c>
    </row>
    <row r="3438" spans="1:15" x14ac:dyDescent="0.25">
      <c r="A3438" s="105">
        <v>44062</v>
      </c>
      <c r="B3438" s="112" t="s">
        <v>71</v>
      </c>
      <c r="C3438" s="112">
        <v>2.5600000000000001E-2</v>
      </c>
      <c r="D3438" s="112">
        <v>2.7900000000000001E-2</v>
      </c>
      <c r="E3438" s="112">
        <v>3.1E-2</v>
      </c>
      <c r="F3438" s="112">
        <v>2.8199999999999999E-2</v>
      </c>
      <c r="G3438" s="249">
        <v>0</v>
      </c>
      <c r="I3438" s="112">
        <v>2.3300000000000001E-2</v>
      </c>
      <c r="J3438" s="112">
        <v>2.4299999999999999E-2</v>
      </c>
      <c r="K3438" s="112">
        <v>2.75E-2</v>
      </c>
      <c r="L3438" s="112">
        <v>3.3300000000000003E-2</v>
      </c>
      <c r="M3438" s="112">
        <v>2.7699999999999999E-2</v>
      </c>
      <c r="O3438" s="189">
        <f t="shared" si="103"/>
        <v>44044</v>
      </c>
    </row>
    <row r="3439" spans="1:15" x14ac:dyDescent="0.25">
      <c r="A3439" s="105">
        <v>44063</v>
      </c>
      <c r="B3439" s="112" t="s">
        <v>71</v>
      </c>
      <c r="C3439" s="112">
        <v>2.5399999999999999E-2</v>
      </c>
      <c r="D3439" s="112">
        <v>2.76E-2</v>
      </c>
      <c r="E3439" s="112">
        <v>3.0700000000000002E-2</v>
      </c>
      <c r="F3439" s="112">
        <v>2.7900000000000001E-2</v>
      </c>
      <c r="G3439" s="249">
        <v>0</v>
      </c>
      <c r="I3439" s="112">
        <v>2.3300000000000001E-2</v>
      </c>
      <c r="J3439" s="112">
        <v>2.4400000000000002E-2</v>
      </c>
      <c r="K3439" s="112">
        <v>2.7199999999999998E-2</v>
      </c>
      <c r="L3439" s="112">
        <v>3.3000000000000002E-2</v>
      </c>
      <c r="M3439" s="112">
        <v>2.75E-2</v>
      </c>
      <c r="O3439" s="189">
        <f t="shared" si="103"/>
        <v>44044</v>
      </c>
    </row>
    <row r="3440" spans="1:15" x14ac:dyDescent="0.25">
      <c r="A3440" s="105">
        <v>44064</v>
      </c>
      <c r="B3440" s="112" t="s">
        <v>71</v>
      </c>
      <c r="C3440" s="112">
        <v>2.52E-2</v>
      </c>
      <c r="D3440" s="112">
        <v>2.7400000000000001E-2</v>
      </c>
      <c r="E3440" s="112">
        <v>3.0599999999999999E-2</v>
      </c>
      <c r="F3440" s="112">
        <v>2.7699999999999999E-2</v>
      </c>
      <c r="G3440" s="249">
        <v>0</v>
      </c>
      <c r="I3440" s="112">
        <v>2.3E-2</v>
      </c>
      <c r="J3440" s="112">
        <v>2.41E-2</v>
      </c>
      <c r="K3440" s="112">
        <v>2.7E-2</v>
      </c>
      <c r="L3440" s="112">
        <v>3.2800000000000003E-2</v>
      </c>
      <c r="M3440" s="112">
        <v>2.7300000000000001E-2</v>
      </c>
      <c r="O3440" s="189">
        <f t="shared" si="103"/>
        <v>44044</v>
      </c>
    </row>
    <row r="3441" spans="1:15" x14ac:dyDescent="0.25">
      <c r="A3441" s="105">
        <v>44067</v>
      </c>
      <c r="B3441" s="112" t="s">
        <v>71</v>
      </c>
      <c r="C3441" s="112">
        <v>2.53E-2</v>
      </c>
      <c r="D3441" s="112">
        <v>2.7400000000000001E-2</v>
      </c>
      <c r="E3441" s="112">
        <v>3.0599999999999999E-2</v>
      </c>
      <c r="F3441" s="112">
        <v>2.7799999999999998E-2</v>
      </c>
      <c r="G3441" s="249">
        <v>0</v>
      </c>
      <c r="I3441" s="112">
        <v>2.3099999999999999E-2</v>
      </c>
      <c r="J3441" s="112">
        <v>2.4199999999999999E-2</v>
      </c>
      <c r="K3441" s="112">
        <v>2.7E-2</v>
      </c>
      <c r="L3441" s="112">
        <v>3.2800000000000003E-2</v>
      </c>
      <c r="M3441" s="112">
        <v>2.7400000000000001E-2</v>
      </c>
      <c r="O3441" s="189">
        <f t="shared" si="103"/>
        <v>44044</v>
      </c>
    </row>
    <row r="3442" spans="1:15" x14ac:dyDescent="0.25">
      <c r="A3442" s="105">
        <v>44068</v>
      </c>
      <c r="B3442" s="112" t="s">
        <v>71</v>
      </c>
      <c r="C3442" s="112">
        <v>2.5700000000000001E-2</v>
      </c>
      <c r="D3442" s="112">
        <v>2.7900000000000001E-2</v>
      </c>
      <c r="E3442" s="112">
        <v>3.1E-2</v>
      </c>
      <c r="F3442" s="112">
        <v>2.8199999999999999E-2</v>
      </c>
      <c r="G3442" s="249">
        <v>0</v>
      </c>
      <c r="I3442" s="112">
        <v>2.3599999999999999E-2</v>
      </c>
      <c r="J3442" s="112">
        <v>2.4500000000000001E-2</v>
      </c>
      <c r="K3442" s="112">
        <v>2.7400000000000001E-2</v>
      </c>
      <c r="L3442" s="112">
        <v>3.32E-2</v>
      </c>
      <c r="M3442" s="112">
        <v>2.7799999999999998E-2</v>
      </c>
      <c r="O3442" s="189">
        <f t="shared" si="103"/>
        <v>44044</v>
      </c>
    </row>
    <row r="3443" spans="1:15" x14ac:dyDescent="0.25">
      <c r="A3443" s="105">
        <v>44069</v>
      </c>
      <c r="B3443" s="112" t="s">
        <v>71</v>
      </c>
      <c r="C3443" s="112">
        <v>2.5999999999999999E-2</v>
      </c>
      <c r="D3443" s="112">
        <v>2.8199999999999999E-2</v>
      </c>
      <c r="E3443" s="112">
        <v>3.1300000000000001E-2</v>
      </c>
      <c r="F3443" s="112">
        <v>2.8500000000000001E-2</v>
      </c>
      <c r="G3443" s="249">
        <v>0</v>
      </c>
      <c r="I3443" s="112">
        <v>2.4E-2</v>
      </c>
      <c r="J3443" s="112">
        <v>2.4799999999999999E-2</v>
      </c>
      <c r="K3443" s="112">
        <v>2.7699999999999999E-2</v>
      </c>
      <c r="L3443" s="112">
        <v>3.3500000000000002E-2</v>
      </c>
      <c r="M3443" s="112">
        <v>2.81E-2</v>
      </c>
      <c r="O3443" s="189">
        <f t="shared" si="103"/>
        <v>44044</v>
      </c>
    </row>
    <row r="3444" spans="1:15" x14ac:dyDescent="0.25">
      <c r="A3444" s="105">
        <v>44070</v>
      </c>
      <c r="B3444" s="112" t="s">
        <v>71</v>
      </c>
      <c r="C3444" s="112">
        <v>2.7E-2</v>
      </c>
      <c r="D3444" s="112">
        <v>2.9100000000000001E-2</v>
      </c>
      <c r="E3444" s="112">
        <v>3.2300000000000002E-2</v>
      </c>
      <c r="F3444" s="112">
        <v>2.9499999999999998E-2</v>
      </c>
      <c r="G3444" s="249">
        <v>0</v>
      </c>
      <c r="I3444" s="112">
        <v>2.46E-2</v>
      </c>
      <c r="J3444" s="112">
        <v>2.58E-2</v>
      </c>
      <c r="K3444" s="112">
        <v>2.86E-2</v>
      </c>
      <c r="L3444" s="112">
        <v>3.4500000000000003E-2</v>
      </c>
      <c r="M3444" s="112">
        <v>2.9000000000000001E-2</v>
      </c>
      <c r="O3444" s="189">
        <f t="shared" si="103"/>
        <v>44044</v>
      </c>
    </row>
    <row r="3445" spans="1:15" x14ac:dyDescent="0.25">
      <c r="A3445" s="105">
        <v>44071</v>
      </c>
      <c r="B3445" s="112" t="s">
        <v>71</v>
      </c>
      <c r="C3445" s="112">
        <v>2.7E-2</v>
      </c>
      <c r="D3445" s="112">
        <v>2.92E-2</v>
      </c>
      <c r="E3445" s="112">
        <v>3.2399999999999998E-2</v>
      </c>
      <c r="F3445" s="112">
        <v>2.9499999999999998E-2</v>
      </c>
      <c r="G3445" s="249">
        <v>0</v>
      </c>
      <c r="I3445" s="112">
        <v>2.4E-2</v>
      </c>
      <c r="J3445" s="112">
        <v>2.58E-2</v>
      </c>
      <c r="K3445" s="112">
        <v>2.87E-2</v>
      </c>
      <c r="L3445" s="112">
        <v>3.4500000000000003E-2</v>
      </c>
      <c r="M3445" s="112">
        <v>2.8899999999999999E-2</v>
      </c>
      <c r="O3445" s="189">
        <f t="shared" si="103"/>
        <v>44044</v>
      </c>
    </row>
    <row r="3446" spans="1:15" x14ac:dyDescent="0.25">
      <c r="A3446" s="105">
        <v>44074</v>
      </c>
      <c r="B3446" s="112" t="s">
        <v>71</v>
      </c>
      <c r="C3446" s="112">
        <v>2.63E-2</v>
      </c>
      <c r="D3446" s="112">
        <v>2.86E-2</v>
      </c>
      <c r="E3446" s="112">
        <v>3.1800000000000002E-2</v>
      </c>
      <c r="F3446" s="112">
        <v>2.8899999999999999E-2</v>
      </c>
      <c r="G3446" s="249">
        <v>0</v>
      </c>
      <c r="I3446" s="112">
        <v>2.4199999999999999E-2</v>
      </c>
      <c r="J3446" s="112">
        <v>2.52E-2</v>
      </c>
      <c r="K3446" s="112">
        <v>2.81E-2</v>
      </c>
      <c r="L3446" s="112">
        <v>3.39E-2</v>
      </c>
      <c r="M3446" s="112">
        <v>2.8400000000000002E-2</v>
      </c>
      <c r="O3446" s="189">
        <f t="shared" si="103"/>
        <v>44044</v>
      </c>
    </row>
    <row r="3447" spans="1:15" x14ac:dyDescent="0.25">
      <c r="A3447" s="105">
        <v>44075</v>
      </c>
      <c r="B3447" s="112" t="s">
        <v>71</v>
      </c>
      <c r="C3447" s="112">
        <v>2.5899999999999999E-2</v>
      </c>
      <c r="D3447" s="112">
        <v>2.8299999999999999E-2</v>
      </c>
      <c r="E3447" s="112">
        <v>3.15E-2</v>
      </c>
      <c r="F3447" s="112">
        <v>2.86E-2</v>
      </c>
      <c r="G3447" s="249">
        <v>0</v>
      </c>
      <c r="I3447" s="112">
        <v>2.3400000000000001E-2</v>
      </c>
      <c r="J3447" s="112">
        <v>2.47E-2</v>
      </c>
      <c r="K3447" s="112">
        <v>2.7799999999999998E-2</v>
      </c>
      <c r="L3447" s="112">
        <v>3.3500000000000002E-2</v>
      </c>
      <c r="M3447" s="112">
        <v>2.8000000000000001E-2</v>
      </c>
      <c r="O3447" s="189">
        <f t="shared" si="103"/>
        <v>44075</v>
      </c>
    </row>
    <row r="3448" spans="1:15" x14ac:dyDescent="0.25">
      <c r="A3448" s="105">
        <v>44076</v>
      </c>
      <c r="B3448" s="112" t="s">
        <v>71</v>
      </c>
      <c r="C3448" s="112">
        <v>2.53E-2</v>
      </c>
      <c r="D3448" s="112">
        <v>2.7699999999999999E-2</v>
      </c>
      <c r="E3448" s="112">
        <v>3.1E-2</v>
      </c>
      <c r="F3448" s="112">
        <v>2.8000000000000001E-2</v>
      </c>
      <c r="G3448" s="249">
        <v>0</v>
      </c>
      <c r="I3448" s="112">
        <v>2.2599999999999999E-2</v>
      </c>
      <c r="J3448" s="112">
        <v>2.4E-2</v>
      </c>
      <c r="K3448" s="112">
        <v>2.7199999999999998E-2</v>
      </c>
      <c r="L3448" s="112">
        <v>3.3000000000000002E-2</v>
      </c>
      <c r="M3448" s="112">
        <v>2.7400000000000001E-2</v>
      </c>
      <c r="O3448" s="189">
        <f t="shared" si="103"/>
        <v>44075</v>
      </c>
    </row>
    <row r="3449" spans="1:15" x14ac:dyDescent="0.25">
      <c r="A3449" s="105">
        <v>44077</v>
      </c>
      <c r="B3449" s="112" t="s">
        <v>71</v>
      </c>
      <c r="C3449" s="112">
        <v>2.5100000000000001E-2</v>
      </c>
      <c r="D3449" s="112">
        <v>2.7400000000000001E-2</v>
      </c>
      <c r="E3449" s="112">
        <v>3.0700000000000002E-2</v>
      </c>
      <c r="F3449" s="112">
        <v>2.7699999999999999E-2</v>
      </c>
      <c r="G3449" s="249">
        <v>0</v>
      </c>
      <c r="I3449" s="112">
        <v>2.2200000000000001E-2</v>
      </c>
      <c r="J3449" s="112">
        <v>2.3800000000000002E-2</v>
      </c>
      <c r="K3449" s="112">
        <v>2.69E-2</v>
      </c>
      <c r="L3449" s="112">
        <v>3.27E-2</v>
      </c>
      <c r="M3449" s="112">
        <v>2.7099999999999999E-2</v>
      </c>
      <c r="O3449" s="189">
        <f t="shared" si="103"/>
        <v>44075</v>
      </c>
    </row>
    <row r="3450" spans="1:15" x14ac:dyDescent="0.25">
      <c r="A3450" s="105">
        <v>44078</v>
      </c>
      <c r="B3450" s="112" t="s">
        <v>71</v>
      </c>
      <c r="C3450" s="112">
        <v>2.6499999999999999E-2</v>
      </c>
      <c r="D3450" s="112">
        <v>2.87E-2</v>
      </c>
      <c r="E3450" s="112">
        <v>3.1899999999999998E-2</v>
      </c>
      <c r="F3450" s="112">
        <v>2.9000000000000001E-2</v>
      </c>
      <c r="G3450" s="249">
        <v>0</v>
      </c>
      <c r="I3450" s="112">
        <v>2.3400000000000001E-2</v>
      </c>
      <c r="J3450" s="112">
        <v>2.5100000000000001E-2</v>
      </c>
      <c r="K3450" s="112">
        <v>2.8299999999999999E-2</v>
      </c>
      <c r="L3450" s="112">
        <v>3.4000000000000002E-2</v>
      </c>
      <c r="M3450" s="112">
        <v>2.8400000000000002E-2</v>
      </c>
      <c r="O3450" s="189">
        <f t="shared" si="103"/>
        <v>44075</v>
      </c>
    </row>
    <row r="3451" spans="1:15" x14ac:dyDescent="0.25">
      <c r="A3451" s="105">
        <v>44082</v>
      </c>
      <c r="B3451" s="112" t="s">
        <v>71</v>
      </c>
      <c r="C3451" s="112">
        <v>2.5999999999999999E-2</v>
      </c>
      <c r="D3451" s="112">
        <v>2.8299999999999999E-2</v>
      </c>
      <c r="E3451" s="112">
        <v>3.1600000000000003E-2</v>
      </c>
      <c r="F3451" s="112">
        <v>2.86E-2</v>
      </c>
      <c r="G3451" s="249">
        <v>0</v>
      </c>
      <c r="I3451" s="112">
        <v>2.29E-2</v>
      </c>
      <c r="J3451" s="112">
        <v>2.46E-2</v>
      </c>
      <c r="K3451" s="112">
        <v>2.7799999999999998E-2</v>
      </c>
      <c r="L3451" s="112">
        <v>3.3599999999999998E-2</v>
      </c>
      <c r="M3451" s="112">
        <v>2.8000000000000001E-2</v>
      </c>
      <c r="O3451" s="189">
        <f t="shared" si="103"/>
        <v>44075</v>
      </c>
    </row>
    <row r="3452" spans="1:15" x14ac:dyDescent="0.25">
      <c r="A3452" s="105">
        <v>44083</v>
      </c>
      <c r="B3452" s="112" t="s">
        <v>71</v>
      </c>
      <c r="C3452" s="112">
        <v>2.6499999999999999E-2</v>
      </c>
      <c r="D3452" s="112">
        <v>2.87E-2</v>
      </c>
      <c r="E3452" s="112">
        <v>3.2000000000000001E-2</v>
      </c>
      <c r="F3452" s="112">
        <v>2.9100000000000001E-2</v>
      </c>
      <c r="G3452" s="249">
        <v>0</v>
      </c>
      <c r="I3452" s="112">
        <v>2.3900000000000001E-2</v>
      </c>
      <c r="J3452" s="112">
        <v>2.5100000000000001E-2</v>
      </c>
      <c r="K3452" s="112">
        <v>2.8199999999999999E-2</v>
      </c>
      <c r="L3452" s="112">
        <v>3.4000000000000002E-2</v>
      </c>
      <c r="M3452" s="112">
        <v>2.8500000000000001E-2</v>
      </c>
      <c r="O3452" s="189">
        <f t="shared" si="103"/>
        <v>44075</v>
      </c>
    </row>
    <row r="3453" spans="1:15" x14ac:dyDescent="0.25">
      <c r="A3453" s="105">
        <v>44084</v>
      </c>
      <c r="B3453" s="112" t="s">
        <v>71</v>
      </c>
      <c r="C3453" s="112">
        <v>2.63E-2</v>
      </c>
      <c r="D3453" s="112">
        <v>2.8500000000000001E-2</v>
      </c>
      <c r="E3453" s="112">
        <v>3.1800000000000002E-2</v>
      </c>
      <c r="F3453" s="112">
        <v>2.8899999999999999E-2</v>
      </c>
      <c r="G3453" s="249">
        <v>0</v>
      </c>
      <c r="I3453" s="112">
        <v>2.3400000000000001E-2</v>
      </c>
      <c r="J3453" s="112">
        <v>2.4899999999999999E-2</v>
      </c>
      <c r="K3453" s="112">
        <v>2.8000000000000001E-2</v>
      </c>
      <c r="L3453" s="112">
        <v>3.3700000000000001E-2</v>
      </c>
      <c r="M3453" s="112">
        <v>2.8199999999999999E-2</v>
      </c>
      <c r="O3453" s="189">
        <f t="shared" si="103"/>
        <v>44075</v>
      </c>
    </row>
    <row r="3454" spans="1:15" x14ac:dyDescent="0.25">
      <c r="A3454" s="105">
        <v>44085</v>
      </c>
      <c r="B3454" s="112" t="s">
        <v>71</v>
      </c>
      <c r="C3454" s="112">
        <v>2.6100000000000002E-2</v>
      </c>
      <c r="D3454" s="112">
        <v>2.8299999999999999E-2</v>
      </c>
      <c r="E3454" s="112">
        <v>3.1600000000000003E-2</v>
      </c>
      <c r="F3454" s="112">
        <v>2.87E-2</v>
      </c>
      <c r="G3454" s="249">
        <v>0</v>
      </c>
      <c r="I3454" s="112">
        <v>2.3199999999999998E-2</v>
      </c>
      <c r="J3454" s="112">
        <v>2.46E-2</v>
      </c>
      <c r="K3454" s="112">
        <v>2.7799999999999998E-2</v>
      </c>
      <c r="L3454" s="112">
        <v>3.3599999999999998E-2</v>
      </c>
      <c r="M3454" s="112">
        <v>2.8000000000000001E-2</v>
      </c>
      <c r="O3454" s="189">
        <f t="shared" si="103"/>
        <v>44075</v>
      </c>
    </row>
    <row r="3455" spans="1:15" x14ac:dyDescent="0.25">
      <c r="A3455" s="105">
        <v>44088</v>
      </c>
      <c r="B3455" s="112" t="s">
        <v>71</v>
      </c>
      <c r="C3455" s="112">
        <v>2.5999999999999999E-2</v>
      </c>
      <c r="D3455" s="112">
        <v>2.8299999999999999E-2</v>
      </c>
      <c r="E3455" s="112">
        <v>3.1399999999999997E-2</v>
      </c>
      <c r="F3455" s="112">
        <v>2.86E-2</v>
      </c>
      <c r="G3455" s="249">
        <v>0</v>
      </c>
      <c r="I3455" s="112">
        <v>2.3199999999999998E-2</v>
      </c>
      <c r="J3455" s="112">
        <v>2.4500000000000001E-2</v>
      </c>
      <c r="K3455" s="112">
        <v>2.7699999999999999E-2</v>
      </c>
      <c r="L3455" s="112">
        <v>3.3399999999999999E-2</v>
      </c>
      <c r="M3455" s="112">
        <v>2.7900000000000001E-2</v>
      </c>
      <c r="O3455" s="189">
        <f t="shared" si="103"/>
        <v>44075</v>
      </c>
    </row>
    <row r="3456" spans="1:15" x14ac:dyDescent="0.25">
      <c r="A3456" s="105">
        <v>44089</v>
      </c>
      <c r="B3456" s="112" t="s">
        <v>71</v>
      </c>
      <c r="C3456" s="112">
        <v>2.6200000000000001E-2</v>
      </c>
      <c r="D3456" s="112">
        <v>2.8400000000000002E-2</v>
      </c>
      <c r="E3456" s="112">
        <v>3.1600000000000003E-2</v>
      </c>
      <c r="F3456" s="112">
        <v>2.87E-2</v>
      </c>
      <c r="G3456" s="249">
        <v>0</v>
      </c>
      <c r="I3456" s="112">
        <v>2.3300000000000001E-2</v>
      </c>
      <c r="J3456" s="112">
        <v>2.47E-2</v>
      </c>
      <c r="K3456" s="112">
        <v>2.7900000000000001E-2</v>
      </c>
      <c r="L3456" s="112">
        <v>3.3599999999999998E-2</v>
      </c>
      <c r="M3456" s="112">
        <v>2.8000000000000001E-2</v>
      </c>
      <c r="O3456" s="189">
        <f t="shared" si="103"/>
        <v>44075</v>
      </c>
    </row>
    <row r="3457" spans="1:15" x14ac:dyDescent="0.25">
      <c r="A3457" s="105">
        <v>44090</v>
      </c>
      <c r="B3457" s="112" t="s">
        <v>71</v>
      </c>
      <c r="C3457" s="112">
        <v>2.63E-2</v>
      </c>
      <c r="D3457" s="112">
        <v>2.86E-2</v>
      </c>
      <c r="E3457" s="112">
        <v>3.1699999999999999E-2</v>
      </c>
      <c r="F3457" s="112">
        <v>2.8899999999999999E-2</v>
      </c>
      <c r="G3457" s="249">
        <v>0</v>
      </c>
      <c r="I3457" s="112">
        <v>2.3099999999999999E-2</v>
      </c>
      <c r="J3457" s="112">
        <v>2.47E-2</v>
      </c>
      <c r="K3457" s="112">
        <v>2.8000000000000001E-2</v>
      </c>
      <c r="L3457" s="112">
        <v>3.3599999999999998E-2</v>
      </c>
      <c r="M3457" s="112">
        <v>2.81E-2</v>
      </c>
      <c r="O3457" s="189">
        <f t="shared" si="103"/>
        <v>44075</v>
      </c>
    </row>
    <row r="3458" spans="1:15" x14ac:dyDescent="0.25">
      <c r="A3458" s="105">
        <v>44091</v>
      </c>
      <c r="B3458" s="112" t="s">
        <v>71</v>
      </c>
      <c r="C3458" s="112">
        <v>2.5899999999999999E-2</v>
      </c>
      <c r="D3458" s="112">
        <v>2.8400000000000002E-2</v>
      </c>
      <c r="E3458" s="112">
        <v>3.15E-2</v>
      </c>
      <c r="F3458" s="112">
        <v>2.86E-2</v>
      </c>
      <c r="G3458" s="249">
        <v>0</v>
      </c>
      <c r="I3458" s="112">
        <v>2.3E-2</v>
      </c>
      <c r="J3458" s="112">
        <v>2.4400000000000002E-2</v>
      </c>
      <c r="K3458" s="112">
        <v>2.7799999999999998E-2</v>
      </c>
      <c r="L3458" s="112">
        <v>3.3399999999999999E-2</v>
      </c>
      <c r="M3458" s="112">
        <v>2.7900000000000001E-2</v>
      </c>
      <c r="O3458" s="189">
        <f t="shared" si="103"/>
        <v>44075</v>
      </c>
    </row>
    <row r="3459" spans="1:15" x14ac:dyDescent="0.25">
      <c r="A3459" s="105">
        <v>44092</v>
      </c>
      <c r="B3459" s="112" t="s">
        <v>71</v>
      </c>
      <c r="C3459" s="112">
        <v>2.6200000000000001E-2</v>
      </c>
      <c r="D3459" s="112">
        <v>2.86E-2</v>
      </c>
      <c r="E3459" s="112">
        <v>3.1800000000000002E-2</v>
      </c>
      <c r="F3459" s="112">
        <v>2.8899999999999999E-2</v>
      </c>
      <c r="G3459" s="249">
        <v>0</v>
      </c>
      <c r="I3459" s="112">
        <v>2.3E-2</v>
      </c>
      <c r="J3459" s="112">
        <v>2.4500000000000001E-2</v>
      </c>
      <c r="K3459" s="112">
        <v>2.7900000000000001E-2</v>
      </c>
      <c r="L3459" s="112">
        <v>3.3599999999999998E-2</v>
      </c>
      <c r="M3459" s="112">
        <v>2.8000000000000001E-2</v>
      </c>
      <c r="O3459" s="189">
        <f t="shared" si="103"/>
        <v>44075</v>
      </c>
    </row>
    <row r="3460" spans="1:15" x14ac:dyDescent="0.25">
      <c r="A3460" s="250">
        <v>44092</v>
      </c>
      <c r="B3460" s="251" t="s">
        <v>71</v>
      </c>
      <c r="C3460" s="252">
        <v>2.6200000000000001E-2</v>
      </c>
      <c r="D3460" s="252">
        <v>2.86E-2</v>
      </c>
      <c r="E3460" s="252">
        <v>3.1800000000000002E-2</v>
      </c>
      <c r="F3460" s="253">
        <v>2.8899999999999999E-2</v>
      </c>
      <c r="G3460" s="254">
        <f t="shared" ref="G3460:G3532" si="104">IF(ROUND(AVERAGE(B3460:E3460)-F3460,4)=0,0,1)</f>
        <v>0</v>
      </c>
      <c r="H3460" s="45"/>
      <c r="I3460" s="251">
        <v>2.3E-2</v>
      </c>
      <c r="J3460" s="251">
        <v>2.4500000000000001E-2</v>
      </c>
      <c r="K3460" s="251">
        <v>2.7900000000000001E-2</v>
      </c>
      <c r="L3460" s="251">
        <v>3.3599999999999998E-2</v>
      </c>
      <c r="M3460" s="253">
        <v>2.8000000000000001E-2</v>
      </c>
      <c r="O3460" s="189">
        <f t="shared" si="103"/>
        <v>44075</v>
      </c>
    </row>
    <row r="3461" spans="1:15" x14ac:dyDescent="0.25">
      <c r="A3461" s="250">
        <v>44095</v>
      </c>
      <c r="B3461" s="251" t="s">
        <v>71</v>
      </c>
      <c r="C3461" s="252">
        <v>2.5999999999999999E-2</v>
      </c>
      <c r="D3461" s="252">
        <v>2.8400000000000002E-2</v>
      </c>
      <c r="E3461" s="252">
        <v>3.15E-2</v>
      </c>
      <c r="F3461" s="253">
        <v>2.86E-2</v>
      </c>
      <c r="G3461" s="254">
        <f t="shared" si="104"/>
        <v>0</v>
      </c>
      <c r="H3461" s="45"/>
      <c r="I3461" s="251">
        <v>2.2800000000000001E-2</v>
      </c>
      <c r="J3461" s="251">
        <v>2.4400000000000002E-2</v>
      </c>
      <c r="K3461" s="251">
        <v>2.7799999999999998E-2</v>
      </c>
      <c r="L3461" s="251">
        <v>3.3399999999999999E-2</v>
      </c>
      <c r="M3461" s="253">
        <v>2.7799999999999998E-2</v>
      </c>
      <c r="O3461" s="189">
        <f t="shared" si="103"/>
        <v>44075</v>
      </c>
    </row>
    <row r="3462" spans="1:15" x14ac:dyDescent="0.25">
      <c r="A3462" s="250">
        <v>44096</v>
      </c>
      <c r="B3462" s="251" t="s">
        <v>71</v>
      </c>
      <c r="C3462" s="252">
        <v>2.5999999999999999E-2</v>
      </c>
      <c r="D3462" s="252">
        <v>2.8299999999999999E-2</v>
      </c>
      <c r="E3462" s="252">
        <v>3.15E-2</v>
      </c>
      <c r="F3462" s="253">
        <v>2.86E-2</v>
      </c>
      <c r="G3462" s="254">
        <f t="shared" si="104"/>
        <v>0</v>
      </c>
      <c r="H3462" s="45"/>
      <c r="I3462" s="251">
        <v>2.2700000000000001E-2</v>
      </c>
      <c r="J3462" s="251">
        <v>2.4400000000000002E-2</v>
      </c>
      <c r="K3462" s="251">
        <v>2.7699999999999999E-2</v>
      </c>
      <c r="L3462" s="251">
        <v>3.3399999999999999E-2</v>
      </c>
      <c r="M3462" s="253">
        <v>2.7799999999999998E-2</v>
      </c>
      <c r="O3462" s="189">
        <f t="shared" si="103"/>
        <v>44075</v>
      </c>
    </row>
    <row r="3463" spans="1:15" x14ac:dyDescent="0.25">
      <c r="A3463" s="250">
        <v>44097</v>
      </c>
      <c r="B3463" s="251" t="s">
        <v>71</v>
      </c>
      <c r="C3463" s="252">
        <v>2.6100000000000002E-2</v>
      </c>
      <c r="D3463" s="252">
        <v>2.8400000000000002E-2</v>
      </c>
      <c r="E3463" s="252">
        <v>3.1699999999999999E-2</v>
      </c>
      <c r="F3463" s="253">
        <v>2.87E-2</v>
      </c>
      <c r="G3463" s="254">
        <f t="shared" si="104"/>
        <v>0</v>
      </c>
      <c r="H3463" s="45"/>
      <c r="I3463" s="251">
        <v>2.3099999999999999E-2</v>
      </c>
      <c r="J3463" s="251">
        <v>2.46E-2</v>
      </c>
      <c r="K3463" s="251">
        <v>2.7799999999999998E-2</v>
      </c>
      <c r="L3463" s="251">
        <v>3.3599999999999998E-2</v>
      </c>
      <c r="M3463" s="253">
        <v>2.8000000000000001E-2</v>
      </c>
      <c r="O3463" s="189">
        <f t="shared" si="103"/>
        <v>44075</v>
      </c>
    </row>
    <row r="3464" spans="1:15" x14ac:dyDescent="0.25">
      <c r="A3464" s="250">
        <v>44098</v>
      </c>
      <c r="B3464" s="251" t="s">
        <v>71</v>
      </c>
      <c r="C3464" s="252">
        <v>2.64E-2</v>
      </c>
      <c r="D3464" s="252">
        <v>2.8400000000000002E-2</v>
      </c>
      <c r="E3464" s="252">
        <v>3.1699999999999999E-2</v>
      </c>
      <c r="F3464" s="253">
        <v>2.8799999999999999E-2</v>
      </c>
      <c r="G3464" s="254">
        <f t="shared" si="104"/>
        <v>0</v>
      </c>
      <c r="H3464" s="45"/>
      <c r="I3464" s="251">
        <v>2.3300000000000001E-2</v>
      </c>
      <c r="J3464" s="251">
        <v>2.47E-2</v>
      </c>
      <c r="K3464" s="251">
        <v>2.7900000000000001E-2</v>
      </c>
      <c r="L3464" s="251">
        <v>3.3700000000000001E-2</v>
      </c>
      <c r="M3464" s="253">
        <v>2.81E-2</v>
      </c>
      <c r="O3464" s="189">
        <f t="shared" si="103"/>
        <v>44075</v>
      </c>
    </row>
    <row r="3465" spans="1:15" x14ac:dyDescent="0.25">
      <c r="A3465" s="250">
        <v>44099</v>
      </c>
      <c r="B3465" s="251" t="s">
        <v>71</v>
      </c>
      <c r="C3465" s="252">
        <v>2.6700000000000002E-2</v>
      </c>
      <c r="D3465" s="252">
        <v>2.86E-2</v>
      </c>
      <c r="E3465" s="252">
        <v>3.1899999999999998E-2</v>
      </c>
      <c r="F3465" s="253">
        <v>2.9100000000000001E-2</v>
      </c>
      <c r="G3465" s="254">
        <f t="shared" si="104"/>
        <v>0</v>
      </c>
      <c r="H3465" s="45"/>
      <c r="I3465" s="251">
        <v>2.3099999999999999E-2</v>
      </c>
      <c r="J3465" s="251">
        <v>2.5100000000000001E-2</v>
      </c>
      <c r="K3465" s="251">
        <v>2.81E-2</v>
      </c>
      <c r="L3465" s="251">
        <v>3.4000000000000002E-2</v>
      </c>
      <c r="M3465" s="253">
        <v>2.8299999999999999E-2</v>
      </c>
      <c r="O3465" s="189">
        <f t="shared" si="103"/>
        <v>44075</v>
      </c>
    </row>
    <row r="3466" spans="1:15" x14ac:dyDescent="0.25">
      <c r="A3466" s="250">
        <v>44102</v>
      </c>
      <c r="B3466" s="251" t="s">
        <v>71</v>
      </c>
      <c r="C3466" s="252">
        <v>2.6599999999999999E-2</v>
      </c>
      <c r="D3466" s="252">
        <v>2.8799999999999999E-2</v>
      </c>
      <c r="E3466" s="252">
        <v>3.2300000000000002E-2</v>
      </c>
      <c r="F3466" s="253">
        <v>2.92E-2</v>
      </c>
      <c r="G3466" s="254">
        <f t="shared" si="104"/>
        <v>0</v>
      </c>
      <c r="H3466" s="45"/>
      <c r="I3466" s="251">
        <v>2.3599999999999999E-2</v>
      </c>
      <c r="J3466" s="251">
        <v>2.5100000000000001E-2</v>
      </c>
      <c r="K3466" s="251">
        <v>2.8299999999999999E-2</v>
      </c>
      <c r="L3466" s="251">
        <v>3.4299999999999997E-2</v>
      </c>
      <c r="M3466" s="253">
        <v>2.8500000000000001E-2</v>
      </c>
      <c r="O3466" s="189">
        <f t="shared" si="103"/>
        <v>44075</v>
      </c>
    </row>
    <row r="3467" spans="1:15" x14ac:dyDescent="0.25">
      <c r="A3467" s="250">
        <v>44103</v>
      </c>
      <c r="B3467" s="251" t="s">
        <v>71</v>
      </c>
      <c r="C3467" s="252">
        <v>2.64E-2</v>
      </c>
      <c r="D3467" s="252">
        <v>2.86E-2</v>
      </c>
      <c r="E3467" s="252">
        <v>3.2099999999999997E-2</v>
      </c>
      <c r="F3467" s="253">
        <v>2.9000000000000001E-2</v>
      </c>
      <c r="G3467" s="254">
        <f t="shared" si="104"/>
        <v>0</v>
      </c>
      <c r="H3467" s="45"/>
      <c r="I3467" s="251">
        <v>2.3400000000000001E-2</v>
      </c>
      <c r="J3467" s="251">
        <v>2.4799999999999999E-2</v>
      </c>
      <c r="K3467" s="251">
        <v>2.81E-2</v>
      </c>
      <c r="L3467" s="251">
        <v>3.4000000000000002E-2</v>
      </c>
      <c r="M3467" s="253">
        <v>2.8299999999999999E-2</v>
      </c>
      <c r="O3467" s="189">
        <f t="shared" ref="O3467:O3533" si="105">DATE(YEAR(A3467),MONTH(A3467),1)</f>
        <v>44075</v>
      </c>
    </row>
    <row r="3468" spans="1:15" x14ac:dyDescent="0.25">
      <c r="A3468" s="250">
        <v>44104</v>
      </c>
      <c r="B3468" s="251" t="s">
        <v>71</v>
      </c>
      <c r="C3468" s="252">
        <v>2.6800000000000001E-2</v>
      </c>
      <c r="D3468" s="252">
        <v>2.9100000000000001E-2</v>
      </c>
      <c r="E3468" s="252">
        <v>3.2500000000000001E-2</v>
      </c>
      <c r="F3468" s="253">
        <v>2.9499999999999998E-2</v>
      </c>
      <c r="G3468" s="254">
        <f t="shared" si="104"/>
        <v>0</v>
      </c>
      <c r="H3468" s="45"/>
      <c r="I3468" s="251">
        <v>2.3199999999999998E-2</v>
      </c>
      <c r="J3468" s="251">
        <v>2.52E-2</v>
      </c>
      <c r="K3468" s="251">
        <v>2.8500000000000001E-2</v>
      </c>
      <c r="L3468" s="251">
        <v>3.44E-2</v>
      </c>
      <c r="M3468" s="253">
        <v>2.86E-2</v>
      </c>
      <c r="O3468" s="189">
        <f t="shared" si="105"/>
        <v>44075</v>
      </c>
    </row>
    <row r="3469" spans="1:15" x14ac:dyDescent="0.25">
      <c r="A3469" s="250">
        <v>44106</v>
      </c>
      <c r="B3469" s="251" t="s">
        <v>71</v>
      </c>
      <c r="C3469" s="252">
        <v>2.7E-2</v>
      </c>
      <c r="D3469" s="252">
        <v>2.93E-2</v>
      </c>
      <c r="E3469" s="252">
        <v>3.2800000000000003E-2</v>
      </c>
      <c r="F3469" s="253">
        <v>2.9700000000000001E-2</v>
      </c>
      <c r="G3469" s="254">
        <f t="shared" si="104"/>
        <v>0</v>
      </c>
      <c r="H3469" s="45"/>
      <c r="I3469" s="251">
        <v>2.3699999999999999E-2</v>
      </c>
      <c r="J3469" s="251">
        <v>2.5399999999999999E-2</v>
      </c>
      <c r="K3469" s="251">
        <v>2.87E-2</v>
      </c>
      <c r="L3469" s="251">
        <v>3.4599999999999999E-2</v>
      </c>
      <c r="M3469" s="253">
        <v>2.8899999999999999E-2</v>
      </c>
      <c r="O3469" s="189">
        <f t="shared" si="105"/>
        <v>44105</v>
      </c>
    </row>
    <row r="3470" spans="1:15" x14ac:dyDescent="0.25">
      <c r="A3470" s="250">
        <v>44109</v>
      </c>
      <c r="B3470" s="251" t="s">
        <v>71</v>
      </c>
      <c r="C3470" s="252">
        <v>2.7699999999999999E-2</v>
      </c>
      <c r="D3470" s="252">
        <v>2.9899999999999999E-2</v>
      </c>
      <c r="E3470" s="252">
        <v>3.3399999999999999E-2</v>
      </c>
      <c r="F3470" s="253">
        <v>3.0300000000000001E-2</v>
      </c>
      <c r="G3470" s="254">
        <f t="shared" si="104"/>
        <v>0</v>
      </c>
      <c r="H3470" s="45"/>
      <c r="I3470" s="251">
        <v>2.4500000000000001E-2</v>
      </c>
      <c r="J3470" s="251">
        <v>2.5999999999999999E-2</v>
      </c>
      <c r="K3470" s="251">
        <v>2.93E-2</v>
      </c>
      <c r="L3470" s="251">
        <v>3.5200000000000002E-2</v>
      </c>
      <c r="M3470" s="253">
        <v>2.9499999999999998E-2</v>
      </c>
      <c r="O3470" s="189">
        <f t="shared" si="105"/>
        <v>44105</v>
      </c>
    </row>
    <row r="3471" spans="1:15" x14ac:dyDescent="0.25">
      <c r="A3471" s="250">
        <v>44110</v>
      </c>
      <c r="B3471" s="251" t="s">
        <v>71</v>
      </c>
      <c r="C3471" s="252">
        <v>2.7400000000000001E-2</v>
      </c>
      <c r="D3471" s="252">
        <v>2.9399999999999999E-2</v>
      </c>
      <c r="E3471" s="252">
        <v>3.2899999999999999E-2</v>
      </c>
      <c r="F3471" s="253">
        <v>2.9899999999999999E-2</v>
      </c>
      <c r="G3471" s="254">
        <f t="shared" si="104"/>
        <v>0</v>
      </c>
      <c r="H3471" s="45"/>
      <c r="I3471" s="251">
        <v>2.3900000000000001E-2</v>
      </c>
      <c r="J3471" s="251">
        <v>2.5399999999999999E-2</v>
      </c>
      <c r="K3471" s="251">
        <v>2.8799999999999999E-2</v>
      </c>
      <c r="L3471" s="251">
        <v>3.4599999999999999E-2</v>
      </c>
      <c r="M3471" s="253">
        <v>2.8899999999999999E-2</v>
      </c>
      <c r="O3471" s="189">
        <f t="shared" si="105"/>
        <v>44105</v>
      </c>
    </row>
    <row r="3472" spans="1:15" x14ac:dyDescent="0.25">
      <c r="A3472" s="250">
        <v>44111</v>
      </c>
      <c r="B3472" s="251" t="s">
        <v>71</v>
      </c>
      <c r="C3472" s="252">
        <v>2.7699999999999999E-2</v>
      </c>
      <c r="D3472" s="252">
        <v>2.9899999999999999E-2</v>
      </c>
      <c r="E3472" s="252">
        <v>3.3399999999999999E-2</v>
      </c>
      <c r="F3472" s="253">
        <v>3.0300000000000001E-2</v>
      </c>
      <c r="G3472" s="254">
        <f t="shared" si="104"/>
        <v>0</v>
      </c>
      <c r="H3472" s="45"/>
      <c r="I3472" s="251">
        <v>2.3800000000000002E-2</v>
      </c>
      <c r="J3472" s="251">
        <v>2.5700000000000001E-2</v>
      </c>
      <c r="K3472" s="251">
        <v>2.92E-2</v>
      </c>
      <c r="L3472" s="251">
        <v>3.5000000000000003E-2</v>
      </c>
      <c r="M3472" s="253">
        <v>2.93E-2</v>
      </c>
      <c r="O3472" s="189">
        <f t="shared" si="105"/>
        <v>44105</v>
      </c>
    </row>
    <row r="3473" spans="1:15" x14ac:dyDescent="0.25">
      <c r="A3473" s="250">
        <v>44112</v>
      </c>
      <c r="B3473" s="251" t="s">
        <v>71</v>
      </c>
      <c r="C3473" s="252">
        <v>2.7300000000000001E-2</v>
      </c>
      <c r="D3473" s="252">
        <v>2.9600000000000001E-2</v>
      </c>
      <c r="E3473" s="252">
        <v>3.2899999999999999E-2</v>
      </c>
      <c r="F3473" s="253">
        <v>2.9899999999999999E-2</v>
      </c>
      <c r="G3473" s="254">
        <f t="shared" si="104"/>
        <v>0</v>
      </c>
      <c r="H3473" s="45"/>
      <c r="I3473" s="251">
        <v>2.3300000000000001E-2</v>
      </c>
      <c r="J3473" s="251">
        <v>2.5399999999999999E-2</v>
      </c>
      <c r="K3473" s="251">
        <v>2.8899999999999999E-2</v>
      </c>
      <c r="L3473" s="251">
        <v>3.4599999999999999E-2</v>
      </c>
      <c r="M3473" s="253">
        <v>2.8899999999999999E-2</v>
      </c>
      <c r="O3473" s="189">
        <f t="shared" si="105"/>
        <v>44105</v>
      </c>
    </row>
    <row r="3474" spans="1:15" x14ac:dyDescent="0.25">
      <c r="A3474" s="250">
        <v>44113</v>
      </c>
      <c r="B3474" s="251" t="s">
        <v>71</v>
      </c>
      <c r="C3474" s="252">
        <v>2.7400000000000001E-2</v>
      </c>
      <c r="D3474" s="252">
        <v>2.9700000000000001E-2</v>
      </c>
      <c r="E3474" s="252">
        <v>3.3000000000000002E-2</v>
      </c>
      <c r="F3474" s="253">
        <v>0.03</v>
      </c>
      <c r="G3474" s="254">
        <f t="shared" si="104"/>
        <v>0</v>
      </c>
      <c r="H3474" s="45"/>
      <c r="I3474" s="251">
        <v>2.3400000000000001E-2</v>
      </c>
      <c r="J3474" s="251">
        <v>2.5600000000000001E-2</v>
      </c>
      <c r="K3474" s="251">
        <v>2.9000000000000001E-2</v>
      </c>
      <c r="L3474" s="251">
        <v>3.4599999999999999E-2</v>
      </c>
      <c r="M3474" s="253">
        <v>2.9000000000000001E-2</v>
      </c>
      <c r="O3474" s="189">
        <f t="shared" si="105"/>
        <v>44105</v>
      </c>
    </row>
    <row r="3475" spans="1:15" x14ac:dyDescent="0.25">
      <c r="A3475" s="250">
        <v>44117</v>
      </c>
      <c r="B3475" s="251" t="s">
        <v>71</v>
      </c>
      <c r="C3475" s="252">
        <v>2.6700000000000002E-2</v>
      </c>
      <c r="D3475" s="252">
        <v>2.9100000000000001E-2</v>
      </c>
      <c r="E3475" s="252">
        <v>3.2300000000000002E-2</v>
      </c>
      <c r="F3475" s="253">
        <v>2.9399999999999999E-2</v>
      </c>
      <c r="G3475" s="254">
        <f t="shared" si="104"/>
        <v>0</v>
      </c>
      <c r="H3475" s="45"/>
      <c r="I3475" s="251">
        <v>2.29E-2</v>
      </c>
      <c r="J3475" s="251">
        <v>2.4899999999999999E-2</v>
      </c>
      <c r="K3475" s="251">
        <v>2.8400000000000002E-2</v>
      </c>
      <c r="L3475" s="251">
        <v>3.39E-2</v>
      </c>
      <c r="M3475" s="253">
        <v>2.8400000000000002E-2</v>
      </c>
      <c r="O3475" s="189">
        <f t="shared" si="105"/>
        <v>44105</v>
      </c>
    </row>
    <row r="3476" spans="1:15" x14ac:dyDescent="0.25">
      <c r="A3476" s="250">
        <v>44118</v>
      </c>
      <c r="B3476" s="251" t="s">
        <v>71</v>
      </c>
      <c r="C3476" s="252">
        <v>2.6599999999999999E-2</v>
      </c>
      <c r="D3476" s="252">
        <v>2.8899999999999999E-2</v>
      </c>
      <c r="E3476" s="252">
        <v>3.2000000000000001E-2</v>
      </c>
      <c r="F3476" s="253">
        <v>2.92E-2</v>
      </c>
      <c r="G3476" s="254">
        <f t="shared" si="104"/>
        <v>0</v>
      </c>
      <c r="H3476" s="45"/>
      <c r="I3476" s="251">
        <v>2.2700000000000001E-2</v>
      </c>
      <c r="J3476" s="251">
        <v>2.4799999999999999E-2</v>
      </c>
      <c r="K3476" s="251">
        <v>2.8199999999999999E-2</v>
      </c>
      <c r="L3476" s="251">
        <v>3.3700000000000001E-2</v>
      </c>
      <c r="M3476" s="253">
        <v>2.8199999999999999E-2</v>
      </c>
      <c r="O3476" s="189">
        <f t="shared" si="105"/>
        <v>44105</v>
      </c>
    </row>
    <row r="3477" spans="1:15" x14ac:dyDescent="0.25">
      <c r="A3477" s="250">
        <v>44119</v>
      </c>
      <c r="B3477" s="251" t="s">
        <v>71</v>
      </c>
      <c r="C3477" s="252">
        <v>2.6599999999999999E-2</v>
      </c>
      <c r="D3477" s="252">
        <v>2.8899999999999999E-2</v>
      </c>
      <c r="E3477" s="252">
        <v>3.2199999999999999E-2</v>
      </c>
      <c r="F3477" s="253">
        <v>2.92E-2</v>
      </c>
      <c r="G3477" s="254">
        <f t="shared" si="104"/>
        <v>0</v>
      </c>
      <c r="H3477" s="45"/>
      <c r="I3477" s="251">
        <v>2.2800000000000001E-2</v>
      </c>
      <c r="J3477" s="251">
        <v>2.4899999999999999E-2</v>
      </c>
      <c r="K3477" s="251">
        <v>2.8199999999999999E-2</v>
      </c>
      <c r="L3477" s="251">
        <v>3.39E-2</v>
      </c>
      <c r="M3477" s="253">
        <v>2.8299999999999999E-2</v>
      </c>
      <c r="O3477" s="189">
        <f t="shared" si="105"/>
        <v>44105</v>
      </c>
    </row>
    <row r="3478" spans="1:15" x14ac:dyDescent="0.25">
      <c r="A3478" s="250">
        <v>44120</v>
      </c>
      <c r="B3478" s="251" t="s">
        <v>71</v>
      </c>
      <c r="C3478" s="252">
        <v>2.6700000000000002E-2</v>
      </c>
      <c r="D3478" s="252">
        <v>2.9000000000000001E-2</v>
      </c>
      <c r="E3478" s="252">
        <v>3.2399999999999998E-2</v>
      </c>
      <c r="F3478" s="253">
        <v>2.9399999999999999E-2</v>
      </c>
      <c r="G3478" s="254">
        <f t="shared" si="104"/>
        <v>0</v>
      </c>
      <c r="H3478" s="45"/>
      <c r="I3478" s="251">
        <v>2.29E-2</v>
      </c>
      <c r="J3478" s="251">
        <v>2.5000000000000001E-2</v>
      </c>
      <c r="K3478" s="251">
        <v>2.8400000000000002E-2</v>
      </c>
      <c r="L3478" s="251">
        <v>3.4000000000000002E-2</v>
      </c>
      <c r="M3478" s="253">
        <v>2.8400000000000002E-2</v>
      </c>
      <c r="O3478" s="189">
        <f t="shared" si="105"/>
        <v>44105</v>
      </c>
    </row>
    <row r="3479" spans="1:15" x14ac:dyDescent="0.25">
      <c r="A3479" s="250">
        <v>44123</v>
      </c>
      <c r="B3479" s="251" t="s">
        <v>71</v>
      </c>
      <c r="C3479" s="252">
        <v>2.6800000000000001E-2</v>
      </c>
      <c r="D3479" s="252">
        <v>2.92E-2</v>
      </c>
      <c r="E3479" s="252">
        <v>3.2199999999999999E-2</v>
      </c>
      <c r="F3479" s="253">
        <v>2.9399999999999999E-2</v>
      </c>
      <c r="G3479" s="254">
        <f t="shared" si="104"/>
        <v>0</v>
      </c>
      <c r="H3479" s="45"/>
      <c r="I3479" s="251">
        <v>2.29E-2</v>
      </c>
      <c r="J3479" s="251">
        <v>2.5100000000000001E-2</v>
      </c>
      <c r="K3479" s="251">
        <v>2.8500000000000001E-2</v>
      </c>
      <c r="L3479" s="251">
        <v>3.39E-2</v>
      </c>
      <c r="M3479" s="253">
        <v>2.8400000000000002E-2</v>
      </c>
      <c r="O3479" s="189">
        <f t="shared" si="105"/>
        <v>44105</v>
      </c>
    </row>
    <row r="3480" spans="1:15" x14ac:dyDescent="0.25">
      <c r="A3480" s="250">
        <v>44124</v>
      </c>
      <c r="B3480" s="251" t="s">
        <v>71</v>
      </c>
      <c r="C3480" s="252">
        <v>2.7300000000000001E-2</v>
      </c>
      <c r="D3480" s="252">
        <v>2.9700000000000001E-2</v>
      </c>
      <c r="E3480" s="252">
        <v>3.2800000000000003E-2</v>
      </c>
      <c r="F3480" s="253">
        <v>2.9899999999999999E-2</v>
      </c>
      <c r="G3480" s="254">
        <f t="shared" si="104"/>
        <v>0</v>
      </c>
      <c r="H3480" s="45"/>
      <c r="I3480" s="251">
        <v>2.3599999999999999E-2</v>
      </c>
      <c r="J3480" s="251">
        <v>2.5600000000000001E-2</v>
      </c>
      <c r="K3480" s="251">
        <v>2.9000000000000001E-2</v>
      </c>
      <c r="L3480" s="251">
        <v>3.4500000000000003E-2</v>
      </c>
      <c r="M3480" s="253">
        <v>2.9000000000000001E-2</v>
      </c>
      <c r="O3480" s="189">
        <f t="shared" si="105"/>
        <v>44105</v>
      </c>
    </row>
    <row r="3481" spans="1:15" x14ac:dyDescent="0.25">
      <c r="A3481" s="250">
        <v>44125</v>
      </c>
      <c r="B3481" s="251" t="s">
        <v>71</v>
      </c>
      <c r="C3481" s="252">
        <v>2.76E-2</v>
      </c>
      <c r="D3481" s="252">
        <v>2.9899999999999999E-2</v>
      </c>
      <c r="E3481" s="252">
        <v>3.3000000000000002E-2</v>
      </c>
      <c r="F3481" s="253">
        <v>3.0200000000000001E-2</v>
      </c>
      <c r="G3481" s="254">
        <f t="shared" si="104"/>
        <v>0</v>
      </c>
      <c r="H3481" s="45"/>
      <c r="I3481" s="251">
        <v>2.4E-2</v>
      </c>
      <c r="J3481" s="251">
        <v>2.58E-2</v>
      </c>
      <c r="K3481" s="251">
        <v>2.92E-2</v>
      </c>
      <c r="L3481" s="251">
        <v>3.4599999999999999E-2</v>
      </c>
      <c r="M3481" s="253">
        <v>2.92E-2</v>
      </c>
      <c r="O3481" s="189">
        <f t="shared" si="105"/>
        <v>44105</v>
      </c>
    </row>
    <row r="3482" spans="1:15" x14ac:dyDescent="0.25">
      <c r="A3482" s="250">
        <v>44126</v>
      </c>
      <c r="B3482" s="251" t="s">
        <v>71</v>
      </c>
      <c r="C3482" s="252">
        <v>2.7799999999999998E-2</v>
      </c>
      <c r="D3482" s="252">
        <v>0.03</v>
      </c>
      <c r="E3482" s="252">
        <v>3.32E-2</v>
      </c>
      <c r="F3482" s="253">
        <v>3.0300000000000001E-2</v>
      </c>
      <c r="G3482" s="254">
        <f t="shared" si="104"/>
        <v>0</v>
      </c>
      <c r="H3482" s="45"/>
      <c r="I3482" s="251">
        <v>2.4299999999999999E-2</v>
      </c>
      <c r="J3482" s="251">
        <v>2.6200000000000001E-2</v>
      </c>
      <c r="K3482" s="251">
        <v>2.9399999999999999E-2</v>
      </c>
      <c r="L3482" s="251">
        <v>3.4799999999999998E-2</v>
      </c>
      <c r="M3482" s="253">
        <v>2.9399999999999999E-2</v>
      </c>
      <c r="O3482" s="189">
        <f t="shared" si="105"/>
        <v>44105</v>
      </c>
    </row>
    <row r="3483" spans="1:15" x14ac:dyDescent="0.25">
      <c r="A3483" s="250">
        <v>44127</v>
      </c>
      <c r="B3483" s="251" t="s">
        <v>71</v>
      </c>
      <c r="C3483" s="252">
        <v>2.75E-2</v>
      </c>
      <c r="D3483" s="252">
        <v>2.98E-2</v>
      </c>
      <c r="E3483" s="252">
        <v>3.2800000000000003E-2</v>
      </c>
      <c r="F3483" s="253">
        <v>0.03</v>
      </c>
      <c r="G3483" s="254">
        <f t="shared" si="104"/>
        <v>0</v>
      </c>
      <c r="H3483" s="45"/>
      <c r="I3483" s="251">
        <v>2.41E-2</v>
      </c>
      <c r="J3483" s="251">
        <v>2.5899999999999999E-2</v>
      </c>
      <c r="K3483" s="251">
        <v>2.92E-2</v>
      </c>
      <c r="L3483" s="251">
        <v>3.4500000000000003E-2</v>
      </c>
      <c r="M3483" s="253">
        <v>2.92E-2</v>
      </c>
      <c r="O3483" s="189">
        <f t="shared" si="105"/>
        <v>44105</v>
      </c>
    </row>
    <row r="3484" spans="1:15" x14ac:dyDescent="0.25">
      <c r="A3484" s="250">
        <v>44130</v>
      </c>
      <c r="B3484" s="251" t="s">
        <v>71</v>
      </c>
      <c r="C3484" s="252">
        <v>2.7E-2</v>
      </c>
      <c r="D3484" s="252">
        <v>2.93E-2</v>
      </c>
      <c r="E3484" s="252">
        <v>3.2399999999999998E-2</v>
      </c>
      <c r="F3484" s="253">
        <v>2.9600000000000001E-2</v>
      </c>
      <c r="G3484" s="254">
        <f t="shared" si="104"/>
        <v>0</v>
      </c>
      <c r="H3484" s="45"/>
      <c r="I3484" s="251">
        <v>2.3599999999999999E-2</v>
      </c>
      <c r="J3484" s="251">
        <v>2.5499999999999998E-2</v>
      </c>
      <c r="K3484" s="251">
        <v>2.87E-2</v>
      </c>
      <c r="L3484" s="251">
        <v>3.4099999999999998E-2</v>
      </c>
      <c r="M3484" s="253">
        <v>2.87E-2</v>
      </c>
      <c r="O3484" s="189">
        <f t="shared" si="105"/>
        <v>44105</v>
      </c>
    </row>
    <row r="3485" spans="1:15" x14ac:dyDescent="0.25">
      <c r="A3485" s="250">
        <v>44131</v>
      </c>
      <c r="B3485" s="251" t="s">
        <v>71</v>
      </c>
      <c r="C3485" s="252">
        <v>2.6800000000000001E-2</v>
      </c>
      <c r="D3485" s="252">
        <v>2.9100000000000001E-2</v>
      </c>
      <c r="E3485" s="252">
        <v>3.2199999999999999E-2</v>
      </c>
      <c r="F3485" s="253">
        <v>2.9399999999999999E-2</v>
      </c>
      <c r="G3485" s="254">
        <f t="shared" si="104"/>
        <v>0</v>
      </c>
      <c r="H3485" s="45"/>
      <c r="I3485" s="251">
        <v>2.35E-2</v>
      </c>
      <c r="J3485" s="251">
        <v>2.53E-2</v>
      </c>
      <c r="K3485" s="251">
        <v>2.8500000000000001E-2</v>
      </c>
      <c r="L3485" s="251">
        <v>3.39E-2</v>
      </c>
      <c r="M3485" s="253">
        <v>2.8500000000000001E-2</v>
      </c>
      <c r="O3485" s="189">
        <f t="shared" si="105"/>
        <v>44105</v>
      </c>
    </row>
    <row r="3486" spans="1:15" x14ac:dyDescent="0.25">
      <c r="A3486" s="250">
        <v>44132</v>
      </c>
      <c r="B3486" s="251" t="s">
        <v>71</v>
      </c>
      <c r="C3486" s="252">
        <v>2.7099999999999999E-2</v>
      </c>
      <c r="D3486" s="252">
        <v>2.93E-2</v>
      </c>
      <c r="E3486" s="252">
        <v>3.2399999999999998E-2</v>
      </c>
      <c r="F3486" s="253">
        <v>2.9600000000000001E-2</v>
      </c>
      <c r="G3486" s="254">
        <f t="shared" si="104"/>
        <v>0</v>
      </c>
      <c r="H3486" s="45"/>
      <c r="I3486" s="251">
        <v>2.3300000000000001E-2</v>
      </c>
      <c r="J3486" s="251">
        <v>2.5499999999999998E-2</v>
      </c>
      <c r="K3486" s="251">
        <v>2.86E-2</v>
      </c>
      <c r="L3486" s="251">
        <v>3.4099999999999998E-2</v>
      </c>
      <c r="M3486" s="253">
        <v>2.87E-2</v>
      </c>
      <c r="O3486" s="189">
        <f t="shared" si="105"/>
        <v>44105</v>
      </c>
    </row>
    <row r="3487" spans="1:15" x14ac:dyDescent="0.25">
      <c r="A3487" s="250">
        <v>44133</v>
      </c>
      <c r="B3487" s="251" t="s">
        <v>71</v>
      </c>
      <c r="C3487" s="252">
        <v>2.75E-2</v>
      </c>
      <c r="D3487" s="252">
        <v>2.98E-2</v>
      </c>
      <c r="E3487" s="252">
        <v>3.3000000000000002E-2</v>
      </c>
      <c r="F3487" s="253">
        <v>3.0099999999999998E-2</v>
      </c>
      <c r="G3487" s="254">
        <f t="shared" si="104"/>
        <v>0</v>
      </c>
      <c r="H3487" s="45"/>
      <c r="I3487" s="251">
        <v>2.4E-2</v>
      </c>
      <c r="J3487" s="251">
        <v>2.58E-2</v>
      </c>
      <c r="K3487" s="251">
        <v>2.92E-2</v>
      </c>
      <c r="L3487" s="251">
        <v>3.4599999999999999E-2</v>
      </c>
      <c r="M3487" s="253">
        <v>2.92E-2</v>
      </c>
      <c r="O3487" s="189">
        <f t="shared" si="105"/>
        <v>44105</v>
      </c>
    </row>
    <row r="3488" spans="1:15" x14ac:dyDescent="0.25">
      <c r="A3488" s="250">
        <v>44134</v>
      </c>
      <c r="B3488" s="251" t="s">
        <v>71</v>
      </c>
      <c r="C3488" s="252">
        <v>2.76E-2</v>
      </c>
      <c r="D3488" s="252">
        <v>2.9899999999999999E-2</v>
      </c>
      <c r="E3488" s="252">
        <v>3.3500000000000002E-2</v>
      </c>
      <c r="F3488" s="253">
        <v>3.0300000000000001E-2</v>
      </c>
      <c r="G3488" s="254">
        <f t="shared" si="104"/>
        <v>0</v>
      </c>
      <c r="H3488" s="45"/>
      <c r="I3488" s="251">
        <v>2.3900000000000001E-2</v>
      </c>
      <c r="J3488" s="251">
        <v>2.5999999999999999E-2</v>
      </c>
      <c r="K3488" s="251">
        <v>2.93E-2</v>
      </c>
      <c r="L3488" s="251">
        <v>3.49E-2</v>
      </c>
      <c r="M3488" s="253">
        <v>2.93E-2</v>
      </c>
      <c r="O3488" s="189">
        <f t="shared" si="105"/>
        <v>44105</v>
      </c>
    </row>
    <row r="3489" spans="1:15" x14ac:dyDescent="0.25">
      <c r="A3489" s="250">
        <v>44137</v>
      </c>
      <c r="B3489" s="251" t="s">
        <v>71</v>
      </c>
      <c r="C3489" s="252">
        <v>2.7400000000000001E-2</v>
      </c>
      <c r="D3489" s="252">
        <v>2.98E-2</v>
      </c>
      <c r="E3489" s="252">
        <v>3.32E-2</v>
      </c>
      <c r="F3489" s="253">
        <v>3.0099999999999998E-2</v>
      </c>
      <c r="G3489" s="254">
        <f t="shared" si="104"/>
        <v>0</v>
      </c>
      <c r="H3489" s="45"/>
      <c r="I3489" s="251">
        <v>2.3699999999999999E-2</v>
      </c>
      <c r="J3489" s="251">
        <v>2.58E-2</v>
      </c>
      <c r="K3489" s="251">
        <v>2.92E-2</v>
      </c>
      <c r="L3489" s="251">
        <v>3.4700000000000002E-2</v>
      </c>
      <c r="M3489" s="253">
        <v>2.9100000000000001E-2</v>
      </c>
      <c r="O3489" s="189">
        <f t="shared" si="105"/>
        <v>44136</v>
      </c>
    </row>
    <row r="3490" spans="1:15" x14ac:dyDescent="0.25">
      <c r="A3490" s="250">
        <v>44138</v>
      </c>
      <c r="B3490" s="251" t="s">
        <v>71</v>
      </c>
      <c r="C3490" s="252">
        <v>2.7699999999999999E-2</v>
      </c>
      <c r="D3490" s="252">
        <v>3.0099999999999998E-2</v>
      </c>
      <c r="E3490" s="252">
        <v>3.3300000000000003E-2</v>
      </c>
      <c r="F3490" s="253">
        <v>3.04E-2</v>
      </c>
      <c r="G3490" s="254">
        <f t="shared" si="104"/>
        <v>0</v>
      </c>
      <c r="H3490" s="45"/>
      <c r="I3490" s="251">
        <v>2.41E-2</v>
      </c>
      <c r="J3490" s="251">
        <v>2.6100000000000002E-2</v>
      </c>
      <c r="K3490" s="251">
        <v>2.9399999999999999E-2</v>
      </c>
      <c r="L3490" s="251">
        <v>3.4799999999999998E-2</v>
      </c>
      <c r="M3490" s="253">
        <v>2.9399999999999999E-2</v>
      </c>
      <c r="O3490" s="189">
        <f t="shared" si="105"/>
        <v>44136</v>
      </c>
    </row>
    <row r="3491" spans="1:15" x14ac:dyDescent="0.25">
      <c r="A3491" s="250">
        <v>44139</v>
      </c>
      <c r="B3491" s="251" t="s">
        <v>71</v>
      </c>
      <c r="C3491" s="252">
        <v>2.6499999999999999E-2</v>
      </c>
      <c r="D3491" s="252">
        <v>2.8899999999999999E-2</v>
      </c>
      <c r="E3491" s="252">
        <v>3.2099999999999997E-2</v>
      </c>
      <c r="F3491" s="253">
        <v>2.92E-2</v>
      </c>
      <c r="G3491" s="254">
        <f t="shared" si="104"/>
        <v>0</v>
      </c>
      <c r="H3491" s="45"/>
      <c r="I3491" s="251">
        <v>2.29E-2</v>
      </c>
      <c r="J3491" s="251">
        <v>2.4899999999999999E-2</v>
      </c>
      <c r="K3491" s="251">
        <v>2.8199999999999999E-2</v>
      </c>
      <c r="L3491" s="251">
        <v>3.3599999999999998E-2</v>
      </c>
      <c r="M3491" s="253">
        <v>2.8199999999999999E-2</v>
      </c>
      <c r="O3491" s="189">
        <f t="shared" si="105"/>
        <v>44136</v>
      </c>
    </row>
    <row r="3492" spans="1:15" x14ac:dyDescent="0.25">
      <c r="A3492" s="250">
        <v>44140</v>
      </c>
      <c r="B3492" s="251" t="s">
        <v>71</v>
      </c>
      <c r="C3492" s="252">
        <v>2.64E-2</v>
      </c>
      <c r="D3492" s="252">
        <v>2.86E-2</v>
      </c>
      <c r="E3492" s="252">
        <v>3.1699999999999999E-2</v>
      </c>
      <c r="F3492" s="253">
        <v>2.8899999999999999E-2</v>
      </c>
      <c r="G3492" s="254">
        <f t="shared" si="104"/>
        <v>0</v>
      </c>
      <c r="H3492" s="45"/>
      <c r="I3492" s="251">
        <v>2.24E-2</v>
      </c>
      <c r="J3492" s="251">
        <v>2.46E-2</v>
      </c>
      <c r="K3492" s="251">
        <v>2.7900000000000001E-2</v>
      </c>
      <c r="L3492" s="251">
        <v>3.3099999999999997E-2</v>
      </c>
      <c r="M3492" s="253">
        <v>2.7799999999999998E-2</v>
      </c>
      <c r="O3492" s="189">
        <f t="shared" si="105"/>
        <v>44136</v>
      </c>
    </row>
    <row r="3493" spans="1:15" x14ac:dyDescent="0.25">
      <c r="A3493" s="250">
        <v>44141</v>
      </c>
      <c r="B3493" s="251" t="s">
        <v>71</v>
      </c>
      <c r="C3493" s="252">
        <v>2.6700000000000002E-2</v>
      </c>
      <c r="D3493" s="252">
        <v>2.8899999999999999E-2</v>
      </c>
      <c r="E3493" s="252">
        <v>3.2099999999999997E-2</v>
      </c>
      <c r="F3493" s="253">
        <v>2.92E-2</v>
      </c>
      <c r="G3493" s="254">
        <f t="shared" si="104"/>
        <v>0</v>
      </c>
      <c r="H3493" s="255"/>
      <c r="I3493" s="251">
        <v>2.3099999999999999E-2</v>
      </c>
      <c r="J3493" s="251">
        <v>2.5000000000000001E-2</v>
      </c>
      <c r="K3493" s="251">
        <v>2.8199999999999999E-2</v>
      </c>
      <c r="L3493" s="251">
        <v>3.3399999999999999E-2</v>
      </c>
      <c r="M3493" s="253">
        <v>2.8199999999999999E-2</v>
      </c>
      <c r="O3493" s="189">
        <f t="shared" si="105"/>
        <v>44136</v>
      </c>
    </row>
    <row r="3494" spans="1:15" x14ac:dyDescent="0.25">
      <c r="A3494" s="250">
        <v>44144</v>
      </c>
      <c r="B3494" s="251" t="s">
        <v>71</v>
      </c>
      <c r="C3494" s="252">
        <v>2.76E-2</v>
      </c>
      <c r="D3494" s="252">
        <v>2.9899999999999999E-2</v>
      </c>
      <c r="E3494" s="252">
        <v>3.3300000000000003E-2</v>
      </c>
      <c r="F3494" s="253">
        <v>3.0300000000000001E-2</v>
      </c>
      <c r="G3494" s="254">
        <f t="shared" si="104"/>
        <v>0</v>
      </c>
      <c r="H3494" s="255"/>
      <c r="I3494" s="251">
        <v>2.3900000000000001E-2</v>
      </c>
      <c r="J3494" s="251">
        <v>2.5899999999999999E-2</v>
      </c>
      <c r="K3494" s="251">
        <v>2.9100000000000001E-2</v>
      </c>
      <c r="L3494" s="251">
        <v>3.4299999999999997E-2</v>
      </c>
      <c r="M3494" s="253">
        <v>2.9100000000000001E-2</v>
      </c>
      <c r="O3494" s="189">
        <f t="shared" si="105"/>
        <v>44136</v>
      </c>
    </row>
    <row r="3495" spans="1:15" x14ac:dyDescent="0.25">
      <c r="A3495" s="250">
        <v>44145</v>
      </c>
      <c r="B3495" s="251" t="s">
        <v>71</v>
      </c>
      <c r="C3495" s="252">
        <v>2.7699999999999999E-2</v>
      </c>
      <c r="D3495" s="252">
        <v>0.03</v>
      </c>
      <c r="E3495" s="252">
        <v>3.32E-2</v>
      </c>
      <c r="F3495" s="253">
        <v>3.0300000000000001E-2</v>
      </c>
      <c r="G3495" s="254">
        <f t="shared" si="104"/>
        <v>0</v>
      </c>
      <c r="H3495" s="255"/>
      <c r="I3495" s="251">
        <v>2.4199999999999999E-2</v>
      </c>
      <c r="J3495" s="251">
        <v>2.5899999999999999E-2</v>
      </c>
      <c r="K3495" s="251">
        <v>2.92E-2</v>
      </c>
      <c r="L3495" s="251">
        <v>3.4200000000000001E-2</v>
      </c>
      <c r="M3495" s="253">
        <v>2.92E-2</v>
      </c>
      <c r="O3495" s="189">
        <f t="shared" si="105"/>
        <v>44136</v>
      </c>
    </row>
    <row r="3496" spans="1:15" x14ac:dyDescent="0.25">
      <c r="A3496" s="250">
        <v>44147</v>
      </c>
      <c r="B3496" s="251" t="s">
        <v>71</v>
      </c>
      <c r="C3496" s="252">
        <v>2.6599999999999999E-2</v>
      </c>
      <c r="D3496" s="252">
        <v>2.8899999999999999E-2</v>
      </c>
      <c r="E3496" s="252">
        <v>3.2199999999999999E-2</v>
      </c>
      <c r="F3496" s="253">
        <v>2.92E-2</v>
      </c>
      <c r="G3496" s="254">
        <f t="shared" si="104"/>
        <v>0</v>
      </c>
      <c r="H3496" s="255"/>
      <c r="I3496" s="251">
        <v>2.3599999999999999E-2</v>
      </c>
      <c r="J3496" s="251">
        <v>2.4799999999999999E-2</v>
      </c>
      <c r="K3496" s="251">
        <v>2.8199999999999999E-2</v>
      </c>
      <c r="L3496" s="251">
        <v>3.3300000000000003E-2</v>
      </c>
      <c r="M3496" s="253">
        <v>2.8199999999999999E-2</v>
      </c>
      <c r="O3496" s="189">
        <f t="shared" si="105"/>
        <v>44136</v>
      </c>
    </row>
    <row r="3497" spans="1:15" x14ac:dyDescent="0.25">
      <c r="A3497" s="250">
        <v>44148</v>
      </c>
      <c r="B3497" s="251" t="s">
        <v>71</v>
      </c>
      <c r="C3497" s="252">
        <v>2.6599999999999999E-2</v>
      </c>
      <c r="D3497" s="252">
        <v>2.8899999999999999E-2</v>
      </c>
      <c r="E3497" s="252">
        <v>3.2099999999999997E-2</v>
      </c>
      <c r="F3497" s="253">
        <v>2.92E-2</v>
      </c>
      <c r="G3497" s="254">
        <f t="shared" si="104"/>
        <v>0</v>
      </c>
      <c r="H3497" s="255"/>
      <c r="I3497" s="251">
        <v>2.35E-2</v>
      </c>
      <c r="J3497" s="251">
        <v>2.5000000000000001E-2</v>
      </c>
      <c r="K3497" s="251">
        <v>2.8299999999999999E-2</v>
      </c>
      <c r="L3497" s="251">
        <v>3.3300000000000003E-2</v>
      </c>
      <c r="M3497" s="253">
        <v>2.8299999999999999E-2</v>
      </c>
      <c r="O3497" s="189">
        <f t="shared" si="105"/>
        <v>44136</v>
      </c>
    </row>
    <row r="3498" spans="1:15" x14ac:dyDescent="0.25">
      <c r="A3498" s="250">
        <v>44151</v>
      </c>
      <c r="B3498" s="251" t="s">
        <v>71</v>
      </c>
      <c r="C3498" s="252">
        <v>2.6700000000000002E-2</v>
      </c>
      <c r="D3498" s="252">
        <v>2.8899999999999999E-2</v>
      </c>
      <c r="E3498" s="252">
        <v>3.2099999999999997E-2</v>
      </c>
      <c r="F3498" s="253">
        <v>2.92E-2</v>
      </c>
      <c r="G3498" s="254">
        <f t="shared" si="104"/>
        <v>0</v>
      </c>
      <c r="H3498" s="255"/>
      <c r="I3498" s="251">
        <v>2.35E-2</v>
      </c>
      <c r="J3498" s="251">
        <v>2.5000000000000001E-2</v>
      </c>
      <c r="K3498" s="251">
        <v>2.8299999999999999E-2</v>
      </c>
      <c r="L3498" s="251">
        <v>3.3300000000000003E-2</v>
      </c>
      <c r="M3498" s="253">
        <v>2.8199999999999999E-2</v>
      </c>
      <c r="O3498" s="189">
        <f t="shared" si="105"/>
        <v>44136</v>
      </c>
    </row>
    <row r="3499" spans="1:15" x14ac:dyDescent="0.25">
      <c r="A3499" s="250">
        <v>44152</v>
      </c>
      <c r="B3499" s="251" t="s">
        <v>71</v>
      </c>
      <c r="C3499" s="252">
        <v>2.63E-2</v>
      </c>
      <c r="D3499" s="252">
        <v>2.8400000000000002E-2</v>
      </c>
      <c r="E3499" s="252">
        <v>3.1699999999999999E-2</v>
      </c>
      <c r="F3499" s="253">
        <v>2.8799999999999999E-2</v>
      </c>
      <c r="G3499" s="254">
        <f t="shared" si="104"/>
        <v>0</v>
      </c>
      <c r="H3499" s="255"/>
      <c r="I3499" s="251">
        <v>2.3099999999999999E-2</v>
      </c>
      <c r="J3499" s="251">
        <v>2.46E-2</v>
      </c>
      <c r="K3499" s="251">
        <v>2.7799999999999998E-2</v>
      </c>
      <c r="L3499" s="251">
        <v>3.2899999999999999E-2</v>
      </c>
      <c r="M3499" s="253">
        <v>2.7799999999999998E-2</v>
      </c>
      <c r="O3499" s="189">
        <f t="shared" si="105"/>
        <v>44136</v>
      </c>
    </row>
    <row r="3500" spans="1:15" x14ac:dyDescent="0.25">
      <c r="A3500" s="250">
        <v>44153</v>
      </c>
      <c r="B3500" s="251" t="s">
        <v>71</v>
      </c>
      <c r="C3500" s="252">
        <v>2.6100000000000002E-2</v>
      </c>
      <c r="D3500" s="252">
        <v>2.8199999999999999E-2</v>
      </c>
      <c r="E3500" s="252">
        <v>3.1600000000000003E-2</v>
      </c>
      <c r="F3500" s="253">
        <v>2.86E-2</v>
      </c>
      <c r="G3500" s="254">
        <f t="shared" si="104"/>
        <v>0</v>
      </c>
      <c r="H3500" s="255"/>
      <c r="I3500" s="251">
        <v>2.2599999999999999E-2</v>
      </c>
      <c r="J3500" s="251">
        <v>2.4400000000000002E-2</v>
      </c>
      <c r="K3500" s="251">
        <v>2.76E-2</v>
      </c>
      <c r="L3500" s="251">
        <v>3.27E-2</v>
      </c>
      <c r="M3500" s="253">
        <v>2.76E-2</v>
      </c>
      <c r="O3500" s="189">
        <f t="shared" si="105"/>
        <v>44136</v>
      </c>
    </row>
    <row r="3501" spans="1:15" x14ac:dyDescent="0.25">
      <c r="A3501" s="250">
        <v>44154</v>
      </c>
      <c r="B3501" s="251" t="s">
        <v>71</v>
      </c>
      <c r="C3501" s="252">
        <v>2.5499999999999998E-2</v>
      </c>
      <c r="D3501" s="252">
        <v>2.7799999999999998E-2</v>
      </c>
      <c r="E3501" s="252">
        <v>3.1099999999999999E-2</v>
      </c>
      <c r="F3501" s="253">
        <v>2.81E-2</v>
      </c>
      <c r="G3501" s="254">
        <f t="shared" si="104"/>
        <v>0</v>
      </c>
      <c r="H3501" s="255"/>
      <c r="I3501" s="251">
        <v>2.2800000000000001E-2</v>
      </c>
      <c r="J3501" s="251">
        <v>2.3900000000000001E-2</v>
      </c>
      <c r="K3501" s="251">
        <v>2.7199999999999998E-2</v>
      </c>
      <c r="L3501" s="251">
        <v>3.2099999999999997E-2</v>
      </c>
      <c r="M3501" s="253">
        <v>2.7199999999999998E-2</v>
      </c>
      <c r="O3501" s="189">
        <f t="shared" si="105"/>
        <v>44136</v>
      </c>
    </row>
    <row r="3502" spans="1:15" x14ac:dyDescent="0.25">
      <c r="A3502" s="250">
        <v>44155</v>
      </c>
      <c r="B3502" s="251" t="s">
        <v>71</v>
      </c>
      <c r="C3502" s="252">
        <v>2.4899999999999999E-2</v>
      </c>
      <c r="D3502" s="252">
        <v>2.7199999999999998E-2</v>
      </c>
      <c r="E3502" s="252">
        <v>3.0800000000000001E-2</v>
      </c>
      <c r="F3502" s="253">
        <v>2.76E-2</v>
      </c>
      <c r="G3502" s="254">
        <f t="shared" si="104"/>
        <v>0</v>
      </c>
      <c r="H3502" s="255"/>
      <c r="I3502" s="251">
        <v>2.24E-2</v>
      </c>
      <c r="J3502" s="251">
        <v>2.3400000000000001E-2</v>
      </c>
      <c r="K3502" s="251">
        <v>2.6599999999999999E-2</v>
      </c>
      <c r="L3502" s="251">
        <v>3.1800000000000002E-2</v>
      </c>
      <c r="M3502" s="253">
        <v>2.6700000000000002E-2</v>
      </c>
      <c r="O3502" s="189">
        <f t="shared" si="105"/>
        <v>44136</v>
      </c>
    </row>
    <row r="3503" spans="1:15" x14ac:dyDescent="0.25">
      <c r="A3503" s="250">
        <v>44158</v>
      </c>
      <c r="B3503" s="251" t="s">
        <v>71</v>
      </c>
      <c r="C3503" s="252">
        <v>2.52E-2</v>
      </c>
      <c r="D3503" s="252">
        <v>2.7400000000000001E-2</v>
      </c>
      <c r="E3503" s="252">
        <v>3.0800000000000001E-2</v>
      </c>
      <c r="F3503" s="253">
        <v>2.7799999999999998E-2</v>
      </c>
      <c r="G3503" s="254">
        <f t="shared" si="104"/>
        <v>0</v>
      </c>
      <c r="H3503" s="255"/>
      <c r="I3503" s="251">
        <v>2.24E-2</v>
      </c>
      <c r="J3503" s="251">
        <v>2.3699999999999999E-2</v>
      </c>
      <c r="K3503" s="251">
        <v>2.6800000000000001E-2</v>
      </c>
      <c r="L3503" s="251">
        <v>3.1899999999999998E-2</v>
      </c>
      <c r="M3503" s="253">
        <v>2.69E-2</v>
      </c>
      <c r="O3503" s="189">
        <f t="shared" si="105"/>
        <v>44136</v>
      </c>
    </row>
    <row r="3504" spans="1:15" x14ac:dyDescent="0.25">
      <c r="A3504" s="250">
        <v>44159</v>
      </c>
      <c r="B3504" s="251" t="s">
        <v>71</v>
      </c>
      <c r="C3504" s="252">
        <v>2.5700000000000001E-2</v>
      </c>
      <c r="D3504" s="252">
        <v>2.7799999999999998E-2</v>
      </c>
      <c r="E3504" s="252">
        <v>3.0599999999999999E-2</v>
      </c>
      <c r="F3504" s="253">
        <v>2.8000000000000001E-2</v>
      </c>
      <c r="G3504" s="254">
        <f t="shared" si="104"/>
        <v>0</v>
      </c>
      <c r="H3504" s="255"/>
      <c r="I3504" s="251">
        <v>2.2599999999999999E-2</v>
      </c>
      <c r="J3504" s="251">
        <v>2.41E-2</v>
      </c>
      <c r="K3504" s="251">
        <v>2.7199999999999998E-2</v>
      </c>
      <c r="L3504" s="251">
        <v>3.1899999999999998E-2</v>
      </c>
      <c r="M3504" s="253">
        <v>2.7099999999999999E-2</v>
      </c>
      <c r="O3504" s="189">
        <f t="shared" si="105"/>
        <v>44136</v>
      </c>
    </row>
    <row r="3505" spans="1:15" x14ac:dyDescent="0.25">
      <c r="A3505" s="250">
        <v>44160</v>
      </c>
      <c r="B3505" s="251" t="s">
        <v>71</v>
      </c>
      <c r="C3505" s="252">
        <v>2.58E-2</v>
      </c>
      <c r="D3505" s="252">
        <v>2.7900000000000001E-2</v>
      </c>
      <c r="E3505" s="252">
        <v>3.0800000000000001E-2</v>
      </c>
      <c r="F3505" s="253">
        <v>2.8199999999999999E-2</v>
      </c>
      <c r="G3505" s="254">
        <f t="shared" si="104"/>
        <v>0</v>
      </c>
      <c r="H3505" s="255"/>
      <c r="I3505" s="251">
        <v>2.2599999999999999E-2</v>
      </c>
      <c r="J3505" s="251">
        <v>2.4299999999999999E-2</v>
      </c>
      <c r="K3505" s="251">
        <v>2.7300000000000001E-2</v>
      </c>
      <c r="L3505" s="251">
        <v>3.2000000000000001E-2</v>
      </c>
      <c r="M3505" s="253">
        <v>2.7300000000000001E-2</v>
      </c>
      <c r="O3505" s="189">
        <f t="shared" si="105"/>
        <v>44136</v>
      </c>
    </row>
    <row r="3506" spans="1:15" x14ac:dyDescent="0.25">
      <c r="A3506" s="250">
        <v>44162</v>
      </c>
      <c r="B3506" s="251" t="s">
        <v>71</v>
      </c>
      <c r="C3506" s="252">
        <v>2.5399999999999999E-2</v>
      </c>
      <c r="D3506" s="252">
        <v>2.7400000000000001E-2</v>
      </c>
      <c r="E3506" s="252">
        <v>3.0300000000000001E-2</v>
      </c>
      <c r="F3506" s="253">
        <v>2.7699999999999999E-2</v>
      </c>
      <c r="G3506" s="254">
        <f t="shared" si="104"/>
        <v>0</v>
      </c>
      <c r="H3506" s="255"/>
      <c r="I3506" s="251">
        <v>2.1999999999999999E-2</v>
      </c>
      <c r="J3506" s="251">
        <v>2.3900000000000001E-2</v>
      </c>
      <c r="K3506" s="251">
        <v>2.6800000000000001E-2</v>
      </c>
      <c r="L3506" s="251">
        <v>3.1600000000000003E-2</v>
      </c>
      <c r="M3506" s="253">
        <v>2.6800000000000001E-2</v>
      </c>
      <c r="O3506" s="189">
        <f t="shared" si="105"/>
        <v>44136</v>
      </c>
    </row>
    <row r="3507" spans="1:15" x14ac:dyDescent="0.25">
      <c r="A3507" s="250">
        <v>44165</v>
      </c>
      <c r="B3507" s="251" t="s">
        <v>71</v>
      </c>
      <c r="C3507" s="252">
        <v>2.5100000000000001E-2</v>
      </c>
      <c r="D3507" s="252">
        <v>2.7199999999999998E-2</v>
      </c>
      <c r="E3507" s="252">
        <v>3.0099999999999998E-2</v>
      </c>
      <c r="F3507" s="253">
        <v>2.75E-2</v>
      </c>
      <c r="G3507" s="254">
        <f t="shared" si="104"/>
        <v>0</v>
      </c>
      <c r="H3507" s="255"/>
      <c r="I3507" s="251">
        <v>2.1999999999999999E-2</v>
      </c>
      <c r="J3507" s="251">
        <v>2.3599999999999999E-2</v>
      </c>
      <c r="K3507" s="251">
        <v>2.6599999999999999E-2</v>
      </c>
      <c r="L3507" s="251">
        <v>3.1300000000000001E-2</v>
      </c>
      <c r="M3507" s="253">
        <v>2.6599999999999999E-2</v>
      </c>
      <c r="O3507" s="189">
        <f t="shared" si="105"/>
        <v>44136</v>
      </c>
    </row>
    <row r="3508" spans="1:15" x14ac:dyDescent="0.25">
      <c r="A3508" s="250">
        <v>44166</v>
      </c>
      <c r="B3508" s="251" t="s">
        <v>71</v>
      </c>
      <c r="C3508" s="252">
        <v>2.6100000000000002E-2</v>
      </c>
      <c r="D3508" s="252">
        <v>2.81E-2</v>
      </c>
      <c r="E3508" s="252">
        <v>3.0800000000000001E-2</v>
      </c>
      <c r="F3508" s="253">
        <v>2.8299999999999999E-2</v>
      </c>
      <c r="G3508" s="254">
        <f t="shared" si="104"/>
        <v>0</v>
      </c>
      <c r="H3508" s="255"/>
      <c r="I3508" s="251">
        <v>2.23E-2</v>
      </c>
      <c r="J3508" s="251">
        <v>2.4400000000000002E-2</v>
      </c>
      <c r="K3508" s="251">
        <v>2.7400000000000001E-2</v>
      </c>
      <c r="L3508" s="251">
        <v>3.2000000000000001E-2</v>
      </c>
      <c r="M3508" s="253">
        <v>2.7300000000000001E-2</v>
      </c>
      <c r="O3508" s="189">
        <f t="shared" si="105"/>
        <v>44166</v>
      </c>
    </row>
    <row r="3509" spans="1:15" x14ac:dyDescent="0.25">
      <c r="A3509" s="250">
        <v>44167</v>
      </c>
      <c r="B3509" s="251" t="s">
        <v>71</v>
      </c>
      <c r="C3509" s="252">
        <v>2.6100000000000002E-2</v>
      </c>
      <c r="D3509" s="252">
        <v>2.8199999999999999E-2</v>
      </c>
      <c r="E3509" s="252">
        <v>3.0700000000000002E-2</v>
      </c>
      <c r="F3509" s="253">
        <v>2.8299999999999999E-2</v>
      </c>
      <c r="G3509" s="254">
        <f t="shared" si="104"/>
        <v>0</v>
      </c>
      <c r="H3509" s="255"/>
      <c r="I3509" s="251">
        <v>2.2499999999999999E-2</v>
      </c>
      <c r="J3509" s="251">
        <v>2.46E-2</v>
      </c>
      <c r="K3509" s="251">
        <v>2.75E-2</v>
      </c>
      <c r="L3509" s="251">
        <v>3.1899999999999998E-2</v>
      </c>
      <c r="M3509" s="253">
        <v>2.7400000000000001E-2</v>
      </c>
      <c r="O3509" s="189">
        <f t="shared" si="105"/>
        <v>44166</v>
      </c>
    </row>
    <row r="3510" spans="1:15" x14ac:dyDescent="0.25">
      <c r="A3510" s="250">
        <v>44168</v>
      </c>
      <c r="B3510" s="251" t="s">
        <v>71</v>
      </c>
      <c r="C3510" s="252">
        <v>2.5600000000000001E-2</v>
      </c>
      <c r="D3510" s="252">
        <v>2.7699999999999999E-2</v>
      </c>
      <c r="E3510" s="252">
        <v>3.0300000000000001E-2</v>
      </c>
      <c r="F3510" s="253">
        <v>2.7900000000000001E-2</v>
      </c>
      <c r="G3510" s="254">
        <f t="shared" si="104"/>
        <v>0</v>
      </c>
      <c r="H3510" s="255"/>
      <c r="I3510" s="251">
        <v>2.2100000000000002E-2</v>
      </c>
      <c r="J3510" s="251">
        <v>2.41E-2</v>
      </c>
      <c r="K3510" s="251">
        <v>2.7E-2</v>
      </c>
      <c r="L3510" s="251">
        <v>3.15E-2</v>
      </c>
      <c r="M3510" s="253">
        <v>2.69E-2</v>
      </c>
      <c r="O3510" s="189">
        <f t="shared" si="105"/>
        <v>44166</v>
      </c>
    </row>
    <row r="3511" spans="1:15" x14ac:dyDescent="0.25">
      <c r="A3511" s="250">
        <v>44169</v>
      </c>
      <c r="B3511" s="251" t="s">
        <v>71</v>
      </c>
      <c r="C3511" s="252">
        <v>2.63E-2</v>
      </c>
      <c r="D3511" s="252">
        <v>2.8299999999999999E-2</v>
      </c>
      <c r="E3511" s="252">
        <v>3.09E-2</v>
      </c>
      <c r="F3511" s="253">
        <v>2.8500000000000001E-2</v>
      </c>
      <c r="G3511" s="254">
        <f t="shared" si="104"/>
        <v>0</v>
      </c>
      <c r="H3511" s="255"/>
      <c r="I3511" s="251">
        <v>2.2599999999999999E-2</v>
      </c>
      <c r="J3511" s="251">
        <v>2.47E-2</v>
      </c>
      <c r="K3511" s="251">
        <v>2.76E-2</v>
      </c>
      <c r="L3511" s="251">
        <v>3.2000000000000001E-2</v>
      </c>
      <c r="M3511" s="253">
        <v>2.75E-2</v>
      </c>
      <c r="O3511" s="189">
        <f t="shared" si="105"/>
        <v>44166</v>
      </c>
    </row>
    <row r="3512" spans="1:15" x14ac:dyDescent="0.25">
      <c r="A3512" s="250">
        <v>44172</v>
      </c>
      <c r="B3512" s="251" t="s">
        <v>71</v>
      </c>
      <c r="C3512" s="252">
        <v>2.58E-2</v>
      </c>
      <c r="D3512" s="252">
        <v>2.7900000000000001E-2</v>
      </c>
      <c r="E3512" s="252">
        <v>3.04E-2</v>
      </c>
      <c r="F3512" s="253">
        <v>2.8000000000000001E-2</v>
      </c>
      <c r="G3512" s="254">
        <f t="shared" si="104"/>
        <v>0</v>
      </c>
      <c r="H3512" s="255"/>
      <c r="I3512" s="251">
        <v>2.2599999999999999E-2</v>
      </c>
      <c r="J3512" s="251">
        <v>2.4299999999999999E-2</v>
      </c>
      <c r="K3512" s="251">
        <v>2.7199999999999998E-2</v>
      </c>
      <c r="L3512" s="251">
        <v>3.1600000000000003E-2</v>
      </c>
      <c r="M3512" s="253">
        <v>2.7099999999999999E-2</v>
      </c>
      <c r="O3512" s="189">
        <f t="shared" si="105"/>
        <v>44166</v>
      </c>
    </row>
    <row r="3513" spans="1:15" x14ac:dyDescent="0.25">
      <c r="A3513" s="250">
        <v>44173</v>
      </c>
      <c r="B3513" s="251" t="s">
        <v>71</v>
      </c>
      <c r="C3513" s="252">
        <v>2.5399999999999999E-2</v>
      </c>
      <c r="D3513" s="252">
        <v>2.76E-2</v>
      </c>
      <c r="E3513" s="252">
        <v>3.0099999999999998E-2</v>
      </c>
      <c r="F3513" s="253">
        <v>2.7699999999999999E-2</v>
      </c>
      <c r="G3513" s="254">
        <f t="shared" si="104"/>
        <v>0</v>
      </c>
      <c r="H3513" s="255"/>
      <c r="I3513" s="251">
        <v>2.2499999999999999E-2</v>
      </c>
      <c r="J3513" s="251">
        <v>2.4E-2</v>
      </c>
      <c r="K3513" s="251">
        <v>2.7E-2</v>
      </c>
      <c r="L3513" s="251">
        <v>3.1399999999999997E-2</v>
      </c>
      <c r="M3513" s="253">
        <v>2.69E-2</v>
      </c>
      <c r="O3513" s="189">
        <f t="shared" si="105"/>
        <v>44166</v>
      </c>
    </row>
    <row r="3514" spans="1:15" x14ac:dyDescent="0.25">
      <c r="A3514" s="250">
        <v>44174</v>
      </c>
      <c r="B3514" s="251" t="s">
        <v>71</v>
      </c>
      <c r="C3514" s="252">
        <v>2.58E-2</v>
      </c>
      <c r="D3514" s="252">
        <v>2.7900000000000001E-2</v>
      </c>
      <c r="E3514" s="252">
        <v>3.0499999999999999E-2</v>
      </c>
      <c r="F3514" s="253">
        <v>2.81E-2</v>
      </c>
      <c r="G3514" s="254">
        <f t="shared" si="104"/>
        <v>0</v>
      </c>
      <c r="H3514" s="255"/>
      <c r="I3514" s="251">
        <v>2.29E-2</v>
      </c>
      <c r="J3514" s="251">
        <v>2.4500000000000001E-2</v>
      </c>
      <c r="K3514" s="251">
        <v>2.7400000000000001E-2</v>
      </c>
      <c r="L3514" s="251">
        <v>3.1899999999999998E-2</v>
      </c>
      <c r="M3514" s="253">
        <v>2.7300000000000001E-2</v>
      </c>
      <c r="O3514" s="189">
        <f t="shared" si="105"/>
        <v>44166</v>
      </c>
    </row>
    <row r="3515" spans="1:15" x14ac:dyDescent="0.25">
      <c r="A3515" s="250">
        <v>44175</v>
      </c>
      <c r="B3515" s="251" t="s">
        <v>71</v>
      </c>
      <c r="C3515" s="252">
        <v>2.53E-2</v>
      </c>
      <c r="D3515" s="252">
        <v>2.7300000000000001E-2</v>
      </c>
      <c r="E3515" s="252">
        <v>3.0099999999999998E-2</v>
      </c>
      <c r="F3515" s="253">
        <v>2.76E-2</v>
      </c>
      <c r="G3515" s="254">
        <f t="shared" si="104"/>
        <v>0</v>
      </c>
      <c r="H3515" s="255"/>
      <c r="I3515" s="251">
        <v>2.29E-2</v>
      </c>
      <c r="J3515" s="251">
        <v>2.4E-2</v>
      </c>
      <c r="K3515" s="251">
        <v>2.69E-2</v>
      </c>
      <c r="L3515" s="251">
        <v>3.1399999999999997E-2</v>
      </c>
      <c r="M3515" s="253">
        <v>2.69E-2</v>
      </c>
      <c r="O3515" s="189">
        <f t="shared" si="105"/>
        <v>44166</v>
      </c>
    </row>
    <row r="3516" spans="1:15" x14ac:dyDescent="0.25">
      <c r="A3516" s="250">
        <v>44176</v>
      </c>
      <c r="B3516" s="251" t="s">
        <v>71</v>
      </c>
      <c r="C3516" s="252">
        <v>2.52E-2</v>
      </c>
      <c r="D3516" s="252">
        <v>2.7199999999999998E-2</v>
      </c>
      <c r="E3516" s="252">
        <v>0.03</v>
      </c>
      <c r="F3516" s="253">
        <v>2.75E-2</v>
      </c>
      <c r="G3516" s="254">
        <f t="shared" si="104"/>
        <v>0</v>
      </c>
      <c r="H3516" s="255"/>
      <c r="I3516" s="251">
        <v>2.2700000000000001E-2</v>
      </c>
      <c r="J3516" s="251">
        <v>2.41E-2</v>
      </c>
      <c r="K3516" s="251">
        <v>2.69E-2</v>
      </c>
      <c r="L3516" s="251">
        <v>3.1300000000000001E-2</v>
      </c>
      <c r="M3516" s="253">
        <v>2.69E-2</v>
      </c>
      <c r="O3516" s="189">
        <f t="shared" si="105"/>
        <v>44166</v>
      </c>
    </row>
    <row r="3517" spans="1:15" x14ac:dyDescent="0.25">
      <c r="A3517" s="250">
        <v>44179</v>
      </c>
      <c r="B3517" s="251" t="s">
        <v>71</v>
      </c>
      <c r="C3517" s="252">
        <v>2.53E-2</v>
      </c>
      <c r="D3517" s="252">
        <v>2.7300000000000001E-2</v>
      </c>
      <c r="E3517" s="252">
        <v>3.0099999999999998E-2</v>
      </c>
      <c r="F3517" s="253">
        <v>2.76E-2</v>
      </c>
      <c r="G3517" s="254">
        <f t="shared" si="104"/>
        <v>0</v>
      </c>
      <c r="H3517" s="255"/>
      <c r="I3517" s="251">
        <v>2.2499999999999999E-2</v>
      </c>
      <c r="J3517" s="251">
        <v>2.4199999999999999E-2</v>
      </c>
      <c r="K3517" s="251">
        <v>2.69E-2</v>
      </c>
      <c r="L3517" s="251">
        <v>3.1399999999999997E-2</v>
      </c>
      <c r="M3517" s="253">
        <v>2.69E-2</v>
      </c>
      <c r="O3517" s="189">
        <f t="shared" si="105"/>
        <v>44166</v>
      </c>
    </row>
    <row r="3518" spans="1:15" x14ac:dyDescent="0.25">
      <c r="A3518" s="250">
        <v>44180</v>
      </c>
      <c r="B3518" s="251" t="s">
        <v>71</v>
      </c>
      <c r="C3518" s="252">
        <v>2.5700000000000001E-2</v>
      </c>
      <c r="D3518" s="252">
        <v>2.7699999999999999E-2</v>
      </c>
      <c r="E3518" s="252">
        <v>3.0599999999999999E-2</v>
      </c>
      <c r="F3518" s="253">
        <v>2.8000000000000001E-2</v>
      </c>
      <c r="G3518" s="254">
        <f t="shared" si="104"/>
        <v>0</v>
      </c>
      <c r="H3518" s="255"/>
      <c r="I3518" s="251">
        <v>2.3099999999999999E-2</v>
      </c>
      <c r="J3518" s="251">
        <v>2.46E-2</v>
      </c>
      <c r="K3518" s="251">
        <v>2.7300000000000001E-2</v>
      </c>
      <c r="L3518" s="251">
        <v>3.1800000000000002E-2</v>
      </c>
      <c r="M3518" s="253">
        <v>2.7300000000000001E-2</v>
      </c>
      <c r="O3518" s="189">
        <f t="shared" si="105"/>
        <v>44166</v>
      </c>
    </row>
    <row r="3519" spans="1:15" x14ac:dyDescent="0.25">
      <c r="A3519" s="250">
        <v>44181</v>
      </c>
      <c r="B3519" s="251" t="s">
        <v>71</v>
      </c>
      <c r="C3519" s="252">
        <v>2.5700000000000001E-2</v>
      </c>
      <c r="D3519" s="252">
        <v>2.76E-2</v>
      </c>
      <c r="E3519" s="252">
        <v>3.0499999999999999E-2</v>
      </c>
      <c r="F3519" s="253">
        <v>2.7900000000000001E-2</v>
      </c>
      <c r="G3519" s="254">
        <f t="shared" si="104"/>
        <v>0</v>
      </c>
      <c r="H3519" s="255"/>
      <c r="I3519" s="251">
        <v>2.2700000000000001E-2</v>
      </c>
      <c r="J3519" s="251">
        <v>2.46E-2</v>
      </c>
      <c r="K3519" s="251">
        <v>2.7199999999999998E-2</v>
      </c>
      <c r="L3519" s="251">
        <v>3.1699999999999999E-2</v>
      </c>
      <c r="M3519" s="253">
        <v>2.7199999999999998E-2</v>
      </c>
      <c r="O3519" s="189">
        <f t="shared" si="105"/>
        <v>44166</v>
      </c>
    </row>
    <row r="3520" spans="1:15" x14ac:dyDescent="0.25">
      <c r="A3520" s="250">
        <v>44182</v>
      </c>
      <c r="B3520" s="251" t="s">
        <v>71</v>
      </c>
      <c r="C3520" s="252">
        <v>2.5700000000000001E-2</v>
      </c>
      <c r="D3520" s="252">
        <v>2.76E-2</v>
      </c>
      <c r="E3520" s="252">
        <v>3.0499999999999999E-2</v>
      </c>
      <c r="F3520" s="253">
        <v>2.7900000000000001E-2</v>
      </c>
      <c r="G3520" s="254">
        <f t="shared" si="104"/>
        <v>0</v>
      </c>
      <c r="H3520" s="255"/>
      <c r="I3520" s="251">
        <v>2.2700000000000001E-2</v>
      </c>
      <c r="J3520" s="251">
        <v>2.46E-2</v>
      </c>
      <c r="K3520" s="251">
        <v>2.7199999999999998E-2</v>
      </c>
      <c r="L3520" s="251">
        <v>3.1699999999999999E-2</v>
      </c>
      <c r="M3520" s="253">
        <v>2.7199999999999998E-2</v>
      </c>
      <c r="O3520" s="189">
        <f t="shared" si="105"/>
        <v>44166</v>
      </c>
    </row>
    <row r="3521" spans="1:15" x14ac:dyDescent="0.25">
      <c r="A3521" s="250">
        <v>44183</v>
      </c>
      <c r="B3521" s="251" t="s">
        <v>71</v>
      </c>
      <c r="C3521" s="252">
        <v>2.5999999999999999E-2</v>
      </c>
      <c r="D3521" s="252">
        <v>2.81E-2</v>
      </c>
      <c r="E3521" s="252">
        <v>3.0800000000000001E-2</v>
      </c>
      <c r="F3521" s="253">
        <v>2.8299999999999999E-2</v>
      </c>
      <c r="G3521" s="254">
        <f t="shared" si="104"/>
        <v>0</v>
      </c>
      <c r="H3521" s="255"/>
      <c r="I3521" s="251">
        <v>2.3199999999999998E-2</v>
      </c>
      <c r="J3521" s="251">
        <v>2.4799999999999999E-2</v>
      </c>
      <c r="K3521" s="251">
        <v>2.75E-2</v>
      </c>
      <c r="L3521" s="251">
        <v>3.1899999999999998E-2</v>
      </c>
      <c r="M3521" s="253">
        <v>2.75E-2</v>
      </c>
      <c r="O3521" s="189">
        <f t="shared" si="105"/>
        <v>44166</v>
      </c>
    </row>
    <row r="3522" spans="1:15" x14ac:dyDescent="0.25">
      <c r="A3522" s="250">
        <v>44186</v>
      </c>
      <c r="B3522" s="251" t="s">
        <v>71</v>
      </c>
      <c r="C3522" s="252">
        <v>2.5999999999999999E-2</v>
      </c>
      <c r="D3522" s="252">
        <v>2.7900000000000001E-2</v>
      </c>
      <c r="E3522" s="252">
        <v>3.0700000000000002E-2</v>
      </c>
      <c r="F3522" s="253">
        <v>2.8199999999999999E-2</v>
      </c>
      <c r="G3522" s="254">
        <f t="shared" si="104"/>
        <v>0</v>
      </c>
      <c r="H3522" s="255"/>
      <c r="I3522" s="251">
        <v>2.2800000000000001E-2</v>
      </c>
      <c r="J3522" s="251">
        <v>2.4799999999999999E-2</v>
      </c>
      <c r="K3522" s="251">
        <v>2.7400000000000001E-2</v>
      </c>
      <c r="L3522" s="251">
        <v>3.1800000000000002E-2</v>
      </c>
      <c r="M3522" s="253">
        <v>2.7400000000000001E-2</v>
      </c>
      <c r="O3522" s="189">
        <f t="shared" si="105"/>
        <v>44166</v>
      </c>
    </row>
    <row r="3523" spans="1:15" x14ac:dyDescent="0.25">
      <c r="A3523" s="250">
        <v>44187</v>
      </c>
      <c r="B3523" s="251" t="s">
        <v>71</v>
      </c>
      <c r="C3523" s="252">
        <v>2.5600000000000001E-2</v>
      </c>
      <c r="D3523" s="252">
        <v>2.7699999999999999E-2</v>
      </c>
      <c r="E3523" s="252">
        <v>3.0499999999999999E-2</v>
      </c>
      <c r="F3523" s="253">
        <v>2.7900000000000001E-2</v>
      </c>
      <c r="G3523" s="254">
        <f t="shared" si="104"/>
        <v>0</v>
      </c>
      <c r="H3523" s="255"/>
      <c r="I3523" s="251">
        <v>2.23E-2</v>
      </c>
      <c r="J3523" s="251">
        <v>2.4400000000000002E-2</v>
      </c>
      <c r="K3523" s="251">
        <v>2.7099999999999999E-2</v>
      </c>
      <c r="L3523" s="251">
        <v>3.15E-2</v>
      </c>
      <c r="M3523" s="253">
        <v>2.7E-2</v>
      </c>
      <c r="O3523" s="189">
        <f t="shared" si="105"/>
        <v>44166</v>
      </c>
    </row>
    <row r="3524" spans="1:15" x14ac:dyDescent="0.25">
      <c r="A3524" s="250">
        <v>44188</v>
      </c>
      <c r="B3524" s="251" t="s">
        <v>71</v>
      </c>
      <c r="C3524" s="252">
        <v>2.6100000000000002E-2</v>
      </c>
      <c r="D3524" s="252">
        <v>2.81E-2</v>
      </c>
      <c r="E3524" s="252">
        <v>3.1E-2</v>
      </c>
      <c r="F3524" s="253">
        <v>2.8400000000000002E-2</v>
      </c>
      <c r="G3524" s="254">
        <f t="shared" si="104"/>
        <v>0</v>
      </c>
      <c r="H3524" s="255"/>
      <c r="I3524" s="251">
        <v>2.2800000000000001E-2</v>
      </c>
      <c r="J3524" s="251">
        <v>2.4899999999999999E-2</v>
      </c>
      <c r="K3524" s="251">
        <v>2.75E-2</v>
      </c>
      <c r="L3524" s="251">
        <v>3.2000000000000001E-2</v>
      </c>
      <c r="M3524" s="253">
        <v>2.75E-2</v>
      </c>
      <c r="O3524" s="189">
        <f t="shared" si="105"/>
        <v>44166</v>
      </c>
    </row>
    <row r="3525" spans="1:15" x14ac:dyDescent="0.25">
      <c r="A3525" s="250">
        <v>44189</v>
      </c>
      <c r="B3525" s="251" t="s">
        <v>71</v>
      </c>
      <c r="C3525" s="252">
        <v>2.58E-2</v>
      </c>
      <c r="D3525" s="252">
        <v>2.7699999999999999E-2</v>
      </c>
      <c r="E3525" s="252">
        <v>3.0700000000000002E-2</v>
      </c>
      <c r="F3525" s="253">
        <v>2.81E-2</v>
      </c>
      <c r="G3525" s="254">
        <f t="shared" si="104"/>
        <v>0</v>
      </c>
      <c r="H3525" s="255"/>
      <c r="I3525" s="251">
        <v>2.2599999999999999E-2</v>
      </c>
      <c r="J3525" s="251">
        <v>2.46E-2</v>
      </c>
      <c r="K3525" s="251">
        <v>2.7199999999999998E-2</v>
      </c>
      <c r="L3525" s="251">
        <v>3.1699999999999999E-2</v>
      </c>
      <c r="M3525" s="253">
        <v>2.7199999999999998E-2</v>
      </c>
      <c r="O3525" s="189">
        <f t="shared" si="105"/>
        <v>44166</v>
      </c>
    </row>
    <row r="3526" spans="1:15" x14ac:dyDescent="0.25">
      <c r="A3526" s="250">
        <v>44193</v>
      </c>
      <c r="B3526" s="251" t="s">
        <v>71</v>
      </c>
      <c r="C3526" s="252">
        <v>2.5700000000000001E-2</v>
      </c>
      <c r="D3526" s="252">
        <v>2.7699999999999999E-2</v>
      </c>
      <c r="E3526" s="252">
        <v>3.0700000000000002E-2</v>
      </c>
      <c r="F3526" s="253">
        <v>2.8000000000000001E-2</v>
      </c>
      <c r="G3526" s="254">
        <f t="shared" si="104"/>
        <v>0</v>
      </c>
      <c r="H3526" s="255"/>
      <c r="I3526" s="251">
        <v>2.2499999999999999E-2</v>
      </c>
      <c r="J3526" s="251">
        <v>2.4500000000000001E-2</v>
      </c>
      <c r="K3526" s="251">
        <v>2.7099999999999999E-2</v>
      </c>
      <c r="L3526" s="251">
        <v>3.1600000000000003E-2</v>
      </c>
      <c r="M3526" s="253">
        <v>2.7099999999999999E-2</v>
      </c>
      <c r="O3526" s="189">
        <f t="shared" si="105"/>
        <v>44166</v>
      </c>
    </row>
    <row r="3527" spans="1:15" x14ac:dyDescent="0.25">
      <c r="A3527" s="250">
        <v>44194</v>
      </c>
      <c r="B3527" s="251" t="s">
        <v>71</v>
      </c>
      <c r="C3527" s="252">
        <v>2.5600000000000001E-2</v>
      </c>
      <c r="D3527" s="252">
        <v>2.7699999999999999E-2</v>
      </c>
      <c r="E3527" s="252">
        <v>3.0599999999999999E-2</v>
      </c>
      <c r="F3527" s="253">
        <v>2.8000000000000001E-2</v>
      </c>
      <c r="G3527" s="254">
        <f t="shared" si="104"/>
        <v>0</v>
      </c>
      <c r="H3527" s="255"/>
      <c r="I3527" s="251">
        <v>2.2499999999999999E-2</v>
      </c>
      <c r="J3527" s="251">
        <v>2.4400000000000002E-2</v>
      </c>
      <c r="K3527" s="251">
        <v>2.7099999999999999E-2</v>
      </c>
      <c r="L3527" s="251">
        <v>3.1600000000000003E-2</v>
      </c>
      <c r="M3527" s="253">
        <v>2.7099999999999999E-2</v>
      </c>
      <c r="O3527" s="189">
        <f t="shared" si="105"/>
        <v>44166</v>
      </c>
    </row>
    <row r="3528" spans="1:15" x14ac:dyDescent="0.25">
      <c r="A3528" s="250">
        <v>44195</v>
      </c>
      <c r="B3528" s="251" t="s">
        <v>71</v>
      </c>
      <c r="C3528" s="252">
        <v>2.5600000000000001E-2</v>
      </c>
      <c r="D3528" s="252">
        <v>2.75E-2</v>
      </c>
      <c r="E3528" s="252">
        <v>3.0300000000000001E-2</v>
      </c>
      <c r="F3528" s="253">
        <v>2.7799999999999998E-2</v>
      </c>
      <c r="G3528" s="254">
        <f t="shared" si="104"/>
        <v>0</v>
      </c>
      <c r="H3528" s="255"/>
      <c r="I3528" s="251">
        <v>2.2200000000000001E-2</v>
      </c>
      <c r="J3528" s="251">
        <v>2.4400000000000002E-2</v>
      </c>
      <c r="K3528" s="251">
        <v>2.69E-2</v>
      </c>
      <c r="L3528" s="251">
        <v>3.1300000000000001E-2</v>
      </c>
      <c r="M3528" s="253">
        <v>2.69E-2</v>
      </c>
      <c r="O3528" s="189">
        <f t="shared" si="105"/>
        <v>44166</v>
      </c>
    </row>
    <row r="3529" spans="1:15" x14ac:dyDescent="0.25">
      <c r="A3529" s="250">
        <v>44196</v>
      </c>
      <c r="B3529" s="251" t="s">
        <v>71</v>
      </c>
      <c r="C3529" s="252">
        <v>2.5399999999999999E-2</v>
      </c>
      <c r="D3529" s="252">
        <v>2.7400000000000001E-2</v>
      </c>
      <c r="E3529" s="252">
        <v>0.03</v>
      </c>
      <c r="F3529" s="253">
        <v>2.76E-2</v>
      </c>
      <c r="G3529" s="254">
        <f t="shared" si="104"/>
        <v>0</v>
      </c>
      <c r="H3529" s="255"/>
      <c r="I3529" s="251">
        <v>2.23E-2</v>
      </c>
      <c r="J3529" s="251">
        <v>2.4199999999999999E-2</v>
      </c>
      <c r="K3529" s="251">
        <v>2.6700000000000002E-2</v>
      </c>
      <c r="L3529" s="251">
        <v>3.1099999999999999E-2</v>
      </c>
      <c r="M3529" s="253">
        <v>2.6700000000000002E-2</v>
      </c>
      <c r="O3529" s="189">
        <f t="shared" si="105"/>
        <v>44166</v>
      </c>
    </row>
    <row r="3530" spans="1:15" x14ac:dyDescent="0.25">
      <c r="A3530" s="250">
        <v>44200</v>
      </c>
      <c r="B3530" s="251" t="s">
        <v>71</v>
      </c>
      <c r="C3530" s="252">
        <v>2.5700000000000001E-2</v>
      </c>
      <c r="D3530" s="252">
        <v>2.76E-2</v>
      </c>
      <c r="E3530" s="252">
        <v>3.0200000000000001E-2</v>
      </c>
      <c r="F3530" s="253">
        <v>2.7799999999999998E-2</v>
      </c>
      <c r="G3530" s="254">
        <f t="shared" si="104"/>
        <v>0</v>
      </c>
      <c r="H3530" s="255"/>
      <c r="I3530" s="251">
        <v>2.2800000000000001E-2</v>
      </c>
      <c r="J3530" s="251">
        <v>2.4500000000000001E-2</v>
      </c>
      <c r="K3530" s="251">
        <v>2.7E-2</v>
      </c>
      <c r="L3530" s="251">
        <v>3.1199999999999999E-2</v>
      </c>
      <c r="M3530" s="253">
        <v>2.7E-2</v>
      </c>
      <c r="O3530" s="189">
        <f t="shared" si="105"/>
        <v>44197</v>
      </c>
    </row>
    <row r="3531" spans="1:15" x14ac:dyDescent="0.25">
      <c r="A3531" s="250">
        <v>44204</v>
      </c>
      <c r="B3531" s="251" t="s">
        <v>71</v>
      </c>
      <c r="C3531" s="252">
        <v>2.7799999999999998E-2</v>
      </c>
      <c r="D3531" s="252">
        <v>2.9600000000000001E-2</v>
      </c>
      <c r="E3531" s="252">
        <v>3.2400000000000005E-2</v>
      </c>
      <c r="F3531" s="253">
        <v>2.9900000000000003E-2</v>
      </c>
      <c r="G3531" s="254">
        <f t="shared" si="104"/>
        <v>0</v>
      </c>
      <c r="I3531" s="251">
        <v>2.4799999999999999E-2</v>
      </c>
      <c r="J3531" s="251">
        <v>2.6499999999999999E-2</v>
      </c>
      <c r="K3531" s="251">
        <v>2.8999999999999998E-2</v>
      </c>
      <c r="L3531" s="251">
        <v>3.32E-2</v>
      </c>
      <c r="M3531" s="253">
        <v>2.8999999999999998E-2</v>
      </c>
      <c r="O3531" s="189">
        <f t="shared" si="105"/>
        <v>44197</v>
      </c>
    </row>
    <row r="3532" spans="1:15" x14ac:dyDescent="0.25">
      <c r="A3532" s="250">
        <v>44211</v>
      </c>
      <c r="B3532" s="251" t="s">
        <v>71</v>
      </c>
      <c r="C3532" s="252">
        <v>2.75E-2</v>
      </c>
      <c r="D3532" s="252">
        <v>2.9300000000000003E-2</v>
      </c>
      <c r="E3532" s="252">
        <v>3.2000000000000001E-2</v>
      </c>
      <c r="F3532" s="253">
        <v>2.9600000000000001E-2</v>
      </c>
      <c r="G3532" s="254">
        <f t="shared" si="104"/>
        <v>0</v>
      </c>
      <c r="I3532" s="251">
        <v>2.46E-2</v>
      </c>
      <c r="J3532" s="251">
        <v>2.6200000000000001E-2</v>
      </c>
      <c r="K3532" s="251">
        <v>2.8500000000000001E-2</v>
      </c>
      <c r="L3532" s="251">
        <v>3.2400000000000005E-2</v>
      </c>
      <c r="M3532" s="253">
        <v>2.86E-2</v>
      </c>
      <c r="O3532" s="189">
        <f t="shared" si="105"/>
        <v>44197</v>
      </c>
    </row>
    <row r="3533" spans="1:15" x14ac:dyDescent="0.25">
      <c r="A3533" s="250">
        <v>44218</v>
      </c>
      <c r="B3533" s="251" t="s">
        <v>71</v>
      </c>
      <c r="C3533" s="252">
        <v>2.75E-2</v>
      </c>
      <c r="D3533" s="252">
        <v>2.92E-2</v>
      </c>
      <c r="E3533" s="252">
        <v>3.1800000000000002E-2</v>
      </c>
      <c r="F3533" s="253">
        <v>2.9500000000000002E-2</v>
      </c>
      <c r="G3533" s="254">
        <f t="shared" ref="G3533:G3596" si="106">IF(ROUND(AVERAGE(B3533:E3533)-F3533,4)=0,0,1)</f>
        <v>0</v>
      </c>
      <c r="I3533" s="251">
        <v>2.5099999999999997E-2</v>
      </c>
      <c r="J3533" s="251">
        <v>2.64E-2</v>
      </c>
      <c r="K3533" s="251">
        <v>2.8500000000000001E-2</v>
      </c>
      <c r="L3533" s="251">
        <v>3.2400000000000005E-2</v>
      </c>
      <c r="M3533" s="253">
        <v>2.87E-2</v>
      </c>
      <c r="O3533" s="189">
        <f t="shared" si="105"/>
        <v>44197</v>
      </c>
    </row>
    <row r="3534" spans="1:15" x14ac:dyDescent="0.25">
      <c r="A3534" s="250">
        <v>44221</v>
      </c>
      <c r="B3534" s="251" t="s">
        <v>71</v>
      </c>
      <c r="C3534" s="252">
        <v>2.69E-2</v>
      </c>
      <c r="D3534" s="252">
        <v>2.87E-2</v>
      </c>
      <c r="E3534" s="252">
        <v>3.1399999999999997E-2</v>
      </c>
      <c r="F3534" s="253">
        <v>2.9000000000000001E-2</v>
      </c>
      <c r="G3534" s="254">
        <f t="shared" si="106"/>
        <v>0</v>
      </c>
      <c r="H3534" s="255"/>
      <c r="I3534" s="251">
        <v>2.4899999999999999E-2</v>
      </c>
      <c r="J3534" s="251">
        <v>2.5899999999999999E-2</v>
      </c>
      <c r="K3534" s="251">
        <v>2.8000000000000001E-2</v>
      </c>
      <c r="L3534" s="251">
        <v>3.2000000000000001E-2</v>
      </c>
      <c r="M3534" s="253">
        <v>2.8199999999999999E-2</v>
      </c>
      <c r="O3534" s="189">
        <f t="shared" ref="O3534:O3597" si="107">DATE(YEAR(A3534),MONTH(A3534),1)</f>
        <v>44197</v>
      </c>
    </row>
    <row r="3535" spans="1:15" x14ac:dyDescent="0.25">
      <c r="A3535" s="250">
        <v>44222</v>
      </c>
      <c r="B3535" s="251" t="s">
        <v>71</v>
      </c>
      <c r="C3535" s="252">
        <v>2.7E-2</v>
      </c>
      <c r="D3535" s="252">
        <v>2.8799999999999999E-2</v>
      </c>
      <c r="E3535" s="252">
        <v>3.15E-2</v>
      </c>
      <c r="F3535" s="253">
        <v>2.9100000000000001E-2</v>
      </c>
      <c r="G3535" s="254">
        <f t="shared" si="106"/>
        <v>0</v>
      </c>
      <c r="H3535" s="255"/>
      <c r="I3535" s="251">
        <v>2.47E-2</v>
      </c>
      <c r="J3535" s="251">
        <v>2.5999999999999999E-2</v>
      </c>
      <c r="K3535" s="251">
        <v>2.81E-2</v>
      </c>
      <c r="L3535" s="251">
        <v>3.2099999999999997E-2</v>
      </c>
      <c r="M3535" s="253">
        <v>2.8299999999999999E-2</v>
      </c>
      <c r="O3535" s="189">
        <f t="shared" si="107"/>
        <v>44197</v>
      </c>
    </row>
    <row r="3536" spans="1:15" x14ac:dyDescent="0.25">
      <c r="A3536" s="250">
        <v>44223</v>
      </c>
      <c r="B3536" s="251" t="s">
        <v>71</v>
      </c>
      <c r="C3536" s="252">
        <v>2.69E-2</v>
      </c>
      <c r="D3536" s="252">
        <v>2.86E-2</v>
      </c>
      <c r="E3536" s="252">
        <v>3.15E-2</v>
      </c>
      <c r="F3536" s="253">
        <v>2.9000000000000001E-2</v>
      </c>
      <c r="G3536" s="254">
        <f t="shared" si="106"/>
        <v>0</v>
      </c>
      <c r="H3536" s="255"/>
      <c r="I3536" s="251">
        <v>2.4199999999999999E-2</v>
      </c>
      <c r="J3536" s="251">
        <v>2.5899999999999999E-2</v>
      </c>
      <c r="K3536" s="251">
        <v>2.8000000000000001E-2</v>
      </c>
      <c r="L3536" s="251">
        <v>3.2000000000000001E-2</v>
      </c>
      <c r="M3536" s="253">
        <v>2.81E-2</v>
      </c>
      <c r="O3536" s="189">
        <f t="shared" si="107"/>
        <v>44197</v>
      </c>
    </row>
    <row r="3537" spans="1:15" x14ac:dyDescent="0.25">
      <c r="A3537" s="250">
        <v>44224</v>
      </c>
      <c r="B3537" s="251" t="s">
        <v>71</v>
      </c>
      <c r="C3537" s="252">
        <v>2.7199999999999998E-2</v>
      </c>
      <c r="D3537" s="252">
        <v>2.9000000000000001E-2</v>
      </c>
      <c r="E3537" s="252">
        <v>3.1899999999999998E-2</v>
      </c>
      <c r="F3537" s="253">
        <v>2.9399999999999999E-2</v>
      </c>
      <c r="G3537" s="254">
        <f t="shared" si="106"/>
        <v>0</v>
      </c>
      <c r="H3537" s="255"/>
      <c r="I3537" s="251">
        <v>2.4799999999999999E-2</v>
      </c>
      <c r="J3537" s="251">
        <v>2.6100000000000002E-2</v>
      </c>
      <c r="K3537" s="251">
        <v>2.8400000000000002E-2</v>
      </c>
      <c r="L3537" s="251">
        <v>3.2399999999999998E-2</v>
      </c>
      <c r="M3537" s="253">
        <v>2.8500000000000001E-2</v>
      </c>
      <c r="O3537" s="189">
        <f t="shared" si="107"/>
        <v>44197</v>
      </c>
    </row>
    <row r="3538" spans="1:15" x14ac:dyDescent="0.25">
      <c r="A3538" s="250">
        <v>44225</v>
      </c>
      <c r="B3538" s="251" t="s">
        <v>71</v>
      </c>
      <c r="C3538" s="252">
        <v>2.75E-2</v>
      </c>
      <c r="D3538" s="252">
        <v>2.93E-2</v>
      </c>
      <c r="E3538" s="252">
        <v>3.2300000000000002E-2</v>
      </c>
      <c r="F3538" s="253">
        <v>2.9700000000000001E-2</v>
      </c>
      <c r="G3538" s="254">
        <f t="shared" si="106"/>
        <v>0</v>
      </c>
      <c r="H3538" s="255"/>
      <c r="I3538" s="251">
        <v>2.5100000000000001E-2</v>
      </c>
      <c r="J3538" s="251">
        <v>2.64E-2</v>
      </c>
      <c r="K3538" s="251">
        <v>2.87E-2</v>
      </c>
      <c r="L3538" s="251">
        <v>3.2800000000000003E-2</v>
      </c>
      <c r="M3538" s="253">
        <v>2.8799999999999999E-2</v>
      </c>
      <c r="O3538" s="189">
        <f t="shared" si="107"/>
        <v>44197</v>
      </c>
    </row>
    <row r="3539" spans="1:15" x14ac:dyDescent="0.25">
      <c r="A3539" s="250">
        <v>44228</v>
      </c>
      <c r="B3539" s="251" t="s">
        <v>71</v>
      </c>
      <c r="C3539" s="252">
        <v>2.7400000000000001E-2</v>
      </c>
      <c r="D3539" s="252">
        <v>2.9100000000000001E-2</v>
      </c>
      <c r="E3539" s="252">
        <v>3.2300000000000002E-2</v>
      </c>
      <c r="F3539" s="253">
        <v>2.9600000000000001E-2</v>
      </c>
      <c r="G3539" s="254">
        <f t="shared" si="106"/>
        <v>0</v>
      </c>
      <c r="I3539" s="251">
        <v>2.53E-2</v>
      </c>
      <c r="J3539" s="251">
        <v>2.64E-2</v>
      </c>
      <c r="K3539" s="251">
        <v>2.86E-2</v>
      </c>
      <c r="L3539" s="251">
        <v>3.2800000000000003E-2</v>
      </c>
      <c r="M3539" s="253">
        <v>2.8799999999999999E-2</v>
      </c>
      <c r="O3539" s="189">
        <f t="shared" si="107"/>
        <v>44228</v>
      </c>
    </row>
    <row r="3540" spans="1:15" x14ac:dyDescent="0.25">
      <c r="A3540" s="250">
        <v>44229</v>
      </c>
      <c r="B3540" s="251" t="s">
        <v>71</v>
      </c>
      <c r="C3540" s="252">
        <v>2.7799999999999998E-2</v>
      </c>
      <c r="D3540" s="252">
        <v>2.9399999999999999E-2</v>
      </c>
      <c r="E3540" s="252">
        <v>3.2500000000000001E-2</v>
      </c>
      <c r="F3540" s="253">
        <v>2.9899999999999999E-2</v>
      </c>
      <c r="G3540" s="254">
        <f t="shared" si="106"/>
        <v>0</v>
      </c>
      <c r="I3540" s="251">
        <v>2.58E-2</v>
      </c>
      <c r="J3540" s="251">
        <v>2.6800000000000001E-2</v>
      </c>
      <c r="K3540" s="251">
        <v>2.8899999999999999E-2</v>
      </c>
      <c r="L3540" s="251">
        <v>3.3000000000000002E-2</v>
      </c>
      <c r="M3540" s="253">
        <v>2.9100000000000001E-2</v>
      </c>
      <c r="O3540" s="189">
        <f t="shared" si="107"/>
        <v>44228</v>
      </c>
    </row>
    <row r="3541" spans="1:15" x14ac:dyDescent="0.25">
      <c r="A3541" s="250">
        <v>44230</v>
      </c>
      <c r="B3541" s="251" t="s">
        <v>71</v>
      </c>
      <c r="C3541" s="252">
        <v>2.8199999999999999E-2</v>
      </c>
      <c r="D3541" s="252">
        <v>2.9700000000000001E-2</v>
      </c>
      <c r="E3541" s="252">
        <v>3.27E-2</v>
      </c>
      <c r="F3541" s="253">
        <v>3.0200000000000001E-2</v>
      </c>
      <c r="G3541" s="254">
        <f t="shared" si="106"/>
        <v>0</v>
      </c>
      <c r="I3541" s="251">
        <v>2.64E-2</v>
      </c>
      <c r="J3541" s="251">
        <v>2.7199999999999998E-2</v>
      </c>
      <c r="K3541" s="251">
        <v>2.92E-2</v>
      </c>
      <c r="L3541" s="251">
        <v>3.32E-2</v>
      </c>
      <c r="M3541" s="253">
        <v>2.9499999999999998E-2</v>
      </c>
      <c r="O3541" s="189">
        <f t="shared" si="107"/>
        <v>44228</v>
      </c>
    </row>
    <row r="3542" spans="1:15" x14ac:dyDescent="0.25">
      <c r="A3542" s="250">
        <v>44231</v>
      </c>
      <c r="B3542" s="251" t="s">
        <v>71</v>
      </c>
      <c r="C3542" s="252">
        <v>2.8500000000000001E-2</v>
      </c>
      <c r="D3542" s="252">
        <v>2.9899999999999999E-2</v>
      </c>
      <c r="E3542" s="252">
        <v>3.2800000000000003E-2</v>
      </c>
      <c r="F3542" s="253">
        <v>3.04E-2</v>
      </c>
      <c r="G3542" s="254">
        <f t="shared" si="106"/>
        <v>0</v>
      </c>
      <c r="I3542" s="251">
        <v>2.6100000000000002E-2</v>
      </c>
      <c r="J3542" s="251">
        <v>2.7400000000000001E-2</v>
      </c>
      <c r="K3542" s="251">
        <v>2.93E-2</v>
      </c>
      <c r="L3542" s="251">
        <v>3.3399999999999999E-2</v>
      </c>
      <c r="M3542" s="253">
        <v>2.9600000000000001E-2</v>
      </c>
      <c r="O3542" s="189">
        <f t="shared" si="107"/>
        <v>44228</v>
      </c>
    </row>
    <row r="3543" spans="1:15" x14ac:dyDescent="0.25">
      <c r="A3543" s="250">
        <v>44232</v>
      </c>
      <c r="B3543" s="251" t="s">
        <v>71</v>
      </c>
      <c r="C3543" s="252">
        <v>2.8799999999999999E-2</v>
      </c>
      <c r="D3543" s="252">
        <v>3.0300000000000001E-2</v>
      </c>
      <c r="E3543" s="252">
        <v>3.3300000000000003E-2</v>
      </c>
      <c r="F3543" s="253">
        <v>3.0800000000000001E-2</v>
      </c>
      <c r="G3543" s="254">
        <f t="shared" si="106"/>
        <v>0</v>
      </c>
      <c r="I3543" s="251">
        <v>2.63E-2</v>
      </c>
      <c r="J3543" s="251">
        <v>2.7699999999999999E-2</v>
      </c>
      <c r="K3543" s="251">
        <v>2.9700000000000001E-2</v>
      </c>
      <c r="L3543" s="251">
        <v>3.3700000000000001E-2</v>
      </c>
      <c r="M3543" s="253">
        <v>2.9899999999999999E-2</v>
      </c>
      <c r="O3543" s="189">
        <f t="shared" si="107"/>
        <v>44228</v>
      </c>
    </row>
    <row r="3544" spans="1:15" x14ac:dyDescent="0.25">
      <c r="A3544" s="250">
        <v>44235</v>
      </c>
      <c r="B3544" s="251" t="s">
        <v>71</v>
      </c>
      <c r="C3544" s="252">
        <v>2.8400000000000002E-2</v>
      </c>
      <c r="D3544" s="252">
        <v>0.03</v>
      </c>
      <c r="E3544" s="252">
        <v>3.2800000000000003E-2</v>
      </c>
      <c r="F3544" s="253">
        <v>3.04E-2</v>
      </c>
      <c r="G3544" s="254">
        <f t="shared" si="106"/>
        <v>0</v>
      </c>
      <c r="H3544" s="255"/>
      <c r="I3544" s="251">
        <v>2.6100000000000002E-2</v>
      </c>
      <c r="J3544" s="251">
        <v>2.7400000000000001E-2</v>
      </c>
      <c r="K3544" s="251">
        <v>2.93E-2</v>
      </c>
      <c r="L3544" s="251">
        <v>3.3300000000000003E-2</v>
      </c>
      <c r="M3544" s="253">
        <v>2.9600000000000001E-2</v>
      </c>
      <c r="O3544" s="189">
        <f t="shared" si="107"/>
        <v>44228</v>
      </c>
    </row>
    <row r="3545" spans="1:15" x14ac:dyDescent="0.25">
      <c r="A3545" s="250">
        <v>44236</v>
      </c>
      <c r="B3545" s="251" t="s">
        <v>71</v>
      </c>
      <c r="C3545" s="252">
        <v>2.8400000000000002E-2</v>
      </c>
      <c r="D3545" s="252">
        <v>0.03</v>
      </c>
      <c r="E3545" s="252">
        <v>3.2800000000000003E-2</v>
      </c>
      <c r="F3545" s="253">
        <v>3.04E-2</v>
      </c>
      <c r="G3545" s="254">
        <f t="shared" si="106"/>
        <v>0</v>
      </c>
      <c r="H3545" s="255"/>
      <c r="I3545" s="251">
        <v>2.5999999999999999E-2</v>
      </c>
      <c r="J3545" s="251">
        <v>2.7400000000000001E-2</v>
      </c>
      <c r="K3545" s="251">
        <v>2.93E-2</v>
      </c>
      <c r="L3545" s="251">
        <v>3.3300000000000003E-2</v>
      </c>
      <c r="M3545" s="253">
        <v>2.9600000000000001E-2</v>
      </c>
      <c r="O3545" s="189">
        <f t="shared" si="107"/>
        <v>44228</v>
      </c>
    </row>
    <row r="3546" spans="1:15" x14ac:dyDescent="0.25">
      <c r="A3546" s="250">
        <v>44237</v>
      </c>
      <c r="B3546" s="251" t="s">
        <v>71</v>
      </c>
      <c r="C3546" s="252">
        <v>2.81E-2</v>
      </c>
      <c r="D3546" s="252">
        <v>2.9700000000000001E-2</v>
      </c>
      <c r="E3546" s="252">
        <v>3.2599999999999997E-2</v>
      </c>
      <c r="F3546" s="253">
        <v>3.0099999999999998E-2</v>
      </c>
      <c r="G3546" s="254">
        <f t="shared" si="106"/>
        <v>0</v>
      </c>
      <c r="H3546" s="255"/>
      <c r="I3546" s="251">
        <v>2.58E-2</v>
      </c>
      <c r="J3546" s="251">
        <v>2.7099999999999999E-2</v>
      </c>
      <c r="K3546" s="251">
        <v>2.9100000000000001E-2</v>
      </c>
      <c r="L3546" s="251">
        <v>3.3099999999999997E-2</v>
      </c>
      <c r="M3546" s="253">
        <v>2.93E-2</v>
      </c>
      <c r="O3546" s="189">
        <f t="shared" si="107"/>
        <v>44228</v>
      </c>
    </row>
    <row r="3547" spans="1:15" x14ac:dyDescent="0.25">
      <c r="A3547" s="250">
        <v>44238</v>
      </c>
      <c r="B3547" s="251" t="s">
        <v>71</v>
      </c>
      <c r="C3547" s="252">
        <v>2.8400000000000002E-2</v>
      </c>
      <c r="D3547" s="252">
        <v>0.03</v>
      </c>
      <c r="E3547" s="252">
        <v>3.2899999999999999E-2</v>
      </c>
      <c r="F3547" s="253">
        <v>3.04E-2</v>
      </c>
      <c r="G3547" s="254">
        <f t="shared" si="106"/>
        <v>0</v>
      </c>
      <c r="H3547" s="255"/>
      <c r="I3547" s="251">
        <v>2.5999999999999999E-2</v>
      </c>
      <c r="J3547" s="251">
        <v>2.7400000000000001E-2</v>
      </c>
      <c r="K3547" s="251">
        <v>2.9399999999999999E-2</v>
      </c>
      <c r="L3547" s="251">
        <v>3.3399999999999999E-2</v>
      </c>
      <c r="M3547" s="253">
        <v>2.9600000000000001E-2</v>
      </c>
      <c r="O3547" s="189">
        <f t="shared" si="107"/>
        <v>44228</v>
      </c>
    </row>
    <row r="3548" spans="1:15" x14ac:dyDescent="0.25">
      <c r="A3548" s="250">
        <v>44239</v>
      </c>
      <c r="B3548" s="251" t="s">
        <v>71</v>
      </c>
      <c r="C3548" s="252">
        <v>2.9000000000000001E-2</v>
      </c>
      <c r="D3548" s="252">
        <v>3.0599999999999999E-2</v>
      </c>
      <c r="E3548" s="252">
        <v>3.3500000000000002E-2</v>
      </c>
      <c r="F3548" s="253">
        <v>3.1E-2</v>
      </c>
      <c r="G3548" s="254">
        <f t="shared" si="106"/>
        <v>0</v>
      </c>
      <c r="H3548" s="255"/>
      <c r="I3548" s="251">
        <v>2.6499999999999999E-2</v>
      </c>
      <c r="J3548" s="251">
        <v>2.8000000000000001E-2</v>
      </c>
      <c r="K3548" s="251">
        <v>0.03</v>
      </c>
      <c r="L3548" s="251">
        <v>3.39E-2</v>
      </c>
      <c r="M3548" s="253">
        <v>3.0200000000000001E-2</v>
      </c>
      <c r="O3548" s="189">
        <f t="shared" si="107"/>
        <v>44228</v>
      </c>
    </row>
    <row r="3549" spans="1:15" x14ac:dyDescent="0.25">
      <c r="A3549" s="250">
        <v>44242</v>
      </c>
      <c r="B3549" s="251" t="s">
        <v>71</v>
      </c>
      <c r="C3549" s="252">
        <v>2.9000000000000001E-2</v>
      </c>
      <c r="D3549" s="252">
        <v>3.0599999999999999E-2</v>
      </c>
      <c r="E3549" s="252">
        <v>3.3500000000000002E-2</v>
      </c>
      <c r="F3549" s="253">
        <v>3.1E-2</v>
      </c>
      <c r="G3549" s="254">
        <f t="shared" si="106"/>
        <v>0</v>
      </c>
      <c r="H3549" s="255"/>
      <c r="I3549" s="251">
        <v>2.6499999999999999E-2</v>
      </c>
      <c r="J3549" s="251">
        <v>2.8000000000000001E-2</v>
      </c>
      <c r="K3549" s="251">
        <v>0.03</v>
      </c>
      <c r="L3549" s="251">
        <v>3.39E-2</v>
      </c>
      <c r="M3549" s="253">
        <v>3.0200000000000001E-2</v>
      </c>
      <c r="O3549" s="189">
        <f t="shared" si="107"/>
        <v>44228</v>
      </c>
    </row>
    <row r="3550" spans="1:15" x14ac:dyDescent="0.25">
      <c r="A3550" s="250">
        <v>44243</v>
      </c>
      <c r="B3550" s="251" t="s">
        <v>71</v>
      </c>
      <c r="C3550" s="252">
        <v>2.9499999999999998E-2</v>
      </c>
      <c r="D3550" s="252">
        <v>3.1099999999999999E-2</v>
      </c>
      <c r="E3550" s="252">
        <v>3.4099999999999998E-2</v>
      </c>
      <c r="F3550" s="253">
        <v>3.1600000000000003E-2</v>
      </c>
      <c r="G3550" s="254">
        <f t="shared" si="106"/>
        <v>0</v>
      </c>
      <c r="H3550" s="255"/>
      <c r="I3550" s="251">
        <v>2.7199999999999998E-2</v>
      </c>
      <c r="J3550" s="251">
        <v>2.86E-2</v>
      </c>
      <c r="K3550" s="251">
        <v>3.0599999999999999E-2</v>
      </c>
      <c r="L3550" s="251">
        <v>3.4500000000000003E-2</v>
      </c>
      <c r="M3550" s="253">
        <v>3.0800000000000001E-2</v>
      </c>
      <c r="O3550" s="189">
        <f t="shared" si="107"/>
        <v>44228</v>
      </c>
    </row>
    <row r="3551" spans="1:15" x14ac:dyDescent="0.25">
      <c r="A3551" s="250">
        <v>44244</v>
      </c>
      <c r="B3551" s="251" t="s">
        <v>71</v>
      </c>
      <c r="C3551" s="252">
        <v>2.93E-2</v>
      </c>
      <c r="D3551" s="252">
        <v>3.09E-2</v>
      </c>
      <c r="E3551" s="252">
        <v>3.3799999999999997E-2</v>
      </c>
      <c r="F3551" s="253">
        <v>3.1300000000000001E-2</v>
      </c>
      <c r="G3551" s="254">
        <f t="shared" si="106"/>
        <v>0</v>
      </c>
      <c r="H3551" s="255"/>
      <c r="I3551" s="251">
        <v>2.6599999999999999E-2</v>
      </c>
      <c r="J3551" s="251">
        <v>2.8400000000000002E-2</v>
      </c>
      <c r="K3551" s="251">
        <v>3.04E-2</v>
      </c>
      <c r="L3551" s="251">
        <v>3.4200000000000001E-2</v>
      </c>
      <c r="M3551" s="253">
        <v>3.0499999999999999E-2</v>
      </c>
      <c r="O3551" s="189">
        <f t="shared" si="107"/>
        <v>44228</v>
      </c>
    </row>
    <row r="3552" spans="1:15" x14ac:dyDescent="0.25">
      <c r="A3552" s="250">
        <v>44245</v>
      </c>
      <c r="B3552" s="251" t="s">
        <v>71</v>
      </c>
      <c r="C3552" s="252">
        <v>2.9399999999999999E-2</v>
      </c>
      <c r="D3552" s="252">
        <v>3.09E-2</v>
      </c>
      <c r="E3552" s="252">
        <v>3.3799999999999997E-2</v>
      </c>
      <c r="F3552" s="253">
        <v>3.1399999999999997E-2</v>
      </c>
      <c r="G3552" s="254">
        <f t="shared" si="106"/>
        <v>0</v>
      </c>
      <c r="H3552" s="255"/>
      <c r="I3552" s="251">
        <v>2.7E-2</v>
      </c>
      <c r="J3552" s="251">
        <v>2.8299999999999999E-2</v>
      </c>
      <c r="K3552" s="251">
        <v>3.04E-2</v>
      </c>
      <c r="L3552" s="251">
        <v>3.4200000000000001E-2</v>
      </c>
      <c r="M3552" s="253">
        <v>3.0599999999999999E-2</v>
      </c>
      <c r="O3552" s="189">
        <f t="shared" si="107"/>
        <v>44228</v>
      </c>
    </row>
    <row r="3553" spans="1:15" x14ac:dyDescent="0.25">
      <c r="A3553" s="250">
        <v>44246</v>
      </c>
      <c r="B3553" s="251" t="s">
        <v>71</v>
      </c>
      <c r="C3553" s="252">
        <v>3.0099999999999998E-2</v>
      </c>
      <c r="D3553" s="252">
        <v>3.1600000000000003E-2</v>
      </c>
      <c r="E3553" s="252">
        <v>3.44E-2</v>
      </c>
      <c r="F3553" s="253">
        <v>3.2000000000000001E-2</v>
      </c>
      <c r="G3553" s="254">
        <f t="shared" si="106"/>
        <v>0</v>
      </c>
      <c r="H3553" s="255"/>
      <c r="I3553" s="251">
        <v>2.76E-2</v>
      </c>
      <c r="J3553" s="251">
        <v>2.92E-2</v>
      </c>
      <c r="K3553" s="251">
        <v>3.1E-2</v>
      </c>
      <c r="L3553" s="251">
        <v>3.4799999999999998E-2</v>
      </c>
      <c r="M3553" s="253">
        <v>3.1199999999999999E-2</v>
      </c>
      <c r="O3553" s="189">
        <f t="shared" si="107"/>
        <v>44228</v>
      </c>
    </row>
    <row r="3554" spans="1:15" x14ac:dyDescent="0.25">
      <c r="A3554" s="250">
        <v>44249</v>
      </c>
      <c r="B3554" s="251" t="s">
        <v>71</v>
      </c>
      <c r="C3554" s="252">
        <v>3.0499999999999999E-2</v>
      </c>
      <c r="D3554" s="252">
        <v>3.2000000000000001E-2</v>
      </c>
      <c r="E3554" s="252">
        <v>3.49E-2</v>
      </c>
      <c r="F3554" s="253">
        <v>3.2500000000000001E-2</v>
      </c>
      <c r="G3554" s="254">
        <f t="shared" si="106"/>
        <v>0</v>
      </c>
      <c r="H3554" s="255"/>
      <c r="I3554" s="251">
        <v>2.81E-2</v>
      </c>
      <c r="J3554" s="251">
        <v>2.9600000000000001E-2</v>
      </c>
      <c r="K3554" s="251">
        <v>3.15E-2</v>
      </c>
      <c r="L3554" s="251">
        <v>3.5299999999999998E-2</v>
      </c>
      <c r="M3554" s="253">
        <v>3.1699999999999999E-2</v>
      </c>
      <c r="O3554" s="189">
        <f t="shared" si="107"/>
        <v>44228</v>
      </c>
    </row>
    <row r="3555" spans="1:15" x14ac:dyDescent="0.25">
      <c r="A3555" s="250">
        <v>44250</v>
      </c>
      <c r="B3555" s="251" t="s">
        <v>71</v>
      </c>
      <c r="C3555" s="252">
        <v>3.1E-2</v>
      </c>
      <c r="D3555" s="252">
        <v>3.2500000000000001E-2</v>
      </c>
      <c r="E3555" s="252">
        <v>3.5099999999999999E-2</v>
      </c>
      <c r="F3555" s="253">
        <v>3.2899999999999999E-2</v>
      </c>
      <c r="G3555" s="254">
        <f t="shared" si="106"/>
        <v>0</v>
      </c>
      <c r="H3555" s="255"/>
      <c r="I3555" s="251">
        <v>2.8799999999999999E-2</v>
      </c>
      <c r="J3555" s="251">
        <v>0.03</v>
      </c>
      <c r="K3555" s="251">
        <v>3.1899999999999998E-2</v>
      </c>
      <c r="L3555" s="251">
        <v>3.5700000000000003E-2</v>
      </c>
      <c r="M3555" s="253">
        <v>3.2099999999999997E-2</v>
      </c>
      <c r="O3555" s="189">
        <f t="shared" si="107"/>
        <v>44228</v>
      </c>
    </row>
    <row r="3556" spans="1:15" x14ac:dyDescent="0.25">
      <c r="A3556" s="250">
        <v>44251</v>
      </c>
      <c r="B3556" s="251" t="s">
        <v>71</v>
      </c>
      <c r="C3556" s="252">
        <v>3.1300000000000001E-2</v>
      </c>
      <c r="D3556" s="252">
        <v>3.2899999999999999E-2</v>
      </c>
      <c r="E3556" s="252">
        <v>3.5499999999999997E-2</v>
      </c>
      <c r="F3556" s="253">
        <v>3.32E-2</v>
      </c>
      <c r="G3556" s="254">
        <f t="shared" si="106"/>
        <v>0</v>
      </c>
      <c r="H3556" s="255"/>
      <c r="I3556" s="251">
        <v>2.92E-2</v>
      </c>
      <c r="J3556" s="251">
        <v>3.0300000000000001E-2</v>
      </c>
      <c r="K3556" s="251">
        <v>3.2300000000000002E-2</v>
      </c>
      <c r="L3556" s="251">
        <v>3.5999999999999997E-2</v>
      </c>
      <c r="M3556" s="253">
        <v>3.2399999999999998E-2</v>
      </c>
      <c r="O3556" s="189">
        <f t="shared" si="107"/>
        <v>44228</v>
      </c>
    </row>
    <row r="3557" spans="1:15" x14ac:dyDescent="0.25">
      <c r="A3557" s="250">
        <v>44252</v>
      </c>
      <c r="B3557" s="251" t="s">
        <v>71</v>
      </c>
      <c r="C3557" s="252">
        <v>3.1899999999999998E-2</v>
      </c>
      <c r="D3557" s="252">
        <v>3.3500000000000002E-2</v>
      </c>
      <c r="E3557" s="252">
        <v>3.6200000000000003E-2</v>
      </c>
      <c r="F3557" s="253">
        <v>3.39E-2</v>
      </c>
      <c r="G3557" s="254">
        <f t="shared" si="106"/>
        <v>0</v>
      </c>
      <c r="H3557" s="255"/>
      <c r="I3557" s="251">
        <v>2.9600000000000001E-2</v>
      </c>
      <c r="J3557" s="251">
        <v>3.1099999999999999E-2</v>
      </c>
      <c r="K3557" s="251">
        <v>3.2899999999999999E-2</v>
      </c>
      <c r="L3557" s="251">
        <v>3.6600000000000001E-2</v>
      </c>
      <c r="M3557" s="253">
        <v>3.3099999999999997E-2</v>
      </c>
      <c r="O3557" s="189">
        <f t="shared" si="107"/>
        <v>44228</v>
      </c>
    </row>
    <row r="3558" spans="1:15" x14ac:dyDescent="0.25">
      <c r="A3558" s="250">
        <v>44253</v>
      </c>
      <c r="B3558" s="251" t="s">
        <v>71</v>
      </c>
      <c r="C3558" s="252">
        <v>3.0700000000000002E-2</v>
      </c>
      <c r="D3558" s="252">
        <v>3.2300000000000002E-2</v>
      </c>
      <c r="E3558" s="252">
        <v>3.5200000000000002E-2</v>
      </c>
      <c r="F3558" s="253">
        <v>3.27E-2</v>
      </c>
      <c r="G3558" s="254">
        <f t="shared" si="106"/>
        <v>0</v>
      </c>
      <c r="H3558" s="255"/>
      <c r="I3558" s="251">
        <v>2.86E-2</v>
      </c>
      <c r="J3558" s="251">
        <v>2.9899999999999999E-2</v>
      </c>
      <c r="K3558" s="251">
        <v>3.1800000000000002E-2</v>
      </c>
      <c r="L3558" s="251">
        <v>3.56E-2</v>
      </c>
      <c r="M3558" s="253">
        <v>3.2000000000000001E-2</v>
      </c>
      <c r="O3558" s="189">
        <f t="shared" si="107"/>
        <v>44228</v>
      </c>
    </row>
    <row r="3559" spans="1:15" x14ac:dyDescent="0.25">
      <c r="A3559" s="250">
        <v>44256</v>
      </c>
      <c r="B3559" s="251" t="s">
        <v>71</v>
      </c>
      <c r="C3559" s="252">
        <v>3.1E-2</v>
      </c>
      <c r="D3559" s="252">
        <v>3.27E-2</v>
      </c>
      <c r="E3559" s="252">
        <v>3.5400000000000001E-2</v>
      </c>
      <c r="F3559" s="253">
        <v>3.3000000000000002E-2</v>
      </c>
      <c r="G3559" s="254">
        <f t="shared" si="106"/>
        <v>0</v>
      </c>
      <c r="H3559" s="255"/>
      <c r="I3559" s="251">
        <v>2.8500000000000001E-2</v>
      </c>
      <c r="J3559" s="251">
        <v>3.0200000000000001E-2</v>
      </c>
      <c r="K3559" s="251">
        <v>3.2199999999999999E-2</v>
      </c>
      <c r="L3559" s="251">
        <v>3.5799999999999998E-2</v>
      </c>
      <c r="M3559" s="253">
        <v>3.2199999999999999E-2</v>
      </c>
      <c r="O3559" s="189">
        <f t="shared" si="107"/>
        <v>44256</v>
      </c>
    </row>
    <row r="3560" spans="1:15" x14ac:dyDescent="0.25">
      <c r="A3560" s="250">
        <v>44257</v>
      </c>
      <c r="B3560" s="251" t="s">
        <v>71</v>
      </c>
      <c r="C3560" s="252">
        <v>3.1E-2</v>
      </c>
      <c r="D3560" s="252">
        <v>3.2599999999999997E-2</v>
      </c>
      <c r="E3560" s="252">
        <v>3.5400000000000001E-2</v>
      </c>
      <c r="F3560" s="253">
        <v>3.3000000000000002E-2</v>
      </c>
      <c r="G3560" s="254">
        <f t="shared" si="106"/>
        <v>0</v>
      </c>
      <c r="H3560" s="255"/>
      <c r="I3560" s="251">
        <v>2.8799999999999999E-2</v>
      </c>
      <c r="J3560" s="251">
        <v>3.0099999999999998E-2</v>
      </c>
      <c r="K3560" s="251">
        <v>3.2000000000000001E-2</v>
      </c>
      <c r="L3560" s="251">
        <v>3.5700000000000003E-2</v>
      </c>
      <c r="M3560" s="253">
        <v>3.2199999999999999E-2</v>
      </c>
      <c r="O3560" s="189">
        <f t="shared" si="107"/>
        <v>44256</v>
      </c>
    </row>
    <row r="3561" spans="1:15" x14ac:dyDescent="0.25">
      <c r="A3561" s="250">
        <v>44258</v>
      </c>
      <c r="B3561" s="251" t="s">
        <v>71</v>
      </c>
      <c r="C3561" s="252">
        <v>3.15E-2</v>
      </c>
      <c r="D3561" s="252">
        <v>3.3000000000000002E-2</v>
      </c>
      <c r="E3561" s="252">
        <v>3.5700000000000003E-2</v>
      </c>
      <c r="F3561" s="253">
        <v>3.3399999999999999E-2</v>
      </c>
      <c r="G3561" s="254">
        <f t="shared" si="106"/>
        <v>0</v>
      </c>
      <c r="H3561" s="255"/>
      <c r="I3561" s="251">
        <v>2.9399999999999999E-2</v>
      </c>
      <c r="J3561" s="251">
        <v>3.0599999999999999E-2</v>
      </c>
      <c r="K3561" s="251">
        <v>3.2399999999999998E-2</v>
      </c>
      <c r="L3561" s="251">
        <v>3.61E-2</v>
      </c>
      <c r="M3561" s="253">
        <v>3.2599999999999997E-2</v>
      </c>
      <c r="O3561" s="189">
        <f t="shared" si="107"/>
        <v>44256</v>
      </c>
    </row>
    <row r="3562" spans="1:15" x14ac:dyDescent="0.25">
      <c r="A3562" s="250">
        <v>44259</v>
      </c>
      <c r="B3562" s="251" t="s">
        <v>71</v>
      </c>
      <c r="C3562" s="252">
        <v>3.2000000000000001E-2</v>
      </c>
      <c r="D3562" s="252">
        <v>3.3599999999999998E-2</v>
      </c>
      <c r="E3562" s="252">
        <v>3.6299999999999999E-2</v>
      </c>
      <c r="F3562" s="253">
        <v>3.4000000000000002E-2</v>
      </c>
      <c r="G3562" s="254">
        <f t="shared" si="106"/>
        <v>0</v>
      </c>
      <c r="H3562" s="255"/>
      <c r="I3562" s="251">
        <v>0.03</v>
      </c>
      <c r="J3562" s="251">
        <v>3.1099999999999999E-2</v>
      </c>
      <c r="K3562" s="251">
        <v>3.3099999999999997E-2</v>
      </c>
      <c r="L3562" s="251">
        <v>3.6700000000000003E-2</v>
      </c>
      <c r="M3562" s="253">
        <v>3.32E-2</v>
      </c>
      <c r="O3562" s="189">
        <f t="shared" si="107"/>
        <v>44256</v>
      </c>
    </row>
    <row r="3563" spans="1:15" x14ac:dyDescent="0.25">
      <c r="A3563" s="250">
        <v>44260</v>
      </c>
      <c r="B3563" s="251" t="s">
        <v>71</v>
      </c>
      <c r="C3563" s="252">
        <v>3.2099999999999997E-2</v>
      </c>
      <c r="D3563" s="252">
        <v>3.3599999999999998E-2</v>
      </c>
      <c r="E3563" s="252">
        <v>3.6400000000000002E-2</v>
      </c>
      <c r="F3563" s="253">
        <v>3.4000000000000002E-2</v>
      </c>
      <c r="G3563" s="254">
        <f t="shared" si="106"/>
        <v>0</v>
      </c>
      <c r="I3563" s="251">
        <v>2.9700000000000001E-2</v>
      </c>
      <c r="J3563" s="251">
        <v>3.1099999999999999E-2</v>
      </c>
      <c r="K3563" s="251">
        <v>3.3099999999999997E-2</v>
      </c>
      <c r="L3563" s="251">
        <v>3.6900000000000002E-2</v>
      </c>
      <c r="M3563" s="253">
        <v>3.32E-2</v>
      </c>
      <c r="O3563" s="189">
        <f t="shared" si="107"/>
        <v>44256</v>
      </c>
    </row>
    <row r="3564" spans="1:15" x14ac:dyDescent="0.25">
      <c r="A3564" s="250">
        <v>44263</v>
      </c>
      <c r="B3564" s="251" t="s">
        <v>71</v>
      </c>
      <c r="C3564" s="252">
        <v>3.2399999999999998E-2</v>
      </c>
      <c r="D3564" s="252">
        <v>3.39E-2</v>
      </c>
      <c r="E3564" s="252">
        <v>3.6900000000000002E-2</v>
      </c>
      <c r="F3564" s="253">
        <v>3.44E-2</v>
      </c>
      <c r="G3564" s="254">
        <f t="shared" si="106"/>
        <v>0</v>
      </c>
      <c r="I3564" s="251">
        <v>0.03</v>
      </c>
      <c r="J3564" s="251">
        <v>3.1300000000000001E-2</v>
      </c>
      <c r="K3564" s="251">
        <v>3.3399999999999999E-2</v>
      </c>
      <c r="L3564" s="251">
        <v>3.73E-2</v>
      </c>
      <c r="M3564" s="253">
        <v>3.3599999999999998E-2</v>
      </c>
      <c r="O3564" s="189">
        <f t="shared" si="107"/>
        <v>44256</v>
      </c>
    </row>
    <row r="3565" spans="1:15" x14ac:dyDescent="0.25">
      <c r="A3565" s="250">
        <v>44264</v>
      </c>
      <c r="B3565" s="251" t="s">
        <v>71</v>
      </c>
      <c r="C3565" s="252">
        <v>3.2199999999999999E-2</v>
      </c>
      <c r="D3565" s="252">
        <v>3.3700000000000001E-2</v>
      </c>
      <c r="E3565" s="252">
        <v>3.6900000000000002E-2</v>
      </c>
      <c r="F3565" s="253">
        <v>3.4299999999999997E-2</v>
      </c>
      <c r="G3565" s="254">
        <f t="shared" si="106"/>
        <v>0</v>
      </c>
      <c r="I3565" s="251">
        <v>2.98E-2</v>
      </c>
      <c r="J3565" s="251">
        <v>3.1199999999999999E-2</v>
      </c>
      <c r="K3565" s="251">
        <v>3.32E-2</v>
      </c>
      <c r="L3565" s="251">
        <v>3.7100000000000001E-2</v>
      </c>
      <c r="M3565" s="253">
        <v>3.3399999999999999E-2</v>
      </c>
      <c r="O3565" s="189">
        <f t="shared" si="107"/>
        <v>44256</v>
      </c>
    </row>
    <row r="3566" spans="1:15" x14ac:dyDescent="0.25">
      <c r="A3566" s="250">
        <v>44265</v>
      </c>
      <c r="B3566" s="251" t="s">
        <v>71</v>
      </c>
      <c r="C3566" s="252">
        <v>3.2000000000000001E-2</v>
      </c>
      <c r="D3566" s="252">
        <v>3.3599999999999998E-2</v>
      </c>
      <c r="E3566" s="252">
        <v>3.6700000000000003E-2</v>
      </c>
      <c r="F3566" s="253">
        <v>3.4099999999999998E-2</v>
      </c>
      <c r="G3566" s="254">
        <f t="shared" si="106"/>
        <v>0</v>
      </c>
      <c r="I3566" s="251">
        <v>2.9899999999999999E-2</v>
      </c>
      <c r="J3566" s="251">
        <v>3.1E-2</v>
      </c>
      <c r="K3566" s="251">
        <v>3.3000000000000002E-2</v>
      </c>
      <c r="L3566" s="251">
        <v>3.6999999999999998E-2</v>
      </c>
      <c r="M3566" s="253">
        <v>3.3300000000000003E-2</v>
      </c>
      <c r="O3566" s="189">
        <f t="shared" si="107"/>
        <v>44256</v>
      </c>
    </row>
    <row r="3567" spans="1:15" x14ac:dyDescent="0.25">
      <c r="A3567" s="250">
        <v>44266</v>
      </c>
      <c r="B3567" s="251" t="s">
        <v>71</v>
      </c>
      <c r="C3567" s="252">
        <v>3.2500000000000001E-2</v>
      </c>
      <c r="D3567" s="252">
        <v>3.39E-2</v>
      </c>
      <c r="E3567" s="252">
        <v>3.6999999999999998E-2</v>
      </c>
      <c r="F3567" s="253">
        <v>3.4500000000000003E-2</v>
      </c>
      <c r="G3567" s="254">
        <f t="shared" si="106"/>
        <v>0</v>
      </c>
      <c r="I3567" s="251">
        <v>3.0200000000000001E-2</v>
      </c>
      <c r="J3567" s="251">
        <v>3.1300000000000001E-2</v>
      </c>
      <c r="K3567" s="251">
        <v>3.32E-2</v>
      </c>
      <c r="L3567" s="251">
        <v>3.7199999999999997E-2</v>
      </c>
      <c r="M3567" s="253">
        <v>3.3500000000000002E-2</v>
      </c>
      <c r="O3567" s="189">
        <f t="shared" si="107"/>
        <v>44256</v>
      </c>
    </row>
    <row r="3568" spans="1:15" x14ac:dyDescent="0.25">
      <c r="A3568" s="250">
        <v>44267</v>
      </c>
      <c r="B3568" s="251" t="s">
        <v>71</v>
      </c>
      <c r="C3568" s="252">
        <v>3.3500000000000002E-2</v>
      </c>
      <c r="D3568" s="252">
        <v>3.5099999999999999E-2</v>
      </c>
      <c r="E3568" s="252">
        <v>3.8100000000000002E-2</v>
      </c>
      <c r="F3568" s="253">
        <v>3.56E-2</v>
      </c>
      <c r="G3568" s="254">
        <f t="shared" si="106"/>
        <v>0</v>
      </c>
      <c r="I3568" s="251">
        <v>3.1300000000000001E-2</v>
      </c>
      <c r="J3568" s="251">
        <v>3.2400000000000005E-2</v>
      </c>
      <c r="K3568" s="251">
        <v>3.44E-2</v>
      </c>
      <c r="L3568" s="251">
        <v>3.8300000000000001E-2</v>
      </c>
      <c r="M3568" s="253">
        <v>3.4700000000000002E-2</v>
      </c>
      <c r="O3568" s="189">
        <f t="shared" si="107"/>
        <v>44256</v>
      </c>
    </row>
    <row r="3569" spans="1:15" x14ac:dyDescent="0.25">
      <c r="A3569" s="250">
        <v>44270</v>
      </c>
      <c r="B3569" s="251" t="s">
        <v>71</v>
      </c>
      <c r="C3569" s="252">
        <v>3.3300000000000003E-2</v>
      </c>
      <c r="D3569" s="252">
        <v>3.49E-2</v>
      </c>
      <c r="E3569" s="252">
        <v>3.78E-2</v>
      </c>
      <c r="F3569" s="253">
        <v>3.5299999999999998E-2</v>
      </c>
      <c r="G3569" s="254">
        <f t="shared" si="106"/>
        <v>0</v>
      </c>
      <c r="I3569" s="251">
        <v>3.1E-2</v>
      </c>
      <c r="J3569" s="251">
        <v>3.2099999999999997E-2</v>
      </c>
      <c r="K3569" s="251">
        <v>3.4200000000000001E-2</v>
      </c>
      <c r="L3569" s="251">
        <v>3.7999999999999999E-2</v>
      </c>
      <c r="M3569" s="253">
        <v>3.44E-2</v>
      </c>
      <c r="O3569" s="189">
        <f t="shared" si="107"/>
        <v>44256</v>
      </c>
    </row>
    <row r="3570" spans="1:15" x14ac:dyDescent="0.25">
      <c r="A3570" s="250">
        <v>44271</v>
      </c>
      <c r="B3570" s="251" t="s">
        <v>71</v>
      </c>
      <c r="C3570" s="252">
        <v>3.3500000000000002E-2</v>
      </c>
      <c r="D3570" s="252">
        <v>3.5200000000000002E-2</v>
      </c>
      <c r="E3570" s="252">
        <v>3.7999999999999999E-2</v>
      </c>
      <c r="F3570" s="253">
        <v>3.56E-2</v>
      </c>
      <c r="G3570" s="254">
        <f t="shared" si="106"/>
        <v>0</v>
      </c>
      <c r="I3570" s="251">
        <v>3.1200000000000002E-2</v>
      </c>
      <c r="J3570" s="251">
        <v>3.2400000000000005E-2</v>
      </c>
      <c r="K3570" s="251">
        <v>3.44E-2</v>
      </c>
      <c r="L3570" s="251">
        <v>3.8100000000000002E-2</v>
      </c>
      <c r="M3570" s="253">
        <v>3.4599999999999999E-2</v>
      </c>
      <c r="O3570" s="189">
        <f t="shared" si="107"/>
        <v>44256</v>
      </c>
    </row>
    <row r="3571" spans="1:15" x14ac:dyDescent="0.25">
      <c r="A3571" s="250">
        <v>44272</v>
      </c>
      <c r="B3571" s="251" t="s">
        <v>71</v>
      </c>
      <c r="C3571" s="252">
        <v>3.39E-2</v>
      </c>
      <c r="D3571" s="252">
        <v>3.56E-2</v>
      </c>
      <c r="E3571" s="252">
        <v>3.8399999999999997E-2</v>
      </c>
      <c r="F3571" s="253">
        <v>3.6000000000000004E-2</v>
      </c>
      <c r="G3571" s="254">
        <f t="shared" si="106"/>
        <v>0</v>
      </c>
      <c r="I3571" s="251">
        <v>3.1699999999999999E-2</v>
      </c>
      <c r="J3571" s="251">
        <v>3.2799999999999996E-2</v>
      </c>
      <c r="K3571" s="251">
        <v>3.49E-2</v>
      </c>
      <c r="L3571" s="251">
        <v>3.8599999999999995E-2</v>
      </c>
      <c r="M3571" s="253">
        <v>3.5000000000000003E-2</v>
      </c>
      <c r="O3571" s="189">
        <f t="shared" si="107"/>
        <v>44256</v>
      </c>
    </row>
    <row r="3572" spans="1:15" x14ac:dyDescent="0.25">
      <c r="A3572" s="250">
        <v>44273</v>
      </c>
      <c r="B3572" s="251" t="s">
        <v>71</v>
      </c>
      <c r="C3572" s="252">
        <v>3.4200000000000001E-2</v>
      </c>
      <c r="D3572" s="252">
        <v>3.5900000000000001E-2</v>
      </c>
      <c r="E3572" s="252">
        <v>3.8599999999999995E-2</v>
      </c>
      <c r="F3572" s="253">
        <v>3.6200000000000003E-2</v>
      </c>
      <c r="G3572" s="254">
        <f t="shared" si="106"/>
        <v>0</v>
      </c>
      <c r="I3572" s="251">
        <v>3.1899999999999998E-2</v>
      </c>
      <c r="J3572" s="251">
        <v>3.3099999999999997E-2</v>
      </c>
      <c r="K3572" s="251">
        <v>3.5099999999999999E-2</v>
      </c>
      <c r="L3572" s="251">
        <v>3.8800000000000001E-2</v>
      </c>
      <c r="M3572" s="253">
        <v>3.5200000000000002E-2</v>
      </c>
      <c r="O3572" s="189">
        <f t="shared" si="107"/>
        <v>44256</v>
      </c>
    </row>
    <row r="3573" spans="1:15" x14ac:dyDescent="0.25">
      <c r="A3573" s="250">
        <v>44274</v>
      </c>
      <c r="B3573" s="251" t="s">
        <v>71</v>
      </c>
      <c r="C3573" s="252">
        <v>3.39E-2</v>
      </c>
      <c r="D3573" s="252">
        <v>3.56E-2</v>
      </c>
      <c r="E3573" s="252">
        <v>3.8199999999999998E-2</v>
      </c>
      <c r="F3573" s="253">
        <v>3.5900000000000001E-2</v>
      </c>
      <c r="G3573" s="254">
        <f t="shared" si="106"/>
        <v>0</v>
      </c>
      <c r="I3573" s="251">
        <v>3.1300000000000001E-2</v>
      </c>
      <c r="J3573" s="251">
        <v>3.2799999999999996E-2</v>
      </c>
      <c r="K3573" s="251">
        <v>3.4799999999999998E-2</v>
      </c>
      <c r="L3573" s="251">
        <v>3.8399999999999997E-2</v>
      </c>
      <c r="M3573" s="253">
        <v>3.49E-2</v>
      </c>
      <c r="O3573" s="189">
        <f t="shared" si="107"/>
        <v>44256</v>
      </c>
    </row>
    <row r="3574" spans="1:15" x14ac:dyDescent="0.25">
      <c r="A3574" s="250">
        <v>44277</v>
      </c>
      <c r="B3574" s="251" t="s">
        <v>71</v>
      </c>
      <c r="C3574" s="252">
        <v>3.3099999999999997E-2</v>
      </c>
      <c r="D3574" s="252">
        <v>3.49E-2</v>
      </c>
      <c r="E3574" s="252">
        <v>3.7400000000000003E-2</v>
      </c>
      <c r="F3574" s="253">
        <v>3.5099999999999999E-2</v>
      </c>
      <c r="G3574" s="254">
        <f t="shared" si="106"/>
        <v>0</v>
      </c>
      <c r="I3574" s="251">
        <v>3.0700000000000002E-2</v>
      </c>
      <c r="J3574" s="251">
        <v>3.2000000000000001E-2</v>
      </c>
      <c r="K3574" s="251">
        <v>3.4099999999999998E-2</v>
      </c>
      <c r="L3574" s="251">
        <v>3.7699999999999997E-2</v>
      </c>
      <c r="M3574" s="253">
        <v>3.4200000000000001E-2</v>
      </c>
      <c r="O3574" s="189">
        <f t="shared" si="107"/>
        <v>44256</v>
      </c>
    </row>
    <row r="3575" spans="1:15" x14ac:dyDescent="0.25">
      <c r="A3575" s="250">
        <v>44278</v>
      </c>
      <c r="B3575" s="251" t="s">
        <v>71</v>
      </c>
      <c r="C3575" s="252">
        <v>3.2899999999999999E-2</v>
      </c>
      <c r="D3575" s="252">
        <v>3.4500000000000003E-2</v>
      </c>
      <c r="E3575" s="252">
        <v>3.7199999999999997E-2</v>
      </c>
      <c r="F3575" s="253">
        <v>3.49E-2</v>
      </c>
      <c r="G3575" s="254">
        <f t="shared" si="106"/>
        <v>0</v>
      </c>
      <c r="I3575" s="251">
        <v>3.0300000000000001E-2</v>
      </c>
      <c r="J3575" s="251">
        <v>3.1800000000000002E-2</v>
      </c>
      <c r="K3575" s="251">
        <v>3.3700000000000001E-2</v>
      </c>
      <c r="L3575" s="251">
        <v>3.7400000000000003E-2</v>
      </c>
      <c r="M3575" s="253">
        <v>3.39E-2</v>
      </c>
      <c r="O3575" s="189">
        <f t="shared" si="107"/>
        <v>44256</v>
      </c>
    </row>
    <row r="3576" spans="1:15" x14ac:dyDescent="0.25">
      <c r="A3576" s="250">
        <v>44279</v>
      </c>
      <c r="B3576" s="251" t="s">
        <v>71</v>
      </c>
      <c r="C3576" s="252">
        <v>3.2500000000000001E-2</v>
      </c>
      <c r="D3576" s="252">
        <v>3.4200000000000001E-2</v>
      </c>
      <c r="E3576" s="252">
        <v>3.6900000000000002E-2</v>
      </c>
      <c r="F3576" s="253">
        <v>3.4500000000000003E-2</v>
      </c>
      <c r="G3576" s="254">
        <f t="shared" si="106"/>
        <v>0</v>
      </c>
      <c r="I3576" s="251">
        <v>0.03</v>
      </c>
      <c r="J3576" s="251">
        <v>3.1399999999999997E-2</v>
      </c>
      <c r="K3576" s="251">
        <v>3.3500000000000002E-2</v>
      </c>
      <c r="L3576" s="251">
        <v>3.7199999999999997E-2</v>
      </c>
      <c r="M3576" s="253">
        <v>3.3599999999999998E-2</v>
      </c>
      <c r="O3576" s="189">
        <f t="shared" si="107"/>
        <v>44256</v>
      </c>
    </row>
    <row r="3577" spans="1:15" x14ac:dyDescent="0.25">
      <c r="A3577" s="250">
        <v>44280</v>
      </c>
      <c r="B3577" s="251" t="s">
        <v>71</v>
      </c>
      <c r="C3577" s="252">
        <v>3.27E-2</v>
      </c>
      <c r="D3577" s="252">
        <v>3.4500000000000003E-2</v>
      </c>
      <c r="E3577" s="252">
        <v>3.7100000000000001E-2</v>
      </c>
      <c r="F3577" s="253">
        <v>3.4799999999999998E-2</v>
      </c>
      <c r="G3577" s="254">
        <f t="shared" si="106"/>
        <v>0</v>
      </c>
      <c r="I3577" s="251">
        <v>3.0200000000000001E-2</v>
      </c>
      <c r="J3577" s="251">
        <v>3.1600000000000003E-2</v>
      </c>
      <c r="K3577" s="251">
        <v>3.3700000000000001E-2</v>
      </c>
      <c r="L3577" s="251">
        <v>3.7400000000000003E-2</v>
      </c>
      <c r="M3577" s="253">
        <v>3.3799999999999997E-2</v>
      </c>
      <c r="O3577" s="189">
        <f t="shared" si="107"/>
        <v>44256</v>
      </c>
    </row>
    <row r="3578" spans="1:15" x14ac:dyDescent="0.25">
      <c r="A3578" s="250">
        <v>44281</v>
      </c>
      <c r="B3578" s="251" t="s">
        <v>71</v>
      </c>
      <c r="C3578" s="252">
        <v>3.3000000000000002E-2</v>
      </c>
      <c r="D3578" s="252">
        <v>3.4700000000000002E-2</v>
      </c>
      <c r="E3578" s="252">
        <v>3.73E-2</v>
      </c>
      <c r="F3578" s="253">
        <v>3.5000000000000003E-2</v>
      </c>
      <c r="G3578" s="254">
        <f t="shared" si="106"/>
        <v>0</v>
      </c>
      <c r="I3578" s="251">
        <v>3.0599999999999999E-2</v>
      </c>
      <c r="J3578" s="251">
        <v>3.1899999999999998E-2</v>
      </c>
      <c r="K3578" s="251">
        <v>3.39E-2</v>
      </c>
      <c r="L3578" s="251">
        <v>3.7600000000000001E-2</v>
      </c>
      <c r="M3578" s="253">
        <v>3.4099999999999998E-2</v>
      </c>
      <c r="O3578" s="189">
        <f t="shared" si="107"/>
        <v>44256</v>
      </c>
    </row>
    <row r="3579" spans="1:15" x14ac:dyDescent="0.25">
      <c r="A3579" s="250">
        <v>44284</v>
      </c>
      <c r="B3579" s="251" t="s">
        <v>71</v>
      </c>
      <c r="C3579" s="252">
        <v>3.3500000000000002E-2</v>
      </c>
      <c r="D3579" s="252">
        <v>3.5200000000000002E-2</v>
      </c>
      <c r="E3579" s="252">
        <v>3.7900000000000003E-2</v>
      </c>
      <c r="F3579" s="253">
        <v>3.5499999999999997E-2</v>
      </c>
      <c r="G3579" s="254">
        <f t="shared" si="106"/>
        <v>0</v>
      </c>
      <c r="I3579" s="251">
        <v>3.0800000000000001E-2</v>
      </c>
      <c r="J3579" s="251">
        <v>3.2399999999999998E-2</v>
      </c>
      <c r="K3579" s="251">
        <v>3.44E-2</v>
      </c>
      <c r="L3579" s="251">
        <v>3.8100000000000002E-2</v>
      </c>
      <c r="M3579" s="253">
        <v>3.4500000000000003E-2</v>
      </c>
      <c r="O3579" s="189">
        <f t="shared" si="107"/>
        <v>44256</v>
      </c>
    </row>
    <row r="3580" spans="1:15" x14ac:dyDescent="0.25">
      <c r="A3580" s="250">
        <v>44285</v>
      </c>
      <c r="B3580" s="251" t="s">
        <v>71</v>
      </c>
      <c r="C3580" s="252">
        <v>3.3000000000000002E-2</v>
      </c>
      <c r="D3580" s="252">
        <v>3.4700000000000002E-2</v>
      </c>
      <c r="E3580" s="252">
        <v>3.7499999999999999E-2</v>
      </c>
      <c r="F3580" s="253">
        <v>3.5099999999999999E-2</v>
      </c>
      <c r="G3580" s="254">
        <f t="shared" si="106"/>
        <v>0</v>
      </c>
      <c r="I3580" s="251">
        <v>3.04E-2</v>
      </c>
      <c r="J3580" s="251">
        <v>3.2000000000000001E-2</v>
      </c>
      <c r="K3580" s="251">
        <v>3.39E-2</v>
      </c>
      <c r="L3580" s="251">
        <v>3.7699999999999997E-2</v>
      </c>
      <c r="M3580" s="253">
        <v>3.4099999999999998E-2</v>
      </c>
      <c r="O3580" s="189">
        <f t="shared" si="107"/>
        <v>44256</v>
      </c>
    </row>
    <row r="3581" spans="1:15" x14ac:dyDescent="0.25">
      <c r="A3581" s="250">
        <v>44286</v>
      </c>
      <c r="B3581" s="251" t="s">
        <v>71</v>
      </c>
      <c r="C3581" s="252">
        <v>3.3099999999999997E-2</v>
      </c>
      <c r="D3581" s="252">
        <v>3.49E-2</v>
      </c>
      <c r="E3581" s="252">
        <v>3.7499999999999999E-2</v>
      </c>
      <c r="F3581" s="253">
        <v>3.5200000000000002E-2</v>
      </c>
      <c r="G3581" s="254">
        <f t="shared" si="106"/>
        <v>0</v>
      </c>
      <c r="I3581" s="251">
        <v>3.04E-2</v>
      </c>
      <c r="J3581" s="251">
        <v>3.2099999999999997E-2</v>
      </c>
      <c r="K3581" s="251">
        <v>3.4099999999999998E-2</v>
      </c>
      <c r="L3581" s="251">
        <v>3.7699999999999997E-2</v>
      </c>
      <c r="M3581" s="253">
        <v>3.4200000000000001E-2</v>
      </c>
      <c r="O3581" s="189">
        <f t="shared" si="107"/>
        <v>44256</v>
      </c>
    </row>
    <row r="3582" spans="1:15" x14ac:dyDescent="0.25">
      <c r="A3582" s="250">
        <v>44287</v>
      </c>
      <c r="B3582" s="251" t="s">
        <v>71</v>
      </c>
      <c r="C3582" s="252">
        <v>3.2000000000000001E-2</v>
      </c>
      <c r="D3582" s="252">
        <v>3.3799999999999997E-2</v>
      </c>
      <c r="E3582" s="252">
        <v>3.6499999999999998E-2</v>
      </c>
      <c r="F3582" s="253">
        <v>3.4099999999999998E-2</v>
      </c>
      <c r="G3582" s="254">
        <f t="shared" si="106"/>
        <v>0</v>
      </c>
      <c r="I3582" s="251">
        <v>2.9100000000000001E-2</v>
      </c>
      <c r="J3582" s="251">
        <v>3.09E-2</v>
      </c>
      <c r="K3582" s="251">
        <v>3.3000000000000002E-2</v>
      </c>
      <c r="L3582" s="251">
        <v>3.6700000000000003E-2</v>
      </c>
      <c r="M3582" s="253">
        <v>3.3099999999999997E-2</v>
      </c>
      <c r="O3582" s="189">
        <f t="shared" si="107"/>
        <v>44287</v>
      </c>
    </row>
    <row r="3583" spans="1:15" x14ac:dyDescent="0.25">
      <c r="A3583" s="250">
        <v>44291</v>
      </c>
      <c r="B3583" s="251" t="s">
        <v>71</v>
      </c>
      <c r="C3583" s="252">
        <v>3.2000000000000001E-2</v>
      </c>
      <c r="D3583" s="252">
        <v>3.3799999999999997E-2</v>
      </c>
      <c r="E3583" s="252">
        <v>3.6299999999999999E-2</v>
      </c>
      <c r="F3583" s="253">
        <v>3.4000000000000002E-2</v>
      </c>
      <c r="G3583" s="254">
        <f t="shared" si="106"/>
        <v>0</v>
      </c>
      <c r="I3583" s="251">
        <v>2.9399999999999999E-2</v>
      </c>
      <c r="J3583" s="251">
        <v>3.09E-2</v>
      </c>
      <c r="K3583" s="251">
        <v>3.3099999999999997E-2</v>
      </c>
      <c r="L3583" s="251">
        <v>3.6600000000000001E-2</v>
      </c>
      <c r="M3583" s="253">
        <v>3.3099999999999997E-2</v>
      </c>
      <c r="O3583" s="189">
        <f t="shared" si="107"/>
        <v>44287</v>
      </c>
    </row>
    <row r="3584" spans="1:15" x14ac:dyDescent="0.25">
      <c r="A3584" s="250">
        <v>44292</v>
      </c>
      <c r="B3584" s="251" t="s">
        <v>71</v>
      </c>
      <c r="C3584" s="252">
        <v>3.15E-2</v>
      </c>
      <c r="D3584" s="252">
        <v>3.3300000000000003E-2</v>
      </c>
      <c r="E3584" s="252">
        <v>3.5900000000000001E-2</v>
      </c>
      <c r="F3584" s="253">
        <v>3.3599999999999998E-2</v>
      </c>
      <c r="G3584" s="254">
        <f t="shared" si="106"/>
        <v>0</v>
      </c>
      <c r="I3584" s="251">
        <v>2.92E-2</v>
      </c>
      <c r="J3584" s="251">
        <v>3.0599999999999999E-2</v>
      </c>
      <c r="K3584" s="251">
        <v>3.2599999999999997E-2</v>
      </c>
      <c r="L3584" s="251">
        <v>3.6200000000000003E-2</v>
      </c>
      <c r="M3584" s="253">
        <v>3.27E-2</v>
      </c>
      <c r="O3584" s="189">
        <f t="shared" si="107"/>
        <v>44287</v>
      </c>
    </row>
    <row r="3585" spans="1:15" x14ac:dyDescent="0.25">
      <c r="A3585" s="250">
        <v>44293</v>
      </c>
      <c r="B3585" s="251" t="s">
        <v>71</v>
      </c>
      <c r="C3585" s="252">
        <v>3.1699999999999999E-2</v>
      </c>
      <c r="D3585" s="252">
        <v>3.3399999999999999E-2</v>
      </c>
      <c r="E3585" s="252">
        <v>3.5999999999999997E-2</v>
      </c>
      <c r="F3585" s="253">
        <v>3.3700000000000001E-2</v>
      </c>
      <c r="G3585" s="254">
        <f t="shared" si="106"/>
        <v>0</v>
      </c>
      <c r="I3585" s="251">
        <v>2.9600000000000001E-2</v>
      </c>
      <c r="J3585" s="251">
        <v>3.0700000000000002E-2</v>
      </c>
      <c r="K3585" s="251">
        <v>3.27E-2</v>
      </c>
      <c r="L3585" s="251">
        <v>3.6400000000000002E-2</v>
      </c>
      <c r="M3585" s="253">
        <v>3.2899999999999999E-2</v>
      </c>
      <c r="O3585" s="189">
        <f t="shared" si="107"/>
        <v>44287</v>
      </c>
    </row>
    <row r="3586" spans="1:15" x14ac:dyDescent="0.25">
      <c r="A3586" s="250">
        <v>44294</v>
      </c>
      <c r="B3586" s="251" t="s">
        <v>71</v>
      </c>
      <c r="C3586" s="252">
        <v>3.1399999999999997E-2</v>
      </c>
      <c r="D3586" s="252">
        <v>3.3300000000000003E-2</v>
      </c>
      <c r="E3586" s="252">
        <v>3.5799999999999998E-2</v>
      </c>
      <c r="F3586" s="253">
        <v>3.3500000000000002E-2</v>
      </c>
      <c r="G3586" s="254">
        <f t="shared" si="106"/>
        <v>0</v>
      </c>
      <c r="I3586" s="251">
        <v>2.93E-2</v>
      </c>
      <c r="J3586" s="251">
        <v>3.0499999999999999E-2</v>
      </c>
      <c r="K3586" s="251">
        <v>3.2599999999999997E-2</v>
      </c>
      <c r="L3586" s="251">
        <v>3.6200000000000003E-2</v>
      </c>
      <c r="M3586" s="253">
        <v>3.27E-2</v>
      </c>
      <c r="O3586" s="189">
        <f t="shared" si="107"/>
        <v>44287</v>
      </c>
    </row>
    <row r="3587" spans="1:15" x14ac:dyDescent="0.25">
      <c r="A3587" s="250">
        <v>44295</v>
      </c>
      <c r="B3587" s="251" t="s">
        <v>71</v>
      </c>
      <c r="C3587" s="252">
        <v>3.1600000000000003E-2</v>
      </c>
      <c r="D3587" s="252">
        <v>3.3300000000000003E-2</v>
      </c>
      <c r="E3587" s="252">
        <v>3.5999999999999997E-2</v>
      </c>
      <c r="F3587" s="253">
        <v>3.3599999999999998E-2</v>
      </c>
      <c r="G3587" s="254">
        <f t="shared" si="106"/>
        <v>0</v>
      </c>
      <c r="I3587" s="251">
        <v>2.92E-2</v>
      </c>
      <c r="J3587" s="251">
        <v>3.0599999999999999E-2</v>
      </c>
      <c r="K3587" s="251">
        <v>3.2599999999999997E-2</v>
      </c>
      <c r="L3587" s="251">
        <v>3.6299999999999999E-2</v>
      </c>
      <c r="M3587" s="253">
        <v>3.27E-2</v>
      </c>
      <c r="O3587" s="189">
        <f t="shared" si="107"/>
        <v>44287</v>
      </c>
    </row>
    <row r="3588" spans="1:15" x14ac:dyDescent="0.25">
      <c r="A3588" s="250">
        <v>44298</v>
      </c>
      <c r="B3588" s="251" t="s">
        <v>71</v>
      </c>
      <c r="C3588" s="252">
        <v>3.1600000000000003E-2</v>
      </c>
      <c r="D3588" s="252">
        <v>3.3399999999999999E-2</v>
      </c>
      <c r="E3588" s="252">
        <v>3.5999999999999997E-2</v>
      </c>
      <c r="F3588" s="253">
        <v>3.3700000000000001E-2</v>
      </c>
      <c r="G3588" s="254">
        <f t="shared" si="106"/>
        <v>0</v>
      </c>
      <c r="I3588" s="251">
        <v>2.93E-2</v>
      </c>
      <c r="J3588" s="251">
        <v>3.0599999999999999E-2</v>
      </c>
      <c r="K3588" s="251">
        <v>3.27E-2</v>
      </c>
      <c r="L3588" s="251">
        <v>3.6400000000000002E-2</v>
      </c>
      <c r="M3588" s="253">
        <v>3.2800000000000003E-2</v>
      </c>
      <c r="O3588" s="189">
        <f t="shared" si="107"/>
        <v>44287</v>
      </c>
    </row>
    <row r="3589" spans="1:15" x14ac:dyDescent="0.25">
      <c r="A3589" s="250">
        <v>44299</v>
      </c>
      <c r="B3589" s="251" t="s">
        <v>71</v>
      </c>
      <c r="C3589" s="252">
        <v>3.1300000000000001E-2</v>
      </c>
      <c r="D3589" s="252">
        <v>3.3000000000000002E-2</v>
      </c>
      <c r="E3589" s="252">
        <v>3.5700000000000003E-2</v>
      </c>
      <c r="F3589" s="253">
        <v>3.3300000000000003E-2</v>
      </c>
      <c r="G3589" s="254">
        <f t="shared" si="106"/>
        <v>0</v>
      </c>
      <c r="I3589" s="251">
        <v>2.8899999999999999E-2</v>
      </c>
      <c r="J3589" s="251">
        <v>3.0300000000000001E-2</v>
      </c>
      <c r="K3589" s="251">
        <v>3.2300000000000002E-2</v>
      </c>
      <c r="L3589" s="251">
        <v>3.61E-2</v>
      </c>
      <c r="M3589" s="253">
        <v>3.2399999999999998E-2</v>
      </c>
      <c r="O3589" s="189">
        <f t="shared" si="107"/>
        <v>44287</v>
      </c>
    </row>
    <row r="3590" spans="1:15" x14ac:dyDescent="0.25">
      <c r="A3590" s="250">
        <v>44300</v>
      </c>
      <c r="B3590" s="251" t="s">
        <v>71</v>
      </c>
      <c r="C3590" s="252">
        <v>3.1300000000000001E-2</v>
      </c>
      <c r="D3590" s="252">
        <v>3.3099999999999997E-2</v>
      </c>
      <c r="E3590" s="252">
        <v>3.5799999999999998E-2</v>
      </c>
      <c r="F3590" s="253">
        <v>3.3399999999999999E-2</v>
      </c>
      <c r="G3590" s="254">
        <f t="shared" si="106"/>
        <v>0</v>
      </c>
      <c r="I3590" s="251">
        <v>2.9000000000000001E-2</v>
      </c>
      <c r="J3590" s="251">
        <v>3.0300000000000001E-2</v>
      </c>
      <c r="K3590" s="251">
        <v>3.2399999999999998E-2</v>
      </c>
      <c r="L3590" s="251">
        <v>3.6200000000000003E-2</v>
      </c>
      <c r="M3590" s="253">
        <v>3.2500000000000001E-2</v>
      </c>
      <c r="O3590" s="189">
        <f t="shared" si="107"/>
        <v>44287</v>
      </c>
    </row>
    <row r="3591" spans="1:15" x14ac:dyDescent="0.25">
      <c r="A3591" s="250">
        <v>44301</v>
      </c>
      <c r="B3591" s="251" t="s">
        <v>71</v>
      </c>
      <c r="C3591" s="252">
        <v>3.0300000000000001E-2</v>
      </c>
      <c r="D3591" s="252">
        <v>3.2000000000000001E-2</v>
      </c>
      <c r="E3591" s="252">
        <v>3.4700000000000002E-2</v>
      </c>
      <c r="F3591" s="253">
        <v>3.2300000000000002E-2</v>
      </c>
      <c r="G3591" s="254">
        <f t="shared" si="106"/>
        <v>0</v>
      </c>
      <c r="I3591" s="251">
        <v>2.7799999999999998E-2</v>
      </c>
      <c r="J3591" s="251">
        <v>2.92E-2</v>
      </c>
      <c r="K3591" s="251">
        <v>3.1300000000000001E-2</v>
      </c>
      <c r="L3591" s="251">
        <v>3.5099999999999999E-2</v>
      </c>
      <c r="M3591" s="253">
        <v>3.1399999999999997E-2</v>
      </c>
      <c r="O3591" s="189">
        <f t="shared" si="107"/>
        <v>44287</v>
      </c>
    </row>
    <row r="3592" spans="1:15" x14ac:dyDescent="0.25">
      <c r="A3592" s="250">
        <v>44302</v>
      </c>
      <c r="B3592" s="251" t="s">
        <v>71</v>
      </c>
      <c r="C3592" s="252">
        <v>3.09E-2</v>
      </c>
      <c r="D3592" s="252">
        <v>3.2599999999999997E-2</v>
      </c>
      <c r="E3592" s="252">
        <v>3.5200000000000002E-2</v>
      </c>
      <c r="F3592" s="253">
        <v>3.2899999999999999E-2</v>
      </c>
      <c r="G3592" s="254">
        <f t="shared" si="106"/>
        <v>0</v>
      </c>
      <c r="I3592" s="251">
        <v>2.8500000000000001E-2</v>
      </c>
      <c r="J3592" s="251">
        <v>2.98E-2</v>
      </c>
      <c r="K3592" s="251">
        <v>3.2000000000000001E-2</v>
      </c>
      <c r="L3592" s="251">
        <v>3.56E-2</v>
      </c>
      <c r="M3592" s="253">
        <v>3.2000000000000001E-2</v>
      </c>
      <c r="O3592" s="189">
        <f t="shared" si="107"/>
        <v>44287</v>
      </c>
    </row>
    <row r="3593" spans="1:15" x14ac:dyDescent="0.25">
      <c r="A3593" s="250">
        <v>44305</v>
      </c>
      <c r="B3593" s="251" t="s">
        <v>71</v>
      </c>
      <c r="C3593" s="252">
        <v>3.1300000000000001E-2</v>
      </c>
      <c r="D3593" s="252">
        <v>3.2899999999999999E-2</v>
      </c>
      <c r="E3593" s="252">
        <v>3.56E-2</v>
      </c>
      <c r="F3593" s="253">
        <v>3.3300000000000003E-2</v>
      </c>
      <c r="G3593" s="254">
        <f t="shared" si="106"/>
        <v>0</v>
      </c>
      <c r="I3593" s="251">
        <v>2.9000000000000001E-2</v>
      </c>
      <c r="J3593" s="251">
        <v>3.0300000000000001E-2</v>
      </c>
      <c r="K3593" s="251">
        <v>3.2399999999999998E-2</v>
      </c>
      <c r="L3593" s="251">
        <v>3.5999999999999997E-2</v>
      </c>
      <c r="M3593" s="253">
        <v>3.2500000000000001E-2</v>
      </c>
      <c r="O3593" s="189">
        <f t="shared" si="107"/>
        <v>44287</v>
      </c>
    </row>
    <row r="3594" spans="1:15" x14ac:dyDescent="0.25">
      <c r="A3594" s="250">
        <v>44306</v>
      </c>
      <c r="B3594" s="251" t="s">
        <v>71</v>
      </c>
      <c r="C3594" s="252">
        <v>3.1E-2</v>
      </c>
      <c r="D3594" s="252">
        <v>3.27E-2</v>
      </c>
      <c r="E3594" s="252">
        <v>3.5299999999999998E-2</v>
      </c>
      <c r="F3594" s="253">
        <v>3.3000000000000002E-2</v>
      </c>
      <c r="G3594" s="254">
        <f t="shared" si="106"/>
        <v>0</v>
      </c>
      <c r="I3594" s="251">
        <v>2.87E-2</v>
      </c>
      <c r="J3594" s="251">
        <v>0.03</v>
      </c>
      <c r="K3594" s="251">
        <v>3.2199999999999999E-2</v>
      </c>
      <c r="L3594" s="251">
        <v>3.5799999999999998E-2</v>
      </c>
      <c r="M3594" s="253">
        <v>3.2199999999999999E-2</v>
      </c>
      <c r="O3594" s="189">
        <f t="shared" si="107"/>
        <v>44287</v>
      </c>
    </row>
    <row r="3595" spans="1:15" x14ac:dyDescent="0.25">
      <c r="A3595" s="250">
        <v>44307</v>
      </c>
      <c r="B3595" s="251" t="s">
        <v>71</v>
      </c>
      <c r="C3595" s="252">
        <v>3.1099999999999999E-2</v>
      </c>
      <c r="D3595" s="252">
        <v>3.27E-2</v>
      </c>
      <c r="E3595" s="252">
        <v>3.5400000000000001E-2</v>
      </c>
      <c r="F3595" s="253">
        <v>3.3099999999999997E-2</v>
      </c>
      <c r="G3595" s="254">
        <f t="shared" si="106"/>
        <v>0</v>
      </c>
      <c r="I3595" s="251">
        <v>2.87E-2</v>
      </c>
      <c r="J3595" s="251">
        <v>3.0099999999999998E-2</v>
      </c>
      <c r="K3595" s="251">
        <v>3.2199999999999999E-2</v>
      </c>
      <c r="L3595" s="251">
        <v>3.5799999999999998E-2</v>
      </c>
      <c r="M3595" s="253">
        <v>3.2300000000000002E-2</v>
      </c>
      <c r="O3595" s="189">
        <f t="shared" si="107"/>
        <v>44287</v>
      </c>
    </row>
    <row r="3596" spans="1:15" x14ac:dyDescent="0.25">
      <c r="A3596" s="250">
        <v>44308</v>
      </c>
      <c r="B3596" s="251" t="s">
        <v>71</v>
      </c>
      <c r="C3596" s="252">
        <v>3.09E-2</v>
      </c>
      <c r="D3596" s="252">
        <v>3.2399999999999998E-2</v>
      </c>
      <c r="E3596" s="252">
        <v>3.5200000000000002E-2</v>
      </c>
      <c r="F3596" s="253">
        <v>3.2800000000000003E-2</v>
      </c>
      <c r="G3596" s="254">
        <f t="shared" si="106"/>
        <v>0</v>
      </c>
      <c r="I3596" s="251">
        <v>2.86E-2</v>
      </c>
      <c r="J3596" s="251">
        <v>2.9899999999999999E-2</v>
      </c>
      <c r="K3596" s="251">
        <v>3.1899999999999998E-2</v>
      </c>
      <c r="L3596" s="251">
        <v>3.56E-2</v>
      </c>
      <c r="M3596" s="253">
        <v>3.2000000000000001E-2</v>
      </c>
      <c r="O3596" s="189">
        <f t="shared" si="107"/>
        <v>44287</v>
      </c>
    </row>
    <row r="3597" spans="1:15" x14ac:dyDescent="0.25">
      <c r="A3597" s="250">
        <v>44309</v>
      </c>
      <c r="B3597" s="251" t="s">
        <v>71</v>
      </c>
      <c r="C3597" s="252">
        <v>3.1E-2</v>
      </c>
      <c r="D3597" s="252">
        <v>3.2500000000000001E-2</v>
      </c>
      <c r="E3597" s="252">
        <v>3.5299999999999998E-2</v>
      </c>
      <c r="F3597" s="253">
        <v>3.2899999999999999E-2</v>
      </c>
      <c r="G3597" s="254">
        <f t="shared" ref="G3597:G3660" si="108">IF(ROUND(AVERAGE(B3597:E3597)-F3597,4)=0,0,1)</f>
        <v>0</v>
      </c>
      <c r="I3597" s="251">
        <v>2.8799999999999999E-2</v>
      </c>
      <c r="J3597" s="251">
        <v>0.03</v>
      </c>
      <c r="K3597" s="251">
        <v>3.2000000000000001E-2</v>
      </c>
      <c r="L3597" s="251">
        <v>3.5700000000000003E-2</v>
      </c>
      <c r="M3597" s="253">
        <v>3.2099999999999997E-2</v>
      </c>
      <c r="O3597" s="189">
        <f t="shared" si="107"/>
        <v>44287</v>
      </c>
    </row>
    <row r="3598" spans="1:15" x14ac:dyDescent="0.25">
      <c r="A3598" s="250">
        <v>44312</v>
      </c>
      <c r="B3598" s="251" t="s">
        <v>71</v>
      </c>
      <c r="C3598" s="252">
        <v>3.0800000000000001E-2</v>
      </c>
      <c r="D3598" s="252">
        <v>3.2399999999999998E-2</v>
      </c>
      <c r="E3598" s="252">
        <v>3.5200000000000002E-2</v>
      </c>
      <c r="F3598" s="253">
        <v>3.2800000000000003E-2</v>
      </c>
      <c r="G3598" s="254">
        <f t="shared" si="108"/>
        <v>0</v>
      </c>
      <c r="I3598" s="251">
        <v>2.87E-2</v>
      </c>
      <c r="J3598" s="251">
        <v>2.98E-2</v>
      </c>
      <c r="K3598" s="251">
        <v>3.1899999999999998E-2</v>
      </c>
      <c r="L3598" s="251">
        <v>3.56E-2</v>
      </c>
      <c r="M3598" s="253">
        <v>3.2000000000000001E-2</v>
      </c>
      <c r="O3598" s="189">
        <f t="shared" ref="O3598:O3661" si="109">DATE(YEAR(A3598),MONTH(A3598),1)</f>
        <v>44287</v>
      </c>
    </row>
    <row r="3599" spans="1:15" x14ac:dyDescent="0.25">
      <c r="A3599" s="250">
        <v>44313</v>
      </c>
      <c r="B3599" s="251" t="s">
        <v>71</v>
      </c>
      <c r="C3599" s="252">
        <v>3.1199999999999999E-2</v>
      </c>
      <c r="D3599" s="252">
        <v>3.3000000000000002E-2</v>
      </c>
      <c r="E3599" s="252">
        <v>3.5700000000000003E-2</v>
      </c>
      <c r="F3599" s="253">
        <v>3.3300000000000003E-2</v>
      </c>
      <c r="G3599" s="254">
        <f t="shared" si="108"/>
        <v>0</v>
      </c>
      <c r="I3599" s="251">
        <v>2.9100000000000001E-2</v>
      </c>
      <c r="J3599" s="251">
        <v>3.0300000000000001E-2</v>
      </c>
      <c r="K3599" s="251">
        <v>3.2399999999999998E-2</v>
      </c>
      <c r="L3599" s="251">
        <v>3.5999999999999997E-2</v>
      </c>
      <c r="M3599" s="253">
        <v>3.2500000000000001E-2</v>
      </c>
      <c r="O3599" s="189">
        <f t="shared" si="109"/>
        <v>44287</v>
      </c>
    </row>
    <row r="3600" spans="1:15" x14ac:dyDescent="0.25">
      <c r="A3600" s="250">
        <v>44314</v>
      </c>
      <c r="B3600" s="251" t="s">
        <v>71</v>
      </c>
      <c r="C3600" s="252">
        <v>3.1300000000000001E-2</v>
      </c>
      <c r="D3600" s="252">
        <v>3.3000000000000002E-2</v>
      </c>
      <c r="E3600" s="252">
        <v>3.5700000000000003E-2</v>
      </c>
      <c r="F3600" s="253">
        <v>3.3300000000000003E-2</v>
      </c>
      <c r="G3600" s="254">
        <f t="shared" si="108"/>
        <v>0</v>
      </c>
      <c r="I3600" s="251">
        <v>2.92E-2</v>
      </c>
      <c r="J3600" s="251">
        <v>3.04E-2</v>
      </c>
      <c r="K3600" s="251">
        <v>3.2500000000000001E-2</v>
      </c>
      <c r="L3600" s="251">
        <v>3.61E-2</v>
      </c>
      <c r="M3600" s="253">
        <v>3.2599999999999997E-2</v>
      </c>
      <c r="O3600" s="189">
        <f t="shared" si="109"/>
        <v>44287</v>
      </c>
    </row>
    <row r="3601" spans="1:15" x14ac:dyDescent="0.25">
      <c r="A3601" s="250">
        <v>44315</v>
      </c>
      <c r="B3601" s="251" t="s">
        <v>71</v>
      </c>
      <c r="C3601" s="252">
        <v>3.1399999999999997E-2</v>
      </c>
      <c r="D3601" s="252">
        <v>3.3099999999999997E-2</v>
      </c>
      <c r="E3601" s="252">
        <v>3.5799999999999998E-2</v>
      </c>
      <c r="F3601" s="253">
        <v>3.3399999999999999E-2</v>
      </c>
      <c r="G3601" s="254">
        <f t="shared" si="108"/>
        <v>0</v>
      </c>
      <c r="I3601" s="251">
        <v>2.92E-2</v>
      </c>
      <c r="J3601" s="251">
        <v>3.0499999999999999E-2</v>
      </c>
      <c r="K3601" s="251">
        <v>3.2599999999999997E-2</v>
      </c>
      <c r="L3601" s="251">
        <v>3.6200000000000003E-2</v>
      </c>
      <c r="M3601" s="253">
        <v>3.2599999999999997E-2</v>
      </c>
      <c r="O3601" s="189">
        <f t="shared" si="109"/>
        <v>44287</v>
      </c>
    </row>
    <row r="3602" spans="1:15" x14ac:dyDescent="0.25">
      <c r="A3602" s="250">
        <v>44316</v>
      </c>
      <c r="B3602" s="251" t="s">
        <v>71</v>
      </c>
      <c r="C3602" s="252">
        <v>3.1399999999999997E-2</v>
      </c>
      <c r="D3602" s="252">
        <v>3.3099999999999997E-2</v>
      </c>
      <c r="E3602" s="252">
        <v>3.56E-2</v>
      </c>
      <c r="F3602" s="253">
        <v>3.3399999999999999E-2</v>
      </c>
      <c r="G3602" s="254">
        <f t="shared" si="108"/>
        <v>0</v>
      </c>
      <c r="I3602" s="251">
        <v>2.9399999999999999E-2</v>
      </c>
      <c r="J3602" s="251">
        <v>3.0499999999999999E-2</v>
      </c>
      <c r="K3602" s="251">
        <v>3.2599999999999997E-2</v>
      </c>
      <c r="L3602" s="251">
        <v>3.61E-2</v>
      </c>
      <c r="M3602" s="253">
        <v>3.27E-2</v>
      </c>
      <c r="O3602" s="189">
        <f t="shared" si="109"/>
        <v>44287</v>
      </c>
    </row>
    <row r="3603" spans="1:15" x14ac:dyDescent="0.25">
      <c r="A3603" s="250">
        <v>44319</v>
      </c>
      <c r="B3603" s="251" t="s">
        <v>71</v>
      </c>
      <c r="C3603" s="252">
        <v>3.1300000000000001E-2</v>
      </c>
      <c r="D3603" s="252">
        <v>3.2899999999999999E-2</v>
      </c>
      <c r="E3603" s="252">
        <v>3.5400000000000001E-2</v>
      </c>
      <c r="F3603" s="253">
        <v>3.32E-2</v>
      </c>
      <c r="G3603" s="254">
        <f t="shared" si="108"/>
        <v>0</v>
      </c>
      <c r="I3603" s="251">
        <v>2.92E-2</v>
      </c>
      <c r="J3603" s="251">
        <v>3.0300000000000001E-2</v>
      </c>
      <c r="K3603" s="251">
        <v>3.2399999999999998E-2</v>
      </c>
      <c r="L3603" s="251">
        <v>3.5900000000000001E-2</v>
      </c>
      <c r="M3603" s="253">
        <v>3.2500000000000001E-2</v>
      </c>
      <c r="O3603" s="189">
        <f t="shared" si="109"/>
        <v>44317</v>
      </c>
    </row>
    <row r="3604" spans="1:15" x14ac:dyDescent="0.25">
      <c r="A3604" s="250">
        <v>44320</v>
      </c>
      <c r="B3604" s="251" t="s">
        <v>71</v>
      </c>
      <c r="C3604" s="252">
        <v>3.1099999999999999E-2</v>
      </c>
      <c r="D3604" s="252">
        <v>3.2800000000000003E-2</v>
      </c>
      <c r="E3604" s="252">
        <v>3.5299999999999998E-2</v>
      </c>
      <c r="F3604" s="253">
        <v>3.3099999999999997E-2</v>
      </c>
      <c r="G3604" s="254">
        <f t="shared" si="108"/>
        <v>0</v>
      </c>
      <c r="I3604" s="251">
        <v>2.9000000000000001E-2</v>
      </c>
      <c r="J3604" s="251">
        <v>0.03</v>
      </c>
      <c r="K3604" s="251">
        <v>3.2199999999999999E-2</v>
      </c>
      <c r="L3604" s="251">
        <v>3.5799999999999998E-2</v>
      </c>
      <c r="M3604" s="253">
        <v>3.2300000000000002E-2</v>
      </c>
      <c r="O3604" s="189">
        <f t="shared" si="109"/>
        <v>44317</v>
      </c>
    </row>
    <row r="3605" spans="1:15" x14ac:dyDescent="0.25">
      <c r="A3605" s="250">
        <v>44321</v>
      </c>
      <c r="B3605" s="251" t="s">
        <v>71</v>
      </c>
      <c r="C3605" s="252">
        <v>3.1E-2</v>
      </c>
      <c r="D3605" s="252">
        <v>3.27E-2</v>
      </c>
      <c r="E3605" s="252">
        <v>3.5200000000000002E-2</v>
      </c>
      <c r="F3605" s="253">
        <v>3.3000000000000002E-2</v>
      </c>
      <c r="G3605" s="254">
        <f t="shared" si="108"/>
        <v>0</v>
      </c>
      <c r="I3605" s="251">
        <v>2.8899999999999999E-2</v>
      </c>
      <c r="J3605" s="251">
        <v>0.03</v>
      </c>
      <c r="K3605" s="251">
        <v>3.2099999999999997E-2</v>
      </c>
      <c r="L3605" s="251">
        <v>3.5700000000000003E-2</v>
      </c>
      <c r="M3605" s="253">
        <v>3.2199999999999999E-2</v>
      </c>
      <c r="O3605" s="189">
        <f t="shared" si="109"/>
        <v>44317</v>
      </c>
    </row>
    <row r="3606" spans="1:15" x14ac:dyDescent="0.25">
      <c r="A3606" s="250">
        <v>44322</v>
      </c>
      <c r="B3606" s="251" t="s">
        <v>71</v>
      </c>
      <c r="C3606" s="252">
        <v>3.0800000000000001E-2</v>
      </c>
      <c r="D3606" s="252">
        <v>3.2500000000000001E-2</v>
      </c>
      <c r="E3606" s="252">
        <v>3.5000000000000003E-2</v>
      </c>
      <c r="F3606" s="253">
        <v>3.2800000000000003E-2</v>
      </c>
      <c r="G3606" s="254">
        <f t="shared" si="108"/>
        <v>0</v>
      </c>
      <c r="I3606" s="251">
        <v>2.87E-2</v>
      </c>
      <c r="J3606" s="251">
        <v>2.9700000000000001E-2</v>
      </c>
      <c r="K3606" s="251">
        <v>3.1899999999999998E-2</v>
      </c>
      <c r="L3606" s="251">
        <v>3.5400000000000001E-2</v>
      </c>
      <c r="M3606" s="253">
        <v>3.2000000000000001E-2</v>
      </c>
      <c r="O3606" s="189">
        <f t="shared" si="109"/>
        <v>44317</v>
      </c>
    </row>
    <row r="3607" spans="1:15" x14ac:dyDescent="0.25">
      <c r="A3607" s="250">
        <v>44323</v>
      </c>
      <c r="B3607" s="251" t="s">
        <v>71</v>
      </c>
      <c r="C3607" s="252">
        <v>3.1099999999999999E-2</v>
      </c>
      <c r="D3607" s="252">
        <v>3.2899999999999999E-2</v>
      </c>
      <c r="E3607" s="252">
        <v>3.5299999999999998E-2</v>
      </c>
      <c r="F3607" s="253">
        <v>3.3099999999999997E-2</v>
      </c>
      <c r="G3607" s="254">
        <f t="shared" si="108"/>
        <v>0</v>
      </c>
      <c r="I3607" s="251">
        <v>2.9100000000000001E-2</v>
      </c>
      <c r="J3607" s="251">
        <v>0.03</v>
      </c>
      <c r="K3607" s="251">
        <v>3.2300000000000002E-2</v>
      </c>
      <c r="L3607" s="251">
        <v>3.5700000000000003E-2</v>
      </c>
      <c r="M3607" s="253">
        <v>3.2300000000000002E-2</v>
      </c>
      <c r="O3607" s="189">
        <f t="shared" si="109"/>
        <v>44317</v>
      </c>
    </row>
    <row r="3608" spans="1:15" x14ac:dyDescent="0.25">
      <c r="A3608" s="250">
        <v>44326</v>
      </c>
      <c r="B3608" s="251" t="s">
        <v>71</v>
      </c>
      <c r="C3608" s="252">
        <v>3.1600000000000003E-2</v>
      </c>
      <c r="D3608" s="252">
        <v>3.3300000000000003E-2</v>
      </c>
      <c r="E3608" s="252">
        <v>3.5700000000000003E-2</v>
      </c>
      <c r="F3608" s="253">
        <v>3.3500000000000002E-2</v>
      </c>
      <c r="G3608" s="254">
        <f t="shared" si="108"/>
        <v>0</v>
      </c>
      <c r="I3608" s="251">
        <v>2.9499999999999998E-2</v>
      </c>
      <c r="J3608" s="251">
        <v>3.0499999999999999E-2</v>
      </c>
      <c r="K3608" s="251">
        <v>3.27E-2</v>
      </c>
      <c r="L3608" s="251">
        <v>3.61E-2</v>
      </c>
      <c r="M3608" s="253">
        <v>3.27E-2</v>
      </c>
      <c r="O3608" s="189">
        <f t="shared" si="109"/>
        <v>44317</v>
      </c>
    </row>
    <row r="3609" spans="1:15" x14ac:dyDescent="0.25">
      <c r="A3609" s="250">
        <v>44327</v>
      </c>
      <c r="B3609" s="251" t="s">
        <v>71</v>
      </c>
      <c r="C3609" s="252">
        <v>3.1899999999999998E-2</v>
      </c>
      <c r="D3609" s="252">
        <v>3.3599999999999998E-2</v>
      </c>
      <c r="E3609" s="252">
        <v>3.61E-2</v>
      </c>
      <c r="F3609" s="253">
        <v>3.39E-2</v>
      </c>
      <c r="G3609" s="254">
        <f t="shared" si="108"/>
        <v>0</v>
      </c>
      <c r="I3609" s="251">
        <v>3.0099999999999998E-2</v>
      </c>
      <c r="J3609" s="251">
        <v>3.1E-2</v>
      </c>
      <c r="K3609" s="251">
        <v>3.3099999999999997E-2</v>
      </c>
      <c r="L3609" s="251">
        <v>3.6499999999999998E-2</v>
      </c>
      <c r="M3609" s="253">
        <v>3.32E-2</v>
      </c>
      <c r="O3609" s="189">
        <f t="shared" si="109"/>
        <v>44317</v>
      </c>
    </row>
    <row r="3610" spans="1:15" x14ac:dyDescent="0.25">
      <c r="A3610" s="250">
        <v>44328</v>
      </c>
      <c r="B3610" s="251" t="s">
        <v>71</v>
      </c>
      <c r="C3610" s="252">
        <v>3.2800000000000003E-2</v>
      </c>
      <c r="D3610" s="252">
        <v>3.4299999999999997E-2</v>
      </c>
      <c r="E3610" s="252">
        <v>3.6700000000000003E-2</v>
      </c>
      <c r="F3610" s="253">
        <v>3.4599999999999999E-2</v>
      </c>
      <c r="G3610" s="254">
        <f t="shared" si="108"/>
        <v>0</v>
      </c>
      <c r="I3610" s="251">
        <v>3.0800000000000001E-2</v>
      </c>
      <c r="J3610" s="251">
        <v>3.1800000000000002E-2</v>
      </c>
      <c r="K3610" s="251">
        <v>3.3799999999999997E-2</v>
      </c>
      <c r="L3610" s="251">
        <v>3.7100000000000001E-2</v>
      </c>
      <c r="M3610" s="253">
        <v>3.39E-2</v>
      </c>
      <c r="O3610" s="189">
        <f t="shared" si="109"/>
        <v>44317</v>
      </c>
    </row>
    <row r="3611" spans="1:15" x14ac:dyDescent="0.25">
      <c r="A3611" s="250">
        <v>44329</v>
      </c>
      <c r="B3611" s="251" t="s">
        <v>71</v>
      </c>
      <c r="C3611" s="252">
        <v>3.2500000000000001E-2</v>
      </c>
      <c r="D3611" s="252">
        <v>3.4099999999999998E-2</v>
      </c>
      <c r="E3611" s="252">
        <v>3.6600000000000001E-2</v>
      </c>
      <c r="F3611" s="253">
        <v>3.44E-2</v>
      </c>
      <c r="G3611" s="254">
        <f t="shared" si="108"/>
        <v>0</v>
      </c>
      <c r="I3611" s="251">
        <v>3.0499999999999999E-2</v>
      </c>
      <c r="J3611" s="251">
        <v>3.15E-2</v>
      </c>
      <c r="K3611" s="251">
        <v>3.3500000000000002E-2</v>
      </c>
      <c r="L3611" s="251">
        <v>3.6999999999999998E-2</v>
      </c>
      <c r="M3611" s="253">
        <v>3.3599999999999998E-2</v>
      </c>
      <c r="O3611" s="189">
        <f t="shared" si="109"/>
        <v>44317</v>
      </c>
    </row>
    <row r="3612" spans="1:15" x14ac:dyDescent="0.25">
      <c r="A3612" s="250">
        <v>44330</v>
      </c>
      <c r="B3612" s="251" t="s">
        <v>71</v>
      </c>
      <c r="C3612" s="252">
        <v>3.2300000000000002E-2</v>
      </c>
      <c r="D3612" s="252">
        <v>3.3799999999999997E-2</v>
      </c>
      <c r="E3612" s="252">
        <v>3.6299999999999999E-2</v>
      </c>
      <c r="F3612" s="253">
        <v>3.4099999999999998E-2</v>
      </c>
      <c r="G3612" s="254">
        <f t="shared" si="108"/>
        <v>0</v>
      </c>
      <c r="I3612" s="251">
        <v>0.03</v>
      </c>
      <c r="J3612" s="251">
        <v>3.1199999999999999E-2</v>
      </c>
      <c r="K3612" s="251">
        <v>3.32E-2</v>
      </c>
      <c r="L3612" s="251">
        <v>3.6600000000000001E-2</v>
      </c>
      <c r="M3612" s="253">
        <v>3.3300000000000003E-2</v>
      </c>
      <c r="O3612" s="189">
        <f t="shared" si="109"/>
        <v>44317</v>
      </c>
    </row>
    <row r="3613" spans="1:15" x14ac:dyDescent="0.25">
      <c r="A3613" s="250">
        <v>44333</v>
      </c>
      <c r="B3613" s="251" t="s">
        <v>71</v>
      </c>
      <c r="C3613" s="252">
        <v>3.2300000000000002E-2</v>
      </c>
      <c r="D3613" s="252">
        <v>3.3799999999999997E-2</v>
      </c>
      <c r="E3613" s="252">
        <v>3.6400000000000002E-2</v>
      </c>
      <c r="F3613" s="253">
        <v>3.4200000000000001E-2</v>
      </c>
      <c r="G3613" s="254">
        <f t="shared" si="108"/>
        <v>0</v>
      </c>
      <c r="I3613" s="251">
        <v>0.03</v>
      </c>
      <c r="J3613" s="251">
        <v>3.1099999999999999E-2</v>
      </c>
      <c r="K3613" s="251">
        <v>3.32E-2</v>
      </c>
      <c r="L3613" s="251">
        <v>3.6600000000000001E-2</v>
      </c>
      <c r="M3613" s="253">
        <v>3.3300000000000003E-2</v>
      </c>
      <c r="O3613" s="189">
        <f t="shared" si="109"/>
        <v>44317</v>
      </c>
    </row>
    <row r="3614" spans="1:15" x14ac:dyDescent="0.25">
      <c r="A3614" s="250">
        <v>44334</v>
      </c>
      <c r="B3614" s="251" t="s">
        <v>71</v>
      </c>
      <c r="C3614" s="252">
        <v>3.2399999999999998E-2</v>
      </c>
      <c r="D3614" s="252">
        <v>3.39E-2</v>
      </c>
      <c r="E3614" s="252">
        <v>3.6499999999999998E-2</v>
      </c>
      <c r="F3614" s="253">
        <v>3.4299999999999997E-2</v>
      </c>
      <c r="G3614" s="254">
        <f t="shared" si="108"/>
        <v>0</v>
      </c>
      <c r="I3614" s="251">
        <v>3.0099999999999998E-2</v>
      </c>
      <c r="J3614" s="251">
        <v>3.1199999999999999E-2</v>
      </c>
      <c r="K3614" s="251">
        <v>3.32E-2</v>
      </c>
      <c r="L3614" s="251">
        <v>3.6700000000000003E-2</v>
      </c>
      <c r="M3614" s="253">
        <v>3.3399999999999999E-2</v>
      </c>
      <c r="O3614" s="189">
        <f t="shared" si="109"/>
        <v>44317</v>
      </c>
    </row>
    <row r="3615" spans="1:15" x14ac:dyDescent="0.25">
      <c r="A3615" s="250">
        <v>44337</v>
      </c>
      <c r="B3615" s="251" t="s">
        <v>71</v>
      </c>
      <c r="C3615" s="252">
        <v>3.2000000000000001E-2</v>
      </c>
      <c r="D3615" s="252">
        <v>3.3500000000000002E-2</v>
      </c>
      <c r="E3615" s="252">
        <v>3.6000000000000004E-2</v>
      </c>
      <c r="F3615" s="253">
        <v>3.3799999999999997E-2</v>
      </c>
      <c r="G3615" s="254">
        <f t="shared" si="108"/>
        <v>0</v>
      </c>
      <c r="I3615" s="251">
        <v>2.9700000000000001E-2</v>
      </c>
      <c r="J3615" s="251">
        <v>3.0899999999999997E-2</v>
      </c>
      <c r="K3615" s="251">
        <v>3.2899999999999999E-2</v>
      </c>
      <c r="L3615" s="251">
        <v>3.6400000000000002E-2</v>
      </c>
      <c r="M3615" s="253">
        <v>3.3000000000000002E-2</v>
      </c>
      <c r="O3615" s="189">
        <f t="shared" si="109"/>
        <v>44317</v>
      </c>
    </row>
    <row r="3616" spans="1:15" x14ac:dyDescent="0.25">
      <c r="A3616" s="250">
        <v>44340</v>
      </c>
      <c r="B3616" s="251" t="s">
        <v>71</v>
      </c>
      <c r="C3616" s="252">
        <v>3.1800000000000002E-2</v>
      </c>
      <c r="D3616" s="252">
        <v>3.32E-2</v>
      </c>
      <c r="E3616" s="252">
        <v>3.5799999999999998E-2</v>
      </c>
      <c r="F3616" s="262">
        <v>3.3599999999999998E-2</v>
      </c>
      <c r="G3616" s="254">
        <f t="shared" si="108"/>
        <v>0</v>
      </c>
      <c r="H3616" s="255"/>
      <c r="I3616" s="251">
        <v>2.9399999999999999E-2</v>
      </c>
      <c r="J3616" s="251">
        <v>3.0600000000000002E-2</v>
      </c>
      <c r="K3616" s="251">
        <v>3.2599999999999997E-2</v>
      </c>
      <c r="L3616" s="251">
        <v>3.61E-2</v>
      </c>
      <c r="M3616" s="263">
        <v>3.27E-2</v>
      </c>
      <c r="N3616" s="199"/>
      <c r="O3616" s="189">
        <f t="shared" si="109"/>
        <v>44317</v>
      </c>
    </row>
    <row r="3617" spans="1:15" x14ac:dyDescent="0.25">
      <c r="A3617" s="250">
        <v>44341</v>
      </c>
      <c r="B3617" s="251" t="s">
        <v>71</v>
      </c>
      <c r="C3617" s="252">
        <v>3.1300000000000001E-2</v>
      </c>
      <c r="D3617" s="252">
        <v>3.27E-2</v>
      </c>
      <c r="E3617" s="252">
        <v>3.5400000000000001E-2</v>
      </c>
      <c r="F3617" s="262">
        <v>3.3099999999999997E-2</v>
      </c>
      <c r="G3617" s="254">
        <f t="shared" si="108"/>
        <v>0</v>
      </c>
      <c r="H3617" s="255"/>
      <c r="I3617" s="251">
        <v>2.8900000000000002E-2</v>
      </c>
      <c r="J3617" s="251">
        <v>3.0099999999999998E-2</v>
      </c>
      <c r="K3617" s="251">
        <v>3.2099999999999997E-2</v>
      </c>
      <c r="L3617" s="251">
        <v>3.5699999999999996E-2</v>
      </c>
      <c r="M3617" s="263">
        <v>3.2199999999999999E-2</v>
      </c>
      <c r="N3617" s="199"/>
      <c r="O3617" s="189">
        <f t="shared" si="109"/>
        <v>44317</v>
      </c>
    </row>
    <row r="3618" spans="1:15" x14ac:dyDescent="0.25">
      <c r="A3618" s="250">
        <v>44342</v>
      </c>
      <c r="B3618" s="251" t="s">
        <v>71</v>
      </c>
      <c r="C3618" s="252">
        <v>3.1200000000000002E-2</v>
      </c>
      <c r="D3618" s="252">
        <v>3.27E-2</v>
      </c>
      <c r="E3618" s="252">
        <v>3.5299999999999998E-2</v>
      </c>
      <c r="F3618" s="262">
        <v>3.3099999999999997E-2</v>
      </c>
      <c r="G3618" s="254">
        <f t="shared" si="108"/>
        <v>0</v>
      </c>
      <c r="H3618" s="255"/>
      <c r="I3618" s="251">
        <v>2.8799999999999999E-2</v>
      </c>
      <c r="J3618" s="251">
        <v>3.0099999999999998E-2</v>
      </c>
      <c r="K3618" s="251">
        <v>3.2099999999999997E-2</v>
      </c>
      <c r="L3618" s="251">
        <v>3.56E-2</v>
      </c>
      <c r="M3618" s="263">
        <v>3.2199999999999999E-2</v>
      </c>
      <c r="N3618" s="199"/>
      <c r="O3618" s="189">
        <f t="shared" si="109"/>
        <v>44317</v>
      </c>
    </row>
    <row r="3619" spans="1:15" x14ac:dyDescent="0.25">
      <c r="A3619" s="250">
        <v>44343</v>
      </c>
      <c r="B3619" s="251" t="s">
        <v>71</v>
      </c>
      <c r="C3619" s="252">
        <v>3.15E-2</v>
      </c>
      <c r="D3619" s="252">
        <v>3.3000000000000002E-2</v>
      </c>
      <c r="E3619" s="252">
        <v>3.5499999999999997E-2</v>
      </c>
      <c r="F3619" s="262">
        <v>3.3300000000000003E-2</v>
      </c>
      <c r="G3619" s="254">
        <f t="shared" si="108"/>
        <v>0</v>
      </c>
      <c r="H3619" s="255"/>
      <c r="I3619" s="251">
        <v>2.9300000000000003E-2</v>
      </c>
      <c r="J3619" s="251">
        <v>3.04E-2</v>
      </c>
      <c r="K3619" s="251">
        <v>3.2400000000000005E-2</v>
      </c>
      <c r="L3619" s="251">
        <v>3.5900000000000001E-2</v>
      </c>
      <c r="M3619" s="263">
        <v>3.2500000000000001E-2</v>
      </c>
      <c r="N3619" s="199"/>
      <c r="O3619" s="189">
        <f t="shared" si="109"/>
        <v>44317</v>
      </c>
    </row>
    <row r="3620" spans="1:15" x14ac:dyDescent="0.25">
      <c r="A3620" s="250">
        <v>44344</v>
      </c>
      <c r="B3620" s="251" t="s">
        <v>71</v>
      </c>
      <c r="C3620" s="252">
        <v>3.1300000000000001E-2</v>
      </c>
      <c r="D3620" s="252">
        <v>3.2799999999999996E-2</v>
      </c>
      <c r="E3620" s="252">
        <v>3.5299999999999998E-2</v>
      </c>
      <c r="F3620" s="262">
        <v>3.3099999999999997E-2</v>
      </c>
      <c r="G3620" s="254">
        <f t="shared" si="108"/>
        <v>0</v>
      </c>
      <c r="H3620" s="255"/>
      <c r="I3620" s="251">
        <v>2.8999999999999998E-2</v>
      </c>
      <c r="J3620" s="251">
        <v>3.0200000000000001E-2</v>
      </c>
      <c r="K3620" s="251">
        <v>3.2199999999999999E-2</v>
      </c>
      <c r="L3620" s="251">
        <v>3.5699999999999996E-2</v>
      </c>
      <c r="M3620" s="263">
        <v>3.2300000000000002E-2</v>
      </c>
      <c r="N3620" s="199"/>
      <c r="O3620" s="189">
        <f t="shared" si="109"/>
        <v>44317</v>
      </c>
    </row>
    <row r="3621" spans="1:15" x14ac:dyDescent="0.25">
      <c r="A3621" s="250">
        <v>44348</v>
      </c>
      <c r="B3621" s="251" t="s">
        <v>71</v>
      </c>
      <c r="C3621" s="252">
        <v>3.1400000000000004E-2</v>
      </c>
      <c r="D3621" s="252">
        <v>3.3099999999999997E-2</v>
      </c>
      <c r="E3621" s="252">
        <v>3.56E-2</v>
      </c>
      <c r="F3621" s="262">
        <v>3.3399999999999999E-2</v>
      </c>
      <c r="G3621" s="254">
        <f t="shared" si="108"/>
        <v>0</v>
      </c>
      <c r="H3621" s="255"/>
      <c r="I3621" s="251">
        <v>2.9300000000000003E-2</v>
      </c>
      <c r="J3621" s="251">
        <v>3.04E-2</v>
      </c>
      <c r="K3621" s="251">
        <v>3.2500000000000001E-2</v>
      </c>
      <c r="L3621" s="251">
        <v>3.5900000000000001E-2</v>
      </c>
      <c r="M3621" s="263">
        <v>3.2599999999999997E-2</v>
      </c>
      <c r="N3621" s="199"/>
      <c r="O3621" s="189">
        <f t="shared" si="109"/>
        <v>44348</v>
      </c>
    </row>
    <row r="3622" spans="1:15" x14ac:dyDescent="0.25">
      <c r="A3622" s="250">
        <v>44349</v>
      </c>
      <c r="B3622" s="251" t="s">
        <v>71</v>
      </c>
      <c r="C3622" s="252">
        <v>3.1200000000000002E-2</v>
      </c>
      <c r="D3622" s="252">
        <v>3.2899999999999999E-2</v>
      </c>
      <c r="E3622" s="252">
        <v>3.5400000000000001E-2</v>
      </c>
      <c r="F3622" s="262">
        <v>3.32E-2</v>
      </c>
      <c r="G3622" s="254">
        <f t="shared" si="108"/>
        <v>0</v>
      </c>
      <c r="H3622" s="255"/>
      <c r="I3622" s="251">
        <v>2.9399999999999999E-2</v>
      </c>
      <c r="J3622" s="251">
        <v>3.0200000000000001E-2</v>
      </c>
      <c r="K3622" s="251">
        <v>3.2300000000000002E-2</v>
      </c>
      <c r="L3622" s="251">
        <v>3.5699999999999996E-2</v>
      </c>
      <c r="M3622" s="263">
        <v>3.2400000000000005E-2</v>
      </c>
      <c r="N3622" s="199"/>
      <c r="O3622" s="189">
        <f t="shared" si="109"/>
        <v>44348</v>
      </c>
    </row>
    <row r="3623" spans="1:15" x14ac:dyDescent="0.25">
      <c r="A3623" s="250">
        <v>44350</v>
      </c>
      <c r="B3623" s="251" t="s">
        <v>71</v>
      </c>
      <c r="C3623" s="252">
        <v>3.1400000000000004E-2</v>
      </c>
      <c r="D3623" s="252">
        <v>3.3000000000000002E-2</v>
      </c>
      <c r="E3623" s="252">
        <v>3.56E-2</v>
      </c>
      <c r="F3623" s="262">
        <v>3.3300000000000003E-2</v>
      </c>
      <c r="G3623" s="254">
        <f t="shared" si="108"/>
        <v>0</v>
      </c>
      <c r="H3623" s="255"/>
      <c r="I3623" s="251">
        <v>2.9600000000000001E-2</v>
      </c>
      <c r="J3623" s="251">
        <v>3.04E-2</v>
      </c>
      <c r="K3623" s="251">
        <v>3.2400000000000005E-2</v>
      </c>
      <c r="L3623" s="251">
        <v>3.5900000000000001E-2</v>
      </c>
      <c r="M3623" s="263">
        <v>3.2500000000000001E-2</v>
      </c>
      <c r="N3623" s="199"/>
      <c r="O3623" s="189">
        <f t="shared" si="109"/>
        <v>44348</v>
      </c>
    </row>
    <row r="3624" spans="1:15" x14ac:dyDescent="0.25">
      <c r="A3624" s="250">
        <v>44351</v>
      </c>
      <c r="B3624" s="251" t="s">
        <v>71</v>
      </c>
      <c r="C3624" s="252">
        <v>3.09E-2</v>
      </c>
      <c r="D3624" s="252">
        <v>3.2399999999999998E-2</v>
      </c>
      <c r="E3624" s="252">
        <v>3.5000000000000003E-2</v>
      </c>
      <c r="F3624" s="262">
        <v>3.2800000000000003E-2</v>
      </c>
      <c r="G3624" s="254">
        <f t="shared" si="108"/>
        <v>0</v>
      </c>
      <c r="H3624" s="255"/>
      <c r="I3624" s="251">
        <v>2.8799999999999999E-2</v>
      </c>
      <c r="J3624" s="251">
        <v>2.9899999999999999E-2</v>
      </c>
      <c r="K3624" s="251">
        <v>3.1800000000000002E-2</v>
      </c>
      <c r="L3624" s="251">
        <v>3.5400000000000001E-2</v>
      </c>
      <c r="M3624" s="262">
        <v>3.2000000000000001E-2</v>
      </c>
      <c r="N3624" s="199"/>
      <c r="O3624" s="189">
        <f t="shared" si="109"/>
        <v>44348</v>
      </c>
    </row>
    <row r="3625" spans="1:15" x14ac:dyDescent="0.25">
      <c r="A3625" s="250">
        <v>44354</v>
      </c>
      <c r="B3625" s="251" t="s">
        <v>71</v>
      </c>
      <c r="C3625" s="252">
        <v>3.1E-2</v>
      </c>
      <c r="D3625" s="252">
        <v>3.2599999999999997E-2</v>
      </c>
      <c r="E3625" s="252">
        <v>3.5099999999999999E-2</v>
      </c>
      <c r="F3625" s="253">
        <v>3.2899999999999999E-2</v>
      </c>
      <c r="G3625" s="254">
        <f t="shared" si="108"/>
        <v>0</v>
      </c>
      <c r="H3625" s="255"/>
      <c r="I3625" s="251">
        <v>2.9100000000000001E-2</v>
      </c>
      <c r="J3625" s="251">
        <v>0.03</v>
      </c>
      <c r="K3625" s="251">
        <v>3.2000000000000001E-2</v>
      </c>
      <c r="L3625" s="251">
        <v>3.5499999999999997E-2</v>
      </c>
      <c r="M3625" s="253">
        <v>3.2099999999999997E-2</v>
      </c>
      <c r="N3625" s="199"/>
      <c r="O3625" s="189">
        <f t="shared" si="109"/>
        <v>44348</v>
      </c>
    </row>
    <row r="3626" spans="1:15" x14ac:dyDescent="0.25">
      <c r="A3626" s="250">
        <v>44355</v>
      </c>
      <c r="B3626" s="251" t="s">
        <v>71</v>
      </c>
      <c r="C3626" s="252">
        <v>3.0599999999999999E-2</v>
      </c>
      <c r="D3626" s="252">
        <v>3.2199999999999999E-2</v>
      </c>
      <c r="E3626" s="252">
        <v>3.4700000000000002E-2</v>
      </c>
      <c r="F3626" s="253">
        <v>3.2500000000000001E-2</v>
      </c>
      <c r="G3626" s="254">
        <f t="shared" si="108"/>
        <v>0</v>
      </c>
      <c r="H3626" s="255"/>
      <c r="I3626" s="251">
        <v>2.86E-2</v>
      </c>
      <c r="J3626" s="251">
        <v>2.9600000000000001E-2</v>
      </c>
      <c r="K3626" s="251">
        <v>3.1600000000000003E-2</v>
      </c>
      <c r="L3626" s="251">
        <v>3.5099999999999999E-2</v>
      </c>
      <c r="M3626" s="253">
        <v>3.1699999999999999E-2</v>
      </c>
      <c r="N3626" s="199"/>
      <c r="O3626" s="189">
        <f t="shared" si="109"/>
        <v>44348</v>
      </c>
    </row>
    <row r="3627" spans="1:15" x14ac:dyDescent="0.25">
      <c r="A3627" s="250">
        <v>44356</v>
      </c>
      <c r="B3627" s="251" t="s">
        <v>71</v>
      </c>
      <c r="C3627" s="252">
        <v>3.0200000000000001E-2</v>
      </c>
      <c r="D3627" s="252">
        <v>3.1800000000000002E-2</v>
      </c>
      <c r="E3627" s="252">
        <v>3.4200000000000001E-2</v>
      </c>
      <c r="F3627" s="253">
        <v>3.2099999999999997E-2</v>
      </c>
      <c r="G3627" s="254">
        <f t="shared" si="108"/>
        <v>0</v>
      </c>
      <c r="H3627" s="255"/>
      <c r="I3627" s="251">
        <v>2.81E-2</v>
      </c>
      <c r="J3627" s="251">
        <v>2.92E-2</v>
      </c>
      <c r="K3627" s="251">
        <v>3.1199999999999999E-2</v>
      </c>
      <c r="L3627" s="251">
        <v>3.4599999999999999E-2</v>
      </c>
      <c r="M3627" s="253">
        <v>3.1300000000000001E-2</v>
      </c>
      <c r="N3627" s="199"/>
      <c r="O3627" s="189">
        <f t="shared" si="109"/>
        <v>44348</v>
      </c>
    </row>
    <row r="3628" spans="1:15" x14ac:dyDescent="0.25">
      <c r="A3628" s="250">
        <v>44357</v>
      </c>
      <c r="B3628" s="251" t="s">
        <v>71</v>
      </c>
      <c r="C3628" s="252">
        <v>3.0200000000000001E-2</v>
      </c>
      <c r="D3628" s="252">
        <v>3.1600000000000003E-2</v>
      </c>
      <c r="E3628" s="252">
        <v>3.4200000000000001E-2</v>
      </c>
      <c r="F3628" s="253">
        <v>3.2000000000000001E-2</v>
      </c>
      <c r="G3628" s="254">
        <f t="shared" si="108"/>
        <v>0</v>
      </c>
      <c r="H3628" s="255"/>
      <c r="I3628" s="251">
        <v>2.81E-2</v>
      </c>
      <c r="J3628" s="251">
        <v>2.9100000000000001E-2</v>
      </c>
      <c r="K3628" s="251">
        <v>3.1E-2</v>
      </c>
      <c r="L3628" s="251">
        <v>3.4500000000000003E-2</v>
      </c>
      <c r="M3628" s="253">
        <v>3.1199999999999999E-2</v>
      </c>
      <c r="N3628" s="199"/>
      <c r="O3628" s="189">
        <f t="shared" si="109"/>
        <v>44348</v>
      </c>
    </row>
    <row r="3629" spans="1:15" x14ac:dyDescent="0.25">
      <c r="A3629" s="250">
        <v>44358</v>
      </c>
      <c r="B3629" s="251" t="s">
        <v>71</v>
      </c>
      <c r="C3629" s="252">
        <v>0.03</v>
      </c>
      <c r="D3629" s="252">
        <v>3.1600000000000003E-2</v>
      </c>
      <c r="E3629" s="252">
        <v>3.4099999999999998E-2</v>
      </c>
      <c r="F3629" s="253">
        <v>3.1899999999999998E-2</v>
      </c>
      <c r="G3629" s="254">
        <f t="shared" si="108"/>
        <v>0</v>
      </c>
      <c r="H3629" s="255"/>
      <c r="I3629" s="251">
        <v>2.8000000000000001E-2</v>
      </c>
      <c r="J3629" s="251">
        <v>2.9000000000000001E-2</v>
      </c>
      <c r="K3629" s="251">
        <v>3.09E-2</v>
      </c>
      <c r="L3629" s="251">
        <v>3.44E-2</v>
      </c>
      <c r="M3629" s="253">
        <v>3.1099999999999999E-2</v>
      </c>
      <c r="N3629" s="199"/>
      <c r="O3629" s="189">
        <f t="shared" si="109"/>
        <v>44348</v>
      </c>
    </row>
    <row r="3630" spans="1:15" x14ac:dyDescent="0.25">
      <c r="A3630" s="250">
        <v>44361</v>
      </c>
      <c r="B3630" s="251" t="s">
        <v>71</v>
      </c>
      <c r="C3630" s="252">
        <v>3.0300000000000001E-2</v>
      </c>
      <c r="D3630" s="252">
        <v>3.1899999999999998E-2</v>
      </c>
      <c r="E3630" s="252">
        <v>3.44E-2</v>
      </c>
      <c r="F3630" s="253">
        <v>3.2199999999999999E-2</v>
      </c>
      <c r="G3630" s="254">
        <f t="shared" si="108"/>
        <v>0</v>
      </c>
      <c r="H3630" s="255"/>
      <c r="I3630" s="251">
        <v>2.8299999999999999E-2</v>
      </c>
      <c r="J3630" s="251">
        <v>2.93E-2</v>
      </c>
      <c r="K3630" s="251">
        <v>3.1300000000000001E-2</v>
      </c>
      <c r="L3630" s="251">
        <v>3.4700000000000002E-2</v>
      </c>
      <c r="M3630" s="253">
        <v>3.1399999999999997E-2</v>
      </c>
      <c r="N3630" s="199"/>
      <c r="O3630" s="189">
        <f t="shared" si="109"/>
        <v>44348</v>
      </c>
    </row>
    <row r="3631" spans="1:15" x14ac:dyDescent="0.25">
      <c r="A3631" s="250">
        <v>44362</v>
      </c>
      <c r="B3631" s="251" t="s">
        <v>71</v>
      </c>
      <c r="C3631" s="252">
        <v>3.0300000000000001E-2</v>
      </c>
      <c r="D3631" s="252">
        <v>3.1899999999999998E-2</v>
      </c>
      <c r="E3631" s="252">
        <v>3.44E-2</v>
      </c>
      <c r="F3631" s="253">
        <v>3.2199999999999999E-2</v>
      </c>
      <c r="G3631" s="254">
        <f t="shared" si="108"/>
        <v>0</v>
      </c>
      <c r="H3631" s="255"/>
      <c r="I3631" s="251">
        <v>2.8299999999999999E-2</v>
      </c>
      <c r="J3631" s="251">
        <v>2.93E-2</v>
      </c>
      <c r="K3631" s="251">
        <v>3.1300000000000001E-2</v>
      </c>
      <c r="L3631" s="251">
        <v>3.4700000000000002E-2</v>
      </c>
      <c r="M3631" s="253">
        <v>3.1399999999999997E-2</v>
      </c>
      <c r="N3631" s="199"/>
      <c r="O3631" s="189">
        <f t="shared" si="109"/>
        <v>44348</v>
      </c>
    </row>
    <row r="3632" spans="1:15" x14ac:dyDescent="0.25">
      <c r="A3632" s="250">
        <v>44363</v>
      </c>
      <c r="B3632" s="251" t="s">
        <v>71</v>
      </c>
      <c r="C3632" s="252">
        <v>3.04E-2</v>
      </c>
      <c r="D3632" s="252">
        <v>3.2000000000000001E-2</v>
      </c>
      <c r="E3632" s="252">
        <v>3.4500000000000003E-2</v>
      </c>
      <c r="F3632" s="253">
        <v>3.2300000000000002E-2</v>
      </c>
      <c r="G3632" s="254">
        <f t="shared" si="108"/>
        <v>0</v>
      </c>
      <c r="H3632" s="255"/>
      <c r="I3632" s="251">
        <v>2.8000000000000001E-2</v>
      </c>
      <c r="J3632" s="251">
        <v>2.9399999999999999E-2</v>
      </c>
      <c r="K3632" s="251">
        <v>3.1300000000000001E-2</v>
      </c>
      <c r="L3632" s="251">
        <v>3.4799999999999998E-2</v>
      </c>
      <c r="M3632" s="253">
        <v>3.1399999999999997E-2</v>
      </c>
      <c r="N3632" s="199"/>
      <c r="O3632" s="189">
        <f t="shared" si="109"/>
        <v>44348</v>
      </c>
    </row>
    <row r="3633" spans="1:15" x14ac:dyDescent="0.25">
      <c r="A3633" s="250">
        <v>44364</v>
      </c>
      <c r="B3633" s="251" t="s">
        <v>71</v>
      </c>
      <c r="C3633" s="252">
        <v>2.93E-2</v>
      </c>
      <c r="D3633" s="252">
        <v>3.09E-2</v>
      </c>
      <c r="E3633" s="252">
        <v>3.3300000000000003E-2</v>
      </c>
      <c r="F3633" s="253">
        <v>3.1199999999999999E-2</v>
      </c>
      <c r="G3633" s="254">
        <f t="shared" si="108"/>
        <v>0</v>
      </c>
      <c r="H3633" s="255"/>
      <c r="I3633" s="251">
        <v>2.7099999999999999E-2</v>
      </c>
      <c r="J3633" s="251">
        <v>2.8299999999999999E-2</v>
      </c>
      <c r="K3633" s="251">
        <v>3.0300000000000001E-2</v>
      </c>
      <c r="L3633" s="251">
        <v>3.3599999999999998E-2</v>
      </c>
      <c r="M3633" s="253">
        <v>3.04E-2</v>
      </c>
      <c r="N3633" s="199"/>
      <c r="O3633" s="189">
        <f t="shared" si="109"/>
        <v>44348</v>
      </c>
    </row>
    <row r="3634" spans="1:15" x14ac:dyDescent="0.25">
      <c r="A3634" s="250">
        <v>44365</v>
      </c>
      <c r="B3634" s="251" t="s">
        <v>71</v>
      </c>
      <c r="C3634" s="252">
        <v>2.87E-2</v>
      </c>
      <c r="D3634" s="252">
        <v>3.0200000000000001E-2</v>
      </c>
      <c r="E3634" s="252">
        <v>3.2599999999999997E-2</v>
      </c>
      <c r="F3634" s="253">
        <v>3.0499999999999999E-2</v>
      </c>
      <c r="G3634" s="254">
        <f t="shared" si="108"/>
        <v>0</v>
      </c>
      <c r="H3634" s="255"/>
      <c r="I3634" s="251">
        <v>2.64E-2</v>
      </c>
      <c r="J3634" s="251">
        <v>2.7699999999999999E-2</v>
      </c>
      <c r="K3634" s="251">
        <v>2.9600000000000001E-2</v>
      </c>
      <c r="L3634" s="251">
        <v>3.3000000000000002E-2</v>
      </c>
      <c r="M3634" s="253">
        <v>2.9700000000000001E-2</v>
      </c>
      <c r="N3634" s="199"/>
      <c r="O3634" s="189">
        <f t="shared" si="109"/>
        <v>44348</v>
      </c>
    </row>
    <row r="3635" spans="1:15" x14ac:dyDescent="0.25">
      <c r="A3635" s="250">
        <v>44368</v>
      </c>
      <c r="B3635" s="251" t="s">
        <v>71</v>
      </c>
      <c r="C3635" s="252">
        <v>2.9399999999999999E-2</v>
      </c>
      <c r="D3635" s="252">
        <v>3.0899999999999997E-2</v>
      </c>
      <c r="E3635" s="252">
        <v>3.3500000000000002E-2</v>
      </c>
      <c r="F3635" s="253">
        <v>3.1300000000000001E-2</v>
      </c>
      <c r="G3635" s="254">
        <f t="shared" si="108"/>
        <v>0</v>
      </c>
      <c r="I3635" s="251">
        <v>2.7099999999999999E-2</v>
      </c>
      <c r="J3635" s="251">
        <v>2.8399999999999998E-2</v>
      </c>
      <c r="K3635" s="251">
        <v>3.0299999999999997E-2</v>
      </c>
      <c r="L3635" s="251">
        <v>3.3799999999999997E-2</v>
      </c>
      <c r="M3635" s="253">
        <v>3.04E-2</v>
      </c>
      <c r="O3635" s="189">
        <f t="shared" si="109"/>
        <v>44348</v>
      </c>
    </row>
    <row r="3636" spans="1:15" x14ac:dyDescent="0.25">
      <c r="A3636" s="250">
        <v>44369</v>
      </c>
      <c r="B3636" s="251" t="s">
        <v>71</v>
      </c>
      <c r="C3636" s="252">
        <v>2.9500000000000002E-2</v>
      </c>
      <c r="D3636" s="252">
        <v>3.1E-2</v>
      </c>
      <c r="E3636" s="252">
        <v>3.3500000000000002E-2</v>
      </c>
      <c r="F3636" s="253">
        <v>3.1300000000000001E-2</v>
      </c>
      <c r="G3636" s="254">
        <f t="shared" si="108"/>
        <v>0</v>
      </c>
      <c r="I3636" s="251">
        <v>2.7200000000000002E-2</v>
      </c>
      <c r="J3636" s="251">
        <v>2.8500000000000001E-2</v>
      </c>
      <c r="K3636" s="251">
        <v>3.04E-2</v>
      </c>
      <c r="L3636" s="251">
        <v>3.3799999999999997E-2</v>
      </c>
      <c r="M3636" s="253">
        <v>3.0499999999999999E-2</v>
      </c>
      <c r="O3636" s="189">
        <f t="shared" si="109"/>
        <v>44348</v>
      </c>
    </row>
    <row r="3637" spans="1:15" x14ac:dyDescent="0.25">
      <c r="A3637" s="250">
        <v>44370</v>
      </c>
      <c r="B3637" s="251" t="s">
        <v>71</v>
      </c>
      <c r="C3637" s="252">
        <v>2.9600000000000001E-2</v>
      </c>
      <c r="D3637" s="252">
        <v>3.1E-2</v>
      </c>
      <c r="E3637" s="252">
        <v>3.3599999999999998E-2</v>
      </c>
      <c r="F3637" s="253">
        <v>3.1400000000000004E-2</v>
      </c>
      <c r="G3637" s="254">
        <f t="shared" si="108"/>
        <v>0</v>
      </c>
      <c r="I3637" s="251">
        <v>2.7200000000000002E-2</v>
      </c>
      <c r="J3637" s="251">
        <v>2.86E-2</v>
      </c>
      <c r="K3637" s="251">
        <v>3.04E-2</v>
      </c>
      <c r="L3637" s="251">
        <v>3.39E-2</v>
      </c>
      <c r="M3637" s="253">
        <v>3.0499999999999999E-2</v>
      </c>
      <c r="O3637" s="189">
        <f t="shared" si="109"/>
        <v>44348</v>
      </c>
    </row>
    <row r="3638" spans="1:15" x14ac:dyDescent="0.25">
      <c r="A3638" s="250">
        <v>44371</v>
      </c>
      <c r="B3638" s="251" t="s">
        <v>71</v>
      </c>
      <c r="C3638" s="252">
        <v>2.9399999999999999E-2</v>
      </c>
      <c r="D3638" s="252">
        <v>3.0899999999999997E-2</v>
      </c>
      <c r="E3638" s="252">
        <v>3.3399999999999999E-2</v>
      </c>
      <c r="F3638" s="253">
        <v>3.1200000000000002E-2</v>
      </c>
      <c r="G3638" s="254">
        <f t="shared" si="108"/>
        <v>0</v>
      </c>
      <c r="I3638" s="251">
        <v>2.7099999999999999E-2</v>
      </c>
      <c r="J3638" s="251">
        <v>2.8399999999999998E-2</v>
      </c>
      <c r="K3638" s="251">
        <v>3.0200000000000001E-2</v>
      </c>
      <c r="L3638" s="251">
        <v>3.3700000000000001E-2</v>
      </c>
      <c r="M3638" s="253">
        <v>3.04E-2</v>
      </c>
      <c r="O3638" s="189">
        <f t="shared" si="109"/>
        <v>44348</v>
      </c>
    </row>
    <row r="3639" spans="1:15" x14ac:dyDescent="0.25">
      <c r="A3639" s="250">
        <v>44372</v>
      </c>
      <c r="B3639" s="251" t="s">
        <v>71</v>
      </c>
      <c r="C3639" s="252">
        <v>3.0099999999999998E-2</v>
      </c>
      <c r="D3639" s="252">
        <v>3.1600000000000003E-2</v>
      </c>
      <c r="E3639" s="252">
        <v>3.4099999999999998E-2</v>
      </c>
      <c r="F3639" s="253">
        <v>3.1899999999999998E-2</v>
      </c>
      <c r="G3639" s="254">
        <f t="shared" si="108"/>
        <v>0</v>
      </c>
      <c r="I3639" s="251">
        <v>2.7699999999999999E-2</v>
      </c>
      <c r="J3639" s="251">
        <v>2.8999999999999998E-2</v>
      </c>
      <c r="K3639" s="251">
        <v>3.0899999999999997E-2</v>
      </c>
      <c r="L3639" s="251">
        <v>3.44E-2</v>
      </c>
      <c r="M3639" s="253">
        <v>3.1E-2</v>
      </c>
      <c r="O3639" s="189">
        <f t="shared" si="109"/>
        <v>44348</v>
      </c>
    </row>
    <row r="3640" spans="1:15" x14ac:dyDescent="0.25">
      <c r="A3640" s="250">
        <v>44375</v>
      </c>
      <c r="B3640" s="251" t="s">
        <v>71</v>
      </c>
      <c r="C3640" s="252">
        <v>2.9399999999999999E-2</v>
      </c>
      <c r="D3640" s="252">
        <v>3.0800000000000001E-2</v>
      </c>
      <c r="E3640" s="252">
        <v>3.3500000000000002E-2</v>
      </c>
      <c r="F3640" s="253">
        <v>3.1200000000000002E-2</v>
      </c>
      <c r="G3640" s="254">
        <f t="shared" si="108"/>
        <v>0</v>
      </c>
      <c r="I3640" s="251">
        <v>2.6699999999999998E-2</v>
      </c>
      <c r="J3640" s="251">
        <v>2.8300000000000002E-2</v>
      </c>
      <c r="K3640" s="251">
        <v>3.0099999999999998E-2</v>
      </c>
      <c r="L3640" s="251">
        <v>3.3700000000000001E-2</v>
      </c>
      <c r="M3640" s="253">
        <v>3.0299999999999997E-2</v>
      </c>
      <c r="O3640" s="189">
        <f t="shared" si="109"/>
        <v>44348</v>
      </c>
    </row>
    <row r="3641" spans="1:15" x14ac:dyDescent="0.25">
      <c r="A3641" s="250">
        <v>44376</v>
      </c>
      <c r="B3641" s="251" t="s">
        <v>71</v>
      </c>
      <c r="C3641" s="252">
        <v>2.9399999999999999E-2</v>
      </c>
      <c r="D3641" s="252">
        <v>3.0800000000000001E-2</v>
      </c>
      <c r="E3641" s="252">
        <v>3.3300000000000003E-2</v>
      </c>
      <c r="F3641" s="253">
        <v>3.1200000000000002E-2</v>
      </c>
      <c r="G3641" s="254">
        <f t="shared" si="108"/>
        <v>0</v>
      </c>
      <c r="I3641" s="251">
        <v>2.6699999999999998E-2</v>
      </c>
      <c r="J3641" s="251">
        <v>2.8300000000000002E-2</v>
      </c>
      <c r="K3641" s="251">
        <v>3.0099999999999998E-2</v>
      </c>
      <c r="L3641" s="251">
        <v>3.3599999999999998E-2</v>
      </c>
      <c r="M3641" s="253">
        <v>3.0299999999999997E-2</v>
      </c>
      <c r="O3641" s="189">
        <f t="shared" si="109"/>
        <v>44348</v>
      </c>
    </row>
    <row r="3642" spans="1:15" x14ac:dyDescent="0.25">
      <c r="A3642" s="250">
        <v>44377</v>
      </c>
      <c r="B3642" s="251" t="s">
        <v>71</v>
      </c>
      <c r="C3642" s="252">
        <v>2.9100000000000001E-2</v>
      </c>
      <c r="D3642" s="252">
        <v>3.0499999999999999E-2</v>
      </c>
      <c r="E3642" s="252">
        <v>3.2899999999999999E-2</v>
      </c>
      <c r="F3642" s="253">
        <v>3.0800000000000001E-2</v>
      </c>
      <c r="G3642" s="254">
        <f t="shared" si="108"/>
        <v>0</v>
      </c>
      <c r="I3642" s="251">
        <v>2.63E-2</v>
      </c>
      <c r="J3642" s="251">
        <v>2.7999999999999997E-2</v>
      </c>
      <c r="K3642" s="251">
        <v>2.98E-2</v>
      </c>
      <c r="L3642" s="251">
        <v>3.32E-2</v>
      </c>
      <c r="M3642" s="253">
        <v>2.9900000000000003E-2</v>
      </c>
      <c r="O3642" s="189">
        <f t="shared" si="109"/>
        <v>44348</v>
      </c>
    </row>
    <row r="3643" spans="1:15" x14ac:dyDescent="0.25">
      <c r="A3643" s="250">
        <v>44378</v>
      </c>
      <c r="B3643" s="251" t="s">
        <v>71</v>
      </c>
      <c r="C3643" s="252">
        <v>2.9300000000000003E-2</v>
      </c>
      <c r="D3643" s="252">
        <v>3.0699999999999998E-2</v>
      </c>
      <c r="E3643" s="252">
        <v>3.3099999999999997E-2</v>
      </c>
      <c r="F3643" s="253">
        <v>3.1E-2</v>
      </c>
      <c r="G3643" s="254">
        <f t="shared" si="108"/>
        <v>0</v>
      </c>
      <c r="I3643" s="251">
        <v>2.64E-2</v>
      </c>
      <c r="J3643" s="251">
        <v>2.8300000000000002E-2</v>
      </c>
      <c r="K3643" s="251">
        <v>0.03</v>
      </c>
      <c r="L3643" s="251">
        <v>3.3399999999999999E-2</v>
      </c>
      <c r="M3643" s="253">
        <v>3.0099999999999998E-2</v>
      </c>
      <c r="O3643" s="189">
        <f t="shared" si="109"/>
        <v>44378</v>
      </c>
    </row>
    <row r="3644" spans="1:15" x14ac:dyDescent="0.25">
      <c r="A3644" s="250">
        <v>44379</v>
      </c>
      <c r="B3644" s="251" t="s">
        <v>71</v>
      </c>
      <c r="C3644" s="252">
        <v>2.8900000000000002E-2</v>
      </c>
      <c r="D3644" s="252">
        <v>3.04E-2</v>
      </c>
      <c r="E3644" s="252">
        <v>3.27E-2</v>
      </c>
      <c r="F3644" s="253">
        <v>3.0699999999999998E-2</v>
      </c>
      <c r="G3644" s="254">
        <f t="shared" si="108"/>
        <v>0</v>
      </c>
      <c r="I3644" s="251">
        <v>2.6200000000000001E-2</v>
      </c>
      <c r="J3644" s="251">
        <v>2.7900000000000001E-2</v>
      </c>
      <c r="K3644" s="251">
        <v>2.9700000000000001E-2</v>
      </c>
      <c r="L3644" s="251">
        <v>3.3099999999999997E-2</v>
      </c>
      <c r="M3644" s="253">
        <v>2.98E-2</v>
      </c>
      <c r="O3644" s="189">
        <f t="shared" si="109"/>
        <v>44378</v>
      </c>
    </row>
    <row r="3645" spans="1:15" x14ac:dyDescent="0.25">
      <c r="A3645" s="250">
        <v>44383</v>
      </c>
      <c r="B3645" s="251" t="s">
        <v>71</v>
      </c>
      <c r="C3645" s="252">
        <v>2.8500000000000001E-2</v>
      </c>
      <c r="D3645" s="252">
        <v>0.03</v>
      </c>
      <c r="E3645" s="252">
        <v>3.2300000000000002E-2</v>
      </c>
      <c r="F3645" s="253">
        <v>3.0299999999999997E-2</v>
      </c>
      <c r="G3645" s="254">
        <f t="shared" si="108"/>
        <v>0</v>
      </c>
      <c r="I3645" s="251">
        <v>2.6000000000000002E-2</v>
      </c>
      <c r="J3645" s="251">
        <v>2.75E-2</v>
      </c>
      <c r="K3645" s="251">
        <v>2.9300000000000003E-2</v>
      </c>
      <c r="L3645" s="251">
        <v>3.27E-2</v>
      </c>
      <c r="M3645" s="253">
        <v>2.9399999999999999E-2</v>
      </c>
      <c r="O3645" s="189">
        <f t="shared" si="109"/>
        <v>44378</v>
      </c>
    </row>
    <row r="3646" spans="1:15" x14ac:dyDescent="0.25">
      <c r="A3646" s="250">
        <v>44384</v>
      </c>
      <c r="B3646" s="251" t="s">
        <v>71</v>
      </c>
      <c r="C3646" s="252">
        <v>2.7999999999999997E-2</v>
      </c>
      <c r="D3646" s="252">
        <v>2.9399999999999999E-2</v>
      </c>
      <c r="E3646" s="252">
        <v>3.1800000000000002E-2</v>
      </c>
      <c r="F3646" s="253">
        <v>2.9700000000000001E-2</v>
      </c>
      <c r="G3646" s="254">
        <f t="shared" si="108"/>
        <v>0</v>
      </c>
      <c r="I3646" s="251">
        <v>2.5699999999999997E-2</v>
      </c>
      <c r="J3646" s="251">
        <v>2.7000000000000003E-2</v>
      </c>
      <c r="K3646" s="251">
        <v>2.87E-2</v>
      </c>
      <c r="L3646" s="251">
        <v>3.2199999999999999E-2</v>
      </c>
      <c r="M3646" s="253">
        <v>2.8900000000000002E-2</v>
      </c>
      <c r="O3646" s="189">
        <f t="shared" si="109"/>
        <v>44378</v>
      </c>
    </row>
    <row r="3647" spans="1:15" x14ac:dyDescent="0.25">
      <c r="A3647" s="250">
        <v>44385</v>
      </c>
      <c r="B3647" s="251" t="s">
        <v>71</v>
      </c>
      <c r="C3647" s="252">
        <v>2.7699999999999999E-2</v>
      </c>
      <c r="D3647" s="252">
        <v>2.92E-2</v>
      </c>
      <c r="E3647" s="252">
        <v>3.1600000000000003E-2</v>
      </c>
      <c r="F3647" s="253">
        <v>2.9500000000000002E-2</v>
      </c>
      <c r="G3647" s="254">
        <f t="shared" si="108"/>
        <v>0</v>
      </c>
      <c r="I3647" s="251">
        <v>2.5399999999999999E-2</v>
      </c>
      <c r="J3647" s="251">
        <v>2.6800000000000001E-2</v>
      </c>
      <c r="K3647" s="251">
        <v>2.8500000000000001E-2</v>
      </c>
      <c r="L3647" s="251">
        <v>3.2099999999999997E-2</v>
      </c>
      <c r="M3647" s="253">
        <v>2.87E-2</v>
      </c>
      <c r="O3647" s="189">
        <f t="shared" si="109"/>
        <v>44378</v>
      </c>
    </row>
    <row r="3648" spans="1:15" x14ac:dyDescent="0.25">
      <c r="A3648" s="250">
        <v>44386</v>
      </c>
      <c r="B3648" s="251" t="s">
        <v>71</v>
      </c>
      <c r="C3648" s="252">
        <v>2.8500000000000001E-2</v>
      </c>
      <c r="D3648" s="252">
        <v>0.03</v>
      </c>
      <c r="E3648" s="252">
        <v>3.2400000000000005E-2</v>
      </c>
      <c r="F3648" s="253">
        <v>3.0299999999999997E-2</v>
      </c>
      <c r="G3648" s="254">
        <f t="shared" si="108"/>
        <v>0</v>
      </c>
      <c r="I3648" s="251">
        <v>2.6200000000000001E-2</v>
      </c>
      <c r="J3648" s="251">
        <v>2.75E-2</v>
      </c>
      <c r="K3648" s="251">
        <v>2.9300000000000003E-2</v>
      </c>
      <c r="L3648" s="251">
        <v>3.2799999999999996E-2</v>
      </c>
      <c r="M3648" s="253">
        <v>2.9500000000000002E-2</v>
      </c>
      <c r="O3648" s="189">
        <f t="shared" si="109"/>
        <v>44378</v>
      </c>
    </row>
    <row r="3649" spans="1:15" x14ac:dyDescent="0.25">
      <c r="A3649" s="250">
        <v>44389</v>
      </c>
      <c r="B3649" s="251" t="s">
        <v>71</v>
      </c>
      <c r="C3649" s="252">
        <v>2.86E-2</v>
      </c>
      <c r="D3649" s="252">
        <v>0.03</v>
      </c>
      <c r="E3649" s="252">
        <v>3.2500000000000001E-2</v>
      </c>
      <c r="F3649" s="253">
        <v>3.04E-2</v>
      </c>
      <c r="G3649" s="254">
        <f t="shared" si="108"/>
        <v>0</v>
      </c>
      <c r="I3649" s="251">
        <v>2.64E-2</v>
      </c>
      <c r="J3649" s="251">
        <v>2.76E-2</v>
      </c>
      <c r="K3649" s="251">
        <v>2.9399999999999999E-2</v>
      </c>
      <c r="L3649" s="251">
        <v>3.2899999999999999E-2</v>
      </c>
      <c r="M3649" s="253">
        <v>2.9600000000000001E-2</v>
      </c>
      <c r="O3649" s="189">
        <f t="shared" si="109"/>
        <v>44378</v>
      </c>
    </row>
    <row r="3650" spans="1:15" x14ac:dyDescent="0.25">
      <c r="A3650" s="250">
        <v>44390</v>
      </c>
      <c r="B3650" s="251" t="s">
        <v>71</v>
      </c>
      <c r="C3650" s="252">
        <v>2.8900000000000002E-2</v>
      </c>
      <c r="D3650" s="252">
        <v>3.04E-2</v>
      </c>
      <c r="E3650" s="252">
        <v>3.3000000000000002E-2</v>
      </c>
      <c r="F3650" s="253">
        <v>3.0800000000000001E-2</v>
      </c>
      <c r="G3650" s="254">
        <f t="shared" si="108"/>
        <v>0</v>
      </c>
      <c r="I3650" s="251">
        <v>2.6699999999999998E-2</v>
      </c>
      <c r="J3650" s="251">
        <v>2.7999999999999997E-2</v>
      </c>
      <c r="K3650" s="251">
        <v>2.98E-2</v>
      </c>
      <c r="L3650" s="251">
        <v>3.3300000000000003E-2</v>
      </c>
      <c r="M3650" s="253">
        <v>0.03</v>
      </c>
      <c r="O3650" s="189">
        <f t="shared" si="109"/>
        <v>44378</v>
      </c>
    </row>
    <row r="3651" spans="1:15" x14ac:dyDescent="0.25">
      <c r="A3651" s="250">
        <v>44391</v>
      </c>
      <c r="B3651" s="251" t="s">
        <v>71</v>
      </c>
      <c r="C3651" s="252">
        <v>2.8399999999999998E-2</v>
      </c>
      <c r="D3651" s="252">
        <v>2.9900000000000003E-2</v>
      </c>
      <c r="E3651" s="252">
        <v>3.2400000000000005E-2</v>
      </c>
      <c r="F3651" s="253">
        <v>3.0200000000000001E-2</v>
      </c>
      <c r="G3651" s="254">
        <f t="shared" si="108"/>
        <v>0</v>
      </c>
      <c r="I3651" s="251">
        <v>2.6200000000000001E-2</v>
      </c>
      <c r="J3651" s="251">
        <v>2.75E-2</v>
      </c>
      <c r="K3651" s="251">
        <v>2.9300000000000003E-2</v>
      </c>
      <c r="L3651" s="251">
        <v>3.2799999999999996E-2</v>
      </c>
      <c r="M3651" s="253">
        <v>2.9399999999999999E-2</v>
      </c>
      <c r="O3651" s="189">
        <f t="shared" si="109"/>
        <v>44378</v>
      </c>
    </row>
    <row r="3652" spans="1:15" x14ac:dyDescent="0.25">
      <c r="A3652" s="250">
        <v>44392</v>
      </c>
      <c r="B3652" s="251" t="s">
        <v>71</v>
      </c>
      <c r="C3652" s="252">
        <v>2.7699999999999999E-2</v>
      </c>
      <c r="D3652" s="252">
        <v>2.9300000000000003E-2</v>
      </c>
      <c r="E3652" s="252">
        <v>3.1899999999999998E-2</v>
      </c>
      <c r="F3652" s="253">
        <v>2.9600000000000001E-2</v>
      </c>
      <c r="G3652" s="254">
        <f t="shared" si="108"/>
        <v>0</v>
      </c>
      <c r="I3652" s="251">
        <v>2.5499999999999998E-2</v>
      </c>
      <c r="J3652" s="251">
        <v>2.6800000000000001E-2</v>
      </c>
      <c r="K3652" s="251">
        <v>2.87E-2</v>
      </c>
      <c r="L3652" s="251">
        <v>3.2300000000000002E-2</v>
      </c>
      <c r="M3652" s="253">
        <v>2.8799999999999999E-2</v>
      </c>
      <c r="O3652" s="189">
        <f t="shared" si="109"/>
        <v>44378</v>
      </c>
    </row>
    <row r="3653" spans="1:15" x14ac:dyDescent="0.25">
      <c r="A3653" s="250">
        <v>44393</v>
      </c>
      <c r="B3653" s="251" t="s">
        <v>71</v>
      </c>
      <c r="C3653" s="252">
        <v>2.7900000000000001E-2</v>
      </c>
      <c r="D3653" s="252">
        <v>2.9399999999999999E-2</v>
      </c>
      <c r="E3653" s="252">
        <v>3.2000000000000001E-2</v>
      </c>
      <c r="F3653" s="253">
        <v>2.98E-2</v>
      </c>
      <c r="G3653" s="254">
        <f t="shared" si="108"/>
        <v>0</v>
      </c>
      <c r="I3653" s="251">
        <v>2.5600000000000001E-2</v>
      </c>
      <c r="J3653" s="251">
        <v>2.7099999999999999E-2</v>
      </c>
      <c r="K3653" s="251">
        <v>2.8799999999999999E-2</v>
      </c>
      <c r="L3653" s="251">
        <v>3.2400000000000005E-2</v>
      </c>
      <c r="M3653" s="253">
        <v>2.8999999999999998E-2</v>
      </c>
      <c r="O3653" s="189">
        <f t="shared" si="109"/>
        <v>44378</v>
      </c>
    </row>
    <row r="3654" spans="1:15" x14ac:dyDescent="0.25">
      <c r="A3654" s="250">
        <v>44396</v>
      </c>
      <c r="B3654" s="251" t="s">
        <v>71</v>
      </c>
      <c r="C3654" s="252">
        <v>2.6800000000000001E-2</v>
      </c>
      <c r="D3654" s="252">
        <v>2.8300000000000002E-2</v>
      </c>
      <c r="E3654" s="252">
        <v>3.1099999999999999E-2</v>
      </c>
      <c r="F3654" s="253">
        <v>2.87E-2</v>
      </c>
      <c r="G3654" s="254">
        <f t="shared" si="108"/>
        <v>0</v>
      </c>
      <c r="I3654" s="251">
        <v>2.4900000000000002E-2</v>
      </c>
      <c r="J3654" s="251">
        <v>2.6000000000000002E-2</v>
      </c>
      <c r="K3654" s="251">
        <v>2.7799999999999998E-2</v>
      </c>
      <c r="L3654" s="251">
        <v>3.1600000000000003E-2</v>
      </c>
      <c r="M3654" s="253">
        <v>2.7999999999999997E-2</v>
      </c>
      <c r="O3654" s="189">
        <f t="shared" si="109"/>
        <v>44378</v>
      </c>
    </row>
    <row r="3655" spans="1:15" x14ac:dyDescent="0.25">
      <c r="A3655" s="250">
        <v>44397</v>
      </c>
      <c r="B3655" s="251" t="s">
        <v>71</v>
      </c>
      <c r="C3655" s="252">
        <v>2.7400000000000001E-2</v>
      </c>
      <c r="D3655" s="252">
        <v>2.9100000000000001E-2</v>
      </c>
      <c r="E3655" s="252">
        <v>3.1600000000000003E-2</v>
      </c>
      <c r="F3655" s="253">
        <v>2.9399999999999999E-2</v>
      </c>
      <c r="G3655" s="254">
        <f t="shared" si="108"/>
        <v>0</v>
      </c>
      <c r="I3655" s="251">
        <v>2.52E-2</v>
      </c>
      <c r="J3655" s="252">
        <v>2.6600000000000002E-2</v>
      </c>
      <c r="K3655" s="252">
        <v>2.8500000000000001E-2</v>
      </c>
      <c r="L3655" s="252">
        <v>3.2099999999999997E-2</v>
      </c>
      <c r="M3655" s="253">
        <v>2.86E-2</v>
      </c>
      <c r="O3655" s="189">
        <f t="shared" si="109"/>
        <v>44378</v>
      </c>
    </row>
    <row r="3656" spans="1:15" x14ac:dyDescent="0.25">
      <c r="A3656" s="250">
        <v>44398</v>
      </c>
      <c r="B3656" s="251" t="s">
        <v>71</v>
      </c>
      <c r="C3656" s="252">
        <v>2.81E-2</v>
      </c>
      <c r="D3656" s="252">
        <v>2.9600000000000001E-2</v>
      </c>
      <c r="E3656" s="252">
        <v>3.2199999999999999E-2</v>
      </c>
      <c r="F3656" s="253">
        <v>0.03</v>
      </c>
      <c r="G3656" s="254">
        <f t="shared" si="108"/>
        <v>0</v>
      </c>
      <c r="I3656" s="251">
        <v>2.5699999999999997E-2</v>
      </c>
      <c r="J3656" s="251">
        <v>2.7300000000000001E-2</v>
      </c>
      <c r="K3656" s="251">
        <v>2.8999999999999998E-2</v>
      </c>
      <c r="L3656" s="251">
        <v>3.2599999999999997E-2</v>
      </c>
      <c r="M3656" s="253">
        <v>2.92E-2</v>
      </c>
      <c r="O3656" s="189">
        <f t="shared" si="109"/>
        <v>44378</v>
      </c>
    </row>
    <row r="3657" spans="1:15" x14ac:dyDescent="0.25">
      <c r="A3657" s="250">
        <v>44399</v>
      </c>
      <c r="B3657" s="251" t="s">
        <v>71</v>
      </c>
      <c r="C3657" s="252">
        <v>2.7799999999999998E-2</v>
      </c>
      <c r="D3657" s="252">
        <v>2.9300000000000003E-2</v>
      </c>
      <c r="E3657" s="252">
        <v>3.1800000000000002E-2</v>
      </c>
      <c r="F3657" s="253">
        <v>2.9600000000000001E-2</v>
      </c>
      <c r="G3657" s="254">
        <f t="shared" si="108"/>
        <v>0</v>
      </c>
      <c r="I3657" s="251">
        <v>2.5399999999999999E-2</v>
      </c>
      <c r="J3657" s="251">
        <v>2.6800000000000001E-2</v>
      </c>
      <c r="K3657" s="251">
        <v>2.87E-2</v>
      </c>
      <c r="L3657" s="251">
        <v>3.2199999999999999E-2</v>
      </c>
      <c r="M3657" s="253">
        <v>2.8799999999999999E-2</v>
      </c>
      <c r="O3657" s="189">
        <f t="shared" si="109"/>
        <v>44378</v>
      </c>
    </row>
    <row r="3658" spans="1:15" x14ac:dyDescent="0.25">
      <c r="A3658" s="250">
        <v>44400</v>
      </c>
      <c r="B3658" s="251" t="s">
        <v>71</v>
      </c>
      <c r="C3658" s="252">
        <v>2.7999999999999997E-2</v>
      </c>
      <c r="D3658" s="252">
        <v>2.9500000000000002E-2</v>
      </c>
      <c r="E3658" s="252">
        <v>3.1899999999999998E-2</v>
      </c>
      <c r="F3658" s="253">
        <v>2.98E-2</v>
      </c>
      <c r="G3658" s="254">
        <f t="shared" si="108"/>
        <v>0</v>
      </c>
      <c r="I3658" s="251">
        <v>2.5699999999999997E-2</v>
      </c>
      <c r="J3658" s="251">
        <v>2.7099999999999999E-2</v>
      </c>
      <c r="K3658" s="251">
        <v>2.8900000000000002E-2</v>
      </c>
      <c r="L3658" s="251">
        <v>3.2300000000000002E-2</v>
      </c>
      <c r="M3658" s="253">
        <v>2.8999999999999998E-2</v>
      </c>
      <c r="O3658" s="189">
        <f t="shared" si="109"/>
        <v>44378</v>
      </c>
    </row>
    <row r="3659" spans="1:15" x14ac:dyDescent="0.25">
      <c r="A3659" s="250">
        <v>44403</v>
      </c>
      <c r="B3659" s="251" t="s">
        <v>71</v>
      </c>
      <c r="C3659" s="252">
        <v>2.7699999999999999E-2</v>
      </c>
      <c r="D3659" s="252">
        <v>2.9300000000000003E-2</v>
      </c>
      <c r="E3659" s="252">
        <v>3.1899999999999998E-2</v>
      </c>
      <c r="F3659" s="253">
        <v>2.9600000000000001E-2</v>
      </c>
      <c r="G3659" s="254">
        <f t="shared" si="108"/>
        <v>0</v>
      </c>
      <c r="I3659" s="251">
        <v>2.5600000000000001E-2</v>
      </c>
      <c r="J3659" s="251">
        <v>2.69E-2</v>
      </c>
      <c r="K3659" s="251">
        <v>2.87E-2</v>
      </c>
      <c r="L3659" s="251">
        <v>3.2300000000000002E-2</v>
      </c>
      <c r="M3659" s="253">
        <v>2.8900000000000002E-2</v>
      </c>
      <c r="O3659" s="189">
        <f t="shared" si="109"/>
        <v>44378</v>
      </c>
    </row>
    <row r="3660" spans="1:15" x14ac:dyDescent="0.25">
      <c r="A3660" s="250">
        <v>44404</v>
      </c>
      <c r="B3660" s="251" t="s">
        <v>71</v>
      </c>
      <c r="C3660" s="252">
        <v>2.75E-2</v>
      </c>
      <c r="D3660" s="252">
        <v>2.8900001049041699E-2</v>
      </c>
      <c r="E3660" s="252">
        <v>3.1600000858306804E-2</v>
      </c>
      <c r="F3660" s="253">
        <v>2.9300000667572001E-2</v>
      </c>
      <c r="G3660" s="254">
        <f t="shared" si="108"/>
        <v>0</v>
      </c>
      <c r="I3660" s="251">
        <v>2.5299999713897701E-2</v>
      </c>
      <c r="J3660" s="251">
        <v>2.6700000762939401E-2</v>
      </c>
      <c r="K3660" s="251">
        <v>2.83999991416931E-2</v>
      </c>
      <c r="L3660" s="251">
        <v>3.2000000476837098E-2</v>
      </c>
      <c r="M3660" s="253">
        <v>2.8599998950958199E-2</v>
      </c>
      <c r="O3660" s="189">
        <f t="shared" si="109"/>
        <v>44378</v>
      </c>
    </row>
    <row r="3661" spans="1:15" x14ac:dyDescent="0.25">
      <c r="A3661" s="250">
        <v>44405</v>
      </c>
      <c r="B3661" s="251" t="s">
        <v>71</v>
      </c>
      <c r="C3661" s="252">
        <v>2.7699999511241899E-2</v>
      </c>
      <c r="D3661" s="252">
        <v>2.9200000688433599E-2</v>
      </c>
      <c r="E3661" s="252">
        <v>3.1800001859664903E-2</v>
      </c>
      <c r="F3661" s="253">
        <v>2.96000000089406E-2</v>
      </c>
      <c r="G3661" s="254">
        <f t="shared" ref="G3661:G3724" si="110">IF(ROUND(AVERAGE(B3661:E3661)-F3661,4)=0,0,1)</f>
        <v>0</v>
      </c>
      <c r="I3661" s="251">
        <v>2.5200000032782499E-2</v>
      </c>
      <c r="J3661" s="251">
        <v>2.69000008702278E-2</v>
      </c>
      <c r="K3661" s="251">
        <v>2.8599999845027899E-2</v>
      </c>
      <c r="L3661" s="251">
        <v>3.2200001180171897E-2</v>
      </c>
      <c r="M3661" s="253">
        <v>2.88000013679265E-2</v>
      </c>
      <c r="O3661" s="189">
        <f t="shared" si="109"/>
        <v>44378</v>
      </c>
    </row>
    <row r="3662" spans="1:15" x14ac:dyDescent="0.25">
      <c r="A3662" s="250">
        <v>44406</v>
      </c>
      <c r="B3662" s="251" t="s">
        <v>71</v>
      </c>
      <c r="C3662" s="252">
        <v>2.7699999511241899E-2</v>
      </c>
      <c r="D3662" s="252">
        <v>2.9200000688433599E-2</v>
      </c>
      <c r="E3662" s="252">
        <v>3.1800001859664903E-2</v>
      </c>
      <c r="F3662" s="253">
        <v>2.96000000089406E-2</v>
      </c>
      <c r="G3662" s="254">
        <f t="shared" si="110"/>
        <v>0</v>
      </c>
      <c r="I3662" s="251">
        <v>2.5100000202655699E-2</v>
      </c>
      <c r="J3662" s="251">
        <v>2.70000007003545E-2</v>
      </c>
      <c r="K3662" s="251">
        <v>2.8599999845027899E-2</v>
      </c>
      <c r="L3662" s="251">
        <v>3.2200001180171897E-2</v>
      </c>
      <c r="M3662" s="253">
        <v>2.88000013679265E-2</v>
      </c>
      <c r="O3662" s="189">
        <f t="shared" ref="O3662:O3725" si="111">DATE(YEAR(A3662),MONTH(A3662),1)</f>
        <v>44378</v>
      </c>
    </row>
    <row r="3663" spans="1:15" x14ac:dyDescent="0.25">
      <c r="A3663" s="250">
        <v>44407</v>
      </c>
      <c r="B3663" s="251" t="s">
        <v>71</v>
      </c>
      <c r="C3663" s="252">
        <v>2.7499999850988301E-2</v>
      </c>
      <c r="D3663" s="252">
        <v>2.9000001028180102E-2</v>
      </c>
      <c r="E3663" s="252">
        <v>3.1500000506639397E-2</v>
      </c>
      <c r="F3663" s="253">
        <v>2.9300000518560399E-2</v>
      </c>
      <c r="G3663" s="254">
        <f t="shared" si="110"/>
        <v>0</v>
      </c>
      <c r="I3663" s="251">
        <v>2.5100000202655699E-2</v>
      </c>
      <c r="J3663" s="251">
        <v>2.6700001209974199E-2</v>
      </c>
      <c r="K3663" s="251">
        <v>2.8499998152256002E-2</v>
      </c>
      <c r="L3663" s="251">
        <v>3.1899999827146502E-2</v>
      </c>
      <c r="M3663" s="253">
        <v>2.8599999845027899E-2</v>
      </c>
      <c r="O3663" s="189">
        <f t="shared" si="111"/>
        <v>44378</v>
      </c>
    </row>
    <row r="3664" spans="1:15" x14ac:dyDescent="0.25">
      <c r="A3664" s="250">
        <v>44410</v>
      </c>
      <c r="B3664" s="251" t="s">
        <v>71</v>
      </c>
      <c r="C3664" s="252">
        <v>2.7300000190734801E-2</v>
      </c>
      <c r="D3664" s="252">
        <v>2.8599999845027899E-2</v>
      </c>
      <c r="E3664" s="252">
        <v>3.0999999493360499E-2</v>
      </c>
      <c r="F3664" s="253">
        <v>2.9000001028180102E-2</v>
      </c>
      <c r="G3664" s="254">
        <f t="shared" si="110"/>
        <v>0</v>
      </c>
      <c r="I3664" s="251">
        <v>2.4800000712275502E-2</v>
      </c>
      <c r="J3664" s="251">
        <v>2.6300001889467201E-2</v>
      </c>
      <c r="K3664" s="251">
        <v>2.80999988317489E-2</v>
      </c>
      <c r="L3664" s="251">
        <v>3.1500000506639397E-2</v>
      </c>
      <c r="M3664" s="253">
        <v>2.8199998661875701E-2</v>
      </c>
      <c r="O3664" s="189">
        <f t="shared" si="111"/>
        <v>44409</v>
      </c>
    </row>
    <row r="3665" spans="1:15" x14ac:dyDescent="0.25">
      <c r="A3665" s="250">
        <v>44411</v>
      </c>
      <c r="B3665" s="251" t="s">
        <v>71</v>
      </c>
      <c r="C3665" s="252">
        <v>2.7200000360608101E-2</v>
      </c>
      <c r="D3665" s="252">
        <v>2.8699999675154599E-2</v>
      </c>
      <c r="E3665" s="252">
        <v>3.1199999153613999E-2</v>
      </c>
      <c r="F3665" s="253">
        <v>2.9000001028180102E-2</v>
      </c>
      <c r="G3665" s="254">
        <f t="shared" si="110"/>
        <v>0</v>
      </c>
      <c r="I3665" s="251">
        <v>2.4900000542402202E-2</v>
      </c>
      <c r="J3665" s="251">
        <v>2.6400001719593998E-2</v>
      </c>
      <c r="K3665" s="251">
        <v>2.8199998661875701E-2</v>
      </c>
      <c r="L3665" s="251">
        <v>3.1600002199411302E-2</v>
      </c>
      <c r="M3665" s="253">
        <v>2.82999984920024E-2</v>
      </c>
      <c r="O3665" s="189">
        <f t="shared" si="111"/>
        <v>44409</v>
      </c>
    </row>
    <row r="3666" spans="1:15" x14ac:dyDescent="0.25">
      <c r="A3666" s="250">
        <v>44412</v>
      </c>
      <c r="B3666" s="251" t="s">
        <v>71</v>
      </c>
      <c r="C3666" s="252">
        <v>2.7200000360608101E-2</v>
      </c>
      <c r="D3666" s="252">
        <v>2.8599999845027899E-2</v>
      </c>
      <c r="E3666" s="252">
        <v>3.1099999323487199E-2</v>
      </c>
      <c r="F3666" s="253">
        <v>2.9000001028180102E-2</v>
      </c>
      <c r="G3666" s="254">
        <f t="shared" si="110"/>
        <v>0</v>
      </c>
      <c r="I3666" s="251">
        <v>2.4900000542402202E-2</v>
      </c>
      <c r="J3666" s="251">
        <v>2.6300001889467201E-2</v>
      </c>
      <c r="K3666" s="251">
        <v>2.80999988317489E-2</v>
      </c>
      <c r="L3666" s="251">
        <v>3.1500000506639397E-2</v>
      </c>
      <c r="M3666" s="253">
        <v>2.8199998661875701E-2</v>
      </c>
      <c r="O3666" s="189">
        <f t="shared" si="111"/>
        <v>44409</v>
      </c>
    </row>
    <row r="3667" spans="1:15" x14ac:dyDescent="0.25">
      <c r="A3667" s="250">
        <v>44413</v>
      </c>
      <c r="B3667" s="251" t="s">
        <v>71</v>
      </c>
      <c r="C3667" s="252">
        <v>2.7400000020861601E-2</v>
      </c>
      <c r="D3667" s="252">
        <v>2.88000013679265E-2</v>
      </c>
      <c r="E3667" s="252">
        <v>3.13000008463859E-2</v>
      </c>
      <c r="F3667" s="253">
        <v>2.9200000688433599E-2</v>
      </c>
      <c r="G3667" s="254">
        <f t="shared" si="110"/>
        <v>0</v>
      </c>
      <c r="I3667" s="251">
        <v>2.5000000372528999E-2</v>
      </c>
      <c r="J3667" s="251">
        <v>2.6500001549720702E-2</v>
      </c>
      <c r="K3667" s="251">
        <v>2.82999984920024E-2</v>
      </c>
      <c r="L3667" s="251">
        <v>3.1800001859664903E-2</v>
      </c>
      <c r="M3667" s="253">
        <v>2.8399998322129201E-2</v>
      </c>
      <c r="O3667" s="189">
        <f t="shared" si="111"/>
        <v>44409</v>
      </c>
    </row>
    <row r="3668" spans="1:15" x14ac:dyDescent="0.25">
      <c r="A3668" s="250">
        <v>44414</v>
      </c>
      <c r="B3668" s="251" t="s">
        <v>71</v>
      </c>
      <c r="C3668" s="252">
        <v>2.8199998661875701E-2</v>
      </c>
      <c r="D3668" s="252">
        <v>2.96000000089406E-2</v>
      </c>
      <c r="E3668" s="252">
        <v>3.20000015199184E-2</v>
      </c>
      <c r="F3668" s="253">
        <v>2.9899999499320901E-2</v>
      </c>
      <c r="G3668" s="254">
        <f t="shared" si="110"/>
        <v>0</v>
      </c>
      <c r="I3668" s="251">
        <v>2.5799999013543101E-2</v>
      </c>
      <c r="J3668" s="251">
        <v>2.7300000190734801E-2</v>
      </c>
      <c r="K3668" s="251">
        <v>2.9100000858306801E-2</v>
      </c>
      <c r="L3668" s="251">
        <v>3.2499998807907098E-2</v>
      </c>
      <c r="M3668" s="253">
        <v>2.9200000688433599E-2</v>
      </c>
      <c r="O3668" s="189">
        <f t="shared" si="111"/>
        <v>44409</v>
      </c>
    </row>
    <row r="3669" spans="1:15" x14ac:dyDescent="0.25">
      <c r="A3669" s="250">
        <v>44417</v>
      </c>
      <c r="B3669" s="251" t="s">
        <v>71</v>
      </c>
      <c r="C3669" s="252">
        <v>2.8499998152256002E-2</v>
      </c>
      <c r="D3669" s="252">
        <v>2.9899999499320901E-2</v>
      </c>
      <c r="E3669" s="252">
        <v>3.2400000840425401E-2</v>
      </c>
      <c r="F3669" s="253">
        <v>3.0299998819827999E-2</v>
      </c>
      <c r="G3669" s="254">
        <f t="shared" si="110"/>
        <v>0</v>
      </c>
      <c r="I3669" s="251">
        <v>2.5999998673796602E-2</v>
      </c>
      <c r="J3669" s="251">
        <v>2.7599999681115098E-2</v>
      </c>
      <c r="K3669" s="251">
        <v>2.9400000348687099E-2</v>
      </c>
      <c r="L3669" s="251">
        <v>3.2800000160932499E-2</v>
      </c>
      <c r="M3669" s="253">
        <v>2.95000001788139E-2</v>
      </c>
      <c r="O3669" s="189">
        <f t="shared" si="111"/>
        <v>44409</v>
      </c>
    </row>
    <row r="3670" spans="1:15" x14ac:dyDescent="0.25">
      <c r="A3670" s="250">
        <v>44418</v>
      </c>
      <c r="B3670" s="251" t="s">
        <v>71</v>
      </c>
      <c r="C3670" s="252">
        <v>2.88000013679265E-2</v>
      </c>
      <c r="D3670" s="252">
        <v>3.0199998989701202E-2</v>
      </c>
      <c r="E3670" s="252">
        <v>3.2699998468160602E-2</v>
      </c>
      <c r="F3670" s="253">
        <v>3.06000001728534E-2</v>
      </c>
      <c r="G3670" s="254">
        <f t="shared" si="110"/>
        <v>0</v>
      </c>
      <c r="I3670" s="251">
        <v>2.6199998334050099E-2</v>
      </c>
      <c r="J3670" s="251">
        <v>2.79999990016222E-2</v>
      </c>
      <c r="K3670" s="251">
        <v>2.96999998390674E-2</v>
      </c>
      <c r="L3670" s="251">
        <v>3.3099997788667603E-2</v>
      </c>
      <c r="M3670" s="253">
        <v>2.9799999669194201E-2</v>
      </c>
      <c r="O3670" s="189">
        <f t="shared" si="111"/>
        <v>44409</v>
      </c>
    </row>
    <row r="3671" spans="1:15" x14ac:dyDescent="0.25">
      <c r="A3671" s="250">
        <v>44419</v>
      </c>
      <c r="B3671" s="251" t="s">
        <v>71</v>
      </c>
      <c r="C3671" s="252">
        <v>2.9000001028180102E-2</v>
      </c>
      <c r="D3671" s="252">
        <v>3.04000005125999E-2</v>
      </c>
      <c r="E3671" s="252">
        <v>3.2999999821186003E-2</v>
      </c>
      <c r="F3671" s="253">
        <v>3.0799999833106901E-2</v>
      </c>
      <c r="G3671" s="254">
        <f t="shared" si="110"/>
        <v>0</v>
      </c>
      <c r="I3671" s="251">
        <v>2.6600001379847499E-2</v>
      </c>
      <c r="J3671" s="251">
        <v>2.82999984920024E-2</v>
      </c>
      <c r="K3671" s="251">
        <v>2.9899999499320901E-2</v>
      </c>
      <c r="L3671" s="251">
        <v>3.3399999141693101E-2</v>
      </c>
      <c r="M3671" s="253">
        <v>3.0099999159574502E-2</v>
      </c>
      <c r="O3671" s="189">
        <f t="shared" si="111"/>
        <v>44409</v>
      </c>
    </row>
    <row r="3672" spans="1:15" x14ac:dyDescent="0.25">
      <c r="A3672" s="250">
        <v>44420</v>
      </c>
      <c r="B3672" s="251" t="s">
        <v>71</v>
      </c>
      <c r="C3672" s="252">
        <v>2.9300000518560399E-2</v>
      </c>
      <c r="D3672" s="252">
        <v>3.0500000342726701E-2</v>
      </c>
      <c r="E3672" s="252">
        <v>3.3099997788667603E-2</v>
      </c>
      <c r="F3672" s="253">
        <v>3.0999999493360499E-2</v>
      </c>
      <c r="G3672" s="254">
        <f t="shared" si="110"/>
        <v>0</v>
      </c>
      <c r="I3672" s="251">
        <v>2.6600001379847499E-2</v>
      </c>
      <c r="J3672" s="251">
        <v>2.8499998152256002E-2</v>
      </c>
      <c r="K3672" s="251">
        <v>2.9899999499320901E-2</v>
      </c>
      <c r="L3672" s="251">
        <v>3.3500000834464999E-2</v>
      </c>
      <c r="M3672" s="253">
        <v>3.0199998989701202E-2</v>
      </c>
      <c r="O3672" s="189">
        <f t="shared" si="111"/>
        <v>44409</v>
      </c>
    </row>
    <row r="3673" spans="1:15" x14ac:dyDescent="0.25">
      <c r="A3673" s="250">
        <v>44421</v>
      </c>
      <c r="B3673" s="251" t="s">
        <v>71</v>
      </c>
      <c r="C3673" s="252">
        <v>2.8599999845027899E-2</v>
      </c>
      <c r="D3673" s="252">
        <v>2.9799999669194201E-2</v>
      </c>
      <c r="E3673" s="252">
        <v>3.2299999147653503E-2</v>
      </c>
      <c r="F3673" s="253">
        <v>3.0199998989701202E-2</v>
      </c>
      <c r="G3673" s="254">
        <f t="shared" si="110"/>
        <v>0</v>
      </c>
      <c r="I3673" s="251">
        <v>2.5799999013543101E-2</v>
      </c>
      <c r="J3673" s="251">
        <v>2.7699999511241899E-2</v>
      </c>
      <c r="K3673" s="251">
        <v>2.9200000688433599E-2</v>
      </c>
      <c r="L3673" s="251">
        <v>3.2699998468160602E-2</v>
      </c>
      <c r="M3673" s="253">
        <v>2.9400000348687099E-2</v>
      </c>
      <c r="O3673" s="189">
        <f t="shared" si="111"/>
        <v>44409</v>
      </c>
    </row>
    <row r="3674" spans="1:15" x14ac:dyDescent="0.25">
      <c r="A3674" s="250">
        <v>44424</v>
      </c>
      <c r="B3674" s="251" t="s">
        <v>71</v>
      </c>
      <c r="C3674" s="252">
        <v>2.8199998661875701E-2</v>
      </c>
      <c r="D3674" s="252">
        <v>2.9400000348687099E-2</v>
      </c>
      <c r="E3674" s="252">
        <v>3.1899999827146502E-2</v>
      </c>
      <c r="F3674" s="253">
        <v>2.9799999669194201E-2</v>
      </c>
      <c r="G3674" s="254">
        <f t="shared" si="110"/>
        <v>0</v>
      </c>
      <c r="I3674" s="251">
        <v>2.5399999693036E-2</v>
      </c>
      <c r="J3674" s="251">
        <v>2.7300000190734801E-2</v>
      </c>
      <c r="K3674" s="251">
        <v>2.88000013679265E-2</v>
      </c>
      <c r="L3674" s="251">
        <v>3.2299999147653503E-2</v>
      </c>
      <c r="M3674" s="253">
        <v>2.9000001028180102E-2</v>
      </c>
      <c r="O3674" s="189">
        <f t="shared" si="111"/>
        <v>44409</v>
      </c>
    </row>
    <row r="3675" spans="1:15" x14ac:dyDescent="0.25">
      <c r="A3675" s="250">
        <v>44425</v>
      </c>
      <c r="B3675" s="251" t="s">
        <v>71</v>
      </c>
      <c r="C3675" s="252">
        <v>2.82999984920024E-2</v>
      </c>
      <c r="D3675" s="252">
        <v>2.95000001788139E-2</v>
      </c>
      <c r="E3675" s="252">
        <v>3.20000015199184E-2</v>
      </c>
      <c r="F3675" s="253">
        <v>2.9899999499320901E-2</v>
      </c>
      <c r="G3675" s="254">
        <f t="shared" si="110"/>
        <v>0</v>
      </c>
      <c r="I3675" s="251">
        <v>2.5399999693036E-2</v>
      </c>
      <c r="J3675" s="251">
        <v>2.7400000020861601E-2</v>
      </c>
      <c r="K3675" s="251">
        <v>2.8900001198053301E-2</v>
      </c>
      <c r="L3675" s="251">
        <v>3.2400000840425401E-2</v>
      </c>
      <c r="M3675" s="253">
        <v>2.9100000858306801E-2</v>
      </c>
      <c r="O3675" s="189">
        <f t="shared" si="111"/>
        <v>44409</v>
      </c>
    </row>
    <row r="3676" spans="1:15" x14ac:dyDescent="0.25">
      <c r="A3676" s="250">
        <v>44426</v>
      </c>
      <c r="B3676" s="251" t="s">
        <v>71</v>
      </c>
      <c r="C3676" s="252">
        <v>2.82999984920024E-2</v>
      </c>
      <c r="D3676" s="252">
        <v>2.95000001788139E-2</v>
      </c>
      <c r="E3676" s="252">
        <v>3.20000015199184E-2</v>
      </c>
      <c r="F3676" s="253">
        <v>2.9899999499320901E-2</v>
      </c>
      <c r="G3676" s="254">
        <f t="shared" si="110"/>
        <v>0</v>
      </c>
      <c r="I3676" s="251">
        <v>2.52999998629093E-2</v>
      </c>
      <c r="J3676" s="251">
        <v>2.7400000020861601E-2</v>
      </c>
      <c r="K3676" s="251">
        <v>2.8900001198053301E-2</v>
      </c>
      <c r="L3676" s="251">
        <v>3.2400000840425401E-2</v>
      </c>
      <c r="M3676" s="253">
        <v>2.9100000858306801E-2</v>
      </c>
      <c r="O3676" s="189">
        <f t="shared" si="111"/>
        <v>44409</v>
      </c>
    </row>
    <row r="3677" spans="1:15" x14ac:dyDescent="0.25">
      <c r="A3677" s="250">
        <v>44427</v>
      </c>
      <c r="B3677" s="251" t="s">
        <v>71</v>
      </c>
      <c r="C3677" s="252">
        <v>2.7899999171495399E-2</v>
      </c>
      <c r="D3677" s="252">
        <v>2.9300000518560399E-2</v>
      </c>
      <c r="E3677" s="252">
        <v>3.1700000166892998E-2</v>
      </c>
      <c r="F3677" s="253">
        <v>2.96000000089406E-2</v>
      </c>
      <c r="G3677" s="254">
        <f t="shared" si="110"/>
        <v>0</v>
      </c>
      <c r="I3677" s="251">
        <v>2.5200000032782499E-2</v>
      </c>
      <c r="J3677" s="251">
        <v>2.71000005304813E-2</v>
      </c>
      <c r="K3677" s="251">
        <v>2.8699999675154599E-2</v>
      </c>
      <c r="L3677" s="251">
        <v>3.2200001180171897E-2</v>
      </c>
      <c r="M3677" s="253">
        <v>2.88000013679265E-2</v>
      </c>
      <c r="O3677" s="189">
        <f t="shared" si="111"/>
        <v>44409</v>
      </c>
    </row>
    <row r="3678" spans="1:15" x14ac:dyDescent="0.25">
      <c r="A3678" s="250">
        <v>44428</v>
      </c>
      <c r="B3678" s="251" t="s">
        <v>71</v>
      </c>
      <c r="C3678" s="252">
        <v>2.79999990016222E-2</v>
      </c>
      <c r="D3678" s="252">
        <v>2.9300000518560399E-2</v>
      </c>
      <c r="E3678" s="252">
        <v>3.1700000166892998E-2</v>
      </c>
      <c r="F3678" s="253">
        <v>2.96999998390674E-2</v>
      </c>
      <c r="G3678" s="254">
        <f t="shared" si="110"/>
        <v>0</v>
      </c>
      <c r="I3678" s="251">
        <v>2.5100000202655699E-2</v>
      </c>
      <c r="J3678" s="251">
        <v>2.71000005304813E-2</v>
      </c>
      <c r="K3678" s="251">
        <v>2.8699999675154599E-2</v>
      </c>
      <c r="L3678" s="251">
        <v>3.2200001180171897E-2</v>
      </c>
      <c r="M3678" s="253">
        <v>2.8900001198053301E-2</v>
      </c>
      <c r="O3678" s="189">
        <f t="shared" si="111"/>
        <v>44409</v>
      </c>
    </row>
    <row r="3679" spans="1:15" x14ac:dyDescent="0.25">
      <c r="A3679" s="250">
        <v>44431</v>
      </c>
      <c r="B3679" s="251" t="s">
        <v>71</v>
      </c>
      <c r="C3679" s="252">
        <v>2.80999988317489E-2</v>
      </c>
      <c r="D3679" s="252">
        <v>2.9300000518560399E-2</v>
      </c>
      <c r="E3679" s="252">
        <v>3.1700000166892998E-2</v>
      </c>
      <c r="F3679" s="253">
        <v>2.96999998390674E-2</v>
      </c>
      <c r="G3679" s="254">
        <f t="shared" si="110"/>
        <v>0</v>
      </c>
      <c r="I3679" s="251">
        <v>2.4900000542402202E-2</v>
      </c>
      <c r="J3679" s="251">
        <v>2.71000005304813E-2</v>
      </c>
      <c r="K3679" s="251">
        <v>2.8699999675154599E-2</v>
      </c>
      <c r="L3679" s="251">
        <v>3.2200001180171897E-2</v>
      </c>
      <c r="M3679" s="253">
        <v>2.88000013679265E-2</v>
      </c>
      <c r="O3679" s="189">
        <f t="shared" si="111"/>
        <v>44409</v>
      </c>
    </row>
    <row r="3680" spans="1:15" x14ac:dyDescent="0.25">
      <c r="A3680" s="250">
        <v>44432</v>
      </c>
      <c r="B3680" s="251" t="s">
        <v>71</v>
      </c>
      <c r="C3680" s="252">
        <v>2.8399998322129201E-2</v>
      </c>
      <c r="D3680" s="252">
        <v>2.95000001788139E-2</v>
      </c>
      <c r="E3680" s="252">
        <v>3.1800001859664903E-2</v>
      </c>
      <c r="F3680" s="253">
        <v>2.9899999499320901E-2</v>
      </c>
      <c r="G3680" s="254">
        <f t="shared" si="110"/>
        <v>0</v>
      </c>
      <c r="I3680" s="251">
        <v>2.52999998629093E-2</v>
      </c>
      <c r="J3680" s="251">
        <v>2.7300000190734801E-2</v>
      </c>
      <c r="K3680" s="251">
        <v>2.8900001198053301E-2</v>
      </c>
      <c r="L3680" s="251">
        <v>3.2400000840425401E-2</v>
      </c>
      <c r="M3680" s="253">
        <v>2.9100000858306801E-2</v>
      </c>
      <c r="O3680" s="189">
        <f t="shared" si="111"/>
        <v>44409</v>
      </c>
    </row>
    <row r="3681" spans="1:15" x14ac:dyDescent="0.25">
      <c r="A3681" s="250">
        <v>44433</v>
      </c>
      <c r="B3681" s="251" t="s">
        <v>71</v>
      </c>
      <c r="C3681" s="252">
        <v>2.8699999675154599E-2</v>
      </c>
      <c r="D3681" s="252">
        <v>2.9999999329447701E-2</v>
      </c>
      <c r="E3681" s="252">
        <v>3.2299999147653503E-2</v>
      </c>
      <c r="F3681" s="253">
        <v>3.0299998819827999E-2</v>
      </c>
      <c r="G3681" s="254">
        <f t="shared" si="110"/>
        <v>0</v>
      </c>
      <c r="I3681" s="251">
        <v>2.5799999013543101E-2</v>
      </c>
      <c r="J3681" s="251">
        <v>2.7699999511241899E-2</v>
      </c>
      <c r="K3681" s="251">
        <v>2.9400000348687099E-2</v>
      </c>
      <c r="L3681" s="251">
        <v>3.2800000160932499E-2</v>
      </c>
      <c r="M3681" s="253">
        <v>2.95000001788139E-2</v>
      </c>
      <c r="O3681" s="189">
        <f t="shared" si="111"/>
        <v>44409</v>
      </c>
    </row>
    <row r="3682" spans="1:15" x14ac:dyDescent="0.25">
      <c r="A3682" s="250">
        <v>44434</v>
      </c>
      <c r="B3682" s="251" t="s">
        <v>71</v>
      </c>
      <c r="C3682" s="252">
        <v>2.8499998152256002E-2</v>
      </c>
      <c r="D3682" s="252">
        <v>2.9799999669194201E-2</v>
      </c>
      <c r="E3682" s="252">
        <v>3.2099999487399999E-2</v>
      </c>
      <c r="F3682" s="253">
        <v>3.0099999159574502E-2</v>
      </c>
      <c r="G3682" s="254">
        <f t="shared" si="110"/>
        <v>0</v>
      </c>
      <c r="I3682" s="251">
        <v>2.5699999183416301E-2</v>
      </c>
      <c r="J3682" s="251">
        <v>2.7499999850988301E-2</v>
      </c>
      <c r="K3682" s="251">
        <v>2.9100000858306801E-2</v>
      </c>
      <c r="L3682" s="251">
        <v>3.2600000500679002E-2</v>
      </c>
      <c r="M3682" s="253">
        <v>2.9300000518560399E-2</v>
      </c>
      <c r="O3682" s="189">
        <f t="shared" si="111"/>
        <v>44409</v>
      </c>
    </row>
    <row r="3683" spans="1:15" x14ac:dyDescent="0.25">
      <c r="A3683" s="250">
        <v>44435</v>
      </c>
      <c r="B3683" s="251" t="s">
        <v>71</v>
      </c>
      <c r="C3683" s="252">
        <v>2.82999984920024E-2</v>
      </c>
      <c r="D3683" s="252">
        <v>2.95000001788139E-2</v>
      </c>
      <c r="E3683" s="252">
        <v>3.1800001859664903E-2</v>
      </c>
      <c r="F3683" s="253">
        <v>2.9899999499320901E-2</v>
      </c>
      <c r="G3683" s="254">
        <f t="shared" si="110"/>
        <v>0</v>
      </c>
      <c r="I3683" s="251">
        <v>2.5399999693036E-2</v>
      </c>
      <c r="J3683" s="251">
        <v>2.7200000360608101E-2</v>
      </c>
      <c r="K3683" s="251">
        <v>2.8900001198053301E-2</v>
      </c>
      <c r="L3683" s="251">
        <v>3.2299999147653503E-2</v>
      </c>
      <c r="M3683" s="253">
        <v>2.9000001028180102E-2</v>
      </c>
      <c r="O3683" s="189">
        <f t="shared" si="111"/>
        <v>44409</v>
      </c>
    </row>
    <row r="3684" spans="1:15" x14ac:dyDescent="0.25">
      <c r="A3684" s="250">
        <v>44438</v>
      </c>
      <c r="B3684" s="251" t="s">
        <v>71</v>
      </c>
      <c r="C3684" s="252">
        <v>2.79999990016222E-2</v>
      </c>
      <c r="D3684" s="252">
        <v>2.9300000518560399E-2</v>
      </c>
      <c r="E3684" s="252">
        <v>3.1700000166892998E-2</v>
      </c>
      <c r="F3684" s="253">
        <v>2.96999998390674E-2</v>
      </c>
      <c r="G3684" s="254">
        <f t="shared" si="110"/>
        <v>0</v>
      </c>
      <c r="I3684" s="251">
        <v>2.5100000202655699E-2</v>
      </c>
      <c r="J3684" s="251">
        <v>2.70000007003545E-2</v>
      </c>
      <c r="K3684" s="251">
        <v>2.8699999675154599E-2</v>
      </c>
      <c r="L3684" s="251">
        <v>3.2099999487399999E-2</v>
      </c>
      <c r="M3684" s="253">
        <v>2.88000013679265E-2</v>
      </c>
      <c r="O3684" s="189">
        <f t="shared" si="111"/>
        <v>44409</v>
      </c>
    </row>
    <row r="3685" spans="1:15" x14ac:dyDescent="0.25">
      <c r="A3685" s="250">
        <v>44439</v>
      </c>
      <c r="B3685" s="251" t="s">
        <v>71</v>
      </c>
      <c r="C3685" s="252">
        <v>2.82999984920024E-2</v>
      </c>
      <c r="D3685" s="252">
        <v>2.96000000089406E-2</v>
      </c>
      <c r="E3685" s="252">
        <v>3.20000015199184E-2</v>
      </c>
      <c r="F3685" s="253">
        <v>2.9999999329447701E-2</v>
      </c>
      <c r="G3685" s="254">
        <f t="shared" si="110"/>
        <v>0</v>
      </c>
      <c r="I3685" s="251">
        <v>2.5399999693036E-2</v>
      </c>
      <c r="J3685" s="251">
        <v>2.7300000190734801E-2</v>
      </c>
      <c r="K3685" s="251">
        <v>2.8900001198053301E-2</v>
      </c>
      <c r="L3685" s="251">
        <v>3.2400000840425401E-2</v>
      </c>
      <c r="M3685" s="253">
        <v>2.9100000858306801E-2</v>
      </c>
      <c r="O3685" s="189">
        <f t="shared" si="111"/>
        <v>44409</v>
      </c>
    </row>
    <row r="3686" spans="1:15" x14ac:dyDescent="0.25">
      <c r="A3686" s="250">
        <v>44440</v>
      </c>
      <c r="B3686" s="251" t="s">
        <v>71</v>
      </c>
      <c r="C3686" s="252">
        <v>2.80999988317489E-2</v>
      </c>
      <c r="D3686" s="252">
        <v>2.9400000348687099E-2</v>
      </c>
      <c r="E3686" s="252">
        <v>3.1800001859664903E-2</v>
      </c>
      <c r="F3686" s="253">
        <v>2.9799999669194201E-2</v>
      </c>
      <c r="G3686" s="254">
        <f t="shared" si="110"/>
        <v>0</v>
      </c>
      <c r="I3686" s="251">
        <v>2.5399999693036E-2</v>
      </c>
      <c r="J3686" s="251">
        <v>2.71000005304813E-2</v>
      </c>
      <c r="K3686" s="251">
        <v>2.88000013679265E-2</v>
      </c>
      <c r="L3686" s="251">
        <v>3.2299999147653503E-2</v>
      </c>
      <c r="M3686" s="253">
        <v>2.9000001028180102E-2</v>
      </c>
      <c r="O3686" s="189">
        <f t="shared" si="111"/>
        <v>44440</v>
      </c>
    </row>
    <row r="3687" spans="1:15" x14ac:dyDescent="0.25">
      <c r="A3687" s="250">
        <v>44441</v>
      </c>
      <c r="B3687" s="251" t="s">
        <v>71</v>
      </c>
      <c r="C3687" s="252">
        <v>2.79999990016222E-2</v>
      </c>
      <c r="D3687" s="252">
        <v>2.9400000348687099E-2</v>
      </c>
      <c r="E3687" s="252">
        <v>3.1700000166892998E-2</v>
      </c>
      <c r="F3687" s="253">
        <v>2.96999998390674E-2</v>
      </c>
      <c r="G3687" s="254">
        <f t="shared" si="110"/>
        <v>0</v>
      </c>
      <c r="I3687" s="251">
        <v>2.5100000202655699E-2</v>
      </c>
      <c r="J3687" s="251">
        <v>2.70000007003545E-2</v>
      </c>
      <c r="K3687" s="251">
        <v>2.8699999675154599E-2</v>
      </c>
      <c r="L3687" s="251">
        <v>3.2099999487399999E-2</v>
      </c>
      <c r="M3687" s="253">
        <v>2.88000013679265E-2</v>
      </c>
      <c r="O3687" s="189">
        <f t="shared" si="111"/>
        <v>44440</v>
      </c>
    </row>
    <row r="3688" spans="1:15" x14ac:dyDescent="0.25">
      <c r="A3688" s="250">
        <v>44442</v>
      </c>
      <c r="B3688" s="251" t="s">
        <v>71</v>
      </c>
      <c r="C3688" s="252">
        <v>2.8399998322129201E-2</v>
      </c>
      <c r="D3688" s="252">
        <v>2.96999998390674E-2</v>
      </c>
      <c r="E3688" s="252">
        <v>3.20000015199184E-2</v>
      </c>
      <c r="F3688" s="253">
        <v>2.9999999329447701E-2</v>
      </c>
      <c r="G3688" s="254">
        <f t="shared" si="110"/>
        <v>0</v>
      </c>
      <c r="I3688" s="251">
        <v>2.5399999693036E-2</v>
      </c>
      <c r="J3688" s="251">
        <v>2.7400000020861601E-2</v>
      </c>
      <c r="K3688" s="251">
        <v>2.9100000858306801E-2</v>
      </c>
      <c r="L3688" s="251">
        <v>3.2400000840425401E-2</v>
      </c>
      <c r="M3688" s="253">
        <v>2.9100000858306801E-2</v>
      </c>
      <c r="O3688" s="189">
        <f t="shared" si="111"/>
        <v>44440</v>
      </c>
    </row>
    <row r="3689" spans="1:15" x14ac:dyDescent="0.25">
      <c r="A3689" s="250">
        <v>44446</v>
      </c>
      <c r="B3689" s="251" t="s">
        <v>71</v>
      </c>
      <c r="C3689" s="252">
        <v>2.8699999675154599E-2</v>
      </c>
      <c r="D3689" s="252">
        <v>3.0099999159574502E-2</v>
      </c>
      <c r="E3689" s="252">
        <v>3.2400000840425401E-2</v>
      </c>
      <c r="F3689" s="253">
        <v>3.04000005125999E-2</v>
      </c>
      <c r="G3689" s="254">
        <f t="shared" si="110"/>
        <v>0</v>
      </c>
      <c r="I3689" s="251">
        <v>2.5899998843669801E-2</v>
      </c>
      <c r="J3689" s="251">
        <v>2.7699999511241899E-2</v>
      </c>
      <c r="K3689" s="251">
        <v>2.95000001788139E-2</v>
      </c>
      <c r="L3689" s="251">
        <v>3.2899998128414099E-2</v>
      </c>
      <c r="M3689" s="253">
        <v>2.96000000089406E-2</v>
      </c>
      <c r="O3689" s="189">
        <f t="shared" si="111"/>
        <v>44440</v>
      </c>
    </row>
    <row r="3690" spans="1:15" x14ac:dyDescent="0.25">
      <c r="A3690" s="250">
        <v>44447</v>
      </c>
      <c r="B3690" s="251" t="s">
        <v>71</v>
      </c>
      <c r="C3690" s="252">
        <v>2.8499998152256002E-2</v>
      </c>
      <c r="D3690" s="252">
        <v>2.9799999669194201E-2</v>
      </c>
      <c r="E3690" s="252">
        <v>3.2099999487399999E-2</v>
      </c>
      <c r="F3690" s="253">
        <v>3.0099999159574502E-2</v>
      </c>
      <c r="G3690" s="254">
        <f t="shared" si="110"/>
        <v>0</v>
      </c>
      <c r="I3690" s="251">
        <v>2.54999995231628E-2</v>
      </c>
      <c r="J3690" s="251">
        <v>2.7499999850988301E-2</v>
      </c>
      <c r="K3690" s="251">
        <v>2.9200000688433599E-2</v>
      </c>
      <c r="L3690" s="251">
        <v>3.2600000500679002E-2</v>
      </c>
      <c r="M3690" s="253">
        <v>2.9300000518560399E-2</v>
      </c>
      <c r="O3690" s="189">
        <f t="shared" si="111"/>
        <v>44440</v>
      </c>
    </row>
    <row r="3691" spans="1:15" x14ac:dyDescent="0.25">
      <c r="A3691" s="250">
        <v>44448</v>
      </c>
      <c r="B3691" s="251" t="s">
        <v>71</v>
      </c>
      <c r="C3691" s="252">
        <v>2.79999990016222E-2</v>
      </c>
      <c r="D3691" s="252">
        <v>2.9300000518560399E-2</v>
      </c>
      <c r="E3691" s="252">
        <v>3.1500000506639397E-2</v>
      </c>
      <c r="F3691" s="253">
        <v>2.96000000089406E-2</v>
      </c>
      <c r="G3691" s="254">
        <f t="shared" si="110"/>
        <v>0</v>
      </c>
      <c r="I3691" s="251">
        <v>2.5100000202655699E-2</v>
      </c>
      <c r="J3691" s="251">
        <v>2.6800001040100999E-2</v>
      </c>
      <c r="K3691" s="251">
        <v>2.8699999675154599E-2</v>
      </c>
      <c r="L3691" s="251">
        <v>3.20000015199184E-2</v>
      </c>
      <c r="M3691" s="253">
        <v>2.8699999675154599E-2</v>
      </c>
      <c r="O3691" s="189">
        <f t="shared" si="111"/>
        <v>44440</v>
      </c>
    </row>
    <row r="3692" spans="1:15" x14ac:dyDescent="0.25">
      <c r="A3692" s="250">
        <v>44449</v>
      </c>
      <c r="B3692" s="251" t="s">
        <v>71</v>
      </c>
      <c r="C3692" s="252">
        <v>2.82999984920024E-2</v>
      </c>
      <c r="D3692" s="252">
        <v>2.96999998390674E-2</v>
      </c>
      <c r="E3692" s="252">
        <v>3.1899999827146502E-2</v>
      </c>
      <c r="F3692" s="253">
        <v>2.9999999329447701E-2</v>
      </c>
      <c r="G3692" s="254">
        <f t="shared" si="110"/>
        <v>0</v>
      </c>
      <c r="I3692" s="251">
        <v>2.5100000202655699E-2</v>
      </c>
      <c r="J3692" s="251">
        <v>2.7200000360608101E-2</v>
      </c>
      <c r="K3692" s="251">
        <v>2.9000001028180102E-2</v>
      </c>
      <c r="L3692" s="251">
        <v>3.2299999147653503E-2</v>
      </c>
      <c r="M3692" s="253">
        <v>2.9000001028180102E-2</v>
      </c>
      <c r="O3692" s="189">
        <f t="shared" si="111"/>
        <v>44440</v>
      </c>
    </row>
    <row r="3693" spans="1:15" x14ac:dyDescent="0.25">
      <c r="A3693" s="250">
        <v>44452</v>
      </c>
      <c r="B3693" s="251" t="s">
        <v>71</v>
      </c>
      <c r="C3693" s="252">
        <v>2.79999990016222E-2</v>
      </c>
      <c r="D3693" s="252">
        <v>2.9300000518560399E-2</v>
      </c>
      <c r="E3693" s="252">
        <v>3.1500000506639397E-2</v>
      </c>
      <c r="F3693" s="253">
        <v>2.96000000089406E-2</v>
      </c>
      <c r="G3693" s="254">
        <f t="shared" si="110"/>
        <v>0</v>
      </c>
      <c r="I3693" s="251">
        <v>2.4800000712275502E-2</v>
      </c>
      <c r="J3693" s="251">
        <v>2.6800001040100999E-2</v>
      </c>
      <c r="K3693" s="251">
        <v>2.8599999845027899E-2</v>
      </c>
      <c r="L3693" s="251">
        <v>3.20000015199184E-2</v>
      </c>
      <c r="M3693" s="253">
        <v>2.8699999675154599E-2</v>
      </c>
      <c r="O3693" s="189">
        <f t="shared" si="111"/>
        <v>44440</v>
      </c>
    </row>
    <row r="3694" spans="1:15" x14ac:dyDescent="0.25">
      <c r="A3694" s="250">
        <v>44453</v>
      </c>
      <c r="B3694" s="251" t="s">
        <v>71</v>
      </c>
      <c r="C3694" s="252">
        <v>2.7400000020861601E-2</v>
      </c>
      <c r="D3694" s="252">
        <v>2.88000013679265E-2</v>
      </c>
      <c r="E3694" s="252">
        <v>3.0999999493360499E-2</v>
      </c>
      <c r="F3694" s="253">
        <v>2.9100000858306801E-2</v>
      </c>
      <c r="G3694" s="254">
        <f t="shared" si="110"/>
        <v>0</v>
      </c>
      <c r="I3694" s="251">
        <v>2.4199999868869702E-2</v>
      </c>
      <c r="J3694" s="251">
        <v>2.6300001889467201E-2</v>
      </c>
      <c r="K3694" s="251">
        <v>2.80999988317489E-2</v>
      </c>
      <c r="L3694" s="251">
        <v>3.1500000506639397E-2</v>
      </c>
      <c r="M3694" s="253">
        <v>2.8199998661875701E-2</v>
      </c>
      <c r="O3694" s="189">
        <f t="shared" si="111"/>
        <v>44440</v>
      </c>
    </row>
    <row r="3695" spans="1:15" x14ac:dyDescent="0.25">
      <c r="A3695" s="250">
        <v>44454</v>
      </c>
      <c r="B3695" s="251" t="s">
        <v>71</v>
      </c>
      <c r="C3695" s="252">
        <v>2.7699999511241899E-2</v>
      </c>
      <c r="D3695" s="252">
        <v>2.9000001028180102E-2</v>
      </c>
      <c r="E3695" s="252">
        <v>3.1099999323487199E-2</v>
      </c>
      <c r="F3695" s="253">
        <v>2.9300000518560399E-2</v>
      </c>
      <c r="G3695" s="254">
        <f t="shared" si="110"/>
        <v>0</v>
      </c>
      <c r="I3695" s="251">
        <v>2.44000013917684E-2</v>
      </c>
      <c r="J3695" s="251">
        <v>2.6500001549720702E-2</v>
      </c>
      <c r="K3695" s="251">
        <v>2.82999984920024E-2</v>
      </c>
      <c r="L3695" s="251">
        <v>3.1600002199411302E-2</v>
      </c>
      <c r="M3695" s="253">
        <v>2.82999984920024E-2</v>
      </c>
      <c r="O3695" s="189">
        <f t="shared" si="111"/>
        <v>44440</v>
      </c>
    </row>
    <row r="3696" spans="1:15" x14ac:dyDescent="0.25">
      <c r="A3696" s="250">
        <v>44455</v>
      </c>
      <c r="B3696" s="251" t="s">
        <v>71</v>
      </c>
      <c r="C3696" s="252">
        <v>2.7899999171495399E-2</v>
      </c>
      <c r="D3696" s="252">
        <v>2.9000001028180102E-2</v>
      </c>
      <c r="E3696" s="252">
        <v>3.13000008463859E-2</v>
      </c>
      <c r="F3696" s="253">
        <v>2.9400000348687099E-2</v>
      </c>
      <c r="G3696" s="254">
        <f t="shared" si="110"/>
        <v>0</v>
      </c>
      <c r="I3696" s="251">
        <v>2.4500001221895201E-2</v>
      </c>
      <c r="J3696" s="251">
        <v>2.6700001209974199E-2</v>
      </c>
      <c r="K3696" s="251">
        <v>2.8399998322129201E-2</v>
      </c>
      <c r="L3696" s="251">
        <v>3.1800001859664903E-2</v>
      </c>
      <c r="M3696" s="253">
        <v>2.8499998152256002E-2</v>
      </c>
      <c r="O3696" s="189">
        <f t="shared" si="111"/>
        <v>44440</v>
      </c>
    </row>
    <row r="3697" spans="1:15" x14ac:dyDescent="0.25">
      <c r="A3697" s="250">
        <v>44456</v>
      </c>
      <c r="B3697" s="251" t="s">
        <v>71</v>
      </c>
      <c r="C3697" s="252">
        <v>2.8199998661875701E-2</v>
      </c>
      <c r="D3697" s="252">
        <v>2.9400000348687099E-2</v>
      </c>
      <c r="E3697" s="252">
        <v>3.1600002199411302E-2</v>
      </c>
      <c r="F3697" s="253">
        <v>2.96999998390674E-2</v>
      </c>
      <c r="G3697" s="254">
        <f t="shared" si="110"/>
        <v>0</v>
      </c>
      <c r="I3697" s="251">
        <v>2.4800000712275502E-2</v>
      </c>
      <c r="J3697" s="251">
        <v>2.70000007003545E-2</v>
      </c>
      <c r="K3697" s="251">
        <v>2.8699999675154599E-2</v>
      </c>
      <c r="L3697" s="251">
        <v>3.20000015199184E-2</v>
      </c>
      <c r="M3697" s="253">
        <v>2.88000013679265E-2</v>
      </c>
      <c r="O3697" s="189">
        <f t="shared" si="111"/>
        <v>44440</v>
      </c>
    </row>
    <row r="3698" spans="1:15" x14ac:dyDescent="0.25">
      <c r="A3698" s="250">
        <v>44459</v>
      </c>
      <c r="B3698" s="251" t="s">
        <v>71</v>
      </c>
      <c r="C3698" s="252">
        <v>2.7599999681115098E-2</v>
      </c>
      <c r="D3698" s="252">
        <v>2.88000013679265E-2</v>
      </c>
      <c r="E3698" s="252">
        <v>3.1099999323487199E-2</v>
      </c>
      <c r="F3698" s="253">
        <v>2.9200000688433599E-2</v>
      </c>
      <c r="G3698" s="254">
        <f t="shared" si="110"/>
        <v>0</v>
      </c>
      <c r="I3698" s="251">
        <v>2.4199999868869702E-2</v>
      </c>
      <c r="J3698" s="251">
        <v>2.6500001549720702E-2</v>
      </c>
      <c r="K3698" s="251">
        <v>2.80999988317489E-2</v>
      </c>
      <c r="L3698" s="251">
        <v>3.1500000506639397E-2</v>
      </c>
      <c r="M3698" s="253">
        <v>2.8199998661875701E-2</v>
      </c>
      <c r="O3698" s="189">
        <f t="shared" si="111"/>
        <v>44440</v>
      </c>
    </row>
    <row r="3699" spans="1:15" x14ac:dyDescent="0.25">
      <c r="A3699" s="250">
        <v>44460</v>
      </c>
      <c r="B3699" s="251" t="s">
        <v>71</v>
      </c>
      <c r="C3699" s="252">
        <v>2.7799999341368599E-2</v>
      </c>
      <c r="D3699" s="252">
        <v>2.8900001198053301E-2</v>
      </c>
      <c r="E3699" s="252">
        <v>3.1199999153613999E-2</v>
      </c>
      <c r="F3699" s="253">
        <v>2.9300000518560399E-2</v>
      </c>
      <c r="G3699" s="254">
        <f t="shared" si="110"/>
        <v>0</v>
      </c>
      <c r="I3699" s="251">
        <v>2.4500001221895201E-2</v>
      </c>
      <c r="J3699" s="251">
        <v>2.6700001209974199E-2</v>
      </c>
      <c r="K3699" s="251">
        <v>2.8199998661875701E-2</v>
      </c>
      <c r="L3699" s="251">
        <v>3.1600002199411302E-2</v>
      </c>
      <c r="M3699" s="253">
        <v>2.8399998322129201E-2</v>
      </c>
      <c r="O3699" s="189">
        <f t="shared" si="111"/>
        <v>44440</v>
      </c>
    </row>
    <row r="3700" spans="1:15" x14ac:dyDescent="0.25">
      <c r="A3700" s="250">
        <v>44461</v>
      </c>
      <c r="B3700" s="251" t="s">
        <v>71</v>
      </c>
      <c r="C3700" s="252">
        <v>2.7699999511241899E-2</v>
      </c>
      <c r="D3700" s="252">
        <v>2.8699999675154599E-2</v>
      </c>
      <c r="E3700" s="252">
        <v>3.1099999323487199E-2</v>
      </c>
      <c r="F3700" s="253">
        <v>2.9200000688433599E-2</v>
      </c>
      <c r="G3700" s="254">
        <f t="shared" si="110"/>
        <v>0</v>
      </c>
      <c r="I3700" s="251">
        <v>2.4500001221895201E-2</v>
      </c>
      <c r="J3700" s="251">
        <v>2.6600001379847499E-2</v>
      </c>
      <c r="K3700" s="251">
        <v>2.80999988317489E-2</v>
      </c>
      <c r="L3700" s="251">
        <v>3.1500000506639397E-2</v>
      </c>
      <c r="M3700" s="253">
        <v>2.82999984920024E-2</v>
      </c>
      <c r="O3700" s="189">
        <f t="shared" si="111"/>
        <v>44440</v>
      </c>
    </row>
    <row r="3701" spans="1:15" x14ac:dyDescent="0.25">
      <c r="A3701" s="250">
        <v>44462</v>
      </c>
      <c r="B3701" s="251" t="s">
        <v>71</v>
      </c>
      <c r="C3701" s="252">
        <v>2.8399998322129201E-2</v>
      </c>
      <c r="D3701" s="252">
        <v>2.95000001788139E-2</v>
      </c>
      <c r="E3701" s="252">
        <v>3.1800001859664903E-2</v>
      </c>
      <c r="F3701" s="253">
        <v>2.9899999499320901E-2</v>
      </c>
      <c r="G3701" s="254">
        <f t="shared" si="110"/>
        <v>0</v>
      </c>
      <c r="I3701" s="251">
        <v>2.5200000032782499E-2</v>
      </c>
      <c r="J3701" s="251">
        <v>2.7200000360608101E-2</v>
      </c>
      <c r="K3701" s="251">
        <v>2.88000013679265E-2</v>
      </c>
      <c r="L3701" s="251">
        <v>3.2200001180171897E-2</v>
      </c>
      <c r="M3701" s="253">
        <v>2.8900001198053301E-2</v>
      </c>
      <c r="O3701" s="189">
        <f t="shared" si="111"/>
        <v>44440</v>
      </c>
    </row>
    <row r="3702" spans="1:15" x14ac:dyDescent="0.25">
      <c r="A3702" s="250">
        <v>44463</v>
      </c>
      <c r="B3702" s="251" t="s">
        <v>71</v>
      </c>
      <c r="C3702" s="252">
        <v>2.9000001028180102E-2</v>
      </c>
      <c r="D3702" s="252">
        <v>3.0099999159574502E-2</v>
      </c>
      <c r="E3702" s="252">
        <v>3.2299999147653503E-2</v>
      </c>
      <c r="F3702" s="253">
        <v>3.0500000342726701E-2</v>
      </c>
      <c r="G3702" s="254">
        <f t="shared" si="110"/>
        <v>0</v>
      </c>
      <c r="I3702" s="251">
        <v>2.5899998843669801E-2</v>
      </c>
      <c r="J3702" s="251">
        <v>2.7699999511241899E-2</v>
      </c>
      <c r="K3702" s="251">
        <v>2.9400000348687099E-2</v>
      </c>
      <c r="L3702" s="251">
        <v>3.2699998468160602E-2</v>
      </c>
      <c r="M3702" s="253">
        <v>2.95000001788139E-2</v>
      </c>
      <c r="O3702" s="189">
        <f t="shared" si="111"/>
        <v>44440</v>
      </c>
    </row>
    <row r="3703" spans="1:15" x14ac:dyDescent="0.25">
      <c r="A3703" s="250">
        <v>44466</v>
      </c>
      <c r="B3703" s="251" t="s">
        <v>71</v>
      </c>
      <c r="C3703" s="252">
        <v>2.9000001028180102E-2</v>
      </c>
      <c r="D3703" s="252">
        <v>3.0099999159574502E-2</v>
      </c>
      <c r="E3703" s="252">
        <v>3.2299999147653503E-2</v>
      </c>
      <c r="F3703" s="253">
        <v>3.0466666445136032E-2</v>
      </c>
      <c r="G3703" s="254">
        <f t="shared" si="110"/>
        <v>0</v>
      </c>
      <c r="I3703" s="251">
        <v>2.5899998843669801E-2</v>
      </c>
      <c r="J3703" s="251">
        <v>2.7699999511241899E-2</v>
      </c>
      <c r="K3703" s="251">
        <v>2.9400000348687099E-2</v>
      </c>
      <c r="L3703" s="251">
        <v>3.2600000500679002E-2</v>
      </c>
      <c r="M3703" s="253">
        <v>2.95000001788139E-2</v>
      </c>
      <c r="O3703" s="189">
        <f t="shared" si="111"/>
        <v>44440</v>
      </c>
    </row>
    <row r="3704" spans="1:15" x14ac:dyDescent="0.25">
      <c r="A3704" s="250">
        <v>44467</v>
      </c>
      <c r="B3704" s="251" t="s">
        <v>71</v>
      </c>
      <c r="C3704" s="252">
        <v>2.96999998390674E-2</v>
      </c>
      <c r="D3704" s="252">
        <v>3.0799999833106901E-2</v>
      </c>
      <c r="E3704" s="252">
        <v>3.2999999821186003E-2</v>
      </c>
      <c r="F3704" s="253">
        <v>3.1166666497786766E-2</v>
      </c>
      <c r="G3704" s="254">
        <f t="shared" si="110"/>
        <v>0</v>
      </c>
      <c r="I3704" s="251">
        <v>2.6800001040100999E-2</v>
      </c>
      <c r="J3704" s="251">
        <v>2.8399998322129201E-2</v>
      </c>
      <c r="K3704" s="251">
        <v>3.0099999159574502E-2</v>
      </c>
      <c r="L3704" s="251">
        <v>3.3399999141693101E-2</v>
      </c>
      <c r="M3704" s="253">
        <v>2.967499941587445E-2</v>
      </c>
      <c r="O3704" s="189">
        <f t="shared" si="111"/>
        <v>44440</v>
      </c>
    </row>
    <row r="3705" spans="1:15" x14ac:dyDescent="0.25">
      <c r="A3705" s="250">
        <v>44468</v>
      </c>
      <c r="B3705" s="251" t="s">
        <v>71</v>
      </c>
      <c r="C3705" s="252">
        <v>2.9899999499320901E-2</v>
      </c>
      <c r="D3705" s="252">
        <v>3.0999999493360499E-2</v>
      </c>
      <c r="E3705" s="252">
        <v>3.31999994814395E-2</v>
      </c>
      <c r="F3705" s="253">
        <v>3.1366666158040298E-2</v>
      </c>
      <c r="G3705" s="254">
        <f t="shared" si="110"/>
        <v>0</v>
      </c>
      <c r="I3705" s="251">
        <v>2.69000008702278E-2</v>
      </c>
      <c r="J3705" s="251">
        <v>2.8699999675154599E-2</v>
      </c>
      <c r="K3705" s="251">
        <v>3.0299998819827999E-2</v>
      </c>
      <c r="L3705" s="251">
        <v>3.3599998801946598E-2</v>
      </c>
      <c r="M3705" s="253">
        <v>2.9874999541789248E-2</v>
      </c>
      <c r="O3705" s="189">
        <f t="shared" si="111"/>
        <v>44440</v>
      </c>
    </row>
    <row r="3706" spans="1:15" x14ac:dyDescent="0.25">
      <c r="A3706" s="250">
        <v>44469</v>
      </c>
      <c r="B3706" s="251" t="s">
        <v>71</v>
      </c>
      <c r="C3706" s="252">
        <v>3.0099999159574502E-2</v>
      </c>
      <c r="D3706" s="252">
        <v>3.1099999323487199E-2</v>
      </c>
      <c r="E3706" s="252">
        <v>3.3299997448921197E-2</v>
      </c>
      <c r="F3706" s="253">
        <v>3.1499998643994297E-2</v>
      </c>
      <c r="G3706" s="254">
        <f t="shared" si="110"/>
        <v>0</v>
      </c>
      <c r="I3706" s="251">
        <v>2.70000007003545E-2</v>
      </c>
      <c r="J3706" s="251">
        <v>2.8900001198053301E-2</v>
      </c>
      <c r="K3706" s="251">
        <v>3.04000005125999E-2</v>
      </c>
      <c r="L3706" s="251">
        <v>3.3700000494718503E-2</v>
      </c>
      <c r="M3706" s="253">
        <v>3.0000000726431553E-2</v>
      </c>
      <c r="O3706" s="189">
        <f t="shared" si="111"/>
        <v>44440</v>
      </c>
    </row>
    <row r="3707" spans="1:15" x14ac:dyDescent="0.25">
      <c r="A3707" s="250">
        <v>44470</v>
      </c>
      <c r="B3707" s="251" t="s">
        <v>71</v>
      </c>
      <c r="C3707" s="252">
        <v>2.96000000089406E-2</v>
      </c>
      <c r="D3707" s="252">
        <v>3.06000001728534E-2</v>
      </c>
      <c r="E3707" s="252">
        <v>3.2899998128414099E-2</v>
      </c>
      <c r="F3707" s="253">
        <v>3.1033332770069366E-2</v>
      </c>
      <c r="G3707" s="254">
        <f t="shared" si="110"/>
        <v>0</v>
      </c>
      <c r="I3707" s="251">
        <v>2.6500001549720702E-2</v>
      </c>
      <c r="J3707" s="251">
        <v>2.8399998322129201E-2</v>
      </c>
      <c r="K3707" s="251">
        <v>2.9999999329447701E-2</v>
      </c>
      <c r="L3707" s="251">
        <v>3.3299997448921197E-2</v>
      </c>
      <c r="M3707" s="253">
        <v>2.9549999162554699E-2</v>
      </c>
      <c r="O3707" s="189">
        <f t="shared" si="111"/>
        <v>44470</v>
      </c>
    </row>
    <row r="3708" spans="1:15" x14ac:dyDescent="0.25">
      <c r="A3708" s="250">
        <v>44473</v>
      </c>
      <c r="B3708" s="251" t="s">
        <v>71</v>
      </c>
      <c r="C3708" s="252">
        <v>2.96999998390674E-2</v>
      </c>
      <c r="D3708" s="252">
        <v>3.0700000002980201E-2</v>
      </c>
      <c r="E3708" s="252">
        <v>3.2999999821186003E-2</v>
      </c>
      <c r="F3708" s="253">
        <v>3.1133333221077867E-2</v>
      </c>
      <c r="G3708" s="254">
        <f t="shared" si="110"/>
        <v>0</v>
      </c>
      <c r="I3708" s="251">
        <v>2.6500001549720702E-2</v>
      </c>
      <c r="J3708" s="251">
        <v>2.8499998152256002E-2</v>
      </c>
      <c r="K3708" s="251">
        <v>2.9999999329447701E-2</v>
      </c>
      <c r="L3708" s="251">
        <v>3.3399999141693101E-2</v>
      </c>
      <c r="M3708" s="253">
        <v>2.9599999543279378E-2</v>
      </c>
      <c r="O3708" s="189">
        <f t="shared" si="111"/>
        <v>44470</v>
      </c>
    </row>
    <row r="3709" spans="1:15" x14ac:dyDescent="0.25">
      <c r="A3709" s="250">
        <v>44474</v>
      </c>
      <c r="B3709" s="251" t="s">
        <v>71</v>
      </c>
      <c r="C3709" s="252">
        <v>3.0199998989701202E-2</v>
      </c>
      <c r="D3709" s="252">
        <v>3.1199999153613999E-2</v>
      </c>
      <c r="E3709" s="252">
        <v>3.3500000834464999E-2</v>
      </c>
      <c r="F3709" s="253">
        <v>3.1633332992593403E-2</v>
      </c>
      <c r="G3709" s="254">
        <f t="shared" si="110"/>
        <v>0</v>
      </c>
      <c r="I3709" s="251">
        <v>2.71000005304813E-2</v>
      </c>
      <c r="J3709" s="251">
        <v>2.9000001028180102E-2</v>
      </c>
      <c r="K3709" s="251">
        <v>3.0500000342726701E-2</v>
      </c>
      <c r="L3709" s="251">
        <v>3.3800002187490401E-2</v>
      </c>
      <c r="M3709" s="253">
        <v>3.010000102221963E-2</v>
      </c>
      <c r="O3709" s="189">
        <f t="shared" si="111"/>
        <v>44470</v>
      </c>
    </row>
    <row r="3710" spans="1:15" x14ac:dyDescent="0.25">
      <c r="A3710" s="250">
        <v>44475</v>
      </c>
      <c r="B3710" s="251" t="s">
        <v>71</v>
      </c>
      <c r="C3710" s="252">
        <v>2.9899999499320901E-2</v>
      </c>
      <c r="D3710" s="252">
        <v>3.0999999493360499E-2</v>
      </c>
      <c r="E3710" s="252">
        <v>3.3299997448921197E-2</v>
      </c>
      <c r="F3710" s="253">
        <v>3.1399998813867534E-2</v>
      </c>
      <c r="G3710" s="254">
        <f t="shared" si="110"/>
        <v>0</v>
      </c>
      <c r="I3710" s="251">
        <v>2.69000008702278E-2</v>
      </c>
      <c r="J3710" s="251">
        <v>2.88000013679265E-2</v>
      </c>
      <c r="K3710" s="251">
        <v>3.04000005125999E-2</v>
      </c>
      <c r="L3710" s="251">
        <v>3.3700000494718503E-2</v>
      </c>
      <c r="M3710" s="253">
        <v>2.9950000811368178E-2</v>
      </c>
      <c r="O3710" s="189">
        <f t="shared" si="111"/>
        <v>44470</v>
      </c>
    </row>
    <row r="3711" spans="1:15" x14ac:dyDescent="0.25">
      <c r="A3711" s="250">
        <v>44476</v>
      </c>
      <c r="B3711" s="251" t="s">
        <v>71</v>
      </c>
      <c r="C3711" s="252">
        <v>3.0299998819827999E-2</v>
      </c>
      <c r="D3711" s="252">
        <v>3.1600002199411302E-2</v>
      </c>
      <c r="E3711" s="252">
        <v>3.3900000154972E-2</v>
      </c>
      <c r="F3711" s="253">
        <v>3.1933333724737105E-2</v>
      </c>
      <c r="G3711" s="254">
        <f t="shared" si="110"/>
        <v>0</v>
      </c>
      <c r="I3711" s="251">
        <v>2.7499999850988301E-2</v>
      </c>
      <c r="J3711" s="251">
        <v>2.9200000688433599E-2</v>
      </c>
      <c r="K3711" s="251">
        <v>3.0899999663233702E-2</v>
      </c>
      <c r="L3711" s="251">
        <v>3.4299999475479098E-2</v>
      </c>
      <c r="M3711" s="253">
        <v>3.0474999919533674E-2</v>
      </c>
      <c r="O3711" s="189">
        <f t="shared" si="111"/>
        <v>44470</v>
      </c>
    </row>
    <row r="3712" spans="1:15" x14ac:dyDescent="0.25">
      <c r="A3712" s="250">
        <v>44477</v>
      </c>
      <c r="B3712" s="251" t="s">
        <v>71</v>
      </c>
      <c r="C3712" s="252">
        <v>3.0899999663233702E-2</v>
      </c>
      <c r="D3712" s="252">
        <v>3.1899999827146502E-2</v>
      </c>
      <c r="E3712" s="252">
        <v>3.4099999815225601E-2</v>
      </c>
      <c r="F3712" s="253">
        <v>3.2299999768535266E-2</v>
      </c>
      <c r="G3712" s="254">
        <f t="shared" si="110"/>
        <v>0</v>
      </c>
      <c r="I3712" s="251">
        <v>2.7699999511241899E-2</v>
      </c>
      <c r="J3712" s="251">
        <v>2.96000000089406E-2</v>
      </c>
      <c r="K3712" s="251">
        <v>3.13000008463859E-2</v>
      </c>
      <c r="L3712" s="251">
        <v>3.4499999135732602E-2</v>
      </c>
      <c r="M3712" s="253">
        <v>3.0774999875575249E-2</v>
      </c>
      <c r="O3712" s="189">
        <f t="shared" si="111"/>
        <v>44470</v>
      </c>
    </row>
    <row r="3713" spans="1:15" x14ac:dyDescent="0.25">
      <c r="A3713" s="250">
        <v>44481</v>
      </c>
      <c r="B3713" s="251" t="s">
        <v>71</v>
      </c>
      <c r="C3713" s="252">
        <v>3.06000001728534E-2</v>
      </c>
      <c r="D3713" s="252">
        <v>3.1400002539157798E-2</v>
      </c>
      <c r="E3713" s="252">
        <v>3.3700000494718503E-2</v>
      </c>
      <c r="F3713" s="253">
        <v>3.1899999827146502E-2</v>
      </c>
      <c r="G3713" s="254">
        <f t="shared" si="110"/>
        <v>0</v>
      </c>
      <c r="I3713" s="251">
        <v>2.7499999850988301E-2</v>
      </c>
      <c r="J3713" s="251">
        <v>2.9300000518560399E-2</v>
      </c>
      <c r="K3713" s="251">
        <v>3.0799999833106901E-2</v>
      </c>
      <c r="L3713" s="251">
        <v>3.4099999815225601E-2</v>
      </c>
      <c r="M3713" s="253">
        <v>3.0999999493360499E-2</v>
      </c>
      <c r="O3713" s="189">
        <f t="shared" si="111"/>
        <v>44470</v>
      </c>
    </row>
    <row r="3714" spans="1:15" x14ac:dyDescent="0.25">
      <c r="A3714" s="250">
        <v>44482</v>
      </c>
      <c r="B3714" s="251" t="s">
        <v>71</v>
      </c>
      <c r="C3714" s="252">
        <v>2.9899999499320901E-2</v>
      </c>
      <c r="D3714" s="252">
        <v>3.0799999833106901E-2</v>
      </c>
      <c r="E3714" s="252">
        <v>3.3099997788667603E-2</v>
      </c>
      <c r="F3714" s="253">
        <v>3.13000008463859E-2</v>
      </c>
      <c r="G3714" s="254">
        <f t="shared" si="110"/>
        <v>0</v>
      </c>
      <c r="I3714" s="251">
        <v>2.6600001379847499E-2</v>
      </c>
      <c r="J3714" s="251">
        <v>2.8599999845027899E-2</v>
      </c>
      <c r="K3714" s="251">
        <v>3.0199998989701202E-2</v>
      </c>
      <c r="L3714" s="251">
        <v>3.3500000834464999E-2</v>
      </c>
      <c r="M3714" s="253">
        <v>3.0299998819827999E-2</v>
      </c>
      <c r="O3714" s="189">
        <f t="shared" si="111"/>
        <v>44470</v>
      </c>
    </row>
    <row r="3715" spans="1:15" x14ac:dyDescent="0.25">
      <c r="A3715" s="250">
        <v>44483</v>
      </c>
      <c r="B3715" s="251" t="s">
        <v>71</v>
      </c>
      <c r="C3715" s="252">
        <v>2.96999998390674E-2</v>
      </c>
      <c r="D3715" s="252">
        <v>3.06000001728534E-2</v>
      </c>
      <c r="E3715" s="252">
        <v>3.2899998128414099E-2</v>
      </c>
      <c r="F3715" s="253">
        <v>3.1099999323487199E-2</v>
      </c>
      <c r="G3715" s="254">
        <f t="shared" si="110"/>
        <v>0</v>
      </c>
      <c r="I3715" s="251">
        <v>2.6199998334050099E-2</v>
      </c>
      <c r="J3715" s="251">
        <v>2.8399998322129201E-2</v>
      </c>
      <c r="K3715" s="251">
        <v>2.9999999329447701E-2</v>
      </c>
      <c r="L3715" s="251">
        <v>3.3299997448921197E-2</v>
      </c>
      <c r="M3715" s="253">
        <v>3.0099999159574502E-2</v>
      </c>
      <c r="O3715" s="189">
        <f t="shared" si="111"/>
        <v>44470</v>
      </c>
    </row>
    <row r="3716" spans="1:15" x14ac:dyDescent="0.25">
      <c r="A3716" s="250">
        <v>44484</v>
      </c>
      <c r="B3716" s="251" t="s">
        <v>71</v>
      </c>
      <c r="C3716" s="252">
        <v>2.9799999669194201E-2</v>
      </c>
      <c r="D3716" s="252">
        <v>3.0799999833106901E-2</v>
      </c>
      <c r="E3716" s="252">
        <v>3.31999994814395E-2</v>
      </c>
      <c r="F3716" s="253">
        <v>3.13000008463859E-2</v>
      </c>
      <c r="G3716" s="254">
        <f t="shared" si="110"/>
        <v>0</v>
      </c>
      <c r="I3716" s="251">
        <v>2.6600001379847499E-2</v>
      </c>
      <c r="J3716" s="251">
        <v>2.8499998152256002E-2</v>
      </c>
      <c r="K3716" s="251">
        <v>3.0099999159574502E-2</v>
      </c>
      <c r="L3716" s="251">
        <v>3.3500000834464999E-2</v>
      </c>
      <c r="M3716" s="253">
        <v>3.0299998819827999E-2</v>
      </c>
      <c r="O3716" s="189">
        <f t="shared" si="111"/>
        <v>44470</v>
      </c>
    </row>
    <row r="3717" spans="1:15" x14ac:dyDescent="0.25">
      <c r="A3717" s="250">
        <v>44487</v>
      </c>
      <c r="B3717" s="251" t="s">
        <v>71</v>
      </c>
      <c r="C3717" s="252">
        <v>2.9400000348687099E-2</v>
      </c>
      <c r="D3717" s="252">
        <v>3.0500000342726701E-2</v>
      </c>
      <c r="E3717" s="252">
        <v>3.2800000160932499E-2</v>
      </c>
      <c r="F3717" s="253">
        <v>3.0899999663233702E-2</v>
      </c>
      <c r="G3717" s="254">
        <f t="shared" si="110"/>
        <v>0</v>
      </c>
      <c r="I3717" s="251">
        <v>2.6300001889467201E-2</v>
      </c>
      <c r="J3717" s="251">
        <v>2.80999988317489E-2</v>
      </c>
      <c r="K3717" s="251">
        <v>2.9799999669194201E-2</v>
      </c>
      <c r="L3717" s="251">
        <v>3.3099997788667603E-2</v>
      </c>
      <c r="M3717" s="253">
        <v>2.9899999499320901E-2</v>
      </c>
      <c r="O3717" s="189">
        <f t="shared" si="111"/>
        <v>44470</v>
      </c>
    </row>
    <row r="3718" spans="1:15" x14ac:dyDescent="0.25">
      <c r="A3718" s="250">
        <v>44488</v>
      </c>
      <c r="B3718" s="251" t="s">
        <v>71</v>
      </c>
      <c r="C3718" s="252">
        <v>3.0199998989701202E-2</v>
      </c>
      <c r="D3718" s="252">
        <v>3.1199999153613999E-2</v>
      </c>
      <c r="E3718" s="252">
        <v>3.3299997448921197E-2</v>
      </c>
      <c r="F3718" s="253">
        <v>3.1600002199411302E-2</v>
      </c>
      <c r="G3718" s="254">
        <f t="shared" si="110"/>
        <v>0</v>
      </c>
      <c r="I3718" s="251">
        <v>2.70000007003545E-2</v>
      </c>
      <c r="J3718" s="251">
        <v>2.88000013679265E-2</v>
      </c>
      <c r="K3718" s="251">
        <v>3.0500000342726701E-2</v>
      </c>
      <c r="L3718" s="251">
        <v>3.3700000494718503E-2</v>
      </c>
      <c r="M3718" s="253">
        <v>3.06000001728534E-2</v>
      </c>
      <c r="O3718" s="189">
        <f t="shared" si="111"/>
        <v>44470</v>
      </c>
    </row>
    <row r="3719" spans="1:15" x14ac:dyDescent="0.25">
      <c r="A3719" s="250">
        <v>44489</v>
      </c>
      <c r="B3719" s="251" t="s">
        <v>71</v>
      </c>
      <c r="C3719" s="252">
        <v>3.0299998819827999E-2</v>
      </c>
      <c r="D3719" s="252">
        <v>3.13000008463859E-2</v>
      </c>
      <c r="E3719" s="252">
        <v>3.3599998801946598E-2</v>
      </c>
      <c r="F3719" s="253">
        <v>3.1700000166892998E-2</v>
      </c>
      <c r="G3719" s="254">
        <f t="shared" si="110"/>
        <v>0</v>
      </c>
      <c r="I3719" s="251">
        <v>2.7300000190734801E-2</v>
      </c>
      <c r="J3719" s="251">
        <v>2.9000001028180102E-2</v>
      </c>
      <c r="K3719" s="251">
        <v>3.0700000002980201E-2</v>
      </c>
      <c r="L3719" s="251">
        <v>3.4000001847743898E-2</v>
      </c>
      <c r="M3719" s="253">
        <v>3.0799999833106901E-2</v>
      </c>
      <c r="O3719" s="189">
        <f t="shared" si="111"/>
        <v>44470</v>
      </c>
    </row>
    <row r="3720" spans="1:15" x14ac:dyDescent="0.25">
      <c r="A3720" s="250">
        <v>44490</v>
      </c>
      <c r="B3720" s="251" t="s">
        <v>71</v>
      </c>
      <c r="C3720" s="252">
        <v>3.0500000342726701E-2</v>
      </c>
      <c r="D3720" s="252">
        <v>3.1500000506639397E-2</v>
      </c>
      <c r="E3720" s="252">
        <v>3.3800002187490401E-2</v>
      </c>
      <c r="F3720" s="253">
        <v>3.1899999827146502E-2</v>
      </c>
      <c r="G3720" s="254">
        <f t="shared" si="110"/>
        <v>0</v>
      </c>
      <c r="I3720" s="251">
        <v>2.7599999681115098E-2</v>
      </c>
      <c r="J3720" s="251">
        <v>2.9200000688433599E-2</v>
      </c>
      <c r="K3720" s="251">
        <v>3.0899999663233702E-2</v>
      </c>
      <c r="L3720" s="251">
        <v>3.4200001507997499E-2</v>
      </c>
      <c r="M3720" s="253">
        <v>3.0999999493360499E-2</v>
      </c>
      <c r="O3720" s="189">
        <f t="shared" si="111"/>
        <v>44470</v>
      </c>
    </row>
    <row r="3721" spans="1:15" x14ac:dyDescent="0.25">
      <c r="A3721" s="250">
        <v>44494</v>
      </c>
      <c r="B3721" s="251" t="s">
        <v>71</v>
      </c>
      <c r="C3721" s="252">
        <v>2.9999999329447701E-2</v>
      </c>
      <c r="D3721" s="252">
        <v>3.0999999493360499E-2</v>
      </c>
      <c r="E3721" s="252">
        <v>3.3399999141693101E-2</v>
      </c>
      <c r="F3721" s="253">
        <v>3.1500000506639397E-2</v>
      </c>
      <c r="G3721" s="254">
        <f t="shared" si="110"/>
        <v>0</v>
      </c>
      <c r="I3721" s="251">
        <v>2.7200000360608101E-2</v>
      </c>
      <c r="J3721" s="251">
        <v>2.88000013679265E-2</v>
      </c>
      <c r="K3721" s="251">
        <v>3.04000005125999E-2</v>
      </c>
      <c r="L3721" s="251">
        <v>3.3700000494718503E-2</v>
      </c>
      <c r="M3721" s="253">
        <v>3.06000001728534E-2</v>
      </c>
      <c r="O3721" s="189">
        <f t="shared" si="111"/>
        <v>44470</v>
      </c>
    </row>
    <row r="3722" spans="1:15" x14ac:dyDescent="0.25">
      <c r="A3722" s="250">
        <v>44495</v>
      </c>
      <c r="B3722" s="251" t="s">
        <v>71</v>
      </c>
      <c r="C3722" s="252">
        <v>2.96999998390674E-2</v>
      </c>
      <c r="D3722" s="252">
        <v>3.0700000002980201E-2</v>
      </c>
      <c r="E3722" s="252">
        <v>3.3099997788667603E-2</v>
      </c>
      <c r="F3722" s="253">
        <v>3.1199999153613999E-2</v>
      </c>
      <c r="G3722" s="254">
        <f t="shared" si="110"/>
        <v>0</v>
      </c>
      <c r="I3722" s="251">
        <v>2.70000007003545E-2</v>
      </c>
      <c r="J3722" s="251">
        <v>2.8499998152256002E-2</v>
      </c>
      <c r="K3722" s="251">
        <v>3.0099999159574502E-2</v>
      </c>
      <c r="L3722" s="251">
        <v>3.3399999141693101E-2</v>
      </c>
      <c r="M3722" s="253">
        <v>3.0299998819827999E-2</v>
      </c>
      <c r="O3722" s="189">
        <f t="shared" si="111"/>
        <v>44470</v>
      </c>
    </row>
    <row r="3723" spans="1:15" x14ac:dyDescent="0.25">
      <c r="A3723" s="250">
        <v>44496</v>
      </c>
      <c r="B3723" s="251" t="s">
        <v>71</v>
      </c>
      <c r="C3723" s="252">
        <v>2.8499998152256002E-2</v>
      </c>
      <c r="D3723" s="252">
        <v>2.96000000089406E-2</v>
      </c>
      <c r="E3723" s="252">
        <v>3.20000015199184E-2</v>
      </c>
      <c r="F3723" s="253">
        <v>2.9999999329447701E-2</v>
      </c>
      <c r="G3723" s="254">
        <f t="shared" si="110"/>
        <v>0</v>
      </c>
      <c r="I3723" s="251">
        <v>2.5899998843669801E-2</v>
      </c>
      <c r="J3723" s="251">
        <v>2.7200000360608101E-2</v>
      </c>
      <c r="K3723" s="251">
        <v>2.9000001028180102E-2</v>
      </c>
      <c r="L3723" s="251">
        <v>3.2299999147653503E-2</v>
      </c>
      <c r="M3723" s="253">
        <v>2.9100000858306801E-2</v>
      </c>
      <c r="O3723" s="189">
        <f t="shared" si="111"/>
        <v>44470</v>
      </c>
    </row>
    <row r="3724" spans="1:15" x14ac:dyDescent="0.25">
      <c r="A3724" s="250">
        <v>44497</v>
      </c>
      <c r="B3724" s="251" t="s">
        <v>71</v>
      </c>
      <c r="C3724" s="252">
        <v>2.9000001028180102E-2</v>
      </c>
      <c r="D3724" s="252">
        <v>2.9899999499320901E-2</v>
      </c>
      <c r="E3724" s="252">
        <v>3.2299999147653503E-2</v>
      </c>
      <c r="F3724" s="253">
        <v>3.04000005125999E-2</v>
      </c>
      <c r="G3724" s="254">
        <f t="shared" si="110"/>
        <v>0</v>
      </c>
      <c r="I3724" s="251">
        <v>2.6099998503923399E-2</v>
      </c>
      <c r="J3724" s="251">
        <v>2.7599999681115098E-2</v>
      </c>
      <c r="K3724" s="251">
        <v>2.9300000518560399E-2</v>
      </c>
      <c r="L3724" s="251">
        <v>3.2600000500679002E-2</v>
      </c>
      <c r="M3724" s="253">
        <v>2.95000001788139E-2</v>
      </c>
      <c r="O3724" s="189">
        <f t="shared" si="111"/>
        <v>44470</v>
      </c>
    </row>
    <row r="3725" spans="1:15" x14ac:dyDescent="0.25">
      <c r="A3725" s="250">
        <v>44498</v>
      </c>
      <c r="B3725" s="251" t="s">
        <v>71</v>
      </c>
      <c r="C3725" s="252">
        <v>2.88000013679265E-2</v>
      </c>
      <c r="D3725" s="252">
        <v>2.9799999669194201E-2</v>
      </c>
      <c r="E3725" s="252">
        <v>3.2099999487399999E-2</v>
      </c>
      <c r="F3725" s="253">
        <v>3.0199998989701202E-2</v>
      </c>
      <c r="G3725" s="254">
        <f t="shared" ref="G3725:G3788" si="112">IF(ROUND(AVERAGE(B3725:E3725)-F3725,4)=0,0,1)</f>
        <v>0</v>
      </c>
      <c r="I3725" s="251">
        <v>2.5899998843669801E-2</v>
      </c>
      <c r="J3725" s="251">
        <v>2.7499999850988301E-2</v>
      </c>
      <c r="K3725" s="251">
        <v>2.9200000688433599E-2</v>
      </c>
      <c r="L3725" s="251">
        <v>3.2400000840425401E-2</v>
      </c>
      <c r="M3725" s="253">
        <v>2.9300000518560399E-2</v>
      </c>
      <c r="O3725" s="189">
        <f t="shared" si="111"/>
        <v>44470</v>
      </c>
    </row>
    <row r="3726" spans="1:15" x14ac:dyDescent="0.25">
      <c r="A3726" s="250">
        <v>44501</v>
      </c>
      <c r="B3726" s="251" t="s">
        <v>71</v>
      </c>
      <c r="C3726" s="252">
        <v>2.9000001028180102E-2</v>
      </c>
      <c r="D3726" s="252">
        <v>2.9999999329447701E-2</v>
      </c>
      <c r="E3726" s="252">
        <v>3.2400000840425401E-2</v>
      </c>
      <c r="F3726" s="253">
        <v>3.0500000342726701E-2</v>
      </c>
      <c r="G3726" s="254">
        <f t="shared" si="112"/>
        <v>0</v>
      </c>
      <c r="I3726" s="251">
        <v>2.6099998503923399E-2</v>
      </c>
      <c r="J3726" s="251">
        <v>2.7699999511241899E-2</v>
      </c>
      <c r="K3726" s="251">
        <v>2.95000001788139E-2</v>
      </c>
      <c r="L3726" s="251">
        <v>3.2699998468160602E-2</v>
      </c>
      <c r="M3726" s="253">
        <v>2.96000000089406E-2</v>
      </c>
      <c r="O3726" s="189">
        <f t="shared" ref="O3726:O3789" si="113">DATE(YEAR(A3726),MONTH(A3726),1)</f>
        <v>44501</v>
      </c>
    </row>
    <row r="3727" spans="1:15" x14ac:dyDescent="0.25">
      <c r="A3727" s="250">
        <v>44502</v>
      </c>
      <c r="B3727" s="251" t="s">
        <v>71</v>
      </c>
      <c r="C3727" s="252">
        <v>2.9000001028180102E-2</v>
      </c>
      <c r="D3727" s="252">
        <v>2.9899999499320901E-2</v>
      </c>
      <c r="E3727" s="252">
        <v>3.2400000840425401E-2</v>
      </c>
      <c r="F3727" s="253">
        <v>3.04000005125999E-2</v>
      </c>
      <c r="G3727" s="254">
        <f t="shared" si="112"/>
        <v>0</v>
      </c>
      <c r="I3727" s="251">
        <v>2.6300001889467201E-2</v>
      </c>
      <c r="J3727" s="251">
        <v>2.7699999511241899E-2</v>
      </c>
      <c r="K3727" s="251">
        <v>2.9400000348687099E-2</v>
      </c>
      <c r="L3727" s="251">
        <v>3.2699998468160602E-2</v>
      </c>
      <c r="M3727" s="253">
        <v>2.95000001788139E-2</v>
      </c>
      <c r="O3727" s="189">
        <f t="shared" si="113"/>
        <v>44501</v>
      </c>
    </row>
    <row r="3728" spans="1:15" x14ac:dyDescent="0.25">
      <c r="A3728" s="250">
        <v>44503</v>
      </c>
      <c r="B3728" s="251" t="s">
        <v>71</v>
      </c>
      <c r="C3728" s="252">
        <v>2.9200000688433599E-2</v>
      </c>
      <c r="D3728" s="252">
        <v>3.0199998989701202E-2</v>
      </c>
      <c r="E3728" s="252">
        <v>3.2699998468160602E-2</v>
      </c>
      <c r="F3728" s="253">
        <v>3.0700000002980201E-2</v>
      </c>
      <c r="G3728" s="254">
        <f t="shared" si="112"/>
        <v>0</v>
      </c>
      <c r="I3728" s="251">
        <v>2.6400001719593998E-2</v>
      </c>
      <c r="J3728" s="251">
        <v>2.7899999171495399E-2</v>
      </c>
      <c r="K3728" s="251">
        <v>2.96000000089406E-2</v>
      </c>
      <c r="L3728" s="251">
        <v>3.2999999821186003E-2</v>
      </c>
      <c r="M3728" s="253">
        <v>2.9799999669194201E-2</v>
      </c>
      <c r="O3728" s="189">
        <f t="shared" si="113"/>
        <v>44501</v>
      </c>
    </row>
    <row r="3729" spans="1:15" x14ac:dyDescent="0.25">
      <c r="A3729" s="250">
        <v>44504</v>
      </c>
      <c r="B3729" s="251" t="s">
        <v>71</v>
      </c>
      <c r="C3729" s="252">
        <v>2.9000001028180102E-2</v>
      </c>
      <c r="D3729" s="252">
        <v>2.9999999329447701E-2</v>
      </c>
      <c r="E3729" s="252">
        <v>3.2299999147653503E-2</v>
      </c>
      <c r="F3729" s="253">
        <v>3.04000005125999E-2</v>
      </c>
      <c r="G3729" s="254">
        <f t="shared" si="112"/>
        <v>0</v>
      </c>
      <c r="I3729" s="251">
        <v>2.5799999013543101E-2</v>
      </c>
      <c r="J3729" s="251">
        <v>2.7699999511241899E-2</v>
      </c>
      <c r="K3729" s="251">
        <v>2.9400000348687099E-2</v>
      </c>
      <c r="L3729" s="251">
        <v>3.2600000500679002E-2</v>
      </c>
      <c r="M3729" s="253">
        <v>2.9400000348687099E-2</v>
      </c>
      <c r="O3729" s="189">
        <f t="shared" si="113"/>
        <v>44501</v>
      </c>
    </row>
    <row r="3730" spans="1:15" x14ac:dyDescent="0.25">
      <c r="A3730" s="250">
        <v>44505</v>
      </c>
      <c r="B3730" s="251" t="s">
        <v>71</v>
      </c>
      <c r="C3730" s="252">
        <v>2.79999990016222E-2</v>
      </c>
      <c r="D3730" s="252">
        <v>2.9200000688433599E-2</v>
      </c>
      <c r="E3730" s="252">
        <v>3.1500000506639397E-2</v>
      </c>
      <c r="F3730" s="253">
        <v>2.96000000089406E-2</v>
      </c>
      <c r="G3730" s="254">
        <f t="shared" si="112"/>
        <v>0</v>
      </c>
      <c r="I3730" s="251">
        <v>2.5000000372528999E-2</v>
      </c>
      <c r="J3730" s="251">
        <v>2.6700001209974199E-2</v>
      </c>
      <c r="K3730" s="251">
        <v>2.8499998152256002E-2</v>
      </c>
      <c r="L3730" s="251">
        <v>3.1800001859664903E-2</v>
      </c>
      <c r="M3730" s="253">
        <v>2.8599999845027899E-2</v>
      </c>
      <c r="O3730" s="189">
        <f t="shared" si="113"/>
        <v>44501</v>
      </c>
    </row>
    <row r="3731" spans="1:15" x14ac:dyDescent="0.25">
      <c r="A3731" s="250">
        <v>44508</v>
      </c>
      <c r="B3731" s="251" t="s">
        <v>71</v>
      </c>
      <c r="C3731" s="252">
        <v>2.79999990016222E-2</v>
      </c>
      <c r="D3731" s="252">
        <v>2.9300000518560399E-2</v>
      </c>
      <c r="E3731" s="252">
        <v>3.1600002199411302E-2</v>
      </c>
      <c r="F3731" s="253">
        <v>2.96000000089406E-2</v>
      </c>
      <c r="G3731" s="254">
        <f t="shared" si="112"/>
        <v>0</v>
      </c>
      <c r="I3731" s="251">
        <v>2.5000000372528999E-2</v>
      </c>
      <c r="J3731" s="251">
        <v>2.6700001209974199E-2</v>
      </c>
      <c r="K3731" s="251">
        <v>2.8599999845027899E-2</v>
      </c>
      <c r="L3731" s="251">
        <v>3.1800001859664903E-2</v>
      </c>
      <c r="M3731" s="253">
        <v>2.8599999845027899E-2</v>
      </c>
      <c r="O3731" s="189">
        <f t="shared" si="113"/>
        <v>44501</v>
      </c>
    </row>
    <row r="3732" spans="1:15" x14ac:dyDescent="0.25">
      <c r="A3732" s="250">
        <v>44509</v>
      </c>
      <c r="B3732" s="251" t="s">
        <v>71</v>
      </c>
      <c r="C3732" s="252">
        <v>2.7499999850988301E-2</v>
      </c>
      <c r="D3732" s="252">
        <v>2.8599999845027899E-2</v>
      </c>
      <c r="E3732" s="252">
        <v>3.0999999493360499E-2</v>
      </c>
      <c r="F3732" s="253">
        <v>2.9000001028180102E-2</v>
      </c>
      <c r="G3732" s="254">
        <f t="shared" si="112"/>
        <v>0</v>
      </c>
      <c r="I3732" s="251">
        <v>2.46000010520219E-2</v>
      </c>
      <c r="J3732" s="251">
        <v>2.6199998334050099E-2</v>
      </c>
      <c r="K3732" s="251">
        <v>2.79999990016222E-2</v>
      </c>
      <c r="L3732" s="251">
        <v>3.13000008463859E-2</v>
      </c>
      <c r="M3732" s="253">
        <v>2.80999988317489E-2</v>
      </c>
      <c r="O3732" s="189">
        <f t="shared" si="113"/>
        <v>44501</v>
      </c>
    </row>
    <row r="3733" spans="1:15" x14ac:dyDescent="0.25">
      <c r="A3733" s="250">
        <v>44510</v>
      </c>
      <c r="B3733" s="251" t="s">
        <v>71</v>
      </c>
      <c r="C3733" s="252">
        <v>2.8399998322129201E-2</v>
      </c>
      <c r="D3733" s="252">
        <v>2.96999998390674E-2</v>
      </c>
      <c r="E3733" s="252">
        <v>3.1899999827146502E-2</v>
      </c>
      <c r="F3733" s="253">
        <v>2.9999999329447701E-2</v>
      </c>
      <c r="G3733" s="254">
        <f t="shared" si="112"/>
        <v>0</v>
      </c>
      <c r="I3733" s="251">
        <v>2.5699999183416301E-2</v>
      </c>
      <c r="J3733" s="251">
        <v>2.7200000360608101E-2</v>
      </c>
      <c r="K3733" s="251">
        <v>2.9000001028180102E-2</v>
      </c>
      <c r="L3733" s="251">
        <v>3.2200001180171897E-2</v>
      </c>
      <c r="M3733" s="253">
        <v>2.9100000858306801E-2</v>
      </c>
      <c r="O3733" s="189">
        <f t="shared" si="113"/>
        <v>44501</v>
      </c>
    </row>
    <row r="3734" spans="1:15" x14ac:dyDescent="0.25">
      <c r="A3734" s="250">
        <v>44512</v>
      </c>
      <c r="B3734" s="251" t="s">
        <v>71</v>
      </c>
      <c r="C3734" s="252">
        <v>2.9000001028180102E-2</v>
      </c>
      <c r="D3734" s="252">
        <v>3.0099999159574502E-2</v>
      </c>
      <c r="E3734" s="252">
        <v>3.2400000840425401E-2</v>
      </c>
      <c r="F3734" s="253">
        <v>3.0500000342726701E-2</v>
      </c>
      <c r="G3734" s="254">
        <f t="shared" si="112"/>
        <v>0</v>
      </c>
      <c r="I3734" s="251">
        <v>2.6099998503923399E-2</v>
      </c>
      <c r="J3734" s="251">
        <v>2.7699999511241899E-2</v>
      </c>
      <c r="K3734" s="251">
        <v>2.95000001788139E-2</v>
      </c>
      <c r="L3734" s="251">
        <v>3.2699998468160602E-2</v>
      </c>
      <c r="M3734" s="253">
        <v>2.96000000089406E-2</v>
      </c>
      <c r="O3734" s="189">
        <f t="shared" si="113"/>
        <v>44501</v>
      </c>
    </row>
    <row r="3735" spans="1:15" x14ac:dyDescent="0.25">
      <c r="A3735" s="250">
        <v>44515</v>
      </c>
      <c r="B3735" s="251" t="s">
        <v>71</v>
      </c>
      <c r="C3735" s="252">
        <v>2.95000001788139E-2</v>
      </c>
      <c r="D3735" s="252">
        <v>3.0700000002980201E-2</v>
      </c>
      <c r="E3735" s="252">
        <v>3.2899998128414099E-2</v>
      </c>
      <c r="F3735" s="253">
        <v>3.0999999493360499E-2</v>
      </c>
      <c r="G3735" s="254">
        <f t="shared" si="112"/>
        <v>0</v>
      </c>
      <c r="I3735" s="251">
        <v>2.6600001379847499E-2</v>
      </c>
      <c r="J3735" s="251">
        <v>2.8199998661875701E-2</v>
      </c>
      <c r="K3735" s="251">
        <v>3.0099999159574502E-2</v>
      </c>
      <c r="L3735" s="251">
        <v>3.3299997448921197E-2</v>
      </c>
      <c r="M3735" s="253">
        <v>3.0099999159574502E-2</v>
      </c>
      <c r="O3735" s="189">
        <f t="shared" si="113"/>
        <v>44501</v>
      </c>
    </row>
    <row r="3736" spans="1:15" x14ac:dyDescent="0.25">
      <c r="A3736" s="250">
        <v>44516</v>
      </c>
      <c r="B3736" s="251" t="s">
        <v>71</v>
      </c>
      <c r="C3736" s="252">
        <v>2.9799999669194201E-2</v>
      </c>
      <c r="D3736" s="252">
        <v>3.0899999663233702E-2</v>
      </c>
      <c r="E3736" s="252">
        <v>3.31999994814395E-2</v>
      </c>
      <c r="F3736" s="253">
        <v>3.13000008463859E-2</v>
      </c>
      <c r="G3736" s="254">
        <f t="shared" si="112"/>
        <v>0</v>
      </c>
      <c r="I3736" s="251">
        <v>2.71000005304813E-2</v>
      </c>
      <c r="J3736" s="251">
        <v>2.8499998152256002E-2</v>
      </c>
      <c r="K3736" s="251">
        <v>3.0299998819827999E-2</v>
      </c>
      <c r="L3736" s="251">
        <v>3.3500000834464999E-2</v>
      </c>
      <c r="M3736" s="253">
        <v>3.04000005125999E-2</v>
      </c>
      <c r="O3736" s="189">
        <f t="shared" si="113"/>
        <v>44501</v>
      </c>
    </row>
    <row r="3737" spans="1:15" x14ac:dyDescent="0.25">
      <c r="A3737" s="250">
        <v>44517</v>
      </c>
      <c r="B3737" s="251" t="s">
        <v>71</v>
      </c>
      <c r="C3737" s="252">
        <v>2.96999998390674E-2</v>
      </c>
      <c r="D3737" s="252">
        <v>3.0799999833106901E-2</v>
      </c>
      <c r="E3737" s="252">
        <v>3.2999999821186003E-2</v>
      </c>
      <c r="F3737" s="253">
        <v>3.1199999153613999E-2</v>
      </c>
      <c r="G3737" s="254">
        <f t="shared" si="112"/>
        <v>0</v>
      </c>
      <c r="I3737" s="251">
        <v>2.6600001379847499E-2</v>
      </c>
      <c r="J3737" s="251">
        <v>2.8399998322129201E-2</v>
      </c>
      <c r="K3737" s="251">
        <v>3.0199998989701202E-2</v>
      </c>
      <c r="L3737" s="251">
        <v>3.3399999141693101E-2</v>
      </c>
      <c r="M3737" s="253">
        <v>3.0199998989701202E-2</v>
      </c>
      <c r="O3737" s="189">
        <f t="shared" si="113"/>
        <v>44501</v>
      </c>
    </row>
    <row r="3738" spans="1:15" x14ac:dyDescent="0.25">
      <c r="A3738" s="250">
        <v>44518</v>
      </c>
      <c r="B3738" s="251" t="s">
        <v>71</v>
      </c>
      <c r="C3738" s="252">
        <v>2.9600000000000001E-2</v>
      </c>
      <c r="D3738" s="252">
        <v>3.0599999999999999E-2</v>
      </c>
      <c r="E3738" s="252">
        <v>3.2800000000000003E-2</v>
      </c>
      <c r="F3738" s="253">
        <v>3.1E-2</v>
      </c>
      <c r="G3738" s="254">
        <f t="shared" si="112"/>
        <v>0</v>
      </c>
      <c r="I3738" s="251">
        <v>2.69E-2</v>
      </c>
      <c r="J3738" s="251">
        <v>2.8199999999999999E-2</v>
      </c>
      <c r="K3738" s="251">
        <v>2.9899999999999999E-2</v>
      </c>
      <c r="L3738" s="251">
        <v>3.32E-2</v>
      </c>
      <c r="M3738" s="253">
        <v>3.0099999999999998E-2</v>
      </c>
      <c r="O3738" s="189">
        <f t="shared" si="113"/>
        <v>44501</v>
      </c>
    </row>
    <row r="3739" spans="1:15" x14ac:dyDescent="0.25">
      <c r="A3739" s="250">
        <v>44519</v>
      </c>
      <c r="B3739" s="251" t="s">
        <v>71</v>
      </c>
      <c r="C3739" s="252">
        <v>2.9100000000000001E-2</v>
      </c>
      <c r="D3739" s="252">
        <v>3.0099999999999998E-2</v>
      </c>
      <c r="E3739" s="252">
        <v>3.2399999999999998E-2</v>
      </c>
      <c r="F3739" s="253">
        <v>3.0499999999999999E-2</v>
      </c>
      <c r="G3739" s="254">
        <f t="shared" si="112"/>
        <v>0</v>
      </c>
      <c r="I3739" s="251">
        <v>2.63E-2</v>
      </c>
      <c r="J3739" s="251">
        <v>2.7699999999999999E-2</v>
      </c>
      <c r="K3739" s="251">
        <v>2.9399999999999999E-2</v>
      </c>
      <c r="L3739" s="251">
        <v>3.27E-2</v>
      </c>
      <c r="M3739" s="253">
        <v>2.9499999999999998E-2</v>
      </c>
      <c r="O3739" s="189">
        <f t="shared" si="113"/>
        <v>44501</v>
      </c>
    </row>
    <row r="3740" spans="1:15" x14ac:dyDescent="0.25">
      <c r="A3740" s="250">
        <v>44522</v>
      </c>
      <c r="B3740" s="251" t="s">
        <v>71</v>
      </c>
      <c r="C3740" s="252">
        <v>2.96999998390674E-2</v>
      </c>
      <c r="D3740" s="252">
        <v>3.0799999833106901E-2</v>
      </c>
      <c r="E3740" s="252">
        <v>3.3099997788667603E-2</v>
      </c>
      <c r="F3740" s="253">
        <v>3.1199999153613999E-2</v>
      </c>
      <c r="G3740" s="254">
        <f t="shared" si="112"/>
        <v>0</v>
      </c>
      <c r="I3740" s="251">
        <v>2.70000007003545E-2</v>
      </c>
      <c r="J3740" s="251">
        <v>2.82999984920024E-2</v>
      </c>
      <c r="K3740" s="251">
        <v>3.0099999159574502E-2</v>
      </c>
      <c r="L3740" s="251">
        <v>3.3399999141693101E-2</v>
      </c>
      <c r="M3740" s="253">
        <v>3.0199998989701202E-2</v>
      </c>
      <c r="O3740" s="189">
        <f t="shared" si="113"/>
        <v>44501</v>
      </c>
    </row>
    <row r="3741" spans="1:15" x14ac:dyDescent="0.25">
      <c r="A3741" s="250">
        <v>44523</v>
      </c>
      <c r="B3741" s="251" t="s">
        <v>71</v>
      </c>
      <c r="C3741" s="252">
        <v>3.0199998989701202E-2</v>
      </c>
      <c r="D3741" s="252">
        <v>3.13000008463859E-2</v>
      </c>
      <c r="E3741" s="252">
        <v>3.3700000494718503E-2</v>
      </c>
      <c r="F3741" s="253">
        <v>3.1700000166892998E-2</v>
      </c>
      <c r="G3741" s="254">
        <f t="shared" si="112"/>
        <v>0</v>
      </c>
      <c r="I3741" s="251">
        <v>2.7599999681115098E-2</v>
      </c>
      <c r="J3741" s="251">
        <v>2.88000013679265E-2</v>
      </c>
      <c r="K3741" s="251">
        <v>3.0700000002980201E-2</v>
      </c>
      <c r="L3741" s="251">
        <v>3.4000001847743898E-2</v>
      </c>
      <c r="M3741" s="253">
        <v>3.0799999833106901E-2</v>
      </c>
      <c r="O3741" s="189">
        <f t="shared" si="113"/>
        <v>44501</v>
      </c>
    </row>
    <row r="3742" spans="1:15" x14ac:dyDescent="0.25">
      <c r="A3742" s="250">
        <v>44524</v>
      </c>
      <c r="B3742" s="251" t="s">
        <v>71</v>
      </c>
      <c r="C3742" s="252">
        <v>2.96999998390674E-2</v>
      </c>
      <c r="D3742" s="252">
        <v>3.0799999833106901E-2</v>
      </c>
      <c r="E3742" s="252">
        <v>3.3299997448921197E-2</v>
      </c>
      <c r="F3742" s="253">
        <v>3.13000008463859E-2</v>
      </c>
      <c r="G3742" s="254">
        <f t="shared" si="112"/>
        <v>0</v>
      </c>
      <c r="I3742" s="251">
        <v>2.7200000360608101E-2</v>
      </c>
      <c r="J3742" s="251">
        <v>2.82999984920024E-2</v>
      </c>
      <c r="K3742" s="251">
        <v>3.0199998989701202E-2</v>
      </c>
      <c r="L3742" s="251">
        <v>3.3599998801946598E-2</v>
      </c>
      <c r="M3742" s="253">
        <v>3.04000005125999E-2</v>
      </c>
      <c r="O3742" s="189">
        <f t="shared" si="113"/>
        <v>44501</v>
      </c>
    </row>
    <row r="3743" spans="1:15" x14ac:dyDescent="0.25">
      <c r="A3743" s="250">
        <v>44526</v>
      </c>
      <c r="B3743" s="251" t="s">
        <v>71</v>
      </c>
      <c r="C3743" s="252">
        <v>2.9400000348687099E-2</v>
      </c>
      <c r="D3743" s="252">
        <v>3.0299998819827999E-2</v>
      </c>
      <c r="E3743" s="252">
        <v>3.2800000160932499E-2</v>
      </c>
      <c r="F3743" s="253">
        <v>3.0799999833106901E-2</v>
      </c>
      <c r="G3743" s="254">
        <f t="shared" si="112"/>
        <v>0</v>
      </c>
      <c r="I3743" s="251">
        <v>2.6099998503923399E-2</v>
      </c>
      <c r="J3743" s="251">
        <v>2.7599999681115098E-2</v>
      </c>
      <c r="K3743" s="251">
        <v>2.95000001788139E-2</v>
      </c>
      <c r="L3743" s="251">
        <v>3.2999999821186003E-2</v>
      </c>
      <c r="M3743" s="253">
        <v>2.96000000089406E-2</v>
      </c>
      <c r="O3743" s="189">
        <f t="shared" si="113"/>
        <v>44501</v>
      </c>
    </row>
    <row r="3744" spans="1:15" x14ac:dyDescent="0.25">
      <c r="A3744" s="250">
        <v>44529</v>
      </c>
      <c r="B3744" s="251" t="s">
        <v>71</v>
      </c>
      <c r="C3744" s="252">
        <v>2.96999998390674E-2</v>
      </c>
      <c r="D3744" s="252">
        <v>3.0700000002980201E-2</v>
      </c>
      <c r="E3744" s="252">
        <v>3.3099997788667603E-2</v>
      </c>
      <c r="F3744" s="253">
        <v>3.1199999153613999E-2</v>
      </c>
      <c r="G3744" s="254">
        <f t="shared" si="112"/>
        <v>0</v>
      </c>
      <c r="I3744" s="251">
        <v>2.6700001209974199E-2</v>
      </c>
      <c r="J3744" s="251">
        <v>2.79999990016222E-2</v>
      </c>
      <c r="K3744" s="251">
        <v>2.9899999499320901E-2</v>
      </c>
      <c r="L3744" s="251">
        <v>3.3299997448921197E-2</v>
      </c>
      <c r="M3744" s="253">
        <v>3.0099999159574502E-2</v>
      </c>
      <c r="O3744" s="189">
        <f t="shared" si="113"/>
        <v>44501</v>
      </c>
    </row>
    <row r="3745" spans="1:15" x14ac:dyDescent="0.25">
      <c r="A3745" s="250">
        <v>44530</v>
      </c>
      <c r="B3745" s="251" t="s">
        <v>71</v>
      </c>
      <c r="C3745" s="252">
        <v>2.9000001028180102E-2</v>
      </c>
      <c r="D3745" s="252">
        <v>2.9899999499320901E-2</v>
      </c>
      <c r="E3745" s="252">
        <v>3.2099999487399999E-2</v>
      </c>
      <c r="F3745" s="253">
        <v>3.0299998819827999E-2</v>
      </c>
      <c r="G3745" s="254">
        <f t="shared" si="112"/>
        <v>0</v>
      </c>
      <c r="I3745" s="251">
        <v>2.5699999183416301E-2</v>
      </c>
      <c r="J3745" s="251">
        <v>2.7400000020861601E-2</v>
      </c>
      <c r="K3745" s="251">
        <v>2.9100000858306801E-2</v>
      </c>
      <c r="L3745" s="251">
        <v>3.2400000840425401E-2</v>
      </c>
      <c r="M3745" s="253">
        <v>2.9200000688433599E-2</v>
      </c>
      <c r="O3745" s="189">
        <f t="shared" si="113"/>
        <v>44501</v>
      </c>
    </row>
    <row r="3746" spans="1:15" x14ac:dyDescent="0.25">
      <c r="A3746" s="250">
        <v>44531</v>
      </c>
      <c r="B3746" s="251" t="s">
        <v>71</v>
      </c>
      <c r="C3746" s="252">
        <v>2.8499998152256002E-2</v>
      </c>
      <c r="D3746" s="252">
        <v>2.96000000089406E-2</v>
      </c>
      <c r="E3746" s="252">
        <v>3.2099999487399999E-2</v>
      </c>
      <c r="F3746" s="253">
        <v>3.0099999159574502E-2</v>
      </c>
      <c r="G3746" s="254">
        <f t="shared" si="112"/>
        <v>0</v>
      </c>
      <c r="I3746" s="251">
        <v>2.5899998843669801E-2</v>
      </c>
      <c r="J3746" s="251">
        <v>2.71000005304813E-2</v>
      </c>
      <c r="K3746" s="251">
        <v>2.9000001028180102E-2</v>
      </c>
      <c r="L3746" s="251">
        <v>3.2400000840425401E-2</v>
      </c>
      <c r="M3746" s="253">
        <v>2.9200000688433599E-2</v>
      </c>
      <c r="O3746" s="189">
        <f t="shared" si="113"/>
        <v>44531</v>
      </c>
    </row>
    <row r="3747" spans="1:15" x14ac:dyDescent="0.25">
      <c r="A3747" s="250">
        <v>44532</v>
      </c>
      <c r="B3747" s="251" t="s">
        <v>71</v>
      </c>
      <c r="C3747" s="252">
        <v>2.8499998152256002E-2</v>
      </c>
      <c r="D3747" s="252">
        <v>2.96000000089406E-2</v>
      </c>
      <c r="E3747" s="252">
        <v>3.2099999487399999E-2</v>
      </c>
      <c r="F3747" s="253">
        <v>3.0099999159574502E-2</v>
      </c>
      <c r="G3747" s="254">
        <f t="shared" si="112"/>
        <v>0</v>
      </c>
      <c r="I3747" s="251">
        <v>2.5899998843669801E-2</v>
      </c>
      <c r="J3747" s="251">
        <v>2.7400000020861601E-2</v>
      </c>
      <c r="K3747" s="251">
        <v>2.9000001028180102E-2</v>
      </c>
      <c r="L3747" s="251">
        <v>3.2400000840425401E-2</v>
      </c>
      <c r="M3747" s="253">
        <v>2.9200000688433599E-2</v>
      </c>
      <c r="O3747" s="189">
        <f t="shared" si="113"/>
        <v>44531</v>
      </c>
    </row>
    <row r="3748" spans="1:15" x14ac:dyDescent="0.25">
      <c r="A3748" s="250">
        <v>44533</v>
      </c>
      <c r="B3748" s="251" t="s">
        <v>71</v>
      </c>
      <c r="C3748" s="252">
        <v>2.7599999681115098E-2</v>
      </c>
      <c r="D3748" s="252">
        <v>2.88000013679265E-2</v>
      </c>
      <c r="E3748" s="252">
        <v>3.13000008463859E-2</v>
      </c>
      <c r="F3748" s="253">
        <v>2.9200000688433599E-2</v>
      </c>
      <c r="G3748" s="254">
        <f t="shared" si="112"/>
        <v>0</v>
      </c>
      <c r="I3748" s="251">
        <v>2.4900000542402202E-2</v>
      </c>
      <c r="J3748" s="251">
        <v>2.6199998334050099E-2</v>
      </c>
      <c r="K3748" s="251">
        <v>2.80999988317489E-2</v>
      </c>
      <c r="L3748" s="251">
        <v>3.1600002199411302E-2</v>
      </c>
      <c r="M3748" s="253">
        <v>2.8199998661875701E-2</v>
      </c>
      <c r="O3748" s="189">
        <f t="shared" si="113"/>
        <v>44531</v>
      </c>
    </row>
    <row r="3749" spans="1:15" x14ac:dyDescent="0.25">
      <c r="A3749" s="250">
        <v>44536</v>
      </c>
      <c r="B3749" s="251" t="s">
        <v>71</v>
      </c>
      <c r="C3749" s="252">
        <v>2.8199998661875701E-2</v>
      </c>
      <c r="D3749" s="252">
        <v>2.95000001788139E-2</v>
      </c>
      <c r="E3749" s="252">
        <v>3.1899999827146502E-2</v>
      </c>
      <c r="F3749" s="253">
        <v>2.9899999499320901E-2</v>
      </c>
      <c r="G3749" s="254">
        <f t="shared" si="112"/>
        <v>0</v>
      </c>
      <c r="I3749" s="251">
        <v>2.5399999693036E-2</v>
      </c>
      <c r="J3749" s="251">
        <v>2.70000007003545E-2</v>
      </c>
      <c r="K3749" s="251">
        <v>2.88000013679265E-2</v>
      </c>
      <c r="L3749" s="251">
        <v>3.2200001180171897E-2</v>
      </c>
      <c r="M3749" s="253">
        <v>2.8900001198053301E-2</v>
      </c>
      <c r="O3749" s="189">
        <f t="shared" si="113"/>
        <v>44531</v>
      </c>
    </row>
    <row r="3750" spans="1:15" x14ac:dyDescent="0.25">
      <c r="A3750" s="250">
        <v>44537</v>
      </c>
      <c r="B3750" s="251" t="s">
        <v>71</v>
      </c>
      <c r="C3750" s="252">
        <v>2.8499998152256002E-2</v>
      </c>
      <c r="D3750" s="252">
        <v>2.96000000089406E-2</v>
      </c>
      <c r="E3750" s="252">
        <v>3.2099999487399999E-2</v>
      </c>
      <c r="F3750" s="253">
        <v>3.0099999159574502E-2</v>
      </c>
      <c r="G3750" s="254">
        <f t="shared" si="112"/>
        <v>0</v>
      </c>
      <c r="I3750" s="251">
        <v>2.5599999353289601E-2</v>
      </c>
      <c r="J3750" s="251">
        <v>2.7200000360608101E-2</v>
      </c>
      <c r="K3750" s="251">
        <v>2.8900001198053301E-2</v>
      </c>
      <c r="L3750" s="251">
        <v>3.2299999147653503E-2</v>
      </c>
      <c r="M3750" s="253">
        <v>2.9100000858306801E-2</v>
      </c>
      <c r="O3750" s="189">
        <f t="shared" si="113"/>
        <v>44531</v>
      </c>
    </row>
    <row r="3751" spans="1:15" x14ac:dyDescent="0.25">
      <c r="A3751" s="250">
        <v>44538</v>
      </c>
      <c r="B3751" s="251" t="s">
        <v>71</v>
      </c>
      <c r="C3751" s="252">
        <v>2.9200000688433599E-2</v>
      </c>
      <c r="D3751" s="252">
        <v>3.04000005125999E-2</v>
      </c>
      <c r="E3751" s="252">
        <v>3.2899998128414099E-2</v>
      </c>
      <c r="F3751" s="253">
        <v>3.0799999833106901E-2</v>
      </c>
      <c r="G3751" s="254">
        <f t="shared" si="112"/>
        <v>0</v>
      </c>
      <c r="I3751" s="251">
        <v>2.6300001889467201E-2</v>
      </c>
      <c r="J3751" s="251">
        <v>2.79999990016222E-2</v>
      </c>
      <c r="K3751" s="251">
        <v>2.96999998390674E-2</v>
      </c>
      <c r="L3751" s="251">
        <v>3.3099997788667603E-2</v>
      </c>
      <c r="M3751" s="253">
        <v>2.9799999669194201E-2</v>
      </c>
      <c r="O3751" s="189">
        <f t="shared" si="113"/>
        <v>44531</v>
      </c>
    </row>
    <row r="3752" spans="1:15" x14ac:dyDescent="0.25">
      <c r="A3752" s="250">
        <v>44539</v>
      </c>
      <c r="B3752" s="251" t="s">
        <v>71</v>
      </c>
      <c r="C3752" s="252">
        <v>2.9200000688433599E-2</v>
      </c>
      <c r="D3752" s="252">
        <v>3.04000005125999E-2</v>
      </c>
      <c r="E3752" s="252">
        <v>3.2800000160932499E-2</v>
      </c>
      <c r="F3752" s="253">
        <v>3.0799999833106901E-2</v>
      </c>
      <c r="G3752" s="254">
        <f t="shared" si="112"/>
        <v>0</v>
      </c>
      <c r="I3752" s="251">
        <v>2.6500001549720702E-2</v>
      </c>
      <c r="J3752" s="251">
        <v>2.7799999341368599E-2</v>
      </c>
      <c r="K3752" s="251">
        <v>2.96999998390674E-2</v>
      </c>
      <c r="L3752" s="251">
        <v>3.2999999821186003E-2</v>
      </c>
      <c r="M3752" s="253">
        <v>2.9799999669194201E-2</v>
      </c>
      <c r="O3752" s="189">
        <f t="shared" si="113"/>
        <v>44531</v>
      </c>
    </row>
    <row r="3753" spans="1:15" x14ac:dyDescent="0.25">
      <c r="A3753" s="250">
        <v>44540</v>
      </c>
      <c r="B3753" s="251" t="s">
        <v>71</v>
      </c>
      <c r="C3753" s="252">
        <v>2.9300000518560399E-2</v>
      </c>
      <c r="D3753" s="252">
        <v>3.06000001728534E-2</v>
      </c>
      <c r="E3753" s="252">
        <v>3.2899998128414099E-2</v>
      </c>
      <c r="F3753" s="253">
        <v>3.0899999663233702E-2</v>
      </c>
      <c r="G3753" s="254">
        <f t="shared" si="112"/>
        <v>0</v>
      </c>
      <c r="I3753" s="251">
        <v>2.6700001209974199E-2</v>
      </c>
      <c r="J3753" s="251">
        <v>2.7899999171495399E-2</v>
      </c>
      <c r="K3753" s="251">
        <v>2.9899999499320901E-2</v>
      </c>
      <c r="L3753" s="251">
        <v>3.3099997788667603E-2</v>
      </c>
      <c r="M3753" s="253">
        <v>2.9899999499320901E-2</v>
      </c>
      <c r="O3753" s="189">
        <f t="shared" si="113"/>
        <v>44531</v>
      </c>
    </row>
    <row r="3754" spans="1:15" x14ac:dyDescent="0.25">
      <c r="A3754" s="250">
        <v>44543</v>
      </c>
      <c r="B3754" s="251" t="s">
        <v>71</v>
      </c>
      <c r="C3754" s="252">
        <v>2.8599999845027899E-2</v>
      </c>
      <c r="D3754" s="252">
        <v>2.9899999499320901E-2</v>
      </c>
      <c r="E3754" s="252">
        <v>3.2200001180171897E-2</v>
      </c>
      <c r="F3754" s="253">
        <v>3.0199998989701202E-2</v>
      </c>
      <c r="G3754" s="254">
        <f t="shared" si="112"/>
        <v>0</v>
      </c>
      <c r="I3754" s="251">
        <v>2.5999998673796602E-2</v>
      </c>
      <c r="J3754" s="251">
        <v>2.7300000190734801E-2</v>
      </c>
      <c r="K3754" s="251">
        <v>2.9200000688433599E-2</v>
      </c>
      <c r="L3754" s="251">
        <v>3.2400000840425401E-2</v>
      </c>
      <c r="M3754" s="253">
        <v>2.9200000688433599E-2</v>
      </c>
      <c r="O3754" s="189">
        <f t="shared" si="113"/>
        <v>44531</v>
      </c>
    </row>
    <row r="3755" spans="1:15" x14ac:dyDescent="0.25">
      <c r="A3755" s="250">
        <v>44544</v>
      </c>
      <c r="B3755" s="251" t="s">
        <v>71</v>
      </c>
      <c r="C3755" s="252">
        <v>2.8900001198053301E-2</v>
      </c>
      <c r="D3755" s="252">
        <v>3.0199998989701202E-2</v>
      </c>
      <c r="E3755" s="252">
        <v>3.2299999147653503E-2</v>
      </c>
      <c r="F3755" s="253">
        <v>3.0500000342726701E-2</v>
      </c>
      <c r="G3755" s="254">
        <f t="shared" si="112"/>
        <v>0</v>
      </c>
      <c r="I3755" s="251">
        <v>2.5999998673796602E-2</v>
      </c>
      <c r="J3755" s="251">
        <v>2.7499999850988301E-2</v>
      </c>
      <c r="K3755" s="251">
        <v>2.9400000348687099E-2</v>
      </c>
      <c r="L3755" s="251">
        <v>3.2600000500679002E-2</v>
      </c>
      <c r="M3755" s="253">
        <v>2.95000001788139E-2</v>
      </c>
      <c r="O3755" s="189">
        <f t="shared" si="113"/>
        <v>44531</v>
      </c>
    </row>
    <row r="3756" spans="1:15" x14ac:dyDescent="0.25">
      <c r="A3756" s="250">
        <v>44545</v>
      </c>
      <c r="B3756" s="251" t="s">
        <v>71</v>
      </c>
      <c r="C3756" s="252">
        <v>2.9400000348687099E-2</v>
      </c>
      <c r="D3756" s="252">
        <v>3.0500000342726701E-2</v>
      </c>
      <c r="E3756" s="252">
        <v>3.2699998468160602E-2</v>
      </c>
      <c r="F3756" s="253">
        <v>3.0899999663233702E-2</v>
      </c>
      <c r="G3756" s="254">
        <f t="shared" si="112"/>
        <v>0</v>
      </c>
      <c r="I3756" s="251">
        <v>2.6700001209974199E-2</v>
      </c>
      <c r="J3756" s="251">
        <v>2.7899999171495399E-2</v>
      </c>
      <c r="K3756" s="251">
        <v>2.9799999669194201E-2</v>
      </c>
      <c r="L3756" s="251">
        <v>3.2999999821186003E-2</v>
      </c>
      <c r="M3756" s="253">
        <v>2.9899999499320901E-2</v>
      </c>
      <c r="O3756" s="189">
        <f t="shared" si="113"/>
        <v>44531</v>
      </c>
    </row>
    <row r="3757" spans="1:15" x14ac:dyDescent="0.25">
      <c r="A3757" s="250">
        <v>44546</v>
      </c>
      <c r="B3757" s="251" t="s">
        <v>71</v>
      </c>
      <c r="C3757" s="252">
        <v>2.9400000348687099E-2</v>
      </c>
      <c r="D3757" s="252">
        <v>3.06000001728534E-2</v>
      </c>
      <c r="E3757" s="252">
        <v>3.2800000160932499E-2</v>
      </c>
      <c r="F3757" s="253">
        <v>3.0899999663233702E-2</v>
      </c>
      <c r="G3757" s="254">
        <f t="shared" si="112"/>
        <v>0</v>
      </c>
      <c r="I3757" s="251">
        <v>2.6700001209974199E-2</v>
      </c>
      <c r="J3757" s="251">
        <v>2.7899999171495399E-2</v>
      </c>
      <c r="K3757" s="251">
        <v>2.9799999669194201E-2</v>
      </c>
      <c r="L3757" s="251">
        <v>3.3099997788667603E-2</v>
      </c>
      <c r="M3757" s="253">
        <v>2.9899999499320901E-2</v>
      </c>
      <c r="O3757" s="189">
        <f t="shared" si="113"/>
        <v>44531</v>
      </c>
    </row>
    <row r="3758" spans="1:15" x14ac:dyDescent="0.25">
      <c r="A3758" s="250">
        <v>44547</v>
      </c>
      <c r="B3758" s="251" t="s">
        <v>71</v>
      </c>
      <c r="C3758" s="252">
        <v>2.9100000858306801E-2</v>
      </c>
      <c r="D3758" s="252">
        <v>3.0299998819827999E-2</v>
      </c>
      <c r="E3758" s="252">
        <v>3.2499998807907098E-2</v>
      </c>
      <c r="F3758" s="253">
        <v>3.06000001728534E-2</v>
      </c>
      <c r="G3758" s="254">
        <f t="shared" si="112"/>
        <v>0</v>
      </c>
      <c r="I3758" s="251">
        <v>2.6300001889467201E-2</v>
      </c>
      <c r="J3758" s="251">
        <v>2.7599999681115098E-2</v>
      </c>
      <c r="K3758" s="251">
        <v>2.95000001788139E-2</v>
      </c>
      <c r="L3758" s="251">
        <v>3.2800000160932499E-2</v>
      </c>
      <c r="M3758" s="253">
        <v>2.96000000089406E-2</v>
      </c>
      <c r="O3758" s="189">
        <f t="shared" si="113"/>
        <v>44531</v>
      </c>
    </row>
    <row r="3759" spans="1:15" x14ac:dyDescent="0.25">
      <c r="A3759" s="250">
        <v>44550</v>
      </c>
      <c r="B3759" s="251" t="s">
        <v>71</v>
      </c>
      <c r="C3759" s="252">
        <v>2.9400000348687099E-2</v>
      </c>
      <c r="D3759" s="252">
        <v>3.06000001728534E-2</v>
      </c>
      <c r="E3759" s="252">
        <v>3.2899998128414099E-2</v>
      </c>
      <c r="F3759" s="253">
        <v>3.0999999493360499E-2</v>
      </c>
      <c r="G3759" s="254">
        <f t="shared" si="112"/>
        <v>0</v>
      </c>
      <c r="I3759" s="251">
        <v>2.6600001379847499E-2</v>
      </c>
      <c r="J3759" s="251">
        <v>2.80999988317489E-2</v>
      </c>
      <c r="K3759" s="251">
        <v>2.9899999499320901E-2</v>
      </c>
      <c r="L3759" s="251">
        <v>3.31999994814395E-2</v>
      </c>
      <c r="M3759" s="253">
        <v>2.9999999329447701E-2</v>
      </c>
      <c r="O3759" s="189">
        <f t="shared" si="113"/>
        <v>44531</v>
      </c>
    </row>
    <row r="3760" spans="1:15" x14ac:dyDescent="0.25">
      <c r="A3760" s="250">
        <v>44551</v>
      </c>
      <c r="B3760" s="251" t="s">
        <v>71</v>
      </c>
      <c r="C3760" s="252">
        <v>2.9799999669194201E-2</v>
      </c>
      <c r="D3760" s="252">
        <v>3.1099999323487199E-2</v>
      </c>
      <c r="E3760" s="252">
        <v>3.3399999141693101E-2</v>
      </c>
      <c r="F3760" s="253">
        <v>3.1400002539157798E-2</v>
      </c>
      <c r="G3760" s="254">
        <f t="shared" si="112"/>
        <v>0</v>
      </c>
      <c r="I3760" s="251">
        <v>2.70000007003545E-2</v>
      </c>
      <c r="J3760" s="251">
        <v>2.80999988317489E-2</v>
      </c>
      <c r="K3760" s="251">
        <v>3.04000005125999E-2</v>
      </c>
      <c r="L3760" s="251">
        <v>3.3599998801946598E-2</v>
      </c>
      <c r="M3760" s="253">
        <v>3.0299998819827999E-2</v>
      </c>
      <c r="O3760" s="189">
        <f t="shared" si="113"/>
        <v>44531</v>
      </c>
    </row>
    <row r="3761" spans="1:15" x14ac:dyDescent="0.25">
      <c r="A3761" s="250">
        <v>44552</v>
      </c>
      <c r="B3761" s="251" t="s">
        <v>71</v>
      </c>
      <c r="C3761" s="252">
        <v>2.9400000348687099E-2</v>
      </c>
      <c r="D3761" s="252">
        <v>3.0700000002980201E-2</v>
      </c>
      <c r="E3761" s="252">
        <v>3.2999999821186003E-2</v>
      </c>
      <c r="F3761" s="253">
        <v>3.0999999493360499E-2</v>
      </c>
      <c r="G3761" s="254">
        <f t="shared" si="112"/>
        <v>0</v>
      </c>
      <c r="I3761" s="251">
        <v>2.69000008702278E-2</v>
      </c>
      <c r="J3761" s="251">
        <v>2.7699999511241899E-2</v>
      </c>
      <c r="K3761" s="251">
        <v>2.9999999329447701E-2</v>
      </c>
      <c r="L3761" s="251">
        <v>3.31999994814395E-2</v>
      </c>
      <c r="M3761" s="253">
        <v>2.9999999329447701E-2</v>
      </c>
      <c r="O3761" s="189">
        <f t="shared" si="113"/>
        <v>44531</v>
      </c>
    </row>
    <row r="3762" spans="1:15" x14ac:dyDescent="0.25">
      <c r="A3762" s="250">
        <v>44553</v>
      </c>
      <c r="B3762" s="251" t="s">
        <v>71</v>
      </c>
      <c r="C3762" s="252">
        <v>2.9899999499320901E-2</v>
      </c>
      <c r="D3762" s="252">
        <v>3.1199999153613999E-2</v>
      </c>
      <c r="E3762" s="252">
        <v>3.3399999141693101E-2</v>
      </c>
      <c r="F3762" s="253">
        <v>3.1500000506639397E-2</v>
      </c>
      <c r="G3762" s="254">
        <f t="shared" si="112"/>
        <v>0</v>
      </c>
      <c r="I3762" s="251">
        <v>2.7400000020861601E-2</v>
      </c>
      <c r="J3762" s="251">
        <v>2.8199998661875701E-2</v>
      </c>
      <c r="K3762" s="251">
        <v>3.04000005125999E-2</v>
      </c>
      <c r="L3762" s="251">
        <v>3.3599998801946598E-2</v>
      </c>
      <c r="M3762" s="253">
        <v>3.04000005125999E-2</v>
      </c>
      <c r="O3762" s="189">
        <f t="shared" si="113"/>
        <v>44531</v>
      </c>
    </row>
    <row r="3763" spans="1:15" x14ac:dyDescent="0.25">
      <c r="A3763" s="250">
        <v>44554</v>
      </c>
      <c r="B3763" s="251" t="s">
        <v>71</v>
      </c>
      <c r="C3763" s="252">
        <v>2.9899999499320901E-2</v>
      </c>
      <c r="D3763" s="252">
        <v>3.1199999153613999E-2</v>
      </c>
      <c r="E3763" s="252">
        <v>3.3399999141693101E-2</v>
      </c>
      <c r="F3763" s="253">
        <v>3.1500000506639397E-2</v>
      </c>
      <c r="G3763" s="254">
        <f t="shared" si="112"/>
        <v>0</v>
      </c>
      <c r="I3763" s="251">
        <v>2.7400000020861601E-2</v>
      </c>
      <c r="J3763" s="251">
        <v>2.8199998661875701E-2</v>
      </c>
      <c r="K3763" s="251">
        <v>3.04000005125999E-2</v>
      </c>
      <c r="L3763" s="251">
        <v>3.3599998801946598E-2</v>
      </c>
      <c r="M3763" s="253">
        <v>3.04000005125999E-2</v>
      </c>
      <c r="O3763" s="189">
        <f t="shared" si="113"/>
        <v>44531</v>
      </c>
    </row>
    <row r="3764" spans="1:15" x14ac:dyDescent="0.25">
      <c r="A3764" s="250">
        <v>44557</v>
      </c>
      <c r="B3764" s="251" t="s">
        <v>71</v>
      </c>
      <c r="C3764" s="252">
        <v>2.9799999669194201E-2</v>
      </c>
      <c r="D3764" s="252">
        <v>3.0999999493360499E-2</v>
      </c>
      <c r="E3764" s="252">
        <v>3.3299997448921197E-2</v>
      </c>
      <c r="F3764" s="253">
        <v>3.1400002539157798E-2</v>
      </c>
      <c r="G3764" s="254">
        <f t="shared" si="112"/>
        <v>0</v>
      </c>
      <c r="I3764" s="251">
        <v>2.7300000190734801E-2</v>
      </c>
      <c r="J3764" s="251">
        <v>2.79999990016222E-2</v>
      </c>
      <c r="K3764" s="251">
        <v>3.0199998989701202E-2</v>
      </c>
      <c r="L3764" s="251">
        <v>3.3399999141693101E-2</v>
      </c>
      <c r="M3764" s="253">
        <v>3.0299998819827999E-2</v>
      </c>
      <c r="O3764" s="189">
        <f t="shared" si="113"/>
        <v>44531</v>
      </c>
    </row>
    <row r="3765" spans="1:15" x14ac:dyDescent="0.25">
      <c r="A3765" s="250">
        <v>44558</v>
      </c>
      <c r="B3765" s="251" t="s">
        <v>71</v>
      </c>
      <c r="C3765" s="252">
        <v>2.9899999499320901E-2</v>
      </c>
      <c r="D3765" s="252">
        <v>3.1199999153613999E-2</v>
      </c>
      <c r="E3765" s="252">
        <v>3.3399999141693101E-2</v>
      </c>
      <c r="F3765" s="253">
        <v>3.1500000506639397E-2</v>
      </c>
      <c r="G3765" s="254">
        <f t="shared" si="112"/>
        <v>0</v>
      </c>
      <c r="I3765" s="251">
        <v>2.71000005304813E-2</v>
      </c>
      <c r="J3765" s="251">
        <v>2.79999990016222E-2</v>
      </c>
      <c r="K3765" s="251">
        <v>3.0299998819827999E-2</v>
      </c>
      <c r="L3765" s="251">
        <v>3.3500000834464999E-2</v>
      </c>
      <c r="M3765" s="253">
        <v>3.0299998819827999E-2</v>
      </c>
      <c r="O3765" s="189">
        <f t="shared" si="113"/>
        <v>44531</v>
      </c>
    </row>
    <row r="3766" spans="1:15" x14ac:dyDescent="0.25">
      <c r="A3766" s="250">
        <v>44559</v>
      </c>
      <c r="B3766" s="251" t="s">
        <v>71</v>
      </c>
      <c r="C3766" s="252">
        <v>3.0299998819827999E-2</v>
      </c>
      <c r="D3766" s="252">
        <v>3.1600002199411302E-2</v>
      </c>
      <c r="E3766" s="252">
        <v>3.3900000154972E-2</v>
      </c>
      <c r="F3766" s="253">
        <v>3.1899999827146502E-2</v>
      </c>
      <c r="G3766" s="254">
        <f t="shared" si="112"/>
        <v>0</v>
      </c>
      <c r="I3766" s="251">
        <v>2.70000007003545E-2</v>
      </c>
      <c r="J3766" s="251">
        <v>2.8499998152256002E-2</v>
      </c>
      <c r="K3766" s="251">
        <v>3.0799999833106901E-2</v>
      </c>
      <c r="L3766" s="251">
        <v>3.4000001847743898E-2</v>
      </c>
      <c r="M3766" s="253">
        <v>3.0700000002980201E-2</v>
      </c>
      <c r="O3766" s="189">
        <f t="shared" si="113"/>
        <v>44531</v>
      </c>
    </row>
    <row r="3767" spans="1:15" x14ac:dyDescent="0.25">
      <c r="A3767" s="250">
        <v>44560</v>
      </c>
      <c r="B3767" s="251" t="s">
        <v>71</v>
      </c>
      <c r="C3767" s="252">
        <v>3.0099999159574502E-2</v>
      </c>
      <c r="D3767" s="252">
        <v>3.13000008463859E-2</v>
      </c>
      <c r="E3767" s="252">
        <v>3.3599998801946598E-2</v>
      </c>
      <c r="F3767" s="253">
        <v>3.1700000166892998E-2</v>
      </c>
      <c r="G3767" s="254">
        <f t="shared" si="112"/>
        <v>0</v>
      </c>
      <c r="I3767" s="251">
        <v>2.71000005304813E-2</v>
      </c>
      <c r="J3767" s="251">
        <v>2.8199998661875701E-2</v>
      </c>
      <c r="K3767" s="251">
        <v>3.04000005125999E-2</v>
      </c>
      <c r="L3767" s="251">
        <v>3.3700000494718503E-2</v>
      </c>
      <c r="M3767" s="253">
        <v>3.04000005125999E-2</v>
      </c>
      <c r="O3767" s="189">
        <f t="shared" si="113"/>
        <v>44531</v>
      </c>
    </row>
    <row r="3768" spans="1:15" x14ac:dyDescent="0.25">
      <c r="A3768" s="250">
        <v>44561</v>
      </c>
      <c r="B3768" s="251" t="s">
        <v>71</v>
      </c>
      <c r="C3768" s="252">
        <v>3.0099999159574502E-2</v>
      </c>
      <c r="D3768" s="252">
        <v>3.13000008463859E-2</v>
      </c>
      <c r="E3768" s="252">
        <v>3.3599998801946598E-2</v>
      </c>
      <c r="F3768" s="253">
        <v>3.1700000166892998E-2</v>
      </c>
      <c r="G3768" s="254">
        <f t="shared" si="112"/>
        <v>0</v>
      </c>
      <c r="I3768" s="251">
        <v>2.71000005304813E-2</v>
      </c>
      <c r="J3768" s="251">
        <v>2.8199998661875701E-2</v>
      </c>
      <c r="K3768" s="251">
        <v>3.04000005125999E-2</v>
      </c>
      <c r="L3768" s="251">
        <v>3.3700000494718503E-2</v>
      </c>
      <c r="M3768" s="253">
        <v>3.04000005125999E-2</v>
      </c>
      <c r="O3768" s="189">
        <f t="shared" si="113"/>
        <v>44531</v>
      </c>
    </row>
    <row r="3769" spans="1:15" x14ac:dyDescent="0.25">
      <c r="A3769" s="250">
        <v>44564</v>
      </c>
      <c r="B3769" s="251" t="s">
        <v>71</v>
      </c>
      <c r="C3769" s="252">
        <v>3.0700000002980201E-2</v>
      </c>
      <c r="D3769" s="252">
        <v>3.2200001180171897E-2</v>
      </c>
      <c r="E3769" s="252">
        <v>3.4499999135732602E-2</v>
      </c>
      <c r="F3769" s="253">
        <v>3.2499998807907098E-2</v>
      </c>
      <c r="G3769" s="254">
        <f t="shared" si="112"/>
        <v>0</v>
      </c>
      <c r="I3769" s="251">
        <v>2.7899999171495399E-2</v>
      </c>
      <c r="J3769" s="251">
        <v>2.8900001198053301E-2</v>
      </c>
      <c r="K3769" s="251">
        <v>3.13000008463859E-2</v>
      </c>
      <c r="L3769" s="251">
        <v>3.4499999135732602E-2</v>
      </c>
      <c r="M3769" s="253">
        <v>3.13000008463859E-2</v>
      </c>
      <c r="O3769" s="189">
        <f t="shared" si="113"/>
        <v>44562</v>
      </c>
    </row>
    <row r="3770" spans="1:15" x14ac:dyDescent="0.25">
      <c r="A3770" s="250">
        <v>44565</v>
      </c>
      <c r="B3770" s="251" t="s">
        <v>71</v>
      </c>
      <c r="C3770" s="252">
        <v>3.13000008463859E-2</v>
      </c>
      <c r="D3770" s="252">
        <v>3.2699998468160602E-2</v>
      </c>
      <c r="E3770" s="252">
        <v>3.5000000149011598E-2</v>
      </c>
      <c r="F3770" s="253">
        <v>3.2999999821186003E-2</v>
      </c>
      <c r="G3770" s="254">
        <f t="shared" si="112"/>
        <v>0</v>
      </c>
      <c r="I3770" s="251">
        <v>2.8199998661875701E-2</v>
      </c>
      <c r="J3770" s="251">
        <v>2.95000001788139E-2</v>
      </c>
      <c r="K3770" s="251">
        <v>3.1800001859664903E-2</v>
      </c>
      <c r="L3770" s="251">
        <v>3.5000000149011598E-2</v>
      </c>
      <c r="M3770" s="253">
        <v>3.1800001859664903E-2</v>
      </c>
      <c r="O3770" s="189">
        <f t="shared" si="113"/>
        <v>44562</v>
      </c>
    </row>
    <row r="3771" spans="1:15" x14ac:dyDescent="0.25">
      <c r="A3771" s="250">
        <v>44566</v>
      </c>
      <c r="B3771" s="251" t="s">
        <v>71</v>
      </c>
      <c r="C3771" s="252">
        <v>3.1199999153613999E-2</v>
      </c>
      <c r="D3771" s="252">
        <v>3.2699998468160602E-2</v>
      </c>
      <c r="E3771" s="252">
        <v>3.5099998116493197E-2</v>
      </c>
      <c r="F3771" s="253">
        <v>3.2999999821186003E-2</v>
      </c>
      <c r="G3771" s="254">
        <f t="shared" si="112"/>
        <v>0</v>
      </c>
      <c r="I3771" s="251">
        <v>2.8399998322129201E-2</v>
      </c>
      <c r="J3771" s="251">
        <v>2.9400000348687099E-2</v>
      </c>
      <c r="K3771" s="251">
        <v>3.1800001859664903E-2</v>
      </c>
      <c r="L3771" s="251">
        <v>3.5099998116493197E-2</v>
      </c>
      <c r="M3771" s="253">
        <v>3.1800001859664903E-2</v>
      </c>
      <c r="O3771" s="189">
        <f t="shared" si="113"/>
        <v>44562</v>
      </c>
    </row>
    <row r="3772" spans="1:15" x14ac:dyDescent="0.25">
      <c r="A3772" s="250">
        <v>44567</v>
      </c>
      <c r="B3772" s="251" t="s">
        <v>71</v>
      </c>
      <c r="C3772" s="252">
        <v>3.1199999153613999E-2</v>
      </c>
      <c r="D3772" s="252">
        <v>3.2699998468160602E-2</v>
      </c>
      <c r="E3772" s="252">
        <v>3.5099998116493197E-2</v>
      </c>
      <c r="F3772" s="253">
        <v>3.2999999821186003E-2</v>
      </c>
      <c r="G3772" s="254">
        <f t="shared" si="112"/>
        <v>0</v>
      </c>
      <c r="I3772" s="251">
        <v>2.80999988317489E-2</v>
      </c>
      <c r="J3772" s="251">
        <v>2.95000001788139E-2</v>
      </c>
      <c r="K3772" s="251">
        <v>3.1899999827146502E-2</v>
      </c>
      <c r="L3772" s="251">
        <v>3.5099998116493197E-2</v>
      </c>
      <c r="M3772" s="253">
        <v>3.1800001859664903E-2</v>
      </c>
      <c r="O3772" s="189">
        <f t="shared" si="113"/>
        <v>44562</v>
      </c>
    </row>
    <row r="3773" spans="1:15" x14ac:dyDescent="0.25">
      <c r="A3773" s="250">
        <v>44568</v>
      </c>
      <c r="B3773" s="251" t="s">
        <v>71</v>
      </c>
      <c r="C3773" s="252">
        <v>3.1400002539157798E-2</v>
      </c>
      <c r="D3773" s="252">
        <v>3.2999999821186003E-2</v>
      </c>
      <c r="E3773" s="252">
        <v>3.5399999469518599E-2</v>
      </c>
      <c r="F3773" s="253">
        <v>3.3299997448921197E-2</v>
      </c>
      <c r="G3773" s="254">
        <f t="shared" si="112"/>
        <v>0</v>
      </c>
      <c r="I3773" s="251">
        <v>2.88000013679265E-2</v>
      </c>
      <c r="J3773" s="251">
        <v>2.96999998390674E-2</v>
      </c>
      <c r="K3773" s="251">
        <v>3.2099999487399999E-2</v>
      </c>
      <c r="L3773" s="251">
        <v>3.5399999469518599E-2</v>
      </c>
      <c r="M3773" s="253">
        <v>3.2099999487399999E-2</v>
      </c>
      <c r="O3773" s="189">
        <f t="shared" si="113"/>
        <v>44562</v>
      </c>
    </row>
    <row r="3774" spans="1:15" x14ac:dyDescent="0.25">
      <c r="A3774" s="250">
        <v>44571</v>
      </c>
      <c r="B3774" s="251" t="s">
        <v>71</v>
      </c>
      <c r="C3774" s="252">
        <v>3.1600002199411302E-2</v>
      </c>
      <c r="D3774" s="252">
        <v>3.2899998128414099E-2</v>
      </c>
      <c r="E3774" s="252">
        <v>3.5300001502037E-2</v>
      </c>
      <c r="F3774" s="253">
        <v>3.3299997448921197E-2</v>
      </c>
      <c r="G3774" s="254">
        <f t="shared" si="112"/>
        <v>0</v>
      </c>
      <c r="I3774" s="251">
        <v>2.9200000688433599E-2</v>
      </c>
      <c r="J3774" s="251">
        <v>2.96999998390674E-2</v>
      </c>
      <c r="K3774" s="251">
        <v>3.2200001180171897E-2</v>
      </c>
      <c r="L3774" s="251">
        <v>3.5399999469518599E-2</v>
      </c>
      <c r="M3774" s="253">
        <v>3.2200001180171897E-2</v>
      </c>
      <c r="O3774" s="189">
        <f t="shared" si="113"/>
        <v>44562</v>
      </c>
    </row>
    <row r="3775" spans="1:15" x14ac:dyDescent="0.25">
      <c r="A3775" s="250">
        <v>44572</v>
      </c>
      <c r="B3775" s="251" t="s">
        <v>71</v>
      </c>
      <c r="C3775" s="252">
        <v>3.1199999153613999E-2</v>
      </c>
      <c r="D3775" s="252">
        <v>3.2499998807907098E-2</v>
      </c>
      <c r="E3775" s="252">
        <v>3.5099998116493197E-2</v>
      </c>
      <c r="F3775" s="253">
        <v>3.2899998128414099E-2</v>
      </c>
      <c r="G3775" s="254">
        <f t="shared" si="112"/>
        <v>0</v>
      </c>
      <c r="I3775" s="251">
        <v>2.8599999845027899E-2</v>
      </c>
      <c r="J3775" s="251">
        <v>2.95000001788139E-2</v>
      </c>
      <c r="K3775" s="251">
        <v>3.1800001859664903E-2</v>
      </c>
      <c r="L3775" s="251">
        <v>3.5099998116493197E-2</v>
      </c>
      <c r="M3775" s="253">
        <v>3.1800001859664903E-2</v>
      </c>
      <c r="O3775" s="189">
        <f t="shared" si="113"/>
        <v>44562</v>
      </c>
    </row>
    <row r="3776" spans="1:15" x14ac:dyDescent="0.25">
      <c r="A3776" s="250">
        <v>44573</v>
      </c>
      <c r="B3776" s="251" t="s">
        <v>71</v>
      </c>
      <c r="C3776" s="252">
        <v>3.13000008463859E-2</v>
      </c>
      <c r="D3776" s="252">
        <v>3.2600000500679002E-2</v>
      </c>
      <c r="E3776" s="252">
        <v>3.5099998116493197E-2</v>
      </c>
      <c r="F3776" s="253">
        <v>3.2999999821186003E-2</v>
      </c>
      <c r="G3776" s="254">
        <f t="shared" si="112"/>
        <v>0</v>
      </c>
      <c r="I3776" s="251">
        <v>2.8599999845027899E-2</v>
      </c>
      <c r="J3776" s="251">
        <v>2.95000001788139E-2</v>
      </c>
      <c r="K3776" s="251">
        <v>3.1800001859664903E-2</v>
      </c>
      <c r="L3776" s="251">
        <v>3.5099998116493197E-2</v>
      </c>
      <c r="M3776" s="253">
        <v>3.1800001859664903E-2</v>
      </c>
      <c r="O3776" s="189">
        <f t="shared" si="113"/>
        <v>44562</v>
      </c>
    </row>
    <row r="3777" spans="1:15" x14ac:dyDescent="0.25">
      <c r="A3777" s="250">
        <v>44574</v>
      </c>
      <c r="B3777" s="251" t="s">
        <v>71</v>
      </c>
      <c r="C3777" s="252">
        <v>3.1199999153613999E-2</v>
      </c>
      <c r="D3777" s="252">
        <v>3.2400000840425401E-2</v>
      </c>
      <c r="E3777" s="252">
        <v>3.48999984562397E-2</v>
      </c>
      <c r="F3777" s="253">
        <v>3.2800000160932499E-2</v>
      </c>
      <c r="G3777" s="254">
        <f t="shared" si="112"/>
        <v>0</v>
      </c>
      <c r="I3777" s="251">
        <v>2.82999984920024E-2</v>
      </c>
      <c r="J3777" s="251">
        <v>2.9400000348687099E-2</v>
      </c>
      <c r="K3777" s="251">
        <v>3.1700000166892998E-2</v>
      </c>
      <c r="L3777" s="251">
        <v>3.5000000149011598E-2</v>
      </c>
      <c r="M3777" s="253">
        <v>3.1700000166892998E-2</v>
      </c>
      <c r="O3777" s="189">
        <f t="shared" si="113"/>
        <v>44562</v>
      </c>
    </row>
    <row r="3778" spans="1:15" x14ac:dyDescent="0.25">
      <c r="A3778" s="250">
        <v>44575</v>
      </c>
      <c r="B3778" s="251" t="s">
        <v>71</v>
      </c>
      <c r="C3778" s="252">
        <v>3.1700000166892998E-2</v>
      </c>
      <c r="D3778" s="252">
        <v>3.2999999821186003E-2</v>
      </c>
      <c r="E3778" s="252">
        <v>3.5599999129772103E-2</v>
      </c>
      <c r="F3778" s="253">
        <v>3.3399999141693101E-2</v>
      </c>
      <c r="G3778" s="254">
        <f t="shared" si="112"/>
        <v>0</v>
      </c>
      <c r="I3778" s="251">
        <v>2.9200000688433599E-2</v>
      </c>
      <c r="J3778" s="251">
        <v>2.9999999329447701E-2</v>
      </c>
      <c r="K3778" s="251">
        <v>3.2299999147653503E-2</v>
      </c>
      <c r="L3778" s="251">
        <v>3.5700000822544098E-2</v>
      </c>
      <c r="M3778" s="253">
        <v>3.2299999147653503E-2</v>
      </c>
      <c r="O3778" s="189">
        <f t="shared" si="113"/>
        <v>44562</v>
      </c>
    </row>
    <row r="3779" spans="1:15" x14ac:dyDescent="0.25">
      <c r="A3779" s="250">
        <v>44579</v>
      </c>
      <c r="B3779" s="251" t="s">
        <v>71</v>
      </c>
      <c r="C3779" s="252">
        <v>3.2600000500679002E-2</v>
      </c>
      <c r="D3779" s="252">
        <v>3.3900000154972E-2</v>
      </c>
      <c r="E3779" s="252">
        <v>3.6400001496076501E-2</v>
      </c>
      <c r="F3779" s="253">
        <v>3.4299999475479098E-2</v>
      </c>
      <c r="G3779" s="254">
        <f t="shared" si="112"/>
        <v>0</v>
      </c>
      <c r="I3779" s="251">
        <v>2.9999999329447701E-2</v>
      </c>
      <c r="J3779" s="251">
        <v>3.0899999663233702E-2</v>
      </c>
      <c r="K3779" s="251">
        <v>3.31999994814395E-2</v>
      </c>
      <c r="L3779" s="251">
        <v>3.6499999463558197E-2</v>
      </c>
      <c r="M3779" s="253">
        <v>3.31999994814395E-2</v>
      </c>
      <c r="O3779" s="189">
        <f t="shared" si="113"/>
        <v>44562</v>
      </c>
    </row>
    <row r="3780" spans="1:15" x14ac:dyDescent="0.25">
      <c r="A3780" s="250">
        <v>44580</v>
      </c>
      <c r="B3780" s="251" t="s">
        <v>71</v>
      </c>
      <c r="C3780" s="252">
        <v>3.2099999487399999E-2</v>
      </c>
      <c r="D3780" s="252">
        <v>3.3399999141693101E-2</v>
      </c>
      <c r="E3780" s="252">
        <v>3.5900000482797602E-2</v>
      </c>
      <c r="F3780" s="253">
        <v>3.3800002187490401E-2</v>
      </c>
      <c r="G3780" s="254">
        <f t="shared" si="112"/>
        <v>0</v>
      </c>
      <c r="I3780" s="251">
        <v>2.95000001788139E-2</v>
      </c>
      <c r="J3780" s="251">
        <v>3.0299998819827999E-2</v>
      </c>
      <c r="K3780" s="251">
        <v>3.2699998468160602E-2</v>
      </c>
      <c r="L3780" s="251">
        <v>3.5999998450279201E-2</v>
      </c>
      <c r="M3780" s="253">
        <v>3.2699998468160602E-2</v>
      </c>
      <c r="O3780" s="189">
        <f t="shared" si="113"/>
        <v>44562</v>
      </c>
    </row>
    <row r="3781" spans="1:15" x14ac:dyDescent="0.25">
      <c r="A3781" s="250">
        <v>44581</v>
      </c>
      <c r="B3781" s="251" t="s">
        <v>71</v>
      </c>
      <c r="C3781" s="252">
        <v>3.2299999147653503E-2</v>
      </c>
      <c r="D3781" s="252">
        <v>3.3500000834464999E-2</v>
      </c>
      <c r="E3781" s="252">
        <v>3.5999998450279201E-2</v>
      </c>
      <c r="F3781" s="253">
        <v>3.3900000154972E-2</v>
      </c>
      <c r="G3781" s="254">
        <f t="shared" si="112"/>
        <v>0</v>
      </c>
      <c r="I3781" s="251">
        <v>2.9999999329447701E-2</v>
      </c>
      <c r="J3781" s="251">
        <v>3.04000005125999E-2</v>
      </c>
      <c r="K3781" s="251">
        <v>3.2800000160932499E-2</v>
      </c>
      <c r="L3781" s="251">
        <v>3.6199998110532698E-2</v>
      </c>
      <c r="M3781" s="253">
        <v>3.2800000160932499E-2</v>
      </c>
      <c r="O3781" s="189">
        <f t="shared" si="113"/>
        <v>44562</v>
      </c>
    </row>
    <row r="3782" spans="1:15" x14ac:dyDescent="0.25">
      <c r="A3782" s="250">
        <v>44582</v>
      </c>
      <c r="B3782" s="251" t="s">
        <v>71</v>
      </c>
      <c r="C3782" s="252">
        <v>3.2200001180171897E-2</v>
      </c>
      <c r="D3782" s="252">
        <v>3.3399999141693101E-2</v>
      </c>
      <c r="E3782" s="252">
        <v>3.5799998790025697E-2</v>
      </c>
      <c r="F3782" s="253">
        <v>3.3800002187490401E-2</v>
      </c>
      <c r="G3782" s="254">
        <f t="shared" si="112"/>
        <v>0</v>
      </c>
      <c r="I3782" s="251">
        <v>2.95000001788139E-2</v>
      </c>
      <c r="J3782" s="251">
        <v>3.0299998819827999E-2</v>
      </c>
      <c r="K3782" s="251">
        <v>3.2600000500679002E-2</v>
      </c>
      <c r="L3782" s="251">
        <v>3.5900000482797602E-2</v>
      </c>
      <c r="M3782" s="253">
        <v>3.2600000500679002E-2</v>
      </c>
      <c r="O3782" s="189">
        <f t="shared" si="113"/>
        <v>44562</v>
      </c>
    </row>
    <row r="3783" spans="1:15" x14ac:dyDescent="0.25">
      <c r="A3783" s="250">
        <v>44585</v>
      </c>
      <c r="B3783" s="251" t="s">
        <v>71</v>
      </c>
      <c r="C3783" s="252">
        <v>3.2400000840425401E-2</v>
      </c>
      <c r="D3783" s="252">
        <v>3.3599998801946598E-2</v>
      </c>
      <c r="E3783" s="252">
        <v>3.6199998110532698E-2</v>
      </c>
      <c r="F3783" s="253">
        <v>3.4099999815225601E-2</v>
      </c>
      <c r="G3783" s="254">
        <f t="shared" si="112"/>
        <v>0</v>
      </c>
      <c r="I3783" s="251">
        <v>3.0199998989701202E-2</v>
      </c>
      <c r="J3783" s="251">
        <v>3.0700000002980201E-2</v>
      </c>
      <c r="K3783" s="251">
        <v>3.2899998128414099E-2</v>
      </c>
      <c r="L3783" s="251">
        <v>3.6400001496076501E-2</v>
      </c>
      <c r="M3783" s="253">
        <v>3.3099997788667603E-2</v>
      </c>
      <c r="O3783" s="189">
        <f t="shared" si="113"/>
        <v>44562</v>
      </c>
    </row>
    <row r="3784" spans="1:15" x14ac:dyDescent="0.25">
      <c r="A3784" s="250">
        <v>44586</v>
      </c>
      <c r="B3784" s="251" t="s">
        <v>71</v>
      </c>
      <c r="C3784" s="252">
        <v>3.2899998128414099E-2</v>
      </c>
      <c r="D3784" s="252">
        <v>3.4200001507997499E-2</v>
      </c>
      <c r="E3784" s="252">
        <v>3.6800000816583599E-2</v>
      </c>
      <c r="F3784" s="253">
        <v>3.46000008285045E-2</v>
      </c>
      <c r="G3784" s="254">
        <f t="shared" si="112"/>
        <v>0</v>
      </c>
      <c r="I3784" s="251">
        <v>3.04000005125999E-2</v>
      </c>
      <c r="J3784" s="251">
        <v>3.1099999323487199E-2</v>
      </c>
      <c r="K3784" s="251">
        <v>3.3399999141693101E-2</v>
      </c>
      <c r="L3784" s="251">
        <v>3.6899998784065198E-2</v>
      </c>
      <c r="M3784" s="253">
        <v>3.3500000834464999E-2</v>
      </c>
      <c r="O3784" s="189">
        <f t="shared" si="113"/>
        <v>44562</v>
      </c>
    </row>
    <row r="3785" spans="1:15" x14ac:dyDescent="0.25">
      <c r="A3785" s="250">
        <v>44587</v>
      </c>
      <c r="B3785" s="251" t="s">
        <v>71</v>
      </c>
      <c r="C3785" s="252">
        <v>3.2899998128414099E-2</v>
      </c>
      <c r="D3785" s="252">
        <v>3.4200001507997499E-2</v>
      </c>
      <c r="E3785" s="252">
        <v>3.6800000816583599E-2</v>
      </c>
      <c r="F3785" s="253">
        <v>3.46000008285045E-2</v>
      </c>
      <c r="G3785" s="254">
        <f t="shared" si="112"/>
        <v>0</v>
      </c>
      <c r="I3785" s="251">
        <v>3.0700000002980201E-2</v>
      </c>
      <c r="J3785" s="251">
        <v>3.13000008463859E-2</v>
      </c>
      <c r="K3785" s="251">
        <v>3.3399999141693101E-2</v>
      </c>
      <c r="L3785" s="251">
        <v>3.6899998784065198E-2</v>
      </c>
      <c r="M3785" s="253">
        <v>3.3599998801946598E-2</v>
      </c>
      <c r="O3785" s="189">
        <f t="shared" si="113"/>
        <v>44562</v>
      </c>
    </row>
    <row r="3786" spans="1:15" x14ac:dyDescent="0.25">
      <c r="A3786" s="250">
        <v>44588</v>
      </c>
      <c r="B3786" s="251" t="s">
        <v>71</v>
      </c>
      <c r="C3786" s="252">
        <v>3.2699998468160602E-2</v>
      </c>
      <c r="D3786" s="252">
        <v>3.3900000154972E-2</v>
      </c>
      <c r="E3786" s="252">
        <v>3.6400001496076501E-2</v>
      </c>
      <c r="F3786" s="253">
        <v>3.4299999475479098E-2</v>
      </c>
      <c r="G3786" s="254">
        <f t="shared" si="112"/>
        <v>0</v>
      </c>
      <c r="I3786" s="251">
        <v>3.0099999159574502E-2</v>
      </c>
      <c r="J3786" s="251">
        <v>3.0999999493360499E-2</v>
      </c>
      <c r="K3786" s="251">
        <v>3.31999994814395E-2</v>
      </c>
      <c r="L3786" s="251">
        <v>3.6699999123811701E-2</v>
      </c>
      <c r="M3786" s="253">
        <v>3.3299997448921197E-2</v>
      </c>
      <c r="O3786" s="189">
        <f t="shared" si="113"/>
        <v>44562</v>
      </c>
    </row>
    <row r="3787" spans="1:15" x14ac:dyDescent="0.25">
      <c r="A3787" s="250">
        <v>44589</v>
      </c>
      <c r="B3787" s="251" t="s">
        <v>71</v>
      </c>
      <c r="C3787" s="252">
        <v>3.2899998128414099E-2</v>
      </c>
      <c r="D3787" s="252">
        <v>3.4099999815225601E-2</v>
      </c>
      <c r="E3787" s="252">
        <v>3.6499999463558197E-2</v>
      </c>
      <c r="F3787" s="253">
        <v>3.4499999135732602E-2</v>
      </c>
      <c r="G3787" s="254">
        <f t="shared" si="112"/>
        <v>0</v>
      </c>
      <c r="I3787" s="251">
        <v>3.0500000342726701E-2</v>
      </c>
      <c r="J3787" s="251">
        <v>3.0999999493360499E-2</v>
      </c>
      <c r="K3787" s="251">
        <v>3.3399999141693101E-2</v>
      </c>
      <c r="L3787" s="251">
        <v>3.6899998784065198E-2</v>
      </c>
      <c r="M3787" s="253">
        <v>3.3500000834464999E-2</v>
      </c>
      <c r="O3787" s="189">
        <f t="shared" si="113"/>
        <v>44562</v>
      </c>
    </row>
    <row r="3788" spans="1:15" x14ac:dyDescent="0.25">
      <c r="A3788" s="250">
        <v>44592</v>
      </c>
      <c r="B3788" s="251" t="s">
        <v>71</v>
      </c>
      <c r="C3788" s="252">
        <v>3.3099997788667603E-2</v>
      </c>
      <c r="D3788" s="252">
        <v>3.4200001507997499E-2</v>
      </c>
      <c r="E3788" s="252">
        <v>3.6899998784065198E-2</v>
      </c>
      <c r="F3788" s="253">
        <v>3.4699998795986099E-2</v>
      </c>
      <c r="G3788" s="254">
        <f t="shared" si="112"/>
        <v>0</v>
      </c>
      <c r="I3788" s="251">
        <v>3.06000001728534E-2</v>
      </c>
      <c r="J3788" s="251">
        <v>3.1099999323487199E-2</v>
      </c>
      <c r="K3788" s="251">
        <v>3.3599998801946598E-2</v>
      </c>
      <c r="L3788" s="251">
        <v>3.72000001370906E-2</v>
      </c>
      <c r="M3788" s="253">
        <v>3.3599998801946598E-2</v>
      </c>
      <c r="O3788" s="189">
        <f t="shared" si="113"/>
        <v>44562</v>
      </c>
    </row>
    <row r="3789" spans="1:15" x14ac:dyDescent="0.25">
      <c r="A3789" s="250">
        <v>44593</v>
      </c>
      <c r="B3789" s="251" t="s">
        <v>71</v>
      </c>
      <c r="C3789" s="252">
        <v>3.3500000834464999E-2</v>
      </c>
      <c r="D3789" s="252">
        <v>3.4499999135732602E-2</v>
      </c>
      <c r="E3789" s="252">
        <v>3.7100002169609E-2</v>
      </c>
      <c r="F3789" s="253">
        <v>3.5000000149011598E-2</v>
      </c>
      <c r="G3789" s="254">
        <f t="shared" ref="G3789:G3852" si="114">IF(ROUND(AVERAGE(B3789:E3789)-F3789,4)=0,0,1)</f>
        <v>0</v>
      </c>
      <c r="I3789" s="251">
        <v>3.0799999833106901E-2</v>
      </c>
      <c r="J3789" s="251">
        <v>3.1400002539157798E-2</v>
      </c>
      <c r="K3789" s="251">
        <v>3.3800002187490401E-2</v>
      </c>
      <c r="L3789" s="251">
        <v>3.7300001829862497E-2</v>
      </c>
      <c r="M3789" s="253">
        <v>3.3800002187490401E-2</v>
      </c>
      <c r="O3789" s="189">
        <f t="shared" si="113"/>
        <v>44593</v>
      </c>
    </row>
    <row r="3790" spans="1:15" x14ac:dyDescent="0.25">
      <c r="A3790" s="250">
        <v>44594</v>
      </c>
      <c r="B3790" s="251" t="s">
        <v>71</v>
      </c>
      <c r="C3790" s="252">
        <v>3.3099999999999997E-2</v>
      </c>
      <c r="D3790" s="252">
        <v>3.4200000000000001E-2</v>
      </c>
      <c r="E3790" s="252">
        <v>3.6700000000000003E-2</v>
      </c>
      <c r="F3790" s="253">
        <v>3.4700000000000002E-2</v>
      </c>
      <c r="G3790" s="254">
        <f t="shared" si="114"/>
        <v>0</v>
      </c>
      <c r="I3790" s="251">
        <v>3.0499999999999999E-2</v>
      </c>
      <c r="J3790" s="251">
        <v>3.1099999999999999E-2</v>
      </c>
      <c r="K3790" s="251">
        <v>3.3500000000000002E-2</v>
      </c>
      <c r="L3790" s="251">
        <v>3.6900000000000002E-2</v>
      </c>
      <c r="M3790" s="253">
        <v>3.3500000000000002E-2</v>
      </c>
      <c r="O3790" s="189">
        <f t="shared" ref="O3790:O3853" si="115">DATE(YEAR(A3790),MONTH(A3790),1)</f>
        <v>44593</v>
      </c>
    </row>
    <row r="3791" spans="1:15" x14ac:dyDescent="0.25">
      <c r="A3791" s="250">
        <v>44595</v>
      </c>
      <c r="B3791" s="251" t="s">
        <v>71</v>
      </c>
      <c r="C3791" s="252">
        <v>3.3700000494718503E-2</v>
      </c>
      <c r="D3791" s="252">
        <v>3.4699998795986099E-2</v>
      </c>
      <c r="E3791" s="252">
        <v>3.72000001370906E-2</v>
      </c>
      <c r="F3791" s="253">
        <v>3.5199999809265102E-2</v>
      </c>
      <c r="G3791" s="254">
        <f t="shared" si="114"/>
        <v>0</v>
      </c>
      <c r="I3791" s="251">
        <v>3.1199999153613999E-2</v>
      </c>
      <c r="J3791" s="251">
        <v>3.1700000166892998E-2</v>
      </c>
      <c r="K3791" s="251">
        <v>3.4000001847743898E-2</v>
      </c>
      <c r="L3791" s="251">
        <v>3.7399999797344201E-2</v>
      </c>
      <c r="M3791" s="253">
        <v>3.4099999815225601E-2</v>
      </c>
      <c r="O3791" s="189">
        <f t="shared" si="115"/>
        <v>44593</v>
      </c>
    </row>
    <row r="3792" spans="1:15" x14ac:dyDescent="0.25">
      <c r="A3792" s="250">
        <v>44596</v>
      </c>
      <c r="B3792" s="251" t="s">
        <v>71</v>
      </c>
      <c r="C3792" s="252">
        <v>3.4400001168251003E-2</v>
      </c>
      <c r="D3792" s="252">
        <v>3.5500001162290497E-2</v>
      </c>
      <c r="E3792" s="252">
        <v>3.8300000131130198E-2</v>
      </c>
      <c r="F3792" s="253">
        <v>3.6100000143051099E-2</v>
      </c>
      <c r="G3792" s="254">
        <f t="shared" si="114"/>
        <v>0</v>
      </c>
      <c r="I3792" s="251">
        <v>3.2200001180171897E-2</v>
      </c>
      <c r="J3792" s="251">
        <v>3.2499998807907098E-2</v>
      </c>
      <c r="K3792" s="251">
        <v>3.5000000149011598E-2</v>
      </c>
      <c r="L3792" s="251">
        <v>3.8499999791383702E-2</v>
      </c>
      <c r="M3792" s="253">
        <v>3.5099998116493197E-2</v>
      </c>
      <c r="O3792" s="189">
        <f t="shared" si="115"/>
        <v>44593</v>
      </c>
    </row>
    <row r="3793" spans="1:15" x14ac:dyDescent="0.25">
      <c r="A3793" s="250">
        <v>44599</v>
      </c>
      <c r="B3793" s="251" t="s">
        <v>71</v>
      </c>
      <c r="C3793" s="252">
        <v>3.46000008285045E-2</v>
      </c>
      <c r="D3793" s="252">
        <v>3.5700000822544098E-2</v>
      </c>
      <c r="E3793" s="252">
        <v>3.8300000131130198E-2</v>
      </c>
      <c r="F3793" s="253">
        <v>3.6199998110532698E-2</v>
      </c>
      <c r="G3793" s="254">
        <f t="shared" si="114"/>
        <v>0</v>
      </c>
      <c r="I3793" s="251">
        <v>3.20000015199184E-2</v>
      </c>
      <c r="J3793" s="251">
        <v>3.2600000500679002E-2</v>
      </c>
      <c r="K3793" s="251">
        <v>3.5000000149011598E-2</v>
      </c>
      <c r="L3793" s="251">
        <v>3.8499999791383702E-2</v>
      </c>
      <c r="M3793" s="253">
        <v>3.5099998116493197E-2</v>
      </c>
      <c r="O3793" s="189">
        <f t="shared" si="115"/>
        <v>44593</v>
      </c>
    </row>
    <row r="3794" spans="1:15" x14ac:dyDescent="0.25">
      <c r="A3794" s="250">
        <v>44600</v>
      </c>
      <c r="B3794" s="251" t="s">
        <v>71</v>
      </c>
      <c r="C3794" s="252">
        <v>3.4800000488757997E-2</v>
      </c>
      <c r="D3794" s="252">
        <v>3.5999998450279201E-2</v>
      </c>
      <c r="E3794" s="252">
        <v>3.8499999791383702E-2</v>
      </c>
      <c r="F3794" s="253">
        <v>3.6400001496076501E-2</v>
      </c>
      <c r="G3794" s="254">
        <f t="shared" si="114"/>
        <v>0</v>
      </c>
      <c r="I3794" s="251">
        <v>3.2099999487399999E-2</v>
      </c>
      <c r="J3794" s="251">
        <v>3.2899998128414099E-2</v>
      </c>
      <c r="K3794" s="251">
        <v>3.5300001502037E-2</v>
      </c>
      <c r="L3794" s="251">
        <v>3.8699999451637199E-2</v>
      </c>
      <c r="M3794" s="253">
        <v>3.5300001502037E-2</v>
      </c>
      <c r="O3794" s="189">
        <f t="shared" si="115"/>
        <v>44593</v>
      </c>
    </row>
    <row r="3795" spans="1:15" x14ac:dyDescent="0.25">
      <c r="A3795" s="250">
        <v>44601</v>
      </c>
      <c r="B3795" s="251" t="s">
        <v>71</v>
      </c>
      <c r="C3795" s="252">
        <v>3.4400001168251003E-2</v>
      </c>
      <c r="D3795" s="252">
        <v>3.5799998790025697E-2</v>
      </c>
      <c r="E3795" s="252">
        <v>3.8399998098611797E-2</v>
      </c>
      <c r="F3795" s="253">
        <v>3.6199998110532698E-2</v>
      </c>
      <c r="G3795" s="254">
        <f t="shared" si="114"/>
        <v>0</v>
      </c>
      <c r="I3795" s="251">
        <v>3.1700000166892998E-2</v>
      </c>
      <c r="J3795" s="251">
        <v>3.2600000500679002E-2</v>
      </c>
      <c r="K3795" s="251">
        <v>3.5000000149011598E-2</v>
      </c>
      <c r="L3795" s="251">
        <v>3.8599997758865301E-2</v>
      </c>
      <c r="M3795" s="253">
        <v>3.5099998116493197E-2</v>
      </c>
      <c r="O3795" s="189">
        <f t="shared" si="115"/>
        <v>44593</v>
      </c>
    </row>
    <row r="3796" spans="1:15" x14ac:dyDescent="0.25">
      <c r="A3796" s="250">
        <v>44602</v>
      </c>
      <c r="B3796" s="251" t="s">
        <v>71</v>
      </c>
      <c r="C3796" s="252">
        <v>3.5199999809265102E-2</v>
      </c>
      <c r="D3796" s="252">
        <v>3.6699999123811701E-2</v>
      </c>
      <c r="E3796" s="252">
        <v>3.9200000464916201E-2</v>
      </c>
      <c r="F3796" s="253">
        <v>3.7000000476837103E-2</v>
      </c>
      <c r="G3796" s="254">
        <f t="shared" si="114"/>
        <v>0</v>
      </c>
      <c r="I3796" s="251">
        <v>3.2499998807907098E-2</v>
      </c>
      <c r="J3796" s="251">
        <v>3.3399999141693101E-2</v>
      </c>
      <c r="K3796" s="251">
        <v>3.5900000482797602E-2</v>
      </c>
      <c r="L3796" s="251">
        <v>3.9400000125169699E-2</v>
      </c>
      <c r="M3796" s="253">
        <v>3.5900000482797602E-2</v>
      </c>
      <c r="O3796" s="189">
        <f t="shared" si="115"/>
        <v>44593</v>
      </c>
    </row>
    <row r="3797" spans="1:15" x14ac:dyDescent="0.25">
      <c r="A3797" s="250">
        <v>44603</v>
      </c>
      <c r="B3797" s="251" t="s">
        <v>71</v>
      </c>
      <c r="C3797" s="252">
        <v>3.4800000488757997E-2</v>
      </c>
      <c r="D3797" s="252">
        <v>3.6299999803304603E-2</v>
      </c>
      <c r="E3797" s="252">
        <v>3.8900002837181001E-2</v>
      </c>
      <c r="F3797" s="253">
        <v>3.6699999123811701E-2</v>
      </c>
      <c r="G3797" s="254">
        <f t="shared" si="114"/>
        <v>0</v>
      </c>
      <c r="I3797" s="251">
        <v>3.2200001180171897E-2</v>
      </c>
      <c r="J3797" s="251">
        <v>3.3299997448921197E-2</v>
      </c>
      <c r="K3797" s="251">
        <v>3.5599999129772103E-2</v>
      </c>
      <c r="L3797" s="251">
        <v>3.9200000464916201E-2</v>
      </c>
      <c r="M3797" s="253">
        <v>3.5599999129772103E-2</v>
      </c>
      <c r="O3797" s="189">
        <f t="shared" si="115"/>
        <v>44593</v>
      </c>
    </row>
    <row r="3798" spans="1:15" x14ac:dyDescent="0.25">
      <c r="A3798" s="250">
        <v>44606</v>
      </c>
      <c r="B3798" s="251" t="s">
        <v>71</v>
      </c>
      <c r="C3798" s="252">
        <v>3.5300001502037E-2</v>
      </c>
      <c r="D3798" s="252">
        <v>3.6800000816583599E-2</v>
      </c>
      <c r="E3798" s="252">
        <v>3.9400000125169699E-2</v>
      </c>
      <c r="F3798" s="253">
        <v>3.72000001370906E-2</v>
      </c>
      <c r="G3798" s="254">
        <f t="shared" si="114"/>
        <v>0</v>
      </c>
      <c r="I3798" s="251">
        <v>3.2600000500679002E-2</v>
      </c>
      <c r="J3798" s="251">
        <v>3.3700000494718503E-2</v>
      </c>
      <c r="K3798" s="251">
        <v>3.6199998110532698E-2</v>
      </c>
      <c r="L3798" s="251">
        <v>3.9799999445676797E-2</v>
      </c>
      <c r="M3798" s="253">
        <v>3.6199998110532698E-2</v>
      </c>
      <c r="O3798" s="189">
        <f t="shared" si="115"/>
        <v>44593</v>
      </c>
    </row>
    <row r="3799" spans="1:15" x14ac:dyDescent="0.25">
      <c r="A3799" s="250">
        <v>44607</v>
      </c>
      <c r="B3799" s="251" t="s">
        <v>71</v>
      </c>
      <c r="C3799" s="252">
        <v>3.5999998450279201E-2</v>
      </c>
      <c r="D3799" s="252">
        <v>3.7500001490116099E-2</v>
      </c>
      <c r="E3799" s="252">
        <v>4.0100000798702198E-2</v>
      </c>
      <c r="F3799" s="253">
        <v>3.79000008106231E-2</v>
      </c>
      <c r="G3799" s="254">
        <f t="shared" si="114"/>
        <v>0</v>
      </c>
      <c r="I3799" s="251">
        <v>3.3099997788667603E-2</v>
      </c>
      <c r="J3799" s="251">
        <v>3.4299999475479098E-2</v>
      </c>
      <c r="K3799" s="251">
        <v>3.6899998784065198E-2</v>
      </c>
      <c r="L3799" s="251">
        <v>4.0399998426437302E-2</v>
      </c>
      <c r="M3799" s="253">
        <v>3.6800000816583599E-2</v>
      </c>
      <c r="O3799" s="189">
        <f t="shared" si="115"/>
        <v>44593</v>
      </c>
    </row>
    <row r="3800" spans="1:15" x14ac:dyDescent="0.25">
      <c r="A3800" s="250">
        <v>44610</v>
      </c>
      <c r="B3800" s="251" t="s">
        <v>71</v>
      </c>
      <c r="C3800" s="252">
        <v>3.6499999463558197E-2</v>
      </c>
      <c r="D3800" s="252">
        <v>3.7399999797344201E-2</v>
      </c>
      <c r="E3800" s="252">
        <v>4.0199998766183798E-2</v>
      </c>
      <c r="F3800" s="253">
        <v>3.7999998778104699E-2</v>
      </c>
      <c r="G3800" s="254">
        <f t="shared" si="114"/>
        <v>0</v>
      </c>
      <c r="I3800" s="251">
        <v>3.2899998128414099E-2</v>
      </c>
      <c r="J3800" s="251">
        <v>3.4499999135732602E-2</v>
      </c>
      <c r="K3800" s="251">
        <v>3.6699999123811701E-2</v>
      </c>
      <c r="L3800" s="251">
        <v>4.0500000119209199E-2</v>
      </c>
      <c r="M3800" s="253">
        <v>3.6800000816583599E-2</v>
      </c>
      <c r="O3800" s="189">
        <f t="shared" si="115"/>
        <v>44593</v>
      </c>
    </row>
    <row r="3801" spans="1:15" x14ac:dyDescent="0.25">
      <c r="A3801" s="250">
        <v>44614</v>
      </c>
      <c r="B3801" s="251" t="s">
        <v>71</v>
      </c>
      <c r="C3801" s="252">
        <v>3.6499999463558197E-2</v>
      </c>
      <c r="D3801" s="252">
        <v>3.7500001490116099E-2</v>
      </c>
      <c r="E3801" s="252">
        <v>4.0399998426437302E-2</v>
      </c>
      <c r="F3801" s="253">
        <v>3.8100000470876597E-2</v>
      </c>
      <c r="G3801" s="254">
        <f t="shared" si="114"/>
        <v>0</v>
      </c>
      <c r="H3801" s="255"/>
      <c r="I3801" s="251">
        <v>3.3399999141693101E-2</v>
      </c>
      <c r="J3801" s="251">
        <v>3.46000008285045E-2</v>
      </c>
      <c r="K3801" s="251">
        <v>3.6800000816583599E-2</v>
      </c>
      <c r="L3801" s="251">
        <v>4.0700003504753099E-2</v>
      </c>
      <c r="M3801" s="253">
        <v>3.7000000476837103E-2</v>
      </c>
      <c r="O3801" s="189">
        <f t="shared" si="115"/>
        <v>44593</v>
      </c>
    </row>
    <row r="3802" spans="1:15" x14ac:dyDescent="0.25">
      <c r="A3802" s="250">
        <v>44615</v>
      </c>
      <c r="B3802" s="251" t="s">
        <v>71</v>
      </c>
      <c r="C3802" s="252">
        <v>3.6899998784065198E-2</v>
      </c>
      <c r="D3802" s="252">
        <v>3.79000008106231E-2</v>
      </c>
      <c r="E3802" s="252">
        <v>4.0599998086690903E-2</v>
      </c>
      <c r="F3802" s="253">
        <v>3.8499999791383702E-2</v>
      </c>
      <c r="G3802" s="254">
        <f t="shared" si="114"/>
        <v>0</v>
      </c>
      <c r="H3802" s="255"/>
      <c r="I3802" s="251">
        <v>3.3599998801946598E-2</v>
      </c>
      <c r="J3802" s="251">
        <v>3.48999984562397E-2</v>
      </c>
      <c r="K3802" s="251">
        <v>3.72000001370906E-2</v>
      </c>
      <c r="L3802" s="251">
        <v>4.0900003165006603E-2</v>
      </c>
      <c r="M3802" s="253">
        <v>3.7300001829862497E-2</v>
      </c>
      <c r="O3802" s="189">
        <f t="shared" si="115"/>
        <v>44593</v>
      </c>
    </row>
    <row r="3803" spans="1:15" x14ac:dyDescent="0.25">
      <c r="A3803" s="250">
        <v>44617</v>
      </c>
      <c r="B3803" s="251" t="s">
        <v>71</v>
      </c>
      <c r="C3803" s="252">
        <v>3.7300001829862497E-2</v>
      </c>
      <c r="D3803" s="252">
        <v>3.8599997758865301E-2</v>
      </c>
      <c r="E3803" s="252">
        <v>4.1600000113248797E-2</v>
      </c>
      <c r="F3803" s="253">
        <v>3.9200000464916201E-2</v>
      </c>
      <c r="G3803" s="254">
        <f t="shared" si="114"/>
        <v>0</v>
      </c>
      <c r="H3803" s="255"/>
      <c r="I3803" s="251">
        <v>3.3700000494718503E-2</v>
      </c>
      <c r="J3803" s="251">
        <v>3.5199999809265102E-2</v>
      </c>
      <c r="K3803" s="251">
        <v>3.7700001150369603E-2</v>
      </c>
      <c r="L3803" s="251">
        <v>4.1700001806020702E-2</v>
      </c>
      <c r="M3803" s="253">
        <v>3.7799999117851202E-2</v>
      </c>
      <c r="O3803" s="189">
        <f t="shared" si="115"/>
        <v>44593</v>
      </c>
    </row>
    <row r="3804" spans="1:15" x14ac:dyDescent="0.25">
      <c r="A3804" s="250">
        <v>44620</v>
      </c>
      <c r="B3804" s="251" t="s">
        <v>71</v>
      </c>
      <c r="C3804" s="252">
        <v>3.7300001829862497E-2</v>
      </c>
      <c r="D3804" s="252">
        <v>3.8599997758865301E-2</v>
      </c>
      <c r="E3804" s="252">
        <v>4.1600000113248797E-2</v>
      </c>
      <c r="F3804" s="253">
        <v>3.9200000464916201E-2</v>
      </c>
      <c r="G3804" s="254">
        <f t="shared" si="114"/>
        <v>0</v>
      </c>
      <c r="H3804" s="255"/>
      <c r="I3804" s="251">
        <v>3.2600000500679002E-2</v>
      </c>
      <c r="J3804" s="251">
        <v>3.46000008285045E-2</v>
      </c>
      <c r="K3804" s="251">
        <v>3.7300001829862497E-2</v>
      </c>
      <c r="L3804" s="251">
        <v>4.1700001806020702E-2</v>
      </c>
      <c r="M3804" s="253">
        <v>3.7399999797344201E-2</v>
      </c>
      <c r="O3804" s="189">
        <f t="shared" si="115"/>
        <v>44593</v>
      </c>
    </row>
    <row r="3805" spans="1:15" x14ac:dyDescent="0.25">
      <c r="A3805" s="250">
        <v>44621</v>
      </c>
      <c r="B3805" s="251" t="s">
        <v>71</v>
      </c>
      <c r="C3805" s="252">
        <v>3.5500001162290497E-2</v>
      </c>
      <c r="D3805" s="252">
        <v>3.6899998784065198E-2</v>
      </c>
      <c r="E3805" s="252">
        <v>3.9599999785423202E-2</v>
      </c>
      <c r="F3805" s="253">
        <v>3.7300001829862497E-2</v>
      </c>
      <c r="G3805" s="254">
        <f t="shared" si="114"/>
        <v>0</v>
      </c>
      <c r="H3805" s="255"/>
      <c r="I3805" s="251">
        <v>3.20000015199184E-2</v>
      </c>
      <c r="J3805" s="251">
        <v>3.3399999141693101E-2</v>
      </c>
      <c r="K3805" s="251">
        <v>3.5900000482797602E-2</v>
      </c>
      <c r="L3805" s="251">
        <v>3.97000014781951E-2</v>
      </c>
      <c r="M3805" s="253">
        <v>3.5900000482797602E-2</v>
      </c>
      <c r="O3805" s="189">
        <f t="shared" si="115"/>
        <v>44621</v>
      </c>
    </row>
    <row r="3806" spans="1:15" x14ac:dyDescent="0.25">
      <c r="A3806" s="250">
        <v>44622</v>
      </c>
      <c r="B3806" s="251" t="s">
        <v>71</v>
      </c>
      <c r="C3806" s="252">
        <v>3.6800000816583599E-2</v>
      </c>
      <c r="D3806" s="252">
        <v>3.7999998778104699E-2</v>
      </c>
      <c r="E3806" s="252">
        <v>4.0900003165006603E-2</v>
      </c>
      <c r="F3806" s="253">
        <v>3.8599997758865301E-2</v>
      </c>
      <c r="G3806" s="254">
        <f t="shared" si="114"/>
        <v>0</v>
      </c>
      <c r="H3806" s="255"/>
      <c r="I3806" s="251">
        <v>3.31999994814395E-2</v>
      </c>
      <c r="J3806" s="251">
        <v>3.4699998795986099E-2</v>
      </c>
      <c r="K3806" s="251">
        <v>3.7100002169609E-2</v>
      </c>
      <c r="L3806" s="251">
        <v>4.0999997407197897E-2</v>
      </c>
      <c r="M3806" s="253">
        <v>3.72000001370906E-2</v>
      </c>
      <c r="O3806" s="189">
        <f t="shared" si="115"/>
        <v>44621</v>
      </c>
    </row>
    <row r="3807" spans="1:15" x14ac:dyDescent="0.25">
      <c r="A3807" s="250">
        <v>44623</v>
      </c>
      <c r="B3807" s="251" t="s">
        <v>71</v>
      </c>
      <c r="C3807" s="252">
        <v>3.6700000000000003E-2</v>
      </c>
      <c r="D3807" s="252">
        <v>3.7900000000000003E-2</v>
      </c>
      <c r="E3807" s="252">
        <v>4.1000000000000002E-2</v>
      </c>
      <c r="F3807" s="253">
        <v>3.85E-2</v>
      </c>
      <c r="G3807" s="254">
        <f t="shared" si="114"/>
        <v>0</v>
      </c>
      <c r="H3807" s="255"/>
      <c r="I3807" s="251">
        <v>3.3099999999999997E-2</v>
      </c>
      <c r="J3807" s="251">
        <v>3.4599999999999999E-2</v>
      </c>
      <c r="K3807" s="251">
        <v>3.6900000000000002E-2</v>
      </c>
      <c r="L3807" s="251">
        <v>4.1000000000000002E-2</v>
      </c>
      <c r="M3807" s="253">
        <v>3.7100000000000001E-2</v>
      </c>
      <c r="O3807" s="189">
        <f t="shared" si="115"/>
        <v>44621</v>
      </c>
    </row>
    <row r="3808" spans="1:15" x14ac:dyDescent="0.25">
      <c r="A3808" s="250">
        <v>44624</v>
      </c>
      <c r="B3808" s="251" t="s">
        <v>71</v>
      </c>
      <c r="C3808" s="252">
        <v>3.5900000000000001E-2</v>
      </c>
      <c r="D3808" s="252">
        <v>3.7400000000000003E-2</v>
      </c>
      <c r="E3808" s="252">
        <v>4.0300000000000002E-2</v>
      </c>
      <c r="F3808" s="253">
        <v>3.7900000000000003E-2</v>
      </c>
      <c r="G3808" s="254">
        <f t="shared" si="114"/>
        <v>0</v>
      </c>
      <c r="H3808" s="255"/>
      <c r="I3808" s="251">
        <v>3.2399999999999998E-2</v>
      </c>
      <c r="J3808" s="251">
        <v>3.39E-2</v>
      </c>
      <c r="K3808" s="251">
        <v>3.6400000000000002E-2</v>
      </c>
      <c r="L3808" s="251">
        <v>4.0500000000000001E-2</v>
      </c>
      <c r="M3808" s="253">
        <v>3.6499999999999998E-2</v>
      </c>
      <c r="O3808" s="189">
        <f t="shared" si="115"/>
        <v>44621</v>
      </c>
    </row>
    <row r="3809" spans="1:15" x14ac:dyDescent="0.25">
      <c r="A3809" s="250">
        <v>44627</v>
      </c>
      <c r="B3809" s="251" t="s">
        <v>71</v>
      </c>
      <c r="C3809" s="252">
        <v>3.6600000000000001E-2</v>
      </c>
      <c r="D3809" s="252">
        <v>3.7999999999999999E-2</v>
      </c>
      <c r="E3809" s="252">
        <v>4.0899999999999999E-2</v>
      </c>
      <c r="F3809" s="253">
        <v>3.85E-2</v>
      </c>
      <c r="G3809" s="254">
        <f t="shared" si="114"/>
        <v>0</v>
      </c>
      <c r="H3809" s="255"/>
      <c r="I3809" s="251">
        <v>3.3099999999999997E-2</v>
      </c>
      <c r="J3809" s="251">
        <v>3.4299999999999997E-2</v>
      </c>
      <c r="K3809" s="251">
        <v>3.6999999999999998E-2</v>
      </c>
      <c r="L3809" s="251">
        <v>4.1000000000000002E-2</v>
      </c>
      <c r="M3809" s="253">
        <v>3.6999999999999998E-2</v>
      </c>
      <c r="O3809" s="189">
        <f t="shared" si="115"/>
        <v>44621</v>
      </c>
    </row>
    <row r="3810" spans="1:15" x14ac:dyDescent="0.25">
      <c r="A3810" s="250">
        <v>44628</v>
      </c>
      <c r="B3810" s="251" t="s">
        <v>71</v>
      </c>
      <c r="C3810" s="252">
        <v>3.7600000000000001E-2</v>
      </c>
      <c r="D3810" s="252">
        <v>3.9E-2</v>
      </c>
      <c r="E3810" s="252">
        <v>4.19E-2</v>
      </c>
      <c r="F3810" s="253">
        <v>3.95E-2</v>
      </c>
      <c r="G3810" s="254">
        <f t="shared" si="114"/>
        <v>0</v>
      </c>
      <c r="H3810" s="255"/>
      <c r="I3810" s="251">
        <v>3.4099999999999998E-2</v>
      </c>
      <c r="J3810" s="251">
        <v>3.5400000000000001E-2</v>
      </c>
      <c r="K3810" s="251">
        <v>3.8100000000000002E-2</v>
      </c>
      <c r="L3810" s="251">
        <v>4.2099999999999999E-2</v>
      </c>
      <c r="M3810" s="253">
        <v>3.8100000000000002E-2</v>
      </c>
      <c r="O3810" s="189">
        <f t="shared" si="115"/>
        <v>44621</v>
      </c>
    </row>
    <row r="3811" spans="1:15" x14ac:dyDescent="0.25">
      <c r="A3811" s="250">
        <v>44629</v>
      </c>
      <c r="B3811" s="251" t="s">
        <v>71</v>
      </c>
      <c r="C3811" s="252">
        <v>3.8100000000000002E-2</v>
      </c>
      <c r="D3811" s="252">
        <v>3.95E-2</v>
      </c>
      <c r="E3811" s="252">
        <v>4.24E-2</v>
      </c>
      <c r="F3811" s="253">
        <v>0.04</v>
      </c>
      <c r="G3811" s="254">
        <f t="shared" si="114"/>
        <v>0</v>
      </c>
      <c r="H3811" s="255"/>
      <c r="I3811" s="251">
        <v>3.4099999999999998E-2</v>
      </c>
      <c r="J3811" s="251">
        <v>3.61E-2</v>
      </c>
      <c r="K3811" s="251">
        <v>3.8600000000000002E-2</v>
      </c>
      <c r="L3811" s="251">
        <v>4.2599999999999999E-2</v>
      </c>
      <c r="M3811" s="253">
        <v>3.8600000000000002E-2</v>
      </c>
      <c r="O3811" s="189">
        <f t="shared" si="115"/>
        <v>44621</v>
      </c>
    </row>
    <row r="3812" spans="1:15" x14ac:dyDescent="0.25">
      <c r="A3812" s="250">
        <v>44630</v>
      </c>
      <c r="B3812" s="251" t="s">
        <v>71</v>
      </c>
      <c r="C3812" s="252">
        <v>3.8800000000000001E-2</v>
      </c>
      <c r="D3812" s="252">
        <v>4.0399999999999998E-2</v>
      </c>
      <c r="E3812" s="252">
        <v>4.3299999999999998E-2</v>
      </c>
      <c r="F3812" s="253">
        <v>4.0800000000000003E-2</v>
      </c>
      <c r="G3812" s="254">
        <f t="shared" si="114"/>
        <v>0</v>
      </c>
      <c r="H3812" s="255"/>
      <c r="I3812" s="251">
        <v>3.5000000000000003E-2</v>
      </c>
      <c r="J3812" s="251">
        <v>3.6900000000000002E-2</v>
      </c>
      <c r="K3812" s="251">
        <v>3.9399999999999998E-2</v>
      </c>
      <c r="L3812" s="251">
        <v>4.36E-2</v>
      </c>
      <c r="M3812" s="253">
        <v>3.9399999999999998E-2</v>
      </c>
      <c r="O3812" s="189">
        <f t="shared" si="115"/>
        <v>44621</v>
      </c>
    </row>
    <row r="3813" spans="1:15" x14ac:dyDescent="0.25">
      <c r="A3813" s="250">
        <v>44631</v>
      </c>
      <c r="B3813" s="251" t="s">
        <v>71</v>
      </c>
      <c r="C3813" s="252">
        <v>3.85E-2</v>
      </c>
      <c r="D3813" s="252">
        <v>4.02E-2</v>
      </c>
      <c r="E3813" s="252">
        <v>4.3200000000000002E-2</v>
      </c>
      <c r="F3813" s="253">
        <v>4.0599999999999997E-2</v>
      </c>
      <c r="G3813" s="254">
        <f t="shared" si="114"/>
        <v>0</v>
      </c>
      <c r="H3813" s="255"/>
      <c r="I3813" s="251">
        <v>3.4700000000000002E-2</v>
      </c>
      <c r="J3813" s="251">
        <v>3.6700000000000003E-2</v>
      </c>
      <c r="K3813" s="251">
        <v>3.93</v>
      </c>
      <c r="L3813" s="251">
        <v>4.3499999999999997E-2</v>
      </c>
      <c r="M3813" s="253">
        <v>3.9300000000000002E-2</v>
      </c>
      <c r="O3813" s="189">
        <f t="shared" si="115"/>
        <v>44621</v>
      </c>
    </row>
    <row r="3814" spans="1:15" x14ac:dyDescent="0.25">
      <c r="A3814" s="250">
        <v>44634</v>
      </c>
      <c r="B3814" s="251" t="s">
        <v>71</v>
      </c>
      <c r="C3814" s="252">
        <v>3.97000014781951E-2</v>
      </c>
      <c r="D3814" s="252">
        <v>4.1500002145767198E-2</v>
      </c>
      <c r="E3814" s="252">
        <v>4.4299997389316503E-2</v>
      </c>
      <c r="F3814" s="253">
        <v>4.1799999773502301E-2</v>
      </c>
      <c r="G3814" s="254">
        <f t="shared" si="114"/>
        <v>0</v>
      </c>
      <c r="H3814" s="255"/>
      <c r="I3814" s="251">
        <v>3.5700000822544098E-2</v>
      </c>
      <c r="J3814" s="251">
        <v>3.79000008106231E-2</v>
      </c>
      <c r="K3814" s="251">
        <v>4.0599998086690903E-2</v>
      </c>
      <c r="L3814" s="251">
        <v>4.4699996709823601E-2</v>
      </c>
      <c r="M3814" s="253">
        <v>4.0500000119209199E-2</v>
      </c>
      <c r="O3814" s="189">
        <f t="shared" si="115"/>
        <v>44621</v>
      </c>
    </row>
    <row r="3815" spans="1:15" x14ac:dyDescent="0.25">
      <c r="A3815" s="250">
        <v>44635</v>
      </c>
      <c r="B3815" s="251" t="s">
        <v>71</v>
      </c>
      <c r="C3815" s="252">
        <v>3.9999999105930301E-2</v>
      </c>
      <c r="D3815" s="252">
        <v>4.1700001806020702E-2</v>
      </c>
      <c r="E3815" s="252">
        <v>4.4799998402595499E-2</v>
      </c>
      <c r="F3815" s="253">
        <v>4.2199999094009399E-2</v>
      </c>
      <c r="G3815" s="254">
        <f t="shared" si="114"/>
        <v>0</v>
      </c>
      <c r="H3815" s="255"/>
      <c r="I3815" s="251">
        <v>3.6299999803304603E-2</v>
      </c>
      <c r="J3815" s="251">
        <v>3.81999984383583E-2</v>
      </c>
      <c r="K3815" s="251">
        <v>4.07999977469444E-2</v>
      </c>
      <c r="L3815" s="251">
        <v>4.5100003480911199E-2</v>
      </c>
      <c r="M3815" s="253">
        <v>4.0900003165006603E-2</v>
      </c>
      <c r="O3815" s="189">
        <f t="shared" si="115"/>
        <v>44621</v>
      </c>
    </row>
    <row r="3816" spans="1:15" x14ac:dyDescent="0.25">
      <c r="A3816" s="250">
        <v>44636</v>
      </c>
      <c r="B3816" s="251" t="s">
        <v>71</v>
      </c>
      <c r="C3816" s="252">
        <v>3.9500001817941603E-2</v>
      </c>
      <c r="D3816" s="252">
        <v>4.11000028252601E-2</v>
      </c>
      <c r="E3816" s="252">
        <v>4.39999997615814E-2</v>
      </c>
      <c r="F3816" s="253">
        <v>4.1500002145767198E-2</v>
      </c>
      <c r="G3816" s="254">
        <f t="shared" si="114"/>
        <v>0</v>
      </c>
      <c r="H3816" s="255"/>
      <c r="I3816" s="251">
        <v>3.5599999129772103E-2</v>
      </c>
      <c r="J3816" s="251">
        <v>3.7599999457597698E-2</v>
      </c>
      <c r="K3816" s="251">
        <v>4.0100000798702198E-2</v>
      </c>
      <c r="L3816" s="251">
        <v>4.4199999421834897E-2</v>
      </c>
      <c r="M3816" s="253">
        <v>4.0100000798702198E-2</v>
      </c>
      <c r="O3816" s="189">
        <f t="shared" si="115"/>
        <v>44621</v>
      </c>
    </row>
    <row r="3817" spans="1:15" x14ac:dyDescent="0.25">
      <c r="A3817" s="250">
        <v>44638</v>
      </c>
      <c r="B3817" s="251" t="s">
        <v>71</v>
      </c>
      <c r="C3817" s="252">
        <v>3.7700001150369603E-2</v>
      </c>
      <c r="D3817" s="252">
        <v>3.9500001817941603E-2</v>
      </c>
      <c r="E3817" s="252">
        <v>4.2600002139806699E-2</v>
      </c>
      <c r="F3817" s="253">
        <v>3.9900001138448701E-2</v>
      </c>
      <c r="G3817" s="254">
        <f t="shared" si="114"/>
        <v>0</v>
      </c>
      <c r="H3817" s="255"/>
      <c r="I3817" s="251">
        <v>3.2800000160932499E-2</v>
      </c>
      <c r="J3817" s="251">
        <v>3.6299999803304603E-2</v>
      </c>
      <c r="K3817" s="251">
        <v>3.8499999791383702E-2</v>
      </c>
      <c r="L3817" s="251">
        <v>4.2800001800060203E-2</v>
      </c>
      <c r="M3817" s="253">
        <v>3.8499999791383702E-2</v>
      </c>
      <c r="O3817" s="189">
        <f t="shared" si="115"/>
        <v>44621</v>
      </c>
    </row>
    <row r="3818" spans="1:15" x14ac:dyDescent="0.25">
      <c r="A3818" s="250">
        <v>44641</v>
      </c>
      <c r="B3818" s="251" t="s">
        <v>71</v>
      </c>
      <c r="C3818" s="252">
        <v>3.8699999451637199E-2</v>
      </c>
      <c r="D3818" s="252">
        <v>4.0599998086690903E-2</v>
      </c>
      <c r="E3818" s="252">
        <v>4.3800000101327799E-2</v>
      </c>
      <c r="F3818" s="253">
        <v>4.0999997407197897E-2</v>
      </c>
      <c r="G3818" s="254">
        <f t="shared" si="114"/>
        <v>0</v>
      </c>
      <c r="H3818" s="255"/>
      <c r="I3818" s="251">
        <v>3.46000008285045E-2</v>
      </c>
      <c r="J3818" s="251">
        <v>3.7100002169609E-2</v>
      </c>
      <c r="K3818" s="251">
        <v>3.9599999785423202E-2</v>
      </c>
      <c r="L3818" s="251">
        <v>4.3899998068809502E-2</v>
      </c>
      <c r="M3818" s="253">
        <v>3.9599999785423202E-2</v>
      </c>
      <c r="O3818" s="189">
        <f t="shared" si="115"/>
        <v>44621</v>
      </c>
    </row>
    <row r="3819" spans="1:15" x14ac:dyDescent="0.25">
      <c r="A3819" s="250">
        <v>44642</v>
      </c>
      <c r="B3819" s="251" t="s">
        <v>71</v>
      </c>
      <c r="C3819" s="252">
        <v>3.9100002497434602E-2</v>
      </c>
      <c r="D3819" s="252">
        <v>4.0900003165006603E-2</v>
      </c>
      <c r="E3819" s="252">
        <v>4.4199999421834897E-2</v>
      </c>
      <c r="F3819" s="253">
        <v>4.14000004529953E-2</v>
      </c>
      <c r="G3819" s="254">
        <f t="shared" si="114"/>
        <v>0</v>
      </c>
      <c r="H3819" s="255"/>
      <c r="I3819" s="251">
        <v>3.5099998116493197E-2</v>
      </c>
      <c r="J3819" s="251">
        <v>3.7500001490116099E-2</v>
      </c>
      <c r="K3819" s="251">
        <v>3.9900001138448701E-2</v>
      </c>
      <c r="L3819" s="251">
        <v>4.4299997389316503E-2</v>
      </c>
      <c r="M3819" s="253">
        <v>3.9999999105930301E-2</v>
      </c>
      <c r="O3819" s="189">
        <f t="shared" si="115"/>
        <v>44621</v>
      </c>
    </row>
    <row r="3820" spans="1:15" x14ac:dyDescent="0.25">
      <c r="A3820" s="250">
        <v>44643</v>
      </c>
      <c r="B3820" s="251" t="s">
        <v>71</v>
      </c>
      <c r="C3820" s="252">
        <v>3.8399998098611797E-2</v>
      </c>
      <c r="D3820" s="252">
        <v>4.0399998426437302E-2</v>
      </c>
      <c r="E3820" s="252">
        <v>4.3499998748302397E-2</v>
      </c>
      <c r="F3820" s="253">
        <v>4.07999977469444E-2</v>
      </c>
      <c r="G3820" s="254">
        <f t="shared" si="114"/>
        <v>0</v>
      </c>
      <c r="H3820" s="255"/>
      <c r="I3820" s="251">
        <v>3.5099998116493197E-2</v>
      </c>
      <c r="J3820" s="251">
        <v>3.6800000816583599E-2</v>
      </c>
      <c r="K3820" s="251">
        <v>3.9200000464916201E-2</v>
      </c>
      <c r="L3820" s="251">
        <v>4.3499998748302397E-2</v>
      </c>
      <c r="M3820" s="253">
        <v>3.9400000125169699E-2</v>
      </c>
      <c r="O3820" s="189">
        <f t="shared" si="115"/>
        <v>44621</v>
      </c>
    </row>
    <row r="3821" spans="1:15" x14ac:dyDescent="0.25">
      <c r="A3821" s="250">
        <v>44644</v>
      </c>
      <c r="B3821" s="251" t="s">
        <v>71</v>
      </c>
      <c r="C3821" s="252">
        <v>3.8499999791383702E-2</v>
      </c>
      <c r="D3821" s="252">
        <v>4.0599998086690903E-2</v>
      </c>
      <c r="E3821" s="252">
        <v>4.3400000780820798E-2</v>
      </c>
      <c r="F3821" s="253">
        <v>4.07999977469444E-2</v>
      </c>
      <c r="G3821" s="254">
        <f t="shared" si="114"/>
        <v>0</v>
      </c>
      <c r="H3821" s="255"/>
      <c r="I3821" s="251">
        <v>3.48999984562397E-2</v>
      </c>
      <c r="J3821" s="251">
        <v>3.6600001156330102E-2</v>
      </c>
      <c r="K3821" s="251">
        <v>3.9400000125169699E-2</v>
      </c>
      <c r="L3821" s="251">
        <v>4.3499998748302397E-2</v>
      </c>
      <c r="M3821" s="253">
        <v>3.9300002157688099E-2</v>
      </c>
      <c r="O3821" s="189">
        <f t="shared" si="115"/>
        <v>44621</v>
      </c>
    </row>
    <row r="3822" spans="1:15" x14ac:dyDescent="0.25">
      <c r="A3822" s="250">
        <v>44645</v>
      </c>
      <c r="B3822" s="251" t="s">
        <v>71</v>
      </c>
      <c r="C3822" s="252">
        <v>3.9400000125169699E-2</v>
      </c>
      <c r="D3822" s="252">
        <v>4.14000004529953E-2</v>
      </c>
      <c r="E3822" s="252">
        <v>4.4299997389316503E-2</v>
      </c>
      <c r="F3822" s="253">
        <v>4.1700001806020702E-2</v>
      </c>
      <c r="G3822" s="254">
        <f t="shared" si="114"/>
        <v>0</v>
      </c>
      <c r="H3822" s="255"/>
      <c r="I3822" s="251">
        <v>3.5399999469518599E-2</v>
      </c>
      <c r="J3822" s="251">
        <v>3.7500001490116099E-2</v>
      </c>
      <c r="K3822" s="251">
        <v>4.0199998766183798E-2</v>
      </c>
      <c r="L3822" s="251">
        <v>4.4399999082088401E-2</v>
      </c>
      <c r="M3822" s="253">
        <v>4.0199998766183798E-2</v>
      </c>
      <c r="O3822" s="189">
        <f t="shared" si="115"/>
        <v>44621</v>
      </c>
    </row>
    <row r="3823" spans="1:15" x14ac:dyDescent="0.25">
      <c r="A3823" s="250">
        <v>44648</v>
      </c>
      <c r="B3823" s="251" t="s">
        <v>71</v>
      </c>
      <c r="C3823" s="252">
        <v>3.8800001144409103E-2</v>
      </c>
      <c r="D3823" s="252">
        <v>4.0999997407197897E-2</v>
      </c>
      <c r="E3823" s="252">
        <v>4.39999997615814E-2</v>
      </c>
      <c r="F3823" s="253">
        <v>4.1300002485513597E-2</v>
      </c>
      <c r="G3823" s="254">
        <f t="shared" si="114"/>
        <v>0</v>
      </c>
      <c r="H3823" s="255"/>
      <c r="I3823" s="251">
        <v>3.5099998116493197E-2</v>
      </c>
      <c r="J3823" s="251">
        <v>3.6899998784065198E-2</v>
      </c>
      <c r="K3823" s="251">
        <v>3.9799999445676797E-2</v>
      </c>
      <c r="L3823" s="251">
        <v>4.39999997615814E-2</v>
      </c>
      <c r="M3823" s="253">
        <v>3.9799999445676797E-2</v>
      </c>
      <c r="O3823" s="189">
        <f t="shared" si="115"/>
        <v>44621</v>
      </c>
    </row>
    <row r="3824" spans="1:15" x14ac:dyDescent="0.25">
      <c r="A3824" s="250">
        <v>44649</v>
      </c>
      <c r="B3824" s="251" t="s">
        <v>71</v>
      </c>
      <c r="C3824" s="252">
        <v>3.8100000470876597E-2</v>
      </c>
      <c r="D3824" s="252">
        <v>4.0300000458955702E-2</v>
      </c>
      <c r="E3824" s="252">
        <v>4.3200001120567301E-2</v>
      </c>
      <c r="F3824" s="253">
        <v>4.0500000119209199E-2</v>
      </c>
      <c r="G3824" s="254">
        <f t="shared" si="114"/>
        <v>0</v>
      </c>
      <c r="H3824" s="255"/>
      <c r="I3824" s="251">
        <v>3.4699998795986099E-2</v>
      </c>
      <c r="J3824" s="251">
        <v>3.6299999803304603E-2</v>
      </c>
      <c r="K3824" s="251">
        <v>3.9100002497434602E-2</v>
      </c>
      <c r="L3824" s="251">
        <v>4.3200001120567301E-2</v>
      </c>
      <c r="M3824" s="253">
        <v>3.9100002497434602E-2</v>
      </c>
      <c r="O3824" s="189">
        <f t="shared" si="115"/>
        <v>44621</v>
      </c>
    </row>
    <row r="3825" spans="1:15" x14ac:dyDescent="0.25">
      <c r="A3825" s="250">
        <v>44650</v>
      </c>
      <c r="B3825" s="251" t="s">
        <v>71</v>
      </c>
      <c r="C3825" s="252">
        <v>3.7399999797344201E-2</v>
      </c>
      <c r="D3825" s="252">
        <v>3.9900001138448701E-2</v>
      </c>
      <c r="E3825" s="252">
        <v>4.2700000107288298E-2</v>
      </c>
      <c r="F3825" s="253">
        <v>3.9999999105930301E-2</v>
      </c>
      <c r="G3825" s="254">
        <f t="shared" si="114"/>
        <v>0</v>
      </c>
      <c r="H3825" s="255"/>
      <c r="I3825" s="251">
        <v>3.4000001847743898E-2</v>
      </c>
      <c r="J3825" s="251">
        <v>3.5599999129772103E-2</v>
      </c>
      <c r="K3825" s="251">
        <v>3.8599997758865301E-2</v>
      </c>
      <c r="L3825" s="251">
        <v>4.2800001800060203E-2</v>
      </c>
      <c r="M3825" s="253">
        <v>3.8499999791383702E-2</v>
      </c>
      <c r="O3825" s="189">
        <f t="shared" si="115"/>
        <v>44621</v>
      </c>
    </row>
    <row r="3826" spans="1:15" x14ac:dyDescent="0.25">
      <c r="A3826" s="250">
        <v>44651</v>
      </c>
      <c r="B3826" s="251" t="s">
        <v>71</v>
      </c>
      <c r="C3826" s="252">
        <v>3.72000001370906E-2</v>
      </c>
      <c r="D3826" s="252">
        <v>3.9599999785423202E-2</v>
      </c>
      <c r="E3826" s="252">
        <v>4.2399998754262903E-2</v>
      </c>
      <c r="F3826" s="253">
        <v>3.97000014781951E-2</v>
      </c>
      <c r="G3826" s="254">
        <f t="shared" si="114"/>
        <v>0</v>
      </c>
      <c r="H3826" s="255"/>
      <c r="I3826" s="251">
        <v>3.3800002187490401E-2</v>
      </c>
      <c r="J3826" s="251">
        <v>3.5399999469518599E-2</v>
      </c>
      <c r="K3826" s="251">
        <v>3.8399998098611797E-2</v>
      </c>
      <c r="L3826" s="251">
        <v>4.2500000447034801E-2</v>
      </c>
      <c r="M3826" s="253">
        <v>3.8300000131130198E-2</v>
      </c>
      <c r="O3826" s="189">
        <f t="shared" si="115"/>
        <v>44621</v>
      </c>
    </row>
    <row r="3827" spans="1:15" x14ac:dyDescent="0.25">
      <c r="A3827" s="250">
        <v>44652</v>
      </c>
      <c r="B3827" s="251" t="s">
        <v>71</v>
      </c>
      <c r="C3827" s="252">
        <v>3.7100002169609E-2</v>
      </c>
      <c r="D3827" s="252">
        <v>3.9200000464916201E-2</v>
      </c>
      <c r="E3827" s="252">
        <v>4.1799999773502301E-2</v>
      </c>
      <c r="F3827" s="253">
        <v>3.9400000125169699E-2</v>
      </c>
      <c r="G3827" s="254">
        <f t="shared" si="114"/>
        <v>0</v>
      </c>
      <c r="H3827" s="255"/>
      <c r="I3827" s="251">
        <v>3.31999994814395E-2</v>
      </c>
      <c r="J3827" s="251">
        <v>3.5099998116493197E-2</v>
      </c>
      <c r="K3827" s="251">
        <v>3.7999998778104699E-2</v>
      </c>
      <c r="L3827" s="251">
        <v>4.1999999433755798E-2</v>
      </c>
      <c r="M3827" s="253">
        <v>3.79000008106231E-2</v>
      </c>
      <c r="O3827" s="189">
        <f t="shared" si="115"/>
        <v>44652</v>
      </c>
    </row>
    <row r="3828" spans="1:15" x14ac:dyDescent="0.25">
      <c r="A3828" s="250">
        <v>44655</v>
      </c>
      <c r="B3828" s="251" t="s">
        <v>71</v>
      </c>
      <c r="C3828" s="252">
        <v>3.7100002169609E-2</v>
      </c>
      <c r="D3828" s="252">
        <v>3.9500001817941603E-2</v>
      </c>
      <c r="E3828" s="252">
        <v>4.2100001126527703E-2</v>
      </c>
      <c r="F3828" s="253">
        <v>3.9599999785423202E-2</v>
      </c>
      <c r="G3828" s="254">
        <f t="shared" si="114"/>
        <v>0</v>
      </c>
      <c r="H3828" s="255"/>
      <c r="I3828" s="251">
        <v>3.3299997448921197E-2</v>
      </c>
      <c r="J3828" s="251">
        <v>3.5300001502037E-2</v>
      </c>
      <c r="K3828" s="251">
        <v>3.8300000131130198E-2</v>
      </c>
      <c r="L3828" s="251">
        <v>4.2300000786781297E-2</v>
      </c>
      <c r="M3828" s="253">
        <v>3.8100000470876597E-2</v>
      </c>
      <c r="O3828" s="189">
        <f t="shared" si="115"/>
        <v>44652</v>
      </c>
    </row>
    <row r="3829" spans="1:15" x14ac:dyDescent="0.25">
      <c r="A3829" s="250">
        <v>44656</v>
      </c>
      <c r="B3829" s="251" t="s">
        <v>71</v>
      </c>
      <c r="C3829" s="252">
        <v>3.7799999117851202E-2</v>
      </c>
      <c r="D3829" s="252">
        <v>4.0199998766183798E-2</v>
      </c>
      <c r="E3829" s="252">
        <v>4.2800001800060203E-2</v>
      </c>
      <c r="F3829" s="253">
        <v>4.0300000458955702E-2</v>
      </c>
      <c r="G3829" s="254">
        <f t="shared" si="114"/>
        <v>0</v>
      </c>
      <c r="H3829" s="255"/>
      <c r="I3829" s="251">
        <v>3.4400001168251003E-2</v>
      </c>
      <c r="J3829" s="251">
        <v>3.6199998110532698E-2</v>
      </c>
      <c r="K3829" s="251">
        <v>3.9200000464916201E-2</v>
      </c>
      <c r="L3829" s="251">
        <v>4.3099999427795403E-2</v>
      </c>
      <c r="M3829" s="253">
        <v>3.9000000804662698E-2</v>
      </c>
      <c r="O3829" s="189">
        <f t="shared" si="115"/>
        <v>44652</v>
      </c>
    </row>
    <row r="3830" spans="1:15" x14ac:dyDescent="0.25">
      <c r="A3830" s="250">
        <v>44657</v>
      </c>
      <c r="B3830" s="251" t="s">
        <v>71</v>
      </c>
      <c r="C3830" s="252">
        <v>3.8499999791383702E-2</v>
      </c>
      <c r="D3830" s="252">
        <v>4.0700003504753099E-2</v>
      </c>
      <c r="E3830" s="252">
        <v>4.3400000780820798E-2</v>
      </c>
      <c r="F3830" s="253">
        <v>4.0900003165006603E-2</v>
      </c>
      <c r="G3830" s="254">
        <f t="shared" si="114"/>
        <v>0</v>
      </c>
      <c r="H3830" s="255"/>
      <c r="I3830" s="251">
        <v>3.5099998116493197E-2</v>
      </c>
      <c r="J3830" s="251">
        <v>3.6899998784065198E-2</v>
      </c>
      <c r="K3830" s="251">
        <v>3.97000014781951E-2</v>
      </c>
      <c r="L3830" s="251">
        <v>4.3800000101327799E-2</v>
      </c>
      <c r="M3830" s="253">
        <v>3.9599999785423202E-2</v>
      </c>
      <c r="O3830" s="189">
        <f t="shared" si="115"/>
        <v>44652</v>
      </c>
    </row>
    <row r="3831" spans="1:15" x14ac:dyDescent="0.25">
      <c r="A3831" s="250">
        <v>44658</v>
      </c>
      <c r="B3831" s="251" t="s">
        <v>71</v>
      </c>
      <c r="C3831" s="252">
        <v>3.9000000804662698E-2</v>
      </c>
      <c r="D3831" s="252">
        <v>4.1300002485513597E-2</v>
      </c>
      <c r="E3831" s="252">
        <v>4.39999997615814E-2</v>
      </c>
      <c r="F3831" s="253">
        <v>4.14000004529953E-2</v>
      </c>
      <c r="G3831" s="254">
        <f t="shared" si="114"/>
        <v>0</v>
      </c>
      <c r="H3831" s="255"/>
      <c r="I3831" s="251">
        <v>3.5500001162290497E-2</v>
      </c>
      <c r="J3831" s="251">
        <v>3.7399999797344201E-2</v>
      </c>
      <c r="K3831" s="251">
        <v>4.0300000458955702E-2</v>
      </c>
      <c r="L3831" s="251">
        <v>4.4399999082088401E-2</v>
      </c>
      <c r="M3831" s="253">
        <v>4.0100000798702198E-2</v>
      </c>
      <c r="O3831" s="189">
        <f t="shared" si="115"/>
        <v>44652</v>
      </c>
    </row>
    <row r="3832" spans="1:15" x14ac:dyDescent="0.25">
      <c r="A3832" s="250">
        <v>44659</v>
      </c>
      <c r="B3832" s="251" t="s">
        <v>71</v>
      </c>
      <c r="C3832" s="252">
        <v>3.9000000804662698E-2</v>
      </c>
      <c r="D3832" s="252">
        <v>4.1300002485513597E-2</v>
      </c>
      <c r="E3832" s="252">
        <v>4.39999997615814E-2</v>
      </c>
      <c r="F3832" s="253">
        <v>4.14000004529953E-2</v>
      </c>
      <c r="G3832" s="254">
        <f t="shared" si="114"/>
        <v>0</v>
      </c>
      <c r="H3832" s="255"/>
      <c r="I3832" s="251">
        <v>3.5500001162290497E-2</v>
      </c>
      <c r="J3832" s="251">
        <v>3.7399999797344201E-2</v>
      </c>
      <c r="K3832" s="251">
        <v>4.0300000458955702E-2</v>
      </c>
      <c r="L3832" s="251">
        <v>4.4399999082088401E-2</v>
      </c>
      <c r="M3832" s="253">
        <v>4.0100000798702198E-2</v>
      </c>
      <c r="O3832" s="189">
        <f t="shared" si="115"/>
        <v>44652</v>
      </c>
    </row>
    <row r="3833" spans="1:15" x14ac:dyDescent="0.25">
      <c r="A3833" s="250">
        <v>44662</v>
      </c>
      <c r="B3833" s="251" t="s">
        <v>71</v>
      </c>
      <c r="C3833" s="252">
        <v>4.0300000000000002E-2</v>
      </c>
      <c r="D3833" s="252">
        <v>4.2700000000000002E-2</v>
      </c>
      <c r="E3833" s="252">
        <v>4.5499999999999999E-2</v>
      </c>
      <c r="F3833" s="253">
        <v>4.2799999999999998E-2</v>
      </c>
      <c r="G3833" s="254">
        <f t="shared" si="114"/>
        <v>0</v>
      </c>
      <c r="H3833" s="255"/>
      <c r="I3833" s="251">
        <v>3.73E-2</v>
      </c>
      <c r="J3833" s="251">
        <v>3.8899999999999997E-2</v>
      </c>
      <c r="K3833" s="251">
        <v>4.19E-2</v>
      </c>
      <c r="L3833" s="251">
        <v>4.6100000000000002E-2</v>
      </c>
      <c r="M3833" s="253">
        <v>4.1700000000000001E-2</v>
      </c>
      <c r="O3833" s="189">
        <f t="shared" si="115"/>
        <v>44652</v>
      </c>
    </row>
    <row r="3834" spans="1:15" x14ac:dyDescent="0.25">
      <c r="A3834" s="250">
        <v>44663</v>
      </c>
      <c r="B3834" s="251" t="s">
        <v>71</v>
      </c>
      <c r="C3834" s="252">
        <v>4.0500000000000001E-2</v>
      </c>
      <c r="D3834" s="252">
        <v>4.2799999999999998E-2</v>
      </c>
      <c r="E3834" s="252">
        <v>4.5900000000000003E-2</v>
      </c>
      <c r="F3834" s="253">
        <v>4.3099999999999999E-2</v>
      </c>
      <c r="G3834" s="254">
        <f t="shared" si="114"/>
        <v>0</v>
      </c>
      <c r="H3834" s="255"/>
      <c r="I3834" s="251">
        <v>3.7499999999999999E-2</v>
      </c>
      <c r="J3834" s="251">
        <v>3.91</v>
      </c>
      <c r="K3834" s="251">
        <v>4.2000000000000003E-2</v>
      </c>
      <c r="L3834" s="251">
        <v>4.6399999999999997E-2</v>
      </c>
      <c r="M3834" s="253">
        <v>4.2000000000000003E-2</v>
      </c>
      <c r="O3834" s="189">
        <f t="shared" si="115"/>
        <v>44652</v>
      </c>
    </row>
    <row r="3835" spans="1:15" x14ac:dyDescent="0.25">
      <c r="A3835" s="250">
        <v>44664</v>
      </c>
      <c r="B3835" s="251" t="s">
        <v>71</v>
      </c>
      <c r="C3835" s="252">
        <v>4.0599998086690903E-2</v>
      </c>
      <c r="D3835" s="252">
        <v>4.2800001800060203E-2</v>
      </c>
      <c r="E3835" s="252">
        <v>4.5900002121925298E-2</v>
      </c>
      <c r="F3835" s="253">
        <v>4.3099999427795403E-2</v>
      </c>
      <c r="G3835" s="254">
        <f t="shared" si="114"/>
        <v>0</v>
      </c>
      <c r="H3835" s="255"/>
      <c r="I3835" s="251">
        <v>3.7700001150369603E-2</v>
      </c>
      <c r="J3835" s="251">
        <v>3.9000000804662698E-2</v>
      </c>
      <c r="K3835" s="251">
        <v>4.1999999433755798E-2</v>
      </c>
      <c r="L3835" s="251">
        <v>4.6399999409914003E-2</v>
      </c>
      <c r="M3835" s="253">
        <v>4.1999999433755798E-2</v>
      </c>
      <c r="O3835" s="189">
        <f t="shared" si="115"/>
        <v>44652</v>
      </c>
    </row>
    <row r="3836" spans="1:15" x14ac:dyDescent="0.25">
      <c r="A3836" s="250">
        <v>44665</v>
      </c>
      <c r="B3836" s="251" t="s">
        <v>71</v>
      </c>
      <c r="C3836" s="252">
        <v>4.1700001806020702E-2</v>
      </c>
      <c r="D3836" s="252">
        <v>4.39999997615814E-2</v>
      </c>
      <c r="E3836" s="252">
        <v>4.7100000083446503E-2</v>
      </c>
      <c r="F3836" s="253">
        <v>4.4299997389316503E-2</v>
      </c>
      <c r="G3836" s="254">
        <f t="shared" si="114"/>
        <v>0</v>
      </c>
      <c r="H3836" s="255"/>
      <c r="I3836" s="251">
        <v>3.8800001144409103E-2</v>
      </c>
      <c r="J3836" s="251">
        <v>4.0100000798702198E-2</v>
      </c>
      <c r="K3836" s="251">
        <v>4.3099999427795403E-2</v>
      </c>
      <c r="L3836" s="251">
        <v>4.7600001096725401E-2</v>
      </c>
      <c r="M3836" s="253">
        <v>4.3099999427795403E-2</v>
      </c>
      <c r="O3836" s="189">
        <f t="shared" si="115"/>
        <v>44652</v>
      </c>
    </row>
    <row r="3837" spans="1:15" x14ac:dyDescent="0.25">
      <c r="A3837" s="250">
        <v>44666</v>
      </c>
      <c r="B3837" s="251" t="s">
        <v>71</v>
      </c>
      <c r="C3837" s="252">
        <v>4.1700001806020702E-2</v>
      </c>
      <c r="D3837" s="252">
        <v>4.39999997615814E-2</v>
      </c>
      <c r="E3837" s="252">
        <v>4.7100000083446503E-2</v>
      </c>
      <c r="F3837" s="253">
        <v>4.4299997389316503E-2</v>
      </c>
      <c r="G3837" s="254">
        <f t="shared" si="114"/>
        <v>0</v>
      </c>
      <c r="H3837" s="255"/>
      <c r="I3837" s="251">
        <v>3.8800001144409103E-2</v>
      </c>
      <c r="J3837" s="251">
        <v>4.0100000798702198E-2</v>
      </c>
      <c r="K3837" s="251">
        <v>4.3099999427795403E-2</v>
      </c>
      <c r="L3837" s="251">
        <v>4.7600001096725401E-2</v>
      </c>
      <c r="M3837" s="253">
        <v>4.3099999427795403E-2</v>
      </c>
      <c r="O3837" s="189">
        <f t="shared" si="115"/>
        <v>44652</v>
      </c>
    </row>
    <row r="3838" spans="1:15" x14ac:dyDescent="0.25">
      <c r="A3838" s="250">
        <v>44669</v>
      </c>
      <c r="B3838" s="251" t="s">
        <v>71</v>
      </c>
      <c r="C3838" s="252">
        <v>4.2300000786781297E-2</v>
      </c>
      <c r="D3838" s="252">
        <v>4.4399999082088401E-2</v>
      </c>
      <c r="E3838" s="252">
        <v>4.7399997711181599E-2</v>
      </c>
      <c r="F3838" s="253">
        <v>4.4699996709823601E-2</v>
      </c>
      <c r="G3838" s="254">
        <f t="shared" si="114"/>
        <v>0</v>
      </c>
      <c r="H3838" s="255"/>
      <c r="I3838" s="251">
        <v>3.8900002837181001E-2</v>
      </c>
      <c r="J3838" s="251">
        <v>4.0599998086690903E-2</v>
      </c>
      <c r="K3838" s="251">
        <v>4.3499998748302397E-2</v>
      </c>
      <c r="L3838" s="251">
        <v>4.7899998724460602E-2</v>
      </c>
      <c r="M3838" s="253">
        <v>4.3499998748302397E-2</v>
      </c>
      <c r="O3838" s="189">
        <f t="shared" si="115"/>
        <v>44652</v>
      </c>
    </row>
    <row r="3839" spans="1:15" x14ac:dyDescent="0.25">
      <c r="A3839" s="250">
        <v>44670</v>
      </c>
      <c r="B3839" s="251" t="s">
        <v>71</v>
      </c>
      <c r="C3839" s="252">
        <v>4.3000001460313797E-2</v>
      </c>
      <c r="D3839" s="252">
        <v>4.4899996370077098E-2</v>
      </c>
      <c r="E3839" s="252">
        <v>4.7899998724460602E-2</v>
      </c>
      <c r="F3839" s="253">
        <v>4.5300003141164703E-2</v>
      </c>
      <c r="G3839" s="254">
        <f t="shared" si="114"/>
        <v>0</v>
      </c>
      <c r="H3839" s="255"/>
      <c r="I3839" s="251">
        <v>3.9500001817941603E-2</v>
      </c>
      <c r="J3839" s="251">
        <v>4.14000004529953E-2</v>
      </c>
      <c r="K3839" s="251">
        <v>4.4099997729062999E-2</v>
      </c>
      <c r="L3839" s="251">
        <v>4.8399999737739501E-2</v>
      </c>
      <c r="M3839" s="253">
        <v>4.4099997729062999E-2</v>
      </c>
      <c r="O3839" s="189">
        <f t="shared" si="115"/>
        <v>44652</v>
      </c>
    </row>
    <row r="3840" spans="1:15" x14ac:dyDescent="0.25">
      <c r="A3840" s="250">
        <v>44671</v>
      </c>
      <c r="B3840" s="251" t="s">
        <v>71</v>
      </c>
      <c r="C3840" s="252">
        <v>4.1900001466274199E-2</v>
      </c>
      <c r="D3840" s="252">
        <v>4.3899998068809502E-2</v>
      </c>
      <c r="E3840" s="252">
        <v>4.7100000083446503E-2</v>
      </c>
      <c r="F3840" s="253">
        <v>4.4299997389316503E-2</v>
      </c>
      <c r="G3840" s="254">
        <f t="shared" si="114"/>
        <v>0</v>
      </c>
      <c r="H3840" s="255"/>
      <c r="I3840" s="251">
        <v>3.8699999451637199E-2</v>
      </c>
      <c r="J3840" s="251">
        <v>4.0199998766183798E-2</v>
      </c>
      <c r="K3840" s="251">
        <v>4.3099999427795403E-2</v>
      </c>
      <c r="L3840" s="251">
        <v>4.7600001096725401E-2</v>
      </c>
      <c r="M3840" s="253">
        <v>4.3099999427795403E-2</v>
      </c>
      <c r="O3840" s="189">
        <f t="shared" si="115"/>
        <v>44652</v>
      </c>
    </row>
    <row r="3841" spans="1:15" x14ac:dyDescent="0.25">
      <c r="A3841" s="250">
        <v>44672</v>
      </c>
      <c r="B3841" s="251" t="s">
        <v>71</v>
      </c>
      <c r="C3841" s="252">
        <v>4.2500000447034801E-2</v>
      </c>
      <c r="D3841" s="252">
        <v>4.4599998742341898E-2</v>
      </c>
      <c r="E3841" s="252">
        <v>4.7800000756978898E-2</v>
      </c>
      <c r="F3841" s="253">
        <v>4.5000001788139302E-2</v>
      </c>
      <c r="G3841" s="254">
        <f t="shared" si="114"/>
        <v>0</v>
      </c>
      <c r="H3841" s="255"/>
      <c r="I3841" s="251">
        <v>3.9200000464916201E-2</v>
      </c>
      <c r="J3841" s="251">
        <v>4.0700003504753099E-2</v>
      </c>
      <c r="K3841" s="251">
        <v>4.3800000101327799E-2</v>
      </c>
      <c r="L3841" s="251">
        <v>4.8299998044967603E-2</v>
      </c>
      <c r="M3841" s="253">
        <v>4.3699998408555901E-2</v>
      </c>
      <c r="O3841" s="189">
        <f t="shared" si="115"/>
        <v>44652</v>
      </c>
    </row>
    <row r="3842" spans="1:15" x14ac:dyDescent="0.25">
      <c r="A3842" s="250">
        <v>44673</v>
      </c>
      <c r="B3842" s="251" t="s">
        <v>71</v>
      </c>
      <c r="C3842" s="252">
        <v>4.2800001800060203E-2</v>
      </c>
      <c r="D3842" s="252">
        <v>4.4899996370077098E-2</v>
      </c>
      <c r="E3842" s="252">
        <v>4.80000004172325E-2</v>
      </c>
      <c r="F3842" s="253">
        <v>4.5200001448392799E-2</v>
      </c>
      <c r="G3842" s="254">
        <f t="shared" si="114"/>
        <v>0</v>
      </c>
      <c r="H3842" s="255"/>
      <c r="I3842" s="251">
        <v>3.9599999785423202E-2</v>
      </c>
      <c r="J3842" s="251">
        <v>4.1199997067451401E-2</v>
      </c>
      <c r="K3842" s="251">
        <v>4.4199999421834897E-2</v>
      </c>
      <c r="L3842" s="251">
        <v>4.8600003123283303E-2</v>
      </c>
      <c r="M3842" s="253">
        <v>4.4099997729062999E-2</v>
      </c>
      <c r="O3842" s="189">
        <f t="shared" si="115"/>
        <v>44652</v>
      </c>
    </row>
    <row r="3843" spans="1:15" x14ac:dyDescent="0.25">
      <c r="A3843" s="250">
        <v>44676</v>
      </c>
      <c r="B3843" s="251" t="s">
        <v>71</v>
      </c>
      <c r="C3843" s="252">
        <v>4.2399998754262903E-2</v>
      </c>
      <c r="D3843" s="252">
        <v>4.449999704957E-2</v>
      </c>
      <c r="E3843" s="252">
        <v>4.7699999064207001E-2</v>
      </c>
      <c r="F3843" s="253">
        <v>4.4899996370077098E-2</v>
      </c>
      <c r="G3843" s="254">
        <f t="shared" si="114"/>
        <v>0</v>
      </c>
      <c r="H3843" s="255"/>
      <c r="I3843" s="251">
        <v>3.9200000464916201E-2</v>
      </c>
      <c r="J3843" s="251">
        <v>4.07999977469444E-2</v>
      </c>
      <c r="K3843" s="251">
        <v>4.3800000101327799E-2</v>
      </c>
      <c r="L3843" s="251">
        <v>4.8399999737739501E-2</v>
      </c>
      <c r="M3843" s="253">
        <v>4.3800000101327799E-2</v>
      </c>
      <c r="O3843" s="189">
        <f t="shared" si="115"/>
        <v>44652</v>
      </c>
    </row>
    <row r="3844" spans="1:15" x14ac:dyDescent="0.25">
      <c r="A3844" s="250">
        <v>44677</v>
      </c>
      <c r="B3844" s="251" t="s">
        <v>71</v>
      </c>
      <c r="C3844" s="252">
        <v>4.2700000107288298E-2</v>
      </c>
      <c r="D3844" s="252">
        <v>4.4799998402595499E-2</v>
      </c>
      <c r="E3844" s="252">
        <v>4.7800000756978898E-2</v>
      </c>
      <c r="F3844" s="253">
        <v>4.5100003480911199E-2</v>
      </c>
      <c r="G3844" s="254">
        <f t="shared" si="114"/>
        <v>0</v>
      </c>
      <c r="H3844" s="255"/>
      <c r="I3844" s="251">
        <v>3.9200000464916201E-2</v>
      </c>
      <c r="J3844" s="251">
        <v>4.0999997407197897E-2</v>
      </c>
      <c r="K3844" s="251">
        <v>4.3899998068809502E-2</v>
      </c>
      <c r="L3844" s="251">
        <v>4.8299998044967603E-2</v>
      </c>
      <c r="M3844" s="253">
        <v>4.3899998068809502E-2</v>
      </c>
      <c r="O3844" s="189">
        <f t="shared" si="115"/>
        <v>44652</v>
      </c>
    </row>
    <row r="3845" spans="1:15" x14ac:dyDescent="0.25">
      <c r="A3845" s="250">
        <v>44678</v>
      </c>
      <c r="B3845" s="251" t="s">
        <v>71</v>
      </c>
      <c r="C3845" s="252">
        <v>4.3200001120567301E-2</v>
      </c>
      <c r="D3845" s="252">
        <v>4.5200001448392799E-2</v>
      </c>
      <c r="E3845" s="252">
        <v>4.8200000077485997E-2</v>
      </c>
      <c r="F3845" s="253">
        <v>4.5500002801418298E-2</v>
      </c>
      <c r="G3845" s="254">
        <f t="shared" si="114"/>
        <v>0</v>
      </c>
      <c r="H3845" s="255"/>
      <c r="I3845" s="251">
        <v>3.97000014781951E-2</v>
      </c>
      <c r="J3845" s="251">
        <v>4.1500002145767198E-2</v>
      </c>
      <c r="K3845" s="251">
        <v>4.4299997389316503E-2</v>
      </c>
      <c r="L3845" s="251">
        <v>4.8699997365474701E-2</v>
      </c>
      <c r="M3845" s="253">
        <v>4.4299997389316503E-2</v>
      </c>
      <c r="O3845" s="189">
        <f t="shared" si="115"/>
        <v>44652</v>
      </c>
    </row>
    <row r="3846" spans="1:15" x14ac:dyDescent="0.25">
      <c r="A3846" s="250">
        <v>44679</v>
      </c>
      <c r="B3846" s="251" t="s">
        <v>71</v>
      </c>
      <c r="C3846" s="252">
        <v>4.3400000780820798E-2</v>
      </c>
      <c r="D3846" s="252">
        <v>4.5500002801418298E-2</v>
      </c>
      <c r="E3846" s="252">
        <v>4.84999977052211E-2</v>
      </c>
      <c r="F3846" s="253">
        <v>4.5800000429153401E-2</v>
      </c>
      <c r="G3846" s="254">
        <f t="shared" si="114"/>
        <v>0</v>
      </c>
      <c r="H3846" s="255"/>
      <c r="I3846" s="251">
        <v>3.9900001138448701E-2</v>
      </c>
      <c r="J3846" s="251">
        <v>4.1799999773502301E-2</v>
      </c>
      <c r="K3846" s="251">
        <v>4.4599998742341898E-2</v>
      </c>
      <c r="L3846" s="251">
        <v>4.9099996685981702E-2</v>
      </c>
      <c r="M3846" s="253">
        <v>4.4599998742341898E-2</v>
      </c>
      <c r="O3846" s="189">
        <f t="shared" si="115"/>
        <v>44652</v>
      </c>
    </row>
    <row r="3847" spans="1:15" x14ac:dyDescent="0.25">
      <c r="A3847" s="250">
        <v>44680</v>
      </c>
      <c r="B3847" s="251" t="s">
        <v>71</v>
      </c>
      <c r="C3847" s="252">
        <v>4.3899998068809502E-2</v>
      </c>
      <c r="D3847" s="252">
        <v>4.5800000429153401E-2</v>
      </c>
      <c r="E3847" s="252">
        <v>4.8800002783536897E-2</v>
      </c>
      <c r="F3847" s="253">
        <v>4.6199999749660402E-2</v>
      </c>
      <c r="G3847" s="254">
        <f t="shared" si="114"/>
        <v>0</v>
      </c>
      <c r="H3847" s="255"/>
      <c r="I3847" s="251">
        <v>4.0100000798702198E-2</v>
      </c>
      <c r="J3847" s="251">
        <v>4.2100001126527703E-2</v>
      </c>
      <c r="K3847" s="251">
        <v>4.4899996370077098E-2</v>
      </c>
      <c r="L3847" s="251">
        <v>4.9400001764297402E-2</v>
      </c>
      <c r="M3847" s="253">
        <v>4.4899996370077098E-2</v>
      </c>
      <c r="O3847" s="189">
        <f t="shared" si="115"/>
        <v>44652</v>
      </c>
    </row>
    <row r="3848" spans="1:15" x14ac:dyDescent="0.25">
      <c r="A3848" s="250">
        <v>44683</v>
      </c>
      <c r="B3848" s="251" t="s">
        <v>71</v>
      </c>
      <c r="C3848" s="252">
        <v>4.5100003480911199E-2</v>
      </c>
      <c r="D3848" s="252">
        <v>4.7100000083446503E-2</v>
      </c>
      <c r="E3848" s="252">
        <v>5.0100002437829902E-2</v>
      </c>
      <c r="F3848" s="253">
        <v>4.7399997711181599E-2</v>
      </c>
      <c r="G3848" s="254">
        <f t="shared" si="114"/>
        <v>0</v>
      </c>
      <c r="H3848" s="255"/>
      <c r="I3848" s="251">
        <v>4.1799999773502301E-2</v>
      </c>
      <c r="J3848" s="251">
        <v>4.3200001120567301E-2</v>
      </c>
      <c r="K3848" s="251">
        <v>4.6199999749660402E-2</v>
      </c>
      <c r="L3848" s="251">
        <v>5.0700001418590497E-2</v>
      </c>
      <c r="M3848" s="253">
        <v>4.6199999749660402E-2</v>
      </c>
      <c r="O3848" s="189">
        <f t="shared" si="115"/>
        <v>44682</v>
      </c>
    </row>
    <row r="3849" spans="1:15" x14ac:dyDescent="0.25">
      <c r="A3849" s="250">
        <v>44684</v>
      </c>
      <c r="B3849" s="251" t="s">
        <v>71</v>
      </c>
      <c r="C3849" s="252">
        <v>4.449999704957E-2</v>
      </c>
      <c r="D3849" s="252">
        <v>4.6700000762939398E-2</v>
      </c>
      <c r="E3849" s="252">
        <v>4.9699999392032602E-2</v>
      </c>
      <c r="F3849" s="253">
        <v>4.6999998390674501E-2</v>
      </c>
      <c r="G3849" s="254">
        <f t="shared" si="114"/>
        <v>0</v>
      </c>
      <c r="H3849" s="255"/>
      <c r="I3849" s="251">
        <v>4.11000028252601E-2</v>
      </c>
      <c r="J3849" s="251">
        <v>4.2800001800060203E-2</v>
      </c>
      <c r="K3849" s="251">
        <v>4.5700002461671801E-2</v>
      </c>
      <c r="L3849" s="251">
        <v>5.0200000405311501E-2</v>
      </c>
      <c r="M3849" s="253">
        <v>4.5700002461671801E-2</v>
      </c>
      <c r="O3849" s="189">
        <f t="shared" si="115"/>
        <v>44682</v>
      </c>
    </row>
    <row r="3850" spans="1:15" x14ac:dyDescent="0.25">
      <c r="A3850" s="250">
        <v>44685</v>
      </c>
      <c r="B3850" s="251" t="s">
        <v>71</v>
      </c>
      <c r="C3850" s="252">
        <v>4.4299997389316503E-2</v>
      </c>
      <c r="D3850" s="252">
        <v>4.6500001102685901E-2</v>
      </c>
      <c r="E3850" s="252">
        <v>4.9600001424551003E-2</v>
      </c>
      <c r="F3850" s="253">
        <v>4.6799998730420997E-2</v>
      </c>
      <c r="G3850" s="254">
        <f t="shared" si="114"/>
        <v>0</v>
      </c>
      <c r="H3850" s="255"/>
      <c r="I3850" s="251">
        <v>4.07999977469444E-2</v>
      </c>
      <c r="J3850" s="251">
        <v>4.2600002139806699E-2</v>
      </c>
      <c r="K3850" s="251">
        <v>4.5600000768899897E-2</v>
      </c>
      <c r="L3850" s="251">
        <v>5.0100002437829902E-2</v>
      </c>
      <c r="M3850" s="253">
        <v>4.5500002801418298E-2</v>
      </c>
      <c r="O3850" s="189">
        <f t="shared" si="115"/>
        <v>44682</v>
      </c>
    </row>
    <row r="3851" spans="1:15" x14ac:dyDescent="0.25">
      <c r="A3851" s="250">
        <v>44686</v>
      </c>
      <c r="B3851" s="251" t="s">
        <v>71</v>
      </c>
      <c r="C3851" s="252">
        <v>4.5900002121925298E-2</v>
      </c>
      <c r="D3851" s="252">
        <v>4.8099998384714099E-2</v>
      </c>
      <c r="E3851" s="252">
        <v>5.1100000739097498E-2</v>
      </c>
      <c r="F3851" s="253">
        <v>4.8399999737739501E-2</v>
      </c>
      <c r="G3851" s="254">
        <f t="shared" si="114"/>
        <v>0</v>
      </c>
      <c r="H3851" s="255"/>
      <c r="I3851" s="251">
        <v>4.2800001800060203E-2</v>
      </c>
      <c r="J3851" s="251">
        <v>4.39999997615814E-2</v>
      </c>
      <c r="K3851" s="251">
        <v>4.7100000083446503E-2</v>
      </c>
      <c r="L3851" s="251">
        <v>5.1500000059604603E-2</v>
      </c>
      <c r="M3851" s="253">
        <v>4.7100000083446503E-2</v>
      </c>
      <c r="O3851" s="189">
        <f t="shared" si="115"/>
        <v>44682</v>
      </c>
    </row>
    <row r="3852" spans="1:15" x14ac:dyDescent="0.25">
      <c r="A3852" s="250">
        <v>44687</v>
      </c>
      <c r="B3852" s="251" t="s">
        <v>71</v>
      </c>
      <c r="C3852" s="252">
        <v>4.6500001102685901E-2</v>
      </c>
      <c r="D3852" s="252">
        <v>4.8699997365474701E-2</v>
      </c>
      <c r="E3852" s="252">
        <v>5.16999997198581E-2</v>
      </c>
      <c r="F3852" s="253">
        <v>4.9000002443790401E-2</v>
      </c>
      <c r="G3852" s="254">
        <f t="shared" si="114"/>
        <v>0</v>
      </c>
      <c r="H3852" s="255"/>
      <c r="I3852" s="251">
        <v>4.2800001800060203E-2</v>
      </c>
      <c r="J3852" s="251">
        <v>4.449999704957E-2</v>
      </c>
      <c r="K3852" s="251">
        <v>4.7699999064207001E-2</v>
      </c>
      <c r="L3852" s="251">
        <v>5.2099999040365198E-2</v>
      </c>
      <c r="M3852" s="253">
        <v>4.7600001096725401E-2</v>
      </c>
      <c r="O3852" s="189">
        <f t="shared" si="115"/>
        <v>44682</v>
      </c>
    </row>
    <row r="3853" spans="1:15" x14ac:dyDescent="0.25">
      <c r="A3853" s="250">
        <v>44690</v>
      </c>
      <c r="B3853" s="251" t="s">
        <v>71</v>
      </c>
      <c r="C3853" s="252">
        <v>4.6799998730420997E-2</v>
      </c>
      <c r="D3853" s="252">
        <v>4.8699997365474701E-2</v>
      </c>
      <c r="E3853" s="252">
        <v>5.16999997198581E-2</v>
      </c>
      <c r="F3853" s="253">
        <v>4.9099996685981702E-2</v>
      </c>
      <c r="G3853" s="254">
        <f t="shared" ref="G3853:G3916" si="116">IF(ROUND(AVERAGE(B3853:E3853)-F3853,4)=0,0,1)</f>
        <v>0</v>
      </c>
      <c r="H3853" s="255"/>
      <c r="I3853" s="251">
        <v>4.2800001800060203E-2</v>
      </c>
      <c r="J3853" s="251">
        <v>4.4899996370077098E-2</v>
      </c>
      <c r="K3853" s="251">
        <v>4.7800000756978898E-2</v>
      </c>
      <c r="L3853" s="251">
        <v>5.2199997007846798E-2</v>
      </c>
      <c r="M3853" s="253">
        <v>4.7699999064207001E-2</v>
      </c>
      <c r="O3853" s="189">
        <f t="shared" si="115"/>
        <v>44682</v>
      </c>
    </row>
    <row r="3854" spans="1:15" x14ac:dyDescent="0.25">
      <c r="A3854" s="250">
        <v>44691</v>
      </c>
      <c r="B3854" s="251" t="s">
        <v>71</v>
      </c>
      <c r="C3854" s="252">
        <v>4.6100001782178802E-2</v>
      </c>
      <c r="D3854" s="252">
        <v>4.80000004172325E-2</v>
      </c>
      <c r="E3854" s="252">
        <v>5.09999990463256E-2</v>
      </c>
      <c r="F3854" s="253">
        <v>4.8399999737739501E-2</v>
      </c>
      <c r="G3854" s="254">
        <f t="shared" si="116"/>
        <v>0</v>
      </c>
      <c r="H3854" s="255"/>
      <c r="I3854" s="251">
        <v>4.1999999433755798E-2</v>
      </c>
      <c r="J3854" s="251">
        <v>4.4199999421834897E-2</v>
      </c>
      <c r="K3854" s="251">
        <v>4.6999998390674501E-2</v>
      </c>
      <c r="L3854" s="251">
        <v>5.1500000059604603E-2</v>
      </c>
      <c r="M3854" s="253">
        <v>4.6999998390674501E-2</v>
      </c>
      <c r="O3854" s="189">
        <f t="shared" ref="O3854:O3875" si="117">DATE(YEAR(A3854),MONTH(A3854),1)</f>
        <v>44682</v>
      </c>
    </row>
    <row r="3855" spans="1:15" x14ac:dyDescent="0.25">
      <c r="A3855" s="250">
        <v>44692</v>
      </c>
      <c r="B3855" s="251" t="s">
        <v>71</v>
      </c>
      <c r="C3855" s="252">
        <v>4.5300003141164703E-2</v>
      </c>
      <c r="D3855" s="252">
        <v>4.7199998050928102E-2</v>
      </c>
      <c r="E3855" s="252">
        <v>5.0300002098083399E-2</v>
      </c>
      <c r="F3855" s="253">
        <v>4.7600001096725401E-2</v>
      </c>
      <c r="G3855" s="254">
        <f t="shared" si="116"/>
        <v>0</v>
      </c>
      <c r="H3855" s="255"/>
      <c r="I3855" s="251">
        <v>4.1199997067451401E-2</v>
      </c>
      <c r="J3855" s="251">
        <v>4.32999990880489E-2</v>
      </c>
      <c r="K3855" s="251">
        <v>4.6199999749660402E-2</v>
      </c>
      <c r="L3855" s="251">
        <v>5.0799999386072103E-2</v>
      </c>
      <c r="M3855" s="253">
        <v>4.6199999749660402E-2</v>
      </c>
      <c r="O3855" s="189">
        <f t="shared" si="117"/>
        <v>44682</v>
      </c>
    </row>
    <row r="3856" spans="1:15" x14ac:dyDescent="0.25">
      <c r="A3856" s="250">
        <v>44693</v>
      </c>
      <c r="B3856" s="251" t="s">
        <v>71</v>
      </c>
      <c r="C3856" s="252">
        <v>4.4899996370077098E-2</v>
      </c>
      <c r="D3856" s="252">
        <v>4.6900000423192902E-2</v>
      </c>
      <c r="E3856" s="252">
        <v>5.0000000745057997E-2</v>
      </c>
      <c r="F3856" s="253">
        <v>4.72999997437E-2</v>
      </c>
      <c r="G3856" s="254">
        <f t="shared" si="116"/>
        <v>0</v>
      </c>
      <c r="H3856" s="255"/>
      <c r="I3856" s="251">
        <v>4.0500000119209199E-2</v>
      </c>
      <c r="J3856" s="251">
        <v>4.2899999767541802E-2</v>
      </c>
      <c r="K3856" s="251">
        <v>4.5900002121925298E-2</v>
      </c>
      <c r="L3856" s="251">
        <v>5.0400000065565102E-2</v>
      </c>
      <c r="M3856" s="253">
        <v>4.5800000429153401E-2</v>
      </c>
      <c r="O3856" s="189">
        <f t="shared" si="117"/>
        <v>44682</v>
      </c>
    </row>
    <row r="3857" spans="1:15" x14ac:dyDescent="0.25">
      <c r="A3857" s="250">
        <v>44694</v>
      </c>
      <c r="B3857" s="251" t="s">
        <v>71</v>
      </c>
      <c r="C3857" s="252">
        <v>4.6300001442432397E-2</v>
      </c>
      <c r="D3857" s="252">
        <v>4.80000004172325E-2</v>
      </c>
      <c r="E3857" s="252">
        <v>5.1199998706579201E-2</v>
      </c>
      <c r="F3857" s="253">
        <v>4.84999977052211E-2</v>
      </c>
      <c r="G3857" s="254">
        <f t="shared" si="116"/>
        <v>0</v>
      </c>
      <c r="H3857" s="255"/>
      <c r="I3857" s="251">
        <v>4.1900001466274199E-2</v>
      </c>
      <c r="J3857" s="251">
        <v>4.4299997389316503E-2</v>
      </c>
      <c r="K3857" s="251">
        <v>4.7100000083446503E-2</v>
      </c>
      <c r="L3857" s="251">
        <v>5.16999997198581E-2</v>
      </c>
      <c r="M3857" s="253">
        <v>4.7100000083446503E-2</v>
      </c>
      <c r="O3857" s="189">
        <f t="shared" si="117"/>
        <v>44682</v>
      </c>
    </row>
    <row r="3858" spans="1:15" x14ac:dyDescent="0.25">
      <c r="A3858" s="250">
        <v>44697</v>
      </c>
      <c r="B3858" s="251" t="s">
        <v>71</v>
      </c>
      <c r="C3858" s="252">
        <v>4.6199999749660402E-2</v>
      </c>
      <c r="D3858" s="252">
        <v>4.7899998724460602E-2</v>
      </c>
      <c r="E3858" s="252">
        <v>5.1199998706579201E-2</v>
      </c>
      <c r="F3858" s="253">
        <v>4.8399999737739501E-2</v>
      </c>
      <c r="G3858" s="254">
        <f t="shared" si="116"/>
        <v>0</v>
      </c>
      <c r="H3858" s="255"/>
      <c r="I3858" s="251">
        <v>4.1799999773502301E-2</v>
      </c>
      <c r="J3858" s="251">
        <v>4.4099997729062999E-2</v>
      </c>
      <c r="K3858" s="251">
        <v>4.6999998390674501E-2</v>
      </c>
      <c r="L3858" s="251">
        <v>5.16999997198581E-2</v>
      </c>
      <c r="M3858" s="253">
        <v>4.6999998390674501E-2</v>
      </c>
      <c r="O3858" s="189">
        <f t="shared" si="117"/>
        <v>44682</v>
      </c>
    </row>
    <row r="3859" spans="1:15" x14ac:dyDescent="0.25">
      <c r="A3859" s="250">
        <v>44698</v>
      </c>
      <c r="B3859" s="251" t="s">
        <v>71</v>
      </c>
      <c r="C3859" s="252">
        <v>4.6900000423192902E-2</v>
      </c>
      <c r="D3859" s="252">
        <v>4.8800002783536897E-2</v>
      </c>
      <c r="E3859" s="252">
        <v>5.2099999040365198E-2</v>
      </c>
      <c r="F3859" s="253">
        <v>4.9300000071525497E-2</v>
      </c>
      <c r="G3859" s="254">
        <f t="shared" si="116"/>
        <v>0</v>
      </c>
      <c r="H3859" s="255"/>
      <c r="I3859" s="251">
        <v>4.2600002139806699E-2</v>
      </c>
      <c r="J3859" s="251">
        <v>4.4899996370077098E-2</v>
      </c>
      <c r="K3859" s="251">
        <v>4.7899998724460602E-2</v>
      </c>
      <c r="L3859" s="251">
        <v>5.2499998360872199E-2</v>
      </c>
      <c r="M3859" s="253">
        <v>4.7800000756978898E-2</v>
      </c>
      <c r="O3859" s="189">
        <f t="shared" si="117"/>
        <v>44682</v>
      </c>
    </row>
    <row r="3860" spans="1:15" x14ac:dyDescent="0.25">
      <c r="A3860" s="250">
        <v>44699</v>
      </c>
      <c r="B3860" s="251" t="s">
        <v>71</v>
      </c>
      <c r="C3860" s="252">
        <v>4.6399999409914003E-2</v>
      </c>
      <c r="D3860" s="252">
        <v>4.80000004172325E-2</v>
      </c>
      <c r="E3860" s="252">
        <v>5.1399998366832698E-2</v>
      </c>
      <c r="F3860" s="253">
        <v>4.8600003123283303E-2</v>
      </c>
      <c r="G3860" s="254">
        <f t="shared" si="116"/>
        <v>0</v>
      </c>
      <c r="H3860" s="255"/>
      <c r="I3860" s="251">
        <v>4.1799999773502301E-2</v>
      </c>
      <c r="J3860" s="251">
        <v>4.449999704957E-2</v>
      </c>
      <c r="K3860" s="251">
        <v>4.7199998050928102E-2</v>
      </c>
      <c r="L3860" s="251">
        <v>5.1999997347593301E-2</v>
      </c>
      <c r="M3860" s="253">
        <v>4.7199998050928102E-2</v>
      </c>
      <c r="O3860" s="189">
        <f t="shared" si="117"/>
        <v>44682</v>
      </c>
    </row>
    <row r="3861" spans="1:15" x14ac:dyDescent="0.25">
      <c r="A3861" s="250">
        <v>44700</v>
      </c>
      <c r="B3861" s="251" t="s">
        <v>71</v>
      </c>
      <c r="C3861" s="252">
        <v>4.6500001102685901E-2</v>
      </c>
      <c r="D3861" s="252">
        <v>4.8200000077485997E-2</v>
      </c>
      <c r="E3861" s="252">
        <v>5.1599998027086202E-2</v>
      </c>
      <c r="F3861" s="253">
        <v>4.8800002783536897E-2</v>
      </c>
      <c r="G3861" s="254">
        <f t="shared" si="116"/>
        <v>0</v>
      </c>
      <c r="H3861" s="255"/>
      <c r="I3861" s="251">
        <v>4.1799999773502301E-2</v>
      </c>
      <c r="J3861" s="251">
        <v>4.4599998742341898E-2</v>
      </c>
      <c r="K3861" s="251">
        <v>4.72999997437E-2</v>
      </c>
      <c r="L3861" s="251">
        <v>5.2099999040365198E-2</v>
      </c>
      <c r="M3861" s="253">
        <v>4.7399997711181599E-2</v>
      </c>
      <c r="O3861" s="189">
        <f t="shared" si="117"/>
        <v>44682</v>
      </c>
    </row>
    <row r="3862" spans="1:15" x14ac:dyDescent="0.25">
      <c r="A3862" s="250">
        <v>44701</v>
      </c>
      <c r="B3862" s="251" t="s">
        <v>71</v>
      </c>
      <c r="C3862" s="252">
        <v>4.5700002461671801E-2</v>
      </c>
      <c r="D3862" s="252">
        <v>4.7399997711181599E-2</v>
      </c>
      <c r="E3862" s="252">
        <v>5.0799999386072103E-2</v>
      </c>
      <c r="F3862" s="253">
        <v>4.80000004172325E-2</v>
      </c>
      <c r="G3862" s="254">
        <f t="shared" si="116"/>
        <v>0</v>
      </c>
      <c r="H3862" s="255"/>
      <c r="I3862" s="251">
        <v>4.11000028252601E-2</v>
      </c>
      <c r="J3862" s="251">
        <v>4.3800000101327799E-2</v>
      </c>
      <c r="K3862" s="251">
        <v>4.65999990701675E-2</v>
      </c>
      <c r="L3862" s="251">
        <v>5.1399998366832698E-2</v>
      </c>
      <c r="M3862" s="253">
        <v>4.65999990701675E-2</v>
      </c>
      <c r="O3862" s="189">
        <f t="shared" si="117"/>
        <v>44682</v>
      </c>
    </row>
    <row r="3863" spans="1:15" x14ac:dyDescent="0.25">
      <c r="A3863" s="250">
        <v>44704</v>
      </c>
      <c r="B3863" s="251" t="s">
        <v>71</v>
      </c>
      <c r="C3863" s="252">
        <v>4.6300001442432397E-2</v>
      </c>
      <c r="D3863" s="252">
        <v>4.80000004172325E-2</v>
      </c>
      <c r="E3863" s="252">
        <v>5.1399998366832698E-2</v>
      </c>
      <c r="F3863" s="253">
        <v>4.8600003123283303E-2</v>
      </c>
      <c r="G3863" s="254">
        <f t="shared" si="116"/>
        <v>0</v>
      </c>
      <c r="H3863" s="255"/>
      <c r="I3863" s="251">
        <v>4.1500002145767198E-2</v>
      </c>
      <c r="J3863" s="251">
        <v>4.4299997389316503E-2</v>
      </c>
      <c r="K3863" s="251">
        <v>4.7100000083446503E-2</v>
      </c>
      <c r="L3863" s="251">
        <v>5.1899999380111597E-2</v>
      </c>
      <c r="M3863" s="253">
        <v>4.7100000083446503E-2</v>
      </c>
      <c r="O3863" s="189">
        <f t="shared" si="117"/>
        <v>44682</v>
      </c>
    </row>
    <row r="3864" spans="1:15" x14ac:dyDescent="0.25">
      <c r="A3864" s="250">
        <v>44705</v>
      </c>
      <c r="B3864" s="251" t="s">
        <v>71</v>
      </c>
      <c r="C3864" s="252">
        <v>4.5200001448392799E-2</v>
      </c>
      <c r="D3864" s="252">
        <v>4.6999998390674501E-2</v>
      </c>
      <c r="E3864" s="252">
        <v>5.0500001758337E-2</v>
      </c>
      <c r="F3864" s="253">
        <v>4.7600001096725401E-2</v>
      </c>
      <c r="G3864" s="254">
        <f t="shared" si="116"/>
        <v>0</v>
      </c>
      <c r="H3864" s="255"/>
      <c r="I3864" s="251">
        <v>4.0599998086690903E-2</v>
      </c>
      <c r="J3864" s="251">
        <v>4.32999990880489E-2</v>
      </c>
      <c r="K3864" s="251">
        <v>4.6100001782178802E-2</v>
      </c>
      <c r="L3864" s="251">
        <v>5.09999990463256E-2</v>
      </c>
      <c r="M3864" s="253">
        <v>4.6199999749660402E-2</v>
      </c>
      <c r="O3864" s="189">
        <f t="shared" si="117"/>
        <v>44682</v>
      </c>
    </row>
    <row r="3865" spans="1:15" x14ac:dyDescent="0.25">
      <c r="A3865" s="250">
        <v>44706</v>
      </c>
      <c r="B3865" s="251" t="s">
        <v>71</v>
      </c>
      <c r="C3865" s="252">
        <v>4.4799998402595499E-2</v>
      </c>
      <c r="D3865" s="252">
        <v>4.65999990701675E-2</v>
      </c>
      <c r="E3865" s="252">
        <v>5.0000000745057997E-2</v>
      </c>
      <c r="F3865" s="253">
        <v>4.7100000083446503E-2</v>
      </c>
      <c r="G3865" s="254">
        <f t="shared" si="116"/>
        <v>0</v>
      </c>
      <c r="H3865" s="255"/>
      <c r="I3865" s="251">
        <v>4.0100000798702198E-2</v>
      </c>
      <c r="J3865" s="251">
        <v>4.2800001800060203E-2</v>
      </c>
      <c r="K3865" s="251">
        <v>4.5600000768899897E-2</v>
      </c>
      <c r="L3865" s="251">
        <v>5.0400000065565102E-2</v>
      </c>
      <c r="M3865" s="253">
        <v>4.5600000768899897E-2</v>
      </c>
      <c r="O3865" s="189">
        <f t="shared" si="117"/>
        <v>44682</v>
      </c>
    </row>
    <row r="3866" spans="1:15" x14ac:dyDescent="0.25">
      <c r="A3866" s="250">
        <v>44707</v>
      </c>
      <c r="B3866" s="251" t="s">
        <v>71</v>
      </c>
      <c r="C3866" s="252">
        <v>4.39999997615814E-2</v>
      </c>
      <c r="D3866" s="252">
        <v>4.6199999749660402E-2</v>
      </c>
      <c r="E3866" s="252">
        <v>4.9699999392032602E-2</v>
      </c>
      <c r="F3866" s="253">
        <v>4.65999990701675E-2</v>
      </c>
      <c r="G3866" s="254">
        <f t="shared" si="116"/>
        <v>0</v>
      </c>
      <c r="H3866" s="255"/>
      <c r="I3866" s="251">
        <v>3.9799999445676797E-2</v>
      </c>
      <c r="J3866" s="251">
        <v>4.2199999094009399E-2</v>
      </c>
      <c r="K3866" s="251">
        <v>4.5200001448392799E-2</v>
      </c>
      <c r="L3866" s="251">
        <v>5.0000000745057997E-2</v>
      </c>
      <c r="M3866" s="253">
        <v>4.5200001448392799E-2</v>
      </c>
      <c r="O3866" s="189">
        <f t="shared" si="117"/>
        <v>44682</v>
      </c>
    </row>
    <row r="3867" spans="1:15" x14ac:dyDescent="0.25">
      <c r="A3867" s="250">
        <v>44708</v>
      </c>
      <c r="B3867" s="251" t="s">
        <v>71</v>
      </c>
      <c r="C3867" s="252">
        <v>4.39999997615814E-2</v>
      </c>
      <c r="D3867" s="252">
        <v>4.6199999749660402E-2</v>
      </c>
      <c r="E3867" s="252">
        <v>4.9699999392032602E-2</v>
      </c>
      <c r="F3867" s="253">
        <v>4.65999990701675E-2</v>
      </c>
      <c r="G3867" s="254">
        <f t="shared" si="116"/>
        <v>0</v>
      </c>
      <c r="H3867" s="255"/>
      <c r="I3867" s="251">
        <v>3.9500001817941603E-2</v>
      </c>
      <c r="J3867" s="251">
        <v>4.2100001126527703E-2</v>
      </c>
      <c r="K3867" s="251">
        <v>4.5200001448392799E-2</v>
      </c>
      <c r="L3867" s="251">
        <v>5.0000000745057997E-2</v>
      </c>
      <c r="M3867" s="253">
        <v>4.5100003480911199E-2</v>
      </c>
      <c r="O3867" s="189">
        <f t="shared" si="117"/>
        <v>44682</v>
      </c>
    </row>
    <row r="3868" spans="1:15" x14ac:dyDescent="0.25">
      <c r="A3868" s="250">
        <v>44712</v>
      </c>
      <c r="B3868" s="251" t="s">
        <v>71</v>
      </c>
      <c r="C3868" s="252">
        <v>4.4199999421834897E-2</v>
      </c>
      <c r="D3868" s="252">
        <v>4.6500001102685901E-2</v>
      </c>
      <c r="E3868" s="252">
        <v>5.0100002437829902E-2</v>
      </c>
      <c r="F3868" s="253">
        <v>4.6900000423192902E-2</v>
      </c>
      <c r="G3868" s="254">
        <f t="shared" si="116"/>
        <v>0</v>
      </c>
      <c r="H3868" s="255"/>
      <c r="I3868" s="251">
        <v>3.9999999105930301E-2</v>
      </c>
      <c r="J3868" s="251">
        <v>4.2500000447034801E-2</v>
      </c>
      <c r="K3868" s="251">
        <v>4.5500002801418298E-2</v>
      </c>
      <c r="L3868" s="251">
        <v>5.0300002098083399E-2</v>
      </c>
      <c r="M3868" s="253">
        <v>4.5400001108646303E-2</v>
      </c>
      <c r="O3868" s="189">
        <f t="shared" si="117"/>
        <v>44682</v>
      </c>
    </row>
    <row r="3869" spans="1:15" x14ac:dyDescent="0.25">
      <c r="A3869" s="250">
        <v>44713</v>
      </c>
      <c r="B3869" s="251" t="s">
        <v>71</v>
      </c>
      <c r="C3869" s="252">
        <v>4.4299997389316503E-2</v>
      </c>
      <c r="D3869" s="252">
        <v>4.6399999409914003E-2</v>
      </c>
      <c r="E3869" s="252">
        <v>5.0100002437829902E-2</v>
      </c>
      <c r="F3869" s="253">
        <v>4.6900000423192902E-2</v>
      </c>
      <c r="G3869" s="254">
        <f t="shared" si="116"/>
        <v>0</v>
      </c>
      <c r="H3869" s="255"/>
      <c r="I3869" s="251">
        <v>4.0199998766183798E-2</v>
      </c>
      <c r="J3869" s="251">
        <v>4.2500000447034801E-2</v>
      </c>
      <c r="K3869" s="251">
        <v>4.5400001108646303E-2</v>
      </c>
      <c r="L3869" s="251">
        <v>5.0200000405311501E-2</v>
      </c>
      <c r="M3869" s="253">
        <v>4.5400001108646303E-2</v>
      </c>
      <c r="O3869" s="189">
        <f t="shared" si="117"/>
        <v>44713</v>
      </c>
    </row>
    <row r="3870" spans="1:15" x14ac:dyDescent="0.25">
      <c r="A3870" s="250">
        <v>44714</v>
      </c>
      <c r="B3870" s="251" t="s">
        <v>71</v>
      </c>
      <c r="C3870" s="252">
        <v>4.4199999421834897E-2</v>
      </c>
      <c r="D3870" s="252">
        <v>4.6300001442432397E-2</v>
      </c>
      <c r="E3870" s="252">
        <v>5.0000000745057997E-2</v>
      </c>
      <c r="F3870" s="253">
        <v>4.6799998730420997E-2</v>
      </c>
      <c r="G3870" s="254">
        <f t="shared" si="116"/>
        <v>0</v>
      </c>
      <c r="H3870" s="255"/>
      <c r="I3870" s="251">
        <v>4.0199998766183798E-2</v>
      </c>
      <c r="J3870" s="251">
        <v>4.2500000447034801E-2</v>
      </c>
      <c r="K3870" s="251">
        <v>4.5400001108646303E-2</v>
      </c>
      <c r="L3870" s="251">
        <v>5.0200000405311501E-2</v>
      </c>
      <c r="M3870" s="253">
        <v>4.5400001108646303E-2</v>
      </c>
      <c r="O3870" s="189">
        <f t="shared" si="117"/>
        <v>44713</v>
      </c>
    </row>
    <row r="3871" spans="1:15" x14ac:dyDescent="0.25">
      <c r="A3871" s="250">
        <v>44715</v>
      </c>
      <c r="B3871" s="251" t="s">
        <v>71</v>
      </c>
      <c r="C3871" s="252">
        <v>4.4299997389316503E-2</v>
      </c>
      <c r="D3871" s="252">
        <v>4.65999990701675E-2</v>
      </c>
      <c r="E3871" s="252">
        <v>5.0300002098083399E-2</v>
      </c>
      <c r="F3871" s="253">
        <v>4.7100000083446503E-2</v>
      </c>
      <c r="G3871" s="254">
        <f t="shared" si="116"/>
        <v>0</v>
      </c>
      <c r="H3871" s="255"/>
      <c r="I3871" s="251">
        <v>4.0599998086690903E-2</v>
      </c>
      <c r="J3871" s="251">
        <v>4.2700000107288298E-2</v>
      </c>
      <c r="K3871" s="251">
        <v>4.5700002461671801E-2</v>
      </c>
      <c r="L3871" s="251">
        <v>5.0500001758337E-2</v>
      </c>
      <c r="M3871" s="253">
        <v>4.5700002461671801E-2</v>
      </c>
      <c r="O3871" s="189">
        <f t="shared" si="117"/>
        <v>44713</v>
      </c>
    </row>
    <row r="3872" spans="1:15" x14ac:dyDescent="0.25">
      <c r="A3872" s="250">
        <v>44718</v>
      </c>
      <c r="B3872" s="251" t="s">
        <v>71</v>
      </c>
      <c r="C3872" s="252">
        <v>4.5100003480911199E-2</v>
      </c>
      <c r="D3872" s="252">
        <v>4.7399997711181599E-2</v>
      </c>
      <c r="E3872" s="252">
        <v>5.0900001078844001E-2</v>
      </c>
      <c r="F3872" s="253">
        <v>4.7800000756978898E-2</v>
      </c>
      <c r="G3872" s="254">
        <f t="shared" si="116"/>
        <v>0</v>
      </c>
      <c r="H3872" s="255"/>
      <c r="I3872" s="251">
        <v>4.14000004529953E-2</v>
      </c>
      <c r="J3872" s="251">
        <v>4.3499998748302397E-2</v>
      </c>
      <c r="K3872" s="251">
        <v>4.6500001102685901E-2</v>
      </c>
      <c r="L3872" s="251">
        <v>5.1199998706579201E-2</v>
      </c>
      <c r="M3872" s="253">
        <v>4.6500001102685901E-2</v>
      </c>
      <c r="O3872" s="189">
        <f t="shared" si="117"/>
        <v>44713</v>
      </c>
    </row>
    <row r="3873" spans="1:15" x14ac:dyDescent="0.25">
      <c r="A3873" s="250">
        <v>44719</v>
      </c>
      <c r="B3873" s="251" t="s">
        <v>71</v>
      </c>
      <c r="C3873" s="252">
        <v>4.449999704957E-2</v>
      </c>
      <c r="D3873" s="252">
        <v>4.6700000762939398E-2</v>
      </c>
      <c r="E3873" s="252">
        <v>5.0200000405311501E-2</v>
      </c>
      <c r="F3873" s="253">
        <v>4.7100000083446503E-2</v>
      </c>
      <c r="G3873" s="254">
        <f t="shared" si="116"/>
        <v>0</v>
      </c>
      <c r="H3873" s="255"/>
      <c r="I3873" s="251">
        <v>4.0599998086690903E-2</v>
      </c>
      <c r="J3873" s="251">
        <v>4.2899999767541802E-2</v>
      </c>
      <c r="K3873" s="251">
        <v>4.5800000429153401E-2</v>
      </c>
      <c r="L3873" s="251">
        <v>5.0500001758337E-2</v>
      </c>
      <c r="M3873" s="253">
        <v>4.5800000429153401E-2</v>
      </c>
      <c r="O3873" s="189">
        <f t="shared" si="117"/>
        <v>44713</v>
      </c>
    </row>
    <row r="3874" spans="1:15" x14ac:dyDescent="0.25">
      <c r="A3874" s="250">
        <v>44720</v>
      </c>
      <c r="B3874" s="251" t="s">
        <v>71</v>
      </c>
      <c r="C3874" s="252">
        <v>4.5000001788139302E-2</v>
      </c>
      <c r="D3874" s="252">
        <v>4.7199998050928102E-2</v>
      </c>
      <c r="E3874" s="252">
        <v>5.0700001418590497E-2</v>
      </c>
      <c r="F3874" s="253">
        <v>4.7600001096725401E-2</v>
      </c>
      <c r="G3874" s="254">
        <f t="shared" si="116"/>
        <v>0</v>
      </c>
      <c r="H3874" s="255"/>
      <c r="I3874" s="251">
        <v>4.1300002485513597E-2</v>
      </c>
      <c r="J3874" s="251">
        <v>4.3400000780820798E-2</v>
      </c>
      <c r="K3874" s="251">
        <v>4.6300001442432397E-2</v>
      </c>
      <c r="L3874" s="251">
        <v>5.09999990463256E-2</v>
      </c>
      <c r="M3874" s="253">
        <v>4.6300001442432397E-2</v>
      </c>
      <c r="O3874" s="189">
        <f t="shared" si="117"/>
        <v>44713</v>
      </c>
    </row>
    <row r="3875" spans="1:15" x14ac:dyDescent="0.25">
      <c r="A3875" s="250">
        <v>44721</v>
      </c>
      <c r="B3875" s="251" t="s">
        <v>71</v>
      </c>
      <c r="C3875" s="252">
        <v>4.5100003480911199E-2</v>
      </c>
      <c r="D3875" s="252">
        <v>4.72999997437E-2</v>
      </c>
      <c r="E3875" s="252">
        <v>5.0700001418590497E-2</v>
      </c>
      <c r="F3875" s="253">
        <v>4.7699999064207001E-2</v>
      </c>
      <c r="G3875" s="254">
        <f t="shared" si="116"/>
        <v>0</v>
      </c>
      <c r="H3875" s="255"/>
      <c r="I3875" s="251">
        <v>4.14000004529953E-2</v>
      </c>
      <c r="J3875" s="251">
        <v>4.3499998748302397E-2</v>
      </c>
      <c r="K3875" s="251">
        <v>4.6399999409914003E-2</v>
      </c>
      <c r="L3875" s="251">
        <v>5.1100000739097498E-2</v>
      </c>
      <c r="M3875" s="253">
        <v>4.6399999409914003E-2</v>
      </c>
      <c r="O3875" s="189">
        <f t="shared" si="117"/>
        <v>44713</v>
      </c>
    </row>
    <row r="3876" spans="1:15" x14ac:dyDescent="0.25">
      <c r="A3876" s="250">
        <v>44722</v>
      </c>
      <c r="B3876" s="251" t="s">
        <v>71</v>
      </c>
      <c r="C3876" s="252">
        <v>4.5699999999999998E-2</v>
      </c>
      <c r="D3876" s="252">
        <v>4.7899999999999998E-2</v>
      </c>
      <c r="E3876" s="252">
        <v>5.1400000000000001E-2</v>
      </c>
      <c r="F3876" s="253">
        <v>4.8333333333333332E-2</v>
      </c>
      <c r="G3876" s="254">
        <f t="shared" si="116"/>
        <v>0</v>
      </c>
      <c r="H3876" s="255"/>
      <c r="I3876" s="251"/>
      <c r="J3876" s="251"/>
      <c r="K3876" s="251"/>
      <c r="L3876" s="251"/>
      <c r="M3876" s="253"/>
      <c r="O3876" s="189"/>
    </row>
    <row r="3877" spans="1:15" x14ac:dyDescent="0.25">
      <c r="A3877" s="250">
        <v>44725</v>
      </c>
      <c r="B3877" s="251" t="s">
        <v>71</v>
      </c>
      <c r="C3877" s="252">
        <v>4.7699999999999999E-2</v>
      </c>
      <c r="D3877" s="252">
        <v>4.99E-2</v>
      </c>
      <c r="E3877" s="252">
        <v>5.3499999999999999E-2</v>
      </c>
      <c r="F3877" s="253">
        <v>5.0366666666666664E-2</v>
      </c>
      <c r="G3877" s="254">
        <f t="shared" si="116"/>
        <v>0</v>
      </c>
      <c r="H3877" s="255"/>
      <c r="I3877" s="251"/>
      <c r="J3877" s="251"/>
      <c r="K3877" s="251"/>
      <c r="L3877" s="251"/>
      <c r="M3877" s="253"/>
      <c r="O3877" s="189"/>
    </row>
    <row r="3878" spans="1:15" x14ac:dyDescent="0.25">
      <c r="A3878" s="250">
        <v>44726</v>
      </c>
      <c r="B3878" s="251" t="s">
        <v>71</v>
      </c>
      <c r="C3878" s="252">
        <v>4.8399999999999999E-2</v>
      </c>
      <c r="D3878" s="252">
        <v>5.0599999999999999E-2</v>
      </c>
      <c r="E3878" s="252">
        <v>5.4100000000000002E-2</v>
      </c>
      <c r="F3878" s="253">
        <v>5.103333333333334E-2</v>
      </c>
      <c r="G3878" s="254">
        <f t="shared" si="116"/>
        <v>0</v>
      </c>
      <c r="H3878" s="255"/>
      <c r="I3878" s="251"/>
      <c r="J3878" s="251"/>
      <c r="K3878" s="251"/>
      <c r="L3878" s="251"/>
      <c r="M3878" s="253"/>
      <c r="O3878" s="189"/>
    </row>
    <row r="3879" spans="1:15" x14ac:dyDescent="0.25">
      <c r="A3879" s="250">
        <v>44727</v>
      </c>
      <c r="B3879" s="251" t="s">
        <v>71</v>
      </c>
      <c r="C3879" s="252">
        <v>4.8099999999999997E-2</v>
      </c>
      <c r="D3879" s="252">
        <v>5.0200000000000002E-2</v>
      </c>
      <c r="E3879" s="252">
        <v>5.3699999999999998E-2</v>
      </c>
      <c r="F3879" s="253">
        <v>5.0700000000000002E-2</v>
      </c>
      <c r="G3879" s="254">
        <f t="shared" si="116"/>
        <v>0</v>
      </c>
      <c r="H3879" s="255"/>
      <c r="I3879" s="251">
        <v>4.3900000000000002E-2</v>
      </c>
      <c r="J3879" s="251">
        <v>4.65E-2</v>
      </c>
      <c r="K3879" s="251">
        <v>4.9399999999999999E-2</v>
      </c>
      <c r="L3879" s="251">
        <v>5.4300000000000001E-2</v>
      </c>
      <c r="M3879" s="253">
        <v>4.9399999999999999E-2</v>
      </c>
      <c r="O3879" s="189">
        <f t="shared" ref="O3879:O3942" si="118">DATE(YEAR(A3879),MONTH(A3879),1)</f>
        <v>44713</v>
      </c>
    </row>
    <row r="3880" spans="1:15" x14ac:dyDescent="0.25">
      <c r="A3880" s="250">
        <v>44728</v>
      </c>
      <c r="B3880" s="251" t="s">
        <v>71</v>
      </c>
      <c r="C3880" s="252">
        <v>4.7899999999999998E-2</v>
      </c>
      <c r="D3880" s="252">
        <v>5.0099999999999999E-2</v>
      </c>
      <c r="E3880" s="252">
        <v>5.3499999999999999E-2</v>
      </c>
      <c r="F3880" s="253">
        <v>5.0500000000000003E-2</v>
      </c>
      <c r="G3880" s="254">
        <f t="shared" si="116"/>
        <v>0</v>
      </c>
      <c r="H3880" s="255"/>
      <c r="I3880" s="251">
        <v>4.41E-2</v>
      </c>
      <c r="J3880" s="251">
        <v>4.6399999999999997E-2</v>
      </c>
      <c r="K3880" s="251">
        <v>4.9200000000000001E-2</v>
      </c>
      <c r="L3880" s="251">
        <v>5.4100000000000002E-2</v>
      </c>
      <c r="M3880" s="253">
        <v>4.9299999999999997E-2</v>
      </c>
      <c r="O3880" s="189">
        <f t="shared" si="118"/>
        <v>44713</v>
      </c>
    </row>
    <row r="3881" spans="1:15" x14ac:dyDescent="0.25">
      <c r="A3881" s="250">
        <v>44729</v>
      </c>
      <c r="B3881" s="251" t="s">
        <v>71</v>
      </c>
      <c r="C3881" s="252">
        <v>4.7300000000000002E-2</v>
      </c>
      <c r="D3881" s="252">
        <v>4.9700000000000001E-2</v>
      </c>
      <c r="E3881" s="252">
        <v>5.3499999999999999E-2</v>
      </c>
      <c r="F3881" s="253">
        <v>5.0200000000000002E-2</v>
      </c>
      <c r="G3881" s="254">
        <f t="shared" si="116"/>
        <v>0</v>
      </c>
      <c r="H3881" s="255"/>
      <c r="I3881" s="251">
        <v>4.3200000000000002E-2</v>
      </c>
      <c r="J3881" s="251">
        <v>4.58E-2</v>
      </c>
      <c r="K3881" s="251">
        <v>4.87E-2</v>
      </c>
      <c r="L3881" s="251">
        <v>5.3800000000000001E-2</v>
      </c>
      <c r="M3881" s="253">
        <v>4.8800000000000003E-2</v>
      </c>
      <c r="O3881" s="189">
        <f t="shared" si="118"/>
        <v>44713</v>
      </c>
    </row>
    <row r="3882" spans="1:15" x14ac:dyDescent="0.25">
      <c r="A3882" s="250">
        <v>44733</v>
      </c>
      <c r="B3882" s="251" t="s">
        <v>71</v>
      </c>
      <c r="C3882" s="252">
        <v>4.82E-2</v>
      </c>
      <c r="D3882" s="252">
        <v>5.0299999999999997E-2</v>
      </c>
      <c r="E3882" s="252">
        <v>5.3800000000000001E-2</v>
      </c>
      <c r="F3882" s="253">
        <v>5.0799999999999998E-2</v>
      </c>
      <c r="G3882" s="254">
        <f t="shared" si="116"/>
        <v>0</v>
      </c>
      <c r="H3882" s="255"/>
      <c r="I3882" s="251">
        <v>4.3999999999999997E-2</v>
      </c>
      <c r="J3882" s="251">
        <v>4.6600000000000003E-2</v>
      </c>
      <c r="K3882" s="251">
        <v>4.9399999999999999E-2</v>
      </c>
      <c r="L3882" s="251">
        <v>5.4399999999999997E-2</v>
      </c>
      <c r="M3882" s="253">
        <v>4.9500000000000002E-2</v>
      </c>
      <c r="O3882" s="189">
        <f t="shared" si="118"/>
        <v>44713</v>
      </c>
    </row>
    <row r="3883" spans="1:15" x14ac:dyDescent="0.25">
      <c r="A3883" s="250">
        <v>44734</v>
      </c>
      <c r="B3883" s="251" t="s">
        <v>71</v>
      </c>
      <c r="C3883" s="252">
        <v>4.7199999999999999E-2</v>
      </c>
      <c r="D3883" s="252">
        <v>4.9000000000000002E-2</v>
      </c>
      <c r="E3883" s="252">
        <v>5.2699999999999997E-2</v>
      </c>
      <c r="F3883" s="253">
        <v>4.9599999999999998E-2</v>
      </c>
      <c r="G3883" s="254">
        <f t="shared" si="116"/>
        <v>0</v>
      </c>
      <c r="H3883" s="255"/>
      <c r="I3883" s="251">
        <v>4.2700000000000002E-2</v>
      </c>
      <c r="J3883" s="251">
        <v>4.5400000000000003E-2</v>
      </c>
      <c r="K3883" s="251">
        <v>4.82E-2</v>
      </c>
      <c r="L3883" s="251">
        <v>5.33E-2</v>
      </c>
      <c r="M3883" s="253">
        <v>4.8300000000000003E-2</v>
      </c>
      <c r="O3883" s="189">
        <f t="shared" si="118"/>
        <v>44713</v>
      </c>
    </row>
    <row r="3884" spans="1:15" x14ac:dyDescent="0.25">
      <c r="A3884" s="250">
        <v>44735</v>
      </c>
      <c r="B3884" s="251" t="s">
        <v>71</v>
      </c>
      <c r="C3884" s="252">
        <v>4.6699999999999998E-2</v>
      </c>
      <c r="D3884" s="252">
        <v>4.8599999999999997E-2</v>
      </c>
      <c r="E3884" s="252">
        <v>5.2299999999999999E-2</v>
      </c>
      <c r="F3884" s="253">
        <v>4.9200000000000001E-2</v>
      </c>
      <c r="G3884" s="254">
        <f t="shared" si="116"/>
        <v>0</v>
      </c>
      <c r="H3884" s="255"/>
      <c r="I3884" s="251">
        <v>4.2099999999999999E-2</v>
      </c>
      <c r="J3884" s="251">
        <v>4.4999999999999998E-2</v>
      </c>
      <c r="K3884" s="251">
        <v>4.7699999999999999E-2</v>
      </c>
      <c r="L3884" s="251">
        <v>5.2900000000000003E-2</v>
      </c>
      <c r="M3884" s="253">
        <v>4.7800000000000002E-2</v>
      </c>
      <c r="O3884" s="189">
        <f t="shared" si="118"/>
        <v>44713</v>
      </c>
    </row>
    <row r="3885" spans="1:15" x14ac:dyDescent="0.25">
      <c r="A3885" s="250">
        <v>44736</v>
      </c>
      <c r="B3885" s="251" t="s">
        <v>71</v>
      </c>
      <c r="C3885" s="252">
        <v>4.7300000000000002E-2</v>
      </c>
      <c r="D3885" s="252">
        <v>4.9299999999999997E-2</v>
      </c>
      <c r="E3885" s="252">
        <v>5.2999999999999999E-2</v>
      </c>
      <c r="F3885" s="253">
        <v>4.99E-2</v>
      </c>
      <c r="G3885" s="254">
        <f t="shared" si="116"/>
        <v>0</v>
      </c>
      <c r="H3885" s="255"/>
      <c r="I3885" s="251">
        <v>4.2500000000000003E-2</v>
      </c>
      <c r="J3885" s="251">
        <v>4.5600000000000002E-2</v>
      </c>
      <c r="K3885" s="251">
        <v>4.8399999999999999E-2</v>
      </c>
      <c r="L3885" s="251">
        <v>5.3499999999999999E-2</v>
      </c>
      <c r="M3885" s="253">
        <v>4.8399999999999999E-2</v>
      </c>
      <c r="O3885" s="189">
        <f t="shared" si="118"/>
        <v>44713</v>
      </c>
    </row>
    <row r="3886" spans="1:15" x14ac:dyDescent="0.25">
      <c r="A3886" s="250">
        <v>44739</v>
      </c>
      <c r="B3886" s="251" t="s">
        <v>71</v>
      </c>
      <c r="C3886" s="252">
        <v>4.7800000000000002E-2</v>
      </c>
      <c r="D3886" s="252">
        <v>4.9700000000000001E-2</v>
      </c>
      <c r="E3886" s="252">
        <v>5.33E-2</v>
      </c>
      <c r="F3886" s="253">
        <v>5.0299999999999997E-2</v>
      </c>
      <c r="G3886" s="254">
        <f t="shared" si="116"/>
        <v>0</v>
      </c>
      <c r="H3886" s="255"/>
      <c r="I3886" s="251">
        <v>4.2900000000000001E-2</v>
      </c>
      <c r="J3886" s="251">
        <v>4.5900000000000003E-2</v>
      </c>
      <c r="K3886" s="251">
        <v>4.8800000000000003E-2</v>
      </c>
      <c r="L3886" s="251">
        <v>5.3900000000000003E-2</v>
      </c>
      <c r="M3886" s="253">
        <v>4.8800000000000003E-2</v>
      </c>
      <c r="O3886" s="189">
        <f t="shared" si="118"/>
        <v>44713</v>
      </c>
    </row>
    <row r="3887" spans="1:15" x14ac:dyDescent="0.25">
      <c r="A3887" s="250">
        <v>44740</v>
      </c>
      <c r="B3887" s="251" t="s">
        <v>71</v>
      </c>
      <c r="C3887" s="252">
        <v>4.7899999999999998E-2</v>
      </c>
      <c r="D3887" s="252">
        <v>4.99E-2</v>
      </c>
      <c r="E3887" s="252">
        <v>5.3499999999999999E-2</v>
      </c>
      <c r="F3887" s="253">
        <v>5.04E-2</v>
      </c>
      <c r="G3887" s="254">
        <f t="shared" si="116"/>
        <v>0</v>
      </c>
      <c r="H3887" s="255"/>
      <c r="I3887" s="251">
        <v>4.2999999999999997E-2</v>
      </c>
      <c r="J3887" s="251">
        <v>4.6100000000000002E-2</v>
      </c>
      <c r="K3887" s="251">
        <v>4.9000000000000002E-2</v>
      </c>
      <c r="L3887" s="251">
        <v>5.4199999999999998E-2</v>
      </c>
      <c r="M3887" s="253">
        <v>4.9000000000000002E-2</v>
      </c>
      <c r="O3887" s="189">
        <f t="shared" si="118"/>
        <v>44713</v>
      </c>
    </row>
    <row r="3888" spans="1:15" x14ac:dyDescent="0.25">
      <c r="A3888" s="250">
        <v>44741</v>
      </c>
      <c r="B3888" s="251" t="s">
        <v>71</v>
      </c>
      <c r="C3888" s="252">
        <v>4.6899999999999997E-2</v>
      </c>
      <c r="D3888" s="252">
        <v>4.9000000000000002E-2</v>
      </c>
      <c r="E3888" s="252">
        <v>5.28E-2</v>
      </c>
      <c r="F3888" s="253">
        <v>4.9599999999999998E-2</v>
      </c>
      <c r="G3888" s="254">
        <f t="shared" si="116"/>
        <v>0</v>
      </c>
      <c r="H3888" s="255"/>
      <c r="I3888" s="251">
        <v>4.2099999999999999E-2</v>
      </c>
      <c r="J3888" s="251">
        <v>4.5199999999999997E-2</v>
      </c>
      <c r="K3888" s="251">
        <v>4.8099999999999997E-2</v>
      </c>
      <c r="L3888" s="251">
        <v>5.3400000000000003E-2</v>
      </c>
      <c r="M3888" s="253">
        <v>4.82E-2</v>
      </c>
      <c r="O3888" s="189">
        <f t="shared" si="118"/>
        <v>44713</v>
      </c>
    </row>
    <row r="3889" spans="1:15" x14ac:dyDescent="0.25">
      <c r="A3889" s="250">
        <v>44743</v>
      </c>
      <c r="B3889" s="251" t="s">
        <v>71</v>
      </c>
      <c r="C3889" s="252">
        <v>4.6600000000000003E-2</v>
      </c>
      <c r="D3889" s="252">
        <v>4.8500000000000001E-2</v>
      </c>
      <c r="E3889" s="252">
        <v>5.2299999999999999E-2</v>
      </c>
      <c r="F3889" s="253">
        <v>4.9099999999999998E-2</v>
      </c>
      <c r="G3889" s="254">
        <f t="shared" si="116"/>
        <v>0</v>
      </c>
      <c r="H3889" s="255"/>
      <c r="I3889" s="251">
        <v>4.2599999999999999E-2</v>
      </c>
      <c r="J3889" s="251">
        <v>4.4699999999999997E-2</v>
      </c>
      <c r="K3889" s="251">
        <v>4.7699999999999999E-2</v>
      </c>
      <c r="L3889" s="251">
        <v>5.2999999999999999E-2</v>
      </c>
      <c r="M3889" s="253">
        <v>4.7800000000000002E-2</v>
      </c>
      <c r="O3889" s="189">
        <f t="shared" si="118"/>
        <v>44743</v>
      </c>
    </row>
    <row r="3890" spans="1:15" x14ac:dyDescent="0.25">
      <c r="A3890" s="250">
        <v>44747</v>
      </c>
      <c r="B3890" s="251" t="s">
        <v>71</v>
      </c>
      <c r="C3890" s="252">
        <v>4.5999999999999999E-2</v>
      </c>
      <c r="D3890" s="252">
        <v>4.7699999999999999E-2</v>
      </c>
      <c r="E3890" s="252">
        <v>5.16E-2</v>
      </c>
      <c r="F3890" s="253">
        <v>4.8399999999999999E-2</v>
      </c>
      <c r="G3890" s="254">
        <f t="shared" si="116"/>
        <v>0</v>
      </c>
      <c r="H3890" s="255"/>
      <c r="I3890" s="251">
        <v>4.1200000000000001E-2</v>
      </c>
      <c r="J3890" s="251">
        <v>4.3999999999999997E-2</v>
      </c>
      <c r="K3890" s="251">
        <v>4.6800000000000001E-2</v>
      </c>
      <c r="L3890" s="251">
        <v>5.2299999999999999E-2</v>
      </c>
      <c r="M3890" s="253">
        <v>4.7E-2</v>
      </c>
      <c r="O3890" s="189">
        <f t="shared" si="118"/>
        <v>44743</v>
      </c>
    </row>
    <row r="3891" spans="1:15" x14ac:dyDescent="0.25">
      <c r="A3891" s="250">
        <v>44748</v>
      </c>
      <c r="B3891" s="251" t="s">
        <v>71</v>
      </c>
      <c r="C3891" s="252">
        <v>4.6600000000000003E-2</v>
      </c>
      <c r="D3891" s="252">
        <v>4.87E-2</v>
      </c>
      <c r="E3891" s="252">
        <v>5.2499999999999998E-2</v>
      </c>
      <c r="F3891" s="253">
        <v>4.9299999999999997E-2</v>
      </c>
      <c r="G3891" s="254">
        <f t="shared" si="116"/>
        <v>0</v>
      </c>
      <c r="H3891" s="255"/>
      <c r="I3891" s="251">
        <v>4.1700000000000001E-2</v>
      </c>
      <c r="J3891" s="251">
        <v>4.4699999999999997E-2</v>
      </c>
      <c r="K3891" s="251">
        <v>4.7699999999999999E-2</v>
      </c>
      <c r="L3891" s="251">
        <v>5.3199999999999997E-2</v>
      </c>
      <c r="M3891" s="253">
        <v>4.7800000000000002E-2</v>
      </c>
      <c r="O3891" s="189">
        <f t="shared" si="118"/>
        <v>44743</v>
      </c>
    </row>
    <row r="3892" spans="1:15" x14ac:dyDescent="0.25">
      <c r="A3892" s="250">
        <v>44749</v>
      </c>
      <c r="B3892" s="251" t="s">
        <v>71</v>
      </c>
      <c r="C3892" s="252">
        <v>4.7100000000000003E-2</v>
      </c>
      <c r="D3892" s="252">
        <v>4.9200002E-2</v>
      </c>
      <c r="E3892" s="252">
        <v>5.2800002999999998E-2</v>
      </c>
      <c r="F3892" s="253">
        <v>4.9700000000000001E-2</v>
      </c>
      <c r="G3892" s="254">
        <f t="shared" si="116"/>
        <v>0</v>
      </c>
      <c r="H3892" s="255"/>
      <c r="I3892" s="251">
        <v>4.1999999433755798E-2</v>
      </c>
      <c r="J3892" s="251">
        <v>4.4999999999999998E-2</v>
      </c>
      <c r="K3892" s="251">
        <v>4.8000000000000001E-2</v>
      </c>
      <c r="L3892" s="251">
        <v>5.3400002000000002E-2</v>
      </c>
      <c r="M3892" s="253">
        <v>4.8099999999999997E-2</v>
      </c>
      <c r="O3892" s="189">
        <f t="shared" si="118"/>
        <v>44743</v>
      </c>
    </row>
    <row r="3893" spans="1:15" x14ac:dyDescent="0.25">
      <c r="A3893" s="250">
        <v>44750</v>
      </c>
      <c r="B3893" s="251" t="s">
        <v>71</v>
      </c>
      <c r="C3893" s="252">
        <v>4.7699999999999999E-2</v>
      </c>
      <c r="D3893" s="252">
        <v>4.9799999999999997E-2</v>
      </c>
      <c r="E3893" s="252">
        <v>5.3400002000000002E-2</v>
      </c>
      <c r="F3893" s="253">
        <v>5.0300002000000003E-2</v>
      </c>
      <c r="G3893" s="254">
        <f t="shared" si="116"/>
        <v>0</v>
      </c>
      <c r="H3893" s="255"/>
      <c r="I3893" s="251">
        <v>4.2300000786781297E-2</v>
      </c>
      <c r="J3893" s="251">
        <v>4.5600000000000002E-2</v>
      </c>
      <c r="K3893" s="251">
        <v>4.8600003000000003E-2</v>
      </c>
      <c r="L3893" s="251">
        <v>5.3999999999999999E-2</v>
      </c>
      <c r="M3893" s="253">
        <v>4.8600003000000003E-2</v>
      </c>
      <c r="O3893" s="189">
        <f t="shared" si="118"/>
        <v>44743</v>
      </c>
    </row>
    <row r="3894" spans="1:15" x14ac:dyDescent="0.25">
      <c r="A3894" s="250">
        <v>44753</v>
      </c>
      <c r="B3894" s="251" t="s">
        <v>71</v>
      </c>
      <c r="C3894" s="252">
        <v>4.6800000000000001E-2</v>
      </c>
      <c r="D3894" s="252">
        <v>4.8899997000000001E-2</v>
      </c>
      <c r="E3894" s="252">
        <v>5.2499999999999998E-2</v>
      </c>
      <c r="F3894" s="253">
        <v>4.9399999999999999E-2</v>
      </c>
      <c r="G3894" s="254">
        <f t="shared" si="116"/>
        <v>0</v>
      </c>
      <c r="H3894" s="255"/>
      <c r="I3894" s="251">
        <v>4.11000028252601E-2</v>
      </c>
      <c r="J3894" s="251">
        <v>4.4699996999999998E-2</v>
      </c>
      <c r="K3894" s="251">
        <v>4.7600000000000003E-2</v>
      </c>
      <c r="L3894" s="251">
        <v>5.3100000000000001E-2</v>
      </c>
      <c r="M3894" s="253">
        <v>4.7699999999999999E-2</v>
      </c>
      <c r="O3894" s="189">
        <f t="shared" si="118"/>
        <v>44743</v>
      </c>
    </row>
    <row r="3895" spans="1:15" x14ac:dyDescent="0.25">
      <c r="A3895" s="250">
        <v>44754</v>
      </c>
      <c r="B3895" s="251" t="s">
        <v>71</v>
      </c>
      <c r="C3895" s="252">
        <v>4.6300000000000001E-2</v>
      </c>
      <c r="D3895" s="252">
        <v>4.8399999999999999E-2</v>
      </c>
      <c r="E3895" s="252">
        <v>5.21E-2</v>
      </c>
      <c r="F3895" s="253">
        <v>4.8899999999999999E-2</v>
      </c>
      <c r="G3895" s="254">
        <f t="shared" si="116"/>
        <v>0</v>
      </c>
      <c r="H3895" s="255"/>
      <c r="I3895" s="251">
        <v>4.1300000000000003E-2</v>
      </c>
      <c r="J3895" s="251">
        <v>4.4299999999999999E-2</v>
      </c>
      <c r="K3895" s="251">
        <v>4.7199999999999999E-2</v>
      </c>
      <c r="L3895" s="251">
        <v>5.2699999999999997E-2</v>
      </c>
      <c r="M3895" s="253">
        <v>4.7300000000000002E-2</v>
      </c>
      <c r="O3895" s="189">
        <f t="shared" si="118"/>
        <v>44743</v>
      </c>
    </row>
    <row r="3896" spans="1:15" x14ac:dyDescent="0.25">
      <c r="A3896" s="250">
        <v>44755</v>
      </c>
      <c r="B3896" s="251" t="s">
        <v>71</v>
      </c>
      <c r="C3896" s="252">
        <v>4.5999999999999999E-2</v>
      </c>
      <c r="D3896" s="252">
        <v>4.7699999999999999E-2</v>
      </c>
      <c r="E3896" s="252">
        <v>5.1799999999999999E-2</v>
      </c>
      <c r="F3896" s="253">
        <v>4.8500000000000001E-2</v>
      </c>
      <c r="G3896" s="254">
        <f t="shared" si="116"/>
        <v>0</v>
      </c>
      <c r="I3896" s="251">
        <v>4.0599999999999997E-2</v>
      </c>
      <c r="J3896" s="251">
        <v>4.3900000000000002E-2</v>
      </c>
      <c r="K3896" s="251">
        <v>4.6600000000000003E-2</v>
      </c>
      <c r="L3896" s="251">
        <v>5.2299999999999999E-2</v>
      </c>
      <c r="M3896" s="253">
        <v>4.6899999999999997E-2</v>
      </c>
      <c r="O3896" s="189">
        <f t="shared" si="118"/>
        <v>44743</v>
      </c>
    </row>
    <row r="3897" spans="1:15" x14ac:dyDescent="0.25">
      <c r="A3897" s="250">
        <v>44756</v>
      </c>
      <c r="B3897" s="251" t="s">
        <v>71</v>
      </c>
      <c r="C3897" s="251">
        <v>4.6100000000000002E-2</v>
      </c>
      <c r="D3897" s="251">
        <v>4.8099999999999997E-2</v>
      </c>
      <c r="E3897" s="251">
        <v>5.21E-2</v>
      </c>
      <c r="F3897" s="253">
        <v>4.8800003000000002E-2</v>
      </c>
      <c r="G3897" s="254">
        <f t="shared" si="116"/>
        <v>0</v>
      </c>
      <c r="I3897" s="251">
        <v>4.0900003165006603E-2</v>
      </c>
      <c r="J3897" s="251">
        <v>4.4099998000000001E-2</v>
      </c>
      <c r="K3897" s="251">
        <v>4.7E-2</v>
      </c>
      <c r="L3897" s="251">
        <v>5.2699997999999998E-2</v>
      </c>
      <c r="M3897" s="253">
        <v>4.7199998E-2</v>
      </c>
      <c r="O3897" s="189">
        <f t="shared" si="118"/>
        <v>44743</v>
      </c>
    </row>
    <row r="3898" spans="1:15" x14ac:dyDescent="0.25">
      <c r="A3898" s="250">
        <v>44757</v>
      </c>
      <c r="B3898" s="251" t="s">
        <v>71</v>
      </c>
      <c r="C3898" s="251">
        <v>4.58E-2</v>
      </c>
      <c r="D3898" s="251">
        <v>4.7899999999999998E-2</v>
      </c>
      <c r="E3898" s="251">
        <v>5.1799999999999999E-2</v>
      </c>
      <c r="F3898" s="253">
        <v>4.8500000000000001E-2</v>
      </c>
      <c r="G3898" s="254">
        <f t="shared" si="116"/>
        <v>0</v>
      </c>
      <c r="I3898" s="251">
        <v>4.07E-2</v>
      </c>
      <c r="J3898" s="251">
        <v>4.3700000000000003E-2</v>
      </c>
      <c r="K3898" s="251">
        <v>4.6699999999999998E-2</v>
      </c>
      <c r="L3898" s="251">
        <v>5.2299999999999999E-2</v>
      </c>
      <c r="M3898" s="253">
        <v>4.6899999999999997E-2</v>
      </c>
      <c r="O3898" s="189">
        <f t="shared" si="118"/>
        <v>44743</v>
      </c>
    </row>
    <row r="3899" spans="1:15" x14ac:dyDescent="0.25">
      <c r="A3899" s="105">
        <v>44760</v>
      </c>
      <c r="B3899" s="251" t="s">
        <v>71</v>
      </c>
      <c r="C3899" s="251">
        <v>4.5900000000000003E-2</v>
      </c>
      <c r="D3899" s="251">
        <v>4.8000000000000001E-2</v>
      </c>
      <c r="E3899" s="251">
        <v>5.1799999999999999E-2</v>
      </c>
      <c r="F3899" s="253">
        <v>4.8599999999999997E-2</v>
      </c>
      <c r="G3899" s="254">
        <f t="shared" si="116"/>
        <v>0</v>
      </c>
      <c r="I3899" s="251">
        <v>4.07E-2</v>
      </c>
      <c r="J3899" s="251">
        <v>4.3799999999999999E-2</v>
      </c>
      <c r="K3899" s="251">
        <v>4.6800000000000001E-2</v>
      </c>
      <c r="L3899" s="251">
        <v>5.2400000000000002E-2</v>
      </c>
      <c r="M3899" s="253">
        <v>4.6899999999999997E-2</v>
      </c>
      <c r="O3899" s="189">
        <f t="shared" si="118"/>
        <v>44743</v>
      </c>
    </row>
    <row r="3900" spans="1:15" x14ac:dyDescent="0.25">
      <c r="A3900" s="105">
        <v>44761</v>
      </c>
      <c r="B3900" s="251" t="s">
        <v>71</v>
      </c>
      <c r="C3900" s="251">
        <v>4.6300000000000001E-2</v>
      </c>
      <c r="D3900" s="251">
        <v>4.8499998000000002E-2</v>
      </c>
      <c r="E3900" s="251">
        <v>5.21E-2</v>
      </c>
      <c r="F3900" s="253">
        <v>4.9000002000000001E-2</v>
      </c>
      <c r="G3900" s="254">
        <f t="shared" si="116"/>
        <v>0</v>
      </c>
      <c r="I3900" s="251">
        <v>4.11000028252601E-2</v>
      </c>
      <c r="J3900" s="251">
        <v>4.4200000000000003E-2</v>
      </c>
      <c r="K3900" s="251">
        <v>4.7199998E-2</v>
      </c>
      <c r="L3900" s="251">
        <v>5.2699997999999998E-2</v>
      </c>
      <c r="M3900" s="253">
        <v>4.7300000000000002E-2</v>
      </c>
      <c r="O3900" s="189">
        <f t="shared" si="118"/>
        <v>44743</v>
      </c>
    </row>
    <row r="3901" spans="1:15" x14ac:dyDescent="0.25">
      <c r="A3901" s="105">
        <v>44762</v>
      </c>
      <c r="B3901" s="251" t="s">
        <v>71</v>
      </c>
      <c r="C3901" s="251">
        <v>4.58E-2</v>
      </c>
      <c r="D3901" s="251">
        <v>4.82E-2</v>
      </c>
      <c r="E3901" s="251">
        <v>5.1900000000000002E-2</v>
      </c>
      <c r="F3901" s="253">
        <v>4.8600003000000003E-2</v>
      </c>
      <c r="G3901" s="254">
        <f t="shared" si="116"/>
        <v>0</v>
      </c>
      <c r="I3901" s="251">
        <v>4.07999977469444E-2</v>
      </c>
      <c r="J3901" s="251">
        <v>4.3700000000000003E-2</v>
      </c>
      <c r="K3901" s="251">
        <v>4.6899999999999997E-2</v>
      </c>
      <c r="L3901" s="251">
        <v>5.2399996999999997E-2</v>
      </c>
      <c r="M3901" s="253">
        <v>4.6899999999999997E-2</v>
      </c>
      <c r="O3901" s="189">
        <f t="shared" si="118"/>
        <v>44743</v>
      </c>
    </row>
    <row r="3902" spans="1:15" x14ac:dyDescent="0.25">
      <c r="A3902" s="105">
        <v>44763</v>
      </c>
      <c r="B3902" s="251" t="s">
        <v>71</v>
      </c>
      <c r="C3902" s="251">
        <v>4.4999999999999998E-2</v>
      </c>
      <c r="D3902" s="251">
        <v>4.7199999999999999E-2</v>
      </c>
      <c r="E3902" s="251">
        <v>5.0999999999999997E-2</v>
      </c>
      <c r="F3902" s="253">
        <v>4.7699999999999999E-2</v>
      </c>
      <c r="G3902" s="254">
        <f t="shared" si="116"/>
        <v>0</v>
      </c>
      <c r="I3902" s="251">
        <v>3.9699999999999999E-2</v>
      </c>
      <c r="J3902" s="251">
        <v>4.2900000000000001E-2</v>
      </c>
      <c r="K3902" s="251">
        <v>4.5900000000000003E-2</v>
      </c>
      <c r="L3902" s="251">
        <v>5.1400000000000001E-2</v>
      </c>
      <c r="M3902" s="253">
        <v>4.5999999999999999E-2</v>
      </c>
      <c r="O3902" s="189">
        <f t="shared" si="118"/>
        <v>44743</v>
      </c>
    </row>
    <row r="3903" spans="1:15" x14ac:dyDescent="0.25">
      <c r="A3903" s="105">
        <v>44764</v>
      </c>
      <c r="B3903" s="251" t="s">
        <v>71</v>
      </c>
      <c r="C3903" s="251">
        <v>4.3999999999999997E-2</v>
      </c>
      <c r="D3903" s="251">
        <v>4.6399999999999997E-2</v>
      </c>
      <c r="E3903" s="251">
        <v>4.99E-2</v>
      </c>
      <c r="F3903" s="253">
        <v>4.6800000000000001E-2</v>
      </c>
      <c r="G3903" s="254">
        <f t="shared" si="116"/>
        <v>0</v>
      </c>
      <c r="I3903" s="251">
        <v>3.9100000000000003E-2</v>
      </c>
      <c r="J3903" s="251">
        <v>4.19E-2</v>
      </c>
      <c r="K3903" s="251">
        <v>4.5100000000000001E-2</v>
      </c>
      <c r="L3903" s="251">
        <v>5.0500000000000003E-2</v>
      </c>
      <c r="M3903" s="253">
        <v>4.5100000000000001E-2</v>
      </c>
      <c r="O3903" s="189">
        <f t="shared" si="118"/>
        <v>44743</v>
      </c>
    </row>
    <row r="3904" spans="1:15" x14ac:dyDescent="0.25">
      <c r="A3904" s="105">
        <v>44767</v>
      </c>
      <c r="B3904" s="251" t="s">
        <v>71</v>
      </c>
      <c r="C3904" s="251">
        <v>4.4699996999999998E-2</v>
      </c>
      <c r="D3904" s="251">
        <v>4.6899999999999997E-2</v>
      </c>
      <c r="E3904" s="251">
        <v>5.0599999999999999E-2</v>
      </c>
      <c r="F3904" s="253">
        <v>4.7399997999999999E-2</v>
      </c>
      <c r="G3904" s="254">
        <f t="shared" si="116"/>
        <v>0</v>
      </c>
      <c r="I3904" s="251">
        <v>3.97000014781951E-2</v>
      </c>
      <c r="J3904" s="251">
        <v>4.2700000000000002E-2</v>
      </c>
      <c r="K3904" s="251">
        <v>4.58E-2</v>
      </c>
      <c r="L3904" s="251">
        <v>5.1200000000000002E-2</v>
      </c>
      <c r="M3904" s="253">
        <v>4.58E-2</v>
      </c>
      <c r="O3904" s="189">
        <f t="shared" si="118"/>
        <v>44743</v>
      </c>
    </row>
    <row r="3905" spans="1:15" x14ac:dyDescent="0.25">
      <c r="A3905" s="105">
        <v>44768</v>
      </c>
      <c r="B3905" s="251" t="s">
        <v>71</v>
      </c>
      <c r="C3905" s="251">
        <v>4.4499996999999999E-2</v>
      </c>
      <c r="D3905" s="251">
        <v>4.6699999999999998E-2</v>
      </c>
      <c r="E3905" s="251">
        <v>5.04E-2</v>
      </c>
      <c r="F3905" s="253">
        <v>4.7199998E-2</v>
      </c>
      <c r="G3905" s="254">
        <f t="shared" si="116"/>
        <v>0</v>
      </c>
      <c r="I3905" s="251">
        <v>3.9599999785423202E-2</v>
      </c>
      <c r="J3905" s="251">
        <v>4.2799999999999998E-2</v>
      </c>
      <c r="K3905" s="251">
        <v>4.5600000000000002E-2</v>
      </c>
      <c r="L3905" s="251">
        <v>5.0999999999999997E-2</v>
      </c>
      <c r="M3905" s="253">
        <v>4.5700002000000003E-2</v>
      </c>
      <c r="O3905" s="189">
        <f t="shared" si="118"/>
        <v>44743</v>
      </c>
    </row>
    <row r="3906" spans="1:15" x14ac:dyDescent="0.25">
      <c r="A3906" s="105">
        <v>44769</v>
      </c>
      <c r="B3906" s="251" t="s">
        <v>71</v>
      </c>
      <c r="C3906" s="251">
        <v>4.4200000000000003E-2</v>
      </c>
      <c r="D3906" s="251">
        <v>4.65E-2</v>
      </c>
      <c r="E3906" s="251">
        <v>5.0200000000000002E-2</v>
      </c>
      <c r="F3906" s="253">
        <v>4.7E-2</v>
      </c>
      <c r="G3906" s="254">
        <f t="shared" si="116"/>
        <v>0</v>
      </c>
      <c r="I3906" s="251">
        <v>3.9000000804662698E-2</v>
      </c>
      <c r="J3906" s="251">
        <v>4.24E-2</v>
      </c>
      <c r="K3906" s="251">
        <v>4.5300002999999998E-2</v>
      </c>
      <c r="L3906" s="251">
        <v>5.0799999999999998E-2</v>
      </c>
      <c r="M3906" s="253">
        <v>4.5400000000000003E-2</v>
      </c>
      <c r="O3906" s="189">
        <f t="shared" si="118"/>
        <v>44743</v>
      </c>
    </row>
    <row r="3907" spans="1:15" x14ac:dyDescent="0.25">
      <c r="A3907" s="105">
        <v>44770</v>
      </c>
      <c r="B3907" s="251" t="s">
        <v>71</v>
      </c>
      <c r="C3907" s="251">
        <v>4.4600000000000001E-2</v>
      </c>
      <c r="D3907" s="251">
        <v>4.6800000000000001E-2</v>
      </c>
      <c r="E3907" s="251">
        <v>5.04E-2</v>
      </c>
      <c r="F3907" s="253">
        <v>4.7300000000000002E-2</v>
      </c>
      <c r="G3907" s="254">
        <f t="shared" si="116"/>
        <v>0</v>
      </c>
      <c r="I3907" s="251">
        <v>3.9000000804662698E-2</v>
      </c>
      <c r="J3907" s="251">
        <v>4.2700000000000002E-2</v>
      </c>
      <c r="K3907" s="251">
        <v>4.5600000000000002E-2</v>
      </c>
      <c r="L3907" s="251">
        <v>5.0999999999999997E-2</v>
      </c>
      <c r="M3907" s="253">
        <v>4.5600000000000002E-2</v>
      </c>
      <c r="O3907" s="189">
        <f t="shared" si="118"/>
        <v>44743</v>
      </c>
    </row>
    <row r="3908" spans="1:15" x14ac:dyDescent="0.25">
      <c r="A3908" s="105">
        <v>44771</v>
      </c>
      <c r="B3908" s="251" t="s">
        <v>71</v>
      </c>
      <c r="C3908" s="251">
        <v>4.3899998000000003E-2</v>
      </c>
      <c r="D3908" s="251">
        <v>4.6199999999999998E-2</v>
      </c>
      <c r="E3908" s="251">
        <v>4.9700000000000001E-2</v>
      </c>
      <c r="F3908" s="253">
        <v>4.6600000000000003E-2</v>
      </c>
      <c r="G3908" s="254">
        <f t="shared" si="116"/>
        <v>0</v>
      </c>
      <c r="I3908" s="251">
        <v>3.8499999791383702E-2</v>
      </c>
      <c r="J3908" s="251">
        <v>4.2000000000000003E-2</v>
      </c>
      <c r="K3908" s="251">
        <v>4.4899995999999998E-2</v>
      </c>
      <c r="L3908" s="251">
        <v>5.0300002000000003E-2</v>
      </c>
      <c r="M3908" s="253">
        <v>4.4899995999999998E-2</v>
      </c>
      <c r="O3908" s="189">
        <f t="shared" si="118"/>
        <v>44743</v>
      </c>
    </row>
    <row r="3909" spans="1:15" x14ac:dyDescent="0.25">
      <c r="A3909" s="105">
        <v>44774</v>
      </c>
      <c r="B3909" s="251" t="s">
        <v>71</v>
      </c>
      <c r="C3909" s="251">
        <v>4.3400000000000001E-2</v>
      </c>
      <c r="D3909" s="251">
        <v>4.5600000000000002E-2</v>
      </c>
      <c r="E3909" s="251">
        <v>4.9200002E-2</v>
      </c>
      <c r="F3909" s="253">
        <v>4.6100000000000002E-2</v>
      </c>
      <c r="G3909" s="254">
        <f t="shared" si="116"/>
        <v>0</v>
      </c>
      <c r="I3909" s="251">
        <v>3.7999998778104699E-2</v>
      </c>
      <c r="J3909" s="251">
        <v>4.1500002000000001E-2</v>
      </c>
      <c r="K3909" s="251">
        <v>4.4400000000000002E-2</v>
      </c>
      <c r="L3909" s="251">
        <v>4.9799999999999997E-2</v>
      </c>
      <c r="M3909" s="253">
        <v>4.4499996999999999E-2</v>
      </c>
      <c r="O3909" s="189">
        <f t="shared" si="118"/>
        <v>44774</v>
      </c>
    </row>
    <row r="3910" spans="1:15" x14ac:dyDescent="0.25">
      <c r="A3910" s="105">
        <v>44775</v>
      </c>
      <c r="B3910" s="251" t="s">
        <v>71</v>
      </c>
      <c r="C3910" s="251">
        <v>4.4099998000000001E-2</v>
      </c>
      <c r="D3910" s="251">
        <v>4.6199999999999998E-2</v>
      </c>
      <c r="E3910" s="251">
        <v>4.9700000000000001E-2</v>
      </c>
      <c r="F3910" s="253">
        <v>4.6699999999999998E-2</v>
      </c>
      <c r="G3910" s="254">
        <f t="shared" si="116"/>
        <v>0</v>
      </c>
      <c r="I3910" s="251">
        <v>3.9000000804662698E-2</v>
      </c>
      <c r="J3910" s="251">
        <v>4.2299999999999997E-2</v>
      </c>
      <c r="K3910" s="251">
        <v>4.4999999999999998E-2</v>
      </c>
      <c r="L3910" s="251">
        <v>5.04E-2</v>
      </c>
      <c r="M3910" s="253">
        <v>4.5199999999999997E-2</v>
      </c>
      <c r="O3910" s="189">
        <f t="shared" si="118"/>
        <v>44774</v>
      </c>
    </row>
    <row r="3911" spans="1:15" x14ac:dyDescent="0.25">
      <c r="A3911" s="105">
        <v>44776</v>
      </c>
      <c r="B3911" s="251" t="s">
        <v>71</v>
      </c>
      <c r="C3911" s="251">
        <v>4.3999999999999997E-2</v>
      </c>
      <c r="D3911" s="251">
        <v>4.6100000000000002E-2</v>
      </c>
      <c r="E3911" s="251">
        <v>4.9599999999999998E-2</v>
      </c>
      <c r="F3911" s="253">
        <v>4.6600000000000003E-2</v>
      </c>
      <c r="G3911" s="254">
        <f t="shared" si="116"/>
        <v>0</v>
      </c>
      <c r="I3911" s="251">
        <v>3.9100002497434602E-2</v>
      </c>
      <c r="J3911" s="251">
        <v>4.2099999999999999E-2</v>
      </c>
      <c r="K3911" s="251">
        <v>4.4999999999999998E-2</v>
      </c>
      <c r="L3911" s="251">
        <v>5.0200000000000002E-2</v>
      </c>
      <c r="M3911" s="253">
        <v>4.5100003E-2</v>
      </c>
      <c r="O3911" s="189">
        <f t="shared" si="118"/>
        <v>44774</v>
      </c>
    </row>
    <row r="3912" spans="1:15" x14ac:dyDescent="0.25">
      <c r="A3912" s="105">
        <v>44777</v>
      </c>
      <c r="B3912" s="251" t="s">
        <v>71</v>
      </c>
      <c r="C3912" s="251">
        <v>4.3799999999999999E-2</v>
      </c>
      <c r="D3912" s="251">
        <v>4.5900002000000002E-2</v>
      </c>
      <c r="E3912" s="251">
        <v>4.9399999999999999E-2</v>
      </c>
      <c r="F3912" s="253">
        <v>4.6399999999999997E-2</v>
      </c>
      <c r="G3912" s="254">
        <f t="shared" si="116"/>
        <v>0</v>
      </c>
      <c r="I3912" s="251">
        <v>3.8900002837181001E-2</v>
      </c>
      <c r="J3912" s="251">
        <v>4.19E-2</v>
      </c>
      <c r="K3912" s="251">
        <v>4.48E-2</v>
      </c>
      <c r="L3912" s="251">
        <v>0.05</v>
      </c>
      <c r="M3912" s="253">
        <v>4.4899995999999998E-2</v>
      </c>
      <c r="O3912" s="189">
        <f t="shared" si="118"/>
        <v>44774</v>
      </c>
    </row>
    <row r="3913" spans="1:15" x14ac:dyDescent="0.25">
      <c r="A3913" s="105">
        <v>44778</v>
      </c>
      <c r="B3913" s="251" t="s">
        <v>71</v>
      </c>
      <c r="C3913" s="251">
        <v>4.4899995999999998E-2</v>
      </c>
      <c r="D3913" s="251">
        <v>4.7100000000000003E-2</v>
      </c>
      <c r="E3913" s="251">
        <v>5.0599999999999999E-2</v>
      </c>
      <c r="F3913" s="253">
        <v>4.7500000000000001E-2</v>
      </c>
      <c r="G3913" s="254">
        <f t="shared" si="116"/>
        <v>0</v>
      </c>
      <c r="I3913" s="251">
        <v>4.0300000458955702E-2</v>
      </c>
      <c r="J3913" s="251">
        <v>4.3099999999999999E-2</v>
      </c>
      <c r="K3913" s="251">
        <v>4.5999999999999999E-2</v>
      </c>
      <c r="L3913" s="251">
        <v>5.1200000000000002E-2</v>
      </c>
      <c r="M3913" s="253">
        <v>4.5999999999999999E-2</v>
      </c>
      <c r="O3913" s="189">
        <f t="shared" si="118"/>
        <v>44774</v>
      </c>
    </row>
    <row r="3914" spans="1:15" x14ac:dyDescent="0.25">
      <c r="A3914" s="105">
        <v>44781</v>
      </c>
      <c r="B3914" s="251" t="s">
        <v>71</v>
      </c>
      <c r="C3914" s="251">
        <v>4.3999999999999997E-2</v>
      </c>
      <c r="D3914" s="251">
        <v>4.6399999999999997E-2</v>
      </c>
      <c r="E3914" s="251">
        <v>4.9599999999999998E-2</v>
      </c>
      <c r="F3914" s="253">
        <v>4.6699999999999998E-2</v>
      </c>
      <c r="G3914" s="254">
        <f t="shared" si="116"/>
        <v>0</v>
      </c>
      <c r="I3914" s="251">
        <v>3.97000014781951E-2</v>
      </c>
      <c r="J3914" s="251">
        <v>4.2200000000000001E-2</v>
      </c>
      <c r="K3914" s="251">
        <v>4.5300002999999998E-2</v>
      </c>
      <c r="L3914" s="251">
        <v>5.0300002000000003E-2</v>
      </c>
      <c r="M3914" s="253">
        <v>4.5300002999999998E-2</v>
      </c>
      <c r="O3914" s="189">
        <f t="shared" si="118"/>
        <v>44774</v>
      </c>
    </row>
    <row r="3915" spans="1:15" x14ac:dyDescent="0.25">
      <c r="A3915" s="105">
        <v>44782</v>
      </c>
      <c r="B3915" s="251" t="s">
        <v>71</v>
      </c>
      <c r="C3915" s="251">
        <v>4.4299997000000001E-2</v>
      </c>
      <c r="D3915" s="251">
        <v>4.6600000000000003E-2</v>
      </c>
      <c r="E3915" s="251">
        <v>4.99E-2</v>
      </c>
      <c r="F3915" s="253">
        <v>4.6899999999999997E-2</v>
      </c>
      <c r="G3915" s="254">
        <f t="shared" si="116"/>
        <v>0</v>
      </c>
      <c r="I3915" s="251">
        <v>3.9500001817941603E-2</v>
      </c>
      <c r="J3915" s="251">
        <v>4.2600001999999998E-2</v>
      </c>
      <c r="K3915" s="251">
        <v>4.5600000000000002E-2</v>
      </c>
      <c r="L3915" s="251">
        <v>5.0599999999999999E-2</v>
      </c>
      <c r="M3915" s="253">
        <v>4.5500002999999997E-2</v>
      </c>
      <c r="O3915" s="189">
        <f t="shared" si="118"/>
        <v>44774</v>
      </c>
    </row>
    <row r="3916" spans="1:15" x14ac:dyDescent="0.25">
      <c r="A3916" s="105">
        <v>44783</v>
      </c>
      <c r="B3916" s="251" t="s">
        <v>71</v>
      </c>
      <c r="C3916" s="251">
        <v>4.4400000000000002E-2</v>
      </c>
      <c r="D3916" s="251">
        <v>4.6800000000000001E-2</v>
      </c>
      <c r="E3916" s="251">
        <v>5.0100001999999998E-2</v>
      </c>
      <c r="F3916" s="253">
        <v>4.7100000000000003E-2</v>
      </c>
      <c r="G3916" s="254">
        <f t="shared" si="116"/>
        <v>0</v>
      </c>
      <c r="I3916" s="251">
        <v>3.97000014781951E-2</v>
      </c>
      <c r="J3916" s="251">
        <v>4.2600001999999998E-2</v>
      </c>
      <c r="K3916" s="251">
        <v>4.5600000000000002E-2</v>
      </c>
      <c r="L3916" s="251">
        <v>5.0700000000000002E-2</v>
      </c>
      <c r="M3916" s="253">
        <v>4.5600000000000002E-2</v>
      </c>
      <c r="O3916" s="189">
        <f t="shared" si="118"/>
        <v>44774</v>
      </c>
    </row>
    <row r="3917" spans="1:15" x14ac:dyDescent="0.25">
      <c r="A3917" s="105">
        <v>44784</v>
      </c>
      <c r="B3917" s="251" t="s">
        <v>71</v>
      </c>
      <c r="C3917" s="251">
        <v>4.5699999999999998E-2</v>
      </c>
      <c r="D3917" s="251">
        <v>4.7899999999999998E-2</v>
      </c>
      <c r="E3917" s="251">
        <v>5.11E-2</v>
      </c>
      <c r="F3917" s="253">
        <v>4.82E-2</v>
      </c>
      <c r="G3917" s="254">
        <f t="shared" ref="G3917:G3977" si="119">IF(ROUND(AVERAGE(B3917:E3917)-F3917,4)=0,0,1)</f>
        <v>0</v>
      </c>
      <c r="I3917" s="251">
        <v>4.07E-2</v>
      </c>
      <c r="J3917" s="251">
        <v>4.3700000000000003E-2</v>
      </c>
      <c r="K3917" s="251">
        <v>4.6699999999999998E-2</v>
      </c>
      <c r="L3917" s="251">
        <v>5.16E-2</v>
      </c>
      <c r="M3917" s="253">
        <v>4.6600000000000003E-2</v>
      </c>
      <c r="O3917" s="189">
        <f t="shared" si="118"/>
        <v>44774</v>
      </c>
    </row>
    <row r="3918" spans="1:15" x14ac:dyDescent="0.25">
      <c r="A3918" s="105">
        <v>44785</v>
      </c>
      <c r="B3918" s="251" t="s">
        <v>71</v>
      </c>
      <c r="C3918" s="251">
        <v>4.5199999999999997E-2</v>
      </c>
      <c r="D3918" s="251">
        <v>4.7399997999999999E-2</v>
      </c>
      <c r="E3918" s="251">
        <v>5.0700000000000002E-2</v>
      </c>
      <c r="F3918" s="253">
        <v>4.7800000000000002E-2</v>
      </c>
      <c r="G3918" s="254">
        <f t="shared" si="119"/>
        <v>0</v>
      </c>
      <c r="I3918" s="251">
        <v>4.0500000119209199E-2</v>
      </c>
      <c r="J3918" s="251">
        <v>4.3099999999999999E-2</v>
      </c>
      <c r="K3918" s="251">
        <v>4.6100000000000002E-2</v>
      </c>
      <c r="L3918" s="251">
        <v>5.11E-2</v>
      </c>
      <c r="M3918" s="253">
        <v>4.6199999999999998E-2</v>
      </c>
      <c r="O3918" s="189">
        <f t="shared" si="118"/>
        <v>44774</v>
      </c>
    </row>
    <row r="3919" spans="1:15" x14ac:dyDescent="0.25">
      <c r="A3919" s="105">
        <v>44788</v>
      </c>
      <c r="B3919" s="251" t="s">
        <v>71</v>
      </c>
      <c r="C3919" s="251">
        <v>4.4699996999999998E-2</v>
      </c>
      <c r="D3919" s="251">
        <v>4.7E-2</v>
      </c>
      <c r="E3919" s="251">
        <v>5.0100001999999998E-2</v>
      </c>
      <c r="F3919" s="253">
        <v>4.7300000000000002E-2</v>
      </c>
      <c r="G3919" s="254">
        <f t="shared" si="119"/>
        <v>0</v>
      </c>
      <c r="I3919" s="251">
        <v>3.9599999785423202E-2</v>
      </c>
      <c r="J3919" s="251">
        <v>4.2700000000000002E-2</v>
      </c>
      <c r="K3919" s="251">
        <v>4.5700002000000003E-2</v>
      </c>
      <c r="L3919" s="251">
        <v>5.0599999999999999E-2</v>
      </c>
      <c r="M3919" s="253">
        <v>4.5600000000000002E-2</v>
      </c>
      <c r="O3919" s="189">
        <f t="shared" si="118"/>
        <v>44774</v>
      </c>
    </row>
    <row r="3920" spans="1:15" x14ac:dyDescent="0.25">
      <c r="A3920" s="105">
        <v>44789</v>
      </c>
      <c r="B3920" s="251" t="s">
        <v>71</v>
      </c>
      <c r="C3920" s="251">
        <v>4.4899995999999998E-2</v>
      </c>
      <c r="D3920" s="251">
        <v>4.7199998E-2</v>
      </c>
      <c r="E3920" s="251">
        <v>5.04E-2</v>
      </c>
      <c r="F3920" s="253">
        <v>4.7500000000000001E-2</v>
      </c>
      <c r="G3920" s="254">
        <f t="shared" si="119"/>
        <v>0</v>
      </c>
      <c r="I3920" s="251">
        <v>4.0199998766183798E-2</v>
      </c>
      <c r="J3920" s="251">
        <v>4.2999999999999997E-2</v>
      </c>
      <c r="K3920" s="251">
        <v>4.5999999999999999E-2</v>
      </c>
      <c r="L3920" s="251">
        <v>5.0900000000000001E-2</v>
      </c>
      <c r="M3920" s="253">
        <v>4.5900002000000002E-2</v>
      </c>
      <c r="O3920" s="189">
        <f t="shared" si="118"/>
        <v>44774</v>
      </c>
    </row>
    <row r="3921" spans="1:15" x14ac:dyDescent="0.25">
      <c r="A3921" s="105">
        <v>44790</v>
      </c>
      <c r="B3921" s="251" t="s">
        <v>71</v>
      </c>
      <c r="C3921" s="251">
        <v>4.5300002999999998E-2</v>
      </c>
      <c r="D3921" s="251">
        <v>4.7600000000000003E-2</v>
      </c>
      <c r="E3921" s="251">
        <v>5.0799999999999998E-2</v>
      </c>
      <c r="F3921" s="253">
        <v>4.7899999999999998E-2</v>
      </c>
      <c r="G3921" s="254">
        <f t="shared" si="119"/>
        <v>0</v>
      </c>
      <c r="I3921" s="251">
        <v>4.07999977469444E-2</v>
      </c>
      <c r="J3921" s="251">
        <v>4.3400000000000001E-2</v>
      </c>
      <c r="K3921" s="251">
        <v>4.6399999999999997E-2</v>
      </c>
      <c r="L3921" s="251">
        <v>5.1299999999999998E-2</v>
      </c>
      <c r="M3921" s="253">
        <v>4.6399999999999997E-2</v>
      </c>
      <c r="O3921" s="189">
        <f t="shared" si="118"/>
        <v>44774</v>
      </c>
    </row>
    <row r="3922" spans="1:15" x14ac:dyDescent="0.25">
      <c r="A3922" s="105">
        <v>44791</v>
      </c>
      <c r="B3922" s="251" t="s">
        <v>71</v>
      </c>
      <c r="C3922" s="251">
        <v>4.5199999999999997E-2</v>
      </c>
      <c r="D3922" s="251">
        <v>4.7600000000000003E-2</v>
      </c>
      <c r="E3922" s="251">
        <v>5.0700000000000002E-2</v>
      </c>
      <c r="F3922" s="253">
        <v>4.7800000000000002E-2</v>
      </c>
      <c r="G3922" s="254">
        <f t="shared" si="119"/>
        <v>0</v>
      </c>
      <c r="I3922" s="251">
        <v>4.07999977469444E-2</v>
      </c>
      <c r="J3922" s="251">
        <v>4.3299999999999998E-2</v>
      </c>
      <c r="K3922" s="251">
        <v>4.6399999999999997E-2</v>
      </c>
      <c r="L3922" s="251">
        <v>5.1200000000000002E-2</v>
      </c>
      <c r="M3922" s="253">
        <v>4.6300000000000001E-2</v>
      </c>
      <c r="O3922" s="189">
        <f t="shared" si="118"/>
        <v>44774</v>
      </c>
    </row>
    <row r="3923" spans="1:15" x14ac:dyDescent="0.25">
      <c r="A3923" s="105">
        <v>44792</v>
      </c>
      <c r="B3923" s="251" t="s">
        <v>71</v>
      </c>
      <c r="C3923" s="251">
        <v>4.6300000000000001E-2</v>
      </c>
      <c r="D3923" s="251">
        <v>4.8499998000000002E-2</v>
      </c>
      <c r="E3923" s="251">
        <v>5.1700000000000003E-2</v>
      </c>
      <c r="F3923" s="253">
        <v>4.8800003000000002E-2</v>
      </c>
      <c r="G3923" s="254">
        <f t="shared" si="119"/>
        <v>0</v>
      </c>
      <c r="I3923" s="251">
        <v>4.1799999773502301E-2</v>
      </c>
      <c r="J3923" s="251">
        <v>4.4600000000000001E-2</v>
      </c>
      <c r="K3923" s="251">
        <v>4.7399997999999999E-2</v>
      </c>
      <c r="L3923" s="251">
        <v>5.2299999999999999E-2</v>
      </c>
      <c r="M3923" s="253">
        <v>4.7399997999999999E-2</v>
      </c>
      <c r="O3923" s="189">
        <f t="shared" si="118"/>
        <v>44774</v>
      </c>
    </row>
    <row r="3924" spans="1:15" x14ac:dyDescent="0.25">
      <c r="A3924" s="105">
        <v>44795</v>
      </c>
      <c r="B3924" s="251" t="s">
        <v>71</v>
      </c>
      <c r="C3924" s="251">
        <v>4.6699999999999998E-2</v>
      </c>
      <c r="D3924" s="251">
        <v>4.8899997000000001E-2</v>
      </c>
      <c r="E3924" s="251">
        <v>5.1999996999999999E-2</v>
      </c>
      <c r="F3924" s="253">
        <v>4.9200002E-2</v>
      </c>
      <c r="G3924" s="254">
        <f t="shared" si="119"/>
        <v>0</v>
      </c>
      <c r="I3924" s="251">
        <v>4.1900001466274199E-2</v>
      </c>
      <c r="J3924" s="251">
        <v>4.4999999999999998E-2</v>
      </c>
      <c r="K3924" s="251">
        <v>4.7800000000000002E-2</v>
      </c>
      <c r="L3924" s="251">
        <v>5.2699997999999998E-2</v>
      </c>
      <c r="M3924" s="253">
        <v>4.7800000000000002E-2</v>
      </c>
      <c r="O3924" s="189">
        <f t="shared" si="118"/>
        <v>44774</v>
      </c>
    </row>
    <row r="3925" spans="1:15" x14ac:dyDescent="0.25">
      <c r="A3925" s="105">
        <v>44796</v>
      </c>
      <c r="B3925" s="251" t="s">
        <v>71</v>
      </c>
      <c r="C3925" s="251">
        <v>4.6800000000000001E-2</v>
      </c>
      <c r="D3925" s="251">
        <v>4.9000002000000001E-2</v>
      </c>
      <c r="E3925" s="251">
        <v>5.2199996999999998E-2</v>
      </c>
      <c r="F3925" s="253">
        <v>4.9299999999999997E-2</v>
      </c>
      <c r="G3925" s="254">
        <f t="shared" si="119"/>
        <v>0</v>
      </c>
      <c r="I3925" s="251">
        <v>4.2300000786781297E-2</v>
      </c>
      <c r="J3925" s="251">
        <v>4.4899995999999998E-2</v>
      </c>
      <c r="K3925" s="251">
        <v>4.7899999999999998E-2</v>
      </c>
      <c r="L3925" s="251">
        <v>5.2900000000000003E-2</v>
      </c>
      <c r="M3925" s="253">
        <v>4.7899999999999998E-2</v>
      </c>
      <c r="O3925" s="189">
        <f t="shared" si="118"/>
        <v>44774</v>
      </c>
    </row>
    <row r="3926" spans="1:15" x14ac:dyDescent="0.25">
      <c r="A3926" s="105">
        <v>44797</v>
      </c>
      <c r="B3926" s="251" t="s">
        <v>71</v>
      </c>
      <c r="C3926" s="251">
        <v>4.7399997999999999E-2</v>
      </c>
      <c r="D3926" s="251">
        <v>4.9599999999999998E-2</v>
      </c>
      <c r="E3926" s="251">
        <v>5.2800002999999998E-2</v>
      </c>
      <c r="F3926" s="253">
        <v>4.99E-2</v>
      </c>
      <c r="G3926" s="254">
        <f t="shared" si="119"/>
        <v>0</v>
      </c>
      <c r="I3926" s="251">
        <v>4.2700000107288298E-2</v>
      </c>
      <c r="J3926" s="251">
        <v>4.5500002999999997E-2</v>
      </c>
      <c r="K3926" s="251">
        <v>4.8499998000000002E-2</v>
      </c>
      <c r="L3926" s="251">
        <v>5.3400002000000002E-2</v>
      </c>
      <c r="M3926" s="253">
        <v>4.8399999999999999E-2</v>
      </c>
      <c r="O3926" s="189">
        <f t="shared" si="118"/>
        <v>44774</v>
      </c>
    </row>
    <row r="3927" spans="1:15" x14ac:dyDescent="0.25">
      <c r="A3927" s="105">
        <v>44798</v>
      </c>
      <c r="B3927" s="251" t="s">
        <v>71</v>
      </c>
      <c r="C3927" s="251">
        <v>4.65E-2</v>
      </c>
      <c r="D3927" s="251">
        <v>4.8699997000000002E-2</v>
      </c>
      <c r="E3927" s="251">
        <v>5.1900000000000002E-2</v>
      </c>
      <c r="F3927" s="253">
        <v>4.9000002000000001E-2</v>
      </c>
      <c r="G3927" s="254">
        <f t="shared" si="119"/>
        <v>0</v>
      </c>
      <c r="I3927" s="251">
        <v>4.1700001806020702E-2</v>
      </c>
      <c r="J3927" s="251">
        <v>4.4699996999999998E-2</v>
      </c>
      <c r="K3927" s="251">
        <v>4.7500000000000001E-2</v>
      </c>
      <c r="L3927" s="251">
        <v>5.2399996999999997E-2</v>
      </c>
      <c r="M3927" s="253">
        <v>4.7500000000000001E-2</v>
      </c>
      <c r="O3927" s="189">
        <f t="shared" si="118"/>
        <v>44774</v>
      </c>
    </row>
    <row r="3928" spans="1:15" x14ac:dyDescent="0.25">
      <c r="A3928" s="105">
        <v>44799</v>
      </c>
      <c r="B3928" s="251" t="s">
        <v>71</v>
      </c>
      <c r="C3928" s="251">
        <v>4.6300000000000001E-2</v>
      </c>
      <c r="D3928" s="251">
        <v>4.8500000000000001E-2</v>
      </c>
      <c r="E3928" s="251">
        <v>5.1700000000000003E-2</v>
      </c>
      <c r="F3928" s="253">
        <v>4.8800000000000003E-2</v>
      </c>
      <c r="G3928" s="254">
        <f t="shared" si="119"/>
        <v>0</v>
      </c>
      <c r="I3928" s="251">
        <v>4.1599999999999998E-2</v>
      </c>
      <c r="J3928" s="251">
        <v>4.4400000000000002E-2</v>
      </c>
      <c r="K3928" s="251">
        <v>4.7300000000000002E-2</v>
      </c>
      <c r="L3928" s="251">
        <v>5.2299999999999999E-2</v>
      </c>
      <c r="M3928" s="253">
        <v>4.7300000000000002E-2</v>
      </c>
      <c r="O3928" s="189">
        <f t="shared" si="118"/>
        <v>44774</v>
      </c>
    </row>
    <row r="3929" spans="1:15" x14ac:dyDescent="0.25">
      <c r="A3929" s="105">
        <v>44802</v>
      </c>
      <c r="B3929" s="251" t="s">
        <v>71</v>
      </c>
      <c r="C3929" s="251">
        <v>4.7E-2</v>
      </c>
      <c r="D3929" s="251">
        <v>4.9099999999999998E-2</v>
      </c>
      <c r="E3929" s="251">
        <v>5.2499999999999998E-2</v>
      </c>
      <c r="F3929" s="253">
        <v>4.9500000000000002E-2</v>
      </c>
      <c r="G3929" s="254">
        <f t="shared" si="119"/>
        <v>0</v>
      </c>
      <c r="I3929" s="251">
        <v>4.2299999999999997E-2</v>
      </c>
      <c r="J3929" s="251">
        <v>4.5199999999999997E-2</v>
      </c>
      <c r="K3929" s="251">
        <v>4.8000000000000001E-2</v>
      </c>
      <c r="L3929" s="251">
        <v>5.3100000000000001E-2</v>
      </c>
      <c r="M3929" s="253">
        <v>4.8000000000000001E-2</v>
      </c>
      <c r="O3929" s="189">
        <f t="shared" si="118"/>
        <v>44774</v>
      </c>
    </row>
    <row r="3930" spans="1:15" x14ac:dyDescent="0.25">
      <c r="A3930" s="105">
        <v>44803</v>
      </c>
      <c r="B3930" s="251" t="s">
        <v>71</v>
      </c>
      <c r="C3930" s="251">
        <v>4.6800000000000001E-2</v>
      </c>
      <c r="D3930" s="251">
        <v>4.8899997000000001E-2</v>
      </c>
      <c r="E3930" s="251">
        <v>5.2199996999999998E-2</v>
      </c>
      <c r="F3930" s="253">
        <v>4.9299999999999997E-2</v>
      </c>
      <c r="G3930" s="254">
        <f t="shared" si="119"/>
        <v>0</v>
      </c>
      <c r="I3930" s="251">
        <v>4.2199999094009399E-2</v>
      </c>
      <c r="J3930" s="251">
        <v>4.4999999999999998E-2</v>
      </c>
      <c r="K3930" s="251">
        <v>4.7899999999999998E-2</v>
      </c>
      <c r="L3930" s="251">
        <v>5.2800002999999998E-2</v>
      </c>
      <c r="M3930" s="253">
        <v>4.7899999999999998E-2</v>
      </c>
      <c r="O3930" s="189">
        <f t="shared" si="118"/>
        <v>44774</v>
      </c>
    </row>
    <row r="3931" spans="1:15" x14ac:dyDescent="0.25">
      <c r="A3931" s="105">
        <v>44804</v>
      </c>
      <c r="B3931" s="251" t="s">
        <v>71</v>
      </c>
      <c r="C3931" s="251">
        <v>4.7199998E-2</v>
      </c>
      <c r="D3931" s="251">
        <v>4.9299999999999997E-2</v>
      </c>
      <c r="E3931" s="251">
        <v>5.2499999999999998E-2</v>
      </c>
      <c r="F3931" s="253">
        <v>4.9700000000000001E-2</v>
      </c>
      <c r="G3931" s="254">
        <f t="shared" si="119"/>
        <v>0</v>
      </c>
      <c r="I3931" s="251">
        <v>4.2700000107288298E-2</v>
      </c>
      <c r="J3931" s="251">
        <v>4.5400000000000003E-2</v>
      </c>
      <c r="K3931" s="251">
        <v>4.8299997999999997E-2</v>
      </c>
      <c r="L3931" s="251">
        <v>5.33E-2</v>
      </c>
      <c r="M3931" s="253">
        <v>4.8299997999999997E-2</v>
      </c>
      <c r="O3931" s="189">
        <f t="shared" si="118"/>
        <v>44774</v>
      </c>
    </row>
    <row r="3932" spans="1:15" x14ac:dyDescent="0.25">
      <c r="A3932" s="105">
        <v>44805</v>
      </c>
      <c r="B3932" s="251" t="s">
        <v>71</v>
      </c>
      <c r="C3932" s="251">
        <v>4.8600003000000003E-2</v>
      </c>
      <c r="D3932" s="251">
        <v>5.0599999999999999E-2</v>
      </c>
      <c r="E3932" s="251">
        <v>5.3800000000000001E-2</v>
      </c>
      <c r="F3932" s="253">
        <v>5.0999999999999997E-2</v>
      </c>
      <c r="G3932" s="254">
        <f t="shared" si="119"/>
        <v>0</v>
      </c>
      <c r="I3932" s="251">
        <v>4.4099997729062999E-2</v>
      </c>
      <c r="J3932" s="251">
        <v>4.6800000000000001E-2</v>
      </c>
      <c r="K3932" s="251">
        <v>4.9700000000000001E-2</v>
      </c>
      <c r="L3932" s="251">
        <v>5.4800000000000001E-2</v>
      </c>
      <c r="M3932" s="253">
        <v>4.9700000000000001E-2</v>
      </c>
      <c r="O3932" s="189">
        <f t="shared" si="118"/>
        <v>44805</v>
      </c>
    </row>
    <row r="3933" spans="1:15" x14ac:dyDescent="0.25">
      <c r="A3933" s="105">
        <v>44806</v>
      </c>
      <c r="B3933" s="251" t="s">
        <v>71</v>
      </c>
      <c r="C3933" s="251">
        <v>4.8299997999999997E-2</v>
      </c>
      <c r="D3933" s="251">
        <v>5.04E-2</v>
      </c>
      <c r="E3933" s="251">
        <v>5.3600002000000001E-2</v>
      </c>
      <c r="F3933" s="253">
        <v>5.0799999999999998E-2</v>
      </c>
      <c r="G3933" s="254">
        <f t="shared" si="119"/>
        <v>0</v>
      </c>
      <c r="I3933" s="251">
        <v>4.3800000101327799E-2</v>
      </c>
      <c r="J3933" s="251">
        <v>4.65E-2</v>
      </c>
      <c r="K3933" s="251">
        <v>4.9399999999999999E-2</v>
      </c>
      <c r="L3933" s="251">
        <v>5.4399999999999997E-2</v>
      </c>
      <c r="M3933" s="253">
        <v>4.9399999999999999E-2</v>
      </c>
      <c r="O3933" s="189">
        <f t="shared" si="118"/>
        <v>44805</v>
      </c>
    </row>
    <row r="3934" spans="1:15" x14ac:dyDescent="0.25">
      <c r="A3934" s="105">
        <v>44810</v>
      </c>
      <c r="B3934" s="251" t="s">
        <v>71</v>
      </c>
      <c r="C3934" s="251">
        <v>4.9799999999999997E-2</v>
      </c>
      <c r="D3934" s="251">
        <v>5.1799998E-2</v>
      </c>
      <c r="E3934" s="251">
        <v>5.5100000000000003E-2</v>
      </c>
      <c r="F3934" s="253">
        <v>5.2199996999999998E-2</v>
      </c>
      <c r="G3934" s="254">
        <f t="shared" si="119"/>
        <v>0</v>
      </c>
      <c r="I3934" s="251">
        <v>4.5500002801418298E-2</v>
      </c>
      <c r="J3934" s="251">
        <v>4.8099999999999997E-2</v>
      </c>
      <c r="K3934" s="251">
        <v>5.0900000000000001E-2</v>
      </c>
      <c r="L3934" s="251">
        <v>5.5999998000000002E-2</v>
      </c>
      <c r="M3934" s="253">
        <v>5.0900000000000001E-2</v>
      </c>
      <c r="O3934" s="189">
        <f t="shared" si="118"/>
        <v>44805</v>
      </c>
    </row>
    <row r="3935" spans="1:15" x14ac:dyDescent="0.25">
      <c r="A3935" s="105">
        <v>44811</v>
      </c>
      <c r="B3935" s="251" t="s">
        <v>71</v>
      </c>
      <c r="C3935" s="251">
        <v>4.9099996999999999E-2</v>
      </c>
      <c r="D3935" s="251">
        <v>5.11E-2</v>
      </c>
      <c r="E3935" s="251">
        <v>5.4300000000000001E-2</v>
      </c>
      <c r="F3935" s="253">
        <v>5.1499999999999997E-2</v>
      </c>
      <c r="G3935" s="254">
        <f t="shared" si="119"/>
        <v>0</v>
      </c>
      <c r="I3935" s="251">
        <v>4.4299997389316503E-2</v>
      </c>
      <c r="J3935" s="251">
        <v>4.7100000000000003E-2</v>
      </c>
      <c r="K3935" s="251">
        <v>5.0100001999999998E-2</v>
      </c>
      <c r="L3935" s="251">
        <v>5.5100000000000003E-2</v>
      </c>
      <c r="M3935" s="253">
        <v>5.0100001999999998E-2</v>
      </c>
      <c r="O3935" s="189">
        <f t="shared" si="118"/>
        <v>44805</v>
      </c>
    </row>
    <row r="3936" spans="1:15" x14ac:dyDescent="0.25">
      <c r="A3936" s="105">
        <v>44812</v>
      </c>
      <c r="B3936" s="251" t="s">
        <v>71</v>
      </c>
      <c r="C3936" s="251">
        <v>4.9399999999999999E-2</v>
      </c>
      <c r="D3936" s="251">
        <v>5.1400000000000001E-2</v>
      </c>
      <c r="E3936" s="251">
        <v>5.4600000000000003E-2</v>
      </c>
      <c r="F3936" s="253">
        <v>5.1799998E-2</v>
      </c>
      <c r="G3936" s="254">
        <f t="shared" si="119"/>
        <v>0</v>
      </c>
      <c r="I3936" s="251">
        <v>4.4799998402595499E-2</v>
      </c>
      <c r="J3936" s="251">
        <v>4.7500000000000001E-2</v>
      </c>
      <c r="K3936" s="251">
        <v>5.0300002000000003E-2</v>
      </c>
      <c r="L3936" s="251">
        <v>5.5399999999999998E-2</v>
      </c>
      <c r="M3936" s="253">
        <v>5.04E-2</v>
      </c>
      <c r="O3936" s="189">
        <f t="shared" si="118"/>
        <v>44805</v>
      </c>
    </row>
    <row r="3937" spans="1:15" x14ac:dyDescent="0.25">
      <c r="A3937" s="105">
        <v>44813</v>
      </c>
      <c r="B3937" s="251" t="s">
        <v>71</v>
      </c>
      <c r="C3937" s="251">
        <v>4.9200002E-2</v>
      </c>
      <c r="D3937" s="251">
        <v>5.1400000000000001E-2</v>
      </c>
      <c r="E3937" s="251">
        <v>5.45E-2</v>
      </c>
      <c r="F3937" s="253">
        <v>5.1700000000000003E-2</v>
      </c>
      <c r="G3937" s="254">
        <f t="shared" si="119"/>
        <v>0</v>
      </c>
      <c r="I3937" s="251">
        <v>4.4699996709823601E-2</v>
      </c>
      <c r="J3937" s="251">
        <v>4.7300000000000002E-2</v>
      </c>
      <c r="K3937" s="251">
        <v>5.0200000000000002E-2</v>
      </c>
      <c r="L3937" s="251">
        <v>5.5300000000000002E-2</v>
      </c>
      <c r="M3937" s="253">
        <v>5.0300002000000003E-2</v>
      </c>
      <c r="O3937" s="189">
        <f t="shared" si="118"/>
        <v>44805</v>
      </c>
    </row>
    <row r="3938" spans="1:15" x14ac:dyDescent="0.25">
      <c r="A3938" s="105">
        <v>44816</v>
      </c>
      <c r="B3938" s="251" t="s">
        <v>71</v>
      </c>
      <c r="C3938" s="251">
        <v>4.9599999999999998E-2</v>
      </c>
      <c r="D3938" s="251">
        <v>5.1799998E-2</v>
      </c>
      <c r="E3938" s="251">
        <v>5.5100000000000003E-2</v>
      </c>
      <c r="F3938" s="253">
        <v>5.2199996999999998E-2</v>
      </c>
      <c r="G3938" s="254">
        <f t="shared" si="119"/>
        <v>0</v>
      </c>
      <c r="I3938" s="251">
        <v>4.4599998742341898E-2</v>
      </c>
      <c r="J3938" s="251">
        <v>4.7699999999999999E-2</v>
      </c>
      <c r="K3938" s="251">
        <v>5.0700000000000002E-2</v>
      </c>
      <c r="L3938" s="251">
        <v>5.57E-2</v>
      </c>
      <c r="M3938" s="253">
        <v>5.0700000000000002E-2</v>
      </c>
      <c r="O3938" s="189">
        <f t="shared" si="118"/>
        <v>44805</v>
      </c>
    </row>
    <row r="3939" spans="1:15" x14ac:dyDescent="0.25">
      <c r="A3939" s="105">
        <v>44817</v>
      </c>
      <c r="B3939" s="251" t="s">
        <v>71</v>
      </c>
      <c r="C3939" s="251">
        <v>4.9799999999999997E-2</v>
      </c>
      <c r="D3939" s="251">
        <v>5.1799998E-2</v>
      </c>
      <c r="E3939" s="251">
        <v>5.5399999999999998E-2</v>
      </c>
      <c r="F3939" s="253">
        <v>5.2299999999999999E-2</v>
      </c>
      <c r="G3939" s="254">
        <f t="shared" si="119"/>
        <v>0</v>
      </c>
      <c r="I3939" s="251">
        <v>4.5000001788139302E-2</v>
      </c>
      <c r="J3939" s="251">
        <v>4.7800000000000002E-2</v>
      </c>
      <c r="K3939" s="251">
        <v>5.0799999999999998E-2</v>
      </c>
      <c r="L3939" s="251">
        <v>5.5999998000000002E-2</v>
      </c>
      <c r="M3939" s="253">
        <v>5.0799999999999998E-2</v>
      </c>
      <c r="O3939" s="189">
        <f t="shared" si="118"/>
        <v>44805</v>
      </c>
    </row>
    <row r="3940" spans="1:15" x14ac:dyDescent="0.25">
      <c r="A3940" s="105">
        <v>44818</v>
      </c>
      <c r="B3940" s="251" t="s">
        <v>71</v>
      </c>
      <c r="C3940" s="251">
        <v>4.9500000000000002E-2</v>
      </c>
      <c r="D3940" s="251">
        <v>5.1599998000000001E-2</v>
      </c>
      <c r="E3940" s="251">
        <v>5.4899997999999998E-2</v>
      </c>
      <c r="F3940" s="253">
        <v>5.1999996999999999E-2</v>
      </c>
      <c r="G3940" s="254">
        <f t="shared" si="119"/>
        <v>0</v>
      </c>
      <c r="I3940" s="251">
        <v>4.449999704957E-2</v>
      </c>
      <c r="J3940" s="251">
        <v>4.7399997999999999E-2</v>
      </c>
      <c r="K3940" s="251">
        <v>5.0500000000000003E-2</v>
      </c>
      <c r="L3940" s="251">
        <v>5.5599999999999997E-2</v>
      </c>
      <c r="M3940" s="253">
        <v>5.0500000000000003E-2</v>
      </c>
      <c r="O3940" s="189">
        <f t="shared" si="118"/>
        <v>44805</v>
      </c>
    </row>
    <row r="3941" spans="1:15" x14ac:dyDescent="0.25">
      <c r="A3941" s="105">
        <v>44819</v>
      </c>
      <c r="B3941" s="251" t="s">
        <v>71</v>
      </c>
      <c r="C3941" s="251">
        <v>4.9700000000000001E-2</v>
      </c>
      <c r="D3941" s="251">
        <v>5.1700000000000003E-2</v>
      </c>
      <c r="E3941" s="251">
        <v>5.5100000000000003E-2</v>
      </c>
      <c r="F3941" s="253">
        <v>5.2199996999999998E-2</v>
      </c>
      <c r="G3941" s="254">
        <f t="shared" si="119"/>
        <v>0</v>
      </c>
      <c r="I3941" s="251">
        <v>4.4799998402595499E-2</v>
      </c>
      <c r="J3941" s="251">
        <v>4.7699999999999999E-2</v>
      </c>
      <c r="K3941" s="251">
        <v>5.0599999999999999E-2</v>
      </c>
      <c r="L3941" s="251">
        <v>5.57E-2</v>
      </c>
      <c r="M3941" s="253">
        <v>5.0700000000000002E-2</v>
      </c>
      <c r="O3941" s="189">
        <f t="shared" si="118"/>
        <v>44805</v>
      </c>
    </row>
    <row r="3942" spans="1:15" x14ac:dyDescent="0.25">
      <c r="A3942" s="105">
        <v>44820</v>
      </c>
      <c r="B3942" s="251" t="s">
        <v>71</v>
      </c>
      <c r="C3942" s="251">
        <v>5.04E-2</v>
      </c>
      <c r="D3942" s="251">
        <v>5.2199996999999998E-2</v>
      </c>
      <c r="E3942" s="251">
        <v>5.5599999999999997E-2</v>
      </c>
      <c r="F3942" s="253">
        <v>5.2699997999999998E-2</v>
      </c>
      <c r="G3942" s="254">
        <f t="shared" si="119"/>
        <v>0</v>
      </c>
      <c r="I3942" s="251">
        <v>4.5300003141164703E-2</v>
      </c>
      <c r="J3942" s="251">
        <v>4.8399999999999999E-2</v>
      </c>
      <c r="K3942" s="251">
        <v>5.1200000000000002E-2</v>
      </c>
      <c r="L3942" s="251">
        <v>5.6300000000000003E-2</v>
      </c>
      <c r="M3942" s="253">
        <v>5.1200000000000002E-2</v>
      </c>
      <c r="O3942" s="189">
        <f t="shared" si="118"/>
        <v>44805</v>
      </c>
    </row>
    <row r="3943" spans="1:15" x14ac:dyDescent="0.25">
      <c r="A3943" s="105">
        <v>44823</v>
      </c>
      <c r="B3943" s="251" t="s">
        <v>71</v>
      </c>
      <c r="C3943" s="251">
        <v>5.0300002000000003E-2</v>
      </c>
      <c r="D3943" s="251">
        <v>5.2199996999999998E-2</v>
      </c>
      <c r="E3943" s="251">
        <v>5.57E-2</v>
      </c>
      <c r="F3943" s="253">
        <v>5.2699997999999998E-2</v>
      </c>
      <c r="G3943" s="254">
        <f t="shared" si="119"/>
        <v>0</v>
      </c>
      <c r="I3943" s="251">
        <v>4.5200001448392799E-2</v>
      </c>
      <c r="J3943" s="251">
        <v>4.82E-2</v>
      </c>
      <c r="K3943" s="251">
        <v>5.1200000000000002E-2</v>
      </c>
      <c r="L3943" s="251">
        <v>5.6399997E-2</v>
      </c>
      <c r="M3943" s="253">
        <v>5.1200000000000002E-2</v>
      </c>
      <c r="O3943" s="189">
        <f t="shared" ref="O3943:O4006" si="120">DATE(YEAR(A3943),MONTH(A3943),1)</f>
        <v>44805</v>
      </c>
    </row>
    <row r="3944" spans="1:15" x14ac:dyDescent="0.25">
      <c r="A3944" s="105">
        <v>44824</v>
      </c>
      <c r="B3944" s="251" t="s">
        <v>71</v>
      </c>
      <c r="C3944" s="251">
        <v>5.0900000000000001E-2</v>
      </c>
      <c r="D3944" s="251">
        <v>5.2900000000000003E-2</v>
      </c>
      <c r="E3944" s="251">
        <v>5.6300000000000003E-2</v>
      </c>
      <c r="F3944" s="253">
        <v>5.3400002000000002E-2</v>
      </c>
      <c r="G3944" s="254">
        <f t="shared" si="119"/>
        <v>0</v>
      </c>
      <c r="I3944" s="251">
        <v>4.5900002121925298E-2</v>
      </c>
      <c r="J3944" s="251">
        <v>4.8600003000000003E-2</v>
      </c>
      <c r="K3944" s="251">
        <v>5.1799998E-2</v>
      </c>
      <c r="L3944" s="251">
        <v>5.6999995999999997E-2</v>
      </c>
      <c r="M3944" s="253">
        <v>5.1799998E-2</v>
      </c>
      <c r="O3944" s="189">
        <f t="shared" si="120"/>
        <v>44805</v>
      </c>
    </row>
    <row r="3945" spans="1:15" x14ac:dyDescent="0.25">
      <c r="A3945" s="105">
        <v>44825</v>
      </c>
      <c r="B3945" s="251" t="s">
        <v>71</v>
      </c>
      <c r="C3945" s="251">
        <v>5.04E-2</v>
      </c>
      <c r="D3945" s="251">
        <v>5.2299999999999999E-2</v>
      </c>
      <c r="E3945" s="251">
        <v>5.5599999999999997E-2</v>
      </c>
      <c r="F3945" s="253">
        <v>5.2800002999999998E-2</v>
      </c>
      <c r="G3945" s="254">
        <f t="shared" si="119"/>
        <v>0</v>
      </c>
      <c r="I3945" s="251">
        <v>4.5100003480911199E-2</v>
      </c>
      <c r="J3945" s="251">
        <v>4.82E-2</v>
      </c>
      <c r="K3945" s="251">
        <v>5.1200000000000002E-2</v>
      </c>
      <c r="L3945" s="251">
        <v>5.6300000000000003E-2</v>
      </c>
      <c r="M3945" s="253">
        <v>5.1200000000000002E-2</v>
      </c>
      <c r="O3945" s="189">
        <f t="shared" si="120"/>
        <v>44805</v>
      </c>
    </row>
    <row r="3946" spans="1:15" x14ac:dyDescent="0.25">
      <c r="A3946" s="105">
        <v>44826</v>
      </c>
      <c r="B3946" s="251" t="s">
        <v>71</v>
      </c>
      <c r="C3946" s="251">
        <v>5.1700000000000003E-2</v>
      </c>
      <c r="D3946" s="251">
        <v>5.3600002000000001E-2</v>
      </c>
      <c r="E3946" s="251">
        <v>5.7099999999999998E-2</v>
      </c>
      <c r="F3946" s="253">
        <v>5.4100000000000002E-2</v>
      </c>
      <c r="G3946" s="254">
        <f t="shared" si="119"/>
        <v>0</v>
      </c>
      <c r="I3946" s="251">
        <v>4.6500001102685901E-2</v>
      </c>
      <c r="J3946" s="251">
        <v>4.9500000000000002E-2</v>
      </c>
      <c r="K3946" s="251">
        <v>5.2600003999999999E-2</v>
      </c>
      <c r="L3946" s="251">
        <v>5.7800002000000003E-2</v>
      </c>
      <c r="M3946" s="253">
        <v>5.2600003999999999E-2</v>
      </c>
      <c r="O3946" s="189">
        <f t="shared" si="120"/>
        <v>44805</v>
      </c>
    </row>
    <row r="3947" spans="1:15" x14ac:dyDescent="0.25">
      <c r="A3947" s="105">
        <v>44827</v>
      </c>
      <c r="B3947" s="251" t="s">
        <v>71</v>
      </c>
      <c r="C3947" s="251">
        <v>5.1799998E-2</v>
      </c>
      <c r="D3947" s="251">
        <v>5.3600002000000001E-2</v>
      </c>
      <c r="E3947" s="251">
        <v>5.6999995999999997E-2</v>
      </c>
      <c r="F3947" s="253">
        <v>5.4100000000000002E-2</v>
      </c>
      <c r="G3947" s="254">
        <f t="shared" si="119"/>
        <v>0</v>
      </c>
      <c r="I3947" s="251">
        <v>4.65999990701675E-2</v>
      </c>
      <c r="J3947" s="251">
        <v>4.9500000000000002E-2</v>
      </c>
      <c r="K3947" s="251">
        <v>5.2699997999999998E-2</v>
      </c>
      <c r="L3947" s="251">
        <v>5.7800002000000003E-2</v>
      </c>
      <c r="M3947" s="253">
        <v>5.2600003999999999E-2</v>
      </c>
      <c r="O3947" s="189">
        <f t="shared" si="120"/>
        <v>44805</v>
      </c>
    </row>
    <row r="3948" spans="1:15" x14ac:dyDescent="0.25">
      <c r="A3948" s="105">
        <v>44830</v>
      </c>
      <c r="B3948" s="251" t="s">
        <v>71</v>
      </c>
      <c r="C3948" s="251">
        <v>5.2800002999999998E-2</v>
      </c>
      <c r="D3948" s="251">
        <v>5.4600000000000003E-2</v>
      </c>
      <c r="E3948" s="251">
        <v>5.8099999999999999E-2</v>
      </c>
      <c r="F3948" s="253">
        <v>5.5199999999999999E-2</v>
      </c>
      <c r="G3948" s="254">
        <f t="shared" si="119"/>
        <v>0</v>
      </c>
      <c r="I3948" s="251">
        <v>4.7399997711181599E-2</v>
      </c>
      <c r="J3948" s="251">
        <v>5.0700000000000002E-2</v>
      </c>
      <c r="K3948" s="251">
        <v>5.3699999999999998E-2</v>
      </c>
      <c r="L3948" s="251">
        <v>5.8900000000000001E-2</v>
      </c>
      <c r="M3948" s="253">
        <v>5.3699999999999998E-2</v>
      </c>
      <c r="O3948" s="189">
        <f t="shared" si="120"/>
        <v>44805</v>
      </c>
    </row>
    <row r="3949" spans="1:15" x14ac:dyDescent="0.25">
      <c r="A3949" s="105">
        <v>44831</v>
      </c>
      <c r="B3949" s="251" t="s">
        <v>71</v>
      </c>
      <c r="C3949" s="251">
        <v>5.4300000000000001E-2</v>
      </c>
      <c r="D3949" s="251">
        <v>5.6199998000000001E-2</v>
      </c>
      <c r="E3949" s="251">
        <v>5.9499997999999998E-2</v>
      </c>
      <c r="F3949" s="253">
        <v>5.6700001999999999E-2</v>
      </c>
      <c r="G3949" s="254">
        <f t="shared" si="119"/>
        <v>0</v>
      </c>
      <c r="I3949" s="251">
        <v>4.9200002104043898E-2</v>
      </c>
      <c r="J3949" s="251">
        <v>5.1999996999999999E-2</v>
      </c>
      <c r="K3949" s="251">
        <v>5.5300000000000002E-2</v>
      </c>
      <c r="L3949" s="251">
        <v>6.0500002999999997E-2</v>
      </c>
      <c r="M3949" s="253">
        <v>5.5199999999999999E-2</v>
      </c>
      <c r="O3949" s="189">
        <f t="shared" si="120"/>
        <v>44805</v>
      </c>
    </row>
    <row r="3950" spans="1:15" x14ac:dyDescent="0.25">
      <c r="A3950" s="105">
        <v>44832</v>
      </c>
      <c r="B3950" s="251" t="s">
        <v>71</v>
      </c>
      <c r="C3950" s="251">
        <v>5.3499999999999999E-2</v>
      </c>
      <c r="D3950" s="251">
        <v>5.5199999999999999E-2</v>
      </c>
      <c r="E3950" s="251">
        <v>5.8700000000000002E-2</v>
      </c>
      <c r="F3950" s="253">
        <v>5.5800000000000002E-2</v>
      </c>
      <c r="G3950" s="254">
        <f t="shared" si="119"/>
        <v>0</v>
      </c>
      <c r="I3950" s="251">
        <v>4.8099998384714099E-2</v>
      </c>
      <c r="J3950" s="251">
        <v>5.11E-2</v>
      </c>
      <c r="K3950" s="251">
        <v>5.4399999999999997E-2</v>
      </c>
      <c r="L3950" s="251">
        <v>5.9699996999999998E-2</v>
      </c>
      <c r="M3950" s="253">
        <v>5.4300000000000001E-2</v>
      </c>
      <c r="O3950" s="189">
        <f t="shared" si="120"/>
        <v>44805</v>
      </c>
    </row>
    <row r="3951" spans="1:15" x14ac:dyDescent="0.25">
      <c r="A3951" s="105">
        <v>44833</v>
      </c>
      <c r="B3951" s="251" t="s">
        <v>71</v>
      </c>
      <c r="C3951" s="251">
        <v>5.3999999999999999E-2</v>
      </c>
      <c r="D3951" s="251">
        <v>5.5999998000000002E-2</v>
      </c>
      <c r="E3951" s="251">
        <v>5.91E-2</v>
      </c>
      <c r="F3951" s="253">
        <v>5.6399997E-2</v>
      </c>
      <c r="G3951" s="254">
        <f t="shared" si="119"/>
        <v>0</v>
      </c>
      <c r="I3951" s="251">
        <v>4.8899997025728198E-2</v>
      </c>
      <c r="J3951" s="251">
        <v>5.1599998000000001E-2</v>
      </c>
      <c r="K3951" s="251">
        <v>5.5100000000000003E-2</v>
      </c>
      <c r="L3951" s="251">
        <v>6.0300003999999997E-2</v>
      </c>
      <c r="M3951" s="253">
        <v>5.4899997999999998E-2</v>
      </c>
      <c r="O3951" s="189">
        <f t="shared" si="120"/>
        <v>44805</v>
      </c>
    </row>
    <row r="3952" spans="1:15" x14ac:dyDescent="0.25">
      <c r="A3952" s="105">
        <v>44834</v>
      </c>
      <c r="B3952" s="251" t="s">
        <v>71</v>
      </c>
      <c r="C3952" s="251">
        <v>5.4699999999999999E-2</v>
      </c>
      <c r="D3952" s="251">
        <v>5.6500003E-2</v>
      </c>
      <c r="E3952" s="251">
        <v>5.9699996999999998E-2</v>
      </c>
      <c r="F3952" s="253">
        <v>5.6999995999999997E-2</v>
      </c>
      <c r="G3952" s="254">
        <f t="shared" si="119"/>
        <v>0</v>
      </c>
      <c r="I3952" s="251">
        <v>4.9099996685981702E-2</v>
      </c>
      <c r="J3952" s="251">
        <v>5.1900000000000002E-2</v>
      </c>
      <c r="K3952" s="251">
        <v>5.5500000000000001E-2</v>
      </c>
      <c r="L3952" s="251">
        <v>6.0700003000000002E-2</v>
      </c>
      <c r="M3952" s="253">
        <v>5.5300000000000002E-2</v>
      </c>
      <c r="O3952" s="189">
        <f t="shared" si="120"/>
        <v>44805</v>
      </c>
    </row>
    <row r="3953" spans="1:15" x14ac:dyDescent="0.25">
      <c r="A3953" s="105">
        <v>44837</v>
      </c>
      <c r="B3953" s="251" t="s">
        <v>71</v>
      </c>
      <c r="C3953" s="251">
        <v>5.4100000000000002E-2</v>
      </c>
      <c r="D3953" s="251">
        <v>5.5599999999999997E-2</v>
      </c>
      <c r="E3953" s="251">
        <v>5.8799999999999998E-2</v>
      </c>
      <c r="F3953" s="253">
        <v>5.6199998000000001E-2</v>
      </c>
      <c r="G3953" s="254">
        <f t="shared" si="119"/>
        <v>0</v>
      </c>
      <c r="I3953" s="251">
        <v>4.8399999737739501E-2</v>
      </c>
      <c r="J3953" s="251">
        <v>5.11E-2</v>
      </c>
      <c r="K3953" s="251">
        <v>5.4399999999999997E-2</v>
      </c>
      <c r="L3953" s="251">
        <v>5.96E-2</v>
      </c>
      <c r="M3953" s="253">
        <v>5.4399999999999997E-2</v>
      </c>
      <c r="O3953" s="189">
        <f t="shared" si="120"/>
        <v>44835</v>
      </c>
    </row>
    <row r="3954" spans="1:15" x14ac:dyDescent="0.25">
      <c r="A3954" s="105">
        <v>44838</v>
      </c>
      <c r="B3954" s="251" t="s">
        <v>71</v>
      </c>
      <c r="C3954" s="251">
        <v>5.3400002000000002E-2</v>
      </c>
      <c r="D3954" s="251">
        <v>5.5100000000000003E-2</v>
      </c>
      <c r="E3954" s="251">
        <v>5.8200000000000002E-2</v>
      </c>
      <c r="F3954" s="253">
        <v>5.5599999999999997E-2</v>
      </c>
      <c r="G3954" s="254">
        <f t="shared" si="119"/>
        <v>0</v>
      </c>
      <c r="I3954" s="251">
        <v>4.7699999064207001E-2</v>
      </c>
      <c r="J3954" s="251">
        <v>5.0700000000000002E-2</v>
      </c>
      <c r="K3954" s="251">
        <v>5.3800000000000001E-2</v>
      </c>
      <c r="L3954" s="251">
        <v>5.8900000000000001E-2</v>
      </c>
      <c r="M3954" s="253">
        <v>5.3800000000000001E-2</v>
      </c>
      <c r="O3954" s="189">
        <f t="shared" si="120"/>
        <v>44835</v>
      </c>
    </row>
    <row r="3955" spans="1:15" x14ac:dyDescent="0.25">
      <c r="A3955" s="105">
        <v>44839</v>
      </c>
      <c r="B3955" s="251" t="s">
        <v>71</v>
      </c>
      <c r="C3955" s="251">
        <v>5.4199999999999998E-2</v>
      </c>
      <c r="D3955" s="251">
        <v>5.5999998000000002E-2</v>
      </c>
      <c r="E3955" s="251">
        <v>5.8999999999999997E-2</v>
      </c>
      <c r="F3955" s="253">
        <v>5.6399997E-2</v>
      </c>
      <c r="G3955" s="254">
        <f t="shared" si="119"/>
        <v>0</v>
      </c>
      <c r="I3955" s="251">
        <v>4.8600003123283303E-2</v>
      </c>
      <c r="J3955" s="251">
        <v>5.1299999999999998E-2</v>
      </c>
      <c r="K3955" s="251">
        <v>5.4699999999999999E-2</v>
      </c>
      <c r="L3955" s="251">
        <v>5.9799999999999999E-2</v>
      </c>
      <c r="M3955" s="253">
        <v>5.4600000000000003E-2</v>
      </c>
      <c r="O3955" s="189">
        <f t="shared" si="120"/>
        <v>44835</v>
      </c>
    </row>
    <row r="3956" spans="1:15" x14ac:dyDescent="0.25">
      <c r="A3956" s="105">
        <v>44840</v>
      </c>
      <c r="B3956" s="251" t="s">
        <v>71</v>
      </c>
      <c r="C3956" s="251">
        <v>5.4300000000000001E-2</v>
      </c>
      <c r="D3956" s="251">
        <v>5.6199998000000001E-2</v>
      </c>
      <c r="E3956" s="251">
        <v>5.9200000000000003E-2</v>
      </c>
      <c r="F3956" s="253">
        <v>5.6599996999999999E-2</v>
      </c>
      <c r="G3956" s="254">
        <f t="shared" si="119"/>
        <v>0</v>
      </c>
      <c r="I3956" s="251">
        <v>4.8699997365474701E-2</v>
      </c>
      <c r="J3956" s="251">
        <v>5.1400000000000001E-2</v>
      </c>
      <c r="K3956" s="251">
        <v>5.4800000000000001E-2</v>
      </c>
      <c r="L3956" s="251">
        <v>5.9899997000000003E-2</v>
      </c>
      <c r="M3956" s="253">
        <v>5.4699999999999999E-2</v>
      </c>
      <c r="O3956" s="189">
        <f t="shared" si="120"/>
        <v>44835</v>
      </c>
    </row>
    <row r="3957" spans="1:15" x14ac:dyDescent="0.25">
      <c r="A3957" s="105">
        <v>44841</v>
      </c>
      <c r="B3957" s="251" t="s">
        <v>71</v>
      </c>
      <c r="C3957" s="251">
        <v>5.4699999999999999E-2</v>
      </c>
      <c r="D3957" s="251">
        <v>5.6700001999999999E-2</v>
      </c>
      <c r="E3957" s="251">
        <v>5.9899997000000003E-2</v>
      </c>
      <c r="F3957" s="253">
        <v>5.7099999999999998E-2</v>
      </c>
      <c r="G3957" s="254">
        <f t="shared" si="119"/>
        <v>0</v>
      </c>
      <c r="I3957" s="251">
        <v>4.9000002443790401E-2</v>
      </c>
      <c r="J3957" s="251">
        <v>5.21E-2</v>
      </c>
      <c r="K3957" s="251">
        <v>5.5399999999999998E-2</v>
      </c>
      <c r="L3957" s="251">
        <v>6.0599998000000002E-2</v>
      </c>
      <c r="M3957" s="253">
        <v>5.5300000000000002E-2</v>
      </c>
      <c r="O3957" s="189">
        <f t="shared" si="120"/>
        <v>44835</v>
      </c>
    </row>
    <row r="3958" spans="1:15" x14ac:dyDescent="0.25">
      <c r="A3958" s="105">
        <v>44844</v>
      </c>
      <c r="B3958" s="251" t="s">
        <v>71</v>
      </c>
      <c r="C3958" s="251">
        <v>5.57E-2</v>
      </c>
      <c r="D3958" s="251">
        <v>5.7700000000000001E-2</v>
      </c>
      <c r="E3958" s="251">
        <v>6.0900003000000001E-2</v>
      </c>
      <c r="F3958" s="253">
        <v>5.8099999999999999E-2</v>
      </c>
      <c r="G3958" s="254">
        <f t="shared" si="119"/>
        <v>0</v>
      </c>
      <c r="I3958" s="251">
        <v>5.0000000745057997E-2</v>
      </c>
      <c r="J3958" s="251">
        <v>5.3000002999999997E-2</v>
      </c>
      <c r="K3958" s="251">
        <v>5.6399997E-2</v>
      </c>
      <c r="L3958" s="251">
        <v>6.1699999999999998E-2</v>
      </c>
      <c r="M3958" s="253">
        <v>5.6300000000000003E-2</v>
      </c>
      <c r="O3958" s="189">
        <f t="shared" si="120"/>
        <v>44835</v>
      </c>
    </row>
    <row r="3959" spans="1:15" x14ac:dyDescent="0.25">
      <c r="A3959" s="105">
        <v>44845</v>
      </c>
      <c r="B3959" s="251" t="s">
        <v>71</v>
      </c>
      <c r="C3959" s="251">
        <v>5.5800000000000002E-2</v>
      </c>
      <c r="D3959" s="251">
        <v>5.7800002000000003E-2</v>
      </c>
      <c r="E3959" s="251">
        <v>6.0700003000000002E-2</v>
      </c>
      <c r="F3959" s="253">
        <v>5.8099999999999999E-2</v>
      </c>
      <c r="G3959" s="254">
        <f t="shared" si="119"/>
        <v>0</v>
      </c>
      <c r="I3959" s="251">
        <v>5.0400000065565102E-2</v>
      </c>
      <c r="J3959" s="251">
        <v>5.3100000000000001E-2</v>
      </c>
      <c r="K3959" s="251">
        <v>5.6500003E-2</v>
      </c>
      <c r="L3959" s="251">
        <v>6.1600000000000002E-2</v>
      </c>
      <c r="M3959" s="253">
        <v>5.6399997E-2</v>
      </c>
      <c r="O3959" s="189">
        <f t="shared" si="120"/>
        <v>44835</v>
      </c>
    </row>
    <row r="3960" spans="1:15" x14ac:dyDescent="0.25">
      <c r="A3960" s="105">
        <v>44846</v>
      </c>
      <c r="B3960" s="251" t="s">
        <v>71</v>
      </c>
      <c r="C3960" s="251">
        <v>5.5999998000000002E-2</v>
      </c>
      <c r="D3960" s="251">
        <v>5.7800002000000003E-2</v>
      </c>
      <c r="E3960" s="251">
        <v>6.0700003000000002E-2</v>
      </c>
      <c r="F3960" s="253">
        <v>5.8200000000000002E-2</v>
      </c>
      <c r="G3960" s="254">
        <f t="shared" si="119"/>
        <v>0</v>
      </c>
      <c r="I3960" s="251">
        <v>5.1100000739097498E-2</v>
      </c>
      <c r="J3960" s="251">
        <v>5.3200003000000003E-2</v>
      </c>
      <c r="K3960" s="251">
        <v>5.6599996999999999E-2</v>
      </c>
      <c r="L3960" s="251">
        <v>6.1800000000000001E-2</v>
      </c>
      <c r="M3960" s="253">
        <v>5.6599996999999999E-2</v>
      </c>
      <c r="O3960" s="189">
        <f t="shared" si="120"/>
        <v>44835</v>
      </c>
    </row>
    <row r="3961" spans="1:15" x14ac:dyDescent="0.25">
      <c r="A3961" s="105">
        <v>44847</v>
      </c>
      <c r="B3961" s="251" t="s">
        <v>71</v>
      </c>
      <c r="C3961" s="251">
        <v>5.6500003E-2</v>
      </c>
      <c r="D3961" s="251">
        <v>5.8400000000000001E-2</v>
      </c>
      <c r="E3961" s="251">
        <v>6.1699999999999998E-2</v>
      </c>
      <c r="F3961" s="253">
        <v>5.8900000000000001E-2</v>
      </c>
      <c r="G3961" s="254">
        <f t="shared" si="119"/>
        <v>0</v>
      </c>
      <c r="I3961" s="251">
        <v>5.0799999386072103E-2</v>
      </c>
      <c r="J3961" s="251">
        <v>5.3499999999999999E-2</v>
      </c>
      <c r="K3961" s="251">
        <v>5.7200000000000001E-2</v>
      </c>
      <c r="L3961" s="251">
        <v>6.25E-2</v>
      </c>
      <c r="M3961" s="253">
        <v>5.6999995999999997E-2</v>
      </c>
      <c r="O3961" s="189">
        <f t="shared" si="120"/>
        <v>44835</v>
      </c>
    </row>
    <row r="3962" spans="1:15" x14ac:dyDescent="0.25">
      <c r="A3962" s="105">
        <v>44848</v>
      </c>
      <c r="B3962" s="251" t="s">
        <v>71</v>
      </c>
      <c r="C3962" s="251">
        <v>5.6900001999999998E-2</v>
      </c>
      <c r="D3962" s="251">
        <v>5.8900000000000001E-2</v>
      </c>
      <c r="E3962" s="251">
        <v>6.1899999999999997E-2</v>
      </c>
      <c r="F3962" s="253">
        <v>5.9200000000000003E-2</v>
      </c>
      <c r="G3962" s="254">
        <f t="shared" si="119"/>
        <v>0</v>
      </c>
      <c r="I3962" s="251">
        <v>5.0900001078844001E-2</v>
      </c>
      <c r="J3962" s="251">
        <v>5.3900000000000003E-2</v>
      </c>
      <c r="K3962" s="251">
        <v>5.7600002999999997E-2</v>
      </c>
      <c r="L3962" s="251">
        <v>6.2800005000000006E-2</v>
      </c>
      <c r="M3962" s="253">
        <v>5.7299999999999997E-2</v>
      </c>
      <c r="O3962" s="189">
        <f t="shared" si="120"/>
        <v>44835</v>
      </c>
    </row>
    <row r="3963" spans="1:15" x14ac:dyDescent="0.25">
      <c r="A3963" s="105">
        <v>44851</v>
      </c>
      <c r="B3963" s="251" t="s">
        <v>71</v>
      </c>
      <c r="C3963" s="251">
        <v>5.7299999999999997E-2</v>
      </c>
      <c r="D3963" s="251">
        <v>5.91E-2</v>
      </c>
      <c r="E3963" s="251">
        <v>6.2100000000000002E-2</v>
      </c>
      <c r="F3963" s="253">
        <v>5.9499997999999998E-2</v>
      </c>
      <c r="G3963" s="254">
        <f t="shared" si="119"/>
        <v>0</v>
      </c>
      <c r="I3963" s="251">
        <v>5.09999990463256E-2</v>
      </c>
      <c r="J3963" s="251">
        <v>5.4199999999999998E-2</v>
      </c>
      <c r="K3963" s="251">
        <v>5.7800002000000003E-2</v>
      </c>
      <c r="L3963" s="251">
        <v>6.3E-2</v>
      </c>
      <c r="M3963" s="253">
        <v>5.7600002999999997E-2</v>
      </c>
      <c r="O3963" s="189">
        <f t="shared" si="120"/>
        <v>44835</v>
      </c>
    </row>
    <row r="3964" spans="1:15" x14ac:dyDescent="0.25">
      <c r="A3964" s="105">
        <v>44852</v>
      </c>
      <c r="B3964" s="251" t="s">
        <v>71</v>
      </c>
      <c r="C3964" s="251">
        <v>5.6999995999999997E-2</v>
      </c>
      <c r="D3964" s="251">
        <v>5.8999999999999997E-2</v>
      </c>
      <c r="E3964" s="251">
        <v>6.2100000000000002E-2</v>
      </c>
      <c r="F3964" s="253">
        <v>5.9400000000000001E-2</v>
      </c>
      <c r="G3964" s="254">
        <f t="shared" si="119"/>
        <v>0</v>
      </c>
      <c r="I3964" s="251">
        <v>5.1100000739097498E-2</v>
      </c>
      <c r="J3964" s="251">
        <v>5.3999999999999999E-2</v>
      </c>
      <c r="K3964" s="251">
        <v>5.7600002999999997E-2</v>
      </c>
      <c r="L3964" s="251">
        <v>6.2899999999999998E-2</v>
      </c>
      <c r="M3964" s="253">
        <v>5.7500000000000002E-2</v>
      </c>
      <c r="O3964" s="189">
        <f t="shared" si="120"/>
        <v>44835</v>
      </c>
    </row>
    <row r="3965" spans="1:15" x14ac:dyDescent="0.25">
      <c r="A3965" s="105">
        <v>44853</v>
      </c>
      <c r="B3965" s="251" t="s">
        <v>71</v>
      </c>
      <c r="C3965" s="251">
        <v>5.8200000000000002E-2</v>
      </c>
      <c r="D3965" s="251">
        <v>6.0100003999999999E-2</v>
      </c>
      <c r="E3965" s="251">
        <v>6.3E-2</v>
      </c>
      <c r="F3965" s="253">
        <v>6.0399998000000003E-2</v>
      </c>
      <c r="G3965" s="254">
        <f t="shared" si="119"/>
        <v>0</v>
      </c>
      <c r="I3965" s="251">
        <v>5.2399996668100302E-2</v>
      </c>
      <c r="J3965" s="251">
        <v>5.5300000000000002E-2</v>
      </c>
      <c r="K3965" s="251">
        <v>5.8700000000000002E-2</v>
      </c>
      <c r="L3965" s="251">
        <v>6.3899999999999998E-2</v>
      </c>
      <c r="M3965" s="253">
        <v>5.8599999999999999E-2</v>
      </c>
      <c r="O3965" s="189">
        <f t="shared" si="120"/>
        <v>44835</v>
      </c>
    </row>
    <row r="3966" spans="1:15" x14ac:dyDescent="0.25">
      <c r="A3966" s="105">
        <v>44854</v>
      </c>
      <c r="B3966" s="251" t="s">
        <v>71</v>
      </c>
      <c r="C3966" s="251">
        <v>5.91E-2</v>
      </c>
      <c r="D3966" s="251">
        <v>6.0999999999999999E-2</v>
      </c>
      <c r="E3966" s="251">
        <v>6.3899999999999998E-2</v>
      </c>
      <c r="F3966" s="253">
        <v>6.1300001999999999E-2</v>
      </c>
      <c r="G3966" s="254">
        <f t="shared" si="119"/>
        <v>0</v>
      </c>
      <c r="I3966" s="251">
        <v>5.31000010669231E-2</v>
      </c>
      <c r="J3966" s="251">
        <v>5.6099999999999997E-2</v>
      </c>
      <c r="K3966" s="251">
        <v>5.9499997999999998E-2</v>
      </c>
      <c r="L3966" s="251">
        <v>6.4799999999999996E-2</v>
      </c>
      <c r="M3966" s="253">
        <v>5.9400000000000001E-2</v>
      </c>
      <c r="O3966" s="189">
        <f t="shared" si="120"/>
        <v>44835</v>
      </c>
    </row>
    <row r="3967" spans="1:15" x14ac:dyDescent="0.25">
      <c r="A3967" s="105">
        <v>44855</v>
      </c>
      <c r="B3967" s="251" t="s">
        <v>71</v>
      </c>
      <c r="C3967" s="251">
        <v>5.9899997000000003E-2</v>
      </c>
      <c r="D3967" s="251">
        <v>6.1899999999999997E-2</v>
      </c>
      <c r="E3967" s="251">
        <v>6.4899996000000001E-2</v>
      </c>
      <c r="F3967" s="253">
        <v>6.2199999999999998E-2</v>
      </c>
      <c r="G3967" s="254">
        <f t="shared" si="119"/>
        <v>0</v>
      </c>
      <c r="I3967" s="251">
        <v>5.38000017404556E-2</v>
      </c>
      <c r="J3967" s="251">
        <v>5.6999995999999997E-2</v>
      </c>
      <c r="K3967" s="251">
        <v>6.0399998000000003E-2</v>
      </c>
      <c r="L3967" s="251">
        <v>6.5699999999999995E-2</v>
      </c>
      <c r="M3967" s="253">
        <v>6.0300003999999997E-2</v>
      </c>
      <c r="O3967" s="189">
        <f t="shared" si="120"/>
        <v>44835</v>
      </c>
    </row>
    <row r="3968" spans="1:15" x14ac:dyDescent="0.25">
      <c r="A3968" s="105">
        <v>44858</v>
      </c>
      <c r="B3968" s="251" t="s">
        <v>71</v>
      </c>
      <c r="C3968" s="251">
        <v>6.0100003999999999E-2</v>
      </c>
      <c r="D3968" s="251">
        <v>6.2199999999999998E-2</v>
      </c>
      <c r="E3968" s="251">
        <v>6.5199999999999994E-2</v>
      </c>
      <c r="F3968" s="253">
        <v>6.25E-2</v>
      </c>
      <c r="G3968" s="254">
        <f t="shared" si="119"/>
        <v>0</v>
      </c>
      <c r="I3968" s="251">
        <v>5.4099999368190703E-2</v>
      </c>
      <c r="J3968" s="251">
        <v>5.7299999999999997E-2</v>
      </c>
      <c r="K3968" s="251">
        <v>6.0700003000000002E-2</v>
      </c>
      <c r="L3968" s="251">
        <v>6.59E-2</v>
      </c>
      <c r="M3968" s="253">
        <v>6.0599998000000002E-2</v>
      </c>
      <c r="O3968" s="189">
        <f t="shared" si="120"/>
        <v>44835</v>
      </c>
    </row>
    <row r="3969" spans="1:15" x14ac:dyDescent="0.25">
      <c r="A3969" s="105">
        <v>44859</v>
      </c>
      <c r="B3969" s="251" t="s">
        <v>71</v>
      </c>
      <c r="C3969" s="251">
        <v>5.91E-2</v>
      </c>
      <c r="D3969" s="251">
        <v>6.1100002E-2</v>
      </c>
      <c r="E3969" s="251">
        <v>6.4000000000000001E-2</v>
      </c>
      <c r="F3969" s="253">
        <v>6.1400000000000003E-2</v>
      </c>
      <c r="G3969" s="254">
        <f t="shared" si="119"/>
        <v>0</v>
      </c>
      <c r="I3969" s="251">
        <v>5.3000003099441501E-2</v>
      </c>
      <c r="J3969" s="251">
        <v>5.6199998000000001E-2</v>
      </c>
      <c r="K3969" s="251">
        <v>5.9499997999999998E-2</v>
      </c>
      <c r="L3969" s="251">
        <v>6.4699999999999994E-2</v>
      </c>
      <c r="M3969" s="253">
        <v>5.9400000000000001E-2</v>
      </c>
      <c r="O3969" s="189">
        <f t="shared" si="120"/>
        <v>44835</v>
      </c>
    </row>
    <row r="3970" spans="1:15" x14ac:dyDescent="0.25">
      <c r="A3970" s="105">
        <v>44860</v>
      </c>
      <c r="B3970" s="251" t="s">
        <v>71</v>
      </c>
      <c r="C3970" s="251">
        <v>5.8099999999999999E-2</v>
      </c>
      <c r="D3970" s="251">
        <v>6.0199999999999997E-2</v>
      </c>
      <c r="E3970" s="251">
        <v>6.3100000000000003E-2</v>
      </c>
      <c r="F3970" s="253">
        <v>6.0500002999999997E-2</v>
      </c>
      <c r="G3970" s="254">
        <f t="shared" si="119"/>
        <v>0</v>
      </c>
      <c r="I3970" s="251">
        <v>5.2099999040365198E-2</v>
      </c>
      <c r="J3970" s="251">
        <v>5.5199999999999999E-2</v>
      </c>
      <c r="K3970" s="251">
        <v>5.8599999999999999E-2</v>
      </c>
      <c r="L3970" s="251">
        <v>6.3700000000000007E-2</v>
      </c>
      <c r="M3970" s="253">
        <v>5.8500000000000003E-2</v>
      </c>
      <c r="O3970" s="189">
        <f t="shared" si="120"/>
        <v>44835</v>
      </c>
    </row>
    <row r="3971" spans="1:15" x14ac:dyDescent="0.25">
      <c r="A3971" s="105">
        <v>44861</v>
      </c>
      <c r="B3971" s="251" t="s">
        <v>71</v>
      </c>
      <c r="C3971" s="251">
        <v>5.7200000000000001E-2</v>
      </c>
      <c r="D3971" s="251">
        <v>5.9299998E-2</v>
      </c>
      <c r="E3971" s="251">
        <v>6.2399999999999997E-2</v>
      </c>
      <c r="F3971" s="253">
        <v>5.96E-2</v>
      </c>
      <c r="G3971" s="254">
        <f t="shared" si="119"/>
        <v>0</v>
      </c>
      <c r="I3971" s="251">
        <v>5.1300000399351099E-2</v>
      </c>
      <c r="J3971" s="251">
        <v>5.45E-2</v>
      </c>
      <c r="K3971" s="251">
        <v>5.7700000000000001E-2</v>
      </c>
      <c r="L3971" s="251">
        <v>6.3E-2</v>
      </c>
      <c r="M3971" s="253">
        <v>5.7700000000000001E-2</v>
      </c>
      <c r="O3971" s="189">
        <f t="shared" si="120"/>
        <v>44835</v>
      </c>
    </row>
    <row r="3972" spans="1:15" x14ac:dyDescent="0.25">
      <c r="A3972" s="105">
        <v>44862</v>
      </c>
      <c r="B3972" s="251" t="s">
        <v>71</v>
      </c>
      <c r="C3972" s="251">
        <v>5.7500000000000002E-2</v>
      </c>
      <c r="D3972" s="251">
        <v>5.96E-2</v>
      </c>
      <c r="E3972" s="251">
        <v>6.2700000000000006E-2</v>
      </c>
      <c r="F3972" s="253">
        <v>5.9899997000000003E-2</v>
      </c>
      <c r="G3972" s="254">
        <f t="shared" si="119"/>
        <v>0</v>
      </c>
      <c r="I3972" s="251">
        <v>5.1300000399351099E-2</v>
      </c>
      <c r="J3972" s="251">
        <v>5.4699999999999999E-2</v>
      </c>
      <c r="K3972" s="251">
        <v>5.8000002000000002E-2</v>
      </c>
      <c r="L3972" s="251">
        <v>6.3200004000000004E-2</v>
      </c>
      <c r="M3972" s="253">
        <v>5.79E-2</v>
      </c>
      <c r="O3972" s="189">
        <f t="shared" si="120"/>
        <v>44835</v>
      </c>
    </row>
    <row r="3973" spans="1:15" x14ac:dyDescent="0.25">
      <c r="A3973" s="105">
        <v>44865</v>
      </c>
      <c r="B3973" s="251" t="s">
        <v>71</v>
      </c>
      <c r="C3973" s="251">
        <v>5.8200000000000002E-2</v>
      </c>
      <c r="D3973" s="251">
        <v>6.0300003999999997E-2</v>
      </c>
      <c r="E3973" s="251">
        <v>6.3399999999999998E-2</v>
      </c>
      <c r="F3973" s="253">
        <v>6.0599998000000002E-2</v>
      </c>
      <c r="G3973" s="254">
        <f t="shared" si="119"/>
        <v>0</v>
      </c>
      <c r="I3973" s="251">
        <v>5.1799997687339699E-2</v>
      </c>
      <c r="J3973" s="251">
        <v>5.5500000000000001E-2</v>
      </c>
      <c r="K3973" s="251">
        <v>5.8700000000000002E-2</v>
      </c>
      <c r="L3973" s="251">
        <v>6.3799999999999996E-2</v>
      </c>
      <c r="M3973" s="253">
        <v>5.8599999999999999E-2</v>
      </c>
      <c r="O3973" s="189">
        <f t="shared" si="120"/>
        <v>44835</v>
      </c>
    </row>
    <row r="3974" spans="1:15" x14ac:dyDescent="0.25">
      <c r="A3974" s="105">
        <v>44866</v>
      </c>
      <c r="B3974" s="251" t="s">
        <v>71</v>
      </c>
      <c r="C3974" s="251">
        <v>5.7299999999999997E-2</v>
      </c>
      <c r="D3974" s="251">
        <v>5.9400000000000001E-2</v>
      </c>
      <c r="E3974" s="251">
        <v>6.2399999999999997E-2</v>
      </c>
      <c r="F3974" s="253">
        <v>5.9699996999999998E-2</v>
      </c>
      <c r="G3974" s="254">
        <f t="shared" si="119"/>
        <v>0</v>
      </c>
      <c r="I3974" s="251">
        <v>5.0900001078844001E-2</v>
      </c>
      <c r="J3974" s="251">
        <v>5.4300000000000001E-2</v>
      </c>
      <c r="K3974" s="251">
        <v>5.7800002000000003E-2</v>
      </c>
      <c r="L3974" s="251">
        <v>6.2899999999999998E-2</v>
      </c>
      <c r="M3974" s="253">
        <v>5.7600002999999997E-2</v>
      </c>
      <c r="O3974" s="189">
        <f t="shared" si="120"/>
        <v>44866</v>
      </c>
    </row>
    <row r="3975" spans="1:15" x14ac:dyDescent="0.25">
      <c r="A3975" s="105">
        <v>44867</v>
      </c>
      <c r="B3975" s="251" t="s">
        <v>71</v>
      </c>
      <c r="C3975" s="251">
        <v>5.6999995999999997E-2</v>
      </c>
      <c r="D3975" s="251">
        <v>5.9200000000000003E-2</v>
      </c>
      <c r="E3975" s="251">
        <v>6.25E-2</v>
      </c>
      <c r="F3975" s="253">
        <v>5.96E-2</v>
      </c>
      <c r="G3975" s="254">
        <f t="shared" si="119"/>
        <v>0</v>
      </c>
      <c r="I3975" s="251">
        <v>5.0799999386072103E-2</v>
      </c>
      <c r="J3975" s="251">
        <v>5.3999999999999999E-2</v>
      </c>
      <c r="K3975" s="251">
        <v>5.7600002999999997E-2</v>
      </c>
      <c r="L3975" s="251">
        <v>6.2800005000000006E-2</v>
      </c>
      <c r="M3975" s="253">
        <v>5.74E-2</v>
      </c>
      <c r="O3975" s="189">
        <f t="shared" si="120"/>
        <v>44866</v>
      </c>
    </row>
    <row r="3976" spans="1:15" x14ac:dyDescent="0.25">
      <c r="A3976" s="105">
        <v>44868</v>
      </c>
      <c r="B3976" s="251" t="s">
        <v>71</v>
      </c>
      <c r="C3976" s="251">
        <v>5.7700000000000001E-2</v>
      </c>
      <c r="D3976" s="251">
        <v>5.9699996999999998E-2</v>
      </c>
      <c r="E3976" s="251">
        <v>6.2800005000000006E-2</v>
      </c>
      <c r="F3976" s="253">
        <v>6.0100003999999999E-2</v>
      </c>
      <c r="G3976" s="254">
        <f t="shared" si="119"/>
        <v>0</v>
      </c>
      <c r="I3976" s="251">
        <v>5.16999997198581E-2</v>
      </c>
      <c r="J3976" s="251">
        <v>5.4800000000000001E-2</v>
      </c>
      <c r="K3976" s="251">
        <v>5.8200000000000002E-2</v>
      </c>
      <c r="L3976" s="251">
        <v>6.3299999999999995E-2</v>
      </c>
      <c r="M3976" s="253">
        <v>5.8099999999999999E-2</v>
      </c>
      <c r="O3976" s="189">
        <f t="shared" si="120"/>
        <v>44866</v>
      </c>
    </row>
    <row r="3977" spans="1:15" x14ac:dyDescent="0.25">
      <c r="A3977" s="105">
        <v>44869</v>
      </c>
      <c r="B3977" s="251" t="s">
        <v>71</v>
      </c>
      <c r="C3977" s="251">
        <v>5.8400000000000001E-2</v>
      </c>
      <c r="D3977" s="251">
        <v>6.0500002999999997E-2</v>
      </c>
      <c r="E3977" s="251">
        <v>6.3500000000000001E-2</v>
      </c>
      <c r="F3977" s="253">
        <v>6.08E-2</v>
      </c>
      <c r="G3977" s="254">
        <f t="shared" si="119"/>
        <v>0</v>
      </c>
      <c r="I3977" s="251">
        <v>5.2299998700618702E-2</v>
      </c>
      <c r="J3977" s="251">
        <v>5.5500000000000001E-2</v>
      </c>
      <c r="K3977" s="251">
        <v>5.8900000000000001E-2</v>
      </c>
      <c r="L3977" s="251">
        <v>6.3899999999999998E-2</v>
      </c>
      <c r="M3977" s="253">
        <v>5.8700000000000002E-2</v>
      </c>
      <c r="O3977" s="189">
        <f t="shared" si="120"/>
        <v>44866</v>
      </c>
    </row>
    <row r="3978" spans="1:15" x14ac:dyDescent="0.25">
      <c r="A3978" s="105">
        <v>44872</v>
      </c>
      <c r="B3978" s="251" t="s">
        <v>71</v>
      </c>
      <c r="C3978" s="251">
        <v>5.8999999999999997E-2</v>
      </c>
      <c r="D3978" s="251">
        <v>6.1100002E-2</v>
      </c>
      <c r="E3978" s="251">
        <v>6.4100000000000004E-2</v>
      </c>
      <c r="F3978" s="253">
        <v>6.1400000000000003E-2</v>
      </c>
      <c r="I3978" s="251">
        <v>5.2900001406669603E-2</v>
      </c>
      <c r="J3978" s="251">
        <v>5.5899999999999998E-2</v>
      </c>
      <c r="K3978" s="251">
        <v>5.9400000000000001E-2</v>
      </c>
      <c r="L3978" s="251">
        <v>6.4399999999999999E-2</v>
      </c>
      <c r="M3978" s="253">
        <v>5.9200000000000003E-2</v>
      </c>
      <c r="O3978" s="189">
        <f t="shared" si="120"/>
        <v>44866</v>
      </c>
    </row>
    <row r="3979" spans="1:15" x14ac:dyDescent="0.25">
      <c r="A3979" s="105">
        <v>44873</v>
      </c>
      <c r="B3979" s="251" t="s">
        <v>71</v>
      </c>
      <c r="C3979" s="251">
        <v>5.8299999999999998E-2</v>
      </c>
      <c r="D3979" s="251">
        <v>6.0500002999999997E-2</v>
      </c>
      <c r="E3979" s="251">
        <v>6.3399999999999998E-2</v>
      </c>
      <c r="F3979" s="253">
        <v>6.0700003000000002E-2</v>
      </c>
      <c r="I3979" s="251">
        <v>5.2199997007846798E-2</v>
      </c>
      <c r="J3979" s="251">
        <v>5.5199999999999999E-2</v>
      </c>
      <c r="K3979" s="251">
        <v>5.8799999999999998E-2</v>
      </c>
      <c r="L3979" s="251">
        <v>6.3700000000000007E-2</v>
      </c>
      <c r="M3979" s="253">
        <v>5.8500000000000003E-2</v>
      </c>
      <c r="O3979" s="189">
        <f t="shared" si="120"/>
        <v>44866</v>
      </c>
    </row>
    <row r="3980" spans="1:15" x14ac:dyDescent="0.25">
      <c r="A3980" s="105">
        <v>44874</v>
      </c>
      <c r="B3980" s="251" t="s">
        <v>71</v>
      </c>
      <c r="C3980" s="251">
        <v>5.8999999999999997E-2</v>
      </c>
      <c r="D3980" s="251">
        <v>6.1100002E-2</v>
      </c>
      <c r="E3980" s="251">
        <v>6.4199999999999993E-2</v>
      </c>
      <c r="F3980" s="253">
        <v>6.1400000000000003E-2</v>
      </c>
      <c r="I3980" s="251">
        <v>5.2900001406669603E-2</v>
      </c>
      <c r="J3980" s="251">
        <v>5.5899999999999998E-2</v>
      </c>
      <c r="K3980" s="251">
        <v>5.9499997999999998E-2</v>
      </c>
      <c r="L3980" s="251">
        <v>6.4500000000000002E-2</v>
      </c>
      <c r="M3980" s="253">
        <v>5.9299998E-2</v>
      </c>
      <c r="O3980" s="189">
        <f t="shared" si="120"/>
        <v>44866</v>
      </c>
    </row>
    <row r="3981" spans="1:15" x14ac:dyDescent="0.25">
      <c r="A3981" s="105">
        <v>44875</v>
      </c>
      <c r="B3981" s="251" t="s">
        <v>71</v>
      </c>
      <c r="C3981" s="251">
        <v>5.6300000000000003E-2</v>
      </c>
      <c r="D3981" s="251">
        <v>5.8599999999999999E-2</v>
      </c>
      <c r="E3981" s="251">
        <v>6.1600000000000002E-2</v>
      </c>
      <c r="F3981" s="253">
        <v>5.8799999999999998E-2</v>
      </c>
      <c r="I3981" s="251">
        <v>5.0200000405311501E-2</v>
      </c>
      <c r="J3981" s="251">
        <v>5.3200003000000003E-2</v>
      </c>
      <c r="K3981" s="251">
        <v>5.6900001999999998E-2</v>
      </c>
      <c r="L3981" s="251">
        <v>6.1800000000000001E-2</v>
      </c>
      <c r="M3981" s="253">
        <v>5.6599996999999999E-2</v>
      </c>
      <c r="O3981" s="189">
        <f t="shared" si="120"/>
        <v>44866</v>
      </c>
    </row>
    <row r="3982" spans="1:15" x14ac:dyDescent="0.25">
      <c r="A3982" s="105">
        <v>44879</v>
      </c>
      <c r="B3982" s="251" t="s">
        <v>71</v>
      </c>
      <c r="C3982" s="251">
        <v>5.6199998000000001E-2</v>
      </c>
      <c r="D3982" s="251">
        <v>5.8400000000000001E-2</v>
      </c>
      <c r="E3982" s="251">
        <v>6.1400000000000003E-2</v>
      </c>
      <c r="F3982" s="253">
        <v>5.8700000000000002E-2</v>
      </c>
      <c r="I3982" s="251">
        <v>4.98000010848045E-2</v>
      </c>
      <c r="J3982" s="251">
        <v>5.3200003000000003E-2</v>
      </c>
      <c r="K3982" s="251">
        <v>5.6599996999999999E-2</v>
      </c>
      <c r="L3982" s="251">
        <v>6.1499999999999999E-2</v>
      </c>
      <c r="M3982" s="253">
        <v>5.6399997E-2</v>
      </c>
      <c r="O3982" s="189">
        <f t="shared" si="120"/>
        <v>44866</v>
      </c>
    </row>
    <row r="3983" spans="1:15" x14ac:dyDescent="0.25">
      <c r="A3983" s="105">
        <v>44880</v>
      </c>
      <c r="B3983" s="251" t="s">
        <v>71</v>
      </c>
      <c r="C3983" s="251">
        <v>5.5100000000000003E-2</v>
      </c>
      <c r="D3983" s="251">
        <v>5.74E-2</v>
      </c>
      <c r="E3983" s="251">
        <v>6.0300003999999997E-2</v>
      </c>
      <c r="F3983" s="253">
        <v>5.7600002999999997E-2</v>
      </c>
      <c r="I3983" s="251">
        <v>4.8600003123283303E-2</v>
      </c>
      <c r="J3983" s="251">
        <v>5.21E-2</v>
      </c>
      <c r="K3983" s="251">
        <v>5.5500000000000001E-2</v>
      </c>
      <c r="L3983" s="251">
        <v>6.0300003999999997E-2</v>
      </c>
      <c r="M3983" s="253">
        <v>5.5300000000000002E-2</v>
      </c>
      <c r="O3983" s="189">
        <f t="shared" si="120"/>
        <v>44866</v>
      </c>
    </row>
    <row r="3984" spans="1:15" x14ac:dyDescent="0.25">
      <c r="A3984" s="105">
        <v>44881</v>
      </c>
      <c r="B3984" s="251" t="s">
        <v>71</v>
      </c>
      <c r="C3984" s="251">
        <v>5.3999999999999999E-2</v>
      </c>
      <c r="D3984" s="251">
        <v>5.6199998000000001E-2</v>
      </c>
      <c r="E3984" s="251">
        <v>5.91E-2</v>
      </c>
      <c r="F3984" s="253">
        <v>5.6399997E-2</v>
      </c>
      <c r="I3984" s="251">
        <v>4.7499999403953497E-2</v>
      </c>
      <c r="J3984" s="251">
        <v>5.0900000000000001E-2</v>
      </c>
      <c r="K3984" s="251">
        <v>5.4399999999999997E-2</v>
      </c>
      <c r="L3984" s="251">
        <v>5.91E-2</v>
      </c>
      <c r="M3984" s="253">
        <v>5.4100000000000002E-2</v>
      </c>
      <c r="O3984" s="189">
        <f t="shared" si="120"/>
        <v>44866</v>
      </c>
    </row>
    <row r="3985" spans="1:15" x14ac:dyDescent="0.25">
      <c r="A3985" s="105">
        <v>44882</v>
      </c>
      <c r="B3985" s="251" t="s">
        <v>71</v>
      </c>
      <c r="C3985" s="251">
        <v>5.4199999999999998E-2</v>
      </c>
      <c r="D3985" s="251">
        <v>5.6500003E-2</v>
      </c>
      <c r="E3985" s="251">
        <v>5.9499997999999998E-2</v>
      </c>
      <c r="F3985" s="253">
        <v>5.6700001999999999E-2</v>
      </c>
      <c r="I3985" s="251">
        <v>4.7699999064207001E-2</v>
      </c>
      <c r="J3985" s="251">
        <v>5.1200000000000002E-2</v>
      </c>
      <c r="K3985" s="251">
        <v>5.4699999999999999E-2</v>
      </c>
      <c r="L3985" s="251">
        <v>5.9499997999999998E-2</v>
      </c>
      <c r="M3985" s="253">
        <v>5.4399999999999997E-2</v>
      </c>
      <c r="O3985" s="189">
        <f t="shared" si="120"/>
        <v>44866</v>
      </c>
    </row>
    <row r="3986" spans="1:15" x14ac:dyDescent="0.25">
      <c r="A3986" s="105">
        <v>44883</v>
      </c>
      <c r="B3986" s="251" t="s">
        <v>71</v>
      </c>
      <c r="C3986" s="251">
        <v>5.45E-2</v>
      </c>
      <c r="D3986" s="251">
        <v>5.6599996999999999E-2</v>
      </c>
      <c r="E3986" s="251">
        <v>5.9499997999999998E-2</v>
      </c>
      <c r="F3986" s="253">
        <v>5.6900001999999998E-2</v>
      </c>
      <c r="I3986" s="251">
        <v>4.7800000756978898E-2</v>
      </c>
      <c r="J3986" s="251">
        <v>5.1499999999999997E-2</v>
      </c>
      <c r="K3986" s="251">
        <v>5.4800000000000001E-2</v>
      </c>
      <c r="L3986" s="251">
        <v>5.9499997999999998E-2</v>
      </c>
      <c r="M3986" s="253">
        <v>5.4600000000000003E-2</v>
      </c>
      <c r="O3986" s="189">
        <f t="shared" si="120"/>
        <v>44866</v>
      </c>
    </row>
    <row r="3987" spans="1:15" x14ac:dyDescent="0.25">
      <c r="A3987" s="105">
        <v>44886</v>
      </c>
      <c r="B3987" s="251" t="s">
        <v>71</v>
      </c>
      <c r="C3987" s="251">
        <v>5.4199999999999998E-2</v>
      </c>
      <c r="D3987" s="251">
        <v>5.6300000000000003E-2</v>
      </c>
      <c r="E3987" s="251">
        <v>5.91E-2</v>
      </c>
      <c r="F3987" s="253">
        <v>5.6500003E-2</v>
      </c>
      <c r="I3987" s="251">
        <v>4.7499999403953497E-2</v>
      </c>
      <c r="J3987" s="251">
        <v>5.11E-2</v>
      </c>
      <c r="K3987" s="251">
        <v>5.45E-2</v>
      </c>
      <c r="L3987" s="251">
        <v>5.91E-2</v>
      </c>
      <c r="M3987" s="253">
        <v>5.4199999999999998E-2</v>
      </c>
      <c r="O3987" s="189">
        <f t="shared" si="120"/>
        <v>44866</v>
      </c>
    </row>
    <row r="3988" spans="1:15" x14ac:dyDescent="0.25">
      <c r="A3988" s="105">
        <v>44887</v>
      </c>
      <c r="B3988" s="251" t="s">
        <v>71</v>
      </c>
      <c r="C3988" s="251">
        <v>5.3200003000000003E-2</v>
      </c>
      <c r="D3988" s="251">
        <v>5.5399999999999998E-2</v>
      </c>
      <c r="E3988" s="251">
        <v>5.8200000000000002E-2</v>
      </c>
      <c r="F3988" s="253">
        <v>5.5599999999999997E-2</v>
      </c>
      <c r="I3988" s="251">
        <v>4.6900000423192902E-2</v>
      </c>
      <c r="J3988" s="251">
        <v>5.0100001999999998E-2</v>
      </c>
      <c r="K3988" s="251">
        <v>5.3600002000000001E-2</v>
      </c>
      <c r="L3988" s="251">
        <v>5.8299999999999998E-2</v>
      </c>
      <c r="M3988" s="253">
        <v>5.33E-2</v>
      </c>
      <c r="O3988" s="189">
        <f t="shared" si="120"/>
        <v>44866</v>
      </c>
    </row>
    <row r="3989" spans="1:15" x14ac:dyDescent="0.25">
      <c r="A3989" s="105">
        <v>44888</v>
      </c>
      <c r="B3989" s="251" t="s">
        <v>71</v>
      </c>
      <c r="C3989" s="251">
        <v>5.21E-2</v>
      </c>
      <c r="D3989" s="251">
        <v>5.4399999999999997E-2</v>
      </c>
      <c r="E3989" s="251">
        <v>5.7200000000000001E-2</v>
      </c>
      <c r="F3989" s="253">
        <v>5.4600000000000003E-2</v>
      </c>
      <c r="I3989" s="251">
        <v>4.5600000768899897E-2</v>
      </c>
      <c r="J3989" s="251">
        <v>4.9099996999999999E-2</v>
      </c>
      <c r="K3989" s="251">
        <v>5.2499999999999998E-2</v>
      </c>
      <c r="L3989" s="251">
        <v>5.7299999999999997E-2</v>
      </c>
      <c r="M3989" s="253">
        <v>5.2299999999999999E-2</v>
      </c>
      <c r="O3989" s="189">
        <f t="shared" si="120"/>
        <v>44866</v>
      </c>
    </row>
    <row r="3990" spans="1:15" x14ac:dyDescent="0.25">
      <c r="A3990" s="105">
        <v>44890</v>
      </c>
      <c r="B3990" s="251" t="s">
        <v>71</v>
      </c>
      <c r="C3990" s="251">
        <v>5.2499999999999998E-2</v>
      </c>
      <c r="D3990" s="251">
        <v>5.4600000000000003E-2</v>
      </c>
      <c r="E3990" s="251">
        <v>5.74E-2</v>
      </c>
      <c r="F3990" s="253">
        <v>5.4800000000000001E-2</v>
      </c>
      <c r="I3990" s="251">
        <v>4.5500002801418298E-2</v>
      </c>
      <c r="J3990" s="251">
        <v>4.9299999999999997E-2</v>
      </c>
      <c r="K3990" s="251">
        <v>5.2699997999999998E-2</v>
      </c>
      <c r="L3990" s="251">
        <v>5.74E-2</v>
      </c>
      <c r="M3990" s="253">
        <v>5.2399996999999997E-2</v>
      </c>
      <c r="O3990" s="189">
        <f t="shared" si="120"/>
        <v>44866</v>
      </c>
    </row>
    <row r="3991" spans="1:15" x14ac:dyDescent="0.25">
      <c r="A3991" s="105">
        <v>44893</v>
      </c>
      <c r="B3991" s="251" t="s">
        <v>71</v>
      </c>
      <c r="C3991" s="251">
        <v>5.21E-2</v>
      </c>
      <c r="D3991" s="251">
        <v>5.4600000000000003E-2</v>
      </c>
      <c r="E3991" s="251">
        <v>5.7299999999999997E-2</v>
      </c>
      <c r="F3991" s="253">
        <v>5.4699999999999999E-2</v>
      </c>
      <c r="I3991" s="251">
        <v>4.5700002461671801E-2</v>
      </c>
      <c r="J3991" s="251">
        <v>4.9200002E-2</v>
      </c>
      <c r="K3991" s="251">
        <v>5.2699997999999998E-2</v>
      </c>
      <c r="L3991" s="251">
        <v>5.74E-2</v>
      </c>
      <c r="M3991" s="253">
        <v>5.2399996999999997E-2</v>
      </c>
      <c r="O3991" s="189">
        <f t="shared" si="120"/>
        <v>44866</v>
      </c>
    </row>
    <row r="3992" spans="1:15" x14ac:dyDescent="0.25">
      <c r="A3992" s="105">
        <v>44894</v>
      </c>
      <c r="B3992" s="251" t="s">
        <v>71</v>
      </c>
      <c r="C3992" s="251">
        <v>5.2900000000000003E-2</v>
      </c>
      <c r="D3992" s="251">
        <v>5.5100000000000003E-2</v>
      </c>
      <c r="E3992" s="251">
        <v>5.8000002000000002E-2</v>
      </c>
      <c r="F3992" s="253">
        <v>5.5300000000000002E-2</v>
      </c>
      <c r="I3992" s="251">
        <v>4.6300001442432397E-2</v>
      </c>
      <c r="J3992" s="251">
        <v>4.9799999999999997E-2</v>
      </c>
      <c r="K3992" s="251">
        <v>5.33E-2</v>
      </c>
      <c r="L3992" s="251">
        <v>5.8099999999999999E-2</v>
      </c>
      <c r="M3992" s="253">
        <v>5.3000002999999997E-2</v>
      </c>
      <c r="O3992" s="189">
        <f t="shared" si="120"/>
        <v>44866</v>
      </c>
    </row>
    <row r="3993" spans="1:15" x14ac:dyDescent="0.25">
      <c r="A3993" s="105">
        <v>44895</v>
      </c>
      <c r="B3993" s="251" t="s">
        <v>71</v>
      </c>
      <c r="C3993" s="251">
        <v>5.3100000000000001E-2</v>
      </c>
      <c r="D3993" s="251">
        <v>5.5199999999999999E-2</v>
      </c>
      <c r="E3993" s="251">
        <v>5.8099999999999999E-2</v>
      </c>
      <c r="F3993" s="253">
        <v>5.5500000000000001E-2</v>
      </c>
      <c r="I3993" s="251">
        <v>4.65999990701675E-2</v>
      </c>
      <c r="J3993" s="251">
        <v>4.99E-2</v>
      </c>
      <c r="K3993" s="251">
        <v>5.3400002000000002E-2</v>
      </c>
      <c r="L3993" s="251">
        <v>5.8299999999999998E-2</v>
      </c>
      <c r="M3993" s="253">
        <v>5.3200003000000003E-2</v>
      </c>
      <c r="O3993" s="189">
        <f t="shared" si="120"/>
        <v>44866</v>
      </c>
    </row>
    <row r="3994" spans="1:15" x14ac:dyDescent="0.25">
      <c r="A3994" s="105">
        <v>44896</v>
      </c>
      <c r="B3994" s="251" t="s">
        <v>71</v>
      </c>
      <c r="C3994" s="251">
        <v>5.3100000000000001E-2</v>
      </c>
      <c r="D3994" s="251">
        <v>5.5199999999999999E-2</v>
      </c>
      <c r="E3994" s="251">
        <v>5.8099999999999999E-2</v>
      </c>
      <c r="F3994" s="253">
        <v>5.5500000000000001E-2</v>
      </c>
      <c r="I3994" s="251">
        <v>4.65999990701675E-2</v>
      </c>
      <c r="J3994" s="251">
        <v>4.99E-2</v>
      </c>
      <c r="K3994" s="251">
        <v>5.3400002000000002E-2</v>
      </c>
      <c r="L3994" s="251">
        <v>5.8299999999999998E-2</v>
      </c>
      <c r="M3994" s="253">
        <v>5.3200003000000003E-2</v>
      </c>
      <c r="O3994" s="189">
        <f t="shared" si="120"/>
        <v>44896</v>
      </c>
    </row>
    <row r="3995" spans="1:15" x14ac:dyDescent="0.25">
      <c r="A3995" s="105">
        <v>44897</v>
      </c>
      <c r="B3995" s="251" t="s">
        <v>71</v>
      </c>
      <c r="C3995" s="251">
        <v>5.0500000000000003E-2</v>
      </c>
      <c r="D3995" s="251">
        <v>5.2600003999999999E-2</v>
      </c>
      <c r="E3995" s="251">
        <v>5.5399999999999998E-2</v>
      </c>
      <c r="F3995" s="253">
        <v>5.2800002999999998E-2</v>
      </c>
      <c r="I3995" s="251">
        <v>4.3600000441074302E-2</v>
      </c>
      <c r="J3995" s="251">
        <v>4.7199998E-2</v>
      </c>
      <c r="K3995" s="251">
        <v>5.0700000000000002E-2</v>
      </c>
      <c r="L3995" s="251">
        <v>5.5399999999999998E-2</v>
      </c>
      <c r="M3995" s="253">
        <v>5.04E-2</v>
      </c>
      <c r="O3995" s="189">
        <f t="shared" si="120"/>
        <v>44896</v>
      </c>
    </row>
    <row r="3996" spans="1:15" x14ac:dyDescent="0.25">
      <c r="A3996" s="105">
        <v>44900</v>
      </c>
      <c r="B3996" s="251" t="s">
        <v>71</v>
      </c>
      <c r="C3996" s="251">
        <v>5.0799999999999998E-2</v>
      </c>
      <c r="D3996" s="251">
        <v>5.2900000000000003E-2</v>
      </c>
      <c r="E3996" s="251">
        <v>5.5899999999999998E-2</v>
      </c>
      <c r="F3996" s="253">
        <v>5.3200003000000003E-2</v>
      </c>
      <c r="I3996" s="251">
        <v>4.4099997729062999E-2</v>
      </c>
      <c r="J3996" s="251">
        <v>4.7699999999999999E-2</v>
      </c>
      <c r="K3996" s="251">
        <v>5.11E-2</v>
      </c>
      <c r="L3996" s="251">
        <v>5.5899999999999998E-2</v>
      </c>
      <c r="M3996" s="253">
        <v>5.0799999999999998E-2</v>
      </c>
      <c r="O3996" s="189">
        <f t="shared" si="120"/>
        <v>44896</v>
      </c>
    </row>
    <row r="3997" spans="1:15" x14ac:dyDescent="0.25">
      <c r="A3997" s="105">
        <v>44901</v>
      </c>
      <c r="B3997" s="251" t="s">
        <v>71</v>
      </c>
      <c r="C3997" s="251">
        <v>4.9700000000000001E-2</v>
      </c>
      <c r="D3997" s="251">
        <v>5.1999996999999999E-2</v>
      </c>
      <c r="E3997" s="251">
        <v>5.4800000000000001E-2</v>
      </c>
      <c r="F3997" s="253">
        <v>5.2199996999999998E-2</v>
      </c>
      <c r="I3997" s="251">
        <v>4.3099999427795403E-2</v>
      </c>
      <c r="J3997" s="251">
        <v>4.6800000000000001E-2</v>
      </c>
      <c r="K3997" s="251">
        <v>5.0100001999999998E-2</v>
      </c>
      <c r="L3997" s="251">
        <v>5.4800000000000001E-2</v>
      </c>
      <c r="M3997" s="253">
        <v>4.99E-2</v>
      </c>
      <c r="O3997" s="189">
        <f t="shared" si="120"/>
        <v>44896</v>
      </c>
    </row>
    <row r="3998" spans="1:15" x14ac:dyDescent="0.25">
      <c r="A3998" s="105">
        <v>44902</v>
      </c>
      <c r="B3998" s="251" t="s">
        <v>71</v>
      </c>
      <c r="C3998" s="251">
        <v>4.8499998000000002E-2</v>
      </c>
      <c r="D3998" s="251">
        <v>5.0799999999999998E-2</v>
      </c>
      <c r="E3998" s="251">
        <v>5.3499999999999999E-2</v>
      </c>
      <c r="F3998" s="253">
        <v>5.0900000000000001E-2</v>
      </c>
      <c r="I3998" s="251">
        <v>4.2100001126527703E-2</v>
      </c>
      <c r="J3998" s="251">
        <v>4.5500002999999997E-2</v>
      </c>
      <c r="K3998" s="251">
        <v>4.9000002000000001E-2</v>
      </c>
      <c r="L3998" s="251">
        <v>5.3699999999999998E-2</v>
      </c>
      <c r="M3998" s="253">
        <v>4.8699997000000002E-2</v>
      </c>
      <c r="O3998" s="189">
        <f t="shared" si="120"/>
        <v>44896</v>
      </c>
    </row>
    <row r="3999" spans="1:15" x14ac:dyDescent="0.25">
      <c r="A3999" s="105">
        <v>44903</v>
      </c>
      <c r="B3999" s="251" t="s">
        <v>71</v>
      </c>
      <c r="C3999" s="251">
        <v>4.8600003000000003E-2</v>
      </c>
      <c r="D3999" s="251">
        <v>5.0900000000000001E-2</v>
      </c>
      <c r="E3999" s="251">
        <v>5.3800000000000001E-2</v>
      </c>
      <c r="F3999" s="253">
        <v>5.11E-2</v>
      </c>
      <c r="I3999" s="251">
        <v>4.1999999433755798E-2</v>
      </c>
      <c r="J3999" s="251">
        <v>4.5500002999999997E-2</v>
      </c>
      <c r="K3999" s="251">
        <v>4.9200002E-2</v>
      </c>
      <c r="L3999" s="251">
        <v>5.3900000000000003E-2</v>
      </c>
      <c r="M3999" s="253">
        <v>4.8800003000000002E-2</v>
      </c>
      <c r="O3999" s="189">
        <f t="shared" si="120"/>
        <v>44896</v>
      </c>
    </row>
    <row r="4000" spans="1:15" x14ac:dyDescent="0.25">
      <c r="A4000" s="105">
        <v>44904</v>
      </c>
      <c r="B4000" s="251" t="s">
        <v>71</v>
      </c>
      <c r="C4000" s="251">
        <v>4.9399999999999999E-2</v>
      </c>
      <c r="D4000" s="251">
        <v>5.1700000000000003E-2</v>
      </c>
      <c r="E4000" s="251">
        <v>5.45E-2</v>
      </c>
      <c r="F4000" s="253">
        <v>5.1900000000000002E-2</v>
      </c>
      <c r="I4000" s="251">
        <v>4.3099999427795403E-2</v>
      </c>
      <c r="J4000" s="251">
        <v>4.6399999999999997E-2</v>
      </c>
      <c r="K4000" s="251">
        <v>0.05</v>
      </c>
      <c r="L4000" s="251">
        <v>5.4699999999999999E-2</v>
      </c>
      <c r="M4000" s="253">
        <v>4.9700000000000001E-2</v>
      </c>
      <c r="O4000" s="189">
        <f t="shared" si="120"/>
        <v>44896</v>
      </c>
    </row>
    <row r="4001" spans="1:15" x14ac:dyDescent="0.25">
      <c r="A4001" s="105">
        <v>44907</v>
      </c>
      <c r="B4001" s="251" t="s">
        <v>71</v>
      </c>
      <c r="C4001" s="251">
        <v>4.9599999999999998E-2</v>
      </c>
      <c r="D4001" s="251">
        <v>5.1900000000000002E-2</v>
      </c>
      <c r="E4001" s="251">
        <v>5.4699999999999999E-2</v>
      </c>
      <c r="F4001" s="253">
        <v>5.21E-2</v>
      </c>
      <c r="I4001" s="251">
        <v>4.3200001120567301E-2</v>
      </c>
      <c r="J4001" s="251">
        <v>4.6600000000000003E-2</v>
      </c>
      <c r="K4001" s="251">
        <v>5.0200000000000002E-2</v>
      </c>
      <c r="L4001" s="251">
        <v>5.4899997999999998E-2</v>
      </c>
      <c r="M4001" s="253">
        <v>4.99E-2</v>
      </c>
      <c r="O4001" s="189">
        <f t="shared" si="120"/>
        <v>44896</v>
      </c>
    </row>
    <row r="4002" spans="1:15" x14ac:dyDescent="0.25">
      <c r="A4002" s="105">
        <v>44908</v>
      </c>
      <c r="B4002" s="251" t="s">
        <v>71</v>
      </c>
      <c r="C4002" s="251">
        <v>4.9000002000000001E-2</v>
      </c>
      <c r="D4002" s="251">
        <v>5.1299999999999998E-2</v>
      </c>
      <c r="E4002" s="251">
        <v>5.4100000000000002E-2</v>
      </c>
      <c r="F4002" s="253">
        <v>5.1499999999999997E-2</v>
      </c>
      <c r="I4002" s="251">
        <v>4.2600002139806699E-2</v>
      </c>
      <c r="J4002" s="251">
        <v>4.5999999999999999E-2</v>
      </c>
      <c r="K4002" s="251">
        <v>4.9599999999999998E-2</v>
      </c>
      <c r="L4002" s="251">
        <v>5.4199999999999998E-2</v>
      </c>
      <c r="M4002" s="253">
        <v>4.9200002E-2</v>
      </c>
      <c r="O4002" s="189">
        <f t="shared" si="120"/>
        <v>44896</v>
      </c>
    </row>
    <row r="4003" spans="1:15" x14ac:dyDescent="0.25">
      <c r="A4003" s="105">
        <v>44909</v>
      </c>
      <c r="B4003" s="251" t="s">
        <v>71</v>
      </c>
      <c r="C4003" s="251">
        <v>4.8899997000000001E-2</v>
      </c>
      <c r="D4003" s="251">
        <v>5.1400000000000001E-2</v>
      </c>
      <c r="E4003" s="251">
        <v>5.4199999999999998E-2</v>
      </c>
      <c r="F4003" s="253">
        <v>5.1499999999999997E-2</v>
      </c>
      <c r="I4003" s="251">
        <v>4.2800001800060203E-2</v>
      </c>
      <c r="J4003" s="251">
        <v>4.6100000000000002E-2</v>
      </c>
      <c r="K4003" s="251">
        <v>4.9700000000000001E-2</v>
      </c>
      <c r="L4003" s="251">
        <v>5.4399999999999997E-2</v>
      </c>
      <c r="M4003" s="253">
        <v>4.9299999999999997E-2</v>
      </c>
      <c r="O4003" s="189">
        <f t="shared" si="120"/>
        <v>44896</v>
      </c>
    </row>
    <row r="4004" spans="1:15" x14ac:dyDescent="0.25">
      <c r="A4004" s="105">
        <v>44910</v>
      </c>
      <c r="B4004" s="251" t="s">
        <v>71</v>
      </c>
      <c r="C4004" s="251">
        <v>4.8899997000000001E-2</v>
      </c>
      <c r="D4004" s="251">
        <v>5.11E-2</v>
      </c>
      <c r="E4004" s="251">
        <v>5.3900000000000003E-2</v>
      </c>
      <c r="F4004" s="253">
        <v>5.1299999999999998E-2</v>
      </c>
      <c r="I4004" s="251">
        <v>4.2399998754262903E-2</v>
      </c>
      <c r="J4004" s="251">
        <v>4.5999999999999999E-2</v>
      </c>
      <c r="K4004" s="251">
        <v>4.9399999999999999E-2</v>
      </c>
      <c r="L4004" s="251">
        <v>5.4100000000000002E-2</v>
      </c>
      <c r="M4004" s="253">
        <v>4.9099996999999999E-2</v>
      </c>
      <c r="O4004" s="189">
        <f t="shared" si="120"/>
        <v>44896</v>
      </c>
    </row>
    <row r="4005" spans="1:15" x14ac:dyDescent="0.25">
      <c r="A4005" s="105">
        <v>44911</v>
      </c>
      <c r="B4005" s="251" t="s">
        <v>71</v>
      </c>
      <c r="C4005" s="251">
        <v>4.9200002E-2</v>
      </c>
      <c r="D4005" s="251">
        <v>5.1499999999999997E-2</v>
      </c>
      <c r="E4005" s="251">
        <v>5.4300000000000001E-2</v>
      </c>
      <c r="F4005" s="253">
        <v>5.1700000000000003E-2</v>
      </c>
      <c r="I4005" s="251">
        <v>4.3200001120567301E-2</v>
      </c>
      <c r="J4005" s="251">
        <v>4.6399999999999997E-2</v>
      </c>
      <c r="K4005" s="251">
        <v>4.99E-2</v>
      </c>
      <c r="L4005" s="251">
        <v>5.4600000000000003E-2</v>
      </c>
      <c r="M4005" s="253">
        <v>4.9599999999999998E-2</v>
      </c>
      <c r="O4005" s="189">
        <f t="shared" si="120"/>
        <v>44896</v>
      </c>
    </row>
    <row r="4006" spans="1:15" x14ac:dyDescent="0.25">
      <c r="A4006" s="105">
        <v>44914</v>
      </c>
      <c r="B4006" s="251" t="s">
        <v>71</v>
      </c>
      <c r="C4006" s="251">
        <v>5.0100001999999998E-2</v>
      </c>
      <c r="D4006" s="251">
        <v>5.2299999999999999E-2</v>
      </c>
      <c r="E4006" s="251">
        <v>5.5199999999999999E-2</v>
      </c>
      <c r="F4006" s="253">
        <v>5.2499999999999998E-2</v>
      </c>
      <c r="I4006" s="251">
        <v>4.3800000101327799E-2</v>
      </c>
      <c r="J4006" s="251">
        <v>4.7399997999999999E-2</v>
      </c>
      <c r="K4006" s="251">
        <v>5.0700000000000002E-2</v>
      </c>
      <c r="L4006" s="251">
        <v>5.5500000000000001E-2</v>
      </c>
      <c r="M4006" s="253">
        <v>5.0500000000000003E-2</v>
      </c>
      <c r="O4006" s="189">
        <f t="shared" si="120"/>
        <v>44896</v>
      </c>
    </row>
    <row r="4007" spans="1:15" x14ac:dyDescent="0.25">
      <c r="A4007" s="105">
        <v>44915</v>
      </c>
      <c r="B4007" s="251" t="s">
        <v>71</v>
      </c>
      <c r="C4007" s="251">
        <v>5.1299999999999998E-2</v>
      </c>
      <c r="D4007" s="251">
        <v>5.3400002000000002E-2</v>
      </c>
      <c r="E4007" s="251">
        <v>5.6500003E-2</v>
      </c>
      <c r="F4007" s="253">
        <v>5.3699999999999998E-2</v>
      </c>
      <c r="I4007" s="251">
        <v>4.5300003141164703E-2</v>
      </c>
      <c r="J4007" s="251">
        <v>4.8899997000000001E-2</v>
      </c>
      <c r="K4007" s="251">
        <v>5.1900000000000002E-2</v>
      </c>
      <c r="L4007" s="251">
        <v>5.6799996999999998E-2</v>
      </c>
      <c r="M4007" s="253">
        <v>5.1799998E-2</v>
      </c>
      <c r="O4007" s="189">
        <f t="shared" ref="O4007:O4051" si="121">DATE(YEAR(A4007),MONTH(A4007),1)</f>
        <v>44896</v>
      </c>
    </row>
    <row r="4008" spans="1:15" x14ac:dyDescent="0.25">
      <c r="A4008" s="105">
        <v>44916</v>
      </c>
      <c r="B4008" s="251" t="s">
        <v>71</v>
      </c>
      <c r="C4008" s="251">
        <v>5.1400000000000001E-2</v>
      </c>
      <c r="D4008" s="251">
        <v>5.3499999999999999E-2</v>
      </c>
      <c r="E4008" s="251">
        <v>5.6599996999999999E-2</v>
      </c>
      <c r="F4008" s="253">
        <v>5.3800000000000001E-2</v>
      </c>
      <c r="I4008" s="251">
        <v>4.5400001108646303E-2</v>
      </c>
      <c r="J4008" s="251">
        <v>4.8600003000000003E-2</v>
      </c>
      <c r="K4008" s="251">
        <v>5.1900000000000002E-2</v>
      </c>
      <c r="L4008" s="251">
        <v>5.6900001999999998E-2</v>
      </c>
      <c r="M4008" s="253">
        <v>5.1799998E-2</v>
      </c>
      <c r="O4008" s="189">
        <f t="shared" si="121"/>
        <v>44896</v>
      </c>
    </row>
    <row r="4009" spans="1:15" x14ac:dyDescent="0.25">
      <c r="A4009" s="105">
        <v>44917</v>
      </c>
      <c r="B4009" s="251" t="s">
        <v>71</v>
      </c>
      <c r="C4009" s="251">
        <v>5.11E-2</v>
      </c>
      <c r="D4009" s="251">
        <v>5.3199999999999997E-2</v>
      </c>
      <c r="E4009" s="251">
        <v>5.6300000000000003E-2</v>
      </c>
      <c r="F4009" s="253">
        <v>5.3499999999999999E-2</v>
      </c>
      <c r="I4009" s="251">
        <v>4.5100000000000001E-2</v>
      </c>
      <c r="J4009" s="251">
        <v>4.8399999999999999E-2</v>
      </c>
      <c r="K4009" s="251">
        <v>5.1699999999999996E-2</v>
      </c>
      <c r="L4009" s="251">
        <v>5.6600000000000004E-2</v>
      </c>
      <c r="M4009" s="253">
        <v>5.1499999999999997E-2</v>
      </c>
      <c r="O4009" s="189">
        <f t="shared" si="121"/>
        <v>44896</v>
      </c>
    </row>
    <row r="4010" spans="1:15" x14ac:dyDescent="0.25">
      <c r="A4010" s="105">
        <v>44918</v>
      </c>
      <c r="B4010" s="251" t="s">
        <v>71</v>
      </c>
      <c r="C4010" s="251">
        <v>5.1999996999999999E-2</v>
      </c>
      <c r="D4010" s="251">
        <v>5.4199999999999998E-2</v>
      </c>
      <c r="E4010" s="251">
        <v>5.7200000000000001E-2</v>
      </c>
      <c r="F4010" s="253">
        <v>5.45E-2</v>
      </c>
      <c r="I4010" s="251">
        <v>4.6000000089406898E-2</v>
      </c>
      <c r="J4010" s="251">
        <v>4.9299999999999997E-2</v>
      </c>
      <c r="K4010" s="251">
        <v>5.2600003999999999E-2</v>
      </c>
      <c r="L4010" s="251">
        <v>5.7500000000000002E-2</v>
      </c>
      <c r="M4010" s="253">
        <v>5.2499999999999998E-2</v>
      </c>
      <c r="O4010" s="189">
        <f t="shared" si="121"/>
        <v>44896</v>
      </c>
    </row>
    <row r="4011" spans="1:15" x14ac:dyDescent="0.25">
      <c r="A4011" s="105">
        <v>44922</v>
      </c>
      <c r="B4011" s="251" t="s">
        <v>71</v>
      </c>
      <c r="C4011" s="251">
        <v>5.2800002999999998E-2</v>
      </c>
      <c r="D4011" s="251">
        <v>5.5300000000000002E-2</v>
      </c>
      <c r="E4011" s="251">
        <v>5.8299999999999998E-2</v>
      </c>
      <c r="F4011" s="253">
        <v>5.5500000000000001E-2</v>
      </c>
      <c r="I4011" s="251">
        <v>4.6900000423192902E-2</v>
      </c>
      <c r="J4011" s="251">
        <v>5.0200000000000002E-2</v>
      </c>
      <c r="K4011" s="251">
        <v>5.3800000000000001E-2</v>
      </c>
      <c r="L4011" s="251">
        <v>5.8599999999999999E-2</v>
      </c>
      <c r="M4011" s="253">
        <v>5.3499999999999999E-2</v>
      </c>
      <c r="O4011" s="189">
        <f t="shared" si="121"/>
        <v>44896</v>
      </c>
    </row>
    <row r="4012" spans="1:15" x14ac:dyDescent="0.25">
      <c r="A4012" s="105">
        <v>44923</v>
      </c>
      <c r="B4012" s="251" t="s">
        <v>71</v>
      </c>
      <c r="C4012" s="251">
        <v>5.3400000000000003E-2</v>
      </c>
      <c r="D4012" s="251">
        <v>5.5599999999999997E-2</v>
      </c>
      <c r="E4012" s="251">
        <v>5.8500000000000003E-2</v>
      </c>
      <c r="F4012" s="253">
        <v>5.5800000000000002E-2</v>
      </c>
      <c r="I4012" s="251">
        <v>4.7199999999999999E-2</v>
      </c>
      <c r="J4012" s="251">
        <v>5.0700000000000002E-2</v>
      </c>
      <c r="K4012" s="251">
        <v>5.4100000000000002E-2</v>
      </c>
      <c r="L4012" s="251">
        <v>5.8900000000000001E-2</v>
      </c>
      <c r="M4012" s="253">
        <v>5.3800000000000001E-2</v>
      </c>
      <c r="O4012" s="189">
        <f t="shared" si="121"/>
        <v>44896</v>
      </c>
    </row>
    <row r="4013" spans="1:15" x14ac:dyDescent="0.25">
      <c r="A4013" s="105">
        <v>44924</v>
      </c>
      <c r="B4013" s="251" t="s">
        <v>71</v>
      </c>
      <c r="C4013" s="251">
        <v>5.28E-2</v>
      </c>
      <c r="D4013" s="251">
        <v>5.5100000000000003E-2</v>
      </c>
      <c r="E4013" s="251">
        <v>5.8099999999999999E-2</v>
      </c>
      <c r="F4013" s="253">
        <v>5.5300000000000002E-2</v>
      </c>
      <c r="I4013" s="251">
        <v>4.6800000000000001E-2</v>
      </c>
      <c r="J4013" s="251">
        <v>5.0099999999999999E-2</v>
      </c>
      <c r="K4013" s="251">
        <v>5.3600000000000002E-2</v>
      </c>
      <c r="L4013" s="251">
        <v>5.8400000000000001E-2</v>
      </c>
      <c r="M4013" s="253">
        <v>5.33E-2</v>
      </c>
      <c r="O4013" s="189">
        <f t="shared" si="121"/>
        <v>44896</v>
      </c>
    </row>
    <row r="4014" spans="1:15" x14ac:dyDescent="0.25">
      <c r="A4014" s="105">
        <v>44925</v>
      </c>
      <c r="B4014" s="251" t="s">
        <v>71</v>
      </c>
      <c r="C4014" s="251">
        <v>5.2900000000000003E-2</v>
      </c>
      <c r="D4014" s="251">
        <v>5.5300000000000002E-2</v>
      </c>
      <c r="E4014" s="251">
        <v>5.8299999999999998E-2</v>
      </c>
      <c r="F4014" s="253">
        <v>5.5500000000000001E-2</v>
      </c>
      <c r="I4014" s="251">
        <v>4.6999998390674501E-2</v>
      </c>
      <c r="J4014" s="251">
        <v>5.04E-2</v>
      </c>
      <c r="K4014" s="251">
        <v>5.3800000000000001E-2</v>
      </c>
      <c r="L4014" s="251">
        <v>5.8700000000000002E-2</v>
      </c>
      <c r="M4014" s="253">
        <v>5.3600002000000001E-2</v>
      </c>
      <c r="O4014" s="189">
        <f t="shared" si="121"/>
        <v>44896</v>
      </c>
    </row>
    <row r="4015" spans="1:15" x14ac:dyDescent="0.25">
      <c r="A4015" s="105">
        <v>44929</v>
      </c>
      <c r="B4015" s="251" t="s">
        <v>71</v>
      </c>
      <c r="C4015" s="251">
        <v>5.2499999999999998E-2</v>
      </c>
      <c r="D4015" s="251">
        <v>5.5E-2</v>
      </c>
      <c r="E4015" s="251">
        <v>5.79E-2</v>
      </c>
      <c r="F4015" s="253">
        <v>5.5100000000000003E-2</v>
      </c>
      <c r="I4015" s="251">
        <v>4.6900000423192902E-2</v>
      </c>
      <c r="J4015" s="251">
        <v>4.99E-2</v>
      </c>
      <c r="K4015" s="251">
        <v>5.3499999999999999E-2</v>
      </c>
      <c r="L4015" s="251">
        <v>5.8200000000000002E-2</v>
      </c>
      <c r="M4015" s="253">
        <v>5.3200003000000003E-2</v>
      </c>
      <c r="O4015" s="189">
        <f t="shared" si="121"/>
        <v>44927</v>
      </c>
    </row>
    <row r="4016" spans="1:15" x14ac:dyDescent="0.25">
      <c r="A4016" s="105">
        <v>44930</v>
      </c>
      <c r="B4016" s="251" t="s">
        <v>71</v>
      </c>
      <c r="C4016" s="251">
        <v>5.1900000000000002E-2</v>
      </c>
      <c r="D4016" s="251">
        <v>5.4199999999999998E-2</v>
      </c>
      <c r="E4016" s="251">
        <v>5.7299999999999997E-2</v>
      </c>
      <c r="F4016" s="253">
        <v>5.45E-2</v>
      </c>
      <c r="I4016" s="251">
        <v>4.5900002121925298E-2</v>
      </c>
      <c r="J4016" s="251">
        <v>4.9299999999999997E-2</v>
      </c>
      <c r="K4016" s="251">
        <v>5.2699997999999998E-2</v>
      </c>
      <c r="L4016" s="251">
        <v>5.7600002999999997E-2</v>
      </c>
      <c r="M4016" s="253">
        <v>5.2499999999999998E-2</v>
      </c>
      <c r="O4016" s="189">
        <f t="shared" si="121"/>
        <v>44927</v>
      </c>
    </row>
    <row r="4017" spans="1:15" x14ac:dyDescent="0.25">
      <c r="A4017" s="105">
        <v>44931</v>
      </c>
      <c r="B4017" s="251" t="s">
        <v>71</v>
      </c>
      <c r="C4017" s="251">
        <v>5.1700000000000003E-2</v>
      </c>
      <c r="D4017" s="251">
        <v>5.3999999999999999E-2</v>
      </c>
      <c r="E4017" s="251">
        <v>5.7099999999999998E-2</v>
      </c>
      <c r="F4017" s="253">
        <v>5.4300000000000001E-2</v>
      </c>
      <c r="I4017" s="251">
        <v>4.5600000768899897E-2</v>
      </c>
      <c r="J4017" s="251">
        <v>4.9200002E-2</v>
      </c>
      <c r="K4017" s="251">
        <v>5.2399996999999997E-2</v>
      </c>
      <c r="L4017" s="251">
        <v>5.74E-2</v>
      </c>
      <c r="M4017" s="253">
        <v>5.2299999999999999E-2</v>
      </c>
      <c r="O4017" s="189">
        <f t="shared" si="121"/>
        <v>44927</v>
      </c>
    </row>
    <row r="4018" spans="1:15" x14ac:dyDescent="0.25">
      <c r="A4018" s="105">
        <v>44932</v>
      </c>
      <c r="B4018" s="251" t="s">
        <v>71</v>
      </c>
      <c r="C4018" s="251">
        <v>5.0599999999999999E-2</v>
      </c>
      <c r="D4018" s="251">
        <v>5.2800002999999998E-2</v>
      </c>
      <c r="E4018" s="251">
        <v>5.5899999999999998E-2</v>
      </c>
      <c r="F4018" s="253">
        <v>5.3100000000000001E-2</v>
      </c>
      <c r="I4018" s="251">
        <v>4.4599998742341898E-2</v>
      </c>
      <c r="J4018" s="251">
        <v>4.8000000000000001E-2</v>
      </c>
      <c r="K4018" s="251">
        <v>5.1200000000000002E-2</v>
      </c>
      <c r="L4018" s="251">
        <v>5.6199998000000001E-2</v>
      </c>
      <c r="M4018" s="253">
        <v>5.11E-2</v>
      </c>
      <c r="O4018" s="189">
        <f t="shared" si="121"/>
        <v>44927</v>
      </c>
    </row>
    <row r="4019" spans="1:15" x14ac:dyDescent="0.25">
      <c r="A4019" s="105">
        <v>44935</v>
      </c>
      <c r="B4019" s="251" t="s">
        <v>71</v>
      </c>
      <c r="C4019" s="251">
        <v>5.0100001999999998E-2</v>
      </c>
      <c r="D4019" s="251">
        <v>5.2299999999999999E-2</v>
      </c>
      <c r="E4019" s="251">
        <v>5.5300000000000002E-2</v>
      </c>
      <c r="F4019" s="253">
        <v>5.2600003999999999E-2</v>
      </c>
      <c r="I4019" s="251">
        <v>4.4199999421834897E-2</v>
      </c>
      <c r="J4019" s="251">
        <v>4.7399997999999999E-2</v>
      </c>
      <c r="K4019" s="251">
        <v>5.0599999999999999E-2</v>
      </c>
      <c r="L4019" s="251">
        <v>5.5500000000000001E-2</v>
      </c>
      <c r="M4019" s="253">
        <v>5.0500000000000003E-2</v>
      </c>
      <c r="O4019" s="189">
        <f t="shared" si="121"/>
        <v>44927</v>
      </c>
    </row>
    <row r="4020" spans="1:15" x14ac:dyDescent="0.25">
      <c r="A4020" s="105">
        <v>44936</v>
      </c>
      <c r="B4020" s="251" t="s">
        <v>71</v>
      </c>
      <c r="C4020" s="251">
        <v>5.0999999999999997E-2</v>
      </c>
      <c r="D4020" s="251">
        <v>5.3200003000000003E-2</v>
      </c>
      <c r="E4020" s="251">
        <v>5.6099999999999997E-2</v>
      </c>
      <c r="F4020" s="253">
        <v>5.3400002000000002E-2</v>
      </c>
      <c r="I4020" s="251">
        <v>4.5100003480911199E-2</v>
      </c>
      <c r="J4020" s="251">
        <v>4.8499998000000002E-2</v>
      </c>
      <c r="K4020" s="251">
        <v>5.1499999999999997E-2</v>
      </c>
      <c r="L4020" s="251">
        <v>5.6300000000000003E-2</v>
      </c>
      <c r="M4020" s="253">
        <v>5.1400000000000001E-2</v>
      </c>
      <c r="O4020" s="189">
        <f t="shared" si="121"/>
        <v>44927</v>
      </c>
    </row>
    <row r="4021" spans="1:15" x14ac:dyDescent="0.25">
      <c r="A4021" s="105">
        <v>44937</v>
      </c>
      <c r="B4021" s="251" t="s">
        <v>71</v>
      </c>
      <c r="C4021" s="251">
        <v>4.99E-2</v>
      </c>
      <c r="D4021" s="251">
        <v>5.2299999999999999E-2</v>
      </c>
      <c r="E4021" s="251">
        <v>5.5199999999999999E-2</v>
      </c>
      <c r="F4021" s="253">
        <v>5.2499999999999998E-2</v>
      </c>
      <c r="I4021" s="251">
        <v>4.39999997615814E-2</v>
      </c>
      <c r="J4021" s="251">
        <v>4.7300000000000002E-2</v>
      </c>
      <c r="K4021" s="251">
        <v>5.0599999999999999E-2</v>
      </c>
      <c r="L4021" s="251">
        <v>5.5300000000000002E-2</v>
      </c>
      <c r="M4021" s="253">
        <v>5.04E-2</v>
      </c>
      <c r="O4021" s="189">
        <f t="shared" si="121"/>
        <v>44927</v>
      </c>
    </row>
    <row r="4022" spans="1:15" x14ac:dyDescent="0.25">
      <c r="A4022" s="105">
        <v>44938</v>
      </c>
      <c r="B4022" s="251" t="s">
        <v>71</v>
      </c>
      <c r="C4022" s="251">
        <v>4.8800003000000002E-2</v>
      </c>
      <c r="D4022" s="251">
        <v>5.11E-2</v>
      </c>
      <c r="E4022" s="251">
        <v>5.3900000000000003E-2</v>
      </c>
      <c r="F4022" s="253">
        <v>5.1299999999999998E-2</v>
      </c>
      <c r="I4022" s="251">
        <v>4.2899999767541802E-2</v>
      </c>
      <c r="J4022" s="251">
        <v>4.6100000000000002E-2</v>
      </c>
      <c r="K4022" s="251">
        <v>4.9399999999999999E-2</v>
      </c>
      <c r="L4022" s="251">
        <v>5.3999999999999999E-2</v>
      </c>
      <c r="M4022" s="253">
        <v>4.9200002E-2</v>
      </c>
      <c r="O4022" s="189">
        <f t="shared" si="121"/>
        <v>44927</v>
      </c>
    </row>
    <row r="4023" spans="1:15" x14ac:dyDescent="0.25">
      <c r="A4023" s="105">
        <v>44939</v>
      </c>
      <c r="B4023" s="251" t="s">
        <v>71</v>
      </c>
      <c r="C4023" s="251">
        <v>4.9399999999999999E-2</v>
      </c>
      <c r="D4023" s="251">
        <v>5.1499999999999997E-2</v>
      </c>
      <c r="E4023" s="251">
        <v>5.4399999999999997E-2</v>
      </c>
      <c r="F4023" s="253">
        <v>5.1799998E-2</v>
      </c>
      <c r="I4023" s="251">
        <v>4.3400000780820798E-2</v>
      </c>
      <c r="J4023" s="251">
        <v>4.6699999999999998E-2</v>
      </c>
      <c r="K4023" s="251">
        <v>4.9799999999999997E-2</v>
      </c>
      <c r="L4023" s="251">
        <v>5.4399999999999997E-2</v>
      </c>
      <c r="M4023" s="253">
        <v>4.9700000000000001E-2</v>
      </c>
      <c r="O4023" s="189">
        <f t="shared" si="121"/>
        <v>44927</v>
      </c>
    </row>
    <row r="4024" spans="1:15" x14ac:dyDescent="0.25">
      <c r="A4024" s="105">
        <v>44943</v>
      </c>
      <c r="B4024" s="251" t="s">
        <v>71</v>
      </c>
      <c r="C4024" s="251">
        <v>4.9399999999999999E-2</v>
      </c>
      <c r="D4024" s="251">
        <v>5.1499999999999997E-2</v>
      </c>
      <c r="E4024" s="251">
        <v>5.4399999999999997E-2</v>
      </c>
      <c r="F4024" s="253">
        <v>5.1799998E-2</v>
      </c>
      <c r="I4024" s="251">
        <v>4.32999990880489E-2</v>
      </c>
      <c r="J4024" s="251">
        <v>4.6699999999999998E-2</v>
      </c>
      <c r="K4024" s="251">
        <v>4.9799999999999997E-2</v>
      </c>
      <c r="L4024" s="251">
        <v>5.4399999999999997E-2</v>
      </c>
      <c r="M4024" s="253">
        <v>4.9700000000000001E-2</v>
      </c>
      <c r="O4024" s="189">
        <f t="shared" si="121"/>
        <v>44927</v>
      </c>
    </row>
    <row r="4025" spans="1:15" x14ac:dyDescent="0.25">
      <c r="A4025" s="105">
        <v>44944</v>
      </c>
      <c r="B4025" s="251" t="s">
        <v>71</v>
      </c>
      <c r="C4025" s="251">
        <v>4.82E-2</v>
      </c>
      <c r="D4025" s="251">
        <v>5.0500000000000003E-2</v>
      </c>
      <c r="E4025" s="251">
        <v>5.3400002000000002E-2</v>
      </c>
      <c r="F4025" s="253">
        <v>5.0700000000000002E-2</v>
      </c>
      <c r="I4025" s="251">
        <v>4.2300000786781297E-2</v>
      </c>
      <c r="J4025" s="251">
        <v>4.5600000000000002E-2</v>
      </c>
      <c r="K4025" s="251">
        <v>4.8800003000000002E-2</v>
      </c>
      <c r="L4025" s="251">
        <v>5.33E-2</v>
      </c>
      <c r="M4025" s="253">
        <v>4.8600003000000003E-2</v>
      </c>
      <c r="O4025" s="189">
        <f t="shared" si="121"/>
        <v>44927</v>
      </c>
    </row>
    <row r="4026" spans="1:15" x14ac:dyDescent="0.25">
      <c r="A4026" s="105">
        <v>44945</v>
      </c>
      <c r="B4026" s="251" t="s">
        <v>71</v>
      </c>
      <c r="C4026" s="251">
        <v>4.8600003000000003E-2</v>
      </c>
      <c r="D4026" s="251">
        <v>5.0900000000000001E-2</v>
      </c>
      <c r="E4026" s="251">
        <v>5.3900000000000003E-2</v>
      </c>
      <c r="F4026" s="253">
        <v>5.11E-2</v>
      </c>
      <c r="I4026" s="251">
        <v>4.2700000107288298E-2</v>
      </c>
      <c r="J4026" s="251">
        <v>4.6100000000000002E-2</v>
      </c>
      <c r="K4026" s="251">
        <v>4.9200002E-2</v>
      </c>
      <c r="L4026" s="251">
        <v>5.3800000000000001E-2</v>
      </c>
      <c r="M4026" s="253">
        <v>4.9000002000000001E-2</v>
      </c>
      <c r="O4026" s="189">
        <f t="shared" si="121"/>
        <v>44927</v>
      </c>
    </row>
    <row r="4027" spans="1:15" x14ac:dyDescent="0.25">
      <c r="A4027" s="105">
        <v>44946</v>
      </c>
      <c r="B4027" s="251" t="s">
        <v>71</v>
      </c>
      <c r="C4027" s="251">
        <v>4.9500000000000002E-2</v>
      </c>
      <c r="D4027" s="251">
        <v>5.1599998000000001E-2</v>
      </c>
      <c r="E4027" s="251">
        <v>5.4600000000000003E-2</v>
      </c>
      <c r="F4027" s="253">
        <v>5.1900000000000002E-2</v>
      </c>
      <c r="I4027" s="251">
        <v>4.3600000441074302E-2</v>
      </c>
      <c r="J4027" s="251">
        <v>4.6899999999999997E-2</v>
      </c>
      <c r="K4027" s="251">
        <v>0.05</v>
      </c>
      <c r="L4027" s="251">
        <v>5.4600000000000003E-2</v>
      </c>
      <c r="M4027" s="253">
        <v>4.9799999999999997E-2</v>
      </c>
      <c r="O4027" s="189">
        <f t="shared" si="121"/>
        <v>44927</v>
      </c>
    </row>
    <row r="4028" spans="1:15" x14ac:dyDescent="0.25">
      <c r="A4028" s="105">
        <v>44949</v>
      </c>
      <c r="B4028" s="251" t="s">
        <v>71</v>
      </c>
      <c r="C4028" s="251">
        <v>4.9700000000000001E-2</v>
      </c>
      <c r="D4028" s="251">
        <v>5.1900000000000002E-2</v>
      </c>
      <c r="E4028" s="251">
        <v>5.4800000000000001E-2</v>
      </c>
      <c r="F4028" s="253">
        <v>5.21E-2</v>
      </c>
      <c r="I4028" s="251">
        <v>4.3899998068809502E-2</v>
      </c>
      <c r="J4028" s="251">
        <v>4.7199998E-2</v>
      </c>
      <c r="K4028" s="251">
        <v>5.0300002000000003E-2</v>
      </c>
      <c r="L4028" s="251">
        <v>5.4800000000000001E-2</v>
      </c>
      <c r="M4028" s="253">
        <v>5.0100001999999998E-2</v>
      </c>
      <c r="O4028" s="189">
        <f t="shared" si="121"/>
        <v>44927</v>
      </c>
    </row>
    <row r="4029" spans="1:15" x14ac:dyDescent="0.25">
      <c r="A4029" s="105">
        <v>44950</v>
      </c>
      <c r="B4029" s="251" t="s">
        <v>71</v>
      </c>
      <c r="C4029" s="251">
        <v>4.9000002000000001E-2</v>
      </c>
      <c r="D4029" s="251">
        <v>5.1200000000000002E-2</v>
      </c>
      <c r="E4029" s="251">
        <v>5.3900000000000003E-2</v>
      </c>
      <c r="F4029" s="253">
        <v>5.1400000000000001E-2</v>
      </c>
      <c r="I4029" s="251">
        <v>4.32999990880489E-2</v>
      </c>
      <c r="J4029" s="251">
        <v>4.65E-2</v>
      </c>
      <c r="K4029" s="251">
        <v>4.9599999999999998E-2</v>
      </c>
      <c r="L4029" s="251">
        <v>5.3999999999999999E-2</v>
      </c>
      <c r="M4029" s="253">
        <v>4.9399999999999999E-2</v>
      </c>
      <c r="O4029" s="189">
        <f t="shared" si="121"/>
        <v>44927</v>
      </c>
    </row>
    <row r="4030" spans="1:15" x14ac:dyDescent="0.25">
      <c r="A4030" s="105">
        <v>44951</v>
      </c>
      <c r="B4030" s="251" t="s">
        <v>71</v>
      </c>
      <c r="C4030" s="251">
        <v>4.9099996999999999E-2</v>
      </c>
      <c r="D4030" s="251">
        <v>5.1200000000000002E-2</v>
      </c>
      <c r="E4030" s="251">
        <v>5.4100000000000002E-2</v>
      </c>
      <c r="F4030" s="253">
        <v>5.1499999999999997E-2</v>
      </c>
      <c r="I4030" s="251">
        <v>4.3499998748302397E-2</v>
      </c>
      <c r="J4030" s="251">
        <v>4.6600000000000003E-2</v>
      </c>
      <c r="K4030" s="251">
        <v>4.9599999999999998E-2</v>
      </c>
      <c r="L4030" s="251">
        <v>5.4199999999999998E-2</v>
      </c>
      <c r="M4030" s="253">
        <v>4.9500000000000002E-2</v>
      </c>
      <c r="O4030" s="189">
        <f t="shared" si="121"/>
        <v>44927</v>
      </c>
    </row>
    <row r="4031" spans="1:15" x14ac:dyDescent="0.25">
      <c r="A4031" s="105">
        <v>44952</v>
      </c>
      <c r="B4031" s="251" t="s">
        <v>71</v>
      </c>
      <c r="C4031" s="251">
        <v>4.9099996999999999E-2</v>
      </c>
      <c r="D4031" s="251">
        <v>5.11E-2</v>
      </c>
      <c r="E4031" s="251">
        <v>5.3900000000000003E-2</v>
      </c>
      <c r="F4031" s="253">
        <v>5.1400000000000001E-2</v>
      </c>
      <c r="I4031" s="251">
        <v>4.3400000780820798E-2</v>
      </c>
      <c r="J4031" s="251">
        <v>4.6600000000000003E-2</v>
      </c>
      <c r="K4031" s="251">
        <v>4.9500000000000002E-2</v>
      </c>
      <c r="L4031" s="251">
        <v>5.3999999999999999E-2</v>
      </c>
      <c r="M4031" s="253">
        <v>4.9399999999999999E-2</v>
      </c>
      <c r="O4031" s="189">
        <f t="shared" si="121"/>
        <v>44927</v>
      </c>
    </row>
    <row r="4032" spans="1:15" x14ac:dyDescent="0.25">
      <c r="A4032" s="105">
        <v>44953</v>
      </c>
      <c r="B4032" s="251" t="s">
        <v>71</v>
      </c>
      <c r="C4032" s="251">
        <v>4.9099996999999999E-2</v>
      </c>
      <c r="D4032" s="251">
        <v>5.11E-2</v>
      </c>
      <c r="E4032" s="251">
        <v>5.3900000000000003E-2</v>
      </c>
      <c r="F4032" s="253">
        <v>5.1400000000000001E-2</v>
      </c>
      <c r="I4032" s="251">
        <v>4.3400000780820798E-2</v>
      </c>
      <c r="J4032" s="251">
        <v>4.6600000000000003E-2</v>
      </c>
      <c r="K4032" s="251">
        <v>4.9599999999999998E-2</v>
      </c>
      <c r="L4032" s="251">
        <v>5.3999999999999999E-2</v>
      </c>
      <c r="M4032" s="253">
        <v>4.9399999999999999E-2</v>
      </c>
      <c r="O4032" s="189">
        <f t="shared" si="121"/>
        <v>44927</v>
      </c>
    </row>
    <row r="4033" spans="1:15" x14ac:dyDescent="0.25">
      <c r="A4033" s="105">
        <v>44956</v>
      </c>
      <c r="B4033" s="251" t="s">
        <v>71</v>
      </c>
      <c r="C4033" s="251">
        <v>4.9399999999999999E-2</v>
      </c>
      <c r="D4033" s="251">
        <v>5.1299999999999998E-2</v>
      </c>
      <c r="E4033" s="251">
        <v>5.3999999999999999E-2</v>
      </c>
      <c r="F4033" s="253">
        <v>5.1599998000000001E-2</v>
      </c>
      <c r="I4033" s="251">
        <v>4.3800000101327799E-2</v>
      </c>
      <c r="J4033" s="251">
        <v>4.6699999999999998E-2</v>
      </c>
      <c r="K4033" s="251">
        <v>4.99E-2</v>
      </c>
      <c r="L4033" s="251">
        <v>5.4199999999999998E-2</v>
      </c>
      <c r="M4033" s="253">
        <v>4.9700000000000001E-2</v>
      </c>
      <c r="O4033" s="189">
        <f t="shared" si="121"/>
        <v>44927</v>
      </c>
    </row>
    <row r="4034" spans="1:15" x14ac:dyDescent="0.25">
      <c r="A4034" s="105">
        <v>44957</v>
      </c>
      <c r="B4034" s="251" t="s">
        <v>71</v>
      </c>
      <c r="C4034" s="251">
        <v>4.9399999999999999E-2</v>
      </c>
      <c r="D4034" s="251">
        <v>5.1400000000000001E-2</v>
      </c>
      <c r="E4034" s="251">
        <v>5.3999999999999999E-2</v>
      </c>
      <c r="F4034" s="253">
        <v>5.1599998000000001E-2</v>
      </c>
      <c r="I4034" s="251">
        <v>4.4099997729062999E-2</v>
      </c>
      <c r="J4034" s="251">
        <v>4.6699999999999998E-2</v>
      </c>
      <c r="K4034" s="251">
        <v>4.99E-2</v>
      </c>
      <c r="L4034" s="251">
        <v>5.4199999999999998E-2</v>
      </c>
      <c r="M4034" s="253">
        <v>4.9700000000000001E-2</v>
      </c>
      <c r="O4034" s="189">
        <f t="shared" si="121"/>
        <v>44927</v>
      </c>
    </row>
    <row r="4035" spans="1:15" x14ac:dyDescent="0.25">
      <c r="A4035" s="105">
        <v>44958</v>
      </c>
      <c r="B4035" s="251" t="s">
        <v>71</v>
      </c>
      <c r="C4035" s="251">
        <v>4.8299997999999997E-2</v>
      </c>
      <c r="D4035" s="251">
        <v>5.0200000000000002E-2</v>
      </c>
      <c r="E4035" s="251">
        <v>5.2800002999999998E-2</v>
      </c>
      <c r="F4035" s="253">
        <v>5.04E-2</v>
      </c>
      <c r="I4035" s="251">
        <v>4.2899999767541802E-2</v>
      </c>
      <c r="J4035" s="251">
        <v>4.5600000000000002E-2</v>
      </c>
      <c r="K4035" s="251">
        <v>4.8699997000000002E-2</v>
      </c>
      <c r="L4035" s="251">
        <v>5.3000002999999997E-2</v>
      </c>
      <c r="M4035" s="253">
        <v>4.8499998000000002E-2</v>
      </c>
      <c r="O4035" s="189">
        <f t="shared" si="121"/>
        <v>44958</v>
      </c>
    </row>
    <row r="4036" spans="1:15" x14ac:dyDescent="0.25">
      <c r="A4036" s="105">
        <v>44959</v>
      </c>
      <c r="B4036" s="251" t="s">
        <v>71</v>
      </c>
      <c r="C4036" s="251">
        <v>4.8000000000000001E-2</v>
      </c>
      <c r="D4036" s="251">
        <v>0.05</v>
      </c>
      <c r="E4036" s="251">
        <v>5.2600003999999999E-2</v>
      </c>
      <c r="F4036" s="253">
        <v>5.0200000000000002E-2</v>
      </c>
      <c r="I4036" s="251">
        <v>4.2800001800060203E-2</v>
      </c>
      <c r="J4036" s="251">
        <v>4.5400000000000003E-2</v>
      </c>
      <c r="K4036" s="251">
        <v>4.8600003000000003E-2</v>
      </c>
      <c r="L4036" s="251">
        <v>5.2800002999999998E-2</v>
      </c>
      <c r="M4036" s="253">
        <v>4.8299997999999997E-2</v>
      </c>
      <c r="O4036" s="189">
        <f t="shared" si="121"/>
        <v>44958</v>
      </c>
    </row>
    <row r="4037" spans="1:15" x14ac:dyDescent="0.25">
      <c r="A4037" s="105">
        <v>44960</v>
      </c>
      <c r="B4037" s="251" t="s">
        <v>71</v>
      </c>
      <c r="C4037" s="251">
        <v>4.8800003000000002E-2</v>
      </c>
      <c r="D4037" s="251">
        <v>5.0799999999999998E-2</v>
      </c>
      <c r="E4037" s="251">
        <v>5.3400002000000002E-2</v>
      </c>
      <c r="F4037" s="253">
        <v>5.0999999999999997E-2</v>
      </c>
      <c r="I4037" s="251">
        <v>4.3499998748302397E-2</v>
      </c>
      <c r="J4037" s="251">
        <v>4.6100000000000002E-2</v>
      </c>
      <c r="K4037" s="251">
        <v>4.9399999999999999E-2</v>
      </c>
      <c r="L4037" s="251">
        <v>5.3600002000000001E-2</v>
      </c>
      <c r="M4037" s="253">
        <v>4.9099996999999999E-2</v>
      </c>
      <c r="O4037" s="189">
        <f t="shared" si="121"/>
        <v>44958</v>
      </c>
    </row>
    <row r="4038" spans="1:15" x14ac:dyDescent="0.25">
      <c r="A4038" s="105">
        <v>44963</v>
      </c>
      <c r="B4038" s="251" t="s">
        <v>71</v>
      </c>
      <c r="C4038" s="251">
        <v>4.9200002E-2</v>
      </c>
      <c r="D4038" s="251">
        <v>5.1200000000000002E-2</v>
      </c>
      <c r="E4038" s="251">
        <v>5.3699999999999998E-2</v>
      </c>
      <c r="F4038" s="253">
        <v>5.1400000000000001E-2</v>
      </c>
      <c r="I4038" s="251">
        <v>4.4099997729062999E-2</v>
      </c>
      <c r="J4038" s="251">
        <v>4.65E-2</v>
      </c>
      <c r="K4038" s="251">
        <v>4.9799999999999997E-2</v>
      </c>
      <c r="L4038" s="251">
        <v>5.3999999999999999E-2</v>
      </c>
      <c r="M4038" s="253">
        <v>4.9500000000000002E-2</v>
      </c>
      <c r="O4038" s="189">
        <f t="shared" si="121"/>
        <v>44958</v>
      </c>
    </row>
    <row r="4039" spans="1:15" x14ac:dyDescent="0.25">
      <c r="A4039" s="105">
        <v>44964</v>
      </c>
      <c r="B4039" s="251" t="s">
        <v>71</v>
      </c>
      <c r="C4039" s="251">
        <v>4.9700000000000001E-2</v>
      </c>
      <c r="D4039" s="251">
        <v>5.1599998000000001E-2</v>
      </c>
      <c r="E4039" s="251">
        <v>5.4100000000000002E-2</v>
      </c>
      <c r="F4039" s="253">
        <v>5.1799998E-2</v>
      </c>
      <c r="I4039" s="251">
        <v>4.4599998742341898E-2</v>
      </c>
      <c r="J4039" s="251">
        <v>4.7E-2</v>
      </c>
      <c r="K4039" s="251">
        <v>5.0300002000000003E-2</v>
      </c>
      <c r="L4039" s="251">
        <v>5.45E-2</v>
      </c>
      <c r="M4039" s="253">
        <v>0.05</v>
      </c>
      <c r="O4039" s="189">
        <f t="shared" si="121"/>
        <v>44958</v>
      </c>
    </row>
    <row r="4040" spans="1:15" x14ac:dyDescent="0.25">
      <c r="A4040" s="105">
        <v>44965</v>
      </c>
      <c r="B4040" s="251" t="s">
        <v>71</v>
      </c>
      <c r="C4040" s="251">
        <v>4.9799999999999997E-2</v>
      </c>
      <c r="D4040" s="251">
        <v>5.1599998000000001E-2</v>
      </c>
      <c r="E4040" s="251">
        <v>5.4199999999999998E-2</v>
      </c>
      <c r="F4040" s="253">
        <v>5.1900000000000002E-2</v>
      </c>
      <c r="I4040" s="251">
        <v>4.4599998742341898E-2</v>
      </c>
      <c r="J4040" s="251">
        <v>4.7100000000000003E-2</v>
      </c>
      <c r="K4040" s="251">
        <v>5.04E-2</v>
      </c>
      <c r="L4040" s="251">
        <v>5.4600000000000003E-2</v>
      </c>
      <c r="M4040" s="253">
        <v>5.0100001999999998E-2</v>
      </c>
      <c r="O4040" s="189">
        <f t="shared" si="121"/>
        <v>44958</v>
      </c>
    </row>
    <row r="4041" spans="1:15" x14ac:dyDescent="0.25">
      <c r="A4041" s="105">
        <v>44966</v>
      </c>
      <c r="B4041" s="251" t="s">
        <v>71</v>
      </c>
      <c r="C4041" s="251">
        <v>5.0100001999999998E-2</v>
      </c>
      <c r="D4041" s="251">
        <v>5.1999996999999999E-2</v>
      </c>
      <c r="E4041" s="251">
        <v>5.4699999999999999E-2</v>
      </c>
      <c r="F4041" s="253">
        <v>5.2299999999999999E-2</v>
      </c>
      <c r="I4041" s="251">
        <v>4.5000001788139302E-2</v>
      </c>
      <c r="J4041" s="251">
        <v>4.7500000000000001E-2</v>
      </c>
      <c r="K4041" s="251">
        <v>5.0799999999999998E-2</v>
      </c>
      <c r="L4041" s="251">
        <v>5.5100000000000003E-2</v>
      </c>
      <c r="M4041" s="253">
        <v>5.0500000000000003E-2</v>
      </c>
      <c r="O4041" s="189">
        <f t="shared" si="121"/>
        <v>44958</v>
      </c>
    </row>
    <row r="4042" spans="1:15" x14ac:dyDescent="0.25">
      <c r="A4042" s="105">
        <v>44967</v>
      </c>
      <c r="B4042" s="251" t="s">
        <v>71</v>
      </c>
      <c r="C4042" s="251">
        <v>5.0999999999999997E-2</v>
      </c>
      <c r="D4042" s="251">
        <v>5.2699997999999998E-2</v>
      </c>
      <c r="E4042" s="251">
        <v>5.5399999999999998E-2</v>
      </c>
      <c r="F4042" s="253">
        <v>5.3000002999999997E-2</v>
      </c>
      <c r="I4042" s="251">
        <v>4.6000000089406898E-2</v>
      </c>
      <c r="J4042" s="251">
        <v>4.8499998000000002E-2</v>
      </c>
      <c r="K4042" s="251">
        <v>5.1599998000000001E-2</v>
      </c>
      <c r="L4042" s="251">
        <v>5.5899999999999998E-2</v>
      </c>
      <c r="M4042" s="253">
        <v>5.1400000000000001E-2</v>
      </c>
      <c r="O4042" s="189">
        <f t="shared" si="121"/>
        <v>44958</v>
      </c>
    </row>
    <row r="4043" spans="1:15" x14ac:dyDescent="0.25">
      <c r="A4043" s="105">
        <v>44970</v>
      </c>
      <c r="B4043" s="251" t="s">
        <v>71</v>
      </c>
      <c r="C4043" s="251">
        <v>5.0599999999999999E-2</v>
      </c>
      <c r="D4043" s="251">
        <v>5.2299999999999999E-2</v>
      </c>
      <c r="E4043" s="251">
        <v>5.5E-2</v>
      </c>
      <c r="F4043" s="253">
        <v>5.2600003999999999E-2</v>
      </c>
      <c r="I4043" s="251">
        <v>4.5500002801418298E-2</v>
      </c>
      <c r="J4043" s="251">
        <v>4.8099999999999997E-2</v>
      </c>
      <c r="K4043" s="251">
        <v>5.1200000000000002E-2</v>
      </c>
      <c r="L4043" s="251">
        <v>5.5599999999999997E-2</v>
      </c>
      <c r="M4043" s="253">
        <v>5.0999999999999997E-2</v>
      </c>
      <c r="O4043" s="189">
        <f t="shared" si="121"/>
        <v>44958</v>
      </c>
    </row>
    <row r="4044" spans="1:15" x14ac:dyDescent="0.25">
      <c r="A4044" s="105">
        <v>44971</v>
      </c>
      <c r="B4044" s="251" t="s">
        <v>71</v>
      </c>
      <c r="C4044" s="251">
        <v>5.0900000000000001E-2</v>
      </c>
      <c r="D4044" s="251">
        <v>5.2499999999999998E-2</v>
      </c>
      <c r="E4044" s="251">
        <v>5.5199999999999999E-2</v>
      </c>
      <c r="F4044" s="253">
        <v>5.2900000000000003E-2</v>
      </c>
      <c r="I4044" s="251">
        <v>4.5500002801418298E-2</v>
      </c>
      <c r="J4044" s="251">
        <v>4.82E-2</v>
      </c>
      <c r="K4044" s="251">
        <v>5.1400000000000001E-2</v>
      </c>
      <c r="L4044" s="251">
        <v>5.5800000000000002E-2</v>
      </c>
      <c r="M4044" s="253">
        <v>5.1200000000000002E-2</v>
      </c>
      <c r="O4044" s="189">
        <f t="shared" si="121"/>
        <v>44958</v>
      </c>
    </row>
    <row r="4045" spans="1:15" x14ac:dyDescent="0.25">
      <c r="A4045" s="105">
        <v>44972</v>
      </c>
      <c r="B4045" s="251" t="s">
        <v>71</v>
      </c>
      <c r="C4045" s="251">
        <v>5.1599998000000001E-2</v>
      </c>
      <c r="D4045" s="251">
        <v>5.3100000000000001E-2</v>
      </c>
      <c r="E4045" s="251">
        <v>5.5800000000000002E-2</v>
      </c>
      <c r="F4045" s="253">
        <v>5.3499999999999999E-2</v>
      </c>
      <c r="I4045" s="251">
        <v>4.5900002121925298E-2</v>
      </c>
      <c r="J4045" s="251">
        <v>4.8800003000000002E-2</v>
      </c>
      <c r="K4045" s="251">
        <v>5.1900000000000002E-2</v>
      </c>
      <c r="L4045" s="251">
        <v>5.6300000000000003E-2</v>
      </c>
      <c r="M4045" s="253">
        <v>5.1700000000000003E-2</v>
      </c>
      <c r="O4045" s="189">
        <f t="shared" si="121"/>
        <v>44958</v>
      </c>
    </row>
    <row r="4046" spans="1:15" x14ac:dyDescent="0.25">
      <c r="A4046" s="105">
        <v>44973</v>
      </c>
      <c r="B4046" s="251" t="s">
        <v>71</v>
      </c>
      <c r="C4046" s="251">
        <v>5.2299999999999999E-2</v>
      </c>
      <c r="D4046" s="251">
        <v>5.3900000000000003E-2</v>
      </c>
      <c r="E4046" s="251">
        <v>5.6500003E-2</v>
      </c>
      <c r="F4046" s="253">
        <v>5.4199999999999998E-2</v>
      </c>
      <c r="I4046" s="251">
        <v>4.6399999409914003E-2</v>
      </c>
      <c r="J4046" s="251">
        <v>4.9500000000000002E-2</v>
      </c>
      <c r="K4046" s="251">
        <v>5.2600003999999999E-2</v>
      </c>
      <c r="L4046" s="251">
        <v>5.6999995999999997E-2</v>
      </c>
      <c r="M4046" s="253">
        <v>5.2399996999999997E-2</v>
      </c>
      <c r="O4046" s="189">
        <f t="shared" si="121"/>
        <v>44958</v>
      </c>
    </row>
    <row r="4047" spans="1:15" x14ac:dyDescent="0.25">
      <c r="A4047" s="105">
        <v>44974</v>
      </c>
      <c r="B4047" s="251" t="s">
        <v>71</v>
      </c>
      <c r="C4047" s="251">
        <v>5.2399996999999997E-2</v>
      </c>
      <c r="D4047" s="251">
        <v>5.3900000000000003E-2</v>
      </c>
      <c r="E4047" s="251">
        <v>5.6500003E-2</v>
      </c>
      <c r="F4047" s="253">
        <v>5.4300000000000001E-2</v>
      </c>
      <c r="I4047" s="251">
        <v>4.6500001102685901E-2</v>
      </c>
      <c r="J4047" s="251">
        <v>4.9599999999999998E-2</v>
      </c>
      <c r="K4047" s="251">
        <v>5.2699997999999998E-2</v>
      </c>
      <c r="L4047" s="251">
        <v>5.7099999999999998E-2</v>
      </c>
      <c r="M4047" s="253">
        <v>5.2499999999999998E-2</v>
      </c>
      <c r="O4047" s="189">
        <f t="shared" si="121"/>
        <v>44958</v>
      </c>
    </row>
    <row r="4048" spans="1:15" x14ac:dyDescent="0.25">
      <c r="A4048" s="105">
        <v>44978</v>
      </c>
      <c r="B4048" s="251" t="s">
        <v>71</v>
      </c>
      <c r="C4048" s="251">
        <v>5.33E-2</v>
      </c>
      <c r="D4048" s="251">
        <v>5.5E-2</v>
      </c>
      <c r="E4048" s="251">
        <v>5.7500000000000002E-2</v>
      </c>
      <c r="F4048" s="253">
        <v>5.5300000000000002E-2</v>
      </c>
      <c r="I4048" s="251">
        <v>4.7600001096725401E-2</v>
      </c>
      <c r="J4048" s="251">
        <v>5.0599999999999999E-2</v>
      </c>
      <c r="K4048" s="251">
        <v>5.3800000000000001E-2</v>
      </c>
      <c r="L4048" s="251">
        <v>5.8200000000000002E-2</v>
      </c>
      <c r="M4048" s="253">
        <v>5.3499999999999999E-2</v>
      </c>
      <c r="O4048" s="189">
        <f t="shared" si="121"/>
        <v>44958</v>
      </c>
    </row>
    <row r="4049" spans="1:15" x14ac:dyDescent="0.25">
      <c r="A4049" s="105">
        <v>44979</v>
      </c>
      <c r="B4049" s="251" t="s">
        <v>71</v>
      </c>
      <c r="C4049" s="251">
        <v>5.3100000000000001E-2</v>
      </c>
      <c r="D4049" s="251">
        <v>5.4600000000000003E-2</v>
      </c>
      <c r="E4049" s="251">
        <v>5.7200000000000001E-2</v>
      </c>
      <c r="F4049" s="253">
        <v>5.5E-2</v>
      </c>
      <c r="I4049" s="251">
        <v>4.7100000083446503E-2</v>
      </c>
      <c r="J4049" s="251">
        <v>5.0200000000000002E-2</v>
      </c>
      <c r="K4049" s="251">
        <v>5.3400002000000002E-2</v>
      </c>
      <c r="L4049" s="251">
        <v>5.7800002000000003E-2</v>
      </c>
      <c r="M4049" s="253">
        <v>5.3100000000000001E-2</v>
      </c>
      <c r="O4049" s="189">
        <f t="shared" si="121"/>
        <v>44958</v>
      </c>
    </row>
    <row r="4050" spans="1:15" x14ac:dyDescent="0.25">
      <c r="A4050" s="105">
        <v>44980</v>
      </c>
      <c r="B4050" s="251" t="s">
        <v>71</v>
      </c>
      <c r="C4050" s="251">
        <v>5.2800002999999998E-2</v>
      </c>
      <c r="D4050" s="251">
        <v>5.4199999999999998E-2</v>
      </c>
      <c r="E4050" s="251">
        <v>5.6700001999999999E-2</v>
      </c>
      <c r="F4050" s="253">
        <v>5.4600000000000003E-2</v>
      </c>
      <c r="I4050" s="251">
        <v>4.6799998730420997E-2</v>
      </c>
      <c r="J4050" s="251">
        <v>4.9799999999999997E-2</v>
      </c>
      <c r="K4050" s="251">
        <v>5.2900000000000003E-2</v>
      </c>
      <c r="L4050" s="251">
        <v>5.74E-2</v>
      </c>
      <c r="M4050" s="253">
        <v>5.2699997999999998E-2</v>
      </c>
      <c r="O4050" s="189">
        <f t="shared" si="121"/>
        <v>44958</v>
      </c>
    </row>
    <row r="4051" spans="1:15" x14ac:dyDescent="0.25">
      <c r="A4051" s="105">
        <v>44981</v>
      </c>
      <c r="B4051" s="251" t="s">
        <v>71</v>
      </c>
      <c r="C4051" s="251">
        <v>5.3400002000000002E-2</v>
      </c>
      <c r="D4051" s="251">
        <v>5.4899997999999998E-2</v>
      </c>
      <c r="E4051" s="251">
        <v>5.74E-2</v>
      </c>
      <c r="F4051" s="253">
        <v>5.5199999999999999E-2</v>
      </c>
      <c r="I4051" s="251">
        <v>4.7499999403953497E-2</v>
      </c>
      <c r="J4051" s="251">
        <v>5.0700000000000002E-2</v>
      </c>
      <c r="K4051" s="251">
        <v>5.3699999999999998E-2</v>
      </c>
      <c r="L4051" s="251">
        <v>5.8099999999999999E-2</v>
      </c>
      <c r="M4051" s="253">
        <v>5.3499999999999999E-2</v>
      </c>
      <c r="O4051" s="189">
        <f t="shared" si="121"/>
        <v>44958</v>
      </c>
    </row>
    <row r="4052" spans="1:15" x14ac:dyDescent="0.25">
      <c r="A4052" s="105">
        <v>44984</v>
      </c>
      <c r="B4052" s="251" t="s">
        <v>71</v>
      </c>
      <c r="C4052" s="251">
        <v>5.3200003000000003E-2</v>
      </c>
      <c r="D4052" s="251">
        <v>5.4699999999999999E-2</v>
      </c>
      <c r="E4052" s="251">
        <v>5.7299999999999997E-2</v>
      </c>
      <c r="F4052" s="253">
        <v>5.5100000000000003E-2</v>
      </c>
      <c r="I4052" s="251">
        <v>4.72999997437E-2</v>
      </c>
      <c r="J4052" s="251">
        <v>5.0300002000000003E-2</v>
      </c>
      <c r="K4052" s="251">
        <v>5.3499999999999999E-2</v>
      </c>
      <c r="L4052" s="251">
        <v>5.79E-2</v>
      </c>
      <c r="M4052" s="253">
        <v>5.3200003000000003E-2</v>
      </c>
    </row>
    <row r="4053" spans="1:15" x14ac:dyDescent="0.25">
      <c r="A4053" s="105">
        <v>44985</v>
      </c>
      <c r="B4053" s="251" t="s">
        <v>71</v>
      </c>
      <c r="C4053" s="251">
        <v>5.3499999999999999E-2</v>
      </c>
      <c r="D4053" s="251">
        <v>5.5E-2</v>
      </c>
      <c r="E4053" s="251">
        <v>5.7500000000000002E-2</v>
      </c>
      <c r="F4053" s="253">
        <v>5.5300000000000002E-2</v>
      </c>
      <c r="I4053" s="251">
        <v>4.7600001096725401E-2</v>
      </c>
      <c r="J4053" s="251">
        <v>5.0599999999999999E-2</v>
      </c>
      <c r="K4053" s="251">
        <v>5.3800000000000001E-2</v>
      </c>
      <c r="L4053" s="251">
        <v>5.8200000000000002E-2</v>
      </c>
      <c r="M4053" s="253">
        <v>5.3499999999999999E-2</v>
      </c>
    </row>
    <row r="4054" spans="1:15" x14ac:dyDescent="0.25">
      <c r="A4054" s="105">
        <v>44986</v>
      </c>
      <c r="B4054" s="251" t="s">
        <v>71</v>
      </c>
      <c r="C4054" s="251">
        <v>5.3800000000000001E-2</v>
      </c>
      <c r="D4054" s="251">
        <v>5.5300000000000002E-2</v>
      </c>
      <c r="E4054" s="251">
        <v>5.79E-2</v>
      </c>
      <c r="F4054" s="253">
        <v>5.57E-2</v>
      </c>
      <c r="I4054" s="251">
        <v>4.7800000756978898E-2</v>
      </c>
      <c r="J4054" s="251">
        <v>5.0799999999999998E-2</v>
      </c>
      <c r="K4054" s="251">
        <v>5.4100000000000002E-2</v>
      </c>
      <c r="L4054" s="251">
        <v>5.8500000000000003E-2</v>
      </c>
      <c r="M4054" s="253">
        <v>5.3800000000000001E-2</v>
      </c>
    </row>
    <row r="4055" spans="1:15" x14ac:dyDescent="0.25">
      <c r="A4055" s="105">
        <v>44987</v>
      </c>
      <c r="B4055" s="251" t="s">
        <v>71</v>
      </c>
      <c r="C4055" s="251">
        <v>5.4399999999999997E-2</v>
      </c>
      <c r="D4055" s="251">
        <v>5.5899999999999998E-2</v>
      </c>
      <c r="E4055" s="251">
        <v>5.8500000000000003E-2</v>
      </c>
      <c r="F4055" s="253">
        <v>5.6300000000000003E-2</v>
      </c>
      <c r="I4055" s="251">
        <v>4.8299998044967603E-2</v>
      </c>
      <c r="J4055" s="251">
        <v>5.1400000000000001E-2</v>
      </c>
      <c r="K4055" s="251">
        <v>5.4699999999999999E-2</v>
      </c>
      <c r="L4055" s="251">
        <v>5.8999999999999997E-2</v>
      </c>
      <c r="M4055" s="253">
        <v>5.4399999999999997E-2</v>
      </c>
    </row>
    <row r="4056" spans="1:15" x14ac:dyDescent="0.25">
      <c r="A4056" s="105">
        <v>44988</v>
      </c>
      <c r="B4056" s="251" t="s">
        <v>71</v>
      </c>
      <c r="C4056" s="251">
        <v>5.3000002999999997E-2</v>
      </c>
      <c r="D4056" s="251">
        <v>5.45E-2</v>
      </c>
      <c r="E4056" s="251">
        <v>5.7200000000000001E-2</v>
      </c>
      <c r="F4056" s="253">
        <v>5.4899997999999998E-2</v>
      </c>
      <c r="I4056" s="251">
        <v>4.6799998730420997E-2</v>
      </c>
      <c r="J4056" s="251">
        <v>4.99E-2</v>
      </c>
      <c r="K4056" s="251">
        <v>5.3200003000000003E-2</v>
      </c>
      <c r="L4056" s="251">
        <v>5.7600002999999997E-2</v>
      </c>
      <c r="M4056" s="253">
        <v>5.2900000000000003E-2</v>
      </c>
    </row>
    <row r="4057" spans="1:15" x14ac:dyDescent="0.25">
      <c r="A4057" s="105">
        <v>44991</v>
      </c>
      <c r="B4057" s="251" t="s">
        <v>71</v>
      </c>
      <c r="C4057" s="251">
        <v>5.3000002999999997E-2</v>
      </c>
      <c r="D4057" s="251">
        <v>5.4699999999999999E-2</v>
      </c>
      <c r="E4057" s="251">
        <v>5.7299999999999997E-2</v>
      </c>
      <c r="F4057" s="253">
        <v>5.5E-2</v>
      </c>
      <c r="I4057" s="251">
        <v>4.6999998390674501E-2</v>
      </c>
      <c r="J4057" s="251">
        <v>0.05</v>
      </c>
      <c r="K4057" s="251">
        <v>5.33E-2</v>
      </c>
      <c r="L4057" s="251">
        <v>5.7700000000000001E-2</v>
      </c>
      <c r="M4057" s="253">
        <v>5.3000002999999997E-2</v>
      </c>
    </row>
    <row r="4058" spans="1:15" x14ac:dyDescent="0.25">
      <c r="A4058" s="105">
        <v>44992</v>
      </c>
      <c r="B4058" s="251" t="s">
        <v>71</v>
      </c>
      <c r="C4058" s="251">
        <v>5.3000002999999997E-2</v>
      </c>
      <c r="D4058" s="251">
        <v>5.4600000000000003E-2</v>
      </c>
      <c r="E4058" s="251">
        <v>5.7200000000000001E-2</v>
      </c>
      <c r="F4058" s="253">
        <v>5.4899997999999998E-2</v>
      </c>
      <c r="I4058" s="251">
        <v>4.6999998390674501E-2</v>
      </c>
      <c r="J4058" s="251">
        <v>0.05</v>
      </c>
      <c r="K4058" s="251">
        <v>5.3200003000000003E-2</v>
      </c>
      <c r="L4058" s="251">
        <v>5.7600002999999997E-2</v>
      </c>
      <c r="M4058" s="253">
        <v>5.2900000000000003E-2</v>
      </c>
    </row>
    <row r="4059" spans="1:15" x14ac:dyDescent="0.25">
      <c r="A4059" s="105">
        <v>44993</v>
      </c>
      <c r="B4059" s="251" t="s">
        <v>71</v>
      </c>
      <c r="C4059" s="251">
        <v>5.3100000000000001E-2</v>
      </c>
      <c r="D4059" s="251">
        <v>5.4600000000000003E-2</v>
      </c>
      <c r="E4059" s="251">
        <v>5.7200000000000001E-2</v>
      </c>
      <c r="F4059" s="253">
        <v>5.5E-2</v>
      </c>
      <c r="I4059" s="251">
        <v>4.7199998050928102E-2</v>
      </c>
      <c r="J4059" s="251">
        <v>5.0200000000000002E-2</v>
      </c>
      <c r="K4059" s="251">
        <v>5.33E-2</v>
      </c>
      <c r="L4059" s="251">
        <v>5.7700000000000001E-2</v>
      </c>
      <c r="M4059" s="253">
        <v>5.3100000000000001E-2</v>
      </c>
    </row>
    <row r="4060" spans="1:15" x14ac:dyDescent="0.25">
      <c r="A4060" s="105">
        <v>44994</v>
      </c>
      <c r="B4060" s="251" t="s">
        <v>71</v>
      </c>
      <c r="C4060" s="251">
        <v>5.3200003000000003E-2</v>
      </c>
      <c r="D4060" s="251">
        <v>5.4600000000000003E-2</v>
      </c>
      <c r="E4060" s="251">
        <v>5.74E-2</v>
      </c>
      <c r="F4060" s="253">
        <v>5.5100000000000003E-2</v>
      </c>
      <c r="I4060" s="251">
        <v>4.72999997437E-2</v>
      </c>
      <c r="J4060" s="251">
        <v>5.04E-2</v>
      </c>
      <c r="K4060" s="251">
        <v>5.3400002000000002E-2</v>
      </c>
      <c r="L4060" s="251">
        <v>5.7800002000000003E-2</v>
      </c>
      <c r="M4060" s="253">
        <v>5.3200003000000003E-2</v>
      </c>
    </row>
    <row r="4061" spans="1:15" x14ac:dyDescent="0.25">
      <c r="A4061" s="105">
        <v>44995</v>
      </c>
      <c r="B4061" s="251" t="s">
        <v>71</v>
      </c>
      <c r="C4061" s="251">
        <v>5.1900000000000002E-2</v>
      </c>
      <c r="D4061" s="251">
        <v>5.3400002000000002E-2</v>
      </c>
      <c r="E4061" s="251">
        <v>5.6099999999999997E-2</v>
      </c>
      <c r="F4061" s="253">
        <v>5.3800000000000001E-2</v>
      </c>
      <c r="I4061" s="251">
        <v>4.5800000429153401E-2</v>
      </c>
      <c r="J4061" s="251">
        <v>4.9000002000000001E-2</v>
      </c>
      <c r="K4061" s="251">
        <v>5.21E-2</v>
      </c>
      <c r="L4061" s="251">
        <v>5.6599996999999999E-2</v>
      </c>
      <c r="M4061" s="253">
        <v>5.1900000000000002E-2</v>
      </c>
    </row>
    <row r="4062" spans="1:15" x14ac:dyDescent="0.25">
      <c r="A4062" s="105">
        <v>44999</v>
      </c>
      <c r="B4062" s="251" t="s">
        <v>71</v>
      </c>
      <c r="C4062" s="251">
        <v>5.2699999999999997E-2</v>
      </c>
      <c r="D4062" s="251">
        <v>5.4100000000000002E-2</v>
      </c>
      <c r="E4062" s="251">
        <v>5.7000000000000002E-2</v>
      </c>
      <c r="F4062" s="253">
        <v>5.4600000000000003E-2</v>
      </c>
      <c r="I4062" s="251">
        <v>4.6800000000000001E-2</v>
      </c>
      <c r="J4062" s="251">
        <v>4.99E-2</v>
      </c>
      <c r="K4062" s="251">
        <v>5.28E-2</v>
      </c>
      <c r="L4062" s="251">
        <v>5.7500000000000002E-2</v>
      </c>
      <c r="M4062" s="253">
        <v>5.2699999999999997E-2</v>
      </c>
    </row>
    <row r="4063" spans="1:15" x14ac:dyDescent="0.25">
      <c r="A4063" s="105">
        <v>45000</v>
      </c>
      <c r="B4063" s="251" t="s">
        <v>71</v>
      </c>
      <c r="C4063" s="251">
        <v>5.2499999999999998E-2</v>
      </c>
      <c r="D4063" s="251">
        <v>5.3800000000000001E-2</v>
      </c>
      <c r="E4063" s="251">
        <v>5.6700001999999999E-2</v>
      </c>
      <c r="F4063" s="253">
        <v>5.4300000000000001E-2</v>
      </c>
      <c r="I4063" s="251">
        <v>4.6000000089406898E-2</v>
      </c>
      <c r="J4063" s="251">
        <v>4.9500000000000002E-2</v>
      </c>
      <c r="K4063" s="251">
        <v>5.2499999999999998E-2</v>
      </c>
      <c r="L4063" s="251">
        <v>5.7299999999999997E-2</v>
      </c>
      <c r="M4063" s="253">
        <v>5.2399996999999997E-2</v>
      </c>
    </row>
    <row r="4064" spans="1:15" x14ac:dyDescent="0.25">
      <c r="A4064" s="105">
        <v>45001</v>
      </c>
      <c r="B4064" s="251" t="s">
        <v>71</v>
      </c>
      <c r="C4064" s="251">
        <v>5.2399996999999997E-2</v>
      </c>
      <c r="D4064" s="251">
        <v>5.3999999999999999E-2</v>
      </c>
      <c r="E4064" s="251">
        <v>5.6700001999999999E-2</v>
      </c>
      <c r="F4064" s="253">
        <v>5.4399999999999997E-2</v>
      </c>
      <c r="I4064" s="251">
        <v>4.5900002121925298E-2</v>
      </c>
      <c r="J4064" s="251">
        <v>4.9299999999999997E-2</v>
      </c>
      <c r="K4064" s="251">
        <v>5.2499999999999998E-2</v>
      </c>
      <c r="L4064" s="251">
        <v>5.7200000000000001E-2</v>
      </c>
      <c r="M4064" s="253">
        <v>5.2299999999999999E-2</v>
      </c>
    </row>
    <row r="4065" spans="1:13" x14ac:dyDescent="0.25">
      <c r="A4065" s="105">
        <v>45002</v>
      </c>
      <c r="B4065" s="251" t="s">
        <v>71</v>
      </c>
      <c r="C4065" s="251">
        <v>5.0999999999999997E-2</v>
      </c>
      <c r="D4065" s="251">
        <v>5.2699997999999998E-2</v>
      </c>
      <c r="E4065" s="251">
        <v>5.5500000000000001E-2</v>
      </c>
      <c r="F4065" s="253">
        <v>5.3100000000000001E-2</v>
      </c>
      <c r="I4065" s="251">
        <v>4.4699996709823601E-2</v>
      </c>
      <c r="J4065" s="251">
        <v>4.82E-2</v>
      </c>
      <c r="K4065" s="251">
        <v>5.1200000000000002E-2</v>
      </c>
      <c r="L4065" s="251">
        <v>5.5999998000000002E-2</v>
      </c>
      <c r="M4065" s="253">
        <v>5.11E-2</v>
      </c>
    </row>
    <row r="4066" spans="1:13" x14ac:dyDescent="0.25">
      <c r="A4066" s="105">
        <v>45005</v>
      </c>
      <c r="B4066" s="251" t="s">
        <v>71</v>
      </c>
      <c r="C4066" s="251">
        <v>5.1799998E-2</v>
      </c>
      <c r="D4066" s="251">
        <v>5.3400002000000002E-2</v>
      </c>
      <c r="E4066" s="251">
        <v>5.6099999999999997E-2</v>
      </c>
      <c r="F4066" s="253">
        <v>5.3800000000000001E-2</v>
      </c>
      <c r="I4066" s="251">
        <v>4.5200001448392799E-2</v>
      </c>
      <c r="J4066" s="251">
        <v>4.8899997000000001E-2</v>
      </c>
      <c r="K4066" s="251">
        <v>5.1999996999999999E-2</v>
      </c>
      <c r="L4066" s="251">
        <v>5.6599996999999999E-2</v>
      </c>
      <c r="M4066" s="253">
        <v>5.1799998E-2</v>
      </c>
    </row>
    <row r="4067" spans="1:13" x14ac:dyDescent="0.25">
      <c r="A4067" s="105">
        <v>45006</v>
      </c>
      <c r="B4067" s="251" t="s">
        <v>71</v>
      </c>
      <c r="C4067" s="251">
        <v>5.2299999999999999E-2</v>
      </c>
      <c r="D4067" s="251">
        <v>5.3900000000000003E-2</v>
      </c>
      <c r="E4067" s="251">
        <v>5.6700001999999999E-2</v>
      </c>
      <c r="F4067" s="253">
        <v>5.4300000000000001E-2</v>
      </c>
      <c r="I4067" s="251">
        <v>4.5900002121925298E-2</v>
      </c>
      <c r="J4067" s="251">
        <v>4.9200002E-2</v>
      </c>
      <c r="K4067" s="251">
        <v>5.2299999999999999E-2</v>
      </c>
      <c r="L4067" s="251">
        <v>5.6999995999999997E-2</v>
      </c>
      <c r="M4067" s="253">
        <v>5.2199996999999998E-2</v>
      </c>
    </row>
    <row r="4068" spans="1:13" x14ac:dyDescent="0.25">
      <c r="A4068" s="105">
        <v>45007</v>
      </c>
      <c r="B4068" s="251" t="s">
        <v>71</v>
      </c>
      <c r="C4068" s="251">
        <v>5.1900000000000002E-2</v>
      </c>
      <c r="D4068" s="251">
        <v>5.3200003000000003E-2</v>
      </c>
      <c r="E4068" s="251">
        <v>5.6199998000000001E-2</v>
      </c>
      <c r="F4068" s="253">
        <v>5.3800000000000001E-2</v>
      </c>
      <c r="I4068" s="251">
        <v>4.5300003141164703E-2</v>
      </c>
      <c r="J4068" s="251">
        <v>4.8800003000000002E-2</v>
      </c>
      <c r="K4068" s="251">
        <v>5.1700000000000003E-2</v>
      </c>
      <c r="L4068" s="251">
        <v>5.6399997E-2</v>
      </c>
      <c r="M4068" s="253">
        <v>5.1599998000000001E-2</v>
      </c>
    </row>
    <row r="4069" spans="1:13" x14ac:dyDescent="0.25">
      <c r="A4069" s="105">
        <v>45008</v>
      </c>
      <c r="B4069" s="251" t="s">
        <v>71</v>
      </c>
      <c r="C4069" s="251">
        <v>5.1599998000000001E-2</v>
      </c>
      <c r="D4069" s="251">
        <v>5.3100000000000001E-2</v>
      </c>
      <c r="E4069" s="251">
        <v>5.6099999999999997E-2</v>
      </c>
      <c r="F4069" s="253">
        <v>5.3600002000000001E-2</v>
      </c>
      <c r="I4069" s="251">
        <v>4.5300003141164703E-2</v>
      </c>
      <c r="J4069" s="251">
        <v>4.8600003000000003E-2</v>
      </c>
      <c r="K4069" s="251">
        <v>5.1599998000000001E-2</v>
      </c>
      <c r="L4069" s="251">
        <v>5.6399997E-2</v>
      </c>
      <c r="M4069" s="253">
        <v>5.1499999999999997E-2</v>
      </c>
    </row>
    <row r="4070" spans="1:13" x14ac:dyDescent="0.25">
      <c r="A4070" s="105">
        <v>45009</v>
      </c>
      <c r="B4070" s="251" t="s">
        <v>71</v>
      </c>
      <c r="C4070" s="251">
        <v>5.1499999999999997E-2</v>
      </c>
      <c r="D4070" s="251">
        <v>5.2900000000000003E-2</v>
      </c>
      <c r="E4070" s="251">
        <v>5.5899999999999998E-2</v>
      </c>
      <c r="F4070" s="253">
        <v>5.3400002000000002E-2</v>
      </c>
      <c r="I4070" s="251">
        <v>4.4399999082088401E-2</v>
      </c>
      <c r="J4070" s="251">
        <v>4.8499998000000002E-2</v>
      </c>
      <c r="K4070" s="251">
        <v>5.1400000000000001E-2</v>
      </c>
      <c r="L4070" s="251">
        <v>5.6199998000000001E-2</v>
      </c>
      <c r="M4070" s="253">
        <v>5.1200000000000002E-2</v>
      </c>
    </row>
    <row r="4071" spans="1:13" x14ac:dyDescent="0.25">
      <c r="A4071" s="250">
        <v>45012</v>
      </c>
      <c r="B4071" s="251" t="s">
        <v>71</v>
      </c>
      <c r="C4071" s="251">
        <v>5.2399996999999997E-2</v>
      </c>
      <c r="D4071" s="251">
        <v>5.3999999999999999E-2</v>
      </c>
      <c r="E4071" s="251">
        <v>5.6999995999999997E-2</v>
      </c>
      <c r="F4071" s="253">
        <v>5.45E-2</v>
      </c>
      <c r="I4071" s="251">
        <v>4.5400001108646303E-2</v>
      </c>
      <c r="J4071" s="251">
        <v>4.9299999999999997E-2</v>
      </c>
      <c r="K4071" s="251">
        <v>5.2299999999999999E-2</v>
      </c>
      <c r="L4071" s="251">
        <v>5.7200000000000001E-2</v>
      </c>
      <c r="M4071" s="253">
        <v>5.2199996999999998E-2</v>
      </c>
    </row>
    <row r="4072" spans="1:13" x14ac:dyDescent="0.25">
      <c r="A4072" s="250">
        <v>45013</v>
      </c>
      <c r="B4072" s="251" t="s">
        <v>71</v>
      </c>
      <c r="C4072" s="251">
        <v>5.2699997999999998E-2</v>
      </c>
      <c r="D4072" s="251">
        <v>5.4300000000000001E-2</v>
      </c>
      <c r="E4072" s="251">
        <v>5.7200000000000001E-2</v>
      </c>
      <c r="F4072" s="253">
        <v>5.4699999999999999E-2</v>
      </c>
      <c r="I4072" s="251">
        <v>4.5100003480911199E-2</v>
      </c>
      <c r="J4072" s="251">
        <v>4.9500000000000002E-2</v>
      </c>
      <c r="K4072" s="251">
        <v>5.2600003999999999E-2</v>
      </c>
      <c r="L4072" s="251">
        <v>5.74E-2</v>
      </c>
      <c r="M4072" s="253">
        <v>5.2299999999999999E-2</v>
      </c>
    </row>
    <row r="4073" spans="1:13" x14ac:dyDescent="0.25">
      <c r="A4073" s="250">
        <v>45014</v>
      </c>
      <c r="B4073" s="251" t="s">
        <v>71</v>
      </c>
      <c r="C4073" s="251">
        <v>5.2600003999999999E-2</v>
      </c>
      <c r="D4073" s="251">
        <v>5.4100000000000002E-2</v>
      </c>
      <c r="E4073" s="251">
        <v>5.7099999999999998E-2</v>
      </c>
      <c r="F4073" s="253">
        <v>5.4600000000000003E-2</v>
      </c>
      <c r="I4073" s="251">
        <v>4.5200001448392799E-2</v>
      </c>
      <c r="J4073" s="251">
        <v>4.9299999999999997E-2</v>
      </c>
      <c r="K4073" s="251">
        <v>5.2399996999999997E-2</v>
      </c>
      <c r="L4073" s="251">
        <v>5.7200000000000001E-2</v>
      </c>
      <c r="M4073" s="253">
        <v>5.2199996999999998E-2</v>
      </c>
    </row>
    <row r="4074" spans="1:13" x14ac:dyDescent="0.25">
      <c r="A4074" s="250">
        <v>45015</v>
      </c>
      <c r="B4074" s="251" t="s">
        <v>71</v>
      </c>
      <c r="C4074" s="251">
        <v>5.1900000000000002E-2</v>
      </c>
      <c r="D4074" s="251">
        <v>5.3499999999999999E-2</v>
      </c>
      <c r="E4074" s="251">
        <v>5.6500003E-2</v>
      </c>
      <c r="F4074" s="253">
        <v>5.3999999999999999E-2</v>
      </c>
      <c r="I4074" s="251">
        <v>4.4799998402595499E-2</v>
      </c>
      <c r="J4074" s="251">
        <v>4.8699997000000002E-2</v>
      </c>
      <c r="K4074" s="251">
        <v>5.1799998E-2</v>
      </c>
      <c r="L4074" s="251">
        <v>5.6599996999999999E-2</v>
      </c>
      <c r="M4074" s="253">
        <v>5.1700000000000003E-2</v>
      </c>
    </row>
    <row r="4075" spans="1:13" x14ac:dyDescent="0.25">
      <c r="A4075" s="250">
        <v>45016</v>
      </c>
      <c r="B4075" s="251" t="s">
        <v>71</v>
      </c>
      <c r="C4075" s="251">
        <v>5.0500000000000003E-2</v>
      </c>
      <c r="D4075" s="251">
        <v>5.21E-2</v>
      </c>
      <c r="E4075" s="251">
        <v>5.5199999999999999E-2</v>
      </c>
      <c r="F4075" s="253">
        <v>5.2600003999999999E-2</v>
      </c>
      <c r="I4075" s="251">
        <v>4.3499998748302397E-2</v>
      </c>
      <c r="J4075" s="251">
        <v>4.7500000000000001E-2</v>
      </c>
      <c r="K4075" s="251">
        <v>5.0599999999999999E-2</v>
      </c>
      <c r="L4075" s="251">
        <v>5.5399999999999998E-2</v>
      </c>
      <c r="M4075" s="253">
        <v>5.04E-2</v>
      </c>
    </row>
    <row r="4076" spans="1:13" x14ac:dyDescent="0.25">
      <c r="A4076" s="250">
        <v>45019</v>
      </c>
      <c r="B4076" s="251" t="s">
        <v>71</v>
      </c>
      <c r="C4076" s="251">
        <v>5.0500000000000003E-2</v>
      </c>
      <c r="D4076" s="251">
        <v>5.21E-2</v>
      </c>
      <c r="E4076" s="251">
        <v>5.5199999999999999E-2</v>
      </c>
      <c r="F4076" s="253">
        <v>5.2600003999999999E-2</v>
      </c>
      <c r="I4076" s="251">
        <v>4.3499998748302397E-2</v>
      </c>
      <c r="J4076" s="251">
        <v>4.7500000000000001E-2</v>
      </c>
      <c r="K4076" s="251">
        <v>5.0599999999999999E-2</v>
      </c>
      <c r="L4076" s="251">
        <v>5.5399999999999998E-2</v>
      </c>
      <c r="M4076" s="253">
        <v>5.04E-2</v>
      </c>
    </row>
    <row r="4077" spans="1:13" x14ac:dyDescent="0.25">
      <c r="A4077" s="250">
        <v>45020</v>
      </c>
      <c r="B4077" s="251" t="s">
        <v>71</v>
      </c>
      <c r="C4077" s="251">
        <v>4.9500000000000002E-2</v>
      </c>
      <c r="D4077" s="251">
        <v>5.0599999999999999E-2</v>
      </c>
      <c r="E4077" s="251">
        <v>5.3999999999999999E-2</v>
      </c>
      <c r="F4077" s="253">
        <v>5.1400000000000001E-2</v>
      </c>
      <c r="I4077" s="251">
        <v>4.4099997729062999E-2</v>
      </c>
      <c r="J4077" s="251">
        <v>4.7800000000000002E-2</v>
      </c>
      <c r="K4077" s="251">
        <v>4.9399999999999999E-2</v>
      </c>
      <c r="L4077" s="251">
        <v>5.45E-2</v>
      </c>
      <c r="M4077" s="253">
        <v>4.99E-2</v>
      </c>
    </row>
    <row r="4078" spans="1:13" x14ac:dyDescent="0.25">
      <c r="A4078" s="250">
        <v>45021</v>
      </c>
      <c r="B4078" s="251" t="s">
        <v>71</v>
      </c>
      <c r="C4078" s="251">
        <v>4.9099996999999999E-2</v>
      </c>
      <c r="D4078" s="251">
        <v>5.0300002000000003E-2</v>
      </c>
      <c r="E4078" s="251">
        <v>5.3699999999999998E-2</v>
      </c>
      <c r="F4078" s="253">
        <v>5.0999999999999997E-2</v>
      </c>
      <c r="I4078" s="251">
        <v>4.3800000101327799E-2</v>
      </c>
      <c r="J4078" s="251">
        <v>4.7500000000000001E-2</v>
      </c>
      <c r="K4078" s="251">
        <v>4.9099996999999999E-2</v>
      </c>
      <c r="L4078" s="251">
        <v>5.4399999999999997E-2</v>
      </c>
      <c r="M4078" s="253">
        <v>4.9599999999999998E-2</v>
      </c>
    </row>
    <row r="4079" spans="1:13" x14ac:dyDescent="0.25">
      <c r="A4079" s="250">
        <v>45022</v>
      </c>
      <c r="B4079" s="251" t="s">
        <v>71</v>
      </c>
      <c r="C4079" s="251">
        <v>4.8899997000000001E-2</v>
      </c>
      <c r="D4079" s="251">
        <v>5.0100001999999998E-2</v>
      </c>
      <c r="E4079" s="251">
        <v>5.3400002000000002E-2</v>
      </c>
      <c r="F4079" s="253">
        <v>5.0799999999999998E-2</v>
      </c>
      <c r="I4079" s="251">
        <v>4.3600000441074302E-2</v>
      </c>
      <c r="J4079" s="251">
        <v>4.7199998E-2</v>
      </c>
      <c r="K4079" s="251">
        <v>4.8899997000000001E-2</v>
      </c>
      <c r="L4079" s="251">
        <v>5.4100000000000002E-2</v>
      </c>
      <c r="M4079" s="253">
        <v>4.9399999999999999E-2</v>
      </c>
    </row>
    <row r="4080" spans="1:13" x14ac:dyDescent="0.25">
      <c r="A4080" s="250">
        <v>45023</v>
      </c>
      <c r="B4080" s="251" t="s">
        <v>71</v>
      </c>
      <c r="C4080" s="251">
        <v>4.8899997000000001E-2</v>
      </c>
      <c r="D4080" s="251">
        <v>5.0100001999999998E-2</v>
      </c>
      <c r="E4080" s="251">
        <v>5.3400002000000002E-2</v>
      </c>
      <c r="F4080" s="253">
        <v>5.0799999999999998E-2</v>
      </c>
      <c r="I4080" s="251">
        <v>4.3600000441074302E-2</v>
      </c>
      <c r="J4080" s="251">
        <v>4.7199998E-2</v>
      </c>
      <c r="K4080" s="251">
        <v>4.8899997000000001E-2</v>
      </c>
      <c r="L4080" s="251">
        <v>5.4100000000000002E-2</v>
      </c>
      <c r="M4080" s="253">
        <v>4.9399999999999999E-2</v>
      </c>
    </row>
    <row r="4081" spans="1:13" x14ac:dyDescent="0.25">
      <c r="A4081" s="250">
        <v>45026</v>
      </c>
      <c r="B4081" s="251" t="s">
        <v>71</v>
      </c>
      <c r="C4081" s="251">
        <v>4.9799999999999997E-2</v>
      </c>
      <c r="D4081" s="251">
        <v>5.0999999999999997E-2</v>
      </c>
      <c r="E4081" s="251">
        <v>5.4300000000000001E-2</v>
      </c>
      <c r="F4081" s="253">
        <v>5.1700000000000003E-2</v>
      </c>
      <c r="I4081" s="251">
        <v>4.449999704957E-2</v>
      </c>
      <c r="J4081" s="251">
        <v>4.8099999999999997E-2</v>
      </c>
      <c r="K4081" s="251">
        <v>4.9799999999999997E-2</v>
      </c>
      <c r="L4081" s="251">
        <v>5.5E-2</v>
      </c>
      <c r="M4081" s="253">
        <v>5.0200000000000002E-2</v>
      </c>
    </row>
    <row r="4082" spans="1:13" x14ac:dyDescent="0.25">
      <c r="A4082" s="250">
        <v>45027</v>
      </c>
      <c r="B4082" s="251" t="s">
        <v>71</v>
      </c>
      <c r="C4082" s="251">
        <v>4.9500000000000002E-2</v>
      </c>
      <c r="D4082" s="251">
        <v>5.0700000000000002E-2</v>
      </c>
      <c r="E4082" s="251">
        <v>5.4100000000000002E-2</v>
      </c>
      <c r="F4082" s="253">
        <v>5.1400000000000001E-2</v>
      </c>
      <c r="I4082" s="251">
        <v>4.4299997389316503E-2</v>
      </c>
      <c r="J4082" s="251">
        <v>4.7800000000000002E-2</v>
      </c>
      <c r="K4082" s="251">
        <v>4.9500000000000002E-2</v>
      </c>
      <c r="L4082" s="251">
        <v>5.4800000000000001E-2</v>
      </c>
      <c r="M4082" s="253">
        <v>0.05</v>
      </c>
    </row>
    <row r="4083" spans="1:13" x14ac:dyDescent="0.25">
      <c r="A4083" s="250">
        <v>45028</v>
      </c>
      <c r="B4083" s="251" t="s">
        <v>71</v>
      </c>
      <c r="C4083" s="251">
        <v>4.9599999999999998E-2</v>
      </c>
      <c r="D4083" s="251">
        <v>5.0900000000000001E-2</v>
      </c>
      <c r="E4083" s="251">
        <v>5.4199999999999998E-2</v>
      </c>
      <c r="F4083" s="253">
        <v>5.1599998000000001E-2</v>
      </c>
      <c r="I4083" s="251">
        <v>4.449999704957E-2</v>
      </c>
      <c r="J4083" s="251">
        <v>4.8000000000000001E-2</v>
      </c>
      <c r="K4083" s="251">
        <v>4.9799999999999997E-2</v>
      </c>
      <c r="L4083" s="251">
        <v>5.4899997999999998E-2</v>
      </c>
      <c r="M4083" s="253">
        <v>5.0200000000000002E-2</v>
      </c>
    </row>
    <row r="4084" spans="1:13" x14ac:dyDescent="0.25">
      <c r="A4084" s="250">
        <v>45029</v>
      </c>
      <c r="B4084" s="251" t="s">
        <v>71</v>
      </c>
      <c r="C4084" s="251">
        <v>4.99E-2</v>
      </c>
      <c r="D4084" s="251">
        <v>5.1200000000000002E-2</v>
      </c>
      <c r="E4084" s="251">
        <v>5.45E-2</v>
      </c>
      <c r="F4084" s="253">
        <v>5.1900000000000002E-2</v>
      </c>
      <c r="I4084" s="251">
        <v>4.4799998402595499E-2</v>
      </c>
      <c r="J4084" s="251">
        <v>4.82E-2</v>
      </c>
      <c r="K4084" s="251">
        <v>5.0100001999999998E-2</v>
      </c>
      <c r="L4084" s="251">
        <v>5.5199999999999999E-2</v>
      </c>
      <c r="M4084" s="253">
        <v>5.0500000000000003E-2</v>
      </c>
    </row>
    <row r="4085" spans="1:13" x14ac:dyDescent="0.25">
      <c r="A4085" s="250">
        <v>45030</v>
      </c>
      <c r="B4085" s="251" t="s">
        <v>71</v>
      </c>
      <c r="C4085" s="251">
        <v>5.0300002000000003E-2</v>
      </c>
      <c r="D4085" s="251">
        <v>5.1599998000000001E-2</v>
      </c>
      <c r="E4085" s="251">
        <v>5.4899997999999998E-2</v>
      </c>
      <c r="F4085" s="253">
        <v>5.2299999999999999E-2</v>
      </c>
      <c r="I4085" s="251">
        <v>4.5200001448392799E-2</v>
      </c>
      <c r="J4085" s="251">
        <v>4.8600003000000003E-2</v>
      </c>
      <c r="K4085" s="251">
        <v>5.0500000000000003E-2</v>
      </c>
      <c r="L4085" s="251">
        <v>5.57E-2</v>
      </c>
      <c r="M4085" s="253">
        <v>5.0900000000000001E-2</v>
      </c>
    </row>
    <row r="4086" spans="1:13" x14ac:dyDescent="0.25">
      <c r="A4086" s="250">
        <v>45033</v>
      </c>
      <c r="B4086" s="251" t="s">
        <v>71</v>
      </c>
      <c r="C4086" s="251">
        <v>5.0999999999999997E-2</v>
      </c>
      <c r="D4086" s="251">
        <v>5.2299999999999999E-2</v>
      </c>
      <c r="E4086" s="251">
        <v>5.5500000000000001E-2</v>
      </c>
      <c r="F4086" s="253">
        <v>5.2900000000000003E-2</v>
      </c>
      <c r="I4086" s="251">
        <v>4.5600000768899897E-2</v>
      </c>
      <c r="J4086" s="251">
        <v>4.9200002E-2</v>
      </c>
      <c r="K4086" s="251">
        <v>5.11E-2</v>
      </c>
      <c r="L4086" s="251">
        <v>5.6199998000000001E-2</v>
      </c>
      <c r="M4086" s="253">
        <v>5.1499999999999997E-2</v>
      </c>
    </row>
    <row r="4087" spans="1:13" x14ac:dyDescent="0.25">
      <c r="A4087" s="250">
        <v>45034</v>
      </c>
      <c r="B4087" s="251" t="s">
        <v>71</v>
      </c>
      <c r="C4087" s="251">
        <v>5.0700000000000002E-2</v>
      </c>
      <c r="D4087" s="251">
        <v>5.1999996999999999E-2</v>
      </c>
      <c r="E4087" s="251">
        <v>5.5199999999999999E-2</v>
      </c>
      <c r="F4087" s="253">
        <v>5.2600003999999999E-2</v>
      </c>
      <c r="I4087" s="251">
        <v>4.5200001448392799E-2</v>
      </c>
      <c r="J4087" s="251">
        <v>4.8800003000000002E-2</v>
      </c>
      <c r="K4087" s="251">
        <v>5.0799999999999998E-2</v>
      </c>
      <c r="L4087" s="251">
        <v>5.5899999999999998E-2</v>
      </c>
      <c r="M4087" s="253">
        <v>5.11E-2</v>
      </c>
    </row>
    <row r="4088" spans="1:13" x14ac:dyDescent="0.25">
      <c r="A4088" s="250">
        <v>45035</v>
      </c>
      <c r="B4088" s="251" t="s">
        <v>71</v>
      </c>
      <c r="C4088" s="251">
        <v>5.0700000000000002E-2</v>
      </c>
      <c r="D4088" s="251">
        <v>5.1999996999999999E-2</v>
      </c>
      <c r="E4088" s="251">
        <v>5.5399999999999998E-2</v>
      </c>
      <c r="F4088" s="253">
        <v>5.2699997999999998E-2</v>
      </c>
      <c r="I4088" s="251">
        <v>4.5300003141164703E-2</v>
      </c>
      <c r="J4088" s="251">
        <v>4.9000002000000001E-2</v>
      </c>
      <c r="K4088" s="251">
        <v>5.0900000000000001E-2</v>
      </c>
      <c r="L4088" s="251">
        <v>5.6099999999999997E-2</v>
      </c>
      <c r="M4088" s="253">
        <v>5.1200000000000002E-2</v>
      </c>
    </row>
    <row r="4089" spans="1:13" x14ac:dyDescent="0.25">
      <c r="A4089" s="250">
        <v>45036</v>
      </c>
      <c r="B4089" s="251" t="s">
        <v>71</v>
      </c>
      <c r="C4089" s="251">
        <v>5.0599999999999999E-2</v>
      </c>
      <c r="D4089" s="251">
        <v>5.1799998E-2</v>
      </c>
      <c r="E4089" s="251">
        <v>5.5199999999999999E-2</v>
      </c>
      <c r="F4089" s="253">
        <v>5.2499999999999998E-2</v>
      </c>
      <c r="I4089" s="251">
        <v>4.5200001448392799E-2</v>
      </c>
      <c r="J4089" s="251">
        <v>4.8600003000000003E-2</v>
      </c>
      <c r="K4089" s="251">
        <v>5.0700000000000002E-2</v>
      </c>
      <c r="L4089" s="251">
        <v>5.5899999999999998E-2</v>
      </c>
      <c r="M4089" s="253">
        <v>5.0999999999999997E-2</v>
      </c>
    </row>
    <row r="4090" spans="1:13" x14ac:dyDescent="0.25">
      <c r="A4090" s="250">
        <v>45037</v>
      </c>
      <c r="B4090" s="251" t="s">
        <v>71</v>
      </c>
      <c r="C4090" s="251">
        <v>5.0599999999999999E-2</v>
      </c>
      <c r="D4090" s="251">
        <v>5.21E-2</v>
      </c>
      <c r="E4090" s="251">
        <v>5.5399999999999998E-2</v>
      </c>
      <c r="F4090" s="253">
        <v>5.2699997999999998E-2</v>
      </c>
      <c r="I4090" s="251">
        <v>4.5400001108646303E-2</v>
      </c>
      <c r="J4090" s="251">
        <v>4.8800003000000002E-2</v>
      </c>
      <c r="K4090" s="251">
        <v>5.0900000000000001E-2</v>
      </c>
      <c r="L4090" s="251">
        <v>5.6099999999999997E-2</v>
      </c>
      <c r="M4090" s="253">
        <v>5.1200000000000002E-2</v>
      </c>
    </row>
    <row r="4091" spans="1:13" x14ac:dyDescent="0.25">
      <c r="A4091" s="105">
        <v>45040</v>
      </c>
      <c r="B4091" s="251" t="s">
        <v>71</v>
      </c>
      <c r="C4091" s="251">
        <v>5.0200000000000002E-2</v>
      </c>
      <c r="D4091" s="251">
        <v>5.1599998000000001E-2</v>
      </c>
      <c r="E4091" s="251">
        <v>5.4899997999999998E-2</v>
      </c>
      <c r="F4091" s="253">
        <v>5.2199996999999998E-2</v>
      </c>
      <c r="I4091" s="251">
        <v>4.4799998402595499E-2</v>
      </c>
      <c r="J4091" s="251">
        <v>4.8299997999999997E-2</v>
      </c>
      <c r="K4091" s="251">
        <v>5.04E-2</v>
      </c>
      <c r="L4091" s="251">
        <v>5.5599999999999997E-2</v>
      </c>
      <c r="M4091" s="253">
        <v>5.0700000000000002E-2</v>
      </c>
    </row>
    <row r="4092" spans="1:13" x14ac:dyDescent="0.25">
      <c r="A4092" s="105">
        <v>45041</v>
      </c>
      <c r="B4092" s="251" t="s">
        <v>71</v>
      </c>
      <c r="C4092" s="251">
        <v>4.9500000000000002E-2</v>
      </c>
      <c r="D4092" s="251">
        <v>5.0799999999999998E-2</v>
      </c>
      <c r="E4092" s="251">
        <v>5.4199999999999998E-2</v>
      </c>
      <c r="F4092" s="253">
        <v>5.1499999999999997E-2</v>
      </c>
      <c r="I4092" s="251">
        <v>4.4199999421834897E-2</v>
      </c>
      <c r="J4092" s="251">
        <v>4.7699999999999999E-2</v>
      </c>
      <c r="K4092" s="251">
        <v>4.9700000000000001E-2</v>
      </c>
      <c r="L4092" s="251">
        <v>5.4899997999999998E-2</v>
      </c>
      <c r="M4092" s="253">
        <v>0.05</v>
      </c>
    </row>
    <row r="4093" spans="1:13" x14ac:dyDescent="0.25">
      <c r="A4093" s="105">
        <v>45042</v>
      </c>
      <c r="B4093" s="251" t="s">
        <v>71</v>
      </c>
      <c r="C4093" s="251">
        <v>4.99E-2</v>
      </c>
      <c r="D4093" s="251">
        <v>5.1299999999999998E-2</v>
      </c>
      <c r="E4093" s="251">
        <v>5.4600000000000003E-2</v>
      </c>
      <c r="F4093" s="253">
        <v>5.1900000000000002E-2</v>
      </c>
      <c r="I4093" s="251">
        <v>4.4599998742341898E-2</v>
      </c>
      <c r="J4093" s="251">
        <v>4.8099999999999997E-2</v>
      </c>
      <c r="K4093" s="251">
        <v>5.0100001999999998E-2</v>
      </c>
      <c r="L4093" s="251">
        <v>5.5399999999999998E-2</v>
      </c>
      <c r="M4093" s="253">
        <v>5.0500000000000003E-2</v>
      </c>
    </row>
    <row r="4094" spans="1:13" x14ac:dyDescent="0.25">
      <c r="A4094" s="105">
        <v>45043</v>
      </c>
      <c r="B4094" s="251" t="s">
        <v>71</v>
      </c>
      <c r="C4094" s="251">
        <v>5.0300002000000003E-2</v>
      </c>
      <c r="D4094" s="251">
        <v>5.1799998E-2</v>
      </c>
      <c r="E4094" s="251">
        <v>5.5199999999999999E-2</v>
      </c>
      <c r="F4094" s="253">
        <v>5.2399996999999997E-2</v>
      </c>
      <c r="I4094" s="251">
        <v>4.5300003141164703E-2</v>
      </c>
      <c r="J4094" s="251">
        <v>4.8600003000000003E-2</v>
      </c>
      <c r="K4094" s="251">
        <v>5.0700000000000002E-2</v>
      </c>
      <c r="L4094" s="251">
        <v>5.5999998000000002E-2</v>
      </c>
      <c r="M4094" s="253">
        <v>5.0999999999999997E-2</v>
      </c>
    </row>
    <row r="4095" spans="1:13" x14ac:dyDescent="0.25">
      <c r="A4095" s="105">
        <v>45044</v>
      </c>
      <c r="B4095" s="251" t="s">
        <v>71</v>
      </c>
      <c r="C4095" s="251">
        <v>4.9500000000000002E-2</v>
      </c>
      <c r="D4095" s="251">
        <v>5.11E-2</v>
      </c>
      <c r="E4095" s="251">
        <v>5.45E-2</v>
      </c>
      <c r="F4095" s="253">
        <v>5.1700000000000003E-2</v>
      </c>
      <c r="I4095" s="251">
        <v>4.449999704957E-2</v>
      </c>
      <c r="J4095" s="251">
        <v>4.7699999999999999E-2</v>
      </c>
      <c r="K4095" s="251">
        <v>4.99E-2</v>
      </c>
      <c r="L4095" s="251">
        <v>5.5199999999999999E-2</v>
      </c>
      <c r="M4095" s="253">
        <v>5.0300002000000003E-2</v>
      </c>
    </row>
    <row r="4096" spans="1:13" x14ac:dyDescent="0.25">
      <c r="A4096" s="105">
        <v>45047</v>
      </c>
      <c r="B4096" s="251" t="s">
        <v>71</v>
      </c>
      <c r="C4096" s="251">
        <v>5.11E-2</v>
      </c>
      <c r="D4096" s="251">
        <v>5.2499999999999998E-2</v>
      </c>
      <c r="E4096" s="251">
        <v>5.5899999999999998E-2</v>
      </c>
      <c r="F4096" s="253">
        <v>5.3200003000000003E-2</v>
      </c>
      <c r="I4096" s="251">
        <v>4.6100001782178802E-2</v>
      </c>
      <c r="J4096" s="251">
        <v>4.9399999999999999E-2</v>
      </c>
      <c r="K4096" s="251">
        <v>5.1400000000000001E-2</v>
      </c>
      <c r="L4096" s="251">
        <v>5.6500003E-2</v>
      </c>
      <c r="M4096" s="253">
        <v>5.1799998E-2</v>
      </c>
    </row>
    <row r="4097" spans="1:13" x14ac:dyDescent="0.25">
      <c r="A4097" s="105">
        <v>45048</v>
      </c>
      <c r="B4097" s="251" t="s">
        <v>71</v>
      </c>
      <c r="C4097" s="251">
        <v>5.0500000000000003E-2</v>
      </c>
      <c r="D4097" s="251">
        <v>5.1999996999999999E-2</v>
      </c>
      <c r="E4097" s="251">
        <v>5.5300000000000002E-2</v>
      </c>
      <c r="F4097" s="253">
        <v>5.2600003999999999E-2</v>
      </c>
      <c r="I4097" s="251">
        <v>4.5300003141164703E-2</v>
      </c>
      <c r="J4097" s="251">
        <v>4.8800003000000002E-2</v>
      </c>
      <c r="K4097" s="251">
        <v>5.0799999999999998E-2</v>
      </c>
      <c r="L4097" s="251">
        <v>5.5999998000000002E-2</v>
      </c>
      <c r="M4097" s="253">
        <v>5.11E-2</v>
      </c>
    </row>
    <row r="4098" spans="1:13" x14ac:dyDescent="0.25">
      <c r="A4098" s="105">
        <v>45049</v>
      </c>
      <c r="B4098" s="251" t="s">
        <v>71</v>
      </c>
      <c r="C4098" s="251">
        <v>5.0300002000000003E-2</v>
      </c>
      <c r="D4098" s="251">
        <v>5.1799998E-2</v>
      </c>
      <c r="E4098" s="251">
        <v>5.5100000000000003E-2</v>
      </c>
      <c r="F4098" s="253">
        <v>5.2399996999999997E-2</v>
      </c>
      <c r="I4098" s="251">
        <v>4.5200001448392799E-2</v>
      </c>
      <c r="J4098" s="251">
        <v>4.8699997000000002E-2</v>
      </c>
      <c r="K4098" s="251">
        <v>5.0599999999999999E-2</v>
      </c>
      <c r="L4098" s="251">
        <v>5.5800000000000002E-2</v>
      </c>
      <c r="M4098" s="253">
        <v>5.0999999999999997E-2</v>
      </c>
    </row>
    <row r="4099" spans="1:13" x14ac:dyDescent="0.25">
      <c r="A4099" s="105">
        <v>45050</v>
      </c>
      <c r="B4099" s="251" t="s">
        <v>71</v>
      </c>
      <c r="C4099" s="251">
        <v>5.0700000000000002E-2</v>
      </c>
      <c r="D4099" s="251">
        <v>5.1999996999999999E-2</v>
      </c>
      <c r="E4099" s="251">
        <v>5.5399999999999998E-2</v>
      </c>
      <c r="F4099" s="253">
        <v>5.2699997999999998E-2</v>
      </c>
      <c r="I4099" s="251">
        <v>4.5500002801418298E-2</v>
      </c>
      <c r="J4099" s="251">
        <v>4.9000002000000001E-2</v>
      </c>
      <c r="K4099" s="251">
        <v>5.0900000000000001E-2</v>
      </c>
      <c r="L4099" s="251">
        <v>5.6099999999999997E-2</v>
      </c>
      <c r="M4099" s="253">
        <v>5.1299999999999998E-2</v>
      </c>
    </row>
    <row r="4100" spans="1:13" x14ac:dyDescent="0.25">
      <c r="A4100" s="105">
        <v>45051</v>
      </c>
      <c r="B4100" s="251" t="s">
        <v>71</v>
      </c>
      <c r="C4100" s="251">
        <v>5.0900000000000001E-2</v>
      </c>
      <c r="D4100" s="251">
        <v>5.2399996999999997E-2</v>
      </c>
      <c r="E4100" s="251">
        <v>5.57E-2</v>
      </c>
      <c r="F4100" s="253">
        <v>5.3000002999999997E-2</v>
      </c>
      <c r="I4100" s="251">
        <v>4.5600000768899897E-2</v>
      </c>
      <c r="J4100" s="251">
        <v>4.9299999999999997E-2</v>
      </c>
      <c r="K4100" s="251">
        <v>5.1200000000000002E-2</v>
      </c>
      <c r="L4100" s="251">
        <v>5.6399997E-2</v>
      </c>
      <c r="M4100" s="253">
        <v>5.1599998000000001E-2</v>
      </c>
    </row>
    <row r="4101" spans="1:13" x14ac:dyDescent="0.25">
      <c r="A4101" s="105">
        <v>45054</v>
      </c>
      <c r="B4101" s="251" t="s">
        <v>71</v>
      </c>
      <c r="C4101" s="251">
        <v>5.1599998000000001E-2</v>
      </c>
      <c r="D4101" s="251">
        <v>5.3100000000000001E-2</v>
      </c>
      <c r="E4101" s="251">
        <v>5.6500003E-2</v>
      </c>
      <c r="F4101" s="253">
        <v>5.3699999999999998E-2</v>
      </c>
      <c r="I4101" s="251">
        <v>4.6399999409914003E-2</v>
      </c>
      <c r="J4101" s="251">
        <v>5.0100001999999998E-2</v>
      </c>
      <c r="K4101" s="251">
        <v>5.1999996999999999E-2</v>
      </c>
      <c r="L4101" s="251">
        <v>5.7200000000000001E-2</v>
      </c>
      <c r="M4101" s="253">
        <v>5.2299999999999999E-2</v>
      </c>
    </row>
    <row r="4102" spans="1:13" x14ac:dyDescent="0.25">
      <c r="A4102" s="105">
        <v>45055</v>
      </c>
      <c r="B4102" s="251" t="s">
        <v>71</v>
      </c>
      <c r="C4102" s="251">
        <v>5.21E-2</v>
      </c>
      <c r="D4102" s="251">
        <v>5.3400002000000002E-2</v>
      </c>
      <c r="E4102" s="251">
        <v>5.6799996999999998E-2</v>
      </c>
      <c r="F4102" s="253">
        <v>5.4100000000000002E-2</v>
      </c>
      <c r="I4102" s="251">
        <v>4.65999990701675E-2</v>
      </c>
      <c r="J4102" s="251">
        <v>5.0500000000000003E-2</v>
      </c>
      <c r="K4102" s="251">
        <v>5.2199996999999998E-2</v>
      </c>
      <c r="L4102" s="251">
        <v>5.74E-2</v>
      </c>
      <c r="M4102" s="253">
        <v>5.2600003999999999E-2</v>
      </c>
    </row>
    <row r="4103" spans="1:13" x14ac:dyDescent="0.25">
      <c r="A4103" s="105">
        <v>45056</v>
      </c>
      <c r="B4103" s="251" t="s">
        <v>71</v>
      </c>
      <c r="C4103" s="251">
        <v>5.1599998000000001E-2</v>
      </c>
      <c r="D4103" s="251">
        <v>5.2900000000000003E-2</v>
      </c>
      <c r="E4103" s="251">
        <v>5.6300000000000003E-2</v>
      </c>
      <c r="F4103" s="253">
        <v>5.3600002000000001E-2</v>
      </c>
      <c r="I4103" s="251">
        <v>4.6000000089406898E-2</v>
      </c>
      <c r="J4103" s="251">
        <v>0.05</v>
      </c>
      <c r="K4103" s="251">
        <v>5.1700000000000003E-2</v>
      </c>
      <c r="L4103" s="251">
        <v>5.6900001999999998E-2</v>
      </c>
      <c r="M4103" s="253">
        <v>5.21E-2</v>
      </c>
    </row>
    <row r="4104" spans="1:13" x14ac:dyDescent="0.25">
      <c r="A4104" s="105">
        <v>45057</v>
      </c>
      <c r="B4104" s="251" t="s">
        <v>71</v>
      </c>
      <c r="C4104" s="251">
        <v>5.1200000000000002E-2</v>
      </c>
      <c r="D4104" s="251">
        <v>5.2399996999999997E-2</v>
      </c>
      <c r="E4104" s="251">
        <v>5.57E-2</v>
      </c>
      <c r="F4104" s="253">
        <v>5.3100000000000001E-2</v>
      </c>
      <c r="I4104" s="251">
        <v>4.5400001108646303E-2</v>
      </c>
      <c r="J4104" s="251">
        <v>4.9399999999999999E-2</v>
      </c>
      <c r="K4104" s="251">
        <v>5.1200000000000002E-2</v>
      </c>
      <c r="L4104" s="251">
        <v>5.6399997E-2</v>
      </c>
      <c r="M4104" s="253">
        <v>5.1599998000000001E-2</v>
      </c>
    </row>
    <row r="4105" spans="1:13" x14ac:dyDescent="0.25">
      <c r="A4105" s="105">
        <v>45058</v>
      </c>
      <c r="B4105" s="251" t="s">
        <v>71</v>
      </c>
      <c r="C4105" s="251">
        <v>5.1499999999999997E-2</v>
      </c>
      <c r="D4105" s="251">
        <v>5.2600003999999999E-2</v>
      </c>
      <c r="E4105" s="251">
        <v>5.6099999999999997E-2</v>
      </c>
      <c r="F4105" s="253">
        <v>5.3400002000000002E-2</v>
      </c>
      <c r="I4105" s="251">
        <v>4.5500002801418298E-2</v>
      </c>
      <c r="J4105" s="251">
        <v>4.9799999999999997E-2</v>
      </c>
      <c r="K4105" s="251">
        <v>5.1499999999999997E-2</v>
      </c>
      <c r="L4105" s="251">
        <v>5.6700001999999999E-2</v>
      </c>
      <c r="M4105" s="253">
        <v>5.1900000000000002E-2</v>
      </c>
    </row>
    <row r="4106" spans="1:13" x14ac:dyDescent="0.25">
      <c r="A4106" s="105">
        <v>45061</v>
      </c>
      <c r="B4106" s="251" t="s">
        <v>71</v>
      </c>
      <c r="C4106" s="251">
        <v>5.2499999999999998E-2</v>
      </c>
      <c r="D4106" s="251">
        <v>5.3499999999999999E-2</v>
      </c>
      <c r="E4106" s="251">
        <v>5.7099999999999998E-2</v>
      </c>
      <c r="F4106" s="253">
        <v>5.4399999999999997E-2</v>
      </c>
      <c r="I4106" s="251">
        <v>4.65999990701675E-2</v>
      </c>
      <c r="J4106" s="251">
        <v>5.0599999999999999E-2</v>
      </c>
      <c r="K4106" s="251">
        <v>5.2399996999999997E-2</v>
      </c>
      <c r="L4106" s="251">
        <v>5.7700000000000001E-2</v>
      </c>
      <c r="M4106" s="253">
        <v>5.2800002999999998E-2</v>
      </c>
    </row>
    <row r="4107" spans="1:13" x14ac:dyDescent="0.25">
      <c r="A4107" s="105">
        <v>45062</v>
      </c>
      <c r="B4107" s="251" t="s">
        <v>71</v>
      </c>
      <c r="C4107" s="251">
        <v>5.3000002999999997E-2</v>
      </c>
      <c r="D4107" s="251">
        <v>5.4100000000000002E-2</v>
      </c>
      <c r="E4107" s="251">
        <v>5.7600002999999997E-2</v>
      </c>
      <c r="F4107" s="253">
        <v>5.4899997999999998E-2</v>
      </c>
      <c r="I4107" s="251">
        <v>4.72999997437E-2</v>
      </c>
      <c r="J4107" s="251">
        <v>5.11E-2</v>
      </c>
      <c r="K4107" s="251">
        <v>5.2900000000000003E-2</v>
      </c>
      <c r="L4107" s="251">
        <v>5.8200000000000002E-2</v>
      </c>
      <c r="M4107" s="253">
        <v>5.3400002000000002E-2</v>
      </c>
    </row>
    <row r="4108" spans="1:13" x14ac:dyDescent="0.25">
      <c r="A4108" s="105">
        <v>45063</v>
      </c>
      <c r="B4108" s="251" t="s">
        <v>71</v>
      </c>
      <c r="C4108" s="251">
        <v>5.3100000000000001E-2</v>
      </c>
      <c r="D4108" s="251">
        <v>5.4300000000000001E-2</v>
      </c>
      <c r="E4108" s="251">
        <v>5.7700000000000001E-2</v>
      </c>
      <c r="F4108" s="253">
        <v>5.5E-2</v>
      </c>
      <c r="I4108" s="251">
        <v>4.72999997437E-2</v>
      </c>
      <c r="J4108" s="251">
        <v>5.1200000000000002E-2</v>
      </c>
      <c r="K4108" s="251">
        <v>5.3100000000000001E-2</v>
      </c>
      <c r="L4108" s="251">
        <v>5.8299999999999998E-2</v>
      </c>
      <c r="M4108" s="253">
        <v>5.3400002000000002E-2</v>
      </c>
    </row>
    <row r="4109" spans="1:13" x14ac:dyDescent="0.25">
      <c r="A4109" s="105">
        <v>45064</v>
      </c>
      <c r="B4109" s="251" t="s">
        <v>71</v>
      </c>
      <c r="C4109" s="251">
        <v>5.3400002000000002E-2</v>
      </c>
      <c r="D4109" s="251">
        <v>5.4399999999999997E-2</v>
      </c>
      <c r="E4109" s="251">
        <v>5.79E-2</v>
      </c>
      <c r="F4109" s="253">
        <v>5.5199999999999999E-2</v>
      </c>
      <c r="I4109" s="251">
        <v>4.72999997437E-2</v>
      </c>
      <c r="J4109" s="251">
        <v>5.1400000000000001E-2</v>
      </c>
      <c r="K4109" s="251">
        <v>5.3200003000000003E-2</v>
      </c>
      <c r="L4109" s="251">
        <v>5.8500000000000003E-2</v>
      </c>
      <c r="M4109" s="253">
        <v>5.3600002000000001E-2</v>
      </c>
    </row>
    <row r="4110" spans="1:13" x14ac:dyDescent="0.25">
      <c r="A4110" s="105">
        <v>45065</v>
      </c>
      <c r="B4110" s="251" t="s">
        <v>71</v>
      </c>
      <c r="C4110" s="251">
        <v>5.3800000000000001E-2</v>
      </c>
      <c r="D4110" s="251">
        <v>5.4899997999999998E-2</v>
      </c>
      <c r="E4110" s="251">
        <v>5.8299999999999998E-2</v>
      </c>
      <c r="F4110" s="253">
        <v>5.57E-2</v>
      </c>
      <c r="I4110" s="251">
        <v>4.7600001096725401E-2</v>
      </c>
      <c r="J4110" s="251">
        <v>5.1900000000000002E-2</v>
      </c>
      <c r="K4110" s="251">
        <v>5.3600002000000001E-2</v>
      </c>
      <c r="L4110" s="251">
        <v>5.8799999999999998E-2</v>
      </c>
      <c r="M4110" s="253">
        <v>5.3999999999999999E-2</v>
      </c>
    </row>
    <row r="4111" spans="1:13" x14ac:dyDescent="0.25">
      <c r="A4111" s="105">
        <v>45068</v>
      </c>
      <c r="B4111" s="251" t="s">
        <v>71</v>
      </c>
      <c r="C4111" s="251">
        <v>5.3900000000000003E-2</v>
      </c>
      <c r="D4111" s="251">
        <v>5.5E-2</v>
      </c>
      <c r="E4111" s="251">
        <v>5.8599999999999999E-2</v>
      </c>
      <c r="F4111" s="253">
        <v>5.5800000000000002E-2</v>
      </c>
      <c r="I4111" s="251">
        <v>4.7800000756978898E-2</v>
      </c>
      <c r="J4111" s="251">
        <v>5.1999996999999999E-2</v>
      </c>
      <c r="K4111" s="251">
        <v>5.3800000000000001E-2</v>
      </c>
      <c r="L4111" s="251">
        <v>5.91E-2</v>
      </c>
      <c r="M4111" s="253">
        <v>5.4199999999999998E-2</v>
      </c>
    </row>
    <row r="4112" spans="1:13" x14ac:dyDescent="0.25">
      <c r="A4112" s="105">
        <v>45069</v>
      </c>
      <c r="B4112" s="251" t="s">
        <v>71</v>
      </c>
      <c r="C4112" s="251">
        <v>5.3800000000000001E-2</v>
      </c>
      <c r="D4112" s="251">
        <v>5.4899997999999998E-2</v>
      </c>
      <c r="E4112" s="251">
        <v>5.8400000000000001E-2</v>
      </c>
      <c r="F4112" s="253">
        <v>5.57E-2</v>
      </c>
      <c r="I4112" s="251">
        <v>4.7699999064207001E-2</v>
      </c>
      <c r="J4112" s="251">
        <v>5.1900000000000002E-2</v>
      </c>
      <c r="K4112" s="251">
        <v>5.3600002000000001E-2</v>
      </c>
      <c r="L4112" s="251">
        <v>5.8900000000000001E-2</v>
      </c>
      <c r="M4112" s="253">
        <v>5.3999999999999999E-2</v>
      </c>
    </row>
    <row r="4113" spans="1:13" x14ac:dyDescent="0.25">
      <c r="A4113" s="105">
        <v>45070</v>
      </c>
      <c r="B4113" s="251" t="s">
        <v>71</v>
      </c>
      <c r="C4113" s="251">
        <v>5.3900000000000003E-2</v>
      </c>
      <c r="D4113" s="251">
        <v>5.5E-2</v>
      </c>
      <c r="E4113" s="251">
        <v>5.8599999999999999E-2</v>
      </c>
      <c r="F4113" s="253">
        <v>5.5800000000000002E-2</v>
      </c>
      <c r="I4113" s="251">
        <v>4.80000004172325E-2</v>
      </c>
      <c r="J4113" s="251">
        <v>5.1900000000000002E-2</v>
      </c>
      <c r="K4113" s="251">
        <v>5.3800000000000001E-2</v>
      </c>
      <c r="L4113" s="251">
        <v>5.91E-2</v>
      </c>
      <c r="M4113" s="253">
        <v>5.4199999999999998E-2</v>
      </c>
    </row>
    <row r="4114" spans="1:13" x14ac:dyDescent="0.25">
      <c r="A4114" s="105">
        <v>45071</v>
      </c>
      <c r="B4114" s="251" t="s">
        <v>71</v>
      </c>
      <c r="C4114" s="251">
        <v>5.3900000000000003E-2</v>
      </c>
      <c r="D4114" s="251">
        <v>5.5E-2</v>
      </c>
      <c r="E4114" s="251">
        <v>5.8599999999999999E-2</v>
      </c>
      <c r="F4114" s="253">
        <v>5.5800000000000002E-2</v>
      </c>
      <c r="I4114" s="251">
        <v>4.7699999064207001E-2</v>
      </c>
      <c r="J4114" s="251">
        <v>5.1799998E-2</v>
      </c>
      <c r="K4114" s="251">
        <v>5.3800000000000001E-2</v>
      </c>
      <c r="L4114" s="251">
        <v>5.8999999999999997E-2</v>
      </c>
      <c r="M4114" s="253">
        <v>5.4100000000000002E-2</v>
      </c>
    </row>
    <row r="4115" spans="1:13" x14ac:dyDescent="0.25">
      <c r="A4115" s="105">
        <v>45072</v>
      </c>
      <c r="B4115" s="251" t="s">
        <v>71</v>
      </c>
      <c r="C4115" s="251">
        <v>5.3900000000000003E-2</v>
      </c>
      <c r="D4115" s="251">
        <v>5.5E-2</v>
      </c>
      <c r="E4115" s="251">
        <v>5.8599999999999999E-2</v>
      </c>
      <c r="F4115" s="253">
        <v>5.5800000000000002E-2</v>
      </c>
      <c r="I4115" s="251">
        <v>4.7699999064207001E-2</v>
      </c>
      <c r="J4115" s="251">
        <v>5.1799998E-2</v>
      </c>
      <c r="K4115" s="251">
        <v>5.3800000000000001E-2</v>
      </c>
      <c r="L4115" s="251">
        <v>5.8999999999999997E-2</v>
      </c>
      <c r="M4115" s="253">
        <v>5.4100000000000002E-2</v>
      </c>
    </row>
    <row r="4116" spans="1:13" x14ac:dyDescent="0.25">
      <c r="A4116" s="105">
        <v>45076</v>
      </c>
      <c r="B4116" s="251" t="s">
        <v>71</v>
      </c>
      <c r="C4116" s="251">
        <v>5.3100000000000001E-2</v>
      </c>
      <c r="D4116" s="251">
        <v>5.4199999999999998E-2</v>
      </c>
      <c r="E4116" s="251">
        <v>5.8000002000000002E-2</v>
      </c>
      <c r="F4116" s="253">
        <v>5.5100000000000003E-2</v>
      </c>
      <c r="I4116" s="251">
        <v>4.7100000083446503E-2</v>
      </c>
      <c r="J4116" s="251">
        <v>5.0999999999999997E-2</v>
      </c>
      <c r="K4116" s="251">
        <v>5.3000002999999997E-2</v>
      </c>
      <c r="L4116" s="251">
        <v>5.8299999999999998E-2</v>
      </c>
      <c r="M4116" s="253">
        <v>5.3400002000000002E-2</v>
      </c>
    </row>
    <row r="4117" spans="1:13" x14ac:dyDescent="0.25">
      <c r="A4117" s="105">
        <v>45077</v>
      </c>
      <c r="B4117" s="251" t="s">
        <v>71</v>
      </c>
      <c r="C4117" s="251">
        <v>5.2699997999999998E-2</v>
      </c>
      <c r="D4117" s="251">
        <v>5.3800000000000001E-2</v>
      </c>
      <c r="E4117" s="251">
        <v>5.7600002999999997E-2</v>
      </c>
      <c r="F4117" s="253">
        <v>5.4699999999999999E-2</v>
      </c>
      <c r="I4117" s="251">
        <v>4.6700000762939398E-2</v>
      </c>
      <c r="J4117" s="251">
        <v>5.0599999999999999E-2</v>
      </c>
      <c r="K4117" s="251">
        <v>5.2600003999999999E-2</v>
      </c>
      <c r="L4117" s="251">
        <v>5.8000002000000002E-2</v>
      </c>
      <c r="M4117" s="253">
        <v>5.3000002999999997E-2</v>
      </c>
    </row>
    <row r="4118" spans="1:13" x14ac:dyDescent="0.25">
      <c r="A4118" s="105">
        <v>45078</v>
      </c>
      <c r="B4118" s="251" t="s">
        <v>71</v>
      </c>
      <c r="C4118" s="251">
        <v>5.2399996999999997E-2</v>
      </c>
      <c r="D4118" s="251">
        <v>5.3600002000000001E-2</v>
      </c>
      <c r="E4118" s="251">
        <v>5.7299999999999997E-2</v>
      </c>
      <c r="F4118" s="253">
        <v>5.4399999999999997E-2</v>
      </c>
      <c r="I4118" s="251">
        <v>4.6399999409914003E-2</v>
      </c>
      <c r="J4118" s="251">
        <v>5.0500000000000003E-2</v>
      </c>
      <c r="K4118" s="251">
        <v>5.2399996999999997E-2</v>
      </c>
      <c r="L4118" s="251">
        <v>5.7600002999999997E-2</v>
      </c>
      <c r="M4118" s="253">
        <v>5.2699997999999998E-2</v>
      </c>
    </row>
    <row r="4119" spans="1:13" x14ac:dyDescent="0.25">
      <c r="A4119" s="105">
        <v>45079</v>
      </c>
      <c r="B4119" s="251" t="s">
        <v>71</v>
      </c>
      <c r="C4119" s="251">
        <v>5.2800002999999998E-2</v>
      </c>
      <c r="D4119" s="251">
        <v>5.3900000000000003E-2</v>
      </c>
      <c r="E4119" s="251">
        <v>5.7700000000000001E-2</v>
      </c>
      <c r="F4119" s="253">
        <v>5.4800000000000001E-2</v>
      </c>
      <c r="I4119" s="251">
        <v>4.6799998730420997E-2</v>
      </c>
      <c r="J4119" s="251">
        <v>5.0799999999999998E-2</v>
      </c>
      <c r="K4119" s="251">
        <v>5.2699997999999998E-2</v>
      </c>
      <c r="L4119" s="251">
        <v>5.8000002000000002E-2</v>
      </c>
      <c r="M4119" s="253">
        <v>5.3100000000000001E-2</v>
      </c>
    </row>
    <row r="4120" spans="1:13" x14ac:dyDescent="0.25">
      <c r="A4120" s="105">
        <v>45082</v>
      </c>
      <c r="B4120" s="251" t="s">
        <v>71</v>
      </c>
      <c r="C4120" s="251">
        <v>5.2800002999999998E-2</v>
      </c>
      <c r="D4120" s="251">
        <v>5.3900000000000003E-2</v>
      </c>
      <c r="E4120" s="251">
        <v>5.7600002999999997E-2</v>
      </c>
      <c r="F4120" s="253">
        <v>5.4800000000000001E-2</v>
      </c>
      <c r="I4120" s="251">
        <v>4.6900000423192902E-2</v>
      </c>
      <c r="J4120" s="251">
        <v>5.0900000000000001E-2</v>
      </c>
      <c r="K4120" s="251">
        <v>5.2699997999999998E-2</v>
      </c>
      <c r="L4120" s="251">
        <v>5.79E-2</v>
      </c>
      <c r="M4120" s="253">
        <v>5.3100000000000001E-2</v>
      </c>
    </row>
    <row r="4121" spans="1:13" x14ac:dyDescent="0.25">
      <c r="A4121" s="105">
        <v>45083</v>
      </c>
      <c r="B4121" s="251" t="s">
        <v>71</v>
      </c>
      <c r="C4121" s="251">
        <v>5.2499999999999998E-2</v>
      </c>
      <c r="D4121" s="251">
        <v>5.3800000000000001E-2</v>
      </c>
      <c r="E4121" s="251">
        <v>5.74E-2</v>
      </c>
      <c r="F4121" s="253">
        <v>5.4600000000000003E-2</v>
      </c>
      <c r="I4121" s="251">
        <v>4.6700000762939398E-2</v>
      </c>
      <c r="J4121" s="251">
        <v>5.0700000000000002E-2</v>
      </c>
      <c r="K4121" s="251">
        <v>5.2499999999999998E-2</v>
      </c>
      <c r="L4121" s="251">
        <v>5.7800002000000003E-2</v>
      </c>
      <c r="M4121" s="253">
        <v>5.2900000000000003E-2</v>
      </c>
    </row>
    <row r="4122" spans="1:13" x14ac:dyDescent="0.25">
      <c r="A4122" s="105">
        <v>45084</v>
      </c>
      <c r="B4122" s="251" t="s">
        <v>71</v>
      </c>
      <c r="C4122" s="251">
        <v>5.33E-2</v>
      </c>
      <c r="D4122" s="251">
        <v>5.45E-2</v>
      </c>
      <c r="E4122" s="251">
        <v>5.8200000000000002E-2</v>
      </c>
      <c r="F4122" s="253">
        <v>5.5300000000000002E-2</v>
      </c>
      <c r="I4122" s="251">
        <v>4.7399997711181599E-2</v>
      </c>
      <c r="J4122" s="251">
        <v>5.1299999999999998E-2</v>
      </c>
      <c r="K4122" s="251">
        <v>5.3200003000000003E-2</v>
      </c>
      <c r="L4122" s="251">
        <v>5.8500000000000003E-2</v>
      </c>
      <c r="M4122" s="253">
        <v>5.3600002000000001E-2</v>
      </c>
    </row>
    <row r="4123" spans="1:13" x14ac:dyDescent="0.25">
      <c r="A4123" s="105">
        <v>45085</v>
      </c>
      <c r="B4123" s="251" t="s">
        <v>71</v>
      </c>
      <c r="C4123" s="251">
        <v>5.2800002999999998E-2</v>
      </c>
      <c r="D4123" s="251">
        <v>5.3900000000000003E-2</v>
      </c>
      <c r="E4123" s="251">
        <v>5.7700000000000001E-2</v>
      </c>
      <c r="F4123" s="253">
        <v>5.4800000000000001E-2</v>
      </c>
      <c r="I4123" s="251">
        <v>4.6900000423192902E-2</v>
      </c>
      <c r="J4123" s="251">
        <v>5.0799999999999998E-2</v>
      </c>
      <c r="K4123" s="251">
        <v>5.2600003999999999E-2</v>
      </c>
      <c r="L4123" s="251">
        <v>5.8000002000000002E-2</v>
      </c>
      <c r="M4123" s="253">
        <v>5.3100000000000001E-2</v>
      </c>
    </row>
    <row r="4124" spans="1:13" x14ac:dyDescent="0.25">
      <c r="A4124" s="105">
        <v>45086</v>
      </c>
      <c r="B4124" s="251" t="s">
        <v>71</v>
      </c>
      <c r="C4124" s="251">
        <v>5.2800002999999998E-2</v>
      </c>
      <c r="D4124" s="251">
        <v>5.3999999999999999E-2</v>
      </c>
      <c r="E4124" s="251">
        <v>5.7700000000000001E-2</v>
      </c>
      <c r="F4124" s="253">
        <v>5.4800000000000001E-2</v>
      </c>
      <c r="I4124" s="251">
        <v>4.6999998390674501E-2</v>
      </c>
      <c r="J4124" s="251">
        <v>5.0900000000000001E-2</v>
      </c>
      <c r="K4124" s="251">
        <v>5.2699997999999998E-2</v>
      </c>
      <c r="L4124" s="251">
        <v>5.8000002000000002E-2</v>
      </c>
      <c r="M4124" s="253">
        <v>5.3100000000000001E-2</v>
      </c>
    </row>
    <row r="4125" spans="1:13" x14ac:dyDescent="0.25">
      <c r="A4125" s="105">
        <v>45089</v>
      </c>
      <c r="B4125" s="251" t="s">
        <v>71</v>
      </c>
      <c r="C4125" s="251">
        <v>5.2900000000000003E-2</v>
      </c>
      <c r="D4125" s="251">
        <v>5.4199999999999998E-2</v>
      </c>
      <c r="E4125" s="251">
        <v>5.8000002000000002E-2</v>
      </c>
      <c r="F4125" s="253">
        <v>5.5E-2</v>
      </c>
      <c r="I4125" s="251">
        <v>4.7199998050928102E-2</v>
      </c>
      <c r="J4125" s="251">
        <v>5.0999999999999997E-2</v>
      </c>
      <c r="K4125" s="251">
        <v>5.2900000000000003E-2</v>
      </c>
      <c r="L4125" s="251">
        <v>5.8299999999999998E-2</v>
      </c>
      <c r="M4125" s="253">
        <v>5.33E-2</v>
      </c>
    </row>
    <row r="4126" spans="1:13" x14ac:dyDescent="0.25">
      <c r="A4126" s="105">
        <v>45090</v>
      </c>
      <c r="B4126" s="251" t="s">
        <v>71</v>
      </c>
      <c r="C4126" s="251">
        <v>5.3200003000000003E-2</v>
      </c>
      <c r="D4126" s="251">
        <v>5.45E-2</v>
      </c>
      <c r="E4126" s="251">
        <v>5.8099999999999999E-2</v>
      </c>
      <c r="F4126" s="253">
        <v>5.5300000000000002E-2</v>
      </c>
      <c r="I4126" s="251">
        <v>4.7399997711181599E-2</v>
      </c>
      <c r="J4126" s="251">
        <v>5.1299999999999998E-2</v>
      </c>
      <c r="K4126" s="251">
        <v>5.3200003000000003E-2</v>
      </c>
      <c r="L4126" s="251">
        <v>5.8400000000000001E-2</v>
      </c>
      <c r="M4126" s="253">
        <v>5.3600002000000001E-2</v>
      </c>
    </row>
    <row r="4127" spans="1:13" x14ac:dyDescent="0.25">
      <c r="A4127" s="105">
        <v>45091</v>
      </c>
      <c r="B4127" s="251" t="s">
        <v>71</v>
      </c>
      <c r="C4127" s="251">
        <v>5.2600003999999999E-2</v>
      </c>
      <c r="D4127" s="251">
        <v>5.3900000000000003E-2</v>
      </c>
      <c r="E4127" s="251">
        <v>5.7500000000000002E-2</v>
      </c>
      <c r="F4127" s="253">
        <v>5.4699999999999999E-2</v>
      </c>
      <c r="I4127" s="251">
        <v>4.6799998730420997E-2</v>
      </c>
      <c r="J4127" s="251">
        <v>5.0599999999999999E-2</v>
      </c>
      <c r="K4127" s="251">
        <v>5.2499999999999998E-2</v>
      </c>
      <c r="L4127" s="251">
        <v>5.7700000000000001E-2</v>
      </c>
      <c r="M4127" s="253">
        <v>5.2900000000000003E-2</v>
      </c>
    </row>
    <row r="4128" spans="1:13" x14ac:dyDescent="0.25">
      <c r="A4128" s="105">
        <v>45092</v>
      </c>
      <c r="B4128" s="251" t="s">
        <v>71</v>
      </c>
      <c r="C4128" s="251">
        <v>5.2299999999999999E-2</v>
      </c>
      <c r="D4128" s="251">
        <v>5.3699999999999998E-2</v>
      </c>
      <c r="E4128" s="251">
        <v>5.7200000000000001E-2</v>
      </c>
      <c r="F4128" s="253">
        <v>5.4399999999999997E-2</v>
      </c>
      <c r="I4128" s="251">
        <v>4.6300001442432397E-2</v>
      </c>
      <c r="J4128" s="251">
        <v>5.04E-2</v>
      </c>
      <c r="K4128" s="251">
        <v>5.2199996999999998E-2</v>
      </c>
      <c r="L4128" s="251">
        <v>5.74E-2</v>
      </c>
      <c r="M4128" s="253">
        <v>5.2600003999999999E-2</v>
      </c>
    </row>
    <row r="4129" spans="1:13" x14ac:dyDescent="0.25">
      <c r="A4129" s="105">
        <v>45093</v>
      </c>
      <c r="B4129" s="251" t="s">
        <v>71</v>
      </c>
      <c r="C4129" s="251">
        <v>5.2299999999999999E-2</v>
      </c>
      <c r="D4129" s="251">
        <v>5.3699999999999998E-2</v>
      </c>
      <c r="E4129" s="251">
        <v>5.7099999999999998E-2</v>
      </c>
      <c r="F4129" s="253">
        <v>5.4399999999999997E-2</v>
      </c>
      <c r="I4129" s="251">
        <v>4.6199999749660402E-2</v>
      </c>
      <c r="J4129" s="251">
        <v>5.0300002000000003E-2</v>
      </c>
      <c r="K4129" s="251">
        <v>5.2199996999999998E-2</v>
      </c>
      <c r="L4129" s="251">
        <v>5.7299999999999997E-2</v>
      </c>
      <c r="M4129" s="253">
        <v>5.2499999999999998E-2</v>
      </c>
    </row>
    <row r="4130" spans="1:13" x14ac:dyDescent="0.25">
      <c r="A4130" s="105">
        <v>45097</v>
      </c>
      <c r="B4130" s="251" t="s">
        <v>71</v>
      </c>
      <c r="C4130" s="251">
        <v>5.1999996999999999E-2</v>
      </c>
      <c r="D4130" s="251">
        <v>5.33E-2</v>
      </c>
      <c r="E4130" s="251">
        <v>5.6799996999999998E-2</v>
      </c>
      <c r="F4130" s="253">
        <v>5.3999999999999999E-2</v>
      </c>
      <c r="I4130" s="251">
        <v>4.5900002121925298E-2</v>
      </c>
      <c r="J4130" s="251">
        <v>4.99E-2</v>
      </c>
      <c r="K4130" s="251">
        <v>5.1799998E-2</v>
      </c>
      <c r="L4130" s="251">
        <v>5.6900001999999998E-2</v>
      </c>
      <c r="M4130" s="253">
        <v>5.21E-2</v>
      </c>
    </row>
    <row r="4131" spans="1:13" x14ac:dyDescent="0.25">
      <c r="A4131" s="105">
        <v>45098</v>
      </c>
      <c r="B4131" s="251" t="s">
        <v>71</v>
      </c>
      <c r="C4131" s="251">
        <v>5.21E-2</v>
      </c>
      <c r="D4131" s="251">
        <v>5.33E-2</v>
      </c>
      <c r="E4131" s="251">
        <v>5.6700001999999999E-2</v>
      </c>
      <c r="F4131" s="253">
        <v>5.3999999999999999E-2</v>
      </c>
      <c r="I4131" s="251">
        <v>4.5700002461671801E-2</v>
      </c>
      <c r="J4131" s="251">
        <v>4.99E-2</v>
      </c>
      <c r="K4131" s="251">
        <v>5.1700000000000003E-2</v>
      </c>
      <c r="L4131" s="251">
        <v>5.6799996999999998E-2</v>
      </c>
      <c r="M4131" s="253">
        <v>5.21E-2</v>
      </c>
    </row>
    <row r="4132" spans="1:13" x14ac:dyDescent="0.25">
      <c r="A4132" s="105">
        <v>45099</v>
      </c>
      <c r="B4132" s="251" t="s">
        <v>71</v>
      </c>
      <c r="C4132" s="251">
        <v>5.2900000000000003E-2</v>
      </c>
      <c r="D4132" s="251">
        <v>5.3999999999999999E-2</v>
      </c>
      <c r="E4132" s="251">
        <v>5.7299999999999997E-2</v>
      </c>
      <c r="F4132" s="253">
        <v>5.4699999999999999E-2</v>
      </c>
      <c r="I4132" s="251">
        <v>4.6399999409914003E-2</v>
      </c>
      <c r="J4132" s="251">
        <v>5.0700000000000002E-2</v>
      </c>
      <c r="K4132" s="251">
        <v>5.2399996999999997E-2</v>
      </c>
      <c r="L4132" s="251">
        <v>5.74E-2</v>
      </c>
      <c r="M4132" s="253">
        <v>5.2800002999999998E-2</v>
      </c>
    </row>
    <row r="4133" spans="1:13" x14ac:dyDescent="0.25">
      <c r="A4133" s="105">
        <v>45100</v>
      </c>
      <c r="B4133" s="251" t="s">
        <v>71</v>
      </c>
      <c r="C4133" s="251">
        <v>5.2399996999999997E-2</v>
      </c>
      <c r="D4133" s="251">
        <v>5.3600002000000001E-2</v>
      </c>
      <c r="E4133" s="251">
        <v>5.6900001999999998E-2</v>
      </c>
      <c r="F4133" s="253">
        <v>5.4300000000000001E-2</v>
      </c>
      <c r="I4133" s="251">
        <v>4.6000000089406898E-2</v>
      </c>
      <c r="J4133" s="251">
        <v>5.0200000000000002E-2</v>
      </c>
      <c r="K4133" s="251">
        <v>5.1999996999999999E-2</v>
      </c>
      <c r="L4133" s="251">
        <v>5.6999995999999997E-2</v>
      </c>
      <c r="M4133" s="253">
        <v>5.2299999999999999E-2</v>
      </c>
    </row>
    <row r="4134" spans="1:13" x14ac:dyDescent="0.25">
      <c r="A4134" s="105">
        <v>45103</v>
      </c>
      <c r="B4134" s="251" t="s">
        <v>71</v>
      </c>
      <c r="C4134" s="251">
        <v>5.2399996999999997E-2</v>
      </c>
      <c r="D4134" s="251">
        <v>5.3600002000000001E-2</v>
      </c>
      <c r="E4134" s="251">
        <v>5.6900001999999998E-2</v>
      </c>
      <c r="F4134" s="253">
        <v>5.4300000000000001E-2</v>
      </c>
      <c r="I4134" s="251">
        <v>4.6000000089406898E-2</v>
      </c>
      <c r="J4134" s="251">
        <v>5.0300002000000003E-2</v>
      </c>
      <c r="K4134" s="251">
        <v>5.1999996999999999E-2</v>
      </c>
      <c r="L4134" s="251">
        <v>5.6999995999999997E-2</v>
      </c>
      <c r="M4134" s="253">
        <v>5.2399996999999997E-2</v>
      </c>
    </row>
    <row r="4135" spans="1:13" x14ac:dyDescent="0.25">
      <c r="A4135" s="105">
        <v>45104</v>
      </c>
      <c r="B4135" s="251" t="s">
        <v>71</v>
      </c>
      <c r="C4135" s="251">
        <v>5.2499999999999998E-2</v>
      </c>
      <c r="D4135" s="251">
        <v>5.3699999999999998E-2</v>
      </c>
      <c r="E4135" s="251">
        <v>5.6999995999999997E-2</v>
      </c>
      <c r="F4135" s="253">
        <v>5.4399999999999997E-2</v>
      </c>
      <c r="I4135" s="251">
        <v>4.6199999749660402E-2</v>
      </c>
      <c r="J4135" s="251">
        <v>5.04E-2</v>
      </c>
      <c r="K4135" s="251">
        <v>5.21E-2</v>
      </c>
      <c r="L4135" s="251">
        <v>5.7099999999999998E-2</v>
      </c>
      <c r="M4135" s="253">
        <v>5.2499999999999998E-2</v>
      </c>
    </row>
    <row r="4136" spans="1:13" x14ac:dyDescent="0.25">
      <c r="A4136" s="105">
        <v>45105</v>
      </c>
      <c r="B4136" s="251" t="s">
        <v>71</v>
      </c>
      <c r="C4136" s="251">
        <v>5.2199996999999998E-2</v>
      </c>
      <c r="D4136" s="251">
        <v>5.33E-2</v>
      </c>
      <c r="E4136" s="251">
        <v>5.6599996999999999E-2</v>
      </c>
      <c r="F4136" s="253">
        <v>5.3999999999999999E-2</v>
      </c>
      <c r="I4136" s="251">
        <v>4.5700002461671801E-2</v>
      </c>
      <c r="J4136" s="251">
        <v>5.0100001999999998E-2</v>
      </c>
      <c r="K4136" s="251">
        <v>5.1700000000000003E-2</v>
      </c>
      <c r="L4136" s="251">
        <v>5.6700001999999999E-2</v>
      </c>
      <c r="M4136" s="253">
        <v>5.21E-2</v>
      </c>
    </row>
    <row r="4137" spans="1:13" x14ac:dyDescent="0.25">
      <c r="A4137" s="105">
        <v>45106</v>
      </c>
      <c r="B4137" s="251" t="s">
        <v>71</v>
      </c>
      <c r="C4137" s="251">
        <v>5.3200003000000003E-2</v>
      </c>
      <c r="D4137" s="251">
        <v>5.4300000000000001E-2</v>
      </c>
      <c r="E4137" s="251">
        <v>5.7600002999999997E-2</v>
      </c>
      <c r="F4137" s="253">
        <v>5.5E-2</v>
      </c>
      <c r="I4137" s="251">
        <v>4.6700000762939398E-2</v>
      </c>
      <c r="J4137" s="251">
        <v>5.0999999999999997E-2</v>
      </c>
      <c r="K4137" s="251">
        <v>5.2699997999999998E-2</v>
      </c>
      <c r="L4137" s="251">
        <v>5.7700000000000001E-2</v>
      </c>
      <c r="M4137" s="253">
        <v>5.3100000000000001E-2</v>
      </c>
    </row>
    <row r="4138" spans="1:13" x14ac:dyDescent="0.25">
      <c r="A4138" s="105">
        <v>45107</v>
      </c>
      <c r="B4138" s="251" t="s">
        <v>71</v>
      </c>
      <c r="C4138" s="251">
        <v>5.2499999999999998E-2</v>
      </c>
      <c r="D4138" s="251">
        <v>5.3499999999999999E-2</v>
      </c>
      <c r="E4138" s="251">
        <v>5.6799996999999998E-2</v>
      </c>
      <c r="F4138" s="253">
        <v>5.4300000000000001E-2</v>
      </c>
      <c r="I4138" s="251">
        <v>4.6000000089406898E-2</v>
      </c>
      <c r="J4138" s="251">
        <v>5.0200000000000002E-2</v>
      </c>
      <c r="K4138" s="251">
        <v>5.1900000000000002E-2</v>
      </c>
      <c r="L4138" s="251">
        <v>5.6900001999999998E-2</v>
      </c>
      <c r="M4138" s="253">
        <v>5.2299999999999999E-2</v>
      </c>
    </row>
    <row r="4139" spans="1:13" x14ac:dyDescent="0.25">
      <c r="A4139" s="105">
        <v>45110</v>
      </c>
      <c r="B4139" s="251" t="s">
        <v>71</v>
      </c>
      <c r="C4139" s="251">
        <v>5.2600003999999999E-2</v>
      </c>
      <c r="D4139" s="251">
        <v>5.3800000000000001E-2</v>
      </c>
      <c r="E4139" s="251">
        <v>5.6999995999999997E-2</v>
      </c>
      <c r="F4139" s="253">
        <v>5.45E-2</v>
      </c>
      <c r="I4139" s="251">
        <v>4.6300001442432397E-2</v>
      </c>
      <c r="J4139" s="251">
        <v>5.04E-2</v>
      </c>
      <c r="K4139" s="251">
        <v>5.21E-2</v>
      </c>
      <c r="L4139" s="251">
        <v>5.7099999999999998E-2</v>
      </c>
      <c r="M4139" s="253">
        <v>5.2499999999999998E-2</v>
      </c>
    </row>
    <row r="4140" spans="1:13" x14ac:dyDescent="0.25">
      <c r="A4140" s="105">
        <v>45112</v>
      </c>
      <c r="B4140" s="251" t="s">
        <v>71</v>
      </c>
      <c r="C4140" s="251">
        <v>5.33E-2</v>
      </c>
      <c r="D4140" s="251">
        <v>5.4399999999999997E-2</v>
      </c>
      <c r="E4140" s="251">
        <v>5.7700000000000001E-2</v>
      </c>
      <c r="F4140" s="253">
        <v>5.5100000000000003E-2</v>
      </c>
      <c r="I4140" s="251">
        <v>4.6900000423192902E-2</v>
      </c>
      <c r="J4140" s="251">
        <v>5.0999999999999997E-2</v>
      </c>
      <c r="K4140" s="251">
        <v>5.2699997999999998E-2</v>
      </c>
      <c r="L4140" s="251">
        <v>5.7800002000000003E-2</v>
      </c>
      <c r="M4140" s="253">
        <v>5.3100000000000001E-2</v>
      </c>
    </row>
    <row r="4141" spans="1:13" x14ac:dyDescent="0.25">
      <c r="A4141" s="105">
        <v>45113</v>
      </c>
      <c r="B4141" s="251" t="s">
        <v>71</v>
      </c>
      <c r="C4141" s="251">
        <v>5.4100000000000002E-2</v>
      </c>
      <c r="D4141" s="251">
        <v>5.5100000000000003E-2</v>
      </c>
      <c r="E4141" s="251">
        <v>5.8400000000000001E-2</v>
      </c>
      <c r="F4141" s="253">
        <v>5.5899999999999998E-2</v>
      </c>
      <c r="I4141" s="251">
        <v>4.7499999403953497E-2</v>
      </c>
      <c r="J4141" s="251">
        <v>5.1700000000000003E-2</v>
      </c>
      <c r="K4141" s="251">
        <v>5.3400002000000002E-2</v>
      </c>
      <c r="L4141" s="251">
        <v>5.8500000000000003E-2</v>
      </c>
      <c r="M4141" s="253">
        <v>5.3900000000000003E-2</v>
      </c>
    </row>
    <row r="4142" spans="1:13" x14ac:dyDescent="0.25">
      <c r="A4142" s="105">
        <v>45114</v>
      </c>
      <c r="B4142" s="251" t="s">
        <v>71</v>
      </c>
      <c r="C4142" s="251">
        <v>5.4399999999999997E-2</v>
      </c>
      <c r="D4142" s="251">
        <v>5.5300000000000002E-2</v>
      </c>
      <c r="E4142" s="251">
        <v>5.8599999999999999E-2</v>
      </c>
      <c r="F4142" s="253">
        <v>5.6099999999999997E-2</v>
      </c>
      <c r="I4142" s="251">
        <v>4.7699999064207001E-2</v>
      </c>
      <c r="J4142" s="251">
        <v>5.1999996999999999E-2</v>
      </c>
      <c r="K4142" s="251">
        <v>5.3699999999999998E-2</v>
      </c>
      <c r="L4142" s="251">
        <v>5.8700000000000002E-2</v>
      </c>
      <c r="M4142" s="253">
        <v>5.4100000000000002E-2</v>
      </c>
    </row>
    <row r="4143" spans="1:13" x14ac:dyDescent="0.25">
      <c r="A4143" s="105">
        <v>45117</v>
      </c>
      <c r="B4143" s="251" t="s">
        <v>71</v>
      </c>
      <c r="C4143" s="251">
        <v>5.4399999999999997E-2</v>
      </c>
      <c r="D4143" s="251">
        <v>5.5399999999999998E-2</v>
      </c>
      <c r="E4143" s="251">
        <v>5.8599999999999999E-2</v>
      </c>
      <c r="F4143" s="253">
        <v>5.6099999999999997E-2</v>
      </c>
      <c r="I4143" s="251">
        <v>4.80000004172325E-2</v>
      </c>
      <c r="J4143" s="251">
        <v>5.21E-2</v>
      </c>
      <c r="K4143" s="251">
        <v>5.3699999999999998E-2</v>
      </c>
      <c r="L4143" s="251">
        <v>5.8700000000000002E-2</v>
      </c>
      <c r="M4143" s="253">
        <v>5.4100000000000002E-2</v>
      </c>
    </row>
    <row r="4144" spans="1:13" x14ac:dyDescent="0.25">
      <c r="A4144" s="105">
        <v>45118</v>
      </c>
      <c r="B4144" s="251" t="s">
        <v>71</v>
      </c>
      <c r="C4144" s="251">
        <v>5.4100000000000002E-2</v>
      </c>
      <c r="D4144" s="251">
        <v>5.5E-2</v>
      </c>
      <c r="E4144" s="251">
        <v>5.8299999999999998E-2</v>
      </c>
      <c r="F4144" s="253">
        <v>5.5800000000000002E-2</v>
      </c>
      <c r="I4144" s="251">
        <v>4.7699999064207001E-2</v>
      </c>
      <c r="J4144" s="251">
        <v>5.1799998E-2</v>
      </c>
      <c r="K4144" s="251">
        <v>5.3400002000000002E-2</v>
      </c>
      <c r="L4144" s="251">
        <v>5.8299999999999998E-2</v>
      </c>
      <c r="M4144" s="253">
        <v>5.3800000000000001E-2</v>
      </c>
    </row>
    <row r="4145" spans="1:13" x14ac:dyDescent="0.25">
      <c r="A4145" s="105">
        <v>45119</v>
      </c>
      <c r="B4145" s="251" t="s">
        <v>71</v>
      </c>
      <c r="C4145" s="251">
        <v>5.3200003000000003E-2</v>
      </c>
      <c r="D4145" s="251">
        <v>5.4199999999999998E-2</v>
      </c>
      <c r="E4145" s="251">
        <v>5.7299999999999997E-2</v>
      </c>
      <c r="F4145" s="253">
        <v>5.4899997999999998E-2</v>
      </c>
      <c r="I4145" s="251">
        <v>4.6799998730420997E-2</v>
      </c>
      <c r="J4145" s="251">
        <v>5.0799999999999998E-2</v>
      </c>
      <c r="K4145" s="251">
        <v>5.2499999999999998E-2</v>
      </c>
      <c r="L4145" s="251">
        <v>5.74E-2</v>
      </c>
      <c r="M4145" s="253">
        <v>5.2900000000000003E-2</v>
      </c>
    </row>
    <row r="4146" spans="1:13" x14ac:dyDescent="0.25">
      <c r="A4146" s="105">
        <v>45120</v>
      </c>
      <c r="B4146" s="251" t="s">
        <v>71</v>
      </c>
      <c r="C4146" s="251">
        <v>5.2499999999999998E-2</v>
      </c>
      <c r="D4146" s="251">
        <v>5.3499999999999999E-2</v>
      </c>
      <c r="E4146" s="251">
        <v>5.6700001999999999E-2</v>
      </c>
      <c r="F4146" s="253">
        <v>5.4199999999999998E-2</v>
      </c>
      <c r="I4146" s="251">
        <v>4.6000000089406898E-2</v>
      </c>
      <c r="J4146" s="251">
        <v>5.0100001999999998E-2</v>
      </c>
      <c r="K4146" s="251">
        <v>5.1799998E-2</v>
      </c>
      <c r="L4146" s="251">
        <v>5.6700001999999999E-2</v>
      </c>
      <c r="M4146" s="253">
        <v>5.2199996999999998E-2</v>
      </c>
    </row>
    <row r="4147" spans="1:13" x14ac:dyDescent="0.25">
      <c r="A4147" s="105">
        <v>45121</v>
      </c>
      <c r="B4147" s="251" t="s">
        <v>71</v>
      </c>
      <c r="C4147" s="251">
        <v>5.2699997999999998E-2</v>
      </c>
      <c r="D4147" s="251">
        <v>5.3800000000000001E-2</v>
      </c>
      <c r="E4147" s="251">
        <v>5.6900001999999998E-2</v>
      </c>
      <c r="F4147" s="253">
        <v>5.45E-2</v>
      </c>
      <c r="I4147" s="251">
        <v>4.6300001442432397E-2</v>
      </c>
      <c r="J4147" s="251">
        <v>5.04E-2</v>
      </c>
      <c r="K4147" s="251">
        <v>5.21E-2</v>
      </c>
      <c r="L4147" s="251">
        <v>5.6999995999999997E-2</v>
      </c>
      <c r="M4147" s="253">
        <v>5.2499999999999998E-2</v>
      </c>
    </row>
    <row r="4148" spans="1:13" x14ac:dyDescent="0.25">
      <c r="A4148" s="105">
        <v>45124</v>
      </c>
      <c r="B4148" s="251" t="s">
        <v>71</v>
      </c>
      <c r="C4148" s="251">
        <v>5.2800002999999998E-2</v>
      </c>
      <c r="D4148" s="251">
        <v>5.3800000000000001E-2</v>
      </c>
      <c r="E4148" s="251">
        <v>5.6900001999999998E-2</v>
      </c>
      <c r="F4148" s="253">
        <v>5.45E-2</v>
      </c>
      <c r="I4148" s="251">
        <v>4.6199999749660402E-2</v>
      </c>
      <c r="J4148" s="251">
        <v>5.0599999999999999E-2</v>
      </c>
      <c r="K4148" s="251">
        <v>5.2199996999999998E-2</v>
      </c>
      <c r="L4148" s="251">
        <v>5.7099999999999998E-2</v>
      </c>
      <c r="M4148" s="253">
        <v>5.2600003999999999E-2</v>
      </c>
    </row>
    <row r="4149" spans="1:13" x14ac:dyDescent="0.25">
      <c r="A4149" s="105">
        <v>45125</v>
      </c>
      <c r="B4149" s="251" t="s">
        <v>71</v>
      </c>
      <c r="C4149" s="251">
        <v>5.2600003999999999E-2</v>
      </c>
      <c r="D4149" s="251">
        <v>5.3600002000000001E-2</v>
      </c>
      <c r="E4149" s="251">
        <v>5.6799996999999998E-2</v>
      </c>
      <c r="F4149" s="253">
        <v>5.4300000000000001E-2</v>
      </c>
      <c r="I4149" s="251">
        <v>4.6100001782178802E-2</v>
      </c>
      <c r="J4149" s="251">
        <v>5.0300002000000003E-2</v>
      </c>
      <c r="K4149" s="251">
        <v>5.1999996999999999E-2</v>
      </c>
      <c r="L4149" s="251">
        <v>5.6900001999999998E-2</v>
      </c>
      <c r="M4149" s="253">
        <v>5.2299999999999999E-2</v>
      </c>
    </row>
    <row r="4150" spans="1:13" x14ac:dyDescent="0.25">
      <c r="A4150" s="105">
        <v>45126</v>
      </c>
      <c r="B4150" s="251" t="s">
        <v>71</v>
      </c>
      <c r="C4150" s="251">
        <v>5.1799998E-2</v>
      </c>
      <c r="D4150" s="251">
        <v>5.2900000000000003E-2</v>
      </c>
      <c r="E4150" s="251">
        <v>5.6099999999999997E-2</v>
      </c>
      <c r="F4150" s="253">
        <v>5.3600002000000001E-2</v>
      </c>
      <c r="I4150" s="251">
        <v>4.5300003141164703E-2</v>
      </c>
      <c r="J4150" s="251">
        <v>4.9500000000000002E-2</v>
      </c>
      <c r="K4150" s="251">
        <v>5.1299999999999998E-2</v>
      </c>
      <c r="L4150" s="251">
        <v>5.6199998000000001E-2</v>
      </c>
      <c r="M4150" s="253">
        <v>5.1599998000000001E-2</v>
      </c>
    </row>
    <row r="4151" spans="1:13" x14ac:dyDescent="0.25">
      <c r="A4151" s="105">
        <v>45127</v>
      </c>
      <c r="B4151" s="251" t="s">
        <v>71</v>
      </c>
      <c r="C4151" s="251">
        <v>5.2600003999999999E-2</v>
      </c>
      <c r="D4151" s="251">
        <v>5.3699999999999998E-2</v>
      </c>
      <c r="E4151" s="251">
        <v>5.6900001999999998E-2</v>
      </c>
      <c r="F4151" s="253">
        <v>5.4399999999999997E-2</v>
      </c>
      <c r="I4151" s="251">
        <v>4.6199999749660402E-2</v>
      </c>
      <c r="J4151" s="251">
        <v>5.0300002000000003E-2</v>
      </c>
      <c r="K4151" s="251">
        <v>5.21E-2</v>
      </c>
      <c r="L4151" s="251">
        <v>5.6999995999999997E-2</v>
      </c>
      <c r="M4151" s="253">
        <v>5.2399996999999997E-2</v>
      </c>
    </row>
    <row r="4152" spans="1:13" x14ac:dyDescent="0.25">
      <c r="A4152" s="105">
        <v>45128</v>
      </c>
      <c r="B4152" s="251" t="s">
        <v>71</v>
      </c>
      <c r="C4152" s="251">
        <f t="shared" ref="C4152:F4152" si="122">AVERAGE(C4151,C4153)</f>
        <v>5.2500000499999998E-2</v>
      </c>
      <c r="D4152" s="251">
        <f t="shared" si="122"/>
        <v>5.3699999999999998E-2</v>
      </c>
      <c r="E4152" s="251">
        <f t="shared" si="122"/>
        <v>5.6900001999999998E-2</v>
      </c>
      <c r="F4152" s="253">
        <f t="shared" si="122"/>
        <v>5.4349999999999996E-2</v>
      </c>
      <c r="I4152" s="251">
        <f t="shared" ref="I4152:M4152" si="123">AVERAGE(I4151,I4153)</f>
        <v>4.6199999749660402E-2</v>
      </c>
      <c r="J4152" s="251">
        <f t="shared" si="123"/>
        <v>5.0250001000000002E-2</v>
      </c>
      <c r="K4152" s="251">
        <f t="shared" si="123"/>
        <v>5.21E-2</v>
      </c>
      <c r="L4152" s="251">
        <f t="shared" si="123"/>
        <v>5.6999995999999997E-2</v>
      </c>
      <c r="M4152" s="253">
        <f t="shared" si="123"/>
        <v>5.2399996999999997E-2</v>
      </c>
    </row>
    <row r="4153" spans="1:13" x14ac:dyDescent="0.25">
      <c r="A4153" s="105">
        <v>45131</v>
      </c>
      <c r="B4153" s="251" t="s">
        <v>71</v>
      </c>
      <c r="C4153" s="251">
        <v>5.2399996999999997E-2</v>
      </c>
      <c r="D4153" s="251">
        <v>5.3699999999999998E-2</v>
      </c>
      <c r="E4153" s="251">
        <v>5.6900001999999998E-2</v>
      </c>
      <c r="F4153" s="253">
        <v>5.4300000000000001E-2</v>
      </c>
      <c r="I4153" s="251">
        <v>4.6199999749660402E-2</v>
      </c>
      <c r="J4153" s="251">
        <v>5.0200000000000002E-2</v>
      </c>
      <c r="K4153" s="251">
        <v>5.21E-2</v>
      </c>
      <c r="L4153" s="251">
        <v>5.6999995999999997E-2</v>
      </c>
      <c r="M4153" s="253">
        <v>5.2399996999999997E-2</v>
      </c>
    </row>
    <row r="4154" spans="1:13" x14ac:dyDescent="0.25">
      <c r="A4154" s="105">
        <v>45132</v>
      </c>
      <c r="B4154" s="251" t="s">
        <v>71</v>
      </c>
      <c r="C4154" s="251">
        <v>5.2600003999999999E-2</v>
      </c>
      <c r="D4154" s="251">
        <v>5.3900000000000003E-2</v>
      </c>
      <c r="E4154" s="251">
        <v>5.7200000000000001E-2</v>
      </c>
      <c r="F4154" s="253">
        <v>5.4600000000000003E-2</v>
      </c>
      <c r="I4154" s="251">
        <v>4.6399999409914003E-2</v>
      </c>
      <c r="J4154" s="251">
        <v>5.04E-2</v>
      </c>
      <c r="K4154" s="251">
        <v>5.2299999999999999E-2</v>
      </c>
      <c r="L4154" s="251">
        <v>5.7200000000000001E-2</v>
      </c>
      <c r="M4154" s="253">
        <v>5.2600003999999999E-2</v>
      </c>
    </row>
    <row r="4155" spans="1:13" x14ac:dyDescent="0.25">
      <c r="A4155" s="105">
        <v>45133</v>
      </c>
      <c r="B4155" s="251" t="s">
        <v>71</v>
      </c>
      <c r="C4155" s="251">
        <v>5.2299999999999999E-2</v>
      </c>
      <c r="D4155" s="251">
        <v>5.3600002000000001E-2</v>
      </c>
      <c r="E4155" s="251">
        <v>5.6900001999999998E-2</v>
      </c>
      <c r="F4155" s="253">
        <v>5.4300000000000001E-2</v>
      </c>
      <c r="I4155" s="251">
        <v>4.6199999749660402E-2</v>
      </c>
      <c r="J4155" s="251">
        <v>5.0100001999999998E-2</v>
      </c>
      <c r="K4155" s="251">
        <v>5.1999996999999999E-2</v>
      </c>
      <c r="L4155" s="251">
        <v>5.6900001999999998E-2</v>
      </c>
      <c r="M4155" s="253">
        <v>5.2399996999999997E-2</v>
      </c>
    </row>
    <row r="4156" spans="1:13" x14ac:dyDescent="0.25">
      <c r="A4156" s="105">
        <v>45134</v>
      </c>
      <c r="B4156" s="251" t="s">
        <v>71</v>
      </c>
      <c r="C4156" s="251">
        <v>5.3499999999999999E-2</v>
      </c>
      <c r="D4156" s="251">
        <v>5.4699999999999999E-2</v>
      </c>
      <c r="E4156" s="251">
        <v>5.79E-2</v>
      </c>
      <c r="F4156" s="253">
        <v>5.5399999999999998E-2</v>
      </c>
      <c r="I4156" s="251">
        <v>4.7399997711181599E-2</v>
      </c>
      <c r="J4156" s="251">
        <v>5.1299999999999998E-2</v>
      </c>
      <c r="K4156" s="251">
        <v>5.3100000000000001E-2</v>
      </c>
      <c r="L4156" s="251">
        <v>5.79E-2</v>
      </c>
      <c r="M4156" s="253">
        <v>5.3499999999999999E-2</v>
      </c>
    </row>
    <row r="4157" spans="1:13" x14ac:dyDescent="0.25">
      <c r="A4157" s="105">
        <v>45135</v>
      </c>
      <c r="B4157" s="251" t="s">
        <v>71</v>
      </c>
      <c r="C4157" s="251">
        <v>5.3200003000000003E-2</v>
      </c>
      <c r="D4157" s="251">
        <v>5.4399999999999997E-2</v>
      </c>
      <c r="E4157" s="251">
        <v>5.7600002999999997E-2</v>
      </c>
      <c r="F4157" s="253">
        <v>5.5100000000000003E-2</v>
      </c>
      <c r="I4157" s="251">
        <v>4.6799998730420997E-2</v>
      </c>
      <c r="J4157" s="251">
        <v>5.0999999999999997E-2</v>
      </c>
      <c r="K4157" s="251">
        <v>5.2800002999999998E-2</v>
      </c>
      <c r="L4157" s="251">
        <v>5.7600002999999997E-2</v>
      </c>
      <c r="M4157" s="253">
        <v>5.3100000000000001E-2</v>
      </c>
    </row>
    <row r="4158" spans="1:13" x14ac:dyDescent="0.25">
      <c r="A4158" s="105">
        <v>45138</v>
      </c>
      <c r="B4158" s="251" t="s">
        <v>71</v>
      </c>
      <c r="C4158" s="251">
        <v>5.3000002999999997E-2</v>
      </c>
      <c r="D4158" s="251">
        <v>5.4300000000000001E-2</v>
      </c>
      <c r="E4158" s="251">
        <v>5.74E-2</v>
      </c>
      <c r="F4158" s="253">
        <v>5.4899997999999998E-2</v>
      </c>
      <c r="I4158" s="251">
        <v>4.65999990701675E-2</v>
      </c>
      <c r="J4158" s="251">
        <v>5.0700000000000002E-2</v>
      </c>
      <c r="K4158" s="251">
        <v>5.2699997999999998E-2</v>
      </c>
      <c r="L4158" s="251">
        <v>5.74E-2</v>
      </c>
      <c r="M4158" s="253">
        <v>5.2900000000000003E-2</v>
      </c>
    </row>
    <row r="4159" spans="1:13" x14ac:dyDescent="0.25">
      <c r="A4159" s="105">
        <v>45139</v>
      </c>
      <c r="B4159" s="251" t="s">
        <v>71</v>
      </c>
      <c r="C4159" s="251">
        <v>5.3900000000000003E-2</v>
      </c>
      <c r="D4159" s="251">
        <v>5.5199999999999999E-2</v>
      </c>
      <c r="E4159" s="251">
        <v>5.8099999999999999E-2</v>
      </c>
      <c r="F4159" s="253">
        <v>5.57E-2</v>
      </c>
      <c r="I4159" s="251">
        <v>4.7600001096725401E-2</v>
      </c>
      <c r="J4159" s="251">
        <v>5.1700000000000003E-2</v>
      </c>
      <c r="K4159" s="251">
        <v>5.3600002000000001E-2</v>
      </c>
      <c r="L4159" s="251">
        <v>5.8200000000000002E-2</v>
      </c>
      <c r="M4159" s="253">
        <v>5.3800000000000001E-2</v>
      </c>
    </row>
    <row r="4160" spans="1:13" x14ac:dyDescent="0.25">
      <c r="A4160" s="105">
        <v>45140</v>
      </c>
      <c r="B4160" s="251" t="s">
        <v>71</v>
      </c>
      <c r="C4160" s="251">
        <v>5.4699999999999999E-2</v>
      </c>
      <c r="D4160" s="251">
        <v>5.5899999999999998E-2</v>
      </c>
      <c r="E4160" s="251">
        <v>5.8900000000000001E-2</v>
      </c>
      <c r="F4160" s="253">
        <v>5.6500003E-2</v>
      </c>
      <c r="I4160" s="251">
        <v>4.8299998044967603E-2</v>
      </c>
      <c r="J4160" s="251">
        <v>5.2499999999999998E-2</v>
      </c>
      <c r="K4160" s="251">
        <v>5.4300000000000001E-2</v>
      </c>
      <c r="L4160" s="251">
        <v>5.8999999999999997E-2</v>
      </c>
      <c r="M4160" s="253">
        <v>5.4600000000000003E-2</v>
      </c>
    </row>
    <row r="4161" spans="1:13" x14ac:dyDescent="0.25">
      <c r="A4161" s="105">
        <v>45141</v>
      </c>
      <c r="B4161" s="251" t="s">
        <v>71</v>
      </c>
      <c r="C4161" s="251">
        <v>5.5999998000000002E-2</v>
      </c>
      <c r="D4161" s="251">
        <v>5.7299999999999997E-2</v>
      </c>
      <c r="E4161" s="251">
        <v>6.0399998000000003E-2</v>
      </c>
      <c r="F4161" s="253">
        <v>5.79E-2</v>
      </c>
      <c r="I4161" s="251">
        <v>5.0000000745057997E-2</v>
      </c>
      <c r="J4161" s="251">
        <v>5.3900000000000003E-2</v>
      </c>
      <c r="K4161" s="251">
        <v>5.5800000000000002E-2</v>
      </c>
      <c r="L4161" s="251">
        <v>6.0399998000000003E-2</v>
      </c>
      <c r="M4161" s="253">
        <v>5.5999998000000002E-2</v>
      </c>
    </row>
    <row r="4162" spans="1:13" x14ac:dyDescent="0.25">
      <c r="A4162" s="105">
        <v>45142</v>
      </c>
      <c r="B4162" s="251" t="s">
        <v>71</v>
      </c>
      <c r="C4162" s="251">
        <v>5.5100000000000003E-2</v>
      </c>
      <c r="D4162" s="251">
        <v>5.6399997E-2</v>
      </c>
      <c r="E4162" s="251">
        <v>5.9499997999999998E-2</v>
      </c>
      <c r="F4162" s="253">
        <v>5.6999995999999997E-2</v>
      </c>
      <c r="I4162" s="251">
        <v>4.8800002783536897E-2</v>
      </c>
      <c r="J4162" s="251">
        <v>5.3000002999999997E-2</v>
      </c>
      <c r="K4162" s="251">
        <v>5.4800000000000001E-2</v>
      </c>
      <c r="L4162" s="251">
        <v>5.9499997999999998E-2</v>
      </c>
      <c r="M4162" s="253">
        <v>5.5100000000000003E-2</v>
      </c>
    </row>
    <row r="4163" spans="1:13" x14ac:dyDescent="0.25">
      <c r="A4163" s="105">
        <v>45145</v>
      </c>
      <c r="B4163" s="251" t="s">
        <v>71</v>
      </c>
      <c r="C4163" s="251">
        <v>5.5500000000000001E-2</v>
      </c>
      <c r="D4163" s="251">
        <v>5.6799996999999998E-2</v>
      </c>
      <c r="E4163" s="251">
        <v>5.9799999999999999E-2</v>
      </c>
      <c r="F4163" s="253">
        <v>5.74E-2</v>
      </c>
      <c r="I4163" s="251">
        <v>4.9400001764297402E-2</v>
      </c>
      <c r="J4163" s="251">
        <v>5.3400002000000002E-2</v>
      </c>
      <c r="K4163" s="251">
        <v>5.5199999999999999E-2</v>
      </c>
      <c r="L4163" s="251">
        <v>5.9899997000000003E-2</v>
      </c>
      <c r="M4163" s="253">
        <v>5.5500000000000001E-2</v>
      </c>
    </row>
    <row r="4164" spans="1:13" x14ac:dyDescent="0.25">
      <c r="A4164" s="105">
        <v>45146</v>
      </c>
      <c r="B4164" s="251" t="s">
        <v>71</v>
      </c>
      <c r="C4164" s="251">
        <v>5.5100000000000003E-2</v>
      </c>
      <c r="D4164" s="251">
        <v>5.6399997E-2</v>
      </c>
      <c r="E4164" s="251">
        <v>5.9499997999999998E-2</v>
      </c>
      <c r="F4164" s="253">
        <v>5.6999995999999997E-2</v>
      </c>
      <c r="I4164" s="251">
        <v>4.8899997025728198E-2</v>
      </c>
      <c r="J4164" s="251">
        <v>5.3000002999999997E-2</v>
      </c>
      <c r="K4164" s="251">
        <v>5.4800000000000001E-2</v>
      </c>
      <c r="L4164" s="251">
        <v>5.9499997999999998E-2</v>
      </c>
      <c r="M4164" s="253">
        <v>5.5100000000000003E-2</v>
      </c>
    </row>
    <row r="4165" spans="1:13" x14ac:dyDescent="0.25">
      <c r="A4165" s="105">
        <v>45147</v>
      </c>
      <c r="B4165" s="251" t="s">
        <v>71</v>
      </c>
      <c r="C4165" s="251">
        <v>5.4800000000000001E-2</v>
      </c>
      <c r="D4165" s="251">
        <v>5.6099999999999997E-2</v>
      </c>
      <c r="E4165" s="251">
        <v>5.9200000000000003E-2</v>
      </c>
      <c r="F4165" s="253">
        <v>5.6700001999999999E-2</v>
      </c>
      <c r="I4165" s="251">
        <v>4.84999977052211E-2</v>
      </c>
      <c r="J4165" s="251">
        <v>5.2699997999999998E-2</v>
      </c>
      <c r="K4165" s="251">
        <v>5.45E-2</v>
      </c>
      <c r="L4165" s="251">
        <v>5.9200000000000003E-2</v>
      </c>
      <c r="M4165" s="253">
        <v>5.4800000000000001E-2</v>
      </c>
    </row>
    <row r="4166" spans="1:13" x14ac:dyDescent="0.25">
      <c r="A4166" s="105">
        <v>45148</v>
      </c>
      <c r="B4166" s="251" t="s">
        <v>71</v>
      </c>
      <c r="C4166" s="251">
        <v>5.5399999999999998E-2</v>
      </c>
      <c r="D4166" s="251">
        <v>5.6799996999999998E-2</v>
      </c>
      <c r="E4166" s="251">
        <v>5.9799999999999999E-2</v>
      </c>
      <c r="F4166" s="253">
        <v>5.7299999999999997E-2</v>
      </c>
      <c r="I4166" s="251">
        <v>4.9200002104043898E-2</v>
      </c>
      <c r="J4166" s="251">
        <v>5.33E-2</v>
      </c>
      <c r="K4166" s="251">
        <v>5.5199999999999999E-2</v>
      </c>
      <c r="L4166" s="251">
        <v>5.9799999999999999E-2</v>
      </c>
      <c r="M4166" s="253">
        <v>5.5399999999999998E-2</v>
      </c>
    </row>
    <row r="4167" spans="1:13" x14ac:dyDescent="0.25">
      <c r="A4167" s="105">
        <v>45149</v>
      </c>
      <c r="B4167" s="251" t="s">
        <v>71</v>
      </c>
      <c r="C4167" s="251">
        <v>5.5800000000000002E-2</v>
      </c>
      <c r="D4167" s="251">
        <v>5.7200000000000001E-2</v>
      </c>
      <c r="E4167" s="251">
        <v>6.0199999999999997E-2</v>
      </c>
      <c r="F4167" s="253">
        <v>5.7700000000000001E-2</v>
      </c>
      <c r="I4167" s="251">
        <v>4.9699999392032602E-2</v>
      </c>
      <c r="J4167" s="251">
        <v>5.3699999999999998E-2</v>
      </c>
      <c r="K4167" s="251">
        <v>5.5599999999999997E-2</v>
      </c>
      <c r="L4167" s="251">
        <v>6.0300003999999997E-2</v>
      </c>
      <c r="M4167" s="253">
        <v>5.5800000000000002E-2</v>
      </c>
    </row>
    <row r="4168" spans="1:13" x14ac:dyDescent="0.25">
      <c r="A4168" s="105">
        <v>45152</v>
      </c>
      <c r="B4168" s="251" t="s">
        <v>71</v>
      </c>
      <c r="C4168" s="251">
        <v>5.5800000000000002E-2</v>
      </c>
      <c r="D4168" s="251">
        <v>5.7200000000000001E-2</v>
      </c>
      <c r="E4168" s="251">
        <v>6.0199999999999997E-2</v>
      </c>
      <c r="F4168" s="253">
        <v>5.7700000000000001E-2</v>
      </c>
      <c r="I4168" s="251">
        <v>4.9499999731779099E-2</v>
      </c>
      <c r="J4168" s="251">
        <v>5.3699999999999998E-2</v>
      </c>
      <c r="K4168" s="251">
        <v>5.5599999999999997E-2</v>
      </c>
      <c r="L4168" s="251">
        <v>6.0300003999999997E-2</v>
      </c>
      <c r="M4168" s="253">
        <v>5.5800000000000002E-2</v>
      </c>
    </row>
    <row r="4169" spans="1:13" x14ac:dyDescent="0.25">
      <c r="A4169" s="105">
        <v>45153</v>
      </c>
      <c r="B4169" s="251" t="s">
        <v>71</v>
      </c>
      <c r="C4169" s="251">
        <v>5.6199998000000001E-2</v>
      </c>
      <c r="D4169" s="251">
        <v>5.7500000000000002E-2</v>
      </c>
      <c r="E4169" s="251">
        <v>6.0599998000000002E-2</v>
      </c>
      <c r="F4169" s="253">
        <v>5.8099999999999999E-2</v>
      </c>
      <c r="I4169" s="251">
        <v>5.0000000745057997E-2</v>
      </c>
      <c r="J4169" s="251">
        <v>5.4100000000000002E-2</v>
      </c>
      <c r="K4169" s="251">
        <v>5.5999998000000002E-2</v>
      </c>
      <c r="L4169" s="251">
        <v>6.0700003000000002E-2</v>
      </c>
      <c r="M4169" s="253">
        <v>5.6199998000000001E-2</v>
      </c>
    </row>
    <row r="4170" spans="1:13" x14ac:dyDescent="0.25">
      <c r="A4170" s="105">
        <v>45154</v>
      </c>
      <c r="B4170" s="251" t="s">
        <v>71</v>
      </c>
      <c r="C4170" s="251">
        <v>5.6799996999999998E-2</v>
      </c>
      <c r="D4170" s="251">
        <v>5.8000002000000002E-2</v>
      </c>
      <c r="E4170" s="251">
        <v>6.1100002E-2</v>
      </c>
      <c r="F4170" s="253">
        <v>5.8599999999999999E-2</v>
      </c>
      <c r="I4170" s="251">
        <v>5.0500001758337E-2</v>
      </c>
      <c r="J4170" s="251">
        <v>5.4600000000000003E-2</v>
      </c>
      <c r="K4170" s="251">
        <v>5.6500003E-2</v>
      </c>
      <c r="L4170" s="251">
        <v>6.1199999999999997E-2</v>
      </c>
      <c r="M4170" s="253">
        <v>5.6700001999999999E-2</v>
      </c>
    </row>
    <row r="4171" spans="1:13" x14ac:dyDescent="0.25">
      <c r="A4171" s="105">
        <v>45155</v>
      </c>
      <c r="B4171" s="251" t="s">
        <v>71</v>
      </c>
      <c r="C4171" s="251">
        <v>5.7299999999999997E-2</v>
      </c>
      <c r="D4171" s="251">
        <v>5.8599999999999999E-2</v>
      </c>
      <c r="E4171" s="251">
        <v>6.1600000000000002E-2</v>
      </c>
      <c r="F4171" s="253">
        <v>5.9200000000000003E-2</v>
      </c>
      <c r="I4171" s="251">
        <v>5.1100000739097498E-2</v>
      </c>
      <c r="J4171" s="251">
        <v>5.5100000000000003E-2</v>
      </c>
      <c r="K4171" s="251">
        <v>5.6999995999999997E-2</v>
      </c>
      <c r="L4171" s="251">
        <v>6.1699999999999998E-2</v>
      </c>
      <c r="M4171" s="253">
        <v>5.7299999999999997E-2</v>
      </c>
    </row>
    <row r="4172" spans="1:13" x14ac:dyDescent="0.25">
      <c r="A4172" s="105">
        <v>45156</v>
      </c>
      <c r="B4172" s="251" t="s">
        <v>71</v>
      </c>
      <c r="C4172" s="251">
        <v>5.7099999999999998E-2</v>
      </c>
      <c r="D4172" s="251">
        <v>5.8400000000000001E-2</v>
      </c>
      <c r="E4172" s="251">
        <v>6.1400000000000003E-2</v>
      </c>
      <c r="F4172" s="253">
        <v>5.8999999999999997E-2</v>
      </c>
      <c r="I4172" s="251">
        <v>5.0900001078844001E-2</v>
      </c>
      <c r="J4172" s="251">
        <v>5.4899997999999998E-2</v>
      </c>
      <c r="K4172" s="251">
        <v>5.6799996999999998E-2</v>
      </c>
      <c r="L4172" s="251">
        <v>6.1499999999999999E-2</v>
      </c>
      <c r="M4172" s="253">
        <v>5.7099999999999998E-2</v>
      </c>
    </row>
    <row r="4173" spans="1:13" x14ac:dyDescent="0.25">
      <c r="A4173" s="105">
        <v>45159</v>
      </c>
      <c r="B4173" s="251" t="s">
        <v>71</v>
      </c>
      <c r="C4173" s="251">
        <v>5.79E-2</v>
      </c>
      <c r="D4173" s="251">
        <v>5.9200000000000003E-2</v>
      </c>
      <c r="E4173" s="251">
        <v>6.2100000000000002E-2</v>
      </c>
      <c r="F4173" s="253">
        <v>5.9699996999999998E-2</v>
      </c>
      <c r="I4173" s="251">
        <v>5.1599998027086202E-2</v>
      </c>
      <c r="J4173" s="251">
        <v>5.57E-2</v>
      </c>
      <c r="K4173" s="251">
        <v>5.7500000000000002E-2</v>
      </c>
      <c r="L4173" s="251">
        <v>6.2199999999999998E-2</v>
      </c>
      <c r="M4173" s="253">
        <v>5.7800002000000003E-2</v>
      </c>
    </row>
    <row r="4174" spans="1:13" x14ac:dyDescent="0.25">
      <c r="A4174" s="105">
        <v>45160</v>
      </c>
      <c r="B4174" s="251" t="s">
        <v>71</v>
      </c>
      <c r="C4174" s="251">
        <v>5.7299999999999997E-2</v>
      </c>
      <c r="D4174" s="251">
        <v>5.8599999999999999E-2</v>
      </c>
      <c r="E4174" s="251">
        <v>6.1499999999999999E-2</v>
      </c>
      <c r="F4174" s="253">
        <v>5.91E-2</v>
      </c>
      <c r="I4174" s="251">
        <v>5.09999990463256E-2</v>
      </c>
      <c r="J4174" s="251">
        <v>5.5199999999999999E-2</v>
      </c>
      <c r="K4174" s="251">
        <v>5.6900001999999998E-2</v>
      </c>
      <c r="L4174" s="251">
        <v>6.1600000000000002E-2</v>
      </c>
      <c r="M4174" s="253">
        <v>5.7200000000000001E-2</v>
      </c>
    </row>
    <row r="4175" spans="1:13" x14ac:dyDescent="0.25">
      <c r="A4175" s="105">
        <v>45161</v>
      </c>
      <c r="B4175" s="251" t="s">
        <v>71</v>
      </c>
      <c r="C4175" s="251">
        <v>5.5899999999999998E-2</v>
      </c>
      <c r="D4175" s="251">
        <v>5.7299999999999997E-2</v>
      </c>
      <c r="E4175" s="251">
        <v>6.0100003999999999E-2</v>
      </c>
      <c r="F4175" s="253">
        <v>5.7800002000000003E-2</v>
      </c>
      <c r="I4175" s="251">
        <v>4.9699999392032602E-2</v>
      </c>
      <c r="J4175" s="251">
        <v>5.3800000000000001E-2</v>
      </c>
      <c r="K4175" s="251">
        <v>5.5599999999999997E-2</v>
      </c>
      <c r="L4175" s="251">
        <v>6.0199999999999997E-2</v>
      </c>
      <c r="M4175" s="253">
        <v>5.5899999999999998E-2</v>
      </c>
    </row>
    <row r="4176" spans="1:13" x14ac:dyDescent="0.25">
      <c r="A4176" s="105">
        <v>45162</v>
      </c>
      <c r="B4176" s="251" t="s">
        <v>71</v>
      </c>
      <c r="C4176" s="251">
        <v>5.5999998000000002E-2</v>
      </c>
      <c r="D4176" s="251">
        <v>5.74E-2</v>
      </c>
      <c r="E4176" s="251">
        <v>6.0199999999999997E-2</v>
      </c>
      <c r="F4176" s="253">
        <v>5.79E-2</v>
      </c>
      <c r="I4176" s="251">
        <v>4.9600001424551003E-2</v>
      </c>
      <c r="J4176" s="251">
        <v>5.3800000000000001E-2</v>
      </c>
      <c r="K4176" s="251">
        <v>5.57E-2</v>
      </c>
      <c r="L4176" s="251">
        <v>6.0300003999999997E-2</v>
      </c>
      <c r="M4176" s="253">
        <v>5.5899999999999998E-2</v>
      </c>
    </row>
    <row r="4177" spans="1:13" x14ac:dyDescent="0.25">
      <c r="A4177" s="105">
        <v>45163</v>
      </c>
      <c r="B4177" s="251" t="s">
        <v>71</v>
      </c>
      <c r="C4177" s="251">
        <v>5.5899999999999998E-2</v>
      </c>
      <c r="D4177" s="251">
        <v>5.7299999999999997E-2</v>
      </c>
      <c r="E4177" s="251">
        <v>0.06</v>
      </c>
      <c r="F4177" s="253">
        <v>5.7700000000000001E-2</v>
      </c>
      <c r="I4177" s="251">
        <v>4.9499999731779099E-2</v>
      </c>
      <c r="J4177" s="251">
        <v>5.3699999999999998E-2</v>
      </c>
      <c r="K4177" s="251">
        <v>5.5500000000000001E-2</v>
      </c>
      <c r="L4177" s="251">
        <v>6.0100003999999999E-2</v>
      </c>
      <c r="M4177" s="253">
        <v>5.57E-2</v>
      </c>
    </row>
    <row r="4178" spans="1:13" x14ac:dyDescent="0.25">
      <c r="A4178" s="105">
        <v>45166</v>
      </c>
      <c r="B4178" s="251" t="s">
        <v>71</v>
      </c>
      <c r="C4178" s="251">
        <v>5.5899999999999998E-2</v>
      </c>
      <c r="D4178" s="251">
        <v>5.7299999999999997E-2</v>
      </c>
      <c r="E4178" s="251">
        <v>0.06</v>
      </c>
      <c r="F4178" s="253">
        <v>5.7700000000000001E-2</v>
      </c>
      <c r="I4178" s="251">
        <v>4.9300000071525497E-2</v>
      </c>
      <c r="J4178" s="251">
        <v>5.3699999999999998E-2</v>
      </c>
      <c r="K4178" s="251">
        <v>5.5500000000000001E-2</v>
      </c>
      <c r="L4178" s="251">
        <v>6.0199999999999997E-2</v>
      </c>
      <c r="M4178" s="253">
        <v>5.57E-2</v>
      </c>
    </row>
    <row r="4179" spans="1:13" x14ac:dyDescent="0.25">
      <c r="A4179" s="105">
        <v>45167</v>
      </c>
      <c r="B4179" s="251" t="s">
        <v>71</v>
      </c>
      <c r="C4179" s="251">
        <v>5.5199999999999999E-2</v>
      </c>
      <c r="D4179" s="251">
        <v>5.6599996999999999E-2</v>
      </c>
      <c r="E4179" s="251">
        <v>5.9499997999999998E-2</v>
      </c>
      <c r="F4179" s="253">
        <v>5.7099999999999998E-2</v>
      </c>
      <c r="I4179" s="251">
        <v>4.8800002783536897E-2</v>
      </c>
      <c r="J4179" s="251">
        <v>5.3100000000000001E-2</v>
      </c>
      <c r="K4179" s="251">
        <v>5.4899997999999998E-2</v>
      </c>
      <c r="L4179" s="251">
        <v>5.96E-2</v>
      </c>
      <c r="M4179" s="253">
        <v>5.5100000000000003E-2</v>
      </c>
    </row>
    <row r="4180" spans="1:13" x14ac:dyDescent="0.25">
      <c r="A4180" s="105">
        <v>45168</v>
      </c>
      <c r="B4180" s="251" t="s">
        <v>71</v>
      </c>
      <c r="C4180" s="251">
        <v>5.5E-2</v>
      </c>
      <c r="D4180" s="251">
        <v>5.6500003E-2</v>
      </c>
      <c r="E4180" s="251">
        <v>5.9299998E-2</v>
      </c>
      <c r="F4180" s="253">
        <v>5.6900001999999998E-2</v>
      </c>
      <c r="I4180" s="251">
        <v>4.8699997365474701E-2</v>
      </c>
      <c r="J4180" s="251">
        <v>5.2900000000000003E-2</v>
      </c>
      <c r="K4180" s="251">
        <v>5.4800000000000001E-2</v>
      </c>
      <c r="L4180" s="251">
        <v>5.9400000000000001E-2</v>
      </c>
      <c r="M4180" s="253">
        <v>5.5E-2</v>
      </c>
    </row>
    <row r="4181" spans="1:13" x14ac:dyDescent="0.25">
      <c r="A4181" s="105">
        <v>45169</v>
      </c>
      <c r="B4181" s="251" t="s">
        <v>71</v>
      </c>
      <c r="C4181" s="251">
        <v>5.4800000000000001E-2</v>
      </c>
      <c r="D4181" s="251">
        <v>5.6300000000000003E-2</v>
      </c>
      <c r="E4181" s="251">
        <v>5.91E-2</v>
      </c>
      <c r="F4181" s="253">
        <v>5.6700001999999999E-2</v>
      </c>
      <c r="I4181" s="251">
        <v>4.84999977052211E-2</v>
      </c>
      <c r="J4181" s="251">
        <v>5.2699997999999998E-2</v>
      </c>
      <c r="K4181" s="251">
        <v>5.4600000000000003E-2</v>
      </c>
      <c r="L4181" s="251">
        <v>5.9200000000000003E-2</v>
      </c>
      <c r="M4181" s="253">
        <v>5.4800000000000001E-2</v>
      </c>
    </row>
    <row r="4182" spans="1:13" x14ac:dyDescent="0.25">
      <c r="A4182" s="105">
        <v>45170</v>
      </c>
      <c r="B4182" s="251" t="s">
        <v>71</v>
      </c>
      <c r="C4182" s="251">
        <f>AVERAGE(C4181,C4183)</f>
        <v>5.56999985E-2</v>
      </c>
      <c r="D4182" s="251">
        <f>AVERAGE(D4181,D4183)</f>
        <v>5.7200000000000001E-2</v>
      </c>
      <c r="E4182" s="251">
        <f>AVERAGE(E4181,E4183)</f>
        <v>6.0049999999999999E-2</v>
      </c>
      <c r="F4182" s="253">
        <f>AVERAGE(F4181,F4183)</f>
        <v>5.7650000999999999E-2</v>
      </c>
      <c r="I4182" s="251">
        <f t="shared" ref="I4182:M4182" si="124">AVERAGE(I4181,I4183)</f>
        <v>4.9399999901652253E-2</v>
      </c>
      <c r="J4182" s="251">
        <f t="shared" si="124"/>
        <v>5.3599998999999995E-2</v>
      </c>
      <c r="K4182" s="251">
        <f t="shared" si="124"/>
        <v>5.5499998500000002E-2</v>
      </c>
      <c r="L4182" s="251">
        <f t="shared" si="124"/>
        <v>6.0150001000000002E-2</v>
      </c>
      <c r="M4182" s="253">
        <f t="shared" si="124"/>
        <v>5.56999985E-2</v>
      </c>
    </row>
    <row r="4183" spans="1:13" x14ac:dyDescent="0.25">
      <c r="A4183" s="105">
        <v>45174</v>
      </c>
      <c r="B4183" s="251" t="s">
        <v>71</v>
      </c>
      <c r="C4183" s="251">
        <v>5.6599996999999999E-2</v>
      </c>
      <c r="D4183" s="251">
        <v>5.8099999999999999E-2</v>
      </c>
      <c r="E4183" s="251">
        <v>6.0999999999999999E-2</v>
      </c>
      <c r="F4183" s="253">
        <v>5.8599999999999999E-2</v>
      </c>
      <c r="I4183" s="251">
        <v>5.0300002098083399E-2</v>
      </c>
      <c r="J4183" s="251">
        <v>5.45E-2</v>
      </c>
      <c r="K4183" s="251">
        <v>5.6399997E-2</v>
      </c>
      <c r="L4183" s="251">
        <v>6.1100002E-2</v>
      </c>
      <c r="M4183" s="253">
        <v>5.6599996999999999E-2</v>
      </c>
    </row>
    <row r="4184" spans="1:13" x14ac:dyDescent="0.25">
      <c r="A4184" s="105">
        <v>45175</v>
      </c>
      <c r="B4184" s="251" t="s">
        <v>71</v>
      </c>
      <c r="C4184" s="251">
        <v>5.6500003E-2</v>
      </c>
      <c r="D4184" s="251">
        <v>5.79E-2</v>
      </c>
      <c r="E4184" s="251">
        <v>6.08E-2</v>
      </c>
      <c r="F4184" s="253">
        <v>5.8400000000000001E-2</v>
      </c>
      <c r="I4184" s="251">
        <v>5.0300002098083399E-2</v>
      </c>
      <c r="J4184" s="251">
        <v>5.45E-2</v>
      </c>
      <c r="K4184" s="251">
        <v>5.6199998000000001E-2</v>
      </c>
      <c r="L4184" s="251">
        <v>6.0900003000000001E-2</v>
      </c>
      <c r="M4184" s="253">
        <v>5.6500003E-2</v>
      </c>
    </row>
    <row r="4185" spans="1:13" x14ac:dyDescent="0.25">
      <c r="A4185" s="105">
        <v>45176</v>
      </c>
      <c r="B4185" s="251" t="s">
        <v>71</v>
      </c>
      <c r="C4185" s="251">
        <v>5.6399997E-2</v>
      </c>
      <c r="D4185" s="251">
        <v>5.7800002000000003E-2</v>
      </c>
      <c r="E4185" s="251">
        <v>6.08E-2</v>
      </c>
      <c r="F4185" s="253">
        <v>5.8299999999999998E-2</v>
      </c>
      <c r="I4185" s="251">
        <v>5.0200000405311501E-2</v>
      </c>
      <c r="J4185" s="251">
        <v>5.4399999999999997E-2</v>
      </c>
      <c r="K4185" s="251">
        <v>5.6099999999999997E-2</v>
      </c>
      <c r="L4185" s="251">
        <v>6.08E-2</v>
      </c>
      <c r="M4185" s="253">
        <v>5.6399997E-2</v>
      </c>
    </row>
    <row r="4186" spans="1:13" x14ac:dyDescent="0.25">
      <c r="A4186" s="105">
        <v>45177</v>
      </c>
      <c r="B4186" s="251" t="s">
        <v>71</v>
      </c>
      <c r="C4186" s="251">
        <v>5.5999998000000002E-2</v>
      </c>
      <c r="D4186" s="251">
        <v>5.7500000000000002E-2</v>
      </c>
      <c r="E4186" s="251">
        <v>6.0399998000000003E-2</v>
      </c>
      <c r="F4186" s="253">
        <v>5.8000002000000002E-2</v>
      </c>
      <c r="I4186" s="251">
        <v>5.0000000745057997E-2</v>
      </c>
      <c r="J4186" s="251">
        <v>5.3999999999999999E-2</v>
      </c>
      <c r="K4186" s="251">
        <v>5.5800000000000002E-2</v>
      </c>
      <c r="L4186" s="251">
        <v>6.0500002999999997E-2</v>
      </c>
      <c r="M4186" s="253">
        <v>5.6099999999999997E-2</v>
      </c>
    </row>
    <row r="4187" spans="1:13" x14ac:dyDescent="0.25">
      <c r="A4187" s="105">
        <v>45180</v>
      </c>
      <c r="B4187" s="251" t="s">
        <v>71</v>
      </c>
      <c r="C4187" s="251">
        <v>5.6500003E-2</v>
      </c>
      <c r="D4187" s="251">
        <v>5.79E-2</v>
      </c>
      <c r="E4187" s="251">
        <v>6.08E-2</v>
      </c>
      <c r="F4187" s="253">
        <v>5.8400000000000001E-2</v>
      </c>
      <c r="I4187" s="251">
        <v>5.0400000065565102E-2</v>
      </c>
      <c r="J4187" s="251">
        <v>5.45E-2</v>
      </c>
      <c r="K4187" s="251">
        <v>5.6199998000000001E-2</v>
      </c>
      <c r="L4187" s="251">
        <v>6.0900003000000001E-2</v>
      </c>
      <c r="M4187" s="253">
        <v>5.6500003E-2</v>
      </c>
    </row>
    <row r="4188" spans="1:13" x14ac:dyDescent="0.25">
      <c r="A4188" s="105">
        <v>45181</v>
      </c>
      <c r="B4188" s="251" t="s">
        <v>71</v>
      </c>
      <c r="C4188" s="251">
        <v>5.6199998000000001E-2</v>
      </c>
      <c r="D4188" s="251">
        <v>5.7700000000000001E-2</v>
      </c>
      <c r="E4188" s="251">
        <v>6.0500002999999997E-2</v>
      </c>
      <c r="F4188" s="253">
        <v>5.8099999999999999E-2</v>
      </c>
      <c r="I4188" s="251">
        <v>5.0100002437829902E-2</v>
      </c>
      <c r="J4188" s="251">
        <v>5.4100000000000002E-2</v>
      </c>
      <c r="K4188" s="251">
        <v>5.5999998000000002E-2</v>
      </c>
      <c r="L4188" s="251">
        <v>6.0599998000000002E-2</v>
      </c>
      <c r="M4188" s="253">
        <v>5.6199998000000001E-2</v>
      </c>
    </row>
    <row r="4189" spans="1:13" x14ac:dyDescent="0.25">
      <c r="A4189" s="105">
        <v>45182</v>
      </c>
      <c r="B4189" s="251" t="s">
        <v>71</v>
      </c>
      <c r="C4189" s="251">
        <v>5.6099999999999997E-2</v>
      </c>
      <c r="D4189" s="251">
        <v>5.7600002999999997E-2</v>
      </c>
      <c r="E4189" s="251">
        <v>6.0500002999999997E-2</v>
      </c>
      <c r="F4189" s="253">
        <v>5.8099999999999999E-2</v>
      </c>
      <c r="I4189" s="251">
        <v>5.0000000745057997E-2</v>
      </c>
      <c r="J4189" s="251">
        <v>5.3999999999999999E-2</v>
      </c>
      <c r="K4189" s="251">
        <v>5.5899999999999998E-2</v>
      </c>
      <c r="L4189" s="251">
        <v>6.0599998000000002E-2</v>
      </c>
      <c r="M4189" s="253">
        <v>5.6199998000000001E-2</v>
      </c>
    </row>
    <row r="4190" spans="1:13" x14ac:dyDescent="0.25">
      <c r="A4190" s="105">
        <v>45183</v>
      </c>
      <c r="B4190" s="251" t="s">
        <v>71</v>
      </c>
      <c r="C4190" s="251">
        <v>5.6399997E-2</v>
      </c>
      <c r="D4190" s="251">
        <v>5.8000002000000002E-2</v>
      </c>
      <c r="E4190" s="251">
        <v>6.0900003000000001E-2</v>
      </c>
      <c r="F4190" s="253">
        <v>5.8400000000000001E-2</v>
      </c>
      <c r="I4190" s="251">
        <v>5.0500001758337E-2</v>
      </c>
      <c r="J4190" s="251">
        <v>5.4399999999999997E-2</v>
      </c>
      <c r="K4190" s="251">
        <v>5.6300000000000003E-2</v>
      </c>
      <c r="L4190" s="251">
        <v>6.0900003000000001E-2</v>
      </c>
      <c r="M4190" s="253">
        <v>5.6500003E-2</v>
      </c>
    </row>
    <row r="4191" spans="1:13" x14ac:dyDescent="0.25">
      <c r="A4191" s="105">
        <v>45184</v>
      </c>
      <c r="B4191" s="251" t="s">
        <v>71</v>
      </c>
      <c r="C4191" s="251">
        <v>5.6599996999999999E-2</v>
      </c>
      <c r="D4191" s="251">
        <v>5.8200000000000002E-2</v>
      </c>
      <c r="E4191" s="251">
        <v>6.0999999999999999E-2</v>
      </c>
      <c r="F4191" s="253">
        <v>5.8599999999999999E-2</v>
      </c>
      <c r="I4191" s="251">
        <v>5.0700001418590497E-2</v>
      </c>
      <c r="J4191" s="251">
        <v>5.4699999999999999E-2</v>
      </c>
      <c r="K4191" s="251">
        <v>5.6500003E-2</v>
      </c>
      <c r="L4191" s="251">
        <v>6.1100002E-2</v>
      </c>
      <c r="M4191" s="253">
        <v>5.6700001999999999E-2</v>
      </c>
    </row>
    <row r="4192" spans="1:13" x14ac:dyDescent="0.25">
      <c r="A4192" s="105">
        <v>45187</v>
      </c>
      <c r="B4192" s="251" t="s">
        <v>71</v>
      </c>
      <c r="C4192" s="251">
        <v>5.6500003E-2</v>
      </c>
      <c r="D4192" s="251">
        <v>5.8000002000000002E-2</v>
      </c>
      <c r="E4192" s="251">
        <v>6.0900003000000001E-2</v>
      </c>
      <c r="F4192" s="253">
        <v>5.8500000000000003E-2</v>
      </c>
      <c r="I4192" s="251">
        <v>5.0799999386072103E-2</v>
      </c>
      <c r="J4192" s="251">
        <v>5.4399999999999997E-2</v>
      </c>
      <c r="K4192" s="251">
        <v>5.6300000000000003E-2</v>
      </c>
      <c r="L4192" s="251">
        <v>6.0900003000000001E-2</v>
      </c>
      <c r="M4192" s="253">
        <v>5.6599996999999999E-2</v>
      </c>
    </row>
    <row r="4193" spans="1:13" x14ac:dyDescent="0.25">
      <c r="A4193" s="105">
        <v>45188</v>
      </c>
      <c r="B4193" s="251" t="s">
        <v>71</v>
      </c>
      <c r="C4193" s="251">
        <v>5.6700001999999999E-2</v>
      </c>
      <c r="D4193" s="251">
        <v>5.8299999999999998E-2</v>
      </c>
      <c r="E4193" s="251">
        <v>6.1199999999999997E-2</v>
      </c>
      <c r="F4193" s="253">
        <v>5.8700000000000002E-2</v>
      </c>
      <c r="I4193" s="251">
        <v>5.09999990463256E-2</v>
      </c>
      <c r="J4193" s="251">
        <v>5.4600000000000003E-2</v>
      </c>
      <c r="K4193" s="251">
        <v>5.6599996999999999E-2</v>
      </c>
      <c r="L4193" s="251">
        <v>6.1199999999999997E-2</v>
      </c>
      <c r="M4193" s="253">
        <v>5.6799996999999998E-2</v>
      </c>
    </row>
    <row r="4194" spans="1:13" x14ac:dyDescent="0.25">
      <c r="A4194" s="105">
        <v>45189</v>
      </c>
      <c r="B4194" s="251" t="s">
        <v>71</v>
      </c>
      <c r="C4194" s="251">
        <v>5.6599996999999999E-2</v>
      </c>
      <c r="D4194" s="251">
        <v>5.79E-2</v>
      </c>
      <c r="E4194" s="251">
        <v>6.0700003000000002E-2</v>
      </c>
      <c r="F4194" s="253">
        <v>5.8400000000000001E-2</v>
      </c>
      <c r="I4194" s="251">
        <v>5.0700001418590497E-2</v>
      </c>
      <c r="J4194" s="251">
        <v>5.4399999999999997E-2</v>
      </c>
      <c r="K4194" s="251">
        <v>5.6199998000000001E-2</v>
      </c>
      <c r="L4194" s="251">
        <v>6.08E-2</v>
      </c>
      <c r="M4194" s="253">
        <v>5.6500003E-2</v>
      </c>
    </row>
    <row r="4195" spans="1:13" x14ac:dyDescent="0.25">
      <c r="A4195" s="105">
        <v>45190</v>
      </c>
      <c r="B4195" s="251" t="s">
        <v>71</v>
      </c>
      <c r="C4195" s="251">
        <v>5.6599996999999999E-2</v>
      </c>
      <c r="D4195" s="251">
        <v>5.79E-2</v>
      </c>
      <c r="E4195" s="251">
        <v>6.0700003000000002E-2</v>
      </c>
      <c r="F4195" s="253">
        <v>5.8400000000000001E-2</v>
      </c>
      <c r="I4195" s="251">
        <v>5.2099999040365198E-2</v>
      </c>
      <c r="J4195" s="251">
        <v>5.5100000000000003E-2</v>
      </c>
      <c r="K4195" s="251">
        <v>5.6900001999999998E-2</v>
      </c>
      <c r="L4195" s="251">
        <v>6.1499999999999999E-2</v>
      </c>
      <c r="M4195" s="253">
        <v>5.7200000000000001E-2</v>
      </c>
    </row>
    <row r="4196" spans="1:13" x14ac:dyDescent="0.25">
      <c r="A4196" s="105">
        <v>45191</v>
      </c>
      <c r="B4196" s="251" t="s">
        <v>71</v>
      </c>
      <c r="C4196" s="251">
        <v>5.7600002999999997E-2</v>
      </c>
      <c r="D4196" s="251">
        <v>5.8900000000000001E-2</v>
      </c>
      <c r="E4196" s="251">
        <v>6.1699999999999998E-2</v>
      </c>
      <c r="F4196" s="253">
        <v>5.9400000000000001E-2</v>
      </c>
      <c r="I4196" s="251">
        <v>5.1500000059604603E-2</v>
      </c>
      <c r="J4196" s="251">
        <v>5.5300000000000002E-2</v>
      </c>
      <c r="K4196" s="251">
        <v>5.7200000000000001E-2</v>
      </c>
      <c r="L4196" s="251">
        <v>6.1699999999999998E-2</v>
      </c>
      <c r="M4196" s="253">
        <v>5.74E-2</v>
      </c>
    </row>
    <row r="4197" spans="1:13" x14ac:dyDescent="0.25">
      <c r="A4197" s="105">
        <v>45194</v>
      </c>
      <c r="B4197" s="251" t="s">
        <v>71</v>
      </c>
      <c r="C4197" s="251">
        <v>5.8799999999999998E-2</v>
      </c>
      <c r="D4197" s="251">
        <v>6.0300003999999997E-2</v>
      </c>
      <c r="E4197" s="251">
        <v>6.3E-2</v>
      </c>
      <c r="F4197" s="253">
        <v>6.0700003000000002E-2</v>
      </c>
      <c r="I4197" s="251">
        <v>5.2900001406669603E-2</v>
      </c>
      <c r="J4197" s="251">
        <v>5.6599996999999999E-2</v>
      </c>
      <c r="K4197" s="251">
        <v>5.8500000000000003E-2</v>
      </c>
      <c r="L4197" s="251">
        <v>6.3E-2</v>
      </c>
      <c r="M4197" s="253">
        <v>5.8700000000000002E-2</v>
      </c>
    </row>
    <row r="4198" spans="1:13" x14ac:dyDescent="0.25">
      <c r="A4198" s="105">
        <v>45195</v>
      </c>
      <c r="B4198" s="251" t="s">
        <v>71</v>
      </c>
      <c r="C4198" s="251">
        <v>5.91E-2</v>
      </c>
      <c r="D4198" s="251">
        <v>6.0599998000000002E-2</v>
      </c>
      <c r="E4198" s="251">
        <v>6.3299999999999995E-2</v>
      </c>
      <c r="F4198" s="253">
        <v>6.0999999999999999E-2</v>
      </c>
      <c r="I4198" s="251">
        <v>5.3200002759694998E-2</v>
      </c>
      <c r="J4198" s="251">
        <v>5.6900001999999998E-2</v>
      </c>
      <c r="K4198" s="251">
        <v>5.8900000000000001E-2</v>
      </c>
      <c r="L4198" s="251">
        <v>6.3299999999999995E-2</v>
      </c>
      <c r="M4198" s="253">
        <v>5.91E-2</v>
      </c>
    </row>
    <row r="4199" spans="1:13" x14ac:dyDescent="0.25">
      <c r="A4199" s="105">
        <v>45196</v>
      </c>
      <c r="B4199" s="251" t="s">
        <v>71</v>
      </c>
      <c r="C4199" s="251">
        <v>5.9499997999999998E-2</v>
      </c>
      <c r="D4199" s="251">
        <v>6.0900003000000001E-2</v>
      </c>
      <c r="E4199" s="251">
        <v>6.3700000000000007E-2</v>
      </c>
      <c r="F4199" s="253">
        <v>6.1400000000000003E-2</v>
      </c>
      <c r="I4199" s="251">
        <v>5.38000017404556E-2</v>
      </c>
      <c r="J4199" s="251">
        <v>5.7299999999999997E-2</v>
      </c>
      <c r="K4199" s="251">
        <v>5.9200000000000003E-2</v>
      </c>
      <c r="L4199" s="251">
        <v>6.3799999999999996E-2</v>
      </c>
      <c r="M4199" s="253">
        <v>5.9499997999999998E-2</v>
      </c>
    </row>
    <row r="4200" spans="1:13" x14ac:dyDescent="0.25">
      <c r="A4200" s="105">
        <v>45197</v>
      </c>
      <c r="B4200" s="251" t="s">
        <v>71</v>
      </c>
      <c r="C4200" s="251">
        <v>5.96E-2</v>
      </c>
      <c r="D4200" s="251">
        <v>6.0900003000000001E-2</v>
      </c>
      <c r="E4200" s="251">
        <v>6.3799999999999996E-2</v>
      </c>
      <c r="F4200" s="253">
        <v>6.1400000000000003E-2</v>
      </c>
      <c r="I4200" s="251">
        <v>5.38000017404556E-2</v>
      </c>
      <c r="J4200" s="251">
        <v>5.7299999999999997E-2</v>
      </c>
      <c r="K4200" s="251">
        <v>5.9299998E-2</v>
      </c>
      <c r="L4200" s="251">
        <v>6.3899999999999998E-2</v>
      </c>
      <c r="M4200" s="253">
        <v>5.9499997999999998E-2</v>
      </c>
    </row>
    <row r="4201" spans="1:13" x14ac:dyDescent="0.25">
      <c r="A4201" s="105">
        <v>45198</v>
      </c>
      <c r="B4201" s="251" t="s">
        <v>71</v>
      </c>
      <c r="C4201" s="251">
        <v>5.9400000000000001E-2</v>
      </c>
      <c r="D4201" s="251">
        <v>6.08E-2</v>
      </c>
      <c r="E4201" s="251">
        <v>6.3600000000000004E-2</v>
      </c>
      <c r="F4201" s="253">
        <v>6.1300001999999999E-2</v>
      </c>
      <c r="I4201" s="251">
        <v>5.3600002080202103E-2</v>
      </c>
      <c r="J4201" s="251">
        <v>5.7200000000000001E-2</v>
      </c>
      <c r="K4201" s="251">
        <v>5.9200000000000003E-2</v>
      </c>
      <c r="L4201" s="251">
        <v>6.3700000000000007E-2</v>
      </c>
      <c r="M4201" s="253">
        <v>5.9400000000000001E-2</v>
      </c>
    </row>
    <row r="4202" spans="1:13" x14ac:dyDescent="0.25">
      <c r="A4202" s="105">
        <v>45201</v>
      </c>
      <c r="B4202" s="251" t="s">
        <v>71</v>
      </c>
      <c r="C4202" s="251">
        <v>6.0399998000000003E-2</v>
      </c>
      <c r="D4202" s="251">
        <v>6.1800000000000001E-2</v>
      </c>
      <c r="E4202" s="251">
        <v>6.4500000000000002E-2</v>
      </c>
      <c r="F4202" s="253">
        <v>6.2199999999999998E-2</v>
      </c>
      <c r="I4202" s="251">
        <v>5.4600000381469699E-2</v>
      </c>
      <c r="J4202" s="251">
        <v>5.8200000000000002E-2</v>
      </c>
      <c r="K4202" s="251">
        <v>6.0199999999999997E-2</v>
      </c>
      <c r="L4202" s="251">
        <v>6.4699999999999994E-2</v>
      </c>
      <c r="M4202" s="253">
        <v>6.0399998000000003E-2</v>
      </c>
    </row>
    <row r="4203" spans="1:13" x14ac:dyDescent="0.25">
      <c r="A4203" s="105">
        <v>45202</v>
      </c>
      <c r="B4203" s="251" t="s">
        <v>71</v>
      </c>
      <c r="C4203" s="251">
        <v>6.1800000000000001E-2</v>
      </c>
      <c r="D4203" s="251">
        <v>6.3200004000000004E-2</v>
      </c>
      <c r="E4203" s="251">
        <v>6.6100000000000006E-2</v>
      </c>
      <c r="F4203" s="253">
        <v>6.3700000000000007E-2</v>
      </c>
      <c r="I4203" s="251">
        <v>5.59999980032444E-2</v>
      </c>
      <c r="J4203" s="251">
        <v>5.9699996999999998E-2</v>
      </c>
      <c r="K4203" s="251">
        <v>6.1600000000000002E-2</v>
      </c>
      <c r="L4203" s="251">
        <v>6.6300004999999995E-2</v>
      </c>
      <c r="M4203" s="253">
        <v>6.1899999999999997E-2</v>
      </c>
    </row>
    <row r="4204" spans="1:13" x14ac:dyDescent="0.25">
      <c r="A4204" s="105">
        <v>45203</v>
      </c>
      <c r="B4204" s="251" t="s">
        <v>71</v>
      </c>
      <c r="C4204" s="251">
        <v>6.1100002E-2</v>
      </c>
      <c r="D4204" s="251">
        <v>6.2600000000000003E-2</v>
      </c>
      <c r="E4204" s="251">
        <v>6.54E-2</v>
      </c>
      <c r="F4204" s="253">
        <v>6.3E-2</v>
      </c>
      <c r="I4204" s="251">
        <v>5.5500000715255703E-2</v>
      </c>
      <c r="J4204" s="251">
        <v>5.91E-2</v>
      </c>
      <c r="K4204" s="251">
        <v>6.0999999999999999E-2</v>
      </c>
      <c r="L4204" s="251">
        <v>6.5600000000000006E-2</v>
      </c>
      <c r="M4204" s="253">
        <v>6.1300001999999999E-2</v>
      </c>
    </row>
    <row r="4205" spans="1:13" x14ac:dyDescent="0.25">
      <c r="A4205" s="105">
        <v>45204</v>
      </c>
      <c r="B4205" s="251" t="s">
        <v>71</v>
      </c>
      <c r="C4205" s="251">
        <v>6.1300001999999999E-2</v>
      </c>
      <c r="D4205" s="251">
        <v>6.2700000000000006E-2</v>
      </c>
      <c r="E4205" s="251">
        <v>6.5500000000000003E-2</v>
      </c>
      <c r="F4205" s="253">
        <v>6.3200004000000004E-2</v>
      </c>
      <c r="I4205" s="251">
        <v>5.5599998682737302E-2</v>
      </c>
      <c r="J4205" s="251">
        <v>5.9200000000000003E-2</v>
      </c>
      <c r="K4205" s="251">
        <v>6.1100002E-2</v>
      </c>
      <c r="L4205" s="251">
        <v>6.5699999999999995E-2</v>
      </c>
      <c r="M4205" s="253">
        <v>6.1400000000000003E-2</v>
      </c>
    </row>
    <row r="4206" spans="1:13" x14ac:dyDescent="0.25">
      <c r="A4206" s="105">
        <v>45205</v>
      </c>
      <c r="B4206" s="251" t="s">
        <v>71</v>
      </c>
      <c r="C4206" s="251">
        <v>6.1800000000000001E-2</v>
      </c>
      <c r="D4206" s="251">
        <v>6.3200004000000004E-2</v>
      </c>
      <c r="E4206" s="251">
        <v>6.6000000000000003E-2</v>
      </c>
      <c r="F4206" s="253">
        <v>6.3700000000000007E-2</v>
      </c>
      <c r="I4206" s="251">
        <v>5.59999980032444E-2</v>
      </c>
      <c r="J4206" s="251">
        <v>5.9699996999999998E-2</v>
      </c>
      <c r="K4206" s="251">
        <v>6.1600000000000002E-2</v>
      </c>
      <c r="L4206" s="251">
        <v>6.6199995999999997E-2</v>
      </c>
      <c r="M4206" s="253">
        <v>6.1899999999999997E-2</v>
      </c>
    </row>
    <row r="4207" spans="1:13" x14ac:dyDescent="0.25">
      <c r="A4207" s="105">
        <v>45209</v>
      </c>
      <c r="B4207" s="251" t="s">
        <v>71</v>
      </c>
      <c r="C4207" s="251">
        <v>6.0399998000000003E-2</v>
      </c>
      <c r="D4207" s="251">
        <v>6.2E-2</v>
      </c>
      <c r="E4207" s="251">
        <v>6.4699999999999994E-2</v>
      </c>
      <c r="F4207" s="253">
        <v>6.2399999999999997E-2</v>
      </c>
      <c r="I4207" s="251">
        <v>5.4699998348951298E-2</v>
      </c>
      <c r="J4207" s="251">
        <v>5.8299999999999998E-2</v>
      </c>
      <c r="K4207" s="251">
        <v>6.0300003999999997E-2</v>
      </c>
      <c r="L4207" s="251">
        <v>6.4899996000000001E-2</v>
      </c>
      <c r="M4207" s="253">
        <v>6.0500002999999997E-2</v>
      </c>
    </row>
    <row r="4208" spans="1:13" x14ac:dyDescent="0.25">
      <c r="A4208" s="105">
        <v>45210</v>
      </c>
      <c r="B4208" s="251" t="s">
        <v>71</v>
      </c>
      <c r="C4208" s="251">
        <v>5.9499997999999998E-2</v>
      </c>
      <c r="D4208" s="251">
        <v>6.1100002E-2</v>
      </c>
      <c r="E4208" s="251">
        <v>6.3799999999999996E-2</v>
      </c>
      <c r="F4208" s="253">
        <v>6.1499999999999999E-2</v>
      </c>
      <c r="I4208" s="251">
        <v>5.38000017404556E-2</v>
      </c>
      <c r="J4208" s="251">
        <v>5.74E-2</v>
      </c>
      <c r="K4208" s="251">
        <v>5.9499997999999998E-2</v>
      </c>
      <c r="L4208" s="251">
        <v>6.4000000000000001E-2</v>
      </c>
      <c r="M4208" s="253">
        <v>5.96E-2</v>
      </c>
    </row>
    <row r="4209" spans="1:13" x14ac:dyDescent="0.25">
      <c r="A4209" s="105">
        <v>45211</v>
      </c>
      <c r="B4209" s="251" t="s">
        <v>71</v>
      </c>
      <c r="C4209" s="251">
        <v>6.0900003000000001E-2</v>
      </c>
      <c r="D4209" s="251">
        <v>6.2399999999999997E-2</v>
      </c>
      <c r="E4209" s="251">
        <v>6.5199999999999994E-2</v>
      </c>
      <c r="F4209" s="253">
        <v>6.2800005000000006E-2</v>
      </c>
      <c r="I4209" s="251">
        <v>5.5199999362230301E-2</v>
      </c>
      <c r="J4209" s="251">
        <v>5.8799999999999998E-2</v>
      </c>
      <c r="K4209" s="251">
        <v>6.08E-2</v>
      </c>
      <c r="L4209" s="251">
        <v>6.5299999999999997E-2</v>
      </c>
      <c r="M4209" s="253">
        <v>6.0999999999999999E-2</v>
      </c>
    </row>
    <row r="4210" spans="1:13" x14ac:dyDescent="0.25">
      <c r="A4210" s="105">
        <v>45212</v>
      </c>
      <c r="B4210" s="251" t="s">
        <v>71</v>
      </c>
      <c r="C4210" s="251">
        <v>0.06</v>
      </c>
      <c r="D4210" s="251">
        <v>6.1600000000000002E-2</v>
      </c>
      <c r="E4210" s="251">
        <v>6.4299999999999996E-2</v>
      </c>
      <c r="F4210" s="253">
        <v>6.2E-2</v>
      </c>
      <c r="I4210" s="251">
        <v>5.42999990284442E-2</v>
      </c>
      <c r="J4210" s="251">
        <v>5.7800002000000003E-2</v>
      </c>
      <c r="K4210" s="251">
        <v>0.06</v>
      </c>
      <c r="L4210" s="251">
        <v>6.4500000000000002E-2</v>
      </c>
      <c r="M4210" s="253">
        <v>6.0100003999999999E-2</v>
      </c>
    </row>
    <row r="4211" spans="1:13" x14ac:dyDescent="0.25">
      <c r="A4211" s="105">
        <v>45215</v>
      </c>
      <c r="B4211" s="251" t="s">
        <v>71</v>
      </c>
      <c r="C4211" s="251">
        <v>6.0900003000000001E-2</v>
      </c>
      <c r="D4211" s="251">
        <v>6.25E-2</v>
      </c>
      <c r="E4211" s="251">
        <v>6.5199999999999994E-2</v>
      </c>
      <c r="F4211" s="253">
        <v>6.2899999999999998E-2</v>
      </c>
      <c r="I4211" s="251">
        <v>5.5199999362230301E-2</v>
      </c>
      <c r="J4211" s="251">
        <v>5.8599999999999999E-2</v>
      </c>
      <c r="K4211" s="251">
        <v>6.0900003000000001E-2</v>
      </c>
      <c r="L4211" s="251">
        <v>6.54E-2</v>
      </c>
      <c r="M4211" s="253">
        <v>6.0999999999999999E-2</v>
      </c>
    </row>
    <row r="4212" spans="1:13" x14ac:dyDescent="0.25">
      <c r="A4212" s="105">
        <v>45216</v>
      </c>
      <c r="B4212" s="251" t="s">
        <v>71</v>
      </c>
      <c r="C4212" s="251">
        <v>6.1800000000000001E-2</v>
      </c>
      <c r="D4212" s="251">
        <v>6.3299999999999995E-2</v>
      </c>
      <c r="E4212" s="251">
        <v>6.6100000000000006E-2</v>
      </c>
      <c r="F4212" s="253">
        <v>6.3700000000000007E-2</v>
      </c>
      <c r="I4212" s="251">
        <v>5.5900000035762697E-2</v>
      </c>
      <c r="J4212" s="251">
        <v>5.96E-2</v>
      </c>
      <c r="K4212" s="251">
        <v>6.1800000000000001E-2</v>
      </c>
      <c r="L4212" s="251">
        <v>6.6300004999999995E-2</v>
      </c>
      <c r="M4212" s="253">
        <v>6.1899999999999997E-2</v>
      </c>
    </row>
    <row r="4213" spans="1:13" x14ac:dyDescent="0.25">
      <c r="A4213" s="105">
        <v>45217</v>
      </c>
      <c r="B4213" s="251" t="s">
        <v>71</v>
      </c>
      <c r="C4213" s="251">
        <v>6.2300000000000001E-2</v>
      </c>
      <c r="D4213" s="251">
        <v>6.3899999999999998E-2</v>
      </c>
      <c r="E4213" s="251">
        <v>6.6700003999999993E-2</v>
      </c>
      <c r="F4213" s="253">
        <v>6.4299999999999996E-2</v>
      </c>
      <c r="I4213" s="251">
        <v>5.6500002741813597E-2</v>
      </c>
      <c r="J4213" s="251">
        <v>6.0199999999999997E-2</v>
      </c>
      <c r="K4213" s="251">
        <v>6.2399999999999997E-2</v>
      </c>
      <c r="L4213" s="251">
        <v>6.6900000000000001E-2</v>
      </c>
      <c r="M4213" s="253">
        <v>6.25E-2</v>
      </c>
    </row>
    <row r="4214" spans="1:13" x14ac:dyDescent="0.25">
      <c r="A4214" s="105">
        <v>45218</v>
      </c>
      <c r="B4214" s="251" t="s">
        <v>71</v>
      </c>
      <c r="C4214" s="251">
        <v>6.3500000000000001E-2</v>
      </c>
      <c r="D4214" s="251">
        <v>6.5100000000000005E-2</v>
      </c>
      <c r="E4214" s="251">
        <v>6.7799999999999999E-2</v>
      </c>
      <c r="F4214" s="253">
        <v>6.5500000000000003E-2</v>
      </c>
      <c r="I4214" s="251">
        <v>5.7900000363588298E-2</v>
      </c>
      <c r="J4214" s="251">
        <v>6.1499999999999999E-2</v>
      </c>
      <c r="K4214" s="251">
        <v>6.3500000000000001E-2</v>
      </c>
      <c r="L4214" s="251">
        <v>6.8000000000000005E-2</v>
      </c>
      <c r="M4214" s="253">
        <v>6.3700000000000007E-2</v>
      </c>
    </row>
    <row r="4215" spans="1:13" x14ac:dyDescent="0.25">
      <c r="A4215" s="105">
        <v>45219</v>
      </c>
      <c r="B4215" s="251" t="s">
        <v>71</v>
      </c>
      <c r="C4215" s="251">
        <v>6.3500000000000001E-2</v>
      </c>
      <c r="D4215" s="251">
        <v>6.5100000000000005E-2</v>
      </c>
      <c r="E4215" s="251">
        <v>6.7900000000000002E-2</v>
      </c>
      <c r="F4215" s="253">
        <v>6.5500000000000003E-2</v>
      </c>
      <c r="I4215" s="251">
        <v>5.8000002056360203E-2</v>
      </c>
      <c r="J4215" s="251">
        <v>6.1499999999999999E-2</v>
      </c>
      <c r="K4215" s="251">
        <v>6.3600000000000004E-2</v>
      </c>
      <c r="L4215" s="251">
        <v>6.8099999999999994E-2</v>
      </c>
      <c r="M4215" s="253">
        <v>6.3700000000000007E-2</v>
      </c>
    </row>
    <row r="4216" spans="1:13" x14ac:dyDescent="0.25">
      <c r="A4216" s="105">
        <v>45222</v>
      </c>
      <c r="B4216" s="251" t="s">
        <v>71</v>
      </c>
      <c r="C4216" s="251">
        <v>6.2600000000000003E-2</v>
      </c>
      <c r="D4216" s="251">
        <v>6.4100000000000004E-2</v>
      </c>
      <c r="E4216" s="251">
        <v>6.6900000000000001E-2</v>
      </c>
      <c r="F4216" s="253">
        <v>6.4500000000000002E-2</v>
      </c>
      <c r="I4216" s="251">
        <v>5.6999996304512003E-2</v>
      </c>
      <c r="J4216" s="251">
        <v>6.0500002999999997E-2</v>
      </c>
      <c r="K4216" s="251">
        <v>6.2600000000000003E-2</v>
      </c>
      <c r="L4216" s="251">
        <v>6.7100000000000007E-2</v>
      </c>
      <c r="M4216" s="253">
        <v>6.2700000000000006E-2</v>
      </c>
    </row>
    <row r="4217" spans="1:13" x14ac:dyDescent="0.25">
      <c r="A4217" s="105">
        <v>45223</v>
      </c>
      <c r="B4217" s="251" t="s">
        <v>71</v>
      </c>
      <c r="C4217" s="251">
        <v>6.2199999999999998E-2</v>
      </c>
      <c r="D4217" s="251">
        <v>6.3700000000000007E-2</v>
      </c>
      <c r="E4217" s="251">
        <v>6.6500000000000004E-2</v>
      </c>
      <c r="F4217" s="253">
        <v>6.4100000000000004E-2</v>
      </c>
      <c r="I4217" s="251">
        <v>5.6700002402067101E-2</v>
      </c>
      <c r="J4217" s="251">
        <v>6.0100003999999999E-2</v>
      </c>
      <c r="K4217" s="251">
        <v>6.2199999999999998E-2</v>
      </c>
      <c r="L4217" s="251">
        <v>6.6700003999999993E-2</v>
      </c>
      <c r="M4217" s="253">
        <v>6.2300000000000001E-2</v>
      </c>
    </row>
    <row r="4218" spans="1:13" x14ac:dyDescent="0.25">
      <c r="A4218" s="105">
        <v>45224</v>
      </c>
      <c r="B4218" s="251" t="s">
        <v>71</v>
      </c>
      <c r="C4218" s="251">
        <v>6.3399999999999998E-2</v>
      </c>
      <c r="D4218" s="251">
        <v>6.4899996000000001E-2</v>
      </c>
      <c r="E4218" s="251">
        <v>6.7600004000000005E-2</v>
      </c>
      <c r="F4218" s="253">
        <v>6.5299999999999997E-2</v>
      </c>
      <c r="I4218" s="251">
        <v>5.7700000703334801E-2</v>
      </c>
      <c r="J4218" s="251">
        <v>6.1400000000000003E-2</v>
      </c>
      <c r="K4218" s="251">
        <v>6.3399999999999998E-2</v>
      </c>
      <c r="L4218" s="251">
        <v>6.7799999999999999E-2</v>
      </c>
      <c r="M4218" s="253">
        <v>6.3500000000000001E-2</v>
      </c>
    </row>
    <row r="4219" spans="1:13" x14ac:dyDescent="0.25">
      <c r="A4219" s="105">
        <v>45225</v>
      </c>
      <c r="B4219" s="251" t="s">
        <v>71</v>
      </c>
      <c r="C4219" s="251">
        <v>6.25E-2</v>
      </c>
      <c r="D4219" s="251">
        <v>6.4000000000000001E-2</v>
      </c>
      <c r="E4219" s="251">
        <v>6.6599994999999995E-2</v>
      </c>
      <c r="F4219" s="253">
        <v>6.4399999999999999E-2</v>
      </c>
      <c r="I4219" s="251">
        <v>5.6799996644258499E-2</v>
      </c>
      <c r="J4219" s="251">
        <v>6.0399998000000003E-2</v>
      </c>
      <c r="K4219" s="251">
        <v>6.2399999999999997E-2</v>
      </c>
      <c r="L4219" s="251">
        <v>6.6799999999999998E-2</v>
      </c>
      <c r="M4219" s="253">
        <v>6.2600000000000003E-2</v>
      </c>
    </row>
    <row r="4220" spans="1:13" x14ac:dyDescent="0.25">
      <c r="A4220" s="105">
        <v>45226</v>
      </c>
      <c r="B4220" s="251" t="s">
        <v>71</v>
      </c>
      <c r="C4220" s="251">
        <v>6.2899999999999998E-2</v>
      </c>
      <c r="D4220" s="251">
        <v>6.4399999999999999E-2</v>
      </c>
      <c r="E4220" s="251">
        <v>6.7000000000000004E-2</v>
      </c>
      <c r="F4220" s="253">
        <v>6.4799999999999996E-2</v>
      </c>
      <c r="I4220" s="251">
        <v>5.7100001722574199E-2</v>
      </c>
      <c r="J4220" s="251">
        <v>6.08E-2</v>
      </c>
      <c r="K4220" s="251">
        <v>6.2800005000000006E-2</v>
      </c>
      <c r="L4220" s="251">
        <v>6.7199999999999996E-2</v>
      </c>
      <c r="M4220" s="253">
        <v>6.3E-2</v>
      </c>
    </row>
    <row r="4221" spans="1:13" x14ac:dyDescent="0.25">
      <c r="A4221" s="105">
        <v>45229</v>
      </c>
      <c r="B4221" s="251" t="s">
        <v>71</v>
      </c>
      <c r="C4221" s="251">
        <v>6.3100000000000003E-2</v>
      </c>
      <c r="D4221" s="251">
        <v>6.4500000000000002E-2</v>
      </c>
      <c r="E4221" s="251">
        <v>6.7199999999999996E-2</v>
      </c>
      <c r="F4221" s="253">
        <v>6.4899996000000001E-2</v>
      </c>
      <c r="I4221" s="251">
        <v>5.7300001382827703E-2</v>
      </c>
      <c r="J4221" s="251">
        <v>6.0999999999999999E-2</v>
      </c>
      <c r="K4221" s="251">
        <v>6.3E-2</v>
      </c>
      <c r="L4221" s="251">
        <v>6.7400000000000002E-2</v>
      </c>
      <c r="M4221" s="253">
        <v>6.3100000000000003E-2</v>
      </c>
    </row>
    <row r="4222" spans="1:13" x14ac:dyDescent="0.25">
      <c r="A4222" s="105">
        <v>45230</v>
      </c>
      <c r="B4222" s="251" t="s">
        <v>71</v>
      </c>
      <c r="C4222" s="251">
        <v>6.3100000000000003E-2</v>
      </c>
      <c r="D4222" s="251">
        <v>6.4399999999999999E-2</v>
      </c>
      <c r="E4222" s="251">
        <v>6.7100000000000007E-2</v>
      </c>
      <c r="F4222" s="253">
        <v>6.4899996000000001E-2</v>
      </c>
      <c r="I4222" s="251">
        <v>5.7199999690055799E-2</v>
      </c>
      <c r="J4222" s="251">
        <v>6.0900003000000001E-2</v>
      </c>
      <c r="K4222" s="251">
        <v>6.2899999999999998E-2</v>
      </c>
      <c r="L4222" s="251">
        <v>6.7299999999999999E-2</v>
      </c>
      <c r="M4222" s="253">
        <v>6.3100000000000003E-2</v>
      </c>
    </row>
    <row r="4223" spans="1:13" x14ac:dyDescent="0.25">
      <c r="A4223" s="105">
        <v>45231</v>
      </c>
      <c r="B4223" s="251" t="s">
        <v>71</v>
      </c>
      <c r="C4223" s="251">
        <v>6.25E-2</v>
      </c>
      <c r="D4223" s="251">
        <v>6.3899999999999998E-2</v>
      </c>
      <c r="E4223" s="251">
        <v>6.6599994999999995E-2</v>
      </c>
      <c r="F4223" s="253">
        <v>6.4299999999999996E-2</v>
      </c>
      <c r="I4223" s="251">
        <v>5.6700002402067101E-2</v>
      </c>
      <c r="J4223" s="251">
        <v>6.0399998000000003E-2</v>
      </c>
      <c r="K4223" s="251">
        <v>6.2399999999999997E-2</v>
      </c>
      <c r="L4223" s="251">
        <v>6.6799999999999998E-2</v>
      </c>
      <c r="M4223" s="253">
        <v>6.25E-2</v>
      </c>
    </row>
    <row r="4224" spans="1:13" x14ac:dyDescent="0.25">
      <c r="A4224" s="105">
        <v>45232</v>
      </c>
      <c r="B4224" s="251" t="s">
        <v>71</v>
      </c>
      <c r="C4224" s="251">
        <v>6.0900003000000001E-2</v>
      </c>
      <c r="D4224" s="251">
        <v>6.2300000000000001E-2</v>
      </c>
      <c r="E4224" s="251">
        <v>6.4899996000000001E-2</v>
      </c>
      <c r="F4224" s="253">
        <v>6.2700000000000006E-2</v>
      </c>
      <c r="I4224" s="251">
        <v>5.49999997019767E-2</v>
      </c>
      <c r="J4224" s="251">
        <v>5.8700000000000002E-2</v>
      </c>
      <c r="K4224" s="251">
        <v>6.0700003000000002E-2</v>
      </c>
      <c r="L4224" s="251">
        <v>6.5100000000000005E-2</v>
      </c>
      <c r="M4224" s="253">
        <v>6.08E-2</v>
      </c>
    </row>
    <row r="4225" spans="1:13" x14ac:dyDescent="0.25">
      <c r="A4225" s="105">
        <v>45233</v>
      </c>
      <c r="B4225" s="251" t="s">
        <v>71</v>
      </c>
      <c r="C4225" s="251">
        <v>6.0100003999999999E-2</v>
      </c>
      <c r="D4225" s="251">
        <v>6.1499999999999999E-2</v>
      </c>
      <c r="E4225" s="251">
        <v>6.4100000000000004E-2</v>
      </c>
      <c r="F4225" s="253">
        <v>6.1899999999999997E-2</v>
      </c>
      <c r="I4225" s="251">
        <v>5.42999990284442E-2</v>
      </c>
      <c r="J4225" s="251">
        <v>5.79E-2</v>
      </c>
      <c r="K4225" s="251">
        <v>5.9899997000000003E-2</v>
      </c>
      <c r="L4225" s="251">
        <v>6.4299999999999996E-2</v>
      </c>
      <c r="M4225" s="253">
        <v>6.0100003999999999E-2</v>
      </c>
    </row>
    <row r="4226" spans="1:13" x14ac:dyDescent="0.25">
      <c r="A4226" s="105">
        <v>45236</v>
      </c>
      <c r="B4226" s="251" t="s">
        <v>71</v>
      </c>
      <c r="C4226" s="251">
        <v>6.0900003000000001E-2</v>
      </c>
      <c r="D4226" s="251">
        <v>6.2399999999999997E-2</v>
      </c>
      <c r="E4226" s="251">
        <v>6.5000000000000002E-2</v>
      </c>
      <c r="F4226" s="253">
        <v>6.2800005000000006E-2</v>
      </c>
      <c r="I4226" s="251">
        <v>5.5100001394748598E-2</v>
      </c>
      <c r="J4226" s="251">
        <v>5.8700000000000002E-2</v>
      </c>
      <c r="K4226" s="251">
        <v>6.08E-2</v>
      </c>
      <c r="L4226" s="251">
        <v>6.5100000000000005E-2</v>
      </c>
      <c r="M4226" s="253">
        <v>6.0900003000000001E-2</v>
      </c>
    </row>
    <row r="4227" spans="1:13" x14ac:dyDescent="0.25">
      <c r="A4227" s="105">
        <v>45237</v>
      </c>
      <c r="B4227" s="251" t="s">
        <v>71</v>
      </c>
      <c r="C4227" s="251">
        <v>0.06</v>
      </c>
      <c r="D4227" s="251">
        <v>6.1499999999999999E-2</v>
      </c>
      <c r="E4227" s="251">
        <v>6.4000000000000001E-2</v>
      </c>
      <c r="F4227" s="253">
        <v>6.1800000000000001E-2</v>
      </c>
      <c r="I4227" s="251">
        <v>5.4099999368190703E-2</v>
      </c>
      <c r="J4227" s="251">
        <v>5.7700000000000001E-2</v>
      </c>
      <c r="K4227" s="251">
        <v>5.9799999999999999E-2</v>
      </c>
      <c r="L4227" s="251">
        <v>6.4100000000000004E-2</v>
      </c>
      <c r="M4227" s="253">
        <v>5.9899997000000003E-2</v>
      </c>
    </row>
    <row r="4228" spans="1:13" x14ac:dyDescent="0.25">
      <c r="A4228" s="105">
        <v>45238</v>
      </c>
      <c r="B4228" s="251" t="s">
        <v>71</v>
      </c>
      <c r="C4228" s="251">
        <v>5.9200000000000003E-2</v>
      </c>
      <c r="D4228" s="251">
        <v>6.0700003000000002E-2</v>
      </c>
      <c r="E4228" s="251">
        <v>6.3299999999999995E-2</v>
      </c>
      <c r="F4228" s="253">
        <v>6.1100002E-2</v>
      </c>
      <c r="I4228" s="251">
        <v>5.3200002759694998E-2</v>
      </c>
      <c r="J4228" s="251">
        <v>5.6900001999999998E-2</v>
      </c>
      <c r="K4228" s="251">
        <v>5.8999999999999997E-2</v>
      </c>
      <c r="L4228" s="251">
        <v>6.3299999999999995E-2</v>
      </c>
      <c r="M4228" s="253">
        <v>5.91E-2</v>
      </c>
    </row>
    <row r="4229" spans="1:13" x14ac:dyDescent="0.25">
      <c r="A4229" s="105">
        <v>45239</v>
      </c>
      <c r="B4229" s="251" t="s">
        <v>71</v>
      </c>
      <c r="C4229" s="251">
        <v>6.0399998000000003E-2</v>
      </c>
      <c r="D4229" s="251">
        <v>6.1899999999999997E-2</v>
      </c>
      <c r="E4229" s="251">
        <v>6.4500000000000002E-2</v>
      </c>
      <c r="F4229" s="253">
        <v>6.2300000000000001E-2</v>
      </c>
      <c r="I4229" s="251">
        <v>5.4400000721216202E-2</v>
      </c>
      <c r="J4229" s="251">
        <v>5.8200000000000002E-2</v>
      </c>
      <c r="K4229" s="251">
        <v>6.0300003999999997E-2</v>
      </c>
      <c r="L4229" s="251">
        <v>6.4500000000000002E-2</v>
      </c>
      <c r="M4229" s="253">
        <v>6.0399998000000003E-2</v>
      </c>
    </row>
    <row r="4230" spans="1:13" x14ac:dyDescent="0.25">
      <c r="A4230" s="105">
        <v>45240</v>
      </c>
      <c r="B4230" s="251" t="s">
        <v>71</v>
      </c>
      <c r="C4230" s="251">
        <v>0.06</v>
      </c>
      <c r="D4230" s="251">
        <v>6.1499999999999999E-2</v>
      </c>
      <c r="E4230" s="251">
        <v>6.4100000000000004E-2</v>
      </c>
      <c r="F4230" s="253">
        <v>6.1899999999999997E-2</v>
      </c>
      <c r="I4230" s="251">
        <v>5.4000001400709097E-2</v>
      </c>
      <c r="J4230" s="251">
        <v>5.7800002000000003E-2</v>
      </c>
      <c r="K4230" s="251">
        <v>5.9799999999999999E-2</v>
      </c>
      <c r="L4230" s="251">
        <v>6.4100000000000004E-2</v>
      </c>
      <c r="M4230" s="253">
        <v>5.9899997000000003E-2</v>
      </c>
    </row>
    <row r="4231" spans="1:13" x14ac:dyDescent="0.25">
      <c r="A4231" s="105">
        <v>45243</v>
      </c>
      <c r="B4231" s="251" t="s">
        <v>71</v>
      </c>
      <c r="C4231" s="251">
        <v>0.06</v>
      </c>
      <c r="D4231" s="251">
        <v>6.1600000000000002E-2</v>
      </c>
      <c r="E4231" s="251">
        <v>6.4199999999999993E-2</v>
      </c>
      <c r="F4231" s="253">
        <v>6.1899999999999997E-2</v>
      </c>
      <c r="I4231" s="251">
        <v>5.4099999368190703E-2</v>
      </c>
      <c r="J4231" s="251">
        <v>5.7800002000000003E-2</v>
      </c>
      <c r="K4231" s="251">
        <v>5.9899997000000003E-2</v>
      </c>
      <c r="L4231" s="251">
        <v>6.4199999999999993E-2</v>
      </c>
      <c r="M4231" s="253">
        <v>0.06</v>
      </c>
    </row>
    <row r="4232" spans="1:13" x14ac:dyDescent="0.25">
      <c r="A4232" s="105">
        <v>45244</v>
      </c>
      <c r="B4232" s="251" t="s">
        <v>71</v>
      </c>
      <c r="C4232" s="251">
        <v>5.8700000000000002E-2</v>
      </c>
      <c r="D4232" s="251">
        <v>6.0199999999999997E-2</v>
      </c>
      <c r="E4232" s="251">
        <v>6.2700000000000006E-2</v>
      </c>
      <c r="F4232" s="253">
        <v>6.0500002999999997E-2</v>
      </c>
      <c r="I4232" s="251">
        <v>5.2399996668100302E-2</v>
      </c>
      <c r="J4232" s="251">
        <v>5.6399997E-2</v>
      </c>
      <c r="K4232" s="251">
        <v>5.8400000000000001E-2</v>
      </c>
      <c r="L4232" s="251">
        <v>6.2700000000000006E-2</v>
      </c>
      <c r="M4232" s="253">
        <v>5.8500000000000003E-2</v>
      </c>
    </row>
    <row r="4233" spans="1:13" x14ac:dyDescent="0.25">
      <c r="A4233" s="105">
        <v>45245</v>
      </c>
      <c r="B4233" s="251" t="s">
        <v>71</v>
      </c>
      <c r="C4233" s="251">
        <v>5.9400000000000001E-2</v>
      </c>
      <c r="D4233" s="251">
        <v>6.0900003000000001E-2</v>
      </c>
      <c r="E4233" s="251">
        <v>6.3299999999999995E-2</v>
      </c>
      <c r="F4233" s="253">
        <v>6.1199999999999997E-2</v>
      </c>
      <c r="I4233" s="251">
        <v>5.31000010669231E-2</v>
      </c>
      <c r="J4233" s="251">
        <v>5.7099999999999998E-2</v>
      </c>
      <c r="K4233" s="251">
        <v>5.91E-2</v>
      </c>
      <c r="L4233" s="251">
        <v>6.3299999999999995E-2</v>
      </c>
      <c r="M4233" s="253">
        <v>5.9200000000000003E-2</v>
      </c>
    </row>
    <row r="4234" spans="1:13" x14ac:dyDescent="0.25">
      <c r="A4234" s="105">
        <v>45246</v>
      </c>
      <c r="B4234" s="251" t="s">
        <v>71</v>
      </c>
      <c r="C4234" s="251">
        <f>AVERAGE(C4233,C4235)</f>
        <v>5.885E-2</v>
      </c>
      <c r="D4234" s="251">
        <f t="shared" ref="D4234:F4234" si="125">AVERAGE(D4233,D4235)</f>
        <v>6.03500015E-2</v>
      </c>
      <c r="E4234" s="251">
        <f t="shared" si="125"/>
        <v>6.275E-2</v>
      </c>
      <c r="F4234" s="253">
        <f t="shared" si="125"/>
        <v>6.0650001999999995E-2</v>
      </c>
      <c r="I4234" s="251">
        <f t="shared" ref="I4234:M4234" si="126">AVERAGE(I4233,I4235)</f>
        <v>5.2600000053644153E-2</v>
      </c>
      <c r="J4234" s="251">
        <f t="shared" si="126"/>
        <v>5.6549999000000004E-2</v>
      </c>
      <c r="K4234" s="251">
        <f t="shared" si="126"/>
        <v>5.8550001000000004E-2</v>
      </c>
      <c r="L4234" s="251">
        <f t="shared" si="126"/>
        <v>6.275E-2</v>
      </c>
      <c r="M4234" s="253">
        <f t="shared" si="126"/>
        <v>5.8650000000000001E-2</v>
      </c>
    </row>
    <row r="4235" spans="1:13" x14ac:dyDescent="0.25">
      <c r="A4235" s="105">
        <v>45247</v>
      </c>
      <c r="B4235" s="251" t="s">
        <v>71</v>
      </c>
      <c r="C4235" s="251">
        <v>5.8299999999999998E-2</v>
      </c>
      <c r="D4235" s="251">
        <v>5.9799999999999999E-2</v>
      </c>
      <c r="E4235" s="251">
        <v>6.2199999999999998E-2</v>
      </c>
      <c r="F4235" s="253">
        <v>6.0100003999999999E-2</v>
      </c>
      <c r="I4235" s="251">
        <v>5.2099999040365198E-2</v>
      </c>
      <c r="J4235" s="251">
        <v>5.5999998000000002E-2</v>
      </c>
      <c r="K4235" s="251">
        <v>5.8000002000000002E-2</v>
      </c>
      <c r="L4235" s="251">
        <v>6.2199999999999998E-2</v>
      </c>
      <c r="M4235" s="253">
        <v>5.8099999999999999E-2</v>
      </c>
    </row>
    <row r="4236" spans="1:13" x14ac:dyDescent="0.25">
      <c r="A4236" s="105">
        <v>45250</v>
      </c>
      <c r="B4236" s="251" t="s">
        <v>71</v>
      </c>
      <c r="C4236" s="251">
        <v>5.79E-2</v>
      </c>
      <c r="D4236" s="251">
        <v>5.9499997999999998E-2</v>
      </c>
      <c r="E4236" s="251">
        <v>6.1899999999999997E-2</v>
      </c>
      <c r="F4236" s="253">
        <v>5.9799999999999999E-2</v>
      </c>
      <c r="I4236" s="251">
        <v>5.16999997198581E-2</v>
      </c>
      <c r="J4236" s="251">
        <v>5.5599999999999997E-2</v>
      </c>
      <c r="K4236" s="251">
        <v>5.7600002999999997E-2</v>
      </c>
      <c r="L4236" s="251">
        <v>6.1800000000000001E-2</v>
      </c>
      <c r="M4236" s="253">
        <v>5.7700000000000001E-2</v>
      </c>
    </row>
    <row r="4237" spans="1:13" x14ac:dyDescent="0.25">
      <c r="A4237" s="105">
        <v>45251</v>
      </c>
      <c r="B4237" s="251" t="s">
        <v>71</v>
      </c>
      <c r="C4237" s="251">
        <v>5.79E-2</v>
      </c>
      <c r="D4237" s="251">
        <v>5.9400000000000001E-2</v>
      </c>
      <c r="E4237" s="251">
        <v>6.1899999999999997E-2</v>
      </c>
      <c r="F4237" s="253">
        <v>5.9699996999999998E-2</v>
      </c>
      <c r="I4237" s="251">
        <v>5.16999997198581E-2</v>
      </c>
      <c r="J4237" s="251">
        <v>5.5599999999999997E-2</v>
      </c>
      <c r="K4237" s="251">
        <v>5.7600002999999997E-2</v>
      </c>
      <c r="L4237" s="251">
        <v>6.1800000000000001E-2</v>
      </c>
      <c r="M4237" s="253">
        <v>5.7700000000000001E-2</v>
      </c>
    </row>
    <row r="4238" spans="1:13" x14ac:dyDescent="0.25">
      <c r="A4238" s="105">
        <v>45252</v>
      </c>
      <c r="B4238" s="251" t="s">
        <v>71</v>
      </c>
      <c r="C4238" s="251">
        <v>5.7600002999999997E-2</v>
      </c>
      <c r="D4238" s="251">
        <v>5.91E-2</v>
      </c>
      <c r="E4238" s="251">
        <v>6.1400000000000003E-2</v>
      </c>
      <c r="F4238" s="253">
        <v>5.9400000000000001E-2</v>
      </c>
      <c r="I4238" s="251">
        <v>5.1399998366832698E-2</v>
      </c>
      <c r="J4238" s="251">
        <v>5.5199999999999999E-2</v>
      </c>
      <c r="K4238" s="251">
        <v>5.7200000000000001E-2</v>
      </c>
      <c r="L4238" s="251">
        <v>6.1300001999999999E-2</v>
      </c>
      <c r="M4238" s="253">
        <v>5.7299999999999997E-2</v>
      </c>
    </row>
    <row r="4239" spans="1:13" x14ac:dyDescent="0.25">
      <c r="A4239" s="105">
        <v>45254</v>
      </c>
      <c r="B4239" s="251" t="s">
        <v>71</v>
      </c>
      <c r="C4239" s="251">
        <v>5.8200000000000002E-2</v>
      </c>
      <c r="D4239" s="251">
        <v>5.96E-2</v>
      </c>
      <c r="E4239" s="251">
        <v>6.2E-2</v>
      </c>
      <c r="F4239" s="253">
        <v>5.9899997000000003E-2</v>
      </c>
      <c r="I4239" s="251">
        <v>5.1999997347593301E-2</v>
      </c>
      <c r="J4239" s="251">
        <v>5.57E-2</v>
      </c>
      <c r="K4239" s="251">
        <v>5.7800002000000003E-2</v>
      </c>
      <c r="L4239" s="251">
        <v>6.1899999999999997E-2</v>
      </c>
      <c r="M4239" s="253">
        <v>5.7800002000000003E-2</v>
      </c>
    </row>
    <row r="4240" spans="1:13" x14ac:dyDescent="0.25">
      <c r="A4240" s="105">
        <v>45257</v>
      </c>
      <c r="B4240" s="251" t="s">
        <v>71</v>
      </c>
      <c r="C4240" s="251">
        <v>5.7299999999999997E-2</v>
      </c>
      <c r="D4240" s="251">
        <v>5.8799999999999998E-2</v>
      </c>
      <c r="E4240" s="251">
        <v>6.1100002E-2</v>
      </c>
      <c r="F4240" s="253">
        <v>5.91E-2</v>
      </c>
      <c r="I4240" s="251">
        <v>5.0799999386072103E-2</v>
      </c>
      <c r="J4240" s="251">
        <v>5.4899997999999998E-2</v>
      </c>
      <c r="K4240" s="251">
        <v>5.6900001999999998E-2</v>
      </c>
      <c r="L4240" s="251">
        <v>6.0999999999999999E-2</v>
      </c>
      <c r="M4240" s="253">
        <v>5.6999995999999997E-2</v>
      </c>
    </row>
    <row r="4241" spans="1:13" x14ac:dyDescent="0.25">
      <c r="A4241" s="105">
        <v>45258</v>
      </c>
      <c r="B4241" s="251" t="s">
        <v>71</v>
      </c>
      <c r="C4241" s="251">
        <v>5.7299999999999997E-2</v>
      </c>
      <c r="D4241" s="251">
        <v>5.8700000000000002E-2</v>
      </c>
      <c r="E4241" s="251">
        <v>6.1100002E-2</v>
      </c>
      <c r="F4241" s="253">
        <v>5.8999999999999997E-2</v>
      </c>
      <c r="I4241" s="251">
        <v>5.0599999725818599E-2</v>
      </c>
      <c r="J4241" s="251">
        <v>5.4800000000000001E-2</v>
      </c>
      <c r="K4241" s="251">
        <v>5.6799996999999998E-2</v>
      </c>
      <c r="L4241" s="251">
        <v>6.0900003000000001E-2</v>
      </c>
      <c r="M4241" s="253">
        <v>5.6799996999999998E-2</v>
      </c>
    </row>
    <row r="4242" spans="1:13" x14ac:dyDescent="0.25">
      <c r="A4242" s="105">
        <v>45259</v>
      </c>
      <c r="B4242" s="251" t="s">
        <v>71</v>
      </c>
      <c r="C4242" s="251">
        <v>5.6300000000000003E-2</v>
      </c>
      <c r="D4242" s="251">
        <v>5.7800002000000003E-2</v>
      </c>
      <c r="E4242" s="251">
        <v>6.0199999999999997E-2</v>
      </c>
      <c r="F4242" s="253">
        <v>5.8099999999999999E-2</v>
      </c>
      <c r="I4242" s="251">
        <v>4.9899999052286099E-2</v>
      </c>
      <c r="J4242" s="251">
        <v>5.3800000000000001E-2</v>
      </c>
      <c r="K4242" s="251">
        <v>5.5800000000000002E-2</v>
      </c>
      <c r="L4242" s="251">
        <v>5.9899997000000003E-2</v>
      </c>
      <c r="M4242" s="253">
        <v>5.5899999999999998E-2</v>
      </c>
    </row>
    <row r="4243" spans="1:13" x14ac:dyDescent="0.25">
      <c r="A4243" s="105">
        <v>45260</v>
      </c>
      <c r="B4243" s="251" t="s">
        <v>71</v>
      </c>
      <c r="C4243" s="251">
        <v>5.6799996999999998E-2</v>
      </c>
      <c r="D4243" s="251">
        <v>5.8299999999999998E-2</v>
      </c>
      <c r="E4243" s="251">
        <v>6.0700003000000002E-2</v>
      </c>
      <c r="F4243" s="253">
        <v>5.8599999999999999E-2</v>
      </c>
      <c r="I4243" s="251">
        <v>5.0100002437829902E-2</v>
      </c>
      <c r="J4243" s="251">
        <v>5.4300000000000001E-2</v>
      </c>
      <c r="K4243" s="251">
        <v>5.6300000000000003E-2</v>
      </c>
      <c r="L4243" s="251">
        <v>6.0399998000000003E-2</v>
      </c>
      <c r="M4243" s="253">
        <v>5.6399997E-2</v>
      </c>
    </row>
    <row r="4244" spans="1:13" x14ac:dyDescent="0.25">
      <c r="A4244" s="105">
        <v>45261</v>
      </c>
      <c r="B4244" s="251" t="s">
        <v>71</v>
      </c>
      <c r="C4244" s="251">
        <v>5.57E-2</v>
      </c>
      <c r="D4244" s="251">
        <v>5.7200000000000001E-2</v>
      </c>
      <c r="E4244" s="251">
        <v>5.9699996999999998E-2</v>
      </c>
      <c r="F4244" s="253">
        <v>5.7500000000000002E-2</v>
      </c>
      <c r="I4244" s="251">
        <v>4.9300000071525497E-2</v>
      </c>
      <c r="J4244" s="251">
        <v>5.3200003000000003E-2</v>
      </c>
      <c r="K4244" s="251">
        <v>5.5199999999999999E-2</v>
      </c>
      <c r="L4244" s="251">
        <v>5.9299998E-2</v>
      </c>
      <c r="M4244" s="253">
        <v>5.5300000000000002E-2</v>
      </c>
    </row>
    <row r="4245" spans="1:13" x14ac:dyDescent="0.25">
      <c r="A4245" s="105">
        <v>45264</v>
      </c>
      <c r="B4245" s="251" t="s">
        <v>71</v>
      </c>
      <c r="C4245" s="251">
        <v>5.5999998000000002E-2</v>
      </c>
      <c r="D4245" s="251">
        <v>5.7500000000000002E-2</v>
      </c>
      <c r="E4245" s="251">
        <v>5.9899997000000003E-2</v>
      </c>
      <c r="F4245" s="253">
        <v>5.7800002000000003E-2</v>
      </c>
      <c r="I4245" s="251">
        <v>4.9600001424551003E-2</v>
      </c>
      <c r="J4245" s="251">
        <v>5.3499999999999999E-2</v>
      </c>
      <c r="K4245" s="251">
        <v>5.5500000000000001E-2</v>
      </c>
      <c r="L4245" s="251">
        <v>5.9499997999999998E-2</v>
      </c>
      <c r="M4245" s="253">
        <v>5.5599999999999997E-2</v>
      </c>
    </row>
    <row r="4246" spans="1:13" x14ac:dyDescent="0.25">
      <c r="A4246" s="105">
        <v>45265</v>
      </c>
      <c r="B4246" s="251" t="s">
        <v>71</v>
      </c>
      <c r="C4246" s="251">
        <v>5.4600000000000003E-2</v>
      </c>
      <c r="D4246" s="251">
        <v>5.6199998000000001E-2</v>
      </c>
      <c r="E4246" s="251">
        <v>5.8700000000000002E-2</v>
      </c>
      <c r="F4246" s="253">
        <v>5.6500003E-2</v>
      </c>
      <c r="I4246" s="251">
        <v>4.8600003123283303E-2</v>
      </c>
      <c r="J4246" s="251">
        <v>5.2199996999999998E-2</v>
      </c>
      <c r="K4246" s="251">
        <v>5.4300000000000001E-2</v>
      </c>
      <c r="L4246" s="251">
        <v>5.8299999999999998E-2</v>
      </c>
      <c r="M4246" s="253">
        <v>5.4399999999999997E-2</v>
      </c>
    </row>
    <row r="4247" spans="1:13" x14ac:dyDescent="0.25">
      <c r="A4247" s="105">
        <v>45266</v>
      </c>
      <c r="B4247" s="251" t="s">
        <v>71</v>
      </c>
      <c r="C4247" s="251">
        <v>5.3699999999999998E-2</v>
      </c>
      <c r="D4247" s="251">
        <v>5.5300000000000002E-2</v>
      </c>
      <c r="E4247" s="251">
        <v>5.7799999999999997E-2</v>
      </c>
      <c r="F4247" s="253">
        <v>5.5599999999999997E-2</v>
      </c>
      <c r="I4247" s="251">
        <v>4.7699999999999999E-2</v>
      </c>
      <c r="J4247" s="251">
        <v>5.1400000000000001E-2</v>
      </c>
      <c r="K4247" s="251">
        <v>5.3499999999999999E-2</v>
      </c>
      <c r="L4247" s="251">
        <v>5.7500000000000002E-2</v>
      </c>
      <c r="M4247" s="253">
        <v>5.3499999999999999E-2</v>
      </c>
    </row>
    <row r="4248" spans="1:13" x14ac:dyDescent="0.25">
      <c r="A4248" s="105">
        <v>45267</v>
      </c>
      <c r="B4248" s="251" t="s">
        <v>71</v>
      </c>
      <c r="C4248" s="251">
        <v>5.3900000000000003E-2</v>
      </c>
      <c r="D4248" s="251">
        <v>5.5500000000000001E-2</v>
      </c>
      <c r="E4248" s="251">
        <v>5.8000002000000002E-2</v>
      </c>
      <c r="F4248" s="253">
        <v>5.5800000000000002E-2</v>
      </c>
      <c r="I4248" s="251">
        <v>4.8299998044967603E-2</v>
      </c>
      <c r="J4248" s="251">
        <v>5.1599998000000001E-2</v>
      </c>
      <c r="K4248" s="251">
        <v>5.3699999999999998E-2</v>
      </c>
      <c r="L4248" s="251">
        <v>5.7700000000000001E-2</v>
      </c>
      <c r="M4248" s="253">
        <v>5.3800000000000001E-2</v>
      </c>
    </row>
    <row r="4249" spans="1:13" x14ac:dyDescent="0.25">
      <c r="A4249" s="105">
        <v>45268</v>
      </c>
      <c r="B4249" s="251" t="s">
        <v>71</v>
      </c>
      <c r="C4249" s="251">
        <v>5.4600000000000003E-2</v>
      </c>
      <c r="D4249" s="251">
        <v>5.6199998000000001E-2</v>
      </c>
      <c r="E4249" s="251">
        <v>5.8799999999999998E-2</v>
      </c>
      <c r="F4249" s="253">
        <v>5.6500003E-2</v>
      </c>
      <c r="I4249" s="251">
        <v>4.9099996685981702E-2</v>
      </c>
      <c r="J4249" s="251">
        <v>5.2299999999999999E-2</v>
      </c>
      <c r="K4249" s="251">
        <v>5.4399999999999997E-2</v>
      </c>
      <c r="L4249" s="251">
        <v>5.8400000000000001E-2</v>
      </c>
      <c r="M4249" s="253">
        <v>5.45E-2</v>
      </c>
    </row>
    <row r="4250" spans="1:13" x14ac:dyDescent="0.25">
      <c r="A4250" s="105">
        <v>45271</v>
      </c>
      <c r="B4250" s="251" t="s">
        <v>71</v>
      </c>
      <c r="C4250" s="251">
        <v>5.45E-2</v>
      </c>
      <c r="D4250" s="251">
        <v>5.6199998000000001E-2</v>
      </c>
      <c r="E4250" s="251">
        <v>5.8799999999999998E-2</v>
      </c>
      <c r="F4250" s="253">
        <v>5.6500003E-2</v>
      </c>
      <c r="I4250" s="251">
        <v>4.9099996685981702E-2</v>
      </c>
      <c r="J4250" s="251">
        <v>5.2299999999999999E-2</v>
      </c>
      <c r="K4250" s="251">
        <v>5.4399999999999997E-2</v>
      </c>
      <c r="L4250" s="251">
        <v>5.8400000000000001E-2</v>
      </c>
      <c r="M4250" s="253">
        <v>5.45E-2</v>
      </c>
    </row>
    <row r="4251" spans="1:13" x14ac:dyDescent="0.25">
      <c r="A4251" s="105">
        <v>45272</v>
      </c>
      <c r="B4251" s="251" t="s">
        <v>71</v>
      </c>
      <c r="C4251" s="251">
        <v>5.4199999999999998E-2</v>
      </c>
      <c r="D4251" s="251">
        <v>5.5800000000000002E-2</v>
      </c>
      <c r="E4251" s="251">
        <v>5.8400000000000001E-2</v>
      </c>
      <c r="F4251" s="253">
        <v>5.6099999999999997E-2</v>
      </c>
      <c r="I4251" s="251">
        <v>4.8800002783536897E-2</v>
      </c>
      <c r="J4251" s="251">
        <v>5.1900000000000002E-2</v>
      </c>
      <c r="K4251" s="251">
        <v>5.3999999999999999E-2</v>
      </c>
      <c r="L4251" s="251">
        <v>5.8000002000000002E-2</v>
      </c>
      <c r="M4251" s="253">
        <v>5.4100000000000002E-2</v>
      </c>
    </row>
    <row r="4252" spans="1:13" x14ac:dyDescent="0.25">
      <c r="A4252" s="105">
        <v>45273</v>
      </c>
      <c r="B4252" s="251" t="s">
        <v>71</v>
      </c>
      <c r="C4252" s="251">
        <v>5.2699997999999998E-2</v>
      </c>
      <c r="D4252" s="251">
        <v>5.4300000000000001E-2</v>
      </c>
      <c r="E4252" s="251">
        <v>5.6799996999999998E-2</v>
      </c>
      <c r="F4252" s="253">
        <v>5.4600000000000003E-2</v>
      </c>
      <c r="I4252" s="251">
        <v>4.7499999403953497E-2</v>
      </c>
      <c r="J4252" s="251">
        <v>5.0500000000000003E-2</v>
      </c>
      <c r="K4252" s="251">
        <v>5.2499999999999998E-2</v>
      </c>
      <c r="L4252" s="251">
        <v>5.6500003E-2</v>
      </c>
      <c r="M4252" s="253">
        <v>5.2699997999999998E-2</v>
      </c>
    </row>
    <row r="4253" spans="1:13" x14ac:dyDescent="0.25">
      <c r="A4253" s="105">
        <v>45274</v>
      </c>
      <c r="B4253" s="251" t="s">
        <v>71</v>
      </c>
      <c r="C4253" s="251">
        <v>5.1200000000000002E-2</v>
      </c>
      <c r="D4253" s="251">
        <v>5.2800002999999998E-2</v>
      </c>
      <c r="E4253" s="251">
        <v>5.5300000000000002E-2</v>
      </c>
      <c r="F4253" s="253">
        <v>5.3100000000000001E-2</v>
      </c>
      <c r="I4253" s="251">
        <v>4.6000000089406898E-2</v>
      </c>
      <c r="J4253" s="251">
        <v>4.9000002000000001E-2</v>
      </c>
      <c r="K4253" s="251">
        <v>5.0999999999999997E-2</v>
      </c>
      <c r="L4253" s="251">
        <v>5.4899997999999998E-2</v>
      </c>
      <c r="M4253" s="253">
        <v>5.11E-2</v>
      </c>
    </row>
    <row r="4254" spans="1:13" x14ac:dyDescent="0.25">
      <c r="A4254" s="105">
        <v>45275</v>
      </c>
      <c r="B4254" s="251" t="s">
        <v>71</v>
      </c>
      <c r="C4254" s="251">
        <v>5.11E-2</v>
      </c>
      <c r="D4254" s="251">
        <v>5.2600003999999999E-2</v>
      </c>
      <c r="E4254" s="251">
        <v>5.5199999999999999E-2</v>
      </c>
      <c r="F4254" s="253">
        <v>5.3000002999999997E-2</v>
      </c>
      <c r="I4254" s="251">
        <v>4.6100001782178802E-2</v>
      </c>
      <c r="J4254" s="251">
        <v>4.8899997000000001E-2</v>
      </c>
      <c r="K4254" s="251">
        <v>5.0900000000000001E-2</v>
      </c>
      <c r="L4254" s="251">
        <v>5.4800000000000001E-2</v>
      </c>
      <c r="M4254" s="253">
        <v>5.11E-2</v>
      </c>
    </row>
    <row r="4255" spans="1:13" x14ac:dyDescent="0.25">
      <c r="A4255" s="105">
        <v>45278</v>
      </c>
      <c r="B4255" s="251" t="s">
        <v>71</v>
      </c>
      <c r="C4255" s="251">
        <v>5.1700000000000003E-2</v>
      </c>
      <c r="D4255" s="251">
        <v>5.3100000000000001E-2</v>
      </c>
      <c r="E4255" s="251">
        <v>5.5599999999999997E-2</v>
      </c>
      <c r="F4255" s="253">
        <v>5.3499999999999999E-2</v>
      </c>
      <c r="I4255" s="251">
        <v>4.6500001102685901E-2</v>
      </c>
      <c r="J4255" s="251">
        <v>4.9500000000000002E-2</v>
      </c>
      <c r="K4255" s="251">
        <v>5.1400000000000001E-2</v>
      </c>
      <c r="L4255" s="251">
        <v>5.5300000000000002E-2</v>
      </c>
      <c r="M4255" s="253">
        <v>5.1599998000000001E-2</v>
      </c>
    </row>
    <row r="4256" spans="1:13" x14ac:dyDescent="0.25">
      <c r="A4256" s="105">
        <v>45279</v>
      </c>
      <c r="B4256" s="251" t="s">
        <v>71</v>
      </c>
      <c r="C4256" s="251">
        <v>5.1299999999999998E-2</v>
      </c>
      <c r="D4256" s="251">
        <v>5.2800002999999998E-2</v>
      </c>
      <c r="E4256" s="251">
        <v>5.5300000000000002E-2</v>
      </c>
      <c r="F4256" s="253">
        <v>5.3100000000000001E-2</v>
      </c>
      <c r="I4256" s="251">
        <v>4.6399999409914003E-2</v>
      </c>
      <c r="J4256" s="251">
        <v>4.9299999999999997E-2</v>
      </c>
      <c r="K4256" s="251">
        <v>5.11E-2</v>
      </c>
      <c r="L4256" s="251">
        <v>5.5E-2</v>
      </c>
      <c r="M4256" s="253">
        <v>5.1299999999999998E-2</v>
      </c>
    </row>
    <row r="4257" spans="1:13" x14ac:dyDescent="0.25">
      <c r="A4257" s="105">
        <v>45280</v>
      </c>
      <c r="B4257" s="251" t="s">
        <v>71</v>
      </c>
      <c r="C4257" s="251">
        <v>5.11E-2</v>
      </c>
      <c r="D4257" s="251">
        <v>5.2600003999999999E-2</v>
      </c>
      <c r="E4257" s="251">
        <v>5.5199999999999999E-2</v>
      </c>
      <c r="F4257" s="253">
        <v>5.3000002999999997E-2</v>
      </c>
      <c r="I4257" s="251">
        <v>4.6100001782178802E-2</v>
      </c>
      <c r="J4257" s="251">
        <v>4.9099996999999999E-2</v>
      </c>
      <c r="K4257" s="251">
        <v>5.0999999999999997E-2</v>
      </c>
      <c r="L4257" s="251">
        <v>5.4899997999999998E-2</v>
      </c>
      <c r="M4257" s="253">
        <v>5.11E-2</v>
      </c>
    </row>
    <row r="4258" spans="1:13" x14ac:dyDescent="0.25">
      <c r="A4258" s="105">
        <v>45281</v>
      </c>
      <c r="B4258" s="251" t="s">
        <v>71</v>
      </c>
      <c r="C4258" s="251">
        <v>5.1499999999999997E-2</v>
      </c>
      <c r="D4258" s="251">
        <v>5.3000002999999997E-2</v>
      </c>
      <c r="E4258" s="251">
        <v>5.5599999999999997E-2</v>
      </c>
      <c r="F4258" s="253">
        <v>5.3400002000000002E-2</v>
      </c>
      <c r="I4258" s="251">
        <v>4.65999990701675E-2</v>
      </c>
      <c r="J4258" s="251">
        <v>4.9500000000000002E-2</v>
      </c>
      <c r="K4258" s="251">
        <v>5.1400000000000001E-2</v>
      </c>
      <c r="L4258" s="251">
        <v>5.5300000000000002E-2</v>
      </c>
      <c r="M4258" s="253">
        <v>5.1599998000000001E-2</v>
      </c>
    </row>
    <row r="4259" spans="1:13" x14ac:dyDescent="0.25">
      <c r="A4259" s="105">
        <v>45282</v>
      </c>
      <c r="B4259" s="251" t="s">
        <v>71</v>
      </c>
      <c r="C4259" s="251">
        <v>5.1599998000000001E-2</v>
      </c>
      <c r="D4259" s="251">
        <v>5.3200003000000003E-2</v>
      </c>
      <c r="E4259" s="251">
        <v>5.5800000000000002E-2</v>
      </c>
      <c r="F4259" s="253">
        <v>5.3499999999999999E-2</v>
      </c>
      <c r="I4259" s="251">
        <v>4.6999998390674501E-2</v>
      </c>
      <c r="J4259" s="251">
        <v>4.9599999999999998E-2</v>
      </c>
      <c r="K4259" s="251">
        <v>5.1599998000000001E-2</v>
      </c>
      <c r="L4259" s="251">
        <v>5.5500000000000001E-2</v>
      </c>
      <c r="M4259" s="253">
        <v>5.1700000000000003E-2</v>
      </c>
    </row>
    <row r="4260" spans="1:13" x14ac:dyDescent="0.25">
      <c r="A4260" s="105">
        <v>45286</v>
      </c>
      <c r="B4260" s="251" t="s">
        <v>71</v>
      </c>
      <c r="C4260" s="251">
        <v>5.1499999999999997E-2</v>
      </c>
      <c r="D4260" s="251">
        <v>5.3000002999999997E-2</v>
      </c>
      <c r="E4260" s="251">
        <v>5.5599999999999997E-2</v>
      </c>
      <c r="F4260" s="253">
        <v>5.3400002000000002E-2</v>
      </c>
      <c r="I4260" s="251">
        <v>4.6799998730420997E-2</v>
      </c>
      <c r="J4260" s="251">
        <v>4.9500000000000002E-2</v>
      </c>
      <c r="K4260" s="251">
        <v>5.1400000000000001E-2</v>
      </c>
      <c r="L4260" s="251">
        <v>5.5300000000000002E-2</v>
      </c>
      <c r="M4260" s="253">
        <v>5.1599998000000001E-2</v>
      </c>
    </row>
    <row r="4261" spans="1:13" x14ac:dyDescent="0.25">
      <c r="A4261" s="105">
        <v>45287</v>
      </c>
      <c r="B4261" s="251" t="s">
        <v>71</v>
      </c>
      <c r="C4261" s="251">
        <v>5.0599999999999999E-2</v>
      </c>
      <c r="D4261" s="251">
        <v>5.21E-2</v>
      </c>
      <c r="E4261" s="251">
        <v>5.4600000000000003E-2</v>
      </c>
      <c r="F4261" s="253">
        <v>5.2399996999999997E-2</v>
      </c>
      <c r="I4261" s="251">
        <v>4.5700002461671801E-2</v>
      </c>
      <c r="J4261" s="251">
        <v>4.8399999999999999E-2</v>
      </c>
      <c r="K4261" s="251">
        <v>5.04E-2</v>
      </c>
      <c r="L4261" s="251">
        <v>5.4300000000000001E-2</v>
      </c>
      <c r="M4261" s="253">
        <v>5.0500000000000003E-2</v>
      </c>
    </row>
    <row r="4262" spans="1:13" x14ac:dyDescent="0.25">
      <c r="A4262" s="105">
        <v>45288</v>
      </c>
      <c r="B4262" s="251" t="s">
        <v>71</v>
      </c>
      <c r="C4262" s="251">
        <v>5.0999999999999997E-2</v>
      </c>
      <c r="D4262" s="251">
        <v>5.2499999999999998E-2</v>
      </c>
      <c r="E4262" s="251">
        <v>5.5E-2</v>
      </c>
      <c r="F4262" s="253">
        <v>5.2800002999999998E-2</v>
      </c>
      <c r="I4262" s="251">
        <v>4.6100001782178802E-2</v>
      </c>
      <c r="J4262" s="251">
        <v>4.8800003000000002E-2</v>
      </c>
      <c r="K4262" s="251">
        <v>5.0799999999999998E-2</v>
      </c>
      <c r="L4262" s="251">
        <v>5.4600000000000003E-2</v>
      </c>
      <c r="M4262" s="253">
        <v>5.0900000000000001E-2</v>
      </c>
    </row>
    <row r="4263" spans="1:13" x14ac:dyDescent="0.25">
      <c r="A4263" s="105">
        <v>45289</v>
      </c>
      <c r="B4263" s="251" t="s">
        <v>71</v>
      </c>
      <c r="C4263" s="251">
        <v>5.1400000000000001E-2</v>
      </c>
      <c r="D4263" s="251">
        <v>5.2800002999999998E-2</v>
      </c>
      <c r="E4263" s="251">
        <v>5.5399999999999998E-2</v>
      </c>
      <c r="F4263" s="253">
        <v>5.3200003000000003E-2</v>
      </c>
      <c r="I4263" s="251">
        <v>4.6500001102685901E-2</v>
      </c>
      <c r="J4263" s="251">
        <v>4.9099996999999999E-2</v>
      </c>
      <c r="K4263" s="251">
        <v>5.11E-2</v>
      </c>
      <c r="L4263" s="251">
        <v>5.4899997999999998E-2</v>
      </c>
      <c r="M4263" s="253">
        <v>5.1200000000000002E-2</v>
      </c>
    </row>
    <row r="4264" spans="1:13" x14ac:dyDescent="0.25">
      <c r="A4264" s="105">
        <v>45293</v>
      </c>
      <c r="B4264" s="251" t="s">
        <v>71</v>
      </c>
      <c r="C4264" s="251">
        <v>5.1999996999999999E-2</v>
      </c>
      <c r="D4264" s="251">
        <v>5.3499999999999999E-2</v>
      </c>
      <c r="E4264" s="251">
        <v>5.6099999999999997E-2</v>
      </c>
      <c r="F4264" s="253">
        <v>5.3900000000000003E-2</v>
      </c>
      <c r="I4264" s="251">
        <v>4.7499999403953497E-2</v>
      </c>
      <c r="J4264" s="251">
        <v>4.99E-2</v>
      </c>
      <c r="K4264" s="251">
        <v>5.1900000000000002E-2</v>
      </c>
      <c r="L4264" s="251">
        <v>5.57E-2</v>
      </c>
      <c r="M4264" s="253">
        <v>5.21E-2</v>
      </c>
    </row>
    <row r="4265" spans="1:13" x14ac:dyDescent="0.25">
      <c r="A4265" s="105">
        <v>45294</v>
      </c>
      <c r="B4265" s="251" t="s">
        <v>71</v>
      </c>
      <c r="C4265" s="251">
        <v>5.1999996999999999E-2</v>
      </c>
      <c r="D4265" s="251">
        <v>5.3400002000000002E-2</v>
      </c>
      <c r="E4265" s="251">
        <v>5.6099999999999997E-2</v>
      </c>
      <c r="F4265" s="253">
        <v>5.3800000000000001E-2</v>
      </c>
      <c r="I4265" s="251">
        <v>4.7499999403953497E-2</v>
      </c>
      <c r="J4265" s="251">
        <v>0.05</v>
      </c>
      <c r="K4265" s="251">
        <v>5.1799998E-2</v>
      </c>
      <c r="L4265" s="251">
        <v>5.57E-2</v>
      </c>
      <c r="M4265" s="253">
        <v>5.1999996999999999E-2</v>
      </c>
    </row>
    <row r="4266" spans="1:13" x14ac:dyDescent="0.25">
      <c r="A4266" s="105">
        <v>45295</v>
      </c>
      <c r="B4266" s="251" t="s">
        <v>71</v>
      </c>
      <c r="C4266" s="251">
        <v>5.2800002999999998E-2</v>
      </c>
      <c r="D4266" s="251">
        <v>5.4199999999999998E-2</v>
      </c>
      <c r="E4266" s="251">
        <v>5.6799996999999998E-2</v>
      </c>
      <c r="F4266" s="253">
        <v>5.4600000000000003E-2</v>
      </c>
      <c r="I4266" s="251">
        <v>4.84999977052211E-2</v>
      </c>
      <c r="J4266" s="251">
        <v>5.0799999999999998E-2</v>
      </c>
      <c r="K4266" s="251">
        <v>5.2600003999999999E-2</v>
      </c>
      <c r="L4266" s="251">
        <v>5.6399997E-2</v>
      </c>
      <c r="M4266" s="253">
        <v>5.2900000000000003E-2</v>
      </c>
    </row>
    <row r="4267" spans="1:13" x14ac:dyDescent="0.25">
      <c r="A4267" s="105">
        <v>45296</v>
      </c>
      <c r="B4267" s="251" t="s">
        <v>71</v>
      </c>
      <c r="C4267" s="251">
        <v>5.3600002000000001E-2</v>
      </c>
      <c r="D4267" s="251">
        <v>5.4699999999999999E-2</v>
      </c>
      <c r="E4267" s="251">
        <v>5.74E-2</v>
      </c>
      <c r="F4267" s="253">
        <v>5.5199999999999999E-2</v>
      </c>
      <c r="I4267" s="251">
        <v>4.8899997025728198E-2</v>
      </c>
      <c r="J4267" s="251">
        <v>5.1499999999999997E-2</v>
      </c>
      <c r="K4267" s="251">
        <v>5.3100000000000001E-2</v>
      </c>
      <c r="L4267" s="251">
        <v>5.6999995999999997E-2</v>
      </c>
      <c r="M4267" s="253">
        <v>5.3400002000000002E-2</v>
      </c>
    </row>
    <row r="4268" spans="1:13" x14ac:dyDescent="0.25">
      <c r="A4268" s="105">
        <v>45299</v>
      </c>
      <c r="B4268" s="251" t="s">
        <v>71</v>
      </c>
      <c r="C4268" s="251">
        <v>5.33E-2</v>
      </c>
      <c r="D4268" s="251">
        <v>5.4399999999999997E-2</v>
      </c>
      <c r="E4268" s="251">
        <v>5.7099999999999998E-2</v>
      </c>
      <c r="F4268" s="253">
        <v>5.4899997999999998E-2</v>
      </c>
      <c r="I4268" s="251">
        <v>4.8299998044967603E-2</v>
      </c>
      <c r="J4268" s="251">
        <v>5.1299999999999998E-2</v>
      </c>
      <c r="K4268" s="251">
        <v>5.2800002999999998E-2</v>
      </c>
      <c r="L4268" s="251">
        <v>5.6599996999999999E-2</v>
      </c>
      <c r="M4268" s="253">
        <v>5.3100000000000001E-2</v>
      </c>
    </row>
    <row r="4269" spans="1:13" x14ac:dyDescent="0.25">
      <c r="A4269" s="105">
        <v>45300</v>
      </c>
      <c r="B4269" s="251" t="s">
        <v>71</v>
      </c>
      <c r="C4269" s="251">
        <v>5.3000002999999997E-2</v>
      </c>
      <c r="D4269" s="251">
        <v>5.4399999999999997E-2</v>
      </c>
      <c r="E4269" s="251">
        <v>5.6999995999999997E-2</v>
      </c>
      <c r="F4269" s="253">
        <v>5.4800000000000001E-2</v>
      </c>
      <c r="I4269" s="251">
        <v>4.7899998724460602E-2</v>
      </c>
      <c r="J4269" s="251">
        <v>5.11E-2</v>
      </c>
      <c r="K4269" s="251">
        <v>5.2699997999999998E-2</v>
      </c>
      <c r="L4269" s="251">
        <v>5.6500003E-2</v>
      </c>
      <c r="M4269" s="253">
        <v>5.2900000000000003E-2</v>
      </c>
    </row>
    <row r="4270" spans="1:13" x14ac:dyDescent="0.25">
      <c r="A4270" s="105">
        <v>45301</v>
      </c>
      <c r="B4270" s="251" t="s">
        <v>71</v>
      </c>
      <c r="C4270" s="251">
        <v>5.3100000000000001E-2</v>
      </c>
      <c r="D4270" s="251">
        <v>5.4399999999999997E-2</v>
      </c>
      <c r="E4270" s="251">
        <v>5.6900001999999998E-2</v>
      </c>
      <c r="F4270" s="253">
        <v>5.4800000000000001E-2</v>
      </c>
      <c r="I4270" s="251">
        <v>4.7899998724460602E-2</v>
      </c>
      <c r="J4270" s="251">
        <v>5.0999999999999997E-2</v>
      </c>
      <c r="K4270" s="251">
        <v>5.2600003999999999E-2</v>
      </c>
      <c r="L4270" s="251">
        <v>5.6300000000000003E-2</v>
      </c>
      <c r="M4270" s="253">
        <v>5.2800002999999998E-2</v>
      </c>
    </row>
    <row r="4271" spans="1:13" x14ac:dyDescent="0.25">
      <c r="A4271" s="105">
        <v>45302</v>
      </c>
      <c r="B4271" s="251" t="s">
        <v>71</v>
      </c>
      <c r="C4271" s="251">
        <v>5.2800002999999998E-2</v>
      </c>
      <c r="D4271" s="251">
        <v>5.4199999999999998E-2</v>
      </c>
      <c r="E4271" s="251">
        <v>5.6599996999999999E-2</v>
      </c>
      <c r="F4271" s="253">
        <v>5.45E-2</v>
      </c>
      <c r="I4271" s="251">
        <v>4.7699999064207001E-2</v>
      </c>
      <c r="J4271" s="251">
        <v>5.0700000000000002E-2</v>
      </c>
      <c r="K4271" s="251">
        <v>5.2399996999999997E-2</v>
      </c>
      <c r="L4271" s="251">
        <v>5.6099999999999997E-2</v>
      </c>
      <c r="M4271" s="253">
        <v>5.2600003999999999E-2</v>
      </c>
    </row>
    <row r="4272" spans="1:13" x14ac:dyDescent="0.25">
      <c r="A4272" s="105">
        <v>45303</v>
      </c>
      <c r="B4272" s="251" t="s">
        <v>71</v>
      </c>
      <c r="C4272" s="251">
        <v>5.2800002999999998E-2</v>
      </c>
      <c r="D4272" s="251">
        <v>5.4199999999999998E-2</v>
      </c>
      <c r="E4272" s="251">
        <v>5.6599996999999999E-2</v>
      </c>
      <c r="F4272" s="253">
        <v>5.45E-2</v>
      </c>
      <c r="I4272" s="251">
        <v>4.7800000756978898E-2</v>
      </c>
      <c r="J4272" s="251">
        <v>5.0700000000000002E-2</v>
      </c>
      <c r="K4272" s="251">
        <v>5.2399996999999997E-2</v>
      </c>
      <c r="L4272" s="251">
        <v>5.5999998000000002E-2</v>
      </c>
      <c r="M4272" s="253">
        <v>5.2600003999999999E-2</v>
      </c>
    </row>
    <row r="4273" spans="1:13" x14ac:dyDescent="0.25">
      <c r="A4273" s="105">
        <v>45307</v>
      </c>
      <c r="B4273" s="251" t="s">
        <v>71</v>
      </c>
      <c r="C4273" s="251">
        <v>5.3999999999999999E-2</v>
      </c>
      <c r="D4273" s="251">
        <v>5.5300000000000002E-2</v>
      </c>
      <c r="E4273" s="251">
        <v>5.7700000000000001E-2</v>
      </c>
      <c r="F4273" s="253">
        <v>5.57E-2</v>
      </c>
      <c r="I4273" s="251">
        <v>4.8800002783536897E-2</v>
      </c>
      <c r="J4273" s="251">
        <v>5.1799998E-2</v>
      </c>
      <c r="K4273" s="251">
        <v>5.3499999999999999E-2</v>
      </c>
      <c r="L4273" s="251">
        <v>5.7200000000000001E-2</v>
      </c>
      <c r="M4273" s="253">
        <v>5.3699999999999998E-2</v>
      </c>
    </row>
    <row r="4274" spans="1:13" x14ac:dyDescent="0.25">
      <c r="A4274" s="105">
        <v>45308</v>
      </c>
      <c r="B4274" s="251" t="s">
        <v>71</v>
      </c>
      <c r="C4274" s="251">
        <v>5.3999999999999999E-2</v>
      </c>
      <c r="D4274" s="251">
        <v>5.5399999999999998E-2</v>
      </c>
      <c r="E4274" s="251">
        <v>5.7800002000000003E-2</v>
      </c>
      <c r="F4274" s="253">
        <v>5.57E-2</v>
      </c>
      <c r="I4274" s="251">
        <v>4.8800002783536897E-2</v>
      </c>
      <c r="J4274" s="251">
        <v>5.1799998E-2</v>
      </c>
      <c r="K4274" s="251">
        <v>5.3600002000000001E-2</v>
      </c>
      <c r="L4274" s="251">
        <v>5.7299999999999997E-2</v>
      </c>
      <c r="M4274" s="253">
        <v>5.3699999999999998E-2</v>
      </c>
    </row>
    <row r="4275" spans="1:13" x14ac:dyDescent="0.25">
      <c r="A4275" s="105">
        <v>45309</v>
      </c>
      <c r="B4275" s="251" t="s">
        <v>71</v>
      </c>
      <c r="C4275" s="251">
        <v>5.4300000000000001E-2</v>
      </c>
      <c r="D4275" s="251">
        <v>5.5800000000000002E-2</v>
      </c>
      <c r="E4275" s="251">
        <v>5.8099999999999999E-2</v>
      </c>
      <c r="F4275" s="253">
        <v>5.6099999999999997E-2</v>
      </c>
      <c r="I4275" s="251">
        <v>4.9300000071525497E-2</v>
      </c>
      <c r="J4275" s="251">
        <v>5.21E-2</v>
      </c>
      <c r="K4275" s="251">
        <v>5.3999999999999999E-2</v>
      </c>
      <c r="L4275" s="251">
        <v>5.7600002999999997E-2</v>
      </c>
      <c r="M4275" s="253">
        <v>5.4100000000000002E-2</v>
      </c>
    </row>
    <row r="4276" spans="1:13" x14ac:dyDescent="0.25">
      <c r="A4276" s="105">
        <v>45310</v>
      </c>
      <c r="B4276" s="251" t="s">
        <v>71</v>
      </c>
      <c r="C4276" s="251">
        <v>5.4100000000000002E-2</v>
      </c>
      <c r="D4276" s="251">
        <v>5.5500000000000001E-2</v>
      </c>
      <c r="E4276" s="251">
        <v>5.8000002000000002E-2</v>
      </c>
      <c r="F4276" s="253">
        <v>5.5899999999999998E-2</v>
      </c>
      <c r="I4276" s="251">
        <v>4.9400001764297402E-2</v>
      </c>
      <c r="J4276" s="251">
        <v>5.1900000000000002E-2</v>
      </c>
      <c r="K4276" s="251">
        <v>5.3699999999999998E-2</v>
      </c>
      <c r="L4276" s="251">
        <v>5.74E-2</v>
      </c>
      <c r="M4276" s="253">
        <v>5.3900000000000003E-2</v>
      </c>
    </row>
    <row r="4277" spans="1:13" x14ac:dyDescent="0.25">
      <c r="A4277" s="105">
        <v>45313</v>
      </c>
      <c r="B4277" s="251" t="s">
        <v>71</v>
      </c>
      <c r="C4277" s="251">
        <v>5.3600002000000001E-2</v>
      </c>
      <c r="D4277" s="251">
        <v>5.5100000000000003E-2</v>
      </c>
      <c r="E4277" s="251">
        <v>5.7500000000000002E-2</v>
      </c>
      <c r="F4277" s="253">
        <v>5.5399999999999998E-2</v>
      </c>
      <c r="I4277" s="251">
        <v>4.8899997025728198E-2</v>
      </c>
      <c r="J4277" s="251">
        <v>5.1400000000000001E-2</v>
      </c>
      <c r="K4277" s="251">
        <v>5.3400002000000002E-2</v>
      </c>
      <c r="L4277" s="251">
        <v>5.6999995999999997E-2</v>
      </c>
      <c r="M4277" s="253">
        <v>5.3499999999999999E-2</v>
      </c>
    </row>
    <row r="4278" spans="1:13" x14ac:dyDescent="0.25">
      <c r="A4278" s="105">
        <v>45314</v>
      </c>
      <c r="B4278" s="251" t="s">
        <v>71</v>
      </c>
      <c r="C4278" s="251">
        <v>5.4100000000000002E-2</v>
      </c>
      <c r="D4278" s="251">
        <v>5.57E-2</v>
      </c>
      <c r="E4278" s="251">
        <v>5.8099999999999999E-2</v>
      </c>
      <c r="F4278" s="253">
        <v>5.5999998000000002E-2</v>
      </c>
      <c r="I4278" s="251">
        <v>4.9499999731779099E-2</v>
      </c>
      <c r="J4278" s="251">
        <v>5.1999996999999999E-2</v>
      </c>
      <c r="K4278" s="251">
        <v>5.3999999999999999E-2</v>
      </c>
      <c r="L4278" s="251">
        <v>5.7600002999999997E-2</v>
      </c>
      <c r="M4278" s="253">
        <v>5.4100000000000002E-2</v>
      </c>
    </row>
    <row r="4279" spans="1:13" x14ac:dyDescent="0.25">
      <c r="A4279" s="105">
        <v>45315</v>
      </c>
      <c r="B4279" s="251" t="s">
        <v>71</v>
      </c>
      <c r="C4279" s="251">
        <v>5.45E-2</v>
      </c>
      <c r="D4279" s="251">
        <v>5.5999998000000002E-2</v>
      </c>
      <c r="E4279" s="251">
        <v>5.8400000000000001E-2</v>
      </c>
      <c r="F4279" s="253">
        <v>5.6300000000000003E-2</v>
      </c>
      <c r="I4279" s="251">
        <v>4.98000010848045E-2</v>
      </c>
      <c r="J4279" s="251">
        <v>5.2399996999999997E-2</v>
      </c>
      <c r="K4279" s="251">
        <v>5.4300000000000001E-2</v>
      </c>
      <c r="L4279" s="251">
        <v>5.79E-2</v>
      </c>
      <c r="M4279" s="253">
        <v>5.4399999999999997E-2</v>
      </c>
    </row>
    <row r="4280" spans="1:13" x14ac:dyDescent="0.25">
      <c r="A4280" s="105">
        <v>45316</v>
      </c>
      <c r="B4280" s="251" t="s">
        <v>71</v>
      </c>
      <c r="C4280" s="251">
        <v>5.3900000000000003E-2</v>
      </c>
      <c r="D4280" s="251">
        <v>5.5500000000000001E-2</v>
      </c>
      <c r="E4280" s="251">
        <v>5.79E-2</v>
      </c>
      <c r="F4280" s="253">
        <v>5.5800000000000002E-2</v>
      </c>
      <c r="I4280" s="251">
        <v>4.9499999731779099E-2</v>
      </c>
      <c r="J4280" s="251">
        <v>5.1799998E-2</v>
      </c>
      <c r="K4280" s="251">
        <v>5.3900000000000003E-2</v>
      </c>
      <c r="L4280" s="251">
        <v>5.74E-2</v>
      </c>
      <c r="M4280" s="253">
        <v>5.3999999999999999E-2</v>
      </c>
    </row>
    <row r="4281" spans="1:13" x14ac:dyDescent="0.25">
      <c r="A4281" s="105">
        <v>45317</v>
      </c>
      <c r="B4281" s="251" t="s">
        <v>71</v>
      </c>
      <c r="C4281" s="251">
        <v>5.3900000000000003E-2</v>
      </c>
      <c r="D4281" s="251">
        <v>5.5399999999999998E-2</v>
      </c>
      <c r="E4281" s="251">
        <v>5.7800002000000003E-2</v>
      </c>
      <c r="F4281" s="253">
        <v>5.57E-2</v>
      </c>
      <c r="I4281" s="251">
        <v>4.9499999731779099E-2</v>
      </c>
      <c r="J4281" s="251">
        <v>5.1799998E-2</v>
      </c>
      <c r="K4281" s="251">
        <v>5.3800000000000001E-2</v>
      </c>
      <c r="L4281" s="251">
        <v>5.7299999999999997E-2</v>
      </c>
      <c r="M4281" s="253">
        <v>5.3900000000000003E-2</v>
      </c>
    </row>
    <row r="4282" spans="1:13" x14ac:dyDescent="0.25">
      <c r="A4282" s="105">
        <v>45320</v>
      </c>
      <c r="B4282" s="251" t="s">
        <v>71</v>
      </c>
      <c r="C4282" s="251">
        <v>5.3400002000000002E-2</v>
      </c>
      <c r="D4282" s="251">
        <v>5.5E-2</v>
      </c>
      <c r="E4282" s="251">
        <v>5.7299999999999997E-2</v>
      </c>
      <c r="F4282" s="253">
        <v>5.5199999999999999E-2</v>
      </c>
      <c r="I4282" s="251">
        <v>4.9300000071525497E-2</v>
      </c>
      <c r="J4282" s="251">
        <v>5.1400000000000001E-2</v>
      </c>
      <c r="K4282" s="251">
        <v>5.3400002000000002E-2</v>
      </c>
      <c r="L4282" s="251">
        <v>5.6799996999999998E-2</v>
      </c>
      <c r="M4282" s="253">
        <v>5.3499999999999999E-2</v>
      </c>
    </row>
    <row r="4283" spans="1:13" x14ac:dyDescent="0.25">
      <c r="A4283" s="105">
        <v>45321</v>
      </c>
      <c r="B4283" s="251" t="s">
        <v>71</v>
      </c>
      <c r="C4283" s="251">
        <v>5.3100000000000001E-2</v>
      </c>
      <c r="D4283" s="251">
        <v>5.45E-2</v>
      </c>
      <c r="E4283" s="251">
        <v>5.6799996999999998E-2</v>
      </c>
      <c r="F4283" s="253">
        <v>5.4800000000000001E-2</v>
      </c>
      <c r="I4283" s="251">
        <v>4.8899997025728198E-2</v>
      </c>
      <c r="J4283" s="251">
        <v>5.0999999999999997E-2</v>
      </c>
      <c r="K4283" s="251">
        <v>5.3000002999999997E-2</v>
      </c>
      <c r="L4283" s="251">
        <v>5.6399997E-2</v>
      </c>
      <c r="M4283" s="253">
        <v>5.3100000000000001E-2</v>
      </c>
    </row>
    <row r="4284" spans="1:13" x14ac:dyDescent="0.25">
      <c r="A4284" s="105">
        <v>45322</v>
      </c>
      <c r="B4284" s="251" t="s">
        <v>71</v>
      </c>
      <c r="C4284" s="251">
        <v>5.2600003999999999E-2</v>
      </c>
      <c r="D4284" s="251">
        <v>5.3999999999999999E-2</v>
      </c>
      <c r="E4284" s="251">
        <v>5.6399997E-2</v>
      </c>
      <c r="F4284" s="253">
        <v>5.4300000000000001E-2</v>
      </c>
      <c r="I4284" s="251">
        <v>4.8600003123283303E-2</v>
      </c>
      <c r="J4284" s="251">
        <v>5.0599999999999999E-2</v>
      </c>
      <c r="K4284" s="251">
        <v>5.2499999999999998E-2</v>
      </c>
      <c r="L4284" s="251">
        <v>5.5999998000000002E-2</v>
      </c>
      <c r="M4284" s="253">
        <v>5.2600003999999999E-2</v>
      </c>
    </row>
    <row r="4285" spans="1:13" x14ac:dyDescent="0.25">
      <c r="A4285" s="105">
        <v>45323</v>
      </c>
      <c r="B4285" s="251" t="s">
        <v>71</v>
      </c>
      <c r="C4285" s="251">
        <v>5.1700000000000003E-2</v>
      </c>
      <c r="D4285" s="251">
        <v>5.3100000000000001E-2</v>
      </c>
      <c r="E4285" s="251">
        <v>5.5399999999999998E-2</v>
      </c>
      <c r="F4285" s="253">
        <v>5.3400002000000002E-2</v>
      </c>
      <c r="I4285" s="251">
        <v>4.7499999403953497E-2</v>
      </c>
      <c r="J4285" s="251">
        <v>4.9799999999999997E-2</v>
      </c>
      <c r="K4285" s="251">
        <v>5.1700000000000003E-2</v>
      </c>
      <c r="L4285" s="251">
        <v>5.5E-2</v>
      </c>
      <c r="M4285" s="253">
        <v>5.1700000000000003E-2</v>
      </c>
    </row>
    <row r="4286" spans="1:13" x14ac:dyDescent="0.25">
      <c r="A4286" s="105">
        <v>45324</v>
      </c>
      <c r="B4286" s="251" t="s">
        <v>71</v>
      </c>
      <c r="C4286" s="251">
        <v>5.2900000000000003E-2</v>
      </c>
      <c r="D4286" s="251">
        <v>5.4199999999999998E-2</v>
      </c>
      <c r="E4286" s="251">
        <v>5.6599996999999999E-2</v>
      </c>
      <c r="F4286" s="253">
        <v>5.4600000000000003E-2</v>
      </c>
      <c r="I4286" s="251">
        <v>4.8699997365474701E-2</v>
      </c>
      <c r="J4286" s="251">
        <v>5.0999999999999997E-2</v>
      </c>
      <c r="K4286" s="251">
        <v>5.2800002999999998E-2</v>
      </c>
      <c r="L4286" s="251">
        <v>5.6199998000000001E-2</v>
      </c>
      <c r="M4286" s="253">
        <v>5.2900000000000003E-2</v>
      </c>
    </row>
    <row r="4287" spans="1:13" x14ac:dyDescent="0.25">
      <c r="A4287" s="105">
        <v>45327</v>
      </c>
      <c r="B4287" s="251" t="s">
        <v>71</v>
      </c>
      <c r="C4287" s="251">
        <v>5.3999999999999999E-2</v>
      </c>
      <c r="D4287" s="251">
        <v>5.5300000000000002E-2</v>
      </c>
      <c r="E4287" s="251">
        <v>5.7700000000000001E-2</v>
      </c>
      <c r="F4287" s="253">
        <v>5.57E-2</v>
      </c>
      <c r="I4287" s="251">
        <v>4.9899999052286099E-2</v>
      </c>
      <c r="J4287" s="251">
        <v>5.21E-2</v>
      </c>
      <c r="K4287" s="251">
        <v>5.3900000000000003E-2</v>
      </c>
      <c r="L4287" s="251">
        <v>5.7299999999999997E-2</v>
      </c>
      <c r="M4287" s="253">
        <v>5.4100000000000002E-2</v>
      </c>
    </row>
    <row r="4288" spans="1:13" x14ac:dyDescent="0.25">
      <c r="A4288" s="105">
        <v>45328</v>
      </c>
      <c r="B4288" s="251" t="s">
        <v>71</v>
      </c>
      <c r="C4288" s="251">
        <v>5.3400002000000002E-2</v>
      </c>
      <c r="D4288" s="251">
        <v>5.4699999999999999E-2</v>
      </c>
      <c r="E4288" s="251">
        <v>5.7099999999999998E-2</v>
      </c>
      <c r="F4288" s="253">
        <v>5.5100000000000003E-2</v>
      </c>
      <c r="I4288" s="251">
        <v>4.9099996685981702E-2</v>
      </c>
      <c r="J4288" s="251">
        <v>5.1499999999999997E-2</v>
      </c>
      <c r="K4288" s="251">
        <v>5.33E-2</v>
      </c>
      <c r="L4288" s="251">
        <v>5.6700001999999999E-2</v>
      </c>
      <c r="M4288" s="253">
        <v>5.3400002000000002E-2</v>
      </c>
    </row>
    <row r="4289" spans="1:13" x14ac:dyDescent="0.25">
      <c r="A4289" s="105">
        <v>45329</v>
      </c>
      <c r="B4289" s="251" t="s">
        <v>71</v>
      </c>
      <c r="C4289" s="251">
        <v>5.3400002000000002E-2</v>
      </c>
      <c r="D4289" s="251">
        <v>5.4899997999999998E-2</v>
      </c>
      <c r="E4289" s="251">
        <v>5.7299999999999997E-2</v>
      </c>
      <c r="F4289" s="253">
        <v>5.5199999999999999E-2</v>
      </c>
      <c r="I4289" s="251">
        <v>4.9300000071525497E-2</v>
      </c>
      <c r="J4289" s="251">
        <v>5.1599998000000001E-2</v>
      </c>
      <c r="K4289" s="251">
        <v>5.3400002000000002E-2</v>
      </c>
      <c r="L4289" s="251">
        <v>5.6900001999999998E-2</v>
      </c>
      <c r="M4289" s="253">
        <v>5.3600002000000001E-2</v>
      </c>
    </row>
    <row r="4290" spans="1:13" x14ac:dyDescent="0.25">
      <c r="A4290" s="105">
        <v>45330</v>
      </c>
      <c r="B4290" s="251" t="s">
        <v>71</v>
      </c>
      <c r="C4290" s="251">
        <v>5.4100000000000002E-2</v>
      </c>
      <c r="D4290" s="251">
        <v>5.5500000000000001E-2</v>
      </c>
      <c r="E4290" s="251">
        <v>5.79E-2</v>
      </c>
      <c r="F4290" s="253">
        <v>5.5800000000000002E-2</v>
      </c>
      <c r="I4290" s="251">
        <v>5.0000000745057997E-2</v>
      </c>
      <c r="J4290" s="251">
        <v>5.2199996999999998E-2</v>
      </c>
      <c r="K4290" s="251">
        <v>5.4100000000000002E-2</v>
      </c>
      <c r="L4290" s="251">
        <v>5.7500000000000002E-2</v>
      </c>
      <c r="M4290" s="253">
        <v>5.4199999999999998E-2</v>
      </c>
    </row>
    <row r="4291" spans="1:13" x14ac:dyDescent="0.25">
      <c r="A4291" s="105">
        <v>45331</v>
      </c>
      <c r="B4291" s="251" t="s">
        <v>71</v>
      </c>
      <c r="C4291" s="251">
        <v>5.4100000000000002E-2</v>
      </c>
      <c r="D4291" s="251">
        <v>5.5599999999999997E-2</v>
      </c>
      <c r="E4291" s="251">
        <v>5.79E-2</v>
      </c>
      <c r="F4291" s="253">
        <v>5.5899999999999998E-2</v>
      </c>
      <c r="I4291" s="251">
        <v>5.0200000405311501E-2</v>
      </c>
      <c r="J4291" s="251">
        <v>5.2299999999999999E-2</v>
      </c>
      <c r="K4291" s="251">
        <v>5.4199999999999998E-2</v>
      </c>
      <c r="L4291" s="251">
        <v>5.7600002999999997E-2</v>
      </c>
      <c r="M4291" s="253">
        <v>5.4300000000000001E-2</v>
      </c>
    </row>
    <row r="4292" spans="1:13" x14ac:dyDescent="0.25">
      <c r="A4292" s="105">
        <v>45334</v>
      </c>
      <c r="B4292" s="251" t="s">
        <v>71</v>
      </c>
      <c r="C4292" s="251">
        <v>5.4100000000000002E-2</v>
      </c>
      <c r="D4292" s="251">
        <v>5.5500000000000001E-2</v>
      </c>
      <c r="E4292" s="251">
        <v>5.7700000000000001E-2</v>
      </c>
      <c r="F4292" s="253">
        <v>5.5800000000000002E-2</v>
      </c>
      <c r="I4292" s="251">
        <v>5.0200000405311501E-2</v>
      </c>
      <c r="J4292" s="251">
        <v>5.2299999999999999E-2</v>
      </c>
      <c r="K4292" s="251">
        <v>5.4199999999999998E-2</v>
      </c>
      <c r="L4292" s="251">
        <v>5.7500000000000002E-2</v>
      </c>
      <c r="M4292" s="253">
        <v>5.4300000000000001E-2</v>
      </c>
    </row>
    <row r="4293" spans="1:13" x14ac:dyDescent="0.25">
      <c r="A4293" s="105">
        <v>45335</v>
      </c>
      <c r="B4293" s="251" t="s">
        <v>71</v>
      </c>
      <c r="C4293" s="251">
        <v>5.5100000000000003E-2</v>
      </c>
      <c r="D4293" s="251">
        <v>5.6500003E-2</v>
      </c>
      <c r="E4293" s="251">
        <v>5.8700000000000002E-2</v>
      </c>
      <c r="F4293" s="253">
        <v>5.6799996999999998E-2</v>
      </c>
      <c r="I4293" s="251">
        <v>5.1300000399351099E-2</v>
      </c>
      <c r="J4293" s="251">
        <v>5.3400002000000002E-2</v>
      </c>
      <c r="K4293" s="251">
        <v>5.5199999999999999E-2</v>
      </c>
      <c r="L4293" s="251">
        <v>5.8500000000000003E-2</v>
      </c>
      <c r="M4293" s="253">
        <v>5.5300000000000002E-2</v>
      </c>
    </row>
    <row r="4294" spans="1:13" x14ac:dyDescent="0.25">
      <c r="A4294" s="105">
        <v>45336</v>
      </c>
      <c r="B4294" s="251" t="s">
        <v>71</v>
      </c>
      <c r="C4294" s="251">
        <v>5.4800000000000001E-2</v>
      </c>
      <c r="D4294" s="251">
        <v>5.6300000000000003E-2</v>
      </c>
      <c r="E4294" s="251">
        <v>5.8500000000000003E-2</v>
      </c>
      <c r="F4294" s="253">
        <v>5.6500003E-2</v>
      </c>
      <c r="I4294" s="251">
        <v>5.1199998706579201E-2</v>
      </c>
      <c r="J4294" s="251">
        <v>5.3100000000000001E-2</v>
      </c>
      <c r="K4294" s="251">
        <v>5.5E-2</v>
      </c>
      <c r="L4294" s="251">
        <v>5.8299999999999998E-2</v>
      </c>
      <c r="M4294" s="253">
        <v>5.5100000000000003E-2</v>
      </c>
    </row>
    <row r="4295" spans="1:13" x14ac:dyDescent="0.25">
      <c r="A4295" s="105">
        <v>45337</v>
      </c>
      <c r="B4295" s="251" t="s">
        <v>71</v>
      </c>
      <c r="C4295" s="251">
        <v>5.4600000000000003E-2</v>
      </c>
      <c r="D4295" s="251">
        <v>5.5999998000000002E-2</v>
      </c>
      <c r="E4295" s="251">
        <v>5.8299999999999998E-2</v>
      </c>
      <c r="F4295" s="253">
        <v>5.6300000000000003E-2</v>
      </c>
      <c r="I4295" s="251">
        <v>5.0900001078844001E-2</v>
      </c>
      <c r="J4295" s="251">
        <v>5.3000002999999997E-2</v>
      </c>
      <c r="K4295" s="251">
        <v>5.4699999999999999E-2</v>
      </c>
      <c r="L4295" s="251">
        <v>5.8099999999999999E-2</v>
      </c>
      <c r="M4295" s="253">
        <v>5.4800000000000001E-2</v>
      </c>
    </row>
    <row r="4296" spans="1:13" x14ac:dyDescent="0.25">
      <c r="A4296" s="105">
        <v>45338</v>
      </c>
      <c r="B4296" s="251" t="s">
        <v>71</v>
      </c>
      <c r="C4296" s="251">
        <v>5.4800000000000001E-2</v>
      </c>
      <c r="D4296" s="251">
        <v>5.6199998000000001E-2</v>
      </c>
      <c r="E4296" s="251">
        <v>5.8500000000000003E-2</v>
      </c>
      <c r="F4296" s="253">
        <v>5.6500003E-2</v>
      </c>
      <c r="I4296" s="251">
        <v>5.1100000739097498E-2</v>
      </c>
      <c r="J4296" s="251">
        <v>5.3200003000000003E-2</v>
      </c>
      <c r="K4296" s="251">
        <v>5.4899997999999998E-2</v>
      </c>
      <c r="L4296" s="251">
        <v>5.8299999999999998E-2</v>
      </c>
      <c r="M4296" s="253">
        <v>5.5100000000000003E-2</v>
      </c>
    </row>
    <row r="4297" spans="1:13" x14ac:dyDescent="0.25">
      <c r="A4297" s="105">
        <v>45342</v>
      </c>
      <c r="B4297" s="251" t="s">
        <v>71</v>
      </c>
      <c r="C4297" s="251">
        <v>5.4899997999999998E-2</v>
      </c>
      <c r="D4297" s="251">
        <v>5.6199998000000001E-2</v>
      </c>
      <c r="E4297" s="251">
        <v>5.8599999999999999E-2</v>
      </c>
      <c r="F4297" s="253">
        <v>5.6599996999999999E-2</v>
      </c>
      <c r="I4297" s="251">
        <v>5.0900001078844001E-2</v>
      </c>
      <c r="J4297" s="251">
        <v>5.3200003000000003E-2</v>
      </c>
      <c r="K4297" s="251">
        <v>5.4899997999999998E-2</v>
      </c>
      <c r="L4297" s="251">
        <v>5.8299999999999998E-2</v>
      </c>
      <c r="M4297" s="253">
        <v>5.5100000000000003E-2</v>
      </c>
    </row>
    <row r="4298" spans="1:13" x14ac:dyDescent="0.25">
      <c r="A4298" s="105">
        <v>45343</v>
      </c>
      <c r="B4298" s="251" t="s">
        <v>71</v>
      </c>
      <c r="C4298" s="251">
        <v>5.5100000000000003E-2</v>
      </c>
      <c r="D4298" s="251">
        <v>5.6599996999999999E-2</v>
      </c>
      <c r="E4298" s="251">
        <v>5.8900000000000001E-2</v>
      </c>
      <c r="F4298" s="253">
        <v>5.6900001999999998E-2</v>
      </c>
      <c r="I4298" s="251">
        <v>5.09999990463256E-2</v>
      </c>
      <c r="J4298" s="251">
        <v>5.3499999999999999E-2</v>
      </c>
      <c r="K4298" s="251">
        <v>5.5300000000000002E-2</v>
      </c>
      <c r="L4298" s="251">
        <v>5.8599999999999999E-2</v>
      </c>
      <c r="M4298" s="253">
        <v>5.5399999999999998E-2</v>
      </c>
    </row>
    <row r="4299" spans="1:13" x14ac:dyDescent="0.25">
      <c r="A4299" s="105">
        <v>45344</v>
      </c>
      <c r="B4299" s="251" t="s">
        <v>71</v>
      </c>
      <c r="C4299" s="251">
        <v>5.4800000000000001E-2</v>
      </c>
      <c r="D4299" s="251">
        <v>5.6300000000000003E-2</v>
      </c>
      <c r="E4299" s="251">
        <v>5.8400000000000001E-2</v>
      </c>
      <c r="F4299" s="253">
        <v>5.6500003E-2</v>
      </c>
      <c r="I4299" s="251">
        <v>5.0700001418590497E-2</v>
      </c>
      <c r="J4299" s="251">
        <v>5.3100000000000001E-2</v>
      </c>
      <c r="K4299" s="251">
        <v>5.4899997999999998E-2</v>
      </c>
      <c r="L4299" s="251">
        <v>5.8200000000000002E-2</v>
      </c>
      <c r="M4299" s="253">
        <v>5.5E-2</v>
      </c>
    </row>
    <row r="4300" spans="1:13" x14ac:dyDescent="0.25">
      <c r="A4300" s="105">
        <v>45345</v>
      </c>
      <c r="B4300" s="251" t="s">
        <v>71</v>
      </c>
      <c r="C4300" s="251">
        <v>5.4199999999999998E-2</v>
      </c>
      <c r="D4300" s="251">
        <v>5.5599999999999997E-2</v>
      </c>
      <c r="E4300" s="251">
        <v>5.7700000000000001E-2</v>
      </c>
      <c r="F4300" s="253">
        <v>5.5800000000000002E-2</v>
      </c>
      <c r="I4300" s="251">
        <v>5.0100002437829902E-2</v>
      </c>
      <c r="J4300" s="251">
        <v>5.2699997999999998E-2</v>
      </c>
      <c r="K4300" s="251">
        <v>5.4300000000000001E-2</v>
      </c>
      <c r="L4300" s="251">
        <v>5.7500000000000002E-2</v>
      </c>
      <c r="M4300" s="253">
        <v>5.4399999999999997E-2</v>
      </c>
    </row>
    <row r="4301" spans="1:13" x14ac:dyDescent="0.25">
      <c r="A4301" s="105">
        <v>45348</v>
      </c>
      <c r="B4301" s="251" t="s">
        <v>71</v>
      </c>
      <c r="C4301" s="251">
        <v>5.4600000000000003E-2</v>
      </c>
      <c r="D4301" s="251">
        <v>5.6099999999999997E-2</v>
      </c>
      <c r="E4301" s="251">
        <v>5.8200000000000002E-2</v>
      </c>
      <c r="F4301" s="253">
        <v>5.6300000000000003E-2</v>
      </c>
      <c r="I4301" s="251">
        <v>5.0700001418590497E-2</v>
      </c>
      <c r="J4301" s="251">
        <v>5.3100000000000001E-2</v>
      </c>
      <c r="K4301" s="251">
        <v>5.4800000000000001E-2</v>
      </c>
      <c r="L4301" s="251">
        <v>5.8099999999999999E-2</v>
      </c>
      <c r="M4301" s="253">
        <v>5.4899997999999998E-2</v>
      </c>
    </row>
    <row r="4302" spans="1:13" x14ac:dyDescent="0.25">
      <c r="A4302" s="105">
        <v>45349</v>
      </c>
      <c r="B4302" s="251" t="s">
        <v>71</v>
      </c>
      <c r="C4302" s="251">
        <v>5.4800000000000001E-2</v>
      </c>
      <c r="D4302" s="251">
        <v>5.6300000000000003E-2</v>
      </c>
      <c r="E4302" s="251">
        <v>5.8599999999999999E-2</v>
      </c>
      <c r="F4302" s="253">
        <v>5.6599996999999999E-2</v>
      </c>
      <c r="I4302" s="251">
        <v>5.09999990463256E-2</v>
      </c>
      <c r="J4302" s="251">
        <v>5.33E-2</v>
      </c>
      <c r="K4302" s="251">
        <v>5.5E-2</v>
      </c>
      <c r="L4302" s="251">
        <v>5.8400000000000001E-2</v>
      </c>
      <c r="M4302" s="253">
        <v>5.5100000000000003E-2</v>
      </c>
    </row>
    <row r="4303" spans="1:13" x14ac:dyDescent="0.25">
      <c r="A4303" s="105">
        <v>45350</v>
      </c>
      <c r="B4303" s="251" t="s">
        <v>71</v>
      </c>
      <c r="C4303" s="251">
        <v>5.4699999999999999E-2</v>
      </c>
      <c r="D4303" s="251">
        <v>5.6099999999999997E-2</v>
      </c>
      <c r="E4303" s="251">
        <v>5.8400000000000001E-2</v>
      </c>
      <c r="F4303" s="253">
        <v>5.6399997E-2</v>
      </c>
      <c r="I4303" s="251">
        <v>5.0799999386072103E-2</v>
      </c>
      <c r="J4303" s="251">
        <v>5.3100000000000001E-2</v>
      </c>
      <c r="K4303" s="251">
        <v>5.4800000000000001E-2</v>
      </c>
      <c r="L4303" s="251">
        <v>5.8200000000000002E-2</v>
      </c>
      <c r="M4303" s="253">
        <v>5.4899997999999998E-2</v>
      </c>
    </row>
    <row r="4304" spans="1:13" x14ac:dyDescent="0.25">
      <c r="A4304" s="105">
        <v>45351</v>
      </c>
      <c r="B4304" s="251" t="s">
        <v>71</v>
      </c>
      <c r="C4304" s="251">
        <v>5.4399999999999997E-2</v>
      </c>
      <c r="D4304" s="251">
        <v>5.5899999999999998E-2</v>
      </c>
      <c r="E4304" s="251">
        <v>5.8200000000000002E-2</v>
      </c>
      <c r="F4304" s="253">
        <v>5.6199998000000001E-2</v>
      </c>
      <c r="I4304" s="251">
        <v>5.0500001758337E-2</v>
      </c>
      <c r="J4304" s="251">
        <v>5.2900000000000003E-2</v>
      </c>
      <c r="K4304" s="251">
        <v>5.4600000000000003E-2</v>
      </c>
      <c r="L4304" s="251">
        <v>5.8000002000000002E-2</v>
      </c>
      <c r="M4304" s="253">
        <v>5.4699999999999999E-2</v>
      </c>
    </row>
    <row r="4305" spans="1:13" x14ac:dyDescent="0.25">
      <c r="A4305" s="105">
        <v>45352</v>
      </c>
      <c r="B4305" s="251" t="s">
        <v>71</v>
      </c>
      <c r="C4305" s="251">
        <v>5.4199999999999998E-2</v>
      </c>
      <c r="D4305" s="251">
        <v>5.5599999999999997E-2</v>
      </c>
      <c r="E4305" s="251">
        <v>5.79E-2</v>
      </c>
      <c r="F4305" s="253">
        <v>5.5899999999999998E-2</v>
      </c>
      <c r="I4305" s="251">
        <v>5.0100002437829902E-2</v>
      </c>
      <c r="J4305" s="251">
        <v>5.2600003999999999E-2</v>
      </c>
      <c r="K4305" s="251">
        <v>5.4300000000000001E-2</v>
      </c>
      <c r="L4305" s="251">
        <v>5.7600002999999997E-2</v>
      </c>
      <c r="M4305" s="253">
        <v>5.4399999999999997E-2</v>
      </c>
    </row>
    <row r="4306" spans="1:13" x14ac:dyDescent="0.25">
      <c r="A4306" s="105">
        <v>45355</v>
      </c>
      <c r="B4306" s="251" t="s">
        <v>71</v>
      </c>
      <c r="C4306" s="251">
        <v>5.4600000000000003E-2</v>
      </c>
      <c r="D4306" s="251">
        <v>5.5800000000000002E-2</v>
      </c>
      <c r="E4306" s="251">
        <v>5.8200000000000002E-2</v>
      </c>
      <c r="F4306" s="253">
        <v>5.6199998000000001E-2</v>
      </c>
      <c r="I4306" s="251">
        <v>5.0300002098083399E-2</v>
      </c>
      <c r="J4306" s="251">
        <v>5.2900000000000003E-2</v>
      </c>
      <c r="K4306" s="251">
        <v>5.4399999999999997E-2</v>
      </c>
      <c r="L4306" s="251">
        <v>5.79E-2</v>
      </c>
      <c r="M4306" s="253">
        <v>5.4600000000000003E-2</v>
      </c>
    </row>
    <row r="4307" spans="1:13" x14ac:dyDescent="0.25">
      <c r="A4307" s="105">
        <v>45356</v>
      </c>
      <c r="B4307" s="251" t="s">
        <v>71</v>
      </c>
      <c r="C4307" s="251">
        <v>5.3900000000000003E-2</v>
      </c>
      <c r="D4307" s="251">
        <v>5.5E-2</v>
      </c>
      <c r="E4307" s="251">
        <v>5.7500000000000002E-2</v>
      </c>
      <c r="F4307" s="253">
        <v>5.5500000000000001E-2</v>
      </c>
      <c r="I4307" s="251">
        <v>5.0100002437829902E-2</v>
      </c>
      <c r="J4307" s="251">
        <v>5.2299999999999999E-2</v>
      </c>
      <c r="K4307" s="251">
        <v>5.3699999999999998E-2</v>
      </c>
      <c r="L4307" s="251">
        <v>5.7200000000000001E-2</v>
      </c>
      <c r="M4307" s="253">
        <v>5.3999999999999999E-2</v>
      </c>
    </row>
    <row r="4308" spans="1:13" x14ac:dyDescent="0.25">
      <c r="A4308" s="105">
        <v>45357</v>
      </c>
      <c r="B4308" s="251" t="s">
        <v>71</v>
      </c>
      <c r="C4308" s="251">
        <v>5.3400002000000002E-2</v>
      </c>
      <c r="D4308" s="251">
        <v>5.4699999999999999E-2</v>
      </c>
      <c r="E4308" s="251">
        <v>5.7099999999999998E-2</v>
      </c>
      <c r="F4308" s="253">
        <v>5.5100000000000003E-2</v>
      </c>
      <c r="I4308" s="251">
        <v>4.9300000071525497E-2</v>
      </c>
      <c r="J4308" s="251">
        <v>5.1799998E-2</v>
      </c>
      <c r="K4308" s="251">
        <v>5.3400002000000002E-2</v>
      </c>
      <c r="L4308" s="251">
        <v>5.6799996999999998E-2</v>
      </c>
      <c r="M4308" s="253">
        <v>5.3600002000000001E-2</v>
      </c>
    </row>
    <row r="4309" spans="1:13" x14ac:dyDescent="0.25">
      <c r="A4309" s="105">
        <v>45358</v>
      </c>
      <c r="B4309" s="251" t="s">
        <v>71</v>
      </c>
      <c r="C4309" s="251">
        <v>5.3499999999999999E-2</v>
      </c>
      <c r="D4309" s="251">
        <v>5.4699999999999999E-2</v>
      </c>
      <c r="E4309" s="251">
        <v>5.7200000000000001E-2</v>
      </c>
      <c r="F4309" s="253">
        <v>5.5100000000000003E-2</v>
      </c>
      <c r="I4309" s="251">
        <v>4.9300000071525497E-2</v>
      </c>
      <c r="J4309" s="251">
        <v>5.1900000000000002E-2</v>
      </c>
      <c r="K4309" s="251">
        <v>5.3400002000000002E-2</v>
      </c>
      <c r="L4309" s="251">
        <v>5.6799996999999998E-2</v>
      </c>
      <c r="M4309" s="253">
        <v>5.3600002000000001E-2</v>
      </c>
    </row>
    <row r="4310" spans="1:13" x14ac:dyDescent="0.25">
      <c r="A4310" s="105">
        <v>45359</v>
      </c>
      <c r="B4310" s="251" t="s">
        <v>71</v>
      </c>
      <c r="C4310" s="251">
        <v>5.3400002000000002E-2</v>
      </c>
      <c r="D4310" s="251">
        <v>5.4800000000000001E-2</v>
      </c>
      <c r="E4310" s="251">
        <v>5.7200000000000001E-2</v>
      </c>
      <c r="F4310" s="253">
        <v>5.5100000000000003E-2</v>
      </c>
      <c r="I4310" s="251">
        <v>4.9300000071525497E-2</v>
      </c>
      <c r="J4310" s="251">
        <v>5.1799998E-2</v>
      </c>
      <c r="K4310" s="251">
        <v>5.3499999999999999E-2</v>
      </c>
      <c r="L4310" s="251">
        <v>5.6799996999999998E-2</v>
      </c>
      <c r="M4310" s="253">
        <v>5.3600002000000001E-2</v>
      </c>
    </row>
    <row r="4311" spans="1:13" x14ac:dyDescent="0.25">
      <c r="A4311" s="105">
        <v>45362</v>
      </c>
      <c r="B4311" s="251" t="s">
        <v>71</v>
      </c>
      <c r="C4311" s="251">
        <v>5.3600002000000001E-2</v>
      </c>
      <c r="D4311" s="251">
        <v>5.4899997999999998E-2</v>
      </c>
      <c r="E4311" s="251">
        <v>5.7299999999999997E-2</v>
      </c>
      <c r="F4311" s="253">
        <v>5.5300000000000002E-2</v>
      </c>
      <c r="I4311" s="251">
        <v>4.9400001764297402E-2</v>
      </c>
      <c r="J4311" s="251">
        <v>5.1900000000000002E-2</v>
      </c>
      <c r="K4311" s="251">
        <v>5.3499999999999999E-2</v>
      </c>
      <c r="L4311" s="251">
        <v>5.6900001999999998E-2</v>
      </c>
      <c r="M4311" s="253">
        <v>5.3699999999999998E-2</v>
      </c>
    </row>
    <row r="4312" spans="1:13" x14ac:dyDescent="0.25">
      <c r="A4312" s="105">
        <v>45363</v>
      </c>
      <c r="B4312" s="251" t="s">
        <v>71</v>
      </c>
      <c r="C4312" s="251">
        <v>5.3800000000000001E-2</v>
      </c>
      <c r="D4312" s="251">
        <v>5.5100000000000003E-2</v>
      </c>
      <c r="E4312" s="251">
        <v>5.7500000000000002E-2</v>
      </c>
      <c r="F4312" s="253">
        <v>5.5500000000000001E-2</v>
      </c>
      <c r="I4312" s="251">
        <v>4.9600001424551003E-2</v>
      </c>
      <c r="J4312" s="251">
        <v>5.21E-2</v>
      </c>
      <c r="K4312" s="251">
        <v>5.3699999999999998E-2</v>
      </c>
      <c r="L4312" s="251">
        <v>5.7099999999999998E-2</v>
      </c>
      <c r="M4312" s="253">
        <v>5.3900000000000003E-2</v>
      </c>
    </row>
    <row r="4313" spans="1:13" x14ac:dyDescent="0.25">
      <c r="A4313" s="105">
        <v>45364</v>
      </c>
      <c r="B4313" s="251" t="s">
        <v>71</v>
      </c>
      <c r="C4313" s="251">
        <v>5.4100000000000002E-2</v>
      </c>
      <c r="D4313" s="251">
        <v>5.5300000000000002E-2</v>
      </c>
      <c r="E4313" s="251">
        <v>5.7800002000000003E-2</v>
      </c>
      <c r="F4313" s="253">
        <v>5.57E-2</v>
      </c>
      <c r="I4313" s="251">
        <v>4.9899999052286099E-2</v>
      </c>
      <c r="J4313" s="251">
        <v>5.2299999999999999E-2</v>
      </c>
      <c r="K4313" s="251">
        <v>5.3999999999999999E-2</v>
      </c>
      <c r="L4313" s="251">
        <v>5.74E-2</v>
      </c>
      <c r="M4313" s="253">
        <v>5.4100000000000002E-2</v>
      </c>
    </row>
    <row r="4314" spans="1:13" x14ac:dyDescent="0.25">
      <c r="A4314" s="105">
        <v>45365</v>
      </c>
      <c r="B4314" s="251" t="s">
        <v>71</v>
      </c>
      <c r="C4314" s="251">
        <v>5.5E-2</v>
      </c>
      <c r="D4314" s="251">
        <v>5.6199998000000001E-2</v>
      </c>
      <c r="E4314" s="251">
        <v>5.8500000000000003E-2</v>
      </c>
      <c r="F4314" s="253">
        <v>5.6599996999999999E-2</v>
      </c>
      <c r="I4314" s="251">
        <v>5.0700001418590497E-2</v>
      </c>
      <c r="J4314" s="251">
        <v>5.3200003000000003E-2</v>
      </c>
      <c r="K4314" s="251">
        <v>5.4899997999999998E-2</v>
      </c>
      <c r="L4314" s="251">
        <v>5.8200000000000002E-2</v>
      </c>
      <c r="M4314" s="253">
        <v>5.5E-2</v>
      </c>
    </row>
    <row r="4315" spans="1:13" x14ac:dyDescent="0.25">
      <c r="A4315" s="105">
        <v>45366</v>
      </c>
      <c r="B4315" s="251" t="s">
        <v>71</v>
      </c>
      <c r="C4315" s="251">
        <v>5.4899997999999998E-2</v>
      </c>
      <c r="D4315" s="251">
        <v>5.5999998000000002E-2</v>
      </c>
      <c r="E4315" s="251">
        <v>5.8299999999999998E-2</v>
      </c>
      <c r="F4315" s="253">
        <v>5.6399997E-2</v>
      </c>
      <c r="I4315" s="251">
        <v>5.0500001758337E-2</v>
      </c>
      <c r="J4315" s="251">
        <v>5.3100000000000001E-2</v>
      </c>
      <c r="K4315" s="251">
        <v>5.4699999999999999E-2</v>
      </c>
      <c r="L4315" s="251">
        <v>5.8000002000000002E-2</v>
      </c>
      <c r="M4315" s="253">
        <v>5.4800000000000001E-2</v>
      </c>
    </row>
    <row r="4316" spans="1:13" x14ac:dyDescent="0.25">
      <c r="A4316" s="105">
        <v>45369</v>
      </c>
      <c r="B4316" s="251" t="s">
        <v>71</v>
      </c>
      <c r="C4316" s="251">
        <v>5.5100000000000003E-2</v>
      </c>
      <c r="D4316" s="251">
        <v>5.6300000000000003E-2</v>
      </c>
      <c r="E4316" s="251">
        <v>5.8599999999999999E-2</v>
      </c>
      <c r="F4316" s="253">
        <v>5.6700001999999999E-2</v>
      </c>
      <c r="I4316" s="251">
        <v>5.0500001758337E-2</v>
      </c>
      <c r="J4316" s="251">
        <v>5.3400002000000002E-2</v>
      </c>
      <c r="K4316" s="251">
        <v>5.4899997999999998E-2</v>
      </c>
      <c r="L4316" s="251">
        <v>5.8299999999999998E-2</v>
      </c>
      <c r="M4316" s="253">
        <v>5.5100000000000003E-2</v>
      </c>
    </row>
    <row r="4317" spans="1:13" x14ac:dyDescent="0.25">
      <c r="A4317" s="105">
        <v>45370</v>
      </c>
      <c r="B4317" s="251" t="s">
        <v>71</v>
      </c>
      <c r="C4317" s="251">
        <v>5.4800000000000001E-2</v>
      </c>
      <c r="D4317" s="251">
        <v>5.6099999999999997E-2</v>
      </c>
      <c r="E4317" s="251">
        <v>5.8299999999999998E-2</v>
      </c>
      <c r="F4317" s="253">
        <v>5.6399997E-2</v>
      </c>
      <c r="I4317" s="251">
        <v>5.0400000065565102E-2</v>
      </c>
      <c r="J4317" s="251">
        <v>5.3100000000000001E-2</v>
      </c>
      <c r="K4317" s="251">
        <v>5.4699999999999999E-2</v>
      </c>
      <c r="L4317" s="251">
        <v>5.8000002000000002E-2</v>
      </c>
      <c r="M4317" s="253">
        <v>5.4800000000000001E-2</v>
      </c>
    </row>
    <row r="4318" spans="1:13" x14ac:dyDescent="0.25">
      <c r="A4318" s="105">
        <v>45371</v>
      </c>
      <c r="B4318" s="251" t="s">
        <v>71</v>
      </c>
      <c r="C4318" s="251">
        <v>5.5E-2</v>
      </c>
      <c r="D4318" s="251">
        <v>5.6300000000000003E-2</v>
      </c>
      <c r="E4318" s="251">
        <v>5.8599999999999999E-2</v>
      </c>
      <c r="F4318" s="253">
        <v>5.6599996999999999E-2</v>
      </c>
      <c r="I4318" s="251">
        <v>5.0900001078844001E-2</v>
      </c>
      <c r="J4318" s="251">
        <v>5.3400002000000002E-2</v>
      </c>
      <c r="K4318" s="251">
        <v>5.5E-2</v>
      </c>
      <c r="L4318" s="251">
        <v>5.8299999999999998E-2</v>
      </c>
      <c r="M4318" s="253">
        <v>5.5100000000000003E-2</v>
      </c>
    </row>
    <row r="4319" spans="1:13" x14ac:dyDescent="0.25">
      <c r="A4319" s="105">
        <v>45372</v>
      </c>
      <c r="B4319" s="251" t="s">
        <v>71</v>
      </c>
      <c r="C4319" s="251">
        <v>5.4699999999999999E-2</v>
      </c>
      <c r="D4319" s="251">
        <v>5.5999998000000002E-2</v>
      </c>
      <c r="E4319" s="251">
        <v>5.8299999999999998E-2</v>
      </c>
      <c r="F4319" s="253">
        <v>5.6300000000000003E-2</v>
      </c>
      <c r="I4319" s="251">
        <v>5.0599999725818599E-2</v>
      </c>
      <c r="J4319" s="251">
        <v>5.3100000000000001E-2</v>
      </c>
      <c r="K4319" s="251">
        <v>5.4699999999999999E-2</v>
      </c>
      <c r="L4319" s="251">
        <v>5.8000002000000002E-2</v>
      </c>
      <c r="M4319" s="253">
        <v>5.4800000000000001E-2</v>
      </c>
    </row>
    <row r="4320" spans="1:13" x14ac:dyDescent="0.25">
      <c r="A4320" s="105">
        <v>45373</v>
      </c>
      <c r="B4320" s="251" t="s">
        <v>71</v>
      </c>
      <c r="C4320" s="251">
        <v>5.4100000000000002E-2</v>
      </c>
      <c r="D4320" s="251">
        <v>5.5500000000000001E-2</v>
      </c>
      <c r="E4320" s="251">
        <v>5.7800002000000003E-2</v>
      </c>
      <c r="F4320" s="253">
        <v>5.5800000000000002E-2</v>
      </c>
      <c r="I4320" s="251">
        <v>5.0100002437829902E-2</v>
      </c>
      <c r="J4320" s="251">
        <v>5.2499999999999998E-2</v>
      </c>
      <c r="K4320" s="251">
        <v>5.4199999999999998E-2</v>
      </c>
      <c r="L4320" s="251">
        <v>5.7500000000000002E-2</v>
      </c>
      <c r="M4320" s="253">
        <v>5.4300000000000001E-2</v>
      </c>
    </row>
    <row r="4321" spans="1:13" x14ac:dyDescent="0.25">
      <c r="A4321" s="105">
        <v>45376</v>
      </c>
      <c r="B4321" s="251" t="s">
        <v>71</v>
      </c>
      <c r="C4321" s="251">
        <v>5.4600000000000003E-2</v>
      </c>
      <c r="D4321" s="251">
        <v>5.5899999999999998E-2</v>
      </c>
      <c r="E4321" s="251">
        <v>5.8099999999999999E-2</v>
      </c>
      <c r="F4321" s="253">
        <v>5.6199998000000001E-2</v>
      </c>
      <c r="I4321" s="251">
        <v>5.0500001758337E-2</v>
      </c>
      <c r="J4321" s="251">
        <v>5.2900000000000003E-2</v>
      </c>
      <c r="K4321" s="251">
        <v>5.4600000000000003E-2</v>
      </c>
      <c r="L4321" s="251">
        <v>5.7800002000000003E-2</v>
      </c>
      <c r="M4321" s="253">
        <v>5.4699999999999999E-2</v>
      </c>
    </row>
    <row r="4322" spans="1:13" x14ac:dyDescent="0.25">
      <c r="A4322" s="105">
        <v>45377</v>
      </c>
      <c r="B4322" s="251" t="s">
        <v>71</v>
      </c>
      <c r="C4322" s="251">
        <v>5.4399999999999997E-2</v>
      </c>
      <c r="D4322" s="251">
        <v>5.57E-2</v>
      </c>
      <c r="E4322" s="251">
        <v>5.8000002000000002E-2</v>
      </c>
      <c r="F4322" s="253">
        <v>5.5999998000000002E-2</v>
      </c>
      <c r="I4322" s="251">
        <v>5.0300002098083399E-2</v>
      </c>
      <c r="J4322" s="251">
        <v>5.2699997999999998E-2</v>
      </c>
      <c r="K4322" s="251">
        <v>5.4399999999999997E-2</v>
      </c>
      <c r="L4322" s="251">
        <v>5.7700000000000001E-2</v>
      </c>
      <c r="M4322" s="253">
        <v>5.45E-2</v>
      </c>
    </row>
    <row r="4323" spans="1:13" x14ac:dyDescent="0.25">
      <c r="A4323" s="105">
        <v>45378</v>
      </c>
      <c r="B4323" s="251" t="s">
        <v>71</v>
      </c>
      <c r="C4323" s="251">
        <v>5.4100000000000002E-2</v>
      </c>
      <c r="D4323" s="251">
        <v>5.5300000000000002E-2</v>
      </c>
      <c r="E4323" s="251">
        <v>5.7600002999999997E-2</v>
      </c>
      <c r="F4323" s="253">
        <v>5.57E-2</v>
      </c>
      <c r="I4323" s="251">
        <v>5.0000000745057997E-2</v>
      </c>
      <c r="J4323" s="251">
        <v>5.2499999999999998E-2</v>
      </c>
      <c r="K4323" s="251">
        <v>5.4100000000000002E-2</v>
      </c>
      <c r="L4323" s="251">
        <v>5.74E-2</v>
      </c>
      <c r="M4323" s="253">
        <v>5.4199999999999998E-2</v>
      </c>
    </row>
    <row r="4324" spans="1:13" x14ac:dyDescent="0.25">
      <c r="A4324" s="105">
        <v>45379</v>
      </c>
      <c r="B4324" s="251" t="s">
        <v>71</v>
      </c>
      <c r="C4324" s="251">
        <v>5.3800000000000001E-2</v>
      </c>
      <c r="D4324" s="251">
        <v>5.5E-2</v>
      </c>
      <c r="E4324" s="251">
        <v>5.7200000000000001E-2</v>
      </c>
      <c r="F4324" s="253">
        <v>5.5300000000000002E-2</v>
      </c>
      <c r="I4324" s="251">
        <v>4.9699999392032602E-2</v>
      </c>
      <c r="J4324" s="251">
        <v>5.21E-2</v>
      </c>
      <c r="K4324" s="251">
        <v>5.3699999999999998E-2</v>
      </c>
      <c r="L4324" s="251">
        <v>5.6999995999999997E-2</v>
      </c>
      <c r="M4324" s="253">
        <v>5.3800000000000001E-2</v>
      </c>
    </row>
    <row r="4325" spans="1:13" x14ac:dyDescent="0.25">
      <c r="A4325" s="105">
        <v>45383</v>
      </c>
      <c r="B4325" s="251" t="s">
        <v>71</v>
      </c>
      <c r="C4325" s="251">
        <v>5.5100000000000003E-2</v>
      </c>
      <c r="D4325" s="251">
        <v>5.6199998000000001E-2</v>
      </c>
      <c r="E4325" s="251">
        <v>5.8400000000000001E-2</v>
      </c>
      <c r="F4325" s="253">
        <v>5.6599996999999999E-2</v>
      </c>
      <c r="I4325" s="251">
        <v>5.0900001078844001E-2</v>
      </c>
      <c r="J4325" s="251">
        <v>5.33E-2</v>
      </c>
      <c r="K4325" s="251">
        <v>5.5E-2</v>
      </c>
      <c r="L4325" s="251">
        <v>5.8200000000000002E-2</v>
      </c>
      <c r="M4325" s="253">
        <v>5.5100000000000003E-2</v>
      </c>
    </row>
    <row r="4326" spans="1:13" x14ac:dyDescent="0.25">
      <c r="A4326" s="105">
        <v>45384</v>
      </c>
      <c r="B4326" s="251" t="s">
        <v>71</v>
      </c>
      <c r="C4326" s="251">
        <v>5.5500000000000001E-2</v>
      </c>
      <c r="D4326" s="251">
        <v>5.6599996999999999E-2</v>
      </c>
      <c r="E4326" s="251">
        <v>5.8900000000000001E-2</v>
      </c>
      <c r="F4326" s="253">
        <v>5.6999995999999997E-2</v>
      </c>
      <c r="I4326" s="251">
        <v>5.1300000399351099E-2</v>
      </c>
      <c r="J4326" s="251">
        <v>5.3699999999999998E-2</v>
      </c>
      <c r="K4326" s="251">
        <v>5.5399999999999998E-2</v>
      </c>
      <c r="L4326" s="251">
        <v>5.8700000000000002E-2</v>
      </c>
      <c r="M4326" s="253">
        <v>5.5500000000000001E-2</v>
      </c>
    </row>
    <row r="4327" spans="1:13" x14ac:dyDescent="0.25">
      <c r="A4327" s="105">
        <v>45385</v>
      </c>
      <c r="B4327" s="251" t="s">
        <v>71</v>
      </c>
      <c r="C4327" s="251">
        <v>5.5399999999999998E-2</v>
      </c>
      <c r="D4327" s="251">
        <v>5.6500003E-2</v>
      </c>
      <c r="E4327" s="251">
        <v>5.8700000000000002E-2</v>
      </c>
      <c r="F4327" s="253">
        <v>5.6900001999999998E-2</v>
      </c>
      <c r="I4327" s="251">
        <v>5.1199998706579201E-2</v>
      </c>
      <c r="J4327" s="251">
        <v>5.3600002000000001E-2</v>
      </c>
      <c r="K4327" s="251">
        <v>5.5199999999999999E-2</v>
      </c>
      <c r="L4327" s="251">
        <v>5.8500000000000003E-2</v>
      </c>
      <c r="M4327" s="253">
        <v>5.5399999999999998E-2</v>
      </c>
    </row>
    <row r="4328" spans="1:13" x14ac:dyDescent="0.25">
      <c r="A4328" s="105">
        <v>45386</v>
      </c>
      <c r="B4328" s="251" t="s">
        <v>71</v>
      </c>
      <c r="C4328" s="251">
        <v>5.5E-2</v>
      </c>
      <c r="D4328" s="251">
        <v>5.6099999999999997E-2</v>
      </c>
      <c r="E4328" s="251">
        <v>5.8400000000000001E-2</v>
      </c>
      <c r="F4328" s="253">
        <v>5.6500003E-2</v>
      </c>
      <c r="I4328" s="251">
        <v>5.0799999386072103E-2</v>
      </c>
      <c r="J4328" s="251">
        <v>5.3200003000000003E-2</v>
      </c>
      <c r="K4328" s="251">
        <v>5.4800000000000001E-2</v>
      </c>
      <c r="L4328" s="251">
        <v>5.8200000000000002E-2</v>
      </c>
      <c r="M4328" s="253">
        <v>5.5E-2</v>
      </c>
    </row>
    <row r="4329" spans="1:13" x14ac:dyDescent="0.25">
      <c r="A4329" s="105">
        <v>45387</v>
      </c>
      <c r="B4329" s="251" t="s">
        <v>71</v>
      </c>
      <c r="C4329" s="251">
        <v>5.5599999999999997E-2</v>
      </c>
      <c r="D4329" s="251">
        <v>5.6700001999999999E-2</v>
      </c>
      <c r="E4329" s="251">
        <v>5.8999999999999997E-2</v>
      </c>
      <c r="F4329" s="253">
        <v>5.7099999999999998E-2</v>
      </c>
      <c r="I4329" s="251">
        <v>5.1599998027086202E-2</v>
      </c>
      <c r="J4329" s="251">
        <v>5.3900000000000003E-2</v>
      </c>
      <c r="K4329" s="251">
        <v>5.5500000000000001E-2</v>
      </c>
      <c r="L4329" s="251">
        <v>5.8799999999999998E-2</v>
      </c>
      <c r="M4329" s="253">
        <v>5.5599999999999997E-2</v>
      </c>
    </row>
    <row r="4330" spans="1:13" x14ac:dyDescent="0.25">
      <c r="A4330" s="105">
        <v>45390</v>
      </c>
      <c r="B4330" s="251" t="s">
        <v>71</v>
      </c>
      <c r="C4330" s="251">
        <v>5.57E-2</v>
      </c>
      <c r="D4330" s="251">
        <v>5.6799996999999998E-2</v>
      </c>
      <c r="E4330" s="251">
        <v>5.8900000000000001E-2</v>
      </c>
      <c r="F4330" s="253">
        <v>5.7099999999999998E-2</v>
      </c>
      <c r="I4330" s="251">
        <v>5.1599998027086202E-2</v>
      </c>
      <c r="J4330" s="251">
        <v>5.3900000000000003E-2</v>
      </c>
      <c r="K4330" s="251">
        <v>5.5500000000000001E-2</v>
      </c>
      <c r="L4330" s="251">
        <v>5.8799999999999998E-2</v>
      </c>
      <c r="M4330" s="253">
        <v>5.5599999999999997E-2</v>
      </c>
    </row>
    <row r="4331" spans="1:13" x14ac:dyDescent="0.25">
      <c r="A4331" s="105">
        <v>45391</v>
      </c>
      <c r="B4331" s="251" t="s">
        <v>71</v>
      </c>
      <c r="C4331" s="251">
        <v>5.5E-2</v>
      </c>
      <c r="D4331" s="251">
        <v>5.6199998000000001E-2</v>
      </c>
      <c r="E4331" s="251">
        <v>5.8099999999999999E-2</v>
      </c>
      <c r="F4331" s="253">
        <v>5.6399997E-2</v>
      </c>
      <c r="I4331" s="251">
        <v>5.09999990463256E-2</v>
      </c>
      <c r="J4331" s="251">
        <v>5.33E-2</v>
      </c>
      <c r="K4331" s="251">
        <v>5.4899997999999998E-2</v>
      </c>
      <c r="L4331" s="251">
        <v>5.8000002000000002E-2</v>
      </c>
      <c r="M4331" s="253">
        <v>5.5E-2</v>
      </c>
    </row>
    <row r="4332" spans="1:13" x14ac:dyDescent="0.25">
      <c r="A4332" s="105">
        <v>45392</v>
      </c>
      <c r="B4332" s="251" t="s">
        <v>71</v>
      </c>
      <c r="C4332" s="251">
        <v>5.6399997E-2</v>
      </c>
      <c r="D4332" s="251">
        <v>5.7500000000000002E-2</v>
      </c>
      <c r="E4332" s="251">
        <v>5.9499997999999998E-2</v>
      </c>
      <c r="F4332" s="253">
        <v>5.7800002000000003E-2</v>
      </c>
      <c r="I4332" s="251">
        <v>5.2399996668100302E-2</v>
      </c>
      <c r="J4332" s="251">
        <v>5.4699999999999999E-2</v>
      </c>
      <c r="K4332" s="251">
        <v>5.6300000000000003E-2</v>
      </c>
      <c r="L4332" s="251">
        <v>5.9499997999999998E-2</v>
      </c>
      <c r="M4332" s="253">
        <v>5.6399997E-2</v>
      </c>
    </row>
    <row r="4333" spans="1:13" x14ac:dyDescent="0.25">
      <c r="A4333" s="105">
        <v>45393</v>
      </c>
      <c r="B4333" s="251" t="s">
        <v>71</v>
      </c>
      <c r="C4333" s="251">
        <v>5.6500003E-2</v>
      </c>
      <c r="D4333" s="251">
        <v>5.7700000000000001E-2</v>
      </c>
      <c r="E4333" s="251">
        <v>5.9799999999999999E-2</v>
      </c>
      <c r="F4333" s="253">
        <v>5.8000002000000002E-2</v>
      </c>
      <c r="I4333" s="251">
        <v>5.2699998021125703E-2</v>
      </c>
      <c r="J4333" s="251">
        <v>5.4800000000000001E-2</v>
      </c>
      <c r="K4333" s="251">
        <v>5.6500003E-2</v>
      </c>
      <c r="L4333" s="251">
        <v>5.9699996999999998E-2</v>
      </c>
      <c r="M4333" s="253">
        <v>5.6599996999999999E-2</v>
      </c>
    </row>
    <row r="4334" spans="1:13" x14ac:dyDescent="0.25">
      <c r="A4334" s="105">
        <v>45394</v>
      </c>
      <c r="B4334" s="251" t="s">
        <v>71</v>
      </c>
      <c r="C4334" s="251">
        <v>5.5999998000000002E-2</v>
      </c>
      <c r="D4334" s="251">
        <v>5.7299999999999997E-2</v>
      </c>
      <c r="E4334" s="251">
        <v>5.9499997999999998E-2</v>
      </c>
      <c r="F4334" s="253">
        <v>5.7600002999999997E-2</v>
      </c>
      <c r="I4334" s="251">
        <v>5.2199997007846798E-2</v>
      </c>
      <c r="J4334" s="251">
        <v>5.4399999999999997E-2</v>
      </c>
      <c r="K4334" s="251">
        <v>5.5999998000000002E-2</v>
      </c>
      <c r="L4334" s="251">
        <v>5.9499997999999998E-2</v>
      </c>
      <c r="M4334" s="253">
        <v>5.6199998000000001E-2</v>
      </c>
    </row>
    <row r="4335" spans="1:13" x14ac:dyDescent="0.25">
      <c r="A4335" s="105">
        <v>45397</v>
      </c>
      <c r="B4335" s="251" t="s">
        <v>71</v>
      </c>
      <c r="C4335" s="251">
        <v>5.74E-2</v>
      </c>
      <c r="D4335" s="251">
        <v>5.8700000000000002E-2</v>
      </c>
      <c r="E4335" s="251">
        <v>6.0900003000000001E-2</v>
      </c>
      <c r="F4335" s="253">
        <v>5.8999999999999997E-2</v>
      </c>
      <c r="I4335" s="251">
        <v>5.3700000047683702E-2</v>
      </c>
      <c r="J4335" s="251">
        <v>5.57E-2</v>
      </c>
      <c r="K4335" s="251">
        <v>5.7500000000000002E-2</v>
      </c>
      <c r="L4335" s="251">
        <v>6.0900003000000001E-2</v>
      </c>
      <c r="M4335" s="253">
        <v>5.7600002999999997E-2</v>
      </c>
    </row>
    <row r="4336" spans="1:13" x14ac:dyDescent="0.25">
      <c r="A4336" s="105">
        <v>45398</v>
      </c>
      <c r="B4336" s="251" t="s">
        <v>71</v>
      </c>
      <c r="C4336" s="251">
        <v>5.7800002000000003E-2</v>
      </c>
      <c r="D4336" s="251">
        <v>5.91E-2</v>
      </c>
      <c r="E4336" s="251">
        <v>6.1300001999999999E-2</v>
      </c>
      <c r="F4336" s="253">
        <v>5.9400000000000001E-2</v>
      </c>
      <c r="I4336" s="251">
        <v>5.4000001400709097E-2</v>
      </c>
      <c r="J4336" s="251">
        <v>5.6199998000000001E-2</v>
      </c>
      <c r="K4336" s="251">
        <v>5.79E-2</v>
      </c>
      <c r="L4336" s="251">
        <v>6.1300001999999999E-2</v>
      </c>
      <c r="M4336" s="253">
        <v>5.8099999999999999E-2</v>
      </c>
    </row>
    <row r="4337" spans="1:13" x14ac:dyDescent="0.25">
      <c r="A4337" s="105">
        <v>45399</v>
      </c>
      <c r="B4337" s="251" t="s">
        <v>71</v>
      </c>
      <c r="C4337" s="251">
        <f>AVERAGE(C4336,C4338)</f>
        <v>5.7800002000000003E-2</v>
      </c>
      <c r="D4337" s="251">
        <f>AVERAGE(D4336,D4338)</f>
        <v>5.9049999999999998E-2</v>
      </c>
      <c r="E4337" s="251">
        <f>AVERAGE(E4336,E4338)</f>
        <v>6.1250000999999998E-2</v>
      </c>
      <c r="F4337" s="253">
        <f>AVERAGE(F4336,F4338)</f>
        <v>5.9349999000000001E-2</v>
      </c>
      <c r="I4337" s="251">
        <f t="shared" ref="I4337:M4337" si="127">AVERAGE(I4336,I4338)</f>
        <v>5.4000001400709097E-2</v>
      </c>
      <c r="J4337" s="251">
        <f t="shared" si="127"/>
        <v>5.6099997999999998E-2</v>
      </c>
      <c r="K4337" s="251">
        <f t="shared" si="127"/>
        <v>5.7800000000000004E-2</v>
      </c>
      <c r="L4337" s="251">
        <f t="shared" si="127"/>
        <v>6.1200002000000003E-2</v>
      </c>
      <c r="M4337" s="253">
        <f t="shared" si="127"/>
        <v>5.7999999999999996E-2</v>
      </c>
    </row>
    <row r="4338" spans="1:13" x14ac:dyDescent="0.25">
      <c r="A4338" s="105">
        <v>45400</v>
      </c>
      <c r="B4338" s="251" t="s">
        <v>71</v>
      </c>
      <c r="C4338" s="251">
        <v>5.7800002000000003E-2</v>
      </c>
      <c r="D4338" s="251">
        <v>5.8999999999999997E-2</v>
      </c>
      <c r="E4338" s="251">
        <v>6.1199999999999997E-2</v>
      </c>
      <c r="F4338" s="253">
        <v>5.9299998E-2</v>
      </c>
      <c r="I4338" s="251">
        <v>5.4000001400709097E-2</v>
      </c>
      <c r="J4338" s="251">
        <v>5.5999998000000002E-2</v>
      </c>
      <c r="K4338" s="251">
        <v>5.7700000000000001E-2</v>
      </c>
      <c r="L4338" s="251">
        <v>6.1100002E-2</v>
      </c>
      <c r="M4338" s="253">
        <v>5.79E-2</v>
      </c>
    </row>
    <row r="4339" spans="1:13" x14ac:dyDescent="0.25">
      <c r="A4339" s="105">
        <v>45401</v>
      </c>
      <c r="B4339" s="251" t="s">
        <v>71</v>
      </c>
      <c r="C4339" s="251">
        <v>5.74E-2</v>
      </c>
      <c r="D4339" s="251">
        <v>5.8500000000000003E-2</v>
      </c>
      <c r="E4339" s="251">
        <v>6.08E-2</v>
      </c>
      <c r="F4339" s="253">
        <v>5.8900000000000001E-2</v>
      </c>
      <c r="I4339" s="251">
        <v>5.3500000387430101E-2</v>
      </c>
      <c r="J4339" s="251">
        <v>5.57E-2</v>
      </c>
      <c r="K4339" s="251">
        <v>5.7299999999999997E-2</v>
      </c>
      <c r="L4339" s="251">
        <v>6.08E-2</v>
      </c>
      <c r="M4339" s="253">
        <v>5.7500000000000002E-2</v>
      </c>
    </row>
    <row r="4340" spans="1:13" x14ac:dyDescent="0.25">
      <c r="A4340" s="105">
        <v>45404</v>
      </c>
      <c r="B4340" s="251" t="s">
        <v>71</v>
      </c>
      <c r="C4340" s="251">
        <v>5.7500000000000002E-2</v>
      </c>
      <c r="D4340" s="251">
        <v>5.8700000000000002E-2</v>
      </c>
      <c r="E4340" s="251">
        <v>6.0899999999999996E-2</v>
      </c>
      <c r="F4340" s="253">
        <v>5.9000000000000004E-2</v>
      </c>
      <c r="I4340" s="251">
        <v>5.3499999999999999E-2</v>
      </c>
      <c r="J4340" s="251">
        <v>5.5800000000000002E-2</v>
      </c>
      <c r="K4340" s="251">
        <v>5.7500000000000002E-2</v>
      </c>
      <c r="L4340" s="251">
        <v>6.08E-2</v>
      </c>
      <c r="M4340" s="253">
        <v>5.7599999999999998E-2</v>
      </c>
    </row>
    <row r="4341" spans="1:13" x14ac:dyDescent="0.25">
      <c r="A4341" s="105">
        <v>45405</v>
      </c>
      <c r="B4341" s="251" t="s">
        <v>71</v>
      </c>
      <c r="C4341" s="251">
        <v>5.7299999999999997E-2</v>
      </c>
      <c r="D4341" s="251">
        <v>5.8500000000000003E-2</v>
      </c>
      <c r="E4341" s="251">
        <v>6.08E-2</v>
      </c>
      <c r="F4341" s="253">
        <v>5.8900000000000001E-2</v>
      </c>
      <c r="I4341" s="251">
        <v>5.3400000000000003E-2</v>
      </c>
      <c r="J4341" s="251">
        <v>5.5599999999999997E-2</v>
      </c>
      <c r="K4341" s="251">
        <v>5.7200000000000001E-2</v>
      </c>
      <c r="L4341" s="251">
        <v>6.0699999999999997E-2</v>
      </c>
      <c r="M4341" s="253">
        <v>5.74E-2</v>
      </c>
    </row>
    <row r="4342" spans="1:13" x14ac:dyDescent="0.25">
      <c r="A4342" s="105">
        <v>45406</v>
      </c>
      <c r="B4342" s="251" t="s">
        <v>71</v>
      </c>
      <c r="C4342" s="251">
        <v>5.79E-2</v>
      </c>
      <c r="D4342" s="251">
        <v>5.9200000000000003E-2</v>
      </c>
      <c r="E4342" s="251">
        <v>6.1400000000000003E-2</v>
      </c>
      <c r="F4342" s="253">
        <v>5.9499999999999997E-2</v>
      </c>
      <c r="I4342" s="251">
        <v>5.4100000000000002E-2</v>
      </c>
      <c r="J4342" s="251">
        <v>5.62E-2</v>
      </c>
      <c r="K4342" s="251">
        <v>5.79E-2</v>
      </c>
      <c r="L4342" s="251">
        <v>6.13E-2</v>
      </c>
      <c r="M4342" s="253">
        <v>5.8099999999999999E-2</v>
      </c>
    </row>
    <row r="4343" spans="1:13" x14ac:dyDescent="0.25">
      <c r="A4343" s="105">
        <v>45407</v>
      </c>
      <c r="B4343" s="251" t="s">
        <v>71</v>
      </c>
      <c r="C4343" s="251">
        <v>5.8299999999999998E-2</v>
      </c>
      <c r="D4343" s="251">
        <v>5.96E-2</v>
      </c>
      <c r="E4343" s="251">
        <v>6.1800000000000001E-2</v>
      </c>
      <c r="F4343" s="253">
        <v>5.9900000000000002E-2</v>
      </c>
      <c r="I4343" s="251">
        <v>5.45E-2</v>
      </c>
      <c r="J4343" s="251">
        <v>5.6599999999999998E-2</v>
      </c>
      <c r="K4343" s="251">
        <v>5.8299999999999998E-2</v>
      </c>
      <c r="L4343" s="251">
        <v>6.1699999999999998E-2</v>
      </c>
      <c r="M4343" s="253">
        <v>5.8500000000000003E-2</v>
      </c>
    </row>
    <row r="4344" spans="1:13" x14ac:dyDescent="0.25">
      <c r="A4344" s="105">
        <v>45408</v>
      </c>
      <c r="B4344" s="251" t="s">
        <v>71</v>
      </c>
      <c r="C4344" s="251">
        <v>5.7799999999999997E-2</v>
      </c>
      <c r="D4344" s="251">
        <v>5.91E-2</v>
      </c>
      <c r="E4344" s="251">
        <v>6.1400000000000003E-2</v>
      </c>
      <c r="F4344" s="253">
        <v>5.9400000000000001E-2</v>
      </c>
      <c r="I4344" s="251">
        <v>5.3900000000000003E-2</v>
      </c>
      <c r="J4344" s="251">
        <v>5.6099999999999997E-2</v>
      </c>
      <c r="K4344" s="251">
        <v>5.7799999999999997E-2</v>
      </c>
      <c r="L4344" s="251">
        <v>6.1199999999999997E-2</v>
      </c>
      <c r="M4344" s="253">
        <v>5.8000000000000003E-2</v>
      </c>
    </row>
    <row r="4345" spans="1:13" x14ac:dyDescent="0.25">
      <c r="A4345" s="105">
        <v>45411</v>
      </c>
      <c r="B4345" s="251" t="s">
        <v>71</v>
      </c>
      <c r="C4345" s="251">
        <v>5.74E-2</v>
      </c>
      <c r="D4345" s="251">
        <v>5.8700000000000002E-2</v>
      </c>
      <c r="E4345" s="251">
        <v>6.0900003000000001E-2</v>
      </c>
      <c r="F4345" s="253">
        <v>5.8999999999999997E-2</v>
      </c>
      <c r="I4345" s="251">
        <v>5.3500000387430101E-2</v>
      </c>
      <c r="J4345" s="251">
        <v>5.57E-2</v>
      </c>
      <c r="K4345" s="251">
        <v>5.74E-2</v>
      </c>
      <c r="L4345" s="251">
        <v>6.08E-2</v>
      </c>
      <c r="M4345" s="253">
        <v>5.7500000000000002E-2</v>
      </c>
    </row>
    <row r="4346" spans="1:13" x14ac:dyDescent="0.25">
      <c r="A4346" s="105">
        <v>45412</v>
      </c>
      <c r="B4346" s="251" t="s">
        <v>71</v>
      </c>
      <c r="C4346" s="251">
        <v>5.79E-2</v>
      </c>
      <c r="D4346" s="251">
        <v>5.9200000000000003E-2</v>
      </c>
      <c r="E4346" s="251">
        <v>6.1400000000000003E-2</v>
      </c>
      <c r="F4346" s="253">
        <v>5.9499997999999998E-2</v>
      </c>
      <c r="I4346" s="251">
        <v>5.4099999368190703E-2</v>
      </c>
      <c r="J4346" s="251">
        <v>5.6199998000000001E-2</v>
      </c>
      <c r="K4346" s="251">
        <v>5.79E-2</v>
      </c>
      <c r="L4346" s="251">
        <v>6.1300001999999999E-2</v>
      </c>
      <c r="M4346" s="253">
        <v>5.8099999999999999E-2</v>
      </c>
    </row>
    <row r="4347" spans="1:13" x14ac:dyDescent="0.25">
      <c r="A4347" s="105">
        <v>45413</v>
      </c>
      <c r="B4347" s="251" t="s">
        <v>71</v>
      </c>
      <c r="C4347" s="251">
        <v>5.7200000000000001E-2</v>
      </c>
      <c r="D4347" s="251">
        <v>5.8400000000000001E-2</v>
      </c>
      <c r="E4347" s="251">
        <v>6.0700003000000002E-2</v>
      </c>
      <c r="F4347" s="253">
        <v>5.8799999999999998E-2</v>
      </c>
      <c r="I4347" s="251">
        <v>5.3300000727176597E-2</v>
      </c>
      <c r="J4347" s="251">
        <v>5.5500000000000001E-2</v>
      </c>
      <c r="K4347" s="251">
        <v>5.7200000000000001E-2</v>
      </c>
      <c r="L4347" s="251">
        <v>6.0599998000000002E-2</v>
      </c>
      <c r="M4347" s="253">
        <v>5.7299999999999997E-2</v>
      </c>
    </row>
    <row r="4348" spans="1:13" x14ac:dyDescent="0.25">
      <c r="A4348" s="105">
        <v>45414</v>
      </c>
      <c r="B4348" s="251" t="s">
        <v>71</v>
      </c>
      <c r="C4348" s="251">
        <v>5.7200000000000001E-2</v>
      </c>
      <c r="D4348" s="251">
        <v>5.8500000000000003E-2</v>
      </c>
      <c r="E4348" s="251">
        <v>6.0700003000000002E-2</v>
      </c>
      <c r="F4348" s="253">
        <v>5.8799999999999998E-2</v>
      </c>
      <c r="I4348" s="251">
        <v>5.3300000727176597E-2</v>
      </c>
      <c r="J4348" s="251">
        <v>5.5399999999999998E-2</v>
      </c>
      <c r="K4348" s="251">
        <v>5.7200000000000001E-2</v>
      </c>
      <c r="L4348" s="251">
        <v>6.0500002999999997E-2</v>
      </c>
      <c r="M4348" s="253">
        <v>5.7299999999999997E-2</v>
      </c>
    </row>
    <row r="4349" spans="1:13" x14ac:dyDescent="0.25">
      <c r="A4349" s="105">
        <v>45415</v>
      </c>
      <c r="B4349" s="251" t="s">
        <v>71</v>
      </c>
      <c r="C4349" s="251">
        <v>5.6500003E-2</v>
      </c>
      <c r="D4349" s="251">
        <v>5.7800002000000003E-2</v>
      </c>
      <c r="E4349" s="251">
        <v>6.0100003999999999E-2</v>
      </c>
      <c r="F4349" s="253">
        <v>5.8099999999999999E-2</v>
      </c>
      <c r="I4349" s="251">
        <v>5.2699998021125703E-2</v>
      </c>
      <c r="J4349" s="251">
        <v>5.4699999999999999E-2</v>
      </c>
      <c r="K4349" s="251">
        <v>5.6500003E-2</v>
      </c>
      <c r="L4349" s="251">
        <v>5.9899997000000003E-2</v>
      </c>
      <c r="M4349" s="253">
        <v>5.6599996999999999E-2</v>
      </c>
    </row>
    <row r="4350" spans="1:13" x14ac:dyDescent="0.25">
      <c r="A4350" s="105">
        <v>45418</v>
      </c>
      <c r="B4350" s="251" t="s">
        <v>71</v>
      </c>
      <c r="C4350" s="251">
        <v>5.6300000000000003E-2</v>
      </c>
      <c r="D4350" s="251">
        <v>5.7600002999999997E-2</v>
      </c>
      <c r="E4350" s="251">
        <v>5.9799999999999999E-2</v>
      </c>
      <c r="F4350" s="253">
        <v>5.79E-2</v>
      </c>
      <c r="I4350" s="251">
        <v>5.2499998360872199E-2</v>
      </c>
      <c r="J4350" s="251">
        <v>5.45E-2</v>
      </c>
      <c r="K4350" s="251">
        <v>5.6300000000000003E-2</v>
      </c>
      <c r="L4350" s="251">
        <v>5.96E-2</v>
      </c>
      <c r="M4350" s="253">
        <v>5.6399997E-2</v>
      </c>
    </row>
    <row r="4351" spans="1:13" x14ac:dyDescent="0.25">
      <c r="A4351" s="105">
        <v>45419</v>
      </c>
      <c r="B4351" s="251" t="s">
        <v>71</v>
      </c>
      <c r="C4351" s="251">
        <v>5.5999998000000002E-2</v>
      </c>
      <c r="D4351" s="251">
        <v>5.7200000000000001E-2</v>
      </c>
      <c r="E4351" s="251">
        <v>5.9400000000000001E-2</v>
      </c>
      <c r="F4351" s="253">
        <v>5.7500000000000002E-2</v>
      </c>
      <c r="I4351" s="251">
        <v>5.2099999040365198E-2</v>
      </c>
      <c r="J4351" s="251">
        <v>5.4199999999999998E-2</v>
      </c>
      <c r="K4351" s="251">
        <v>5.5899999999999998E-2</v>
      </c>
      <c r="L4351" s="251">
        <v>5.9200000000000003E-2</v>
      </c>
      <c r="M4351" s="253">
        <v>5.5999998000000002E-2</v>
      </c>
    </row>
    <row r="4352" spans="1:13" x14ac:dyDescent="0.25">
      <c r="A4352" s="105">
        <v>45420</v>
      </c>
      <c r="B4352" s="251" t="s">
        <v>71</v>
      </c>
      <c r="C4352" s="251">
        <v>5.6300000000000003E-2</v>
      </c>
      <c r="D4352" s="251">
        <v>5.7500000000000002E-2</v>
      </c>
      <c r="E4352" s="251">
        <v>5.9799999999999999E-2</v>
      </c>
      <c r="F4352" s="253">
        <v>5.79E-2</v>
      </c>
      <c r="I4352" s="251">
        <v>5.2399996668100302E-2</v>
      </c>
      <c r="J4352" s="251">
        <v>5.45E-2</v>
      </c>
      <c r="K4352" s="251">
        <v>5.6300000000000003E-2</v>
      </c>
      <c r="L4352" s="251">
        <v>5.9499997999999998E-2</v>
      </c>
      <c r="M4352" s="253">
        <v>5.6399997E-2</v>
      </c>
    </row>
    <row r="4353" spans="1:13" x14ac:dyDescent="0.25">
      <c r="A4353" s="105">
        <v>45421</v>
      </c>
      <c r="B4353" s="251" t="s">
        <v>71</v>
      </c>
      <c r="C4353" s="251">
        <v>5.5899999999999998E-2</v>
      </c>
      <c r="D4353" s="251">
        <v>5.7299999999999997E-2</v>
      </c>
      <c r="E4353" s="251">
        <v>5.9499997999999998E-2</v>
      </c>
      <c r="F4353" s="253">
        <v>5.7600002999999997E-2</v>
      </c>
      <c r="I4353" s="251">
        <v>5.2299998700618702E-2</v>
      </c>
      <c r="J4353" s="251">
        <v>5.4199999999999998E-2</v>
      </c>
      <c r="K4353" s="251">
        <v>5.5999998000000002E-2</v>
      </c>
      <c r="L4353" s="251">
        <v>5.9299998E-2</v>
      </c>
      <c r="M4353" s="253">
        <v>5.6099999999999997E-2</v>
      </c>
    </row>
    <row r="4354" spans="1:13" x14ac:dyDescent="0.25">
      <c r="A4354" s="105">
        <v>45422</v>
      </c>
      <c r="B4354" s="251" t="s">
        <v>71</v>
      </c>
      <c r="C4354" s="251">
        <v>5.6399997E-2</v>
      </c>
      <c r="D4354" s="251">
        <v>5.7700000000000001E-2</v>
      </c>
      <c r="E4354" s="251">
        <v>0.06</v>
      </c>
      <c r="F4354" s="253">
        <v>5.8000002000000002E-2</v>
      </c>
      <c r="I4354" s="251">
        <v>5.2699998021125703E-2</v>
      </c>
      <c r="J4354" s="251">
        <v>5.4699999999999999E-2</v>
      </c>
      <c r="K4354" s="251">
        <v>5.6500003E-2</v>
      </c>
      <c r="L4354" s="251">
        <v>5.9799999999999999E-2</v>
      </c>
      <c r="M4354" s="253">
        <v>5.6599996999999999E-2</v>
      </c>
    </row>
  </sheetData>
  <mergeCells count="2">
    <mergeCell ref="B1:F1"/>
    <mergeCell ref="I1:M1"/>
  </mergeCells>
  <pageMargins left="0.7" right="0.7" top="0.75" bottom="0.75" header="0.3" footer="0.3"/>
  <pageSetup orientation="portrait" r:id="rId1"/>
  <headerFooter>
    <oddHeader>&amp;R&amp;F - &amp;A</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50"/>
  </sheetPr>
  <dimension ref="A1:AJ772"/>
  <sheetViews>
    <sheetView topLeftCell="M1" zoomScaleNormal="100" workbookViewId="0">
      <pane ySplit="7" topLeftCell="A508" activePane="bottomLeft" state="frozen"/>
      <selection activeCell="A11556" sqref="A11556:B11570"/>
      <selection pane="bottomLeft" activeCell="A539" sqref="A539:AE539"/>
    </sheetView>
  </sheetViews>
  <sheetFormatPr defaultColWidth="11.8984375" defaultRowHeight="13.8" x14ac:dyDescent="0.25"/>
  <cols>
    <col min="2" max="2" width="11.8984375" style="102"/>
    <col min="3" max="4" width="11.8984375" style="101"/>
    <col min="8" max="8" width="11.8984375" style="102"/>
    <col min="9" max="11" width="11.8984375" style="101"/>
    <col min="12" max="31" width="11.8984375" customWidth="1"/>
  </cols>
  <sheetData>
    <row r="1" spans="1:36" x14ac:dyDescent="0.25">
      <c r="B1" s="133" t="s">
        <v>94</v>
      </c>
      <c r="C1" s="132"/>
      <c r="E1" s="135" t="s">
        <v>93</v>
      </c>
      <c r="F1" s="134"/>
      <c r="G1" s="134"/>
      <c r="H1" s="133" t="s">
        <v>92</v>
      </c>
      <c r="I1" s="132"/>
      <c r="J1"/>
      <c r="K1"/>
      <c r="O1" s="131"/>
      <c r="P1" s="130" t="s">
        <v>91</v>
      </c>
      <c r="Q1" s="129" t="s">
        <v>116</v>
      </c>
      <c r="AC1" s="126"/>
      <c r="AD1" s="120"/>
      <c r="AE1" s="126"/>
      <c r="AF1" s="126"/>
      <c r="AG1" s="126"/>
      <c r="AH1" s="126"/>
      <c r="AI1" s="126"/>
      <c r="AJ1" s="126"/>
    </row>
    <row r="2" spans="1:36" x14ac:dyDescent="0.25">
      <c r="B2" s="102" t="s">
        <v>69</v>
      </c>
      <c r="C2" s="101" t="s">
        <v>68</v>
      </c>
      <c r="H2" s="102" t="s">
        <v>69</v>
      </c>
      <c r="I2" s="101" t="s">
        <v>68</v>
      </c>
      <c r="N2" t="s">
        <v>90</v>
      </c>
      <c r="V2" t="s">
        <v>89</v>
      </c>
      <c r="AC2" s="126"/>
      <c r="AD2" s="126"/>
      <c r="AE2" s="127"/>
      <c r="AF2" s="126"/>
      <c r="AG2" s="126"/>
      <c r="AH2" s="126"/>
      <c r="AI2" s="126"/>
      <c r="AJ2" s="126"/>
    </row>
    <row r="3" spans="1:36" x14ac:dyDescent="0.25">
      <c r="B3" s="102" t="s">
        <v>88</v>
      </c>
      <c r="C3" s="101" t="s">
        <v>87</v>
      </c>
      <c r="H3" s="102" t="s">
        <v>88</v>
      </c>
      <c r="I3" s="101" t="s">
        <v>87</v>
      </c>
      <c r="M3" t="s">
        <v>86</v>
      </c>
      <c r="N3" s="128" t="s">
        <v>85</v>
      </c>
      <c r="V3" t="s">
        <v>84</v>
      </c>
      <c r="AC3" s="121"/>
      <c r="AD3" s="126"/>
      <c r="AE3" s="126"/>
      <c r="AF3" s="127"/>
      <c r="AG3" s="126"/>
      <c r="AH3" s="126"/>
      <c r="AI3" s="120"/>
      <c r="AJ3" s="120"/>
    </row>
    <row r="4" spans="1:36" x14ac:dyDescent="0.25">
      <c r="B4" s="102">
        <v>29221</v>
      </c>
      <c r="C4" s="101" t="s">
        <v>435</v>
      </c>
      <c r="H4" s="102">
        <v>29221</v>
      </c>
      <c r="I4" s="101" t="s">
        <v>436</v>
      </c>
      <c r="N4" t="s">
        <v>83</v>
      </c>
      <c r="V4" t="s">
        <v>82</v>
      </c>
    </row>
    <row r="5" spans="1:36" x14ac:dyDescent="0.25">
      <c r="B5" s="107" t="s">
        <v>421</v>
      </c>
      <c r="C5" s="125"/>
      <c r="D5" s="125"/>
      <c r="E5" s="124"/>
      <c r="F5" s="124"/>
      <c r="H5" s="107" t="s">
        <v>422</v>
      </c>
      <c r="N5" t="s">
        <v>82</v>
      </c>
    </row>
    <row r="6" spans="1:36" x14ac:dyDescent="0.25">
      <c r="B6" s="102" t="s">
        <v>65</v>
      </c>
      <c r="D6" s="123"/>
      <c r="E6" s="122"/>
      <c r="F6" s="122"/>
      <c r="H6" s="102" t="s">
        <v>65</v>
      </c>
      <c r="N6" s="116"/>
      <c r="O6" s="116"/>
      <c r="Q6" s="116"/>
      <c r="R6" s="116"/>
      <c r="S6" s="116"/>
      <c r="T6" s="116"/>
      <c r="U6" s="116"/>
      <c r="V6" s="116"/>
      <c r="W6" s="116"/>
      <c r="X6" s="116"/>
      <c r="Y6" s="116"/>
      <c r="Z6" s="116"/>
      <c r="AA6" s="116"/>
      <c r="AB6" s="116"/>
      <c r="AC6" s="121" t="s">
        <v>81</v>
      </c>
      <c r="AD6" s="120" t="s">
        <v>80</v>
      </c>
      <c r="AE6" s="120" t="s">
        <v>79</v>
      </c>
    </row>
    <row r="7" spans="1:36" x14ac:dyDescent="0.25">
      <c r="A7" s="119"/>
      <c r="B7" s="118" t="s">
        <v>64</v>
      </c>
      <c r="C7" s="117" t="s">
        <v>63</v>
      </c>
      <c r="D7" s="117"/>
      <c r="E7" s="119"/>
      <c r="F7" s="119"/>
      <c r="G7" s="119"/>
      <c r="H7" s="118" t="s">
        <v>64</v>
      </c>
      <c r="I7" s="117" t="s">
        <v>63</v>
      </c>
      <c r="J7" s="117"/>
      <c r="K7" s="117"/>
      <c r="N7" s="116" t="s">
        <v>78</v>
      </c>
      <c r="O7" s="116" t="s">
        <v>77</v>
      </c>
      <c r="P7" s="116" t="s">
        <v>73</v>
      </c>
      <c r="Q7" s="116" t="s">
        <v>72</v>
      </c>
      <c r="R7" s="116" t="s">
        <v>76</v>
      </c>
      <c r="S7" s="116"/>
      <c r="T7" s="116"/>
      <c r="U7" s="116"/>
      <c r="V7" s="116" t="s">
        <v>78</v>
      </c>
      <c r="W7" s="116" t="s">
        <v>77</v>
      </c>
      <c r="X7" s="116" t="s">
        <v>73</v>
      </c>
      <c r="Y7" s="116" t="s">
        <v>72</v>
      </c>
      <c r="Z7" s="116" t="s">
        <v>76</v>
      </c>
      <c r="AA7" s="116"/>
      <c r="AB7" s="116"/>
      <c r="AD7" s="115" t="s">
        <v>75</v>
      </c>
      <c r="AE7" s="115" t="s">
        <v>74</v>
      </c>
    </row>
    <row r="8" spans="1:36" x14ac:dyDescent="0.25">
      <c r="A8">
        <f t="shared" ref="A8:A71" si="0">YEAR(B8)</f>
        <v>1980</v>
      </c>
      <c r="B8" s="102">
        <v>29221</v>
      </c>
      <c r="C8" s="101">
        <v>10.6</v>
      </c>
      <c r="D8" s="108">
        <f t="shared" ref="D8:D71" si="1">IF(ISNUMBER(C8),C8/100,"")</f>
        <v>0.106</v>
      </c>
      <c r="G8">
        <f t="shared" ref="G8:G71" si="2">YEAR(H8)</f>
        <v>1980</v>
      </c>
      <c r="H8" s="102">
        <v>29221</v>
      </c>
      <c r="I8" s="101">
        <v>10.65</v>
      </c>
      <c r="J8" s="108">
        <f t="shared" ref="J8:J71" si="3">IF(ISNUMBER(I8),I8/100,"")</f>
        <v>0.1065</v>
      </c>
      <c r="L8">
        <f t="shared" ref="L8:L71" si="4">TRUNC(YEAR(M8))</f>
        <v>1980</v>
      </c>
      <c r="M8" s="102">
        <v>29221</v>
      </c>
      <c r="O8" s="111"/>
      <c r="P8" s="111"/>
      <c r="Q8" s="111"/>
      <c r="R8" s="111"/>
      <c r="S8" s="111"/>
      <c r="T8">
        <f t="shared" ref="T8:T71" si="5">L8</f>
        <v>1980</v>
      </c>
      <c r="U8" s="102">
        <f t="shared" ref="U8:U71" si="6">M8</f>
        <v>29221</v>
      </c>
      <c r="V8" s="111">
        <v>0.1109</v>
      </c>
      <c r="W8" s="111"/>
      <c r="X8" s="111"/>
      <c r="Y8" s="111">
        <v>0.1242</v>
      </c>
      <c r="Z8" s="111"/>
    </row>
    <row r="9" spans="1:36" x14ac:dyDescent="0.25">
      <c r="A9">
        <f t="shared" si="0"/>
        <v>1980</v>
      </c>
      <c r="B9" s="102">
        <v>29252</v>
      </c>
      <c r="C9" s="101">
        <v>12.13</v>
      </c>
      <c r="D9" s="108">
        <f t="shared" si="1"/>
        <v>0.12130000000000001</v>
      </c>
      <c r="G9">
        <f t="shared" si="2"/>
        <v>1980</v>
      </c>
      <c r="H9" s="102">
        <v>29252</v>
      </c>
      <c r="I9" s="101">
        <v>12.21</v>
      </c>
      <c r="J9" s="108">
        <f t="shared" si="3"/>
        <v>0.12210000000000001</v>
      </c>
      <c r="L9">
        <f t="shared" si="4"/>
        <v>1980</v>
      </c>
      <c r="M9" s="102">
        <v>29252</v>
      </c>
      <c r="O9" s="111"/>
      <c r="P9" s="111"/>
      <c r="Q9" s="111"/>
      <c r="R9" s="111"/>
      <c r="S9" s="111"/>
      <c r="T9">
        <f t="shared" si="5"/>
        <v>1980</v>
      </c>
      <c r="U9" s="102">
        <f t="shared" si="6"/>
        <v>29252</v>
      </c>
      <c r="V9" s="111">
        <v>0.12380000000000001</v>
      </c>
      <c r="W9" s="111"/>
      <c r="X9" s="111"/>
      <c r="Y9" s="111">
        <v>0.13570000000000002</v>
      </c>
      <c r="Z9" s="111"/>
    </row>
    <row r="10" spans="1:36" x14ac:dyDescent="0.25">
      <c r="A10">
        <f t="shared" si="0"/>
        <v>1980</v>
      </c>
      <c r="B10" s="102">
        <v>29281</v>
      </c>
      <c r="C10" s="101">
        <v>12.34</v>
      </c>
      <c r="D10" s="108">
        <f t="shared" si="1"/>
        <v>0.1234</v>
      </c>
      <c r="G10">
        <f t="shared" si="2"/>
        <v>1980</v>
      </c>
      <c r="H10" s="102">
        <v>29281</v>
      </c>
      <c r="I10" s="101">
        <v>12.49</v>
      </c>
      <c r="J10" s="108">
        <f t="shared" si="3"/>
        <v>0.1249</v>
      </c>
      <c r="L10">
        <f t="shared" si="4"/>
        <v>1980</v>
      </c>
      <c r="M10" s="102">
        <v>29281</v>
      </c>
      <c r="O10" s="111"/>
      <c r="P10" s="111"/>
      <c r="Q10" s="111"/>
      <c r="R10" s="111"/>
      <c r="S10" s="111"/>
      <c r="T10">
        <f t="shared" si="5"/>
        <v>1980</v>
      </c>
      <c r="U10" s="102">
        <f t="shared" si="6"/>
        <v>29281</v>
      </c>
      <c r="V10" s="111">
        <v>0.12960000000000002</v>
      </c>
      <c r="W10" s="111"/>
      <c r="X10" s="111"/>
      <c r="Y10" s="111">
        <v>0.14449999999999999</v>
      </c>
      <c r="Z10" s="111"/>
    </row>
    <row r="11" spans="1:36" x14ac:dyDescent="0.25">
      <c r="A11">
        <f t="shared" si="0"/>
        <v>1980</v>
      </c>
      <c r="B11" s="102">
        <v>29312</v>
      </c>
      <c r="C11" s="101">
        <v>11.4</v>
      </c>
      <c r="D11" s="108">
        <f t="shared" si="1"/>
        <v>0.114</v>
      </c>
      <c r="G11">
        <f t="shared" si="2"/>
        <v>1980</v>
      </c>
      <c r="H11" s="102">
        <v>29312</v>
      </c>
      <c r="I11" s="101">
        <v>11.41</v>
      </c>
      <c r="J11" s="108">
        <f t="shared" si="3"/>
        <v>0.11410000000000001</v>
      </c>
      <c r="L11">
        <f t="shared" si="4"/>
        <v>1980</v>
      </c>
      <c r="M11" s="102">
        <v>29312</v>
      </c>
      <c r="O11" s="111"/>
      <c r="P11" s="111"/>
      <c r="Q11" s="111"/>
      <c r="R11" s="111"/>
      <c r="S11" s="111"/>
      <c r="T11">
        <f t="shared" si="5"/>
        <v>1980</v>
      </c>
      <c r="U11" s="102">
        <f t="shared" si="6"/>
        <v>29312</v>
      </c>
      <c r="V11" s="111">
        <v>0.12039999999999999</v>
      </c>
      <c r="W11" s="111"/>
      <c r="X11" s="111"/>
      <c r="Y11" s="111">
        <v>0.1419</v>
      </c>
      <c r="Z11" s="111"/>
    </row>
    <row r="12" spans="1:36" x14ac:dyDescent="0.25">
      <c r="A12">
        <f t="shared" si="0"/>
        <v>1980</v>
      </c>
      <c r="B12" s="102">
        <v>29342</v>
      </c>
      <c r="C12" s="101">
        <v>10.36</v>
      </c>
      <c r="D12" s="108">
        <f t="shared" si="1"/>
        <v>0.1036</v>
      </c>
      <c r="G12">
        <f t="shared" si="2"/>
        <v>1980</v>
      </c>
      <c r="H12" s="102">
        <v>29342</v>
      </c>
      <c r="I12" s="101">
        <v>10.44</v>
      </c>
      <c r="J12" s="108">
        <f t="shared" si="3"/>
        <v>0.10439999999999999</v>
      </c>
      <c r="L12">
        <f t="shared" si="4"/>
        <v>1980</v>
      </c>
      <c r="M12" s="102">
        <v>29342</v>
      </c>
      <c r="O12" s="111"/>
      <c r="P12" s="111"/>
      <c r="Q12" s="111"/>
      <c r="R12" s="111"/>
      <c r="S12" s="111"/>
      <c r="T12">
        <f t="shared" si="5"/>
        <v>1980</v>
      </c>
      <c r="U12" s="102">
        <f t="shared" si="6"/>
        <v>29342</v>
      </c>
      <c r="V12" s="111">
        <v>0.1099</v>
      </c>
      <c r="W12" s="111"/>
      <c r="X12" s="111"/>
      <c r="Y12" s="111">
        <v>0.13170000000000001</v>
      </c>
      <c r="Z12" s="111"/>
    </row>
    <row r="13" spans="1:36" x14ac:dyDescent="0.25">
      <c r="A13">
        <f t="shared" si="0"/>
        <v>1980</v>
      </c>
      <c r="B13" s="102">
        <v>29373</v>
      </c>
      <c r="C13" s="101">
        <v>9.81</v>
      </c>
      <c r="D13" s="108">
        <f t="shared" si="1"/>
        <v>9.8100000000000007E-2</v>
      </c>
      <c r="G13">
        <f t="shared" si="2"/>
        <v>1980</v>
      </c>
      <c r="H13" s="102">
        <v>29373</v>
      </c>
      <c r="I13" s="101">
        <v>9.89</v>
      </c>
      <c r="J13" s="108">
        <f t="shared" si="3"/>
        <v>9.8900000000000002E-2</v>
      </c>
      <c r="L13">
        <f t="shared" si="4"/>
        <v>1980</v>
      </c>
      <c r="M13" s="102">
        <v>29373</v>
      </c>
      <c r="O13" s="111"/>
      <c r="P13" s="111"/>
      <c r="Q13" s="111"/>
      <c r="R13" s="111"/>
      <c r="S13" s="111"/>
      <c r="T13">
        <f t="shared" si="5"/>
        <v>1980</v>
      </c>
      <c r="U13" s="102">
        <f t="shared" si="6"/>
        <v>29373</v>
      </c>
      <c r="V13" s="111">
        <v>0.10580000000000001</v>
      </c>
      <c r="W13" s="111"/>
      <c r="X13" s="111"/>
      <c r="Y13" s="111">
        <v>0.12710000000000002</v>
      </c>
      <c r="Z13" s="111"/>
    </row>
    <row r="14" spans="1:36" x14ac:dyDescent="0.25">
      <c r="A14">
        <f t="shared" si="0"/>
        <v>1980</v>
      </c>
      <c r="B14" s="102">
        <v>29403</v>
      </c>
      <c r="C14" s="101">
        <v>10.24</v>
      </c>
      <c r="D14" s="108">
        <f t="shared" si="1"/>
        <v>0.1024</v>
      </c>
      <c r="G14">
        <f t="shared" si="2"/>
        <v>1980</v>
      </c>
      <c r="H14" s="102">
        <v>29403</v>
      </c>
      <c r="I14" s="101">
        <v>10.32</v>
      </c>
      <c r="J14" s="108">
        <f t="shared" si="3"/>
        <v>0.1032</v>
      </c>
      <c r="L14">
        <f t="shared" si="4"/>
        <v>1980</v>
      </c>
      <c r="M14" s="102">
        <v>29403</v>
      </c>
      <c r="O14" s="111"/>
      <c r="P14" s="111"/>
      <c r="Q14" s="111"/>
      <c r="R14" s="111"/>
      <c r="S14" s="111"/>
      <c r="T14">
        <f t="shared" si="5"/>
        <v>1980</v>
      </c>
      <c r="U14" s="102">
        <f t="shared" si="6"/>
        <v>29403</v>
      </c>
      <c r="V14" s="111">
        <v>0.11070000000000001</v>
      </c>
      <c r="W14" s="111"/>
      <c r="X14" s="111"/>
      <c r="Y14" s="111">
        <v>0.1265</v>
      </c>
      <c r="Z14" s="111"/>
    </row>
    <row r="15" spans="1:36" x14ac:dyDescent="0.25">
      <c r="A15">
        <f t="shared" si="0"/>
        <v>1980</v>
      </c>
      <c r="B15" s="102">
        <v>29434</v>
      </c>
      <c r="C15" s="101">
        <v>11</v>
      </c>
      <c r="D15" s="108">
        <f t="shared" si="1"/>
        <v>0.11</v>
      </c>
      <c r="G15">
        <f t="shared" si="2"/>
        <v>1980</v>
      </c>
      <c r="H15" s="102">
        <v>29434</v>
      </c>
      <c r="I15" s="101">
        <v>11.07</v>
      </c>
      <c r="J15" s="108">
        <f t="shared" si="3"/>
        <v>0.11070000000000001</v>
      </c>
      <c r="L15">
        <f t="shared" si="4"/>
        <v>1980</v>
      </c>
      <c r="M15" s="102">
        <v>29434</v>
      </c>
      <c r="O15" s="111"/>
      <c r="P15" s="111"/>
      <c r="Q15" s="111"/>
      <c r="R15" s="111"/>
      <c r="S15" s="111"/>
      <c r="T15">
        <f t="shared" si="5"/>
        <v>1980</v>
      </c>
      <c r="U15" s="102">
        <f t="shared" si="6"/>
        <v>29434</v>
      </c>
      <c r="V15" s="111">
        <v>0.1164</v>
      </c>
      <c r="W15" s="111"/>
      <c r="X15" s="111"/>
      <c r="Y15" s="111">
        <v>0.13150000000000001</v>
      </c>
      <c r="Z15" s="111"/>
    </row>
    <row r="16" spans="1:36" x14ac:dyDescent="0.25">
      <c r="A16">
        <f t="shared" si="0"/>
        <v>1980</v>
      </c>
      <c r="B16" s="102">
        <v>29465</v>
      </c>
      <c r="C16" s="101">
        <v>11.34</v>
      </c>
      <c r="D16" s="108">
        <f t="shared" si="1"/>
        <v>0.1134</v>
      </c>
      <c r="G16">
        <f t="shared" si="2"/>
        <v>1980</v>
      </c>
      <c r="H16" s="102">
        <v>29465</v>
      </c>
      <c r="I16" s="101">
        <v>11.47</v>
      </c>
      <c r="J16" s="108">
        <f t="shared" si="3"/>
        <v>0.11470000000000001</v>
      </c>
      <c r="L16">
        <f t="shared" si="4"/>
        <v>1980</v>
      </c>
      <c r="M16" s="102">
        <v>29465</v>
      </c>
      <c r="O16" s="111"/>
      <c r="P16" s="111"/>
      <c r="Q16" s="111"/>
      <c r="R16" s="111"/>
      <c r="S16" s="111"/>
      <c r="T16">
        <f t="shared" si="5"/>
        <v>1980</v>
      </c>
      <c r="U16" s="102">
        <f t="shared" si="6"/>
        <v>29465</v>
      </c>
      <c r="V16" s="111">
        <v>0.1202</v>
      </c>
      <c r="W16" s="111"/>
      <c r="X16" s="111"/>
      <c r="Y16" s="111">
        <v>0.13699999999999998</v>
      </c>
      <c r="Z16" s="111"/>
    </row>
    <row r="17" spans="1:26" x14ac:dyDescent="0.25">
      <c r="A17">
        <f t="shared" si="0"/>
        <v>1980</v>
      </c>
      <c r="B17" s="102">
        <v>29495</v>
      </c>
      <c r="C17" s="101">
        <v>11.59</v>
      </c>
      <c r="D17" s="108">
        <f t="shared" si="1"/>
        <v>0.1159</v>
      </c>
      <c r="G17">
        <f t="shared" si="2"/>
        <v>1980</v>
      </c>
      <c r="H17" s="102">
        <v>29495</v>
      </c>
      <c r="I17" s="101">
        <v>11.75</v>
      </c>
      <c r="J17" s="108">
        <f t="shared" si="3"/>
        <v>0.11749999999999999</v>
      </c>
      <c r="L17">
        <f t="shared" si="4"/>
        <v>1980</v>
      </c>
      <c r="M17" s="102">
        <v>29495</v>
      </c>
      <c r="O17" s="111"/>
      <c r="P17" s="111"/>
      <c r="Q17" s="111"/>
      <c r="R17" s="111"/>
      <c r="S17" s="111"/>
      <c r="T17">
        <f t="shared" si="5"/>
        <v>1980</v>
      </c>
      <c r="U17" s="102">
        <f t="shared" si="6"/>
        <v>29495</v>
      </c>
      <c r="V17" s="111">
        <v>0.1231</v>
      </c>
      <c r="W17" s="111"/>
      <c r="X17" s="111"/>
      <c r="Y17" s="111">
        <v>0.14230000000000001</v>
      </c>
      <c r="Z17" s="111"/>
    </row>
    <row r="18" spans="1:26" x14ac:dyDescent="0.25">
      <c r="A18">
        <f t="shared" si="0"/>
        <v>1980</v>
      </c>
      <c r="B18" s="102">
        <v>29526</v>
      </c>
      <c r="C18" s="101">
        <v>12.37</v>
      </c>
      <c r="D18" s="108">
        <f t="shared" si="1"/>
        <v>0.12369999999999999</v>
      </c>
      <c r="G18">
        <f t="shared" si="2"/>
        <v>1980</v>
      </c>
      <c r="H18" s="102">
        <v>29526</v>
      </c>
      <c r="I18" s="101">
        <v>12.44</v>
      </c>
      <c r="J18" s="108">
        <f t="shared" si="3"/>
        <v>0.1244</v>
      </c>
      <c r="L18">
        <f t="shared" si="4"/>
        <v>1980</v>
      </c>
      <c r="M18" s="102">
        <v>29526</v>
      </c>
      <c r="O18" s="111"/>
      <c r="P18" s="111"/>
      <c r="Q18" s="111"/>
      <c r="R18" s="111"/>
      <c r="S18" s="111"/>
      <c r="T18">
        <f t="shared" si="5"/>
        <v>1980</v>
      </c>
      <c r="U18" s="102">
        <f t="shared" si="6"/>
        <v>29526</v>
      </c>
      <c r="V18" s="111">
        <v>0.12970000000000001</v>
      </c>
      <c r="W18" s="111"/>
      <c r="X18" s="111"/>
      <c r="Y18" s="111">
        <v>0.1464</v>
      </c>
      <c r="Z18" s="111"/>
    </row>
    <row r="19" spans="1:26" x14ac:dyDescent="0.25">
      <c r="A19">
        <f t="shared" si="0"/>
        <v>1980</v>
      </c>
      <c r="B19" s="102">
        <v>29556</v>
      </c>
      <c r="C19" s="101">
        <v>12.4</v>
      </c>
      <c r="D19" s="108">
        <f t="shared" si="1"/>
        <v>0.124</v>
      </c>
      <c r="G19">
        <f t="shared" si="2"/>
        <v>1980</v>
      </c>
      <c r="H19" s="102">
        <v>29556</v>
      </c>
      <c r="I19" s="101">
        <v>12.49</v>
      </c>
      <c r="J19" s="108">
        <f t="shared" si="3"/>
        <v>0.1249</v>
      </c>
      <c r="L19">
        <f t="shared" si="4"/>
        <v>1980</v>
      </c>
      <c r="M19" s="102">
        <v>29556</v>
      </c>
      <c r="O19" s="111"/>
      <c r="P19" s="111"/>
      <c r="Q19" s="111"/>
      <c r="R19" s="111"/>
      <c r="S19" s="111"/>
      <c r="T19">
        <f t="shared" si="5"/>
        <v>1980</v>
      </c>
      <c r="U19" s="102">
        <f t="shared" si="6"/>
        <v>29556</v>
      </c>
      <c r="V19" s="111">
        <v>0.1321</v>
      </c>
      <c r="W19" s="111"/>
      <c r="X19" s="111"/>
      <c r="Y19" s="111">
        <v>0.15140000000000001</v>
      </c>
      <c r="Z19" s="111"/>
    </row>
    <row r="20" spans="1:26" x14ac:dyDescent="0.25">
      <c r="A20">
        <f t="shared" si="0"/>
        <v>1981</v>
      </c>
      <c r="B20" s="102">
        <v>29587</v>
      </c>
      <c r="C20" s="101">
        <v>12.14</v>
      </c>
      <c r="D20" s="108">
        <f t="shared" si="1"/>
        <v>0.12140000000000001</v>
      </c>
      <c r="G20">
        <f t="shared" si="2"/>
        <v>1981</v>
      </c>
      <c r="H20" s="102">
        <v>29587</v>
      </c>
      <c r="I20" s="101">
        <v>12.29</v>
      </c>
      <c r="J20" s="108">
        <f t="shared" si="3"/>
        <v>0.1229</v>
      </c>
      <c r="L20">
        <f t="shared" si="4"/>
        <v>1981</v>
      </c>
      <c r="M20" s="102">
        <v>29587</v>
      </c>
      <c r="O20" s="111"/>
      <c r="P20" s="111"/>
      <c r="Q20" s="111"/>
      <c r="R20" s="111"/>
      <c r="S20" s="111"/>
      <c r="T20">
        <f t="shared" si="5"/>
        <v>1981</v>
      </c>
      <c r="U20" s="102">
        <f t="shared" si="6"/>
        <v>29587</v>
      </c>
      <c r="V20" s="111">
        <v>0.12809999999999999</v>
      </c>
      <c r="W20" s="111"/>
      <c r="X20" s="111"/>
      <c r="Y20" s="111">
        <v>0.15029999999999999</v>
      </c>
      <c r="Z20" s="111"/>
    </row>
    <row r="21" spans="1:26" x14ac:dyDescent="0.25">
      <c r="A21">
        <f t="shared" si="0"/>
        <v>1981</v>
      </c>
      <c r="B21" s="102">
        <v>29618</v>
      </c>
      <c r="C21" s="101">
        <v>12.8</v>
      </c>
      <c r="D21" s="108">
        <f t="shared" si="1"/>
        <v>0.128</v>
      </c>
      <c r="G21">
        <f t="shared" si="2"/>
        <v>1981</v>
      </c>
      <c r="H21" s="102">
        <v>29618</v>
      </c>
      <c r="I21" s="101">
        <v>12.98</v>
      </c>
      <c r="J21" s="108">
        <f t="shared" si="3"/>
        <v>0.1298</v>
      </c>
      <c r="L21">
        <f t="shared" si="4"/>
        <v>1981</v>
      </c>
      <c r="M21" s="102">
        <v>29618</v>
      </c>
      <c r="O21" s="111"/>
      <c r="P21" s="111"/>
      <c r="Q21" s="111"/>
      <c r="R21" s="111"/>
      <c r="S21" s="111"/>
      <c r="T21">
        <f t="shared" si="5"/>
        <v>1981</v>
      </c>
      <c r="U21" s="102">
        <f t="shared" si="6"/>
        <v>29618</v>
      </c>
      <c r="V21" s="111">
        <v>0.13350000000000001</v>
      </c>
      <c r="W21" s="111"/>
      <c r="X21" s="111"/>
      <c r="Y21" s="111">
        <v>0.1537</v>
      </c>
      <c r="Z21" s="111"/>
    </row>
    <row r="22" spans="1:26" x14ac:dyDescent="0.25">
      <c r="A22">
        <f t="shared" si="0"/>
        <v>1981</v>
      </c>
      <c r="B22" s="102">
        <v>29646</v>
      </c>
      <c r="C22" s="101">
        <v>12.69</v>
      </c>
      <c r="D22" s="108">
        <f t="shared" si="1"/>
        <v>0.12689999999999999</v>
      </c>
      <c r="G22">
        <f t="shared" si="2"/>
        <v>1981</v>
      </c>
      <c r="H22" s="102">
        <v>29646</v>
      </c>
      <c r="I22" s="101">
        <v>12.94</v>
      </c>
      <c r="J22" s="108">
        <f t="shared" si="3"/>
        <v>0.12939999999999999</v>
      </c>
      <c r="L22">
        <f t="shared" si="4"/>
        <v>1981</v>
      </c>
      <c r="M22" s="102">
        <v>29646</v>
      </c>
      <c r="O22" s="111"/>
      <c r="P22" s="111"/>
      <c r="Q22" s="111"/>
      <c r="R22" s="111"/>
      <c r="S22" s="111"/>
      <c r="T22">
        <f t="shared" si="5"/>
        <v>1981</v>
      </c>
      <c r="U22" s="102">
        <f t="shared" si="6"/>
        <v>29646</v>
      </c>
      <c r="V22" s="111">
        <v>0.1333</v>
      </c>
      <c r="W22" s="111"/>
      <c r="X22" s="111"/>
      <c r="Y22" s="111">
        <v>0.15340000000000001</v>
      </c>
      <c r="Z22" s="111"/>
    </row>
    <row r="23" spans="1:26" x14ac:dyDescent="0.25">
      <c r="A23">
        <f t="shared" si="0"/>
        <v>1981</v>
      </c>
      <c r="B23" s="102">
        <v>29677</v>
      </c>
      <c r="C23" s="101">
        <v>13.2</v>
      </c>
      <c r="D23" s="108">
        <f t="shared" si="1"/>
        <v>0.13200000000000001</v>
      </c>
      <c r="G23">
        <f t="shared" si="2"/>
        <v>1981</v>
      </c>
      <c r="H23" s="102">
        <v>29677</v>
      </c>
      <c r="I23" s="101">
        <v>13.46</v>
      </c>
      <c r="J23" s="108">
        <f t="shared" si="3"/>
        <v>0.1346</v>
      </c>
      <c r="L23">
        <f t="shared" si="4"/>
        <v>1981</v>
      </c>
      <c r="M23" s="102">
        <v>29677</v>
      </c>
      <c r="O23" s="111"/>
      <c r="P23" s="111"/>
      <c r="Q23" s="111"/>
      <c r="R23" s="111"/>
      <c r="S23" s="111"/>
      <c r="T23">
        <f t="shared" si="5"/>
        <v>1981</v>
      </c>
      <c r="U23" s="102">
        <f t="shared" si="6"/>
        <v>29677</v>
      </c>
      <c r="V23" s="111">
        <v>0.13880000000000001</v>
      </c>
      <c r="W23" s="111"/>
      <c r="X23" s="111"/>
      <c r="Y23" s="111">
        <v>0.15560000000000002</v>
      </c>
      <c r="Z23" s="111"/>
    </row>
    <row r="24" spans="1:26" x14ac:dyDescent="0.25">
      <c r="A24">
        <f t="shared" si="0"/>
        <v>1981</v>
      </c>
      <c r="B24" s="102">
        <v>29707</v>
      </c>
      <c r="C24" s="101">
        <v>13.6</v>
      </c>
      <c r="D24" s="108">
        <f t="shared" si="1"/>
        <v>0.13600000000000001</v>
      </c>
      <c r="G24">
        <f t="shared" si="2"/>
        <v>1981</v>
      </c>
      <c r="H24" s="102">
        <v>29707</v>
      </c>
      <c r="I24" s="101">
        <v>13.82</v>
      </c>
      <c r="J24" s="108">
        <f t="shared" si="3"/>
        <v>0.13819999999999999</v>
      </c>
      <c r="L24">
        <f t="shared" si="4"/>
        <v>1981</v>
      </c>
      <c r="M24" s="102">
        <v>29707</v>
      </c>
      <c r="O24" s="111"/>
      <c r="P24" s="111"/>
      <c r="Q24" s="111"/>
      <c r="R24" s="111"/>
      <c r="S24" s="111"/>
      <c r="T24">
        <f t="shared" si="5"/>
        <v>1981</v>
      </c>
      <c r="U24" s="102">
        <f t="shared" si="6"/>
        <v>29707</v>
      </c>
      <c r="V24" s="111">
        <v>0.14319999999999999</v>
      </c>
      <c r="W24" s="111"/>
      <c r="X24" s="111"/>
      <c r="Y24" s="111">
        <v>0.1595</v>
      </c>
      <c r="Z24" s="111"/>
    </row>
    <row r="25" spans="1:26" x14ac:dyDescent="0.25">
      <c r="A25">
        <f t="shared" si="0"/>
        <v>1981</v>
      </c>
      <c r="B25" s="102">
        <v>29738</v>
      </c>
      <c r="C25" s="101">
        <v>12.96</v>
      </c>
      <c r="D25" s="108">
        <f t="shared" si="1"/>
        <v>0.12960000000000002</v>
      </c>
      <c r="G25">
        <f t="shared" si="2"/>
        <v>1981</v>
      </c>
      <c r="H25" s="102">
        <v>29738</v>
      </c>
      <c r="I25" s="101">
        <v>13.2</v>
      </c>
      <c r="J25" s="108">
        <f t="shared" si="3"/>
        <v>0.13200000000000001</v>
      </c>
      <c r="L25">
        <f t="shared" si="4"/>
        <v>1981</v>
      </c>
      <c r="M25" s="102">
        <v>29738</v>
      </c>
      <c r="O25" s="111"/>
      <c r="P25" s="111"/>
      <c r="Q25" s="111"/>
      <c r="R25" s="111"/>
      <c r="S25" s="111"/>
      <c r="T25">
        <f t="shared" si="5"/>
        <v>1981</v>
      </c>
      <c r="U25" s="102">
        <f t="shared" si="6"/>
        <v>29738</v>
      </c>
      <c r="V25" s="111">
        <v>0.13750000000000001</v>
      </c>
      <c r="W25" s="111"/>
      <c r="X25" s="111"/>
      <c r="Y25" s="111">
        <v>0.158</v>
      </c>
      <c r="Z25" s="111"/>
    </row>
    <row r="26" spans="1:26" x14ac:dyDescent="0.25">
      <c r="A26">
        <f t="shared" si="0"/>
        <v>1981</v>
      </c>
      <c r="B26" s="102">
        <v>29768</v>
      </c>
      <c r="C26" s="101">
        <v>13.59</v>
      </c>
      <c r="D26" s="108">
        <f t="shared" si="1"/>
        <v>0.13589999999999999</v>
      </c>
      <c r="G26">
        <f t="shared" si="2"/>
        <v>1981</v>
      </c>
      <c r="H26" s="102">
        <v>29768</v>
      </c>
      <c r="I26" s="101">
        <v>13.92</v>
      </c>
      <c r="J26" s="108">
        <f t="shared" si="3"/>
        <v>0.13919999999999999</v>
      </c>
      <c r="L26">
        <f t="shared" si="4"/>
        <v>1981</v>
      </c>
      <c r="M26" s="102">
        <v>29768</v>
      </c>
      <c r="O26" s="111"/>
      <c r="P26" s="111"/>
      <c r="Q26" s="111"/>
      <c r="R26" s="111"/>
      <c r="S26" s="111"/>
      <c r="T26">
        <f t="shared" si="5"/>
        <v>1981</v>
      </c>
      <c r="U26" s="102">
        <f t="shared" si="6"/>
        <v>29768</v>
      </c>
      <c r="V26" s="111">
        <v>0.14380000000000001</v>
      </c>
      <c r="W26" s="111"/>
      <c r="X26" s="111"/>
      <c r="Y26" s="111">
        <v>0.16170000000000001</v>
      </c>
      <c r="Z26" s="111"/>
    </row>
    <row r="27" spans="1:26" x14ac:dyDescent="0.25">
      <c r="A27">
        <f t="shared" si="0"/>
        <v>1981</v>
      </c>
      <c r="B27" s="102">
        <v>29799</v>
      </c>
      <c r="C27" s="101">
        <v>14.17</v>
      </c>
      <c r="D27" s="108">
        <f t="shared" si="1"/>
        <v>0.14169999999999999</v>
      </c>
      <c r="G27">
        <f t="shared" si="2"/>
        <v>1981</v>
      </c>
      <c r="H27" s="102">
        <v>29799</v>
      </c>
      <c r="I27" s="101">
        <v>14.52</v>
      </c>
      <c r="J27" s="108">
        <f t="shared" si="3"/>
        <v>0.1452</v>
      </c>
      <c r="L27">
        <f t="shared" si="4"/>
        <v>1981</v>
      </c>
      <c r="M27" s="102">
        <v>29799</v>
      </c>
      <c r="O27" s="111"/>
      <c r="P27" s="111"/>
      <c r="Q27" s="111"/>
      <c r="R27" s="111"/>
      <c r="S27" s="111"/>
      <c r="T27">
        <f t="shared" si="5"/>
        <v>1981</v>
      </c>
      <c r="U27" s="102">
        <f t="shared" si="6"/>
        <v>29799</v>
      </c>
      <c r="V27" s="111">
        <v>0.1489</v>
      </c>
      <c r="W27" s="111"/>
      <c r="X27" s="111"/>
      <c r="Y27" s="111">
        <v>0.16339999999999999</v>
      </c>
      <c r="Z27" s="111"/>
    </row>
    <row r="28" spans="1:26" x14ac:dyDescent="0.25">
      <c r="A28">
        <f t="shared" si="0"/>
        <v>1981</v>
      </c>
      <c r="B28" s="102">
        <v>29830</v>
      </c>
      <c r="C28" s="101">
        <v>14.67</v>
      </c>
      <c r="D28" s="108">
        <f t="shared" si="1"/>
        <v>0.1467</v>
      </c>
      <c r="G28">
        <f t="shared" si="2"/>
        <v>1981</v>
      </c>
      <c r="H28" s="102">
        <v>29830</v>
      </c>
      <c r="I28" s="101">
        <v>15.07</v>
      </c>
      <c r="J28" s="108">
        <f t="shared" si="3"/>
        <v>0.1507</v>
      </c>
      <c r="L28">
        <f t="shared" si="4"/>
        <v>1981</v>
      </c>
      <c r="M28" s="102">
        <v>29830</v>
      </c>
      <c r="O28" s="111"/>
      <c r="P28" s="111"/>
      <c r="Q28" s="111"/>
      <c r="R28" s="111"/>
      <c r="S28" s="111"/>
      <c r="T28">
        <f t="shared" si="5"/>
        <v>1981</v>
      </c>
      <c r="U28" s="102">
        <f t="shared" si="6"/>
        <v>29830</v>
      </c>
      <c r="V28" s="111">
        <v>0.15490000000000001</v>
      </c>
      <c r="W28" s="111"/>
      <c r="X28" s="111"/>
      <c r="Y28" s="111">
        <v>0.16920000000000002</v>
      </c>
      <c r="Z28" s="111"/>
    </row>
    <row r="29" spans="1:26" x14ac:dyDescent="0.25">
      <c r="A29">
        <f t="shared" si="0"/>
        <v>1981</v>
      </c>
      <c r="B29" s="102">
        <v>29860</v>
      </c>
      <c r="C29" s="101">
        <v>14.68</v>
      </c>
      <c r="D29" s="108">
        <f t="shared" si="1"/>
        <v>0.14679999999999999</v>
      </c>
      <c r="G29">
        <f t="shared" si="2"/>
        <v>1981</v>
      </c>
      <c r="H29" s="102">
        <v>29860</v>
      </c>
      <c r="I29" s="101">
        <v>15.13</v>
      </c>
      <c r="J29" s="108">
        <f t="shared" si="3"/>
        <v>0.15130000000000002</v>
      </c>
      <c r="L29">
        <f t="shared" si="4"/>
        <v>1981</v>
      </c>
      <c r="M29" s="102">
        <v>29860</v>
      </c>
      <c r="O29" s="111"/>
      <c r="P29" s="111"/>
      <c r="Q29" s="111"/>
      <c r="R29" s="111"/>
      <c r="S29" s="111"/>
      <c r="T29">
        <f t="shared" si="5"/>
        <v>1981</v>
      </c>
      <c r="U29" s="102">
        <f t="shared" si="6"/>
        <v>29860</v>
      </c>
      <c r="V29" s="111">
        <v>0.154</v>
      </c>
      <c r="W29" s="111"/>
      <c r="X29" s="111"/>
      <c r="Y29" s="111">
        <v>0.1711</v>
      </c>
      <c r="Z29" s="111"/>
    </row>
    <row r="30" spans="1:26" x14ac:dyDescent="0.25">
      <c r="A30">
        <f t="shared" si="0"/>
        <v>1981</v>
      </c>
      <c r="B30" s="102">
        <v>29891</v>
      </c>
      <c r="C30" s="101">
        <v>13.35</v>
      </c>
      <c r="D30" s="108">
        <f t="shared" si="1"/>
        <v>0.13350000000000001</v>
      </c>
      <c r="G30">
        <f t="shared" si="2"/>
        <v>1981</v>
      </c>
      <c r="H30" s="102">
        <v>29891</v>
      </c>
      <c r="I30" s="101">
        <v>13.56</v>
      </c>
      <c r="J30" s="108">
        <f t="shared" si="3"/>
        <v>0.1356</v>
      </c>
      <c r="L30">
        <f t="shared" si="4"/>
        <v>1981</v>
      </c>
      <c r="M30" s="102">
        <v>29891</v>
      </c>
      <c r="O30" s="111"/>
      <c r="P30" s="111"/>
      <c r="Q30" s="111"/>
      <c r="R30" s="111"/>
      <c r="S30" s="111"/>
      <c r="T30">
        <f t="shared" si="5"/>
        <v>1981</v>
      </c>
      <c r="U30" s="102">
        <f t="shared" si="6"/>
        <v>29891</v>
      </c>
      <c r="V30" s="111">
        <v>0.14219999999999999</v>
      </c>
      <c r="W30" s="111"/>
      <c r="X30" s="111"/>
      <c r="Y30" s="111">
        <v>0.16390000000000002</v>
      </c>
      <c r="Z30" s="111"/>
    </row>
    <row r="31" spans="1:26" x14ac:dyDescent="0.25">
      <c r="A31">
        <f t="shared" si="0"/>
        <v>1981</v>
      </c>
      <c r="B31" s="102">
        <v>29921</v>
      </c>
      <c r="C31" s="101">
        <v>13.45</v>
      </c>
      <c r="D31" s="108">
        <f t="shared" si="1"/>
        <v>0.13449999999999998</v>
      </c>
      <c r="G31">
        <f t="shared" si="2"/>
        <v>1981</v>
      </c>
      <c r="H31" s="102">
        <v>29921</v>
      </c>
      <c r="I31" s="101">
        <v>13.73</v>
      </c>
      <c r="J31" s="108">
        <f t="shared" si="3"/>
        <v>0.13730000000000001</v>
      </c>
      <c r="L31">
        <f t="shared" si="4"/>
        <v>1981</v>
      </c>
      <c r="M31" s="102">
        <v>29921</v>
      </c>
      <c r="O31" s="111"/>
      <c r="P31" s="111"/>
      <c r="Q31" s="111"/>
      <c r="R31" s="111"/>
      <c r="S31" s="111"/>
      <c r="T31">
        <f t="shared" si="5"/>
        <v>1981</v>
      </c>
      <c r="U31" s="102">
        <f t="shared" si="6"/>
        <v>29921</v>
      </c>
      <c r="V31" s="111">
        <v>0.14230000000000001</v>
      </c>
      <c r="W31" s="111"/>
      <c r="X31" s="111"/>
      <c r="Y31" s="111">
        <v>0.16550000000000001</v>
      </c>
      <c r="Z31" s="111"/>
    </row>
    <row r="32" spans="1:26" x14ac:dyDescent="0.25">
      <c r="A32">
        <f t="shared" si="0"/>
        <v>1982</v>
      </c>
      <c r="B32" s="102">
        <v>29952</v>
      </c>
      <c r="C32" s="101">
        <v>14.22</v>
      </c>
      <c r="D32" s="108">
        <f t="shared" si="1"/>
        <v>0.14219999999999999</v>
      </c>
      <c r="G32">
        <f t="shared" si="2"/>
        <v>1982</v>
      </c>
      <c r="H32" s="102">
        <v>29952</v>
      </c>
      <c r="I32" s="101">
        <v>14.57</v>
      </c>
      <c r="J32" s="108">
        <f t="shared" si="3"/>
        <v>0.1457</v>
      </c>
      <c r="L32">
        <f t="shared" si="4"/>
        <v>1982</v>
      </c>
      <c r="M32" s="102">
        <v>29952</v>
      </c>
      <c r="O32" s="111"/>
      <c r="P32" s="111"/>
      <c r="Q32" s="111"/>
      <c r="R32" s="111"/>
      <c r="S32" s="111"/>
      <c r="T32">
        <f t="shared" si="5"/>
        <v>1982</v>
      </c>
      <c r="U32" s="102">
        <f t="shared" si="6"/>
        <v>29952</v>
      </c>
      <c r="V32" s="111">
        <v>0.15179999999999999</v>
      </c>
      <c r="W32" s="111"/>
      <c r="X32" s="111"/>
      <c r="Y32" s="111">
        <v>0.17100000000000001</v>
      </c>
      <c r="Z32" s="111"/>
    </row>
    <row r="33" spans="1:26" x14ac:dyDescent="0.25">
      <c r="A33">
        <f t="shared" si="0"/>
        <v>1982</v>
      </c>
      <c r="B33" s="102">
        <v>29983</v>
      </c>
      <c r="C33" s="101">
        <v>14.22</v>
      </c>
      <c r="D33" s="108">
        <f t="shared" si="1"/>
        <v>0.14219999999999999</v>
      </c>
      <c r="G33">
        <f t="shared" si="2"/>
        <v>1982</v>
      </c>
      <c r="H33" s="102">
        <v>29983</v>
      </c>
      <c r="I33" s="101">
        <v>14.48</v>
      </c>
      <c r="J33" s="108">
        <f t="shared" si="3"/>
        <v>0.14480000000000001</v>
      </c>
      <c r="L33">
        <f t="shared" si="4"/>
        <v>1982</v>
      </c>
      <c r="M33" s="102">
        <v>29983</v>
      </c>
      <c r="O33" s="111"/>
      <c r="P33" s="111"/>
      <c r="Q33" s="111"/>
      <c r="R33" s="111"/>
      <c r="S33" s="111"/>
      <c r="T33">
        <f t="shared" si="5"/>
        <v>1982</v>
      </c>
      <c r="U33" s="102">
        <f t="shared" si="6"/>
        <v>29983</v>
      </c>
      <c r="V33" s="111">
        <v>0.1527</v>
      </c>
      <c r="W33" s="111"/>
      <c r="X33" s="111"/>
      <c r="Y33" s="111">
        <v>0.17180000000000001</v>
      </c>
      <c r="Z33" s="111"/>
    </row>
    <row r="34" spans="1:26" x14ac:dyDescent="0.25">
      <c r="A34">
        <f t="shared" si="0"/>
        <v>1982</v>
      </c>
      <c r="B34" s="102">
        <v>30011</v>
      </c>
      <c r="C34" s="101">
        <v>13.53</v>
      </c>
      <c r="D34" s="108">
        <f t="shared" si="1"/>
        <v>0.1353</v>
      </c>
      <c r="G34">
        <f t="shared" si="2"/>
        <v>1982</v>
      </c>
      <c r="H34" s="102">
        <v>30011</v>
      </c>
      <c r="I34" s="101">
        <v>13.75</v>
      </c>
      <c r="J34" s="108">
        <f t="shared" si="3"/>
        <v>0.13750000000000001</v>
      </c>
      <c r="L34">
        <f t="shared" si="4"/>
        <v>1982</v>
      </c>
      <c r="M34" s="102">
        <v>30011</v>
      </c>
      <c r="O34" s="111"/>
      <c r="P34" s="111"/>
      <c r="Q34" s="111"/>
      <c r="R34" s="111"/>
      <c r="S34" s="111"/>
      <c r="T34">
        <f t="shared" si="5"/>
        <v>1982</v>
      </c>
      <c r="U34" s="102">
        <f t="shared" si="6"/>
        <v>30011</v>
      </c>
      <c r="V34" s="111">
        <v>0.14580000000000001</v>
      </c>
      <c r="W34" s="111"/>
      <c r="X34" s="111"/>
      <c r="Y34" s="111">
        <v>0.16820000000000002</v>
      </c>
      <c r="Z34" s="111"/>
    </row>
    <row r="35" spans="1:26" x14ac:dyDescent="0.25">
      <c r="A35">
        <f t="shared" si="0"/>
        <v>1982</v>
      </c>
      <c r="B35" s="102">
        <v>30042</v>
      </c>
      <c r="C35" s="101">
        <v>13.37</v>
      </c>
      <c r="D35" s="108">
        <f t="shared" si="1"/>
        <v>0.13369999999999999</v>
      </c>
      <c r="G35">
        <f t="shared" si="2"/>
        <v>1982</v>
      </c>
      <c r="H35" s="102">
        <v>30042</v>
      </c>
      <c r="I35" s="101">
        <v>13.57</v>
      </c>
      <c r="J35" s="108">
        <f t="shared" si="3"/>
        <v>0.13570000000000002</v>
      </c>
      <c r="L35">
        <f t="shared" si="4"/>
        <v>1982</v>
      </c>
      <c r="M35" s="102">
        <v>30042</v>
      </c>
      <c r="O35" s="111"/>
      <c r="P35" s="111"/>
      <c r="Q35" s="111"/>
      <c r="R35" s="111"/>
      <c r="S35" s="111"/>
      <c r="T35">
        <f t="shared" si="5"/>
        <v>1982</v>
      </c>
      <c r="U35" s="102">
        <f t="shared" si="6"/>
        <v>30042</v>
      </c>
      <c r="V35" s="111">
        <v>0.14460000000000001</v>
      </c>
      <c r="W35" s="111"/>
      <c r="X35" s="111"/>
      <c r="Y35" s="111">
        <v>0.1678</v>
      </c>
      <c r="Z35" s="111"/>
    </row>
    <row r="36" spans="1:26" x14ac:dyDescent="0.25">
      <c r="A36">
        <f t="shared" si="0"/>
        <v>1982</v>
      </c>
      <c r="B36" s="102">
        <v>30072</v>
      </c>
      <c r="C36" s="101">
        <v>13.24</v>
      </c>
      <c r="D36" s="108">
        <f t="shared" si="1"/>
        <v>0.13239999999999999</v>
      </c>
      <c r="G36">
        <f t="shared" si="2"/>
        <v>1982</v>
      </c>
      <c r="H36" s="102">
        <v>30072</v>
      </c>
      <c r="I36" s="101">
        <v>13.46</v>
      </c>
      <c r="J36" s="108">
        <f t="shared" si="3"/>
        <v>0.1346</v>
      </c>
      <c r="L36">
        <f t="shared" si="4"/>
        <v>1982</v>
      </c>
      <c r="M36" s="102">
        <v>30072</v>
      </c>
      <c r="O36" s="111"/>
      <c r="P36" s="111"/>
      <c r="Q36" s="111"/>
      <c r="R36" s="111"/>
      <c r="S36" s="111"/>
      <c r="T36">
        <f t="shared" si="5"/>
        <v>1982</v>
      </c>
      <c r="U36" s="102">
        <f t="shared" si="6"/>
        <v>30072</v>
      </c>
      <c r="V36" s="111">
        <v>0.1426</v>
      </c>
      <c r="W36" s="111"/>
      <c r="X36" s="111"/>
      <c r="Y36" s="111">
        <v>0.16639999999999999</v>
      </c>
      <c r="Z36" s="111"/>
    </row>
    <row r="37" spans="1:26" x14ac:dyDescent="0.25">
      <c r="A37">
        <f t="shared" si="0"/>
        <v>1982</v>
      </c>
      <c r="B37" s="102">
        <v>30103</v>
      </c>
      <c r="C37" s="101">
        <v>13.92</v>
      </c>
      <c r="D37" s="108">
        <f t="shared" si="1"/>
        <v>0.13919999999999999</v>
      </c>
      <c r="G37">
        <f t="shared" si="2"/>
        <v>1982</v>
      </c>
      <c r="H37" s="102">
        <v>30103</v>
      </c>
      <c r="I37" s="101">
        <v>14.18</v>
      </c>
      <c r="J37" s="108">
        <f t="shared" si="3"/>
        <v>0.14180000000000001</v>
      </c>
      <c r="L37">
        <f t="shared" si="4"/>
        <v>1982</v>
      </c>
      <c r="M37" s="102">
        <v>30103</v>
      </c>
      <c r="O37" s="111"/>
      <c r="P37" s="111"/>
      <c r="Q37" s="111"/>
      <c r="R37" s="111"/>
      <c r="S37" s="111"/>
      <c r="T37">
        <f t="shared" si="5"/>
        <v>1982</v>
      </c>
      <c r="U37" s="102">
        <f t="shared" si="6"/>
        <v>30103</v>
      </c>
      <c r="V37" s="111">
        <v>0.14810000000000001</v>
      </c>
      <c r="W37" s="111"/>
      <c r="X37" s="111"/>
      <c r="Y37" s="111">
        <v>0.16920000000000002</v>
      </c>
      <c r="Z37" s="111"/>
    </row>
    <row r="38" spans="1:26" x14ac:dyDescent="0.25">
      <c r="A38">
        <f t="shared" si="0"/>
        <v>1982</v>
      </c>
      <c r="B38" s="102">
        <v>30133</v>
      </c>
      <c r="C38" s="101">
        <v>13.55</v>
      </c>
      <c r="D38" s="108">
        <f t="shared" si="1"/>
        <v>0.13550000000000001</v>
      </c>
      <c r="G38">
        <f t="shared" si="2"/>
        <v>1982</v>
      </c>
      <c r="H38" s="102">
        <v>30133</v>
      </c>
      <c r="I38" s="101">
        <v>13.76</v>
      </c>
      <c r="J38" s="108">
        <f t="shared" si="3"/>
        <v>0.1376</v>
      </c>
      <c r="L38">
        <f t="shared" si="4"/>
        <v>1982</v>
      </c>
      <c r="M38" s="102">
        <v>30133</v>
      </c>
      <c r="O38" s="111"/>
      <c r="P38" s="111"/>
      <c r="Q38" s="111"/>
      <c r="R38" s="111"/>
      <c r="S38" s="111"/>
      <c r="T38">
        <f t="shared" si="5"/>
        <v>1982</v>
      </c>
      <c r="U38" s="102">
        <f t="shared" si="6"/>
        <v>30133</v>
      </c>
      <c r="V38" s="111">
        <v>0.14610000000000001</v>
      </c>
      <c r="W38" s="111"/>
      <c r="X38" s="111"/>
      <c r="Y38" s="111">
        <v>0.16800000000000001</v>
      </c>
      <c r="Z38" s="111"/>
    </row>
    <row r="39" spans="1:26" x14ac:dyDescent="0.25">
      <c r="A39">
        <f t="shared" si="0"/>
        <v>1982</v>
      </c>
      <c r="B39" s="102">
        <v>30164</v>
      </c>
      <c r="C39" s="101">
        <v>12.77</v>
      </c>
      <c r="D39" s="108">
        <f t="shared" si="1"/>
        <v>0.12770000000000001</v>
      </c>
      <c r="G39">
        <f t="shared" si="2"/>
        <v>1982</v>
      </c>
      <c r="H39" s="102">
        <v>30164</v>
      </c>
      <c r="I39" s="101">
        <v>12.91</v>
      </c>
      <c r="J39" s="108">
        <f t="shared" si="3"/>
        <v>0.12909999999999999</v>
      </c>
      <c r="L39">
        <f t="shared" si="4"/>
        <v>1982</v>
      </c>
      <c r="M39" s="102">
        <v>30164</v>
      </c>
      <c r="O39" s="111"/>
      <c r="P39" s="111"/>
      <c r="Q39" s="111"/>
      <c r="R39" s="111"/>
      <c r="S39" s="111"/>
      <c r="T39">
        <f t="shared" si="5"/>
        <v>1982</v>
      </c>
      <c r="U39" s="102">
        <f t="shared" si="6"/>
        <v>30164</v>
      </c>
      <c r="V39" s="111">
        <v>0.1371</v>
      </c>
      <c r="W39" s="111"/>
      <c r="X39" s="111"/>
      <c r="Y39" s="111">
        <v>0.16320000000000001</v>
      </c>
      <c r="Z39" s="111"/>
    </row>
    <row r="40" spans="1:26" x14ac:dyDescent="0.25">
      <c r="A40">
        <f t="shared" si="0"/>
        <v>1982</v>
      </c>
      <c r="B40" s="102">
        <v>30195</v>
      </c>
      <c r="C40" s="101">
        <v>12.07</v>
      </c>
      <c r="D40" s="108">
        <f t="shared" si="1"/>
        <v>0.1207</v>
      </c>
      <c r="G40">
        <f t="shared" si="2"/>
        <v>1982</v>
      </c>
      <c r="H40" s="102">
        <v>30195</v>
      </c>
      <c r="I40" s="101">
        <v>12.16</v>
      </c>
      <c r="J40" s="108">
        <f t="shared" si="3"/>
        <v>0.1216</v>
      </c>
      <c r="L40">
        <f t="shared" si="4"/>
        <v>1982</v>
      </c>
      <c r="M40" s="102">
        <v>30195</v>
      </c>
      <c r="O40" s="111"/>
      <c r="P40" s="111"/>
      <c r="Q40" s="111"/>
      <c r="R40" s="111"/>
      <c r="S40" s="111"/>
      <c r="T40">
        <f t="shared" si="5"/>
        <v>1982</v>
      </c>
      <c r="U40" s="102">
        <f t="shared" si="6"/>
        <v>30195</v>
      </c>
      <c r="V40" s="111">
        <v>0.12939999999999999</v>
      </c>
      <c r="W40" s="111"/>
      <c r="X40" s="111"/>
      <c r="Y40" s="111">
        <v>0.15629999999999999</v>
      </c>
      <c r="Z40" s="111"/>
    </row>
    <row r="41" spans="1:26" x14ac:dyDescent="0.25">
      <c r="A41">
        <f t="shared" si="0"/>
        <v>1982</v>
      </c>
      <c r="B41" s="102">
        <v>30225</v>
      </c>
      <c r="C41" s="101">
        <v>11.17</v>
      </c>
      <c r="D41" s="108">
        <f t="shared" si="1"/>
        <v>0.11169999999999999</v>
      </c>
      <c r="G41">
        <f t="shared" si="2"/>
        <v>1982</v>
      </c>
      <c r="H41" s="102">
        <v>30225</v>
      </c>
      <c r="I41" s="101">
        <v>10.97</v>
      </c>
      <c r="J41" s="108">
        <f t="shared" si="3"/>
        <v>0.10970000000000001</v>
      </c>
      <c r="L41">
        <f t="shared" si="4"/>
        <v>1982</v>
      </c>
      <c r="M41" s="102">
        <v>30225</v>
      </c>
      <c r="O41" s="111"/>
      <c r="P41" s="111"/>
      <c r="Q41" s="111"/>
      <c r="R41" s="111"/>
      <c r="S41" s="111"/>
      <c r="T41">
        <f t="shared" si="5"/>
        <v>1982</v>
      </c>
      <c r="U41" s="102">
        <f t="shared" si="6"/>
        <v>30225</v>
      </c>
      <c r="V41" s="111">
        <v>0.12119999999999999</v>
      </c>
      <c r="W41" s="111"/>
      <c r="X41" s="111"/>
      <c r="Y41" s="111">
        <v>0.14730000000000001</v>
      </c>
      <c r="Z41" s="111"/>
    </row>
    <row r="42" spans="1:26" x14ac:dyDescent="0.25">
      <c r="A42">
        <f t="shared" si="0"/>
        <v>1982</v>
      </c>
      <c r="B42" s="102">
        <v>30256</v>
      </c>
      <c r="C42" s="101">
        <v>10.54</v>
      </c>
      <c r="D42" s="108">
        <f t="shared" si="1"/>
        <v>0.10539999999999999</v>
      </c>
      <c r="G42">
        <f t="shared" si="2"/>
        <v>1982</v>
      </c>
      <c r="H42" s="102">
        <v>30256</v>
      </c>
      <c r="I42" s="101">
        <v>10.57</v>
      </c>
      <c r="J42" s="108">
        <f t="shared" si="3"/>
        <v>0.1057</v>
      </c>
      <c r="L42">
        <f t="shared" si="4"/>
        <v>1982</v>
      </c>
      <c r="M42" s="102">
        <v>30256</v>
      </c>
      <c r="O42" s="111"/>
      <c r="P42" s="111"/>
      <c r="Q42" s="111"/>
      <c r="R42" s="111"/>
      <c r="S42" s="111"/>
      <c r="T42">
        <f t="shared" si="5"/>
        <v>1982</v>
      </c>
      <c r="U42" s="102">
        <f t="shared" si="6"/>
        <v>30256</v>
      </c>
      <c r="V42" s="111">
        <v>0.1168</v>
      </c>
      <c r="W42" s="111"/>
      <c r="X42" s="111"/>
      <c r="Y42" s="111">
        <v>0.14300000000000002</v>
      </c>
      <c r="Z42" s="111"/>
    </row>
    <row r="43" spans="1:26" x14ac:dyDescent="0.25">
      <c r="A43">
        <f t="shared" si="0"/>
        <v>1982</v>
      </c>
      <c r="B43" s="102">
        <v>30286</v>
      </c>
      <c r="C43" s="101">
        <v>10.54</v>
      </c>
      <c r="D43" s="108">
        <f t="shared" si="1"/>
        <v>0.10539999999999999</v>
      </c>
      <c r="G43">
        <f t="shared" si="2"/>
        <v>1982</v>
      </c>
      <c r="H43" s="102">
        <v>30286</v>
      </c>
      <c r="I43" s="101">
        <v>10.62</v>
      </c>
      <c r="J43" s="108">
        <f t="shared" si="3"/>
        <v>0.10619999999999999</v>
      </c>
      <c r="L43">
        <f t="shared" si="4"/>
        <v>1982</v>
      </c>
      <c r="M43" s="102">
        <v>30286</v>
      </c>
      <c r="O43" s="111"/>
      <c r="P43" s="111"/>
      <c r="Q43" s="111"/>
      <c r="R43" s="111"/>
      <c r="S43" s="111"/>
      <c r="T43">
        <f t="shared" si="5"/>
        <v>1982</v>
      </c>
      <c r="U43" s="102">
        <f t="shared" si="6"/>
        <v>30286</v>
      </c>
      <c r="V43" s="111">
        <v>0.1183</v>
      </c>
      <c r="W43" s="111"/>
      <c r="X43" s="111"/>
      <c r="Y43" s="111">
        <v>0.1414</v>
      </c>
      <c r="Z43" s="111"/>
    </row>
    <row r="44" spans="1:26" x14ac:dyDescent="0.25">
      <c r="A44">
        <f t="shared" si="0"/>
        <v>1983</v>
      </c>
      <c r="B44" s="102">
        <v>30317</v>
      </c>
      <c r="C44" s="101">
        <v>10.63</v>
      </c>
      <c r="D44" s="108">
        <f t="shared" si="1"/>
        <v>0.10630000000000001</v>
      </c>
      <c r="G44">
        <f t="shared" si="2"/>
        <v>1983</v>
      </c>
      <c r="H44" s="102">
        <v>30317</v>
      </c>
      <c r="I44" s="101">
        <v>10.78</v>
      </c>
      <c r="J44" s="108">
        <f t="shared" si="3"/>
        <v>0.10779999999999999</v>
      </c>
      <c r="L44">
        <f t="shared" si="4"/>
        <v>1983</v>
      </c>
      <c r="M44" s="102">
        <v>30317</v>
      </c>
      <c r="O44" s="111"/>
      <c r="P44" s="111"/>
      <c r="Q44" s="111"/>
      <c r="R44" s="111"/>
      <c r="S44" s="111"/>
      <c r="T44">
        <f t="shared" si="5"/>
        <v>1983</v>
      </c>
      <c r="U44" s="102">
        <f t="shared" si="6"/>
        <v>30317</v>
      </c>
      <c r="V44" s="111">
        <v>0.11789999999999999</v>
      </c>
      <c r="W44" s="111"/>
      <c r="X44" s="111"/>
      <c r="Y44" s="111">
        <v>0.1394</v>
      </c>
      <c r="Z44" s="111"/>
    </row>
    <row r="45" spans="1:26" x14ac:dyDescent="0.25">
      <c r="A45">
        <f t="shared" si="0"/>
        <v>1983</v>
      </c>
      <c r="B45" s="102">
        <v>30348</v>
      </c>
      <c r="C45" s="101">
        <v>10.88</v>
      </c>
      <c r="D45" s="108">
        <f t="shared" si="1"/>
        <v>0.10880000000000001</v>
      </c>
      <c r="G45">
        <f t="shared" si="2"/>
        <v>1983</v>
      </c>
      <c r="H45" s="102">
        <v>30348</v>
      </c>
      <c r="I45" s="101">
        <v>11.03</v>
      </c>
      <c r="J45" s="108">
        <f t="shared" si="3"/>
        <v>0.1103</v>
      </c>
      <c r="L45">
        <f t="shared" si="4"/>
        <v>1983</v>
      </c>
      <c r="M45" s="102">
        <v>30348</v>
      </c>
      <c r="O45" s="111"/>
      <c r="P45" s="111"/>
      <c r="Q45" s="111"/>
      <c r="R45" s="111"/>
      <c r="S45" s="111"/>
      <c r="T45">
        <f t="shared" si="5"/>
        <v>1983</v>
      </c>
      <c r="U45" s="102">
        <f t="shared" si="6"/>
        <v>30348</v>
      </c>
      <c r="V45" s="111">
        <v>0.1201</v>
      </c>
      <c r="W45" s="111"/>
      <c r="X45" s="111"/>
      <c r="Y45" s="111">
        <v>0.13949999999999999</v>
      </c>
      <c r="Z45" s="111"/>
    </row>
    <row r="46" spans="1:26" x14ac:dyDescent="0.25">
      <c r="A46">
        <f t="shared" si="0"/>
        <v>1983</v>
      </c>
      <c r="B46" s="102">
        <v>30376</v>
      </c>
      <c r="C46" s="101">
        <v>10.63</v>
      </c>
      <c r="D46" s="108">
        <f t="shared" si="1"/>
        <v>0.10630000000000001</v>
      </c>
      <c r="G46">
        <f t="shared" si="2"/>
        <v>1983</v>
      </c>
      <c r="H46" s="102">
        <v>30376</v>
      </c>
      <c r="I46" s="101">
        <v>10.8</v>
      </c>
      <c r="J46" s="108">
        <f t="shared" si="3"/>
        <v>0.10800000000000001</v>
      </c>
      <c r="L46">
        <f t="shared" si="4"/>
        <v>1983</v>
      </c>
      <c r="M46" s="102">
        <v>30376</v>
      </c>
      <c r="O46" s="111"/>
      <c r="P46" s="111"/>
      <c r="Q46" s="111"/>
      <c r="R46" s="111"/>
      <c r="S46" s="111"/>
      <c r="T46">
        <f t="shared" si="5"/>
        <v>1983</v>
      </c>
      <c r="U46" s="102">
        <f t="shared" si="6"/>
        <v>30376</v>
      </c>
      <c r="V46" s="111">
        <v>0.1173</v>
      </c>
      <c r="W46" s="111"/>
      <c r="X46" s="111"/>
      <c r="Y46" s="111">
        <v>0.1361</v>
      </c>
      <c r="Z46" s="111"/>
    </row>
    <row r="47" spans="1:26" x14ac:dyDescent="0.25">
      <c r="A47">
        <f t="shared" si="0"/>
        <v>1983</v>
      </c>
      <c r="B47" s="102">
        <v>30407</v>
      </c>
      <c r="C47" s="101">
        <v>10.48</v>
      </c>
      <c r="D47" s="108">
        <f t="shared" si="1"/>
        <v>0.1048</v>
      </c>
      <c r="G47">
        <f t="shared" si="2"/>
        <v>1983</v>
      </c>
      <c r="H47" s="102">
        <v>30407</v>
      </c>
      <c r="I47" s="101">
        <v>10.63</v>
      </c>
      <c r="J47" s="108">
        <f t="shared" si="3"/>
        <v>0.10630000000000001</v>
      </c>
      <c r="L47">
        <f t="shared" si="4"/>
        <v>1983</v>
      </c>
      <c r="M47" s="102">
        <v>30407</v>
      </c>
      <c r="O47" s="111"/>
      <c r="P47" s="111"/>
      <c r="Q47" s="111"/>
      <c r="R47" s="111"/>
      <c r="S47" s="111"/>
      <c r="T47">
        <f t="shared" si="5"/>
        <v>1983</v>
      </c>
      <c r="U47" s="102">
        <f t="shared" si="6"/>
        <v>30407</v>
      </c>
      <c r="V47" s="111">
        <v>0.11509999999999999</v>
      </c>
      <c r="W47" s="111"/>
      <c r="X47" s="111"/>
      <c r="Y47" s="111">
        <v>0.13289999999999999</v>
      </c>
      <c r="Z47" s="111"/>
    </row>
    <row r="48" spans="1:26" x14ac:dyDescent="0.25">
      <c r="A48">
        <f t="shared" si="0"/>
        <v>1983</v>
      </c>
      <c r="B48" s="102">
        <v>30437</v>
      </c>
      <c r="C48" s="101">
        <v>10.53</v>
      </c>
      <c r="D48" s="108">
        <f t="shared" si="1"/>
        <v>0.10529999999999999</v>
      </c>
      <c r="G48">
        <f t="shared" si="2"/>
        <v>1983</v>
      </c>
      <c r="H48" s="102">
        <v>30437</v>
      </c>
      <c r="I48" s="101">
        <v>10.67</v>
      </c>
      <c r="J48" s="108">
        <f t="shared" si="3"/>
        <v>0.1067</v>
      </c>
      <c r="L48">
        <f t="shared" si="4"/>
        <v>1983</v>
      </c>
      <c r="M48" s="102">
        <v>30437</v>
      </c>
      <c r="O48" s="111"/>
      <c r="P48" s="111"/>
      <c r="Q48" s="111"/>
      <c r="R48" s="111"/>
      <c r="S48" s="111"/>
      <c r="T48">
        <f t="shared" si="5"/>
        <v>1983</v>
      </c>
      <c r="U48" s="102">
        <f t="shared" si="6"/>
        <v>30437</v>
      </c>
      <c r="V48" s="111">
        <v>0.11460000000000001</v>
      </c>
      <c r="W48" s="111"/>
      <c r="X48" s="111"/>
      <c r="Y48" s="111">
        <v>0.13089999999999999</v>
      </c>
      <c r="Z48" s="111"/>
    </row>
    <row r="49" spans="1:26" x14ac:dyDescent="0.25">
      <c r="A49">
        <f t="shared" si="0"/>
        <v>1983</v>
      </c>
      <c r="B49" s="102">
        <v>30468</v>
      </c>
      <c r="C49" s="101">
        <v>10.93</v>
      </c>
      <c r="D49" s="108">
        <f t="shared" si="1"/>
        <v>0.10929999999999999</v>
      </c>
      <c r="G49">
        <f t="shared" si="2"/>
        <v>1983</v>
      </c>
      <c r="H49" s="102">
        <v>30468</v>
      </c>
      <c r="I49" s="101">
        <v>11.12</v>
      </c>
      <c r="J49" s="108">
        <f t="shared" si="3"/>
        <v>0.11119999999999999</v>
      </c>
      <c r="L49">
        <f t="shared" si="4"/>
        <v>1983</v>
      </c>
      <c r="M49" s="102">
        <v>30468</v>
      </c>
      <c r="O49" s="111"/>
      <c r="P49" s="111"/>
      <c r="Q49" s="111"/>
      <c r="R49" s="111"/>
      <c r="S49" s="111"/>
      <c r="T49">
        <f t="shared" si="5"/>
        <v>1983</v>
      </c>
      <c r="U49" s="102">
        <f t="shared" si="6"/>
        <v>30468</v>
      </c>
      <c r="V49" s="111">
        <v>0.1174</v>
      </c>
      <c r="W49" s="111"/>
      <c r="X49" s="111"/>
      <c r="Y49" s="111">
        <v>0.13369999999999999</v>
      </c>
      <c r="Z49" s="111"/>
    </row>
    <row r="50" spans="1:26" x14ac:dyDescent="0.25">
      <c r="A50">
        <f t="shared" si="0"/>
        <v>1983</v>
      </c>
      <c r="B50" s="102">
        <v>30498</v>
      </c>
      <c r="C50" s="101">
        <v>11.4</v>
      </c>
      <c r="D50" s="108">
        <f t="shared" si="1"/>
        <v>0.114</v>
      </c>
      <c r="G50">
        <f t="shared" si="2"/>
        <v>1983</v>
      </c>
      <c r="H50" s="102">
        <v>30498</v>
      </c>
      <c r="I50" s="101">
        <v>11.59</v>
      </c>
      <c r="J50" s="108">
        <f t="shared" si="3"/>
        <v>0.1159</v>
      </c>
      <c r="L50">
        <f t="shared" si="4"/>
        <v>1983</v>
      </c>
      <c r="M50" s="102">
        <v>30498</v>
      </c>
      <c r="O50" s="111"/>
      <c r="P50" s="111"/>
      <c r="Q50" s="111"/>
      <c r="R50" s="111"/>
      <c r="S50" s="111"/>
      <c r="T50">
        <f t="shared" si="5"/>
        <v>1983</v>
      </c>
      <c r="U50" s="102">
        <f t="shared" si="6"/>
        <v>30498</v>
      </c>
      <c r="V50" s="111">
        <v>0.1215</v>
      </c>
      <c r="W50" s="111"/>
      <c r="X50" s="111"/>
      <c r="Y50" s="111">
        <v>0.13390000000000002</v>
      </c>
      <c r="Z50" s="111"/>
    </row>
    <row r="51" spans="1:26" x14ac:dyDescent="0.25">
      <c r="A51">
        <f t="shared" si="0"/>
        <v>1983</v>
      </c>
      <c r="B51" s="102">
        <v>30529</v>
      </c>
      <c r="C51" s="101">
        <v>11.82</v>
      </c>
      <c r="D51" s="108">
        <f t="shared" si="1"/>
        <v>0.1182</v>
      </c>
      <c r="G51">
        <f t="shared" si="2"/>
        <v>1983</v>
      </c>
      <c r="H51" s="102">
        <v>30529</v>
      </c>
      <c r="I51" s="101">
        <v>11.96</v>
      </c>
      <c r="J51" s="108">
        <f t="shared" si="3"/>
        <v>0.11960000000000001</v>
      </c>
      <c r="L51">
        <f t="shared" si="4"/>
        <v>1983</v>
      </c>
      <c r="M51" s="102">
        <v>30529</v>
      </c>
      <c r="O51" s="111"/>
      <c r="P51" s="111"/>
      <c r="Q51" s="111"/>
      <c r="R51" s="111"/>
      <c r="S51" s="111"/>
      <c r="T51">
        <f t="shared" si="5"/>
        <v>1983</v>
      </c>
      <c r="U51" s="102">
        <f t="shared" si="6"/>
        <v>30529</v>
      </c>
      <c r="V51" s="111">
        <v>0.12509999999999999</v>
      </c>
      <c r="W51" s="111"/>
      <c r="X51" s="111"/>
      <c r="Y51" s="111">
        <v>0.13639999999999999</v>
      </c>
      <c r="Z51" s="111"/>
    </row>
    <row r="52" spans="1:26" x14ac:dyDescent="0.25">
      <c r="A52">
        <f t="shared" si="0"/>
        <v>1983</v>
      </c>
      <c r="B52" s="102">
        <v>30560</v>
      </c>
      <c r="C52" s="101">
        <v>11.63</v>
      </c>
      <c r="D52" s="108">
        <f t="shared" si="1"/>
        <v>0.11630000000000001</v>
      </c>
      <c r="G52">
        <f t="shared" si="2"/>
        <v>1983</v>
      </c>
      <c r="H52" s="102">
        <v>30560</v>
      </c>
      <c r="I52" s="101">
        <v>11.82</v>
      </c>
      <c r="J52" s="108">
        <f t="shared" si="3"/>
        <v>0.1182</v>
      </c>
      <c r="L52">
        <f t="shared" si="4"/>
        <v>1983</v>
      </c>
      <c r="M52" s="102">
        <v>30560</v>
      </c>
      <c r="O52" s="111"/>
      <c r="P52" s="111"/>
      <c r="Q52" s="111"/>
      <c r="R52" s="111"/>
      <c r="S52" s="111"/>
      <c r="T52">
        <f t="shared" si="5"/>
        <v>1983</v>
      </c>
      <c r="U52" s="102">
        <f t="shared" si="6"/>
        <v>30560</v>
      </c>
      <c r="V52" s="111">
        <v>0.12369999999999999</v>
      </c>
      <c r="W52" s="111"/>
      <c r="X52" s="111"/>
      <c r="Y52" s="111">
        <v>0.13550000000000001</v>
      </c>
      <c r="Z52" s="111"/>
    </row>
    <row r="53" spans="1:26" x14ac:dyDescent="0.25">
      <c r="A53">
        <f t="shared" si="0"/>
        <v>1983</v>
      </c>
      <c r="B53" s="102">
        <v>30590</v>
      </c>
      <c r="C53" s="101">
        <v>11.58</v>
      </c>
      <c r="D53" s="108">
        <f t="shared" si="1"/>
        <v>0.1158</v>
      </c>
      <c r="G53">
        <f t="shared" si="2"/>
        <v>1983</v>
      </c>
      <c r="H53" s="102">
        <v>30590</v>
      </c>
      <c r="I53" s="101">
        <v>11.77</v>
      </c>
      <c r="J53" s="108">
        <f t="shared" si="3"/>
        <v>0.1177</v>
      </c>
      <c r="L53">
        <f t="shared" si="4"/>
        <v>1983</v>
      </c>
      <c r="M53" s="102">
        <v>30590</v>
      </c>
      <c r="O53" s="111"/>
      <c r="P53" s="111"/>
      <c r="Q53" s="111"/>
      <c r="R53" s="111"/>
      <c r="S53" s="111"/>
      <c r="T53">
        <f t="shared" si="5"/>
        <v>1983</v>
      </c>
      <c r="U53" s="102">
        <f t="shared" si="6"/>
        <v>30590</v>
      </c>
      <c r="V53" s="111">
        <v>0.1225</v>
      </c>
      <c r="W53" s="111"/>
      <c r="X53" s="111"/>
      <c r="Y53" s="111">
        <v>0.1346</v>
      </c>
      <c r="Z53" s="111"/>
    </row>
    <row r="54" spans="1:26" x14ac:dyDescent="0.25">
      <c r="A54">
        <f t="shared" si="0"/>
        <v>1983</v>
      </c>
      <c r="B54" s="102">
        <v>30621</v>
      </c>
      <c r="C54" s="101">
        <v>11.75</v>
      </c>
      <c r="D54" s="108">
        <f t="shared" si="1"/>
        <v>0.11749999999999999</v>
      </c>
      <c r="G54">
        <f t="shared" si="2"/>
        <v>1983</v>
      </c>
      <c r="H54" s="102">
        <v>30621</v>
      </c>
      <c r="I54" s="101">
        <v>11.92</v>
      </c>
      <c r="J54" s="108">
        <f t="shared" si="3"/>
        <v>0.1192</v>
      </c>
      <c r="L54">
        <f t="shared" si="4"/>
        <v>1983</v>
      </c>
      <c r="M54" s="102">
        <v>30621</v>
      </c>
      <c r="O54" s="111"/>
      <c r="P54" s="111"/>
      <c r="Q54" s="111"/>
      <c r="R54" s="111"/>
      <c r="S54" s="111"/>
      <c r="T54">
        <f t="shared" si="5"/>
        <v>1983</v>
      </c>
      <c r="U54" s="102">
        <f t="shared" si="6"/>
        <v>30621</v>
      </c>
      <c r="V54" s="111">
        <v>0.1241</v>
      </c>
      <c r="W54" s="111"/>
      <c r="X54" s="111"/>
      <c r="Y54" s="111">
        <v>0.1361</v>
      </c>
      <c r="Z54" s="111"/>
    </row>
    <row r="55" spans="1:26" x14ac:dyDescent="0.25">
      <c r="A55">
        <f t="shared" si="0"/>
        <v>1983</v>
      </c>
      <c r="B55" s="102">
        <v>30651</v>
      </c>
      <c r="C55" s="101">
        <v>11.88</v>
      </c>
      <c r="D55" s="108">
        <f t="shared" si="1"/>
        <v>0.1188</v>
      </c>
      <c r="G55">
        <f t="shared" si="2"/>
        <v>1983</v>
      </c>
      <c r="H55" s="102">
        <v>30651</v>
      </c>
      <c r="I55" s="101">
        <v>12.02</v>
      </c>
      <c r="J55" s="108">
        <f t="shared" si="3"/>
        <v>0.1202</v>
      </c>
      <c r="L55">
        <f t="shared" si="4"/>
        <v>1983</v>
      </c>
      <c r="M55" s="102">
        <v>30651</v>
      </c>
      <c r="O55" s="111"/>
      <c r="P55" s="111"/>
      <c r="Q55" s="111"/>
      <c r="R55" s="111"/>
      <c r="S55" s="111"/>
      <c r="T55">
        <f t="shared" si="5"/>
        <v>1983</v>
      </c>
      <c r="U55" s="102">
        <f t="shared" si="6"/>
        <v>30651</v>
      </c>
      <c r="V55" s="111">
        <v>0.12570000000000001</v>
      </c>
      <c r="W55" s="111"/>
      <c r="X55" s="111"/>
      <c r="Y55" s="111">
        <v>0.13750000000000001</v>
      </c>
      <c r="Z55" s="111"/>
    </row>
    <row r="56" spans="1:26" x14ac:dyDescent="0.25">
      <c r="A56">
        <f t="shared" si="0"/>
        <v>1984</v>
      </c>
      <c r="B56" s="102">
        <v>30682</v>
      </c>
      <c r="C56" s="101">
        <v>11.75</v>
      </c>
      <c r="D56" s="108">
        <f t="shared" si="1"/>
        <v>0.11749999999999999</v>
      </c>
      <c r="G56">
        <f t="shared" si="2"/>
        <v>1984</v>
      </c>
      <c r="H56" s="102">
        <v>30682</v>
      </c>
      <c r="I56" s="101">
        <v>11.82</v>
      </c>
      <c r="J56" s="108">
        <f t="shared" si="3"/>
        <v>0.1182</v>
      </c>
      <c r="L56">
        <f t="shared" si="4"/>
        <v>1984</v>
      </c>
      <c r="M56" s="102">
        <v>30682</v>
      </c>
      <c r="O56" s="111"/>
      <c r="P56" s="111"/>
      <c r="Q56" s="111"/>
      <c r="R56" s="111"/>
      <c r="S56" s="111"/>
      <c r="T56">
        <f t="shared" si="5"/>
        <v>1984</v>
      </c>
      <c r="U56" s="102">
        <f t="shared" si="6"/>
        <v>30682</v>
      </c>
      <c r="V56" s="111">
        <v>0.122</v>
      </c>
      <c r="W56" s="111"/>
      <c r="X56" s="111"/>
      <c r="Y56" s="111">
        <v>0.13650000000000001</v>
      </c>
      <c r="Z56" s="111"/>
    </row>
    <row r="57" spans="1:26" x14ac:dyDescent="0.25">
      <c r="A57">
        <f t="shared" si="0"/>
        <v>1984</v>
      </c>
      <c r="B57" s="102">
        <v>30713</v>
      </c>
      <c r="C57" s="101">
        <v>11.95</v>
      </c>
      <c r="D57" s="108">
        <f t="shared" si="1"/>
        <v>0.1195</v>
      </c>
      <c r="G57">
        <f t="shared" si="2"/>
        <v>1984</v>
      </c>
      <c r="H57" s="102">
        <v>30713</v>
      </c>
      <c r="I57" s="101">
        <v>12</v>
      </c>
      <c r="J57" s="108">
        <f t="shared" si="3"/>
        <v>0.12</v>
      </c>
      <c r="L57">
        <f t="shared" si="4"/>
        <v>1984</v>
      </c>
      <c r="M57" s="102">
        <v>30713</v>
      </c>
      <c r="O57" s="111"/>
      <c r="P57" s="111"/>
      <c r="Q57" s="111"/>
      <c r="R57" s="111"/>
      <c r="S57" s="111"/>
      <c r="T57">
        <f t="shared" si="5"/>
        <v>1984</v>
      </c>
      <c r="U57" s="102">
        <f t="shared" si="6"/>
        <v>30713</v>
      </c>
      <c r="V57" s="111">
        <v>0.1208</v>
      </c>
      <c r="W57" s="111"/>
      <c r="X57" s="111"/>
      <c r="Y57" s="111">
        <v>0.13589999999999999</v>
      </c>
      <c r="Z57" s="111"/>
    </row>
    <row r="58" spans="1:26" x14ac:dyDescent="0.25">
      <c r="A58">
        <f t="shared" si="0"/>
        <v>1984</v>
      </c>
      <c r="B58" s="102">
        <v>30742</v>
      </c>
      <c r="C58" s="101">
        <v>12.38</v>
      </c>
      <c r="D58" s="108">
        <f t="shared" si="1"/>
        <v>0.12380000000000001</v>
      </c>
      <c r="G58">
        <f t="shared" si="2"/>
        <v>1984</v>
      </c>
      <c r="H58" s="102">
        <v>30742</v>
      </c>
      <c r="I58" s="101">
        <v>12.45</v>
      </c>
      <c r="J58" s="108">
        <f t="shared" si="3"/>
        <v>0.1245</v>
      </c>
      <c r="L58">
        <f t="shared" si="4"/>
        <v>1984</v>
      </c>
      <c r="M58" s="102">
        <v>30742</v>
      </c>
      <c r="O58" s="111"/>
      <c r="P58" s="111"/>
      <c r="Q58" s="111"/>
      <c r="R58" s="111"/>
      <c r="S58" s="111"/>
      <c r="T58">
        <f t="shared" si="5"/>
        <v>1984</v>
      </c>
      <c r="U58" s="102">
        <f t="shared" si="6"/>
        <v>30742</v>
      </c>
      <c r="V58" s="111">
        <v>0.12570000000000001</v>
      </c>
      <c r="W58" s="111"/>
      <c r="X58" s="111"/>
      <c r="Y58" s="111">
        <v>0.1399</v>
      </c>
      <c r="Z58" s="111"/>
    </row>
    <row r="59" spans="1:26" x14ac:dyDescent="0.25">
      <c r="A59">
        <f t="shared" si="0"/>
        <v>1984</v>
      </c>
      <c r="B59" s="102">
        <v>30773</v>
      </c>
      <c r="C59" s="101">
        <v>12.65</v>
      </c>
      <c r="D59" s="108">
        <f t="shared" si="1"/>
        <v>0.1265</v>
      </c>
      <c r="G59">
        <f t="shared" si="2"/>
        <v>1984</v>
      </c>
      <c r="H59" s="102">
        <v>30773</v>
      </c>
      <c r="I59" s="101">
        <v>12.65</v>
      </c>
      <c r="J59" s="108">
        <f t="shared" si="3"/>
        <v>0.1265</v>
      </c>
      <c r="L59">
        <f t="shared" si="4"/>
        <v>1984</v>
      </c>
      <c r="M59" s="102">
        <v>30773</v>
      </c>
      <c r="O59" s="111"/>
      <c r="P59" s="111"/>
      <c r="Q59" s="111"/>
      <c r="R59" s="111"/>
      <c r="S59" s="111"/>
      <c r="T59">
        <f t="shared" si="5"/>
        <v>1984</v>
      </c>
      <c r="U59" s="102">
        <f t="shared" si="6"/>
        <v>30773</v>
      </c>
      <c r="V59" s="111">
        <v>0.12809999999999999</v>
      </c>
      <c r="W59" s="111"/>
      <c r="X59" s="111"/>
      <c r="Y59" s="111">
        <v>0.1431</v>
      </c>
      <c r="Z59" s="111"/>
    </row>
    <row r="60" spans="1:26" x14ac:dyDescent="0.25">
      <c r="A60">
        <f t="shared" si="0"/>
        <v>1984</v>
      </c>
      <c r="B60" s="102">
        <v>30803</v>
      </c>
      <c r="C60" s="101">
        <v>13.43</v>
      </c>
      <c r="D60" s="108">
        <f t="shared" si="1"/>
        <v>0.1343</v>
      </c>
      <c r="G60">
        <f t="shared" si="2"/>
        <v>1984</v>
      </c>
      <c r="H60" s="102">
        <v>30803</v>
      </c>
      <c r="I60" s="101">
        <v>13.43</v>
      </c>
      <c r="J60" s="108">
        <f t="shared" si="3"/>
        <v>0.1343</v>
      </c>
      <c r="L60">
        <f t="shared" si="4"/>
        <v>1984</v>
      </c>
      <c r="M60" s="102">
        <v>30803</v>
      </c>
      <c r="O60" s="111"/>
      <c r="P60" s="111"/>
      <c r="Q60" s="111"/>
      <c r="R60" s="111"/>
      <c r="S60" s="111"/>
      <c r="T60">
        <f t="shared" si="5"/>
        <v>1984</v>
      </c>
      <c r="U60" s="102">
        <f t="shared" si="6"/>
        <v>30803</v>
      </c>
      <c r="V60" s="111">
        <v>0.1328</v>
      </c>
      <c r="W60" s="111"/>
      <c r="X60" s="111"/>
      <c r="Y60" s="111">
        <v>0.1474</v>
      </c>
      <c r="Z60" s="111"/>
    </row>
    <row r="61" spans="1:26" x14ac:dyDescent="0.25">
      <c r="A61">
        <f t="shared" si="0"/>
        <v>1984</v>
      </c>
      <c r="B61" s="102">
        <v>30834</v>
      </c>
      <c r="C61" s="101">
        <v>13.44</v>
      </c>
      <c r="D61" s="108">
        <f t="shared" si="1"/>
        <v>0.13439999999999999</v>
      </c>
      <c r="G61">
        <f t="shared" si="2"/>
        <v>1984</v>
      </c>
      <c r="H61" s="102">
        <v>30834</v>
      </c>
      <c r="I61" s="101">
        <v>13.54</v>
      </c>
      <c r="J61" s="108">
        <f t="shared" si="3"/>
        <v>0.13539999999999999</v>
      </c>
      <c r="L61">
        <f t="shared" si="4"/>
        <v>1984</v>
      </c>
      <c r="M61" s="102">
        <v>30834</v>
      </c>
      <c r="O61" s="111"/>
      <c r="P61" s="111"/>
      <c r="Q61" s="111"/>
      <c r="R61" s="111"/>
      <c r="S61" s="111"/>
      <c r="T61">
        <f t="shared" si="5"/>
        <v>1984</v>
      </c>
      <c r="U61" s="102">
        <f t="shared" si="6"/>
        <v>30834</v>
      </c>
      <c r="V61" s="111">
        <v>0.13550000000000001</v>
      </c>
      <c r="W61" s="111"/>
      <c r="X61" s="111"/>
      <c r="Y61" s="111">
        <v>0.15049999999999999</v>
      </c>
      <c r="Z61" s="111"/>
    </row>
    <row r="62" spans="1:26" x14ac:dyDescent="0.25">
      <c r="A62">
        <f t="shared" si="0"/>
        <v>1984</v>
      </c>
      <c r="B62" s="102">
        <v>30864</v>
      </c>
      <c r="C62" s="101">
        <v>13.21</v>
      </c>
      <c r="D62" s="108">
        <f t="shared" si="1"/>
        <v>0.1321</v>
      </c>
      <c r="G62">
        <f t="shared" si="2"/>
        <v>1984</v>
      </c>
      <c r="H62" s="102">
        <v>30864</v>
      </c>
      <c r="I62" s="101">
        <v>13.36</v>
      </c>
      <c r="J62" s="108">
        <f t="shared" si="3"/>
        <v>0.1336</v>
      </c>
      <c r="L62">
        <f t="shared" si="4"/>
        <v>1984</v>
      </c>
      <c r="M62" s="102">
        <v>30864</v>
      </c>
      <c r="O62" s="111"/>
      <c r="P62" s="111"/>
      <c r="Q62" s="111"/>
      <c r="R62" s="111"/>
      <c r="S62" s="111"/>
      <c r="T62">
        <f t="shared" si="5"/>
        <v>1984</v>
      </c>
      <c r="U62" s="102">
        <f t="shared" si="6"/>
        <v>30864</v>
      </c>
      <c r="V62" s="111">
        <v>0.13439999999999999</v>
      </c>
      <c r="W62" s="111"/>
      <c r="X62" s="111"/>
      <c r="Y62" s="111">
        <v>0.1515</v>
      </c>
      <c r="Z62" s="111"/>
    </row>
    <row r="63" spans="1:26" x14ac:dyDescent="0.25">
      <c r="A63">
        <f t="shared" si="0"/>
        <v>1984</v>
      </c>
      <c r="B63" s="102">
        <v>30895</v>
      </c>
      <c r="C63" s="101">
        <v>12.54</v>
      </c>
      <c r="D63" s="108">
        <f t="shared" si="1"/>
        <v>0.12539999999999998</v>
      </c>
      <c r="G63">
        <f t="shared" si="2"/>
        <v>1984</v>
      </c>
      <c r="H63" s="102">
        <v>30895</v>
      </c>
      <c r="I63" s="101">
        <v>12.71</v>
      </c>
      <c r="J63" s="108">
        <f t="shared" si="3"/>
        <v>0.12710000000000002</v>
      </c>
      <c r="L63">
        <f t="shared" si="4"/>
        <v>1984</v>
      </c>
      <c r="M63" s="102">
        <v>30895</v>
      </c>
      <c r="O63" s="111"/>
      <c r="P63" s="111"/>
      <c r="Q63" s="111"/>
      <c r="R63" s="111"/>
      <c r="S63" s="111"/>
      <c r="T63">
        <f t="shared" si="5"/>
        <v>1984</v>
      </c>
      <c r="U63" s="102">
        <f t="shared" si="6"/>
        <v>30895</v>
      </c>
      <c r="V63" s="111">
        <v>0.12869999999999998</v>
      </c>
      <c r="W63" s="111"/>
      <c r="X63" s="111"/>
      <c r="Y63" s="111">
        <v>0.14630000000000001</v>
      </c>
      <c r="Z63" s="111"/>
    </row>
    <row r="64" spans="1:26" x14ac:dyDescent="0.25">
      <c r="A64">
        <f t="shared" si="0"/>
        <v>1984</v>
      </c>
      <c r="B64" s="102">
        <v>30926</v>
      </c>
      <c r="C64" s="101">
        <v>12.29</v>
      </c>
      <c r="D64" s="108">
        <f t="shared" si="1"/>
        <v>0.1229</v>
      </c>
      <c r="G64">
        <f t="shared" si="2"/>
        <v>1984</v>
      </c>
      <c r="H64" s="102">
        <v>30926</v>
      </c>
      <c r="I64" s="101">
        <v>12.42</v>
      </c>
      <c r="J64" s="108">
        <f t="shared" si="3"/>
        <v>0.1242</v>
      </c>
      <c r="L64">
        <f t="shared" si="4"/>
        <v>1984</v>
      </c>
      <c r="M64" s="102">
        <v>30926</v>
      </c>
      <c r="O64" s="111"/>
      <c r="P64" s="111"/>
      <c r="Q64" s="111"/>
      <c r="R64" s="111"/>
      <c r="S64" s="111"/>
      <c r="T64">
        <f t="shared" si="5"/>
        <v>1984</v>
      </c>
      <c r="U64" s="102">
        <f t="shared" si="6"/>
        <v>30926</v>
      </c>
      <c r="V64" s="111">
        <v>0.12659999999999999</v>
      </c>
      <c r="W64" s="111"/>
      <c r="X64" s="111"/>
      <c r="Y64" s="111">
        <v>0.14349999999999999</v>
      </c>
      <c r="Z64" s="111"/>
    </row>
    <row r="65" spans="1:26" x14ac:dyDescent="0.25">
      <c r="A65">
        <f t="shared" si="0"/>
        <v>1984</v>
      </c>
      <c r="B65" s="102">
        <v>30956</v>
      </c>
      <c r="C65" s="101">
        <v>11.98</v>
      </c>
      <c r="D65" s="108">
        <f t="shared" si="1"/>
        <v>0.1198</v>
      </c>
      <c r="G65">
        <f t="shared" si="2"/>
        <v>1984</v>
      </c>
      <c r="H65" s="102">
        <v>30956</v>
      </c>
      <c r="I65" s="101">
        <v>12.04</v>
      </c>
      <c r="J65" s="108">
        <f t="shared" si="3"/>
        <v>0.12039999999999999</v>
      </c>
      <c r="L65">
        <f t="shared" si="4"/>
        <v>1984</v>
      </c>
      <c r="M65" s="102">
        <v>30956</v>
      </c>
      <c r="O65" s="111"/>
      <c r="P65" s="111"/>
      <c r="Q65" s="111"/>
      <c r="R65" s="111"/>
      <c r="S65" s="111"/>
      <c r="T65">
        <f t="shared" si="5"/>
        <v>1984</v>
      </c>
      <c r="U65" s="102">
        <f t="shared" si="6"/>
        <v>30956</v>
      </c>
      <c r="V65" s="111">
        <v>0.1263</v>
      </c>
      <c r="W65" s="111"/>
      <c r="X65" s="111"/>
      <c r="Y65" s="111">
        <v>0.1394</v>
      </c>
      <c r="Z65" s="111"/>
    </row>
    <row r="66" spans="1:26" x14ac:dyDescent="0.25">
      <c r="A66">
        <f t="shared" si="0"/>
        <v>1984</v>
      </c>
      <c r="B66" s="102">
        <v>30987</v>
      </c>
      <c r="C66" s="101">
        <v>11.56</v>
      </c>
      <c r="D66" s="108">
        <f t="shared" si="1"/>
        <v>0.11560000000000001</v>
      </c>
      <c r="G66">
        <f t="shared" si="2"/>
        <v>1984</v>
      </c>
      <c r="H66" s="102">
        <v>30987</v>
      </c>
      <c r="I66" s="101">
        <v>11.66</v>
      </c>
      <c r="J66" s="108">
        <f t="shared" si="3"/>
        <v>0.1166</v>
      </c>
      <c r="L66">
        <f t="shared" si="4"/>
        <v>1984</v>
      </c>
      <c r="M66" s="102">
        <v>30987</v>
      </c>
      <c r="O66" s="111"/>
      <c r="P66" s="111"/>
      <c r="Q66" s="111"/>
      <c r="R66" s="111"/>
      <c r="S66" s="111"/>
      <c r="T66">
        <f t="shared" si="5"/>
        <v>1984</v>
      </c>
      <c r="U66" s="102">
        <f t="shared" si="6"/>
        <v>30987</v>
      </c>
      <c r="V66" s="111">
        <v>0.1229</v>
      </c>
      <c r="W66" s="111"/>
      <c r="X66" s="111"/>
      <c r="Y66" s="111">
        <v>0.1348</v>
      </c>
      <c r="Z66" s="111"/>
    </row>
    <row r="67" spans="1:26" x14ac:dyDescent="0.25">
      <c r="A67">
        <f t="shared" si="0"/>
        <v>1984</v>
      </c>
      <c r="B67" s="102">
        <v>31017</v>
      </c>
      <c r="C67" s="101">
        <v>11.52</v>
      </c>
      <c r="D67" s="108">
        <f t="shared" si="1"/>
        <v>0.1152</v>
      </c>
      <c r="G67">
        <f t="shared" si="2"/>
        <v>1984</v>
      </c>
      <c r="H67" s="102">
        <v>31017</v>
      </c>
      <c r="I67" s="101">
        <v>11.64</v>
      </c>
      <c r="J67" s="108">
        <f t="shared" si="3"/>
        <v>0.1164</v>
      </c>
      <c r="L67">
        <f t="shared" si="4"/>
        <v>1984</v>
      </c>
      <c r="M67" s="102">
        <v>31017</v>
      </c>
      <c r="O67" s="111"/>
      <c r="P67" s="111"/>
      <c r="Q67" s="111"/>
      <c r="R67" s="111"/>
      <c r="S67" s="111"/>
      <c r="T67">
        <f t="shared" si="5"/>
        <v>1984</v>
      </c>
      <c r="U67" s="102">
        <f t="shared" si="6"/>
        <v>31017</v>
      </c>
      <c r="V67" s="111">
        <v>0.12130000000000001</v>
      </c>
      <c r="W67" s="111"/>
      <c r="X67" s="111"/>
      <c r="Y67" s="111">
        <v>0.13400000000000001</v>
      </c>
      <c r="Z67" s="111"/>
    </row>
    <row r="68" spans="1:26" x14ac:dyDescent="0.25">
      <c r="A68">
        <f t="shared" si="0"/>
        <v>1985</v>
      </c>
      <c r="B68" s="102">
        <v>31048</v>
      </c>
      <c r="C68" s="101">
        <v>11.45</v>
      </c>
      <c r="D68" s="108">
        <f t="shared" si="1"/>
        <v>0.11449999999999999</v>
      </c>
      <c r="G68">
        <f t="shared" si="2"/>
        <v>1985</v>
      </c>
      <c r="H68" s="102">
        <v>31048</v>
      </c>
      <c r="I68" s="101">
        <v>11.58</v>
      </c>
      <c r="J68" s="108">
        <f t="shared" si="3"/>
        <v>0.1158</v>
      </c>
      <c r="L68">
        <f t="shared" si="4"/>
        <v>1985</v>
      </c>
      <c r="M68" s="102">
        <v>31048</v>
      </c>
      <c r="O68" s="111"/>
      <c r="P68" s="111"/>
      <c r="Q68" s="111"/>
      <c r="R68" s="111"/>
      <c r="S68" s="111"/>
      <c r="T68">
        <f t="shared" si="5"/>
        <v>1985</v>
      </c>
      <c r="U68" s="102">
        <f t="shared" si="6"/>
        <v>31048</v>
      </c>
      <c r="V68" s="111">
        <v>0.1208</v>
      </c>
      <c r="W68" s="111"/>
      <c r="X68" s="111"/>
      <c r="Y68" s="111">
        <v>0.1326</v>
      </c>
      <c r="Z68" s="111"/>
    </row>
    <row r="69" spans="1:26" x14ac:dyDescent="0.25">
      <c r="A69">
        <f t="shared" si="0"/>
        <v>1985</v>
      </c>
      <c r="B69" s="102">
        <v>31079</v>
      </c>
      <c r="C69" s="101">
        <v>11.47</v>
      </c>
      <c r="D69" s="108">
        <f t="shared" si="1"/>
        <v>0.11470000000000001</v>
      </c>
      <c r="G69">
        <f t="shared" si="2"/>
        <v>1985</v>
      </c>
      <c r="H69" s="102">
        <v>31079</v>
      </c>
      <c r="I69" s="101">
        <v>11.7</v>
      </c>
      <c r="J69" s="108">
        <f t="shared" si="3"/>
        <v>0.11699999999999999</v>
      </c>
      <c r="L69">
        <f t="shared" si="4"/>
        <v>1985</v>
      </c>
      <c r="M69" s="102">
        <v>31079</v>
      </c>
      <c r="O69" s="111"/>
      <c r="P69" s="111"/>
      <c r="Q69" s="111"/>
      <c r="R69" s="111"/>
      <c r="S69" s="111"/>
      <c r="T69">
        <f t="shared" si="5"/>
        <v>1985</v>
      </c>
      <c r="U69" s="102">
        <f t="shared" si="6"/>
        <v>31079</v>
      </c>
      <c r="V69" s="111">
        <v>0.12130000000000001</v>
      </c>
      <c r="W69" s="111"/>
      <c r="X69" s="111"/>
      <c r="Y69" s="111">
        <v>0.1323</v>
      </c>
      <c r="Z69" s="111"/>
    </row>
    <row r="70" spans="1:26" x14ac:dyDescent="0.25">
      <c r="A70">
        <f t="shared" si="0"/>
        <v>1985</v>
      </c>
      <c r="B70" s="102">
        <v>31107</v>
      </c>
      <c r="C70" s="101">
        <v>11.81</v>
      </c>
      <c r="D70" s="108">
        <f t="shared" si="1"/>
        <v>0.11810000000000001</v>
      </c>
      <c r="G70">
        <f t="shared" si="2"/>
        <v>1985</v>
      </c>
      <c r="H70" s="102">
        <v>31107</v>
      </c>
      <c r="I70" s="101">
        <v>12.06</v>
      </c>
      <c r="J70" s="108">
        <f t="shared" si="3"/>
        <v>0.1206</v>
      </c>
      <c r="L70">
        <f t="shared" si="4"/>
        <v>1985</v>
      </c>
      <c r="M70" s="102">
        <v>31107</v>
      </c>
      <c r="O70" s="111"/>
      <c r="P70" s="111"/>
      <c r="Q70" s="111"/>
      <c r="R70" s="111"/>
      <c r="S70" s="111"/>
      <c r="T70">
        <f t="shared" si="5"/>
        <v>1985</v>
      </c>
      <c r="U70" s="102">
        <f t="shared" si="6"/>
        <v>31107</v>
      </c>
      <c r="V70" s="111">
        <v>0.12560000000000002</v>
      </c>
      <c r="W70" s="111"/>
      <c r="X70" s="111"/>
      <c r="Y70" s="111">
        <v>0.13689999999999999</v>
      </c>
      <c r="Z70" s="111"/>
    </row>
    <row r="71" spans="1:26" x14ac:dyDescent="0.25">
      <c r="A71">
        <f t="shared" si="0"/>
        <v>1985</v>
      </c>
      <c r="B71" s="102">
        <v>31138</v>
      </c>
      <c r="C71" s="101">
        <v>11.47</v>
      </c>
      <c r="D71" s="108">
        <f t="shared" si="1"/>
        <v>0.11470000000000001</v>
      </c>
      <c r="G71">
        <f t="shared" si="2"/>
        <v>1985</v>
      </c>
      <c r="H71" s="102">
        <v>31138</v>
      </c>
      <c r="I71" s="101">
        <v>11.69</v>
      </c>
      <c r="J71" s="108">
        <f t="shared" si="3"/>
        <v>0.11689999999999999</v>
      </c>
      <c r="L71">
        <f t="shared" si="4"/>
        <v>1985</v>
      </c>
      <c r="M71" s="102">
        <v>31138</v>
      </c>
      <c r="O71" s="111"/>
      <c r="P71" s="111"/>
      <c r="Q71" s="111"/>
      <c r="R71" s="111"/>
      <c r="S71" s="111"/>
      <c r="T71">
        <f t="shared" si="5"/>
        <v>1985</v>
      </c>
      <c r="U71" s="102">
        <f t="shared" si="6"/>
        <v>31138</v>
      </c>
      <c r="V71" s="111">
        <v>0.12230000000000001</v>
      </c>
      <c r="W71" s="111"/>
      <c r="X71" s="111"/>
      <c r="Y71" s="111">
        <v>0.1351</v>
      </c>
      <c r="Z71" s="111"/>
    </row>
    <row r="72" spans="1:26" x14ac:dyDescent="0.25">
      <c r="A72">
        <f t="shared" ref="A72:A135" si="7">YEAR(B72)</f>
        <v>1985</v>
      </c>
      <c r="B72" s="102">
        <v>31168</v>
      </c>
      <c r="C72" s="101">
        <v>11.05</v>
      </c>
      <c r="D72" s="108">
        <f t="shared" ref="D72:D135" si="8">IF(ISNUMBER(C72),C72/100,"")</f>
        <v>0.1105</v>
      </c>
      <c r="G72">
        <f t="shared" ref="G72:G135" si="9">YEAR(H72)</f>
        <v>1985</v>
      </c>
      <c r="H72" s="102">
        <v>31168</v>
      </c>
      <c r="I72" s="101">
        <v>11.19</v>
      </c>
      <c r="J72" s="108">
        <f t="shared" ref="J72:J135" si="10">IF(ISNUMBER(I72),I72/100,"")</f>
        <v>0.1119</v>
      </c>
      <c r="L72">
        <f t="shared" ref="L72:L135" si="11">TRUNC(YEAR(M72))</f>
        <v>1985</v>
      </c>
      <c r="M72" s="102">
        <v>31168</v>
      </c>
      <c r="O72" s="111"/>
      <c r="P72" s="111"/>
      <c r="Q72" s="111"/>
      <c r="R72" s="111"/>
      <c r="S72" s="111"/>
      <c r="T72">
        <f t="shared" ref="T72:T135" si="12">L72</f>
        <v>1985</v>
      </c>
      <c r="U72" s="102">
        <f t="shared" ref="U72:U135" si="13">M72</f>
        <v>31168</v>
      </c>
      <c r="V72" s="111">
        <v>0.11720000000000001</v>
      </c>
      <c r="W72" s="111"/>
      <c r="X72" s="111"/>
      <c r="Y72" s="111">
        <v>0.13150000000000001</v>
      </c>
      <c r="Z72" s="111"/>
    </row>
    <row r="73" spans="1:26" x14ac:dyDescent="0.25">
      <c r="A73">
        <f t="shared" si="7"/>
        <v>1985</v>
      </c>
      <c r="B73" s="102">
        <v>31199</v>
      </c>
      <c r="C73" s="101">
        <v>10.45</v>
      </c>
      <c r="D73" s="108">
        <f t="shared" si="8"/>
        <v>0.1045</v>
      </c>
      <c r="G73">
        <f t="shared" si="9"/>
        <v>1985</v>
      </c>
      <c r="H73" s="102">
        <v>31199</v>
      </c>
      <c r="I73" s="101">
        <v>10.57</v>
      </c>
      <c r="J73" s="108">
        <f t="shared" si="10"/>
        <v>0.1057</v>
      </c>
      <c r="L73">
        <f t="shared" si="11"/>
        <v>1985</v>
      </c>
      <c r="M73" s="102">
        <v>31199</v>
      </c>
      <c r="O73" s="111"/>
      <c r="P73" s="111"/>
      <c r="Q73" s="111"/>
      <c r="R73" s="111"/>
      <c r="S73" s="111"/>
      <c r="T73">
        <f t="shared" si="12"/>
        <v>1985</v>
      </c>
      <c r="U73" s="102">
        <f t="shared" si="13"/>
        <v>31199</v>
      </c>
      <c r="V73" s="111">
        <v>0.1094</v>
      </c>
      <c r="W73" s="111"/>
      <c r="X73" s="111"/>
      <c r="Y73" s="111">
        <v>0.124</v>
      </c>
      <c r="Z73" s="111"/>
    </row>
    <row r="74" spans="1:26" x14ac:dyDescent="0.25">
      <c r="A74">
        <f t="shared" si="7"/>
        <v>1985</v>
      </c>
      <c r="B74" s="102">
        <v>31229</v>
      </c>
      <c r="C74" s="101">
        <v>10.5</v>
      </c>
      <c r="D74" s="108">
        <f t="shared" si="8"/>
        <v>0.105</v>
      </c>
      <c r="G74">
        <f t="shared" si="9"/>
        <v>1985</v>
      </c>
      <c r="H74" s="102">
        <v>31229</v>
      </c>
      <c r="I74" s="101">
        <v>10.68</v>
      </c>
      <c r="J74" s="108">
        <f t="shared" si="10"/>
        <v>0.10679999999999999</v>
      </c>
      <c r="L74">
        <f t="shared" si="11"/>
        <v>1985</v>
      </c>
      <c r="M74" s="102">
        <v>31229</v>
      </c>
      <c r="O74" s="111"/>
      <c r="P74" s="111"/>
      <c r="Q74" s="111"/>
      <c r="R74" s="111"/>
      <c r="S74" s="111"/>
      <c r="T74">
        <f t="shared" si="12"/>
        <v>1985</v>
      </c>
      <c r="U74" s="102">
        <f t="shared" si="13"/>
        <v>31229</v>
      </c>
      <c r="V74" s="111">
        <v>0.10970000000000001</v>
      </c>
      <c r="W74" s="111"/>
      <c r="X74" s="111"/>
      <c r="Y74" s="111">
        <v>0.12429999999999999</v>
      </c>
      <c r="Z74" s="111"/>
    </row>
    <row r="75" spans="1:26" x14ac:dyDescent="0.25">
      <c r="A75">
        <f t="shared" si="7"/>
        <v>1985</v>
      </c>
      <c r="B75" s="102">
        <v>31260</v>
      </c>
      <c r="C75" s="101">
        <v>10.56</v>
      </c>
      <c r="D75" s="108">
        <f t="shared" si="8"/>
        <v>0.1056</v>
      </c>
      <c r="G75">
        <f t="shared" si="9"/>
        <v>1985</v>
      </c>
      <c r="H75" s="102">
        <v>31260</v>
      </c>
      <c r="I75" s="101">
        <v>10.73</v>
      </c>
      <c r="J75" s="108">
        <f t="shared" si="10"/>
        <v>0.10730000000000001</v>
      </c>
      <c r="L75">
        <f t="shared" si="11"/>
        <v>1985</v>
      </c>
      <c r="M75" s="102">
        <v>31260</v>
      </c>
      <c r="O75" s="111"/>
      <c r="P75" s="111"/>
      <c r="Q75" s="111"/>
      <c r="R75" s="111"/>
      <c r="S75" s="111"/>
      <c r="T75">
        <f t="shared" si="12"/>
        <v>1985</v>
      </c>
      <c r="U75" s="102">
        <f t="shared" si="13"/>
        <v>31260</v>
      </c>
      <c r="V75" s="111">
        <v>0.1105</v>
      </c>
      <c r="W75" s="111"/>
      <c r="X75" s="111"/>
      <c r="Y75" s="111">
        <v>0.125</v>
      </c>
      <c r="Z75" s="111"/>
    </row>
    <row r="76" spans="1:26" x14ac:dyDescent="0.25">
      <c r="A76">
        <f t="shared" si="7"/>
        <v>1985</v>
      </c>
      <c r="B76" s="102">
        <v>31291</v>
      </c>
      <c r="C76" s="101">
        <v>10.61</v>
      </c>
      <c r="D76" s="108">
        <f t="shared" si="8"/>
        <v>0.1061</v>
      </c>
      <c r="G76">
        <f t="shared" si="9"/>
        <v>1985</v>
      </c>
      <c r="H76" s="102">
        <v>31291</v>
      </c>
      <c r="I76" s="101">
        <v>10.8</v>
      </c>
      <c r="J76" s="108">
        <f t="shared" si="10"/>
        <v>0.10800000000000001</v>
      </c>
      <c r="L76">
        <f t="shared" si="11"/>
        <v>1985</v>
      </c>
      <c r="M76" s="102">
        <v>31291</v>
      </c>
      <c r="O76" s="111"/>
      <c r="P76" s="111"/>
      <c r="Q76" s="111"/>
      <c r="R76" s="111"/>
      <c r="S76" s="111"/>
      <c r="T76">
        <f t="shared" si="12"/>
        <v>1985</v>
      </c>
      <c r="U76" s="102">
        <f t="shared" si="13"/>
        <v>31291</v>
      </c>
      <c r="V76" s="111">
        <v>0.11070000000000001</v>
      </c>
      <c r="W76" s="111"/>
      <c r="X76" s="111"/>
      <c r="Y76" s="111">
        <v>0.12480000000000001</v>
      </c>
      <c r="Z76" s="111"/>
    </row>
    <row r="77" spans="1:26" x14ac:dyDescent="0.25">
      <c r="A77">
        <f t="shared" si="7"/>
        <v>1985</v>
      </c>
      <c r="B77" s="102">
        <v>31321</v>
      </c>
      <c r="C77" s="101">
        <v>10.5</v>
      </c>
      <c r="D77" s="108">
        <f t="shared" si="8"/>
        <v>0.105</v>
      </c>
      <c r="G77">
        <f t="shared" si="9"/>
        <v>1985</v>
      </c>
      <c r="H77" s="102">
        <v>31321</v>
      </c>
      <c r="I77" s="101">
        <v>10.67</v>
      </c>
      <c r="J77" s="108">
        <f t="shared" si="10"/>
        <v>0.1067</v>
      </c>
      <c r="L77">
        <f t="shared" si="11"/>
        <v>1985</v>
      </c>
      <c r="M77" s="102">
        <v>31321</v>
      </c>
      <c r="O77" s="111"/>
      <c r="P77" s="111"/>
      <c r="Q77" s="111"/>
      <c r="R77" s="111"/>
      <c r="S77" s="111"/>
      <c r="T77">
        <f t="shared" si="12"/>
        <v>1985</v>
      </c>
      <c r="U77" s="102">
        <f t="shared" si="13"/>
        <v>31321</v>
      </c>
      <c r="V77" s="111">
        <v>0.11019999999999999</v>
      </c>
      <c r="W77" s="111"/>
      <c r="X77" s="111"/>
      <c r="Y77" s="111">
        <v>0.12359999999999999</v>
      </c>
      <c r="Z77" s="111"/>
    </row>
    <row r="78" spans="1:26" x14ac:dyDescent="0.25">
      <c r="A78">
        <f t="shared" si="7"/>
        <v>1985</v>
      </c>
      <c r="B78" s="102">
        <v>31352</v>
      </c>
      <c r="C78" s="101">
        <v>10.06</v>
      </c>
      <c r="D78" s="108">
        <f t="shared" si="8"/>
        <v>0.10060000000000001</v>
      </c>
      <c r="G78">
        <f t="shared" si="9"/>
        <v>1985</v>
      </c>
      <c r="H78" s="102">
        <v>31352</v>
      </c>
      <c r="I78" s="101">
        <v>10.24</v>
      </c>
      <c r="J78" s="108">
        <f t="shared" si="10"/>
        <v>0.1024</v>
      </c>
      <c r="L78">
        <f t="shared" si="11"/>
        <v>1985</v>
      </c>
      <c r="M78" s="102">
        <v>31352</v>
      </c>
      <c r="O78" s="111"/>
      <c r="P78" s="111"/>
      <c r="Q78" s="111"/>
      <c r="R78" s="111"/>
      <c r="S78" s="111"/>
      <c r="T78">
        <f t="shared" si="12"/>
        <v>1985</v>
      </c>
      <c r="U78" s="102">
        <f t="shared" si="13"/>
        <v>31352</v>
      </c>
      <c r="V78" s="111">
        <v>0.10550000000000001</v>
      </c>
      <c r="W78" s="111"/>
      <c r="X78" s="111"/>
      <c r="Y78" s="111">
        <v>0.11990000000000001</v>
      </c>
      <c r="Z78" s="111"/>
    </row>
    <row r="79" spans="1:26" x14ac:dyDescent="0.25">
      <c r="A79">
        <f t="shared" si="7"/>
        <v>1985</v>
      </c>
      <c r="B79" s="102">
        <v>31382</v>
      </c>
      <c r="C79" s="101">
        <v>9.5399999999999991</v>
      </c>
      <c r="D79" s="108">
        <f t="shared" si="8"/>
        <v>9.5399999999999985E-2</v>
      </c>
      <c r="G79">
        <f t="shared" si="9"/>
        <v>1985</v>
      </c>
      <c r="H79" s="102">
        <v>31382</v>
      </c>
      <c r="I79" s="101">
        <v>9.75</v>
      </c>
      <c r="J79" s="108">
        <f t="shared" si="10"/>
        <v>9.7500000000000003E-2</v>
      </c>
      <c r="L79">
        <f t="shared" si="11"/>
        <v>1985</v>
      </c>
      <c r="M79" s="102">
        <v>31382</v>
      </c>
      <c r="O79" s="111"/>
      <c r="P79" s="111"/>
      <c r="Q79" s="111"/>
      <c r="R79" s="111"/>
      <c r="S79" s="111"/>
      <c r="T79">
        <f t="shared" si="12"/>
        <v>1985</v>
      </c>
      <c r="U79" s="102">
        <f t="shared" si="13"/>
        <v>31382</v>
      </c>
      <c r="V79" s="111">
        <v>0.1016</v>
      </c>
      <c r="W79" s="111"/>
      <c r="X79" s="111"/>
      <c r="Y79" s="111">
        <v>0.1158</v>
      </c>
      <c r="Z79" s="111"/>
    </row>
    <row r="80" spans="1:26" x14ac:dyDescent="0.25">
      <c r="A80">
        <f t="shared" si="7"/>
        <v>1986</v>
      </c>
      <c r="B80" s="102">
        <v>31413</v>
      </c>
      <c r="C80" s="101">
        <v>9.4</v>
      </c>
      <c r="D80" s="108">
        <f t="shared" si="8"/>
        <v>9.4E-2</v>
      </c>
      <c r="G80">
        <f t="shared" si="9"/>
        <v>1986</v>
      </c>
      <c r="H80" s="102">
        <v>31413</v>
      </c>
      <c r="I80" s="101">
        <v>9.59</v>
      </c>
      <c r="J80" s="108">
        <f t="shared" si="10"/>
        <v>9.5899999999999999E-2</v>
      </c>
      <c r="L80">
        <f t="shared" si="11"/>
        <v>1986</v>
      </c>
      <c r="M80" s="102">
        <v>31413</v>
      </c>
      <c r="O80" s="111"/>
      <c r="P80" s="111"/>
      <c r="Q80" s="111"/>
      <c r="R80" s="111"/>
      <c r="S80" s="111"/>
      <c r="T80">
        <f t="shared" si="12"/>
        <v>1986</v>
      </c>
      <c r="U80" s="102">
        <f t="shared" si="13"/>
        <v>31413</v>
      </c>
      <c r="V80" s="111">
        <v>0.10050000000000001</v>
      </c>
      <c r="W80" s="111"/>
      <c r="X80" s="111"/>
      <c r="Y80" s="111">
        <v>0.1144</v>
      </c>
      <c r="Z80" s="111"/>
    </row>
    <row r="81" spans="1:26" x14ac:dyDescent="0.25">
      <c r="A81">
        <f t="shared" si="7"/>
        <v>1986</v>
      </c>
      <c r="B81" s="102">
        <v>31444</v>
      </c>
      <c r="C81" s="101">
        <v>8.93</v>
      </c>
      <c r="D81" s="108">
        <f t="shared" si="8"/>
        <v>8.929999999999999E-2</v>
      </c>
      <c r="G81">
        <f t="shared" si="9"/>
        <v>1986</v>
      </c>
      <c r="H81" s="102">
        <v>31444</v>
      </c>
      <c r="I81" s="101">
        <v>9.08</v>
      </c>
      <c r="J81" s="108">
        <f t="shared" si="10"/>
        <v>9.0800000000000006E-2</v>
      </c>
      <c r="L81">
        <f t="shared" si="11"/>
        <v>1986</v>
      </c>
      <c r="M81" s="102">
        <v>31444</v>
      </c>
      <c r="O81" s="111"/>
      <c r="P81" s="111"/>
      <c r="Q81" s="111"/>
      <c r="R81" s="111"/>
      <c r="S81" s="111"/>
      <c r="T81">
        <f t="shared" si="12"/>
        <v>1986</v>
      </c>
      <c r="U81" s="102">
        <f t="shared" si="13"/>
        <v>31444</v>
      </c>
      <c r="V81" s="111">
        <v>9.6699999999999994E-2</v>
      </c>
      <c r="W81" s="111"/>
      <c r="X81" s="111"/>
      <c r="Y81" s="111">
        <v>0.11109999999999999</v>
      </c>
      <c r="Z81" s="111"/>
    </row>
    <row r="82" spans="1:26" x14ac:dyDescent="0.25">
      <c r="A82">
        <f t="shared" si="7"/>
        <v>1986</v>
      </c>
      <c r="B82" s="102">
        <v>31472</v>
      </c>
      <c r="C82" s="101">
        <v>7.96</v>
      </c>
      <c r="D82" s="108">
        <f t="shared" si="8"/>
        <v>7.9600000000000004E-2</v>
      </c>
      <c r="G82">
        <f t="shared" si="9"/>
        <v>1986</v>
      </c>
      <c r="H82" s="102">
        <v>31472</v>
      </c>
      <c r="I82" s="101">
        <v>8.09</v>
      </c>
      <c r="J82" s="108">
        <f t="shared" si="10"/>
        <v>8.09E-2</v>
      </c>
      <c r="L82">
        <f t="shared" si="11"/>
        <v>1986</v>
      </c>
      <c r="M82" s="102">
        <v>31472</v>
      </c>
      <c r="O82" s="111"/>
      <c r="P82" s="111"/>
      <c r="Q82" s="111"/>
      <c r="R82" s="111"/>
      <c r="S82" s="111"/>
      <c r="T82">
        <f t="shared" si="12"/>
        <v>1986</v>
      </c>
      <c r="U82" s="102">
        <f t="shared" si="13"/>
        <v>31472</v>
      </c>
      <c r="V82" s="111">
        <v>0.09</v>
      </c>
      <c r="W82" s="111"/>
      <c r="X82" s="111"/>
      <c r="Y82" s="111">
        <v>0.105</v>
      </c>
      <c r="Z82" s="111"/>
    </row>
    <row r="83" spans="1:26" x14ac:dyDescent="0.25">
      <c r="A83">
        <f t="shared" si="7"/>
        <v>1986</v>
      </c>
      <c r="B83" s="102">
        <v>31503</v>
      </c>
      <c r="C83" s="101">
        <v>7.39</v>
      </c>
      <c r="D83" s="108">
        <f t="shared" si="8"/>
        <v>7.3899999999999993E-2</v>
      </c>
      <c r="G83">
        <f t="shared" si="9"/>
        <v>1986</v>
      </c>
      <c r="H83" s="102">
        <v>31503</v>
      </c>
      <c r="I83" s="101">
        <v>7.5</v>
      </c>
      <c r="J83" s="108">
        <f t="shared" si="10"/>
        <v>7.4999999999999997E-2</v>
      </c>
      <c r="L83">
        <f t="shared" si="11"/>
        <v>1986</v>
      </c>
      <c r="M83" s="102">
        <v>31503</v>
      </c>
      <c r="O83" s="111"/>
      <c r="P83" s="111"/>
      <c r="Q83" s="111"/>
      <c r="R83" s="111"/>
      <c r="S83" s="111"/>
      <c r="T83">
        <f t="shared" si="12"/>
        <v>1986</v>
      </c>
      <c r="U83" s="102">
        <f t="shared" si="13"/>
        <v>31503</v>
      </c>
      <c r="V83" s="111">
        <v>8.7899999999999992E-2</v>
      </c>
      <c r="W83" s="111"/>
      <c r="X83" s="111"/>
      <c r="Y83" s="111">
        <v>0.10189999999999999</v>
      </c>
      <c r="Z83" s="111"/>
    </row>
    <row r="84" spans="1:26" x14ac:dyDescent="0.25">
      <c r="A84">
        <f t="shared" si="7"/>
        <v>1986</v>
      </c>
      <c r="B84" s="102">
        <v>31533</v>
      </c>
      <c r="C84" s="101">
        <v>7.52</v>
      </c>
      <c r="D84" s="108">
        <f t="shared" si="8"/>
        <v>7.5199999999999989E-2</v>
      </c>
      <c r="G84">
        <f t="shared" si="9"/>
        <v>1986</v>
      </c>
      <c r="H84" s="102">
        <v>31533</v>
      </c>
      <c r="I84" s="101">
        <v>7.81</v>
      </c>
      <c r="J84" s="108">
        <f t="shared" si="10"/>
        <v>7.8100000000000003E-2</v>
      </c>
      <c r="L84">
        <f t="shared" si="11"/>
        <v>1986</v>
      </c>
      <c r="M84" s="102">
        <v>31533</v>
      </c>
      <c r="O84" s="111"/>
      <c r="P84" s="111"/>
      <c r="Q84" s="111"/>
      <c r="R84" s="111"/>
      <c r="S84" s="111"/>
      <c r="T84">
        <f t="shared" si="12"/>
        <v>1986</v>
      </c>
      <c r="U84" s="102">
        <f t="shared" si="13"/>
        <v>31533</v>
      </c>
      <c r="V84" s="111">
        <v>9.0899999999999995E-2</v>
      </c>
      <c r="W84" s="111"/>
      <c r="X84" s="111"/>
      <c r="Y84" s="111">
        <v>0.10289999999999999</v>
      </c>
      <c r="Z84" s="111"/>
    </row>
    <row r="85" spans="1:26" x14ac:dyDescent="0.25">
      <c r="A85">
        <f t="shared" si="7"/>
        <v>1986</v>
      </c>
      <c r="B85" s="102">
        <v>31564</v>
      </c>
      <c r="C85" s="101">
        <v>7.57</v>
      </c>
      <c r="D85" s="108">
        <f t="shared" si="8"/>
        <v>7.5700000000000003E-2</v>
      </c>
      <c r="G85">
        <f t="shared" si="9"/>
        <v>1986</v>
      </c>
      <c r="H85" s="102">
        <v>31564</v>
      </c>
      <c r="I85" s="101">
        <v>7.69</v>
      </c>
      <c r="J85" s="108">
        <f t="shared" si="10"/>
        <v>7.690000000000001E-2</v>
      </c>
      <c r="L85">
        <f t="shared" si="11"/>
        <v>1986</v>
      </c>
      <c r="M85" s="102">
        <v>31564</v>
      </c>
      <c r="O85" s="111"/>
      <c r="P85" s="111"/>
      <c r="Q85" s="111"/>
      <c r="R85" s="111"/>
      <c r="S85" s="111"/>
      <c r="T85">
        <f t="shared" si="12"/>
        <v>1986</v>
      </c>
      <c r="U85" s="102">
        <f t="shared" si="13"/>
        <v>31564</v>
      </c>
      <c r="V85" s="111">
        <v>9.1300000000000006E-2</v>
      </c>
      <c r="W85" s="111"/>
      <c r="X85" s="111"/>
      <c r="Y85" s="111">
        <v>0.10339999999999999</v>
      </c>
      <c r="Z85" s="111"/>
    </row>
    <row r="86" spans="1:26" x14ac:dyDescent="0.25">
      <c r="A86">
        <f t="shared" si="7"/>
        <v>1986</v>
      </c>
      <c r="B86" s="102">
        <v>31594</v>
      </c>
      <c r="C86" s="101">
        <v>7.27</v>
      </c>
      <c r="D86" s="108">
        <f t="shared" si="8"/>
        <v>7.2700000000000001E-2</v>
      </c>
      <c r="G86">
        <f t="shared" si="9"/>
        <v>1986</v>
      </c>
      <c r="H86" s="102">
        <v>31594</v>
      </c>
      <c r="I86" s="101">
        <v>7.29</v>
      </c>
      <c r="J86" s="108">
        <f t="shared" si="10"/>
        <v>7.2900000000000006E-2</v>
      </c>
      <c r="L86">
        <f t="shared" si="11"/>
        <v>1986</v>
      </c>
      <c r="M86" s="102">
        <v>31594</v>
      </c>
      <c r="O86" s="111"/>
      <c r="P86" s="111"/>
      <c r="Q86" s="111"/>
      <c r="R86" s="111"/>
      <c r="S86" s="111"/>
      <c r="T86">
        <f t="shared" si="12"/>
        <v>1986</v>
      </c>
      <c r="U86" s="102">
        <f t="shared" si="13"/>
        <v>31594</v>
      </c>
      <c r="V86" s="111">
        <v>8.8800000000000004E-2</v>
      </c>
      <c r="W86" s="111"/>
      <c r="X86" s="111"/>
      <c r="Y86" s="111">
        <v>0.1016</v>
      </c>
      <c r="Z86" s="111"/>
    </row>
    <row r="87" spans="1:26" x14ac:dyDescent="0.25">
      <c r="A87">
        <f t="shared" si="7"/>
        <v>1986</v>
      </c>
      <c r="B87" s="102">
        <v>31625</v>
      </c>
      <c r="C87" s="101">
        <v>7.33</v>
      </c>
      <c r="D87" s="108">
        <f t="shared" si="8"/>
        <v>7.3300000000000004E-2</v>
      </c>
      <c r="G87">
        <f t="shared" si="9"/>
        <v>1986</v>
      </c>
      <c r="H87" s="102">
        <v>31625</v>
      </c>
      <c r="I87" s="101">
        <v>7.28</v>
      </c>
      <c r="J87" s="108">
        <f t="shared" si="10"/>
        <v>7.2800000000000004E-2</v>
      </c>
      <c r="L87">
        <f t="shared" si="11"/>
        <v>1986</v>
      </c>
      <c r="M87" s="102">
        <v>31625</v>
      </c>
      <c r="O87" s="111"/>
      <c r="P87" s="111"/>
      <c r="Q87" s="111"/>
      <c r="R87" s="111"/>
      <c r="S87" s="111"/>
      <c r="T87">
        <f t="shared" si="12"/>
        <v>1986</v>
      </c>
      <c r="U87" s="102">
        <f t="shared" si="13"/>
        <v>31625</v>
      </c>
      <c r="V87" s="111">
        <v>8.72E-2</v>
      </c>
      <c r="W87" s="111"/>
      <c r="X87" s="111"/>
      <c r="Y87" s="111">
        <v>0.1018</v>
      </c>
      <c r="Z87" s="111"/>
    </row>
    <row r="88" spans="1:26" x14ac:dyDescent="0.25">
      <c r="A88">
        <f t="shared" si="7"/>
        <v>1986</v>
      </c>
      <c r="B88" s="102">
        <v>31656</v>
      </c>
      <c r="C88" s="101">
        <v>7.62</v>
      </c>
      <c r="D88" s="108">
        <f t="shared" si="8"/>
        <v>7.6200000000000004E-2</v>
      </c>
      <c r="G88">
        <f t="shared" si="9"/>
        <v>1986</v>
      </c>
      <c r="H88" s="102">
        <v>31656</v>
      </c>
      <c r="I88" s="101">
        <v>7.56</v>
      </c>
      <c r="J88" s="108">
        <f t="shared" si="10"/>
        <v>7.5600000000000001E-2</v>
      </c>
      <c r="L88">
        <f t="shared" si="11"/>
        <v>1986</v>
      </c>
      <c r="M88" s="102">
        <v>31656</v>
      </c>
      <c r="O88" s="111"/>
      <c r="P88" s="111"/>
      <c r="Q88" s="111"/>
      <c r="R88" s="111"/>
      <c r="S88" s="111"/>
      <c r="T88">
        <f t="shared" si="12"/>
        <v>1986</v>
      </c>
      <c r="U88" s="102">
        <f t="shared" si="13"/>
        <v>31656</v>
      </c>
      <c r="V88" s="111">
        <v>8.8900000000000007E-2</v>
      </c>
      <c r="W88" s="111"/>
      <c r="X88" s="111"/>
      <c r="Y88" s="111">
        <v>0.10199999999999999</v>
      </c>
      <c r="Z88" s="111"/>
    </row>
    <row r="89" spans="1:26" x14ac:dyDescent="0.25">
      <c r="A89">
        <f t="shared" si="7"/>
        <v>1986</v>
      </c>
      <c r="B89" s="102">
        <v>31686</v>
      </c>
      <c r="C89" s="101">
        <v>7.7</v>
      </c>
      <c r="D89" s="108">
        <f t="shared" si="8"/>
        <v>7.6999999999999999E-2</v>
      </c>
      <c r="G89">
        <f t="shared" si="9"/>
        <v>1986</v>
      </c>
      <c r="H89" s="102">
        <v>31686</v>
      </c>
      <c r="I89" s="101">
        <v>7.61</v>
      </c>
      <c r="J89" s="108">
        <f t="shared" si="10"/>
        <v>7.6100000000000001E-2</v>
      </c>
      <c r="L89">
        <f t="shared" si="11"/>
        <v>1986</v>
      </c>
      <c r="M89" s="102">
        <v>31686</v>
      </c>
      <c r="O89" s="111"/>
      <c r="P89" s="111"/>
      <c r="Q89" s="111"/>
      <c r="R89" s="111"/>
      <c r="S89" s="111"/>
      <c r="T89">
        <f t="shared" si="12"/>
        <v>1986</v>
      </c>
      <c r="U89" s="102">
        <f t="shared" si="13"/>
        <v>31686</v>
      </c>
      <c r="V89" s="111">
        <v>8.8599999999999998E-2</v>
      </c>
      <c r="W89" s="111"/>
      <c r="X89" s="111"/>
      <c r="Y89" s="111">
        <v>0.1024</v>
      </c>
      <c r="Z89" s="111"/>
    </row>
    <row r="90" spans="1:26" x14ac:dyDescent="0.25">
      <c r="A90">
        <f t="shared" si="7"/>
        <v>1986</v>
      </c>
      <c r="B90" s="102">
        <v>31717</v>
      </c>
      <c r="C90" s="101">
        <v>7.52</v>
      </c>
      <c r="D90" s="108">
        <f t="shared" si="8"/>
        <v>7.5199999999999989E-2</v>
      </c>
      <c r="G90">
        <f t="shared" si="9"/>
        <v>1986</v>
      </c>
      <c r="H90" s="102">
        <v>31717</v>
      </c>
      <c r="I90" s="101">
        <v>7.42</v>
      </c>
      <c r="J90" s="108">
        <f t="shared" si="10"/>
        <v>7.4200000000000002E-2</v>
      </c>
      <c r="L90">
        <f t="shared" si="11"/>
        <v>1986</v>
      </c>
      <c r="M90" s="102">
        <v>31717</v>
      </c>
      <c r="O90" s="111"/>
      <c r="P90" s="111"/>
      <c r="Q90" s="111"/>
      <c r="R90" s="111"/>
      <c r="S90" s="111"/>
      <c r="T90">
        <f t="shared" si="12"/>
        <v>1986</v>
      </c>
      <c r="U90" s="102">
        <f t="shared" si="13"/>
        <v>31717</v>
      </c>
      <c r="V90" s="111">
        <v>8.6800000000000002E-2</v>
      </c>
      <c r="W90" s="111"/>
      <c r="X90" s="111"/>
      <c r="Y90" s="111">
        <v>0.1007</v>
      </c>
      <c r="Z90" s="111"/>
    </row>
    <row r="91" spans="1:26" x14ac:dyDescent="0.25">
      <c r="A91">
        <f t="shared" si="7"/>
        <v>1986</v>
      </c>
      <c r="B91" s="102">
        <v>31747</v>
      </c>
      <c r="C91" s="101">
        <v>7.37</v>
      </c>
      <c r="D91" s="108">
        <f t="shared" si="8"/>
        <v>7.3700000000000002E-2</v>
      </c>
      <c r="G91">
        <f t="shared" si="9"/>
        <v>1986</v>
      </c>
      <c r="H91" s="102">
        <v>31747</v>
      </c>
      <c r="I91" s="101">
        <v>7.28</v>
      </c>
      <c r="J91" s="108">
        <f t="shared" si="10"/>
        <v>7.2800000000000004E-2</v>
      </c>
      <c r="L91">
        <f t="shared" si="11"/>
        <v>1986</v>
      </c>
      <c r="M91" s="102">
        <v>31747</v>
      </c>
      <c r="O91" s="111"/>
      <c r="P91" s="111"/>
      <c r="Q91" s="111"/>
      <c r="R91" s="111"/>
      <c r="S91" s="111"/>
      <c r="T91">
        <f t="shared" si="12"/>
        <v>1986</v>
      </c>
      <c r="U91" s="102">
        <f t="shared" si="13"/>
        <v>31747</v>
      </c>
      <c r="V91" s="111">
        <v>8.4900000000000003E-2</v>
      </c>
      <c r="W91" s="111"/>
      <c r="X91" s="111"/>
      <c r="Y91" s="111">
        <v>9.9700000000000011E-2</v>
      </c>
      <c r="Z91" s="111"/>
    </row>
    <row r="92" spans="1:26" x14ac:dyDescent="0.25">
      <c r="A92">
        <f t="shared" si="7"/>
        <v>1987</v>
      </c>
      <c r="B92" s="102">
        <v>31778</v>
      </c>
      <c r="C92" s="101">
        <v>7.39</v>
      </c>
      <c r="D92" s="108">
        <f t="shared" si="8"/>
        <v>7.3899999999999993E-2</v>
      </c>
      <c r="G92">
        <f t="shared" si="9"/>
        <v>1987</v>
      </c>
      <c r="H92" s="102">
        <v>31778</v>
      </c>
      <c r="I92" s="101" t="e">
        <f>NA()</f>
        <v>#N/A</v>
      </c>
      <c r="J92" s="108" t="str">
        <f t="shared" si="10"/>
        <v/>
      </c>
      <c r="L92">
        <f t="shared" si="11"/>
        <v>1987</v>
      </c>
      <c r="M92" s="102">
        <v>31778</v>
      </c>
      <c r="O92" s="111"/>
      <c r="P92" s="111"/>
      <c r="Q92" s="111"/>
      <c r="R92" s="111"/>
      <c r="S92" s="111"/>
      <c r="T92">
        <f t="shared" si="12"/>
        <v>1987</v>
      </c>
      <c r="U92" s="102">
        <f t="shared" si="13"/>
        <v>31778</v>
      </c>
      <c r="V92" s="111">
        <v>8.3599999999999994E-2</v>
      </c>
      <c r="W92" s="111"/>
      <c r="X92" s="111"/>
      <c r="Y92" s="111">
        <v>9.7200000000000009E-2</v>
      </c>
      <c r="Z92" s="111"/>
    </row>
    <row r="93" spans="1:26" x14ac:dyDescent="0.25">
      <c r="A93">
        <f t="shared" si="7"/>
        <v>1987</v>
      </c>
      <c r="B93" s="102">
        <v>31809</v>
      </c>
      <c r="C93" s="101">
        <v>7.54</v>
      </c>
      <c r="D93" s="108">
        <f t="shared" si="8"/>
        <v>7.5399999999999995E-2</v>
      </c>
      <c r="G93">
        <f t="shared" si="9"/>
        <v>1987</v>
      </c>
      <c r="H93" s="102">
        <v>31809</v>
      </c>
      <c r="I93" s="101" t="e">
        <f>NA()</f>
        <v>#N/A</v>
      </c>
      <c r="J93" s="108" t="str">
        <f t="shared" si="10"/>
        <v/>
      </c>
      <c r="L93">
        <f t="shared" si="11"/>
        <v>1987</v>
      </c>
      <c r="M93" s="102">
        <v>31809</v>
      </c>
      <c r="O93" s="111"/>
      <c r="P93" s="111"/>
      <c r="Q93" s="111"/>
      <c r="R93" s="111"/>
      <c r="S93" s="111"/>
      <c r="T93">
        <f t="shared" si="12"/>
        <v>1987</v>
      </c>
      <c r="U93" s="102">
        <f t="shared" si="13"/>
        <v>31809</v>
      </c>
      <c r="V93" s="111">
        <v>8.3800000000000013E-2</v>
      </c>
      <c r="W93" s="111"/>
      <c r="X93" s="111"/>
      <c r="Y93" s="111">
        <v>9.6500000000000002E-2</v>
      </c>
      <c r="Z93" s="111"/>
    </row>
    <row r="94" spans="1:26" x14ac:dyDescent="0.25">
      <c r="A94">
        <f t="shared" si="7"/>
        <v>1987</v>
      </c>
      <c r="B94" s="102">
        <v>31837</v>
      </c>
      <c r="C94" s="101">
        <v>7.55</v>
      </c>
      <c r="D94" s="108">
        <f t="shared" si="8"/>
        <v>7.5499999999999998E-2</v>
      </c>
      <c r="G94">
        <f t="shared" si="9"/>
        <v>1987</v>
      </c>
      <c r="H94" s="102">
        <v>31837</v>
      </c>
      <c r="I94" s="101" t="e">
        <f>NA()</f>
        <v>#N/A</v>
      </c>
      <c r="J94" s="108" t="str">
        <f t="shared" si="10"/>
        <v/>
      </c>
      <c r="L94">
        <f t="shared" si="11"/>
        <v>1987</v>
      </c>
      <c r="M94" s="102">
        <v>31837</v>
      </c>
      <c r="O94" s="111"/>
      <c r="P94" s="111"/>
      <c r="Q94" s="111"/>
      <c r="R94" s="111"/>
      <c r="S94" s="111"/>
      <c r="T94">
        <f t="shared" si="12"/>
        <v>1987</v>
      </c>
      <c r="U94" s="102">
        <f t="shared" si="13"/>
        <v>31837</v>
      </c>
      <c r="V94" s="111">
        <v>8.3599999999999994E-2</v>
      </c>
      <c r="W94" s="111"/>
      <c r="X94" s="111"/>
      <c r="Y94" s="111">
        <v>9.6099999999999991E-2</v>
      </c>
      <c r="Z94" s="111"/>
    </row>
    <row r="95" spans="1:26" x14ac:dyDescent="0.25">
      <c r="A95">
        <f t="shared" si="7"/>
        <v>1987</v>
      </c>
      <c r="B95" s="102">
        <v>31868</v>
      </c>
      <c r="C95" s="101">
        <v>8.25</v>
      </c>
      <c r="D95" s="108">
        <f t="shared" si="8"/>
        <v>8.2500000000000004E-2</v>
      </c>
      <c r="G95">
        <f t="shared" si="9"/>
        <v>1987</v>
      </c>
      <c r="H95" s="102">
        <v>31868</v>
      </c>
      <c r="I95" s="101" t="e">
        <f>NA()</f>
        <v>#N/A</v>
      </c>
      <c r="J95" s="108" t="str">
        <f t="shared" si="10"/>
        <v/>
      </c>
      <c r="L95">
        <f t="shared" si="11"/>
        <v>1987</v>
      </c>
      <c r="M95" s="102">
        <v>31868</v>
      </c>
      <c r="O95" s="111"/>
      <c r="P95" s="111"/>
      <c r="Q95" s="111"/>
      <c r="R95" s="111"/>
      <c r="S95" s="111"/>
      <c r="T95">
        <f t="shared" si="12"/>
        <v>1987</v>
      </c>
      <c r="U95" s="102">
        <f t="shared" si="13"/>
        <v>31868</v>
      </c>
      <c r="V95" s="111">
        <v>8.8499999999999995E-2</v>
      </c>
      <c r="W95" s="111"/>
      <c r="X95" s="111"/>
      <c r="Y95" s="111">
        <v>0.10039999999999999</v>
      </c>
      <c r="Z95" s="111"/>
    </row>
    <row r="96" spans="1:26" x14ac:dyDescent="0.25">
      <c r="A96">
        <f t="shared" si="7"/>
        <v>1987</v>
      </c>
      <c r="B96" s="102">
        <v>31898</v>
      </c>
      <c r="C96" s="101">
        <v>8.7799999999999994</v>
      </c>
      <c r="D96" s="108">
        <f t="shared" si="8"/>
        <v>8.7799999999999989E-2</v>
      </c>
      <c r="G96">
        <f t="shared" si="9"/>
        <v>1987</v>
      </c>
      <c r="H96" s="102">
        <v>31898</v>
      </c>
      <c r="I96" s="101" t="e">
        <f>NA()</f>
        <v>#N/A</v>
      </c>
      <c r="J96" s="108" t="str">
        <f t="shared" si="10"/>
        <v/>
      </c>
      <c r="L96">
        <f t="shared" si="11"/>
        <v>1987</v>
      </c>
      <c r="M96" s="102">
        <v>31898</v>
      </c>
      <c r="O96" s="111"/>
      <c r="P96" s="111"/>
      <c r="Q96" s="111"/>
      <c r="R96" s="111"/>
      <c r="S96" s="111"/>
      <c r="T96">
        <f t="shared" si="12"/>
        <v>1987</v>
      </c>
      <c r="U96" s="102">
        <f t="shared" si="13"/>
        <v>31898</v>
      </c>
      <c r="V96" s="111">
        <v>9.3299999999999994E-2</v>
      </c>
      <c r="W96" s="111"/>
      <c r="X96" s="111"/>
      <c r="Y96" s="111">
        <v>0.1051</v>
      </c>
      <c r="Z96" s="111"/>
    </row>
    <row r="97" spans="1:26" x14ac:dyDescent="0.25">
      <c r="A97">
        <f t="shared" si="7"/>
        <v>1987</v>
      </c>
      <c r="B97" s="102">
        <v>31929</v>
      </c>
      <c r="C97" s="101">
        <v>8.57</v>
      </c>
      <c r="D97" s="108">
        <f t="shared" si="8"/>
        <v>8.5699999999999998E-2</v>
      </c>
      <c r="G97">
        <f t="shared" si="9"/>
        <v>1987</v>
      </c>
      <c r="H97" s="102">
        <v>31929</v>
      </c>
      <c r="I97" s="101" t="e">
        <f>NA()</f>
        <v>#N/A</v>
      </c>
      <c r="J97" s="108" t="str">
        <f t="shared" si="10"/>
        <v/>
      </c>
      <c r="L97">
        <f t="shared" si="11"/>
        <v>1987</v>
      </c>
      <c r="M97" s="102">
        <v>31929</v>
      </c>
      <c r="O97" s="111"/>
      <c r="P97" s="111"/>
      <c r="Q97" s="111"/>
      <c r="R97" s="111"/>
      <c r="S97" s="111"/>
      <c r="T97">
        <f t="shared" si="12"/>
        <v>1987</v>
      </c>
      <c r="U97" s="102">
        <f t="shared" si="13"/>
        <v>31929</v>
      </c>
      <c r="V97" s="111">
        <v>9.3200000000000005E-2</v>
      </c>
      <c r="W97" s="111"/>
      <c r="X97" s="111"/>
      <c r="Y97" s="111">
        <v>0.1052</v>
      </c>
      <c r="Z97" s="111"/>
    </row>
    <row r="98" spans="1:26" x14ac:dyDescent="0.25">
      <c r="A98">
        <f t="shared" si="7"/>
        <v>1987</v>
      </c>
      <c r="B98" s="102">
        <v>31959</v>
      </c>
      <c r="C98" s="101">
        <v>8.64</v>
      </c>
      <c r="D98" s="108">
        <f t="shared" si="8"/>
        <v>8.6400000000000005E-2</v>
      </c>
      <c r="G98">
        <f t="shared" si="9"/>
        <v>1987</v>
      </c>
      <c r="H98" s="102">
        <v>31959</v>
      </c>
      <c r="I98" s="101" t="e">
        <f>NA()</f>
        <v>#N/A</v>
      </c>
      <c r="J98" s="108" t="str">
        <f t="shared" si="10"/>
        <v/>
      </c>
      <c r="L98">
        <f t="shared" si="11"/>
        <v>1987</v>
      </c>
      <c r="M98" s="102">
        <v>31959</v>
      </c>
      <c r="O98" s="111"/>
      <c r="P98" s="111"/>
      <c r="Q98" s="111"/>
      <c r="R98" s="111"/>
      <c r="S98" s="111"/>
      <c r="T98">
        <f t="shared" si="12"/>
        <v>1987</v>
      </c>
      <c r="U98" s="102">
        <f t="shared" si="13"/>
        <v>31959</v>
      </c>
      <c r="V98" s="111">
        <v>9.4200000000000006E-2</v>
      </c>
      <c r="W98" s="111"/>
      <c r="X98" s="111"/>
      <c r="Y98" s="111">
        <v>0.1061</v>
      </c>
      <c r="Z98" s="111"/>
    </row>
    <row r="99" spans="1:26" x14ac:dyDescent="0.25">
      <c r="A99">
        <f t="shared" si="7"/>
        <v>1987</v>
      </c>
      <c r="B99" s="102">
        <v>31990</v>
      </c>
      <c r="C99" s="101">
        <v>8.9700000000000006</v>
      </c>
      <c r="D99" s="108">
        <f t="shared" si="8"/>
        <v>8.9700000000000002E-2</v>
      </c>
      <c r="G99">
        <f t="shared" si="9"/>
        <v>1987</v>
      </c>
      <c r="H99" s="102">
        <v>31990</v>
      </c>
      <c r="I99" s="101" t="e">
        <f>NA()</f>
        <v>#N/A</v>
      </c>
      <c r="J99" s="108" t="str">
        <f t="shared" si="10"/>
        <v/>
      </c>
      <c r="L99">
        <f t="shared" si="11"/>
        <v>1987</v>
      </c>
      <c r="M99" s="102">
        <v>31990</v>
      </c>
      <c r="O99" s="111"/>
      <c r="P99" s="111"/>
      <c r="Q99" s="111"/>
      <c r="R99" s="111"/>
      <c r="S99" s="111"/>
      <c r="T99">
        <f t="shared" si="12"/>
        <v>1987</v>
      </c>
      <c r="U99" s="102">
        <f t="shared" si="13"/>
        <v>31990</v>
      </c>
      <c r="V99" s="111">
        <v>9.6699999999999994E-2</v>
      </c>
      <c r="W99" s="111"/>
      <c r="X99" s="111"/>
      <c r="Y99" s="111">
        <v>0.10800000000000001</v>
      </c>
      <c r="Z99" s="111"/>
    </row>
    <row r="100" spans="1:26" x14ac:dyDescent="0.25">
      <c r="A100">
        <f t="shared" si="7"/>
        <v>1987</v>
      </c>
      <c r="B100" s="102">
        <v>32021</v>
      </c>
      <c r="C100" s="101">
        <v>9.59</v>
      </c>
      <c r="D100" s="108">
        <f t="shared" si="8"/>
        <v>9.5899999999999999E-2</v>
      </c>
      <c r="G100">
        <f t="shared" si="9"/>
        <v>1987</v>
      </c>
      <c r="H100" s="102">
        <v>32021</v>
      </c>
      <c r="I100" s="101" t="e">
        <f>NA()</f>
        <v>#N/A</v>
      </c>
      <c r="J100" s="108" t="str">
        <f t="shared" si="10"/>
        <v/>
      </c>
      <c r="L100">
        <f t="shared" si="11"/>
        <v>1987</v>
      </c>
      <c r="M100" s="102">
        <v>32021</v>
      </c>
      <c r="O100" s="111"/>
      <c r="P100" s="111"/>
      <c r="Q100" s="111"/>
      <c r="R100" s="111"/>
      <c r="S100" s="111"/>
      <c r="T100">
        <f t="shared" si="12"/>
        <v>1987</v>
      </c>
      <c r="U100" s="102">
        <f t="shared" si="13"/>
        <v>32021</v>
      </c>
      <c r="V100" s="111">
        <v>0.1018</v>
      </c>
      <c r="W100" s="111"/>
      <c r="X100" s="111"/>
      <c r="Y100" s="111">
        <v>0.11310000000000001</v>
      </c>
      <c r="Z100" s="111"/>
    </row>
    <row r="101" spans="1:26" x14ac:dyDescent="0.25">
      <c r="A101">
        <f t="shared" si="7"/>
        <v>1987</v>
      </c>
      <c r="B101" s="102">
        <v>32051</v>
      </c>
      <c r="C101" s="101">
        <v>9.61</v>
      </c>
      <c r="D101" s="108">
        <f t="shared" si="8"/>
        <v>9.6099999999999991E-2</v>
      </c>
      <c r="G101">
        <f t="shared" si="9"/>
        <v>1987</v>
      </c>
      <c r="H101" s="102">
        <v>32051</v>
      </c>
      <c r="I101" s="101" t="e">
        <f>NA()</f>
        <v>#N/A</v>
      </c>
      <c r="J101" s="108" t="str">
        <f t="shared" si="10"/>
        <v/>
      </c>
      <c r="L101">
        <f t="shared" si="11"/>
        <v>1987</v>
      </c>
      <c r="M101" s="102">
        <v>32051</v>
      </c>
      <c r="O101" s="111"/>
      <c r="P101" s="111"/>
      <c r="Q101" s="111"/>
      <c r="R101" s="111"/>
      <c r="S101" s="111"/>
      <c r="T101">
        <f t="shared" si="12"/>
        <v>1987</v>
      </c>
      <c r="U101" s="102">
        <f t="shared" si="13"/>
        <v>32051</v>
      </c>
      <c r="V101" s="111">
        <v>0.1052</v>
      </c>
      <c r="W101" s="111"/>
      <c r="X101" s="111"/>
      <c r="Y101" s="111">
        <v>0.1162</v>
      </c>
      <c r="Z101" s="111"/>
    </row>
    <row r="102" spans="1:26" x14ac:dyDescent="0.25">
      <c r="A102">
        <f t="shared" si="7"/>
        <v>1987</v>
      </c>
      <c r="B102" s="102">
        <v>32082</v>
      </c>
      <c r="C102" s="101">
        <v>8.9499999999999993</v>
      </c>
      <c r="D102" s="108">
        <f t="shared" si="8"/>
        <v>8.9499999999999996E-2</v>
      </c>
      <c r="G102">
        <f t="shared" si="9"/>
        <v>1987</v>
      </c>
      <c r="H102" s="102">
        <v>32082</v>
      </c>
      <c r="I102" s="101" t="e">
        <f>NA()</f>
        <v>#N/A</v>
      </c>
      <c r="J102" s="108" t="str">
        <f t="shared" si="10"/>
        <v/>
      </c>
      <c r="L102">
        <f t="shared" si="11"/>
        <v>1987</v>
      </c>
      <c r="M102" s="102">
        <v>32082</v>
      </c>
      <c r="O102" s="111"/>
      <c r="P102" s="111"/>
      <c r="Q102" s="111"/>
      <c r="R102" s="111"/>
      <c r="S102" s="111"/>
      <c r="T102">
        <f t="shared" si="12"/>
        <v>1987</v>
      </c>
      <c r="U102" s="102">
        <f t="shared" si="13"/>
        <v>32082</v>
      </c>
      <c r="V102" s="111">
        <v>0.10009999999999999</v>
      </c>
      <c r="W102" s="111"/>
      <c r="X102" s="111"/>
      <c r="Y102" s="111">
        <v>0.11230000000000001</v>
      </c>
      <c r="Z102" s="111"/>
    </row>
    <row r="103" spans="1:26" x14ac:dyDescent="0.25">
      <c r="A103">
        <f t="shared" si="7"/>
        <v>1987</v>
      </c>
      <c r="B103" s="102">
        <v>32112</v>
      </c>
      <c r="C103" s="101">
        <v>9.1199999999999992</v>
      </c>
      <c r="D103" s="108">
        <f t="shared" si="8"/>
        <v>9.1199999999999989E-2</v>
      </c>
      <c r="G103">
        <f t="shared" si="9"/>
        <v>1987</v>
      </c>
      <c r="H103" s="102">
        <v>32112</v>
      </c>
      <c r="I103" s="101" t="e">
        <f>NA()</f>
        <v>#N/A</v>
      </c>
      <c r="J103" s="108" t="str">
        <f t="shared" si="10"/>
        <v/>
      </c>
      <c r="L103">
        <f t="shared" si="11"/>
        <v>1987</v>
      </c>
      <c r="M103" s="102">
        <v>32112</v>
      </c>
      <c r="O103" s="111"/>
      <c r="P103" s="111"/>
      <c r="Q103" s="111"/>
      <c r="R103" s="111"/>
      <c r="S103" s="111"/>
      <c r="T103">
        <f t="shared" si="12"/>
        <v>1987</v>
      </c>
      <c r="U103" s="102">
        <f t="shared" si="13"/>
        <v>32112</v>
      </c>
      <c r="V103" s="111">
        <v>0.1011</v>
      </c>
      <c r="W103" s="111"/>
      <c r="X103" s="111"/>
      <c r="Y103" s="111">
        <v>0.11289999999999999</v>
      </c>
      <c r="Z103" s="111"/>
    </row>
    <row r="104" spans="1:26" x14ac:dyDescent="0.25">
      <c r="A104">
        <f t="shared" si="7"/>
        <v>1988</v>
      </c>
      <c r="B104" s="102">
        <v>32143</v>
      </c>
      <c r="C104" s="101">
        <v>8.83</v>
      </c>
      <c r="D104" s="108">
        <f t="shared" si="8"/>
        <v>8.8300000000000003E-2</v>
      </c>
      <c r="G104">
        <f t="shared" si="9"/>
        <v>1988</v>
      </c>
      <c r="H104" s="102">
        <v>32143</v>
      </c>
      <c r="I104" s="101" t="e">
        <f>NA()</f>
        <v>#N/A</v>
      </c>
      <c r="J104" s="108" t="str">
        <f t="shared" si="10"/>
        <v/>
      </c>
      <c r="L104">
        <f t="shared" si="11"/>
        <v>1988</v>
      </c>
      <c r="M104" s="102">
        <v>32143</v>
      </c>
      <c r="O104" s="111"/>
      <c r="P104" s="111"/>
      <c r="Q104" s="111"/>
      <c r="R104" s="111"/>
      <c r="S104" s="111"/>
      <c r="T104">
        <f t="shared" si="12"/>
        <v>1988</v>
      </c>
      <c r="U104" s="102">
        <f t="shared" si="13"/>
        <v>32143</v>
      </c>
      <c r="V104" s="111">
        <v>9.8800000000000013E-2</v>
      </c>
      <c r="W104" s="111"/>
      <c r="X104" s="111"/>
      <c r="Y104" s="111">
        <v>0.11070000000000001</v>
      </c>
      <c r="Z104" s="111"/>
    </row>
    <row r="105" spans="1:26" x14ac:dyDescent="0.25">
      <c r="A105">
        <f t="shared" si="7"/>
        <v>1988</v>
      </c>
      <c r="B105" s="102">
        <v>32174</v>
      </c>
      <c r="C105" s="101">
        <v>8.43</v>
      </c>
      <c r="D105" s="108">
        <f t="shared" si="8"/>
        <v>8.43E-2</v>
      </c>
      <c r="G105">
        <f t="shared" si="9"/>
        <v>1988</v>
      </c>
      <c r="H105" s="102">
        <v>32174</v>
      </c>
      <c r="I105" s="101" t="e">
        <f>NA()</f>
        <v>#N/A</v>
      </c>
      <c r="J105" s="108" t="str">
        <f t="shared" si="10"/>
        <v/>
      </c>
      <c r="L105">
        <f t="shared" si="11"/>
        <v>1988</v>
      </c>
      <c r="M105" s="102">
        <v>32174</v>
      </c>
      <c r="O105" s="111"/>
      <c r="P105" s="111"/>
      <c r="Q105" s="111"/>
      <c r="R105" s="111"/>
      <c r="S105" s="111"/>
      <c r="T105">
        <f t="shared" si="12"/>
        <v>1988</v>
      </c>
      <c r="U105" s="102">
        <f t="shared" si="13"/>
        <v>32174</v>
      </c>
      <c r="V105" s="111">
        <v>9.4E-2</v>
      </c>
      <c r="W105" s="111"/>
      <c r="X105" s="111"/>
      <c r="Y105" s="111">
        <v>0.10619999999999999</v>
      </c>
      <c r="Z105" s="111"/>
    </row>
    <row r="106" spans="1:26" x14ac:dyDescent="0.25">
      <c r="A106">
        <f t="shared" si="7"/>
        <v>1988</v>
      </c>
      <c r="B106" s="102">
        <v>32203</v>
      </c>
      <c r="C106" s="101">
        <v>8.6300000000000008</v>
      </c>
      <c r="D106" s="108">
        <f t="shared" si="8"/>
        <v>8.6300000000000002E-2</v>
      </c>
      <c r="G106">
        <f t="shared" si="9"/>
        <v>1988</v>
      </c>
      <c r="H106" s="102">
        <v>32203</v>
      </c>
      <c r="I106" s="101" t="e">
        <f>NA()</f>
        <v>#N/A</v>
      </c>
      <c r="J106" s="108" t="str">
        <f t="shared" si="10"/>
        <v/>
      </c>
      <c r="L106">
        <f t="shared" si="11"/>
        <v>1988</v>
      </c>
      <c r="M106" s="102">
        <v>32203</v>
      </c>
      <c r="O106" s="111"/>
      <c r="P106" s="111"/>
      <c r="Q106" s="111"/>
      <c r="R106" s="111"/>
      <c r="S106" s="111"/>
      <c r="T106">
        <f t="shared" si="12"/>
        <v>1988</v>
      </c>
      <c r="U106" s="102">
        <f t="shared" si="13"/>
        <v>32203</v>
      </c>
      <c r="V106" s="111">
        <v>9.3900000000000011E-2</v>
      </c>
      <c r="W106" s="111"/>
      <c r="X106" s="111"/>
      <c r="Y106" s="111">
        <v>0.1057</v>
      </c>
      <c r="Z106" s="111"/>
    </row>
    <row r="107" spans="1:26" x14ac:dyDescent="0.25">
      <c r="A107">
        <f t="shared" si="7"/>
        <v>1988</v>
      </c>
      <c r="B107" s="102">
        <v>32234</v>
      </c>
      <c r="C107" s="101">
        <v>8.9499999999999993</v>
      </c>
      <c r="D107" s="108">
        <f t="shared" si="8"/>
        <v>8.9499999999999996E-2</v>
      </c>
      <c r="G107">
        <f t="shared" si="9"/>
        <v>1988</v>
      </c>
      <c r="H107" s="102">
        <v>32234</v>
      </c>
      <c r="I107" s="101" t="e">
        <f>NA()</f>
        <v>#N/A</v>
      </c>
      <c r="J107" s="108" t="str">
        <f t="shared" si="10"/>
        <v/>
      </c>
      <c r="L107">
        <f t="shared" si="11"/>
        <v>1988</v>
      </c>
      <c r="M107" s="102">
        <v>32234</v>
      </c>
      <c r="O107" s="111"/>
      <c r="P107" s="111"/>
      <c r="Q107" s="111"/>
      <c r="R107" s="111"/>
      <c r="S107" s="111"/>
      <c r="T107">
        <f t="shared" si="12"/>
        <v>1988</v>
      </c>
      <c r="U107" s="102">
        <f t="shared" si="13"/>
        <v>32234</v>
      </c>
      <c r="V107" s="111">
        <v>9.6699999999999994E-2</v>
      </c>
      <c r="W107" s="111"/>
      <c r="X107" s="111"/>
      <c r="Y107" s="111">
        <v>0.109</v>
      </c>
      <c r="Z107" s="111"/>
    </row>
    <row r="108" spans="1:26" x14ac:dyDescent="0.25">
      <c r="A108">
        <f t="shared" si="7"/>
        <v>1988</v>
      </c>
      <c r="B108" s="102">
        <v>32264</v>
      </c>
      <c r="C108" s="101">
        <v>9.23</v>
      </c>
      <c r="D108" s="108">
        <f t="shared" si="8"/>
        <v>9.2300000000000007E-2</v>
      </c>
      <c r="G108">
        <f t="shared" si="9"/>
        <v>1988</v>
      </c>
      <c r="H108" s="102">
        <v>32264</v>
      </c>
      <c r="I108" s="101" t="e">
        <f>NA()</f>
        <v>#N/A</v>
      </c>
      <c r="J108" s="108" t="str">
        <f t="shared" si="10"/>
        <v/>
      </c>
      <c r="L108">
        <f t="shared" si="11"/>
        <v>1988</v>
      </c>
      <c r="M108" s="102">
        <v>32264</v>
      </c>
      <c r="O108" s="111"/>
      <c r="P108" s="111"/>
      <c r="Q108" s="111"/>
      <c r="R108" s="111"/>
      <c r="S108" s="111"/>
      <c r="T108">
        <f t="shared" si="12"/>
        <v>1988</v>
      </c>
      <c r="U108" s="102">
        <f t="shared" si="13"/>
        <v>32264</v>
      </c>
      <c r="V108" s="111">
        <v>9.9000000000000005E-2</v>
      </c>
      <c r="W108" s="111"/>
      <c r="X108" s="111"/>
      <c r="Y108" s="111">
        <v>0.1104</v>
      </c>
      <c r="Z108" s="111"/>
    </row>
    <row r="109" spans="1:26" x14ac:dyDescent="0.25">
      <c r="A109">
        <f t="shared" si="7"/>
        <v>1988</v>
      </c>
      <c r="B109" s="102">
        <v>32295</v>
      </c>
      <c r="C109" s="101">
        <v>9</v>
      </c>
      <c r="D109" s="108">
        <f t="shared" si="8"/>
        <v>0.09</v>
      </c>
      <c r="G109">
        <f t="shared" si="9"/>
        <v>1988</v>
      </c>
      <c r="H109" s="102">
        <v>32295</v>
      </c>
      <c r="I109" s="101" t="e">
        <f>NA()</f>
        <v>#N/A</v>
      </c>
      <c r="J109" s="108" t="str">
        <f t="shared" si="10"/>
        <v/>
      </c>
      <c r="L109">
        <f t="shared" si="11"/>
        <v>1988</v>
      </c>
      <c r="M109" s="102">
        <v>32295</v>
      </c>
      <c r="O109" s="111"/>
      <c r="P109" s="111"/>
      <c r="Q109" s="111"/>
      <c r="R109" s="111"/>
      <c r="S109" s="111"/>
      <c r="T109">
        <f t="shared" si="12"/>
        <v>1988</v>
      </c>
      <c r="U109" s="102">
        <f t="shared" si="13"/>
        <v>32295</v>
      </c>
      <c r="V109" s="111">
        <v>9.8599999999999993E-2</v>
      </c>
      <c r="W109" s="111"/>
      <c r="X109" s="111"/>
      <c r="Y109" s="111">
        <v>0.11</v>
      </c>
      <c r="Z109" s="111"/>
    </row>
    <row r="110" spans="1:26" x14ac:dyDescent="0.25">
      <c r="A110">
        <f t="shared" si="7"/>
        <v>1988</v>
      </c>
      <c r="B110" s="102">
        <v>32325</v>
      </c>
      <c r="C110" s="101">
        <v>9.14</v>
      </c>
      <c r="D110" s="108">
        <f t="shared" si="8"/>
        <v>9.1400000000000009E-2</v>
      </c>
      <c r="G110">
        <f t="shared" si="9"/>
        <v>1988</v>
      </c>
      <c r="H110" s="102">
        <v>32325</v>
      </c>
      <c r="I110" s="101" t="e">
        <f>NA()</f>
        <v>#N/A</v>
      </c>
      <c r="J110" s="108" t="str">
        <f t="shared" si="10"/>
        <v/>
      </c>
      <c r="L110">
        <f t="shared" si="11"/>
        <v>1988</v>
      </c>
      <c r="M110" s="102">
        <v>32325</v>
      </c>
      <c r="O110" s="111"/>
      <c r="P110" s="111"/>
      <c r="Q110" s="111"/>
      <c r="R110" s="111"/>
      <c r="S110" s="111"/>
      <c r="T110">
        <f t="shared" si="12"/>
        <v>1988</v>
      </c>
      <c r="U110" s="102">
        <f t="shared" si="13"/>
        <v>32325</v>
      </c>
      <c r="V110" s="111">
        <v>9.9600000000000008E-2</v>
      </c>
      <c r="W110" s="111"/>
      <c r="X110" s="111"/>
      <c r="Y110" s="111">
        <v>0.11109999999999999</v>
      </c>
      <c r="Z110" s="111"/>
    </row>
    <row r="111" spans="1:26" x14ac:dyDescent="0.25">
      <c r="A111">
        <f t="shared" si="7"/>
        <v>1988</v>
      </c>
      <c r="B111" s="102">
        <v>32356</v>
      </c>
      <c r="C111" s="101">
        <v>9.32</v>
      </c>
      <c r="D111" s="108">
        <f t="shared" si="8"/>
        <v>9.3200000000000005E-2</v>
      </c>
      <c r="G111">
        <f t="shared" si="9"/>
        <v>1988</v>
      </c>
      <c r="H111" s="102">
        <v>32356</v>
      </c>
      <c r="I111" s="101" t="e">
        <f>NA()</f>
        <v>#N/A</v>
      </c>
      <c r="J111" s="108" t="str">
        <f t="shared" si="10"/>
        <v/>
      </c>
      <c r="L111">
        <f t="shared" si="11"/>
        <v>1988</v>
      </c>
      <c r="M111" s="102">
        <v>32356</v>
      </c>
      <c r="O111" s="111"/>
      <c r="P111" s="111"/>
      <c r="Q111" s="111"/>
      <c r="R111" s="111"/>
      <c r="S111" s="111"/>
      <c r="T111">
        <f t="shared" si="12"/>
        <v>1988</v>
      </c>
      <c r="U111" s="102">
        <f t="shared" si="13"/>
        <v>32356</v>
      </c>
      <c r="V111" s="111">
        <v>0.1011</v>
      </c>
      <c r="W111" s="111"/>
      <c r="X111" s="111"/>
      <c r="Y111" s="111">
        <v>0.11210000000000001</v>
      </c>
      <c r="Z111" s="111"/>
    </row>
    <row r="112" spans="1:26" x14ac:dyDescent="0.25">
      <c r="A112">
        <f t="shared" si="7"/>
        <v>1988</v>
      </c>
      <c r="B112" s="102">
        <v>32387</v>
      </c>
      <c r="C112" s="101">
        <v>9.06</v>
      </c>
      <c r="D112" s="108">
        <f t="shared" si="8"/>
        <v>9.06E-2</v>
      </c>
      <c r="G112">
        <f t="shared" si="9"/>
        <v>1988</v>
      </c>
      <c r="H112" s="102">
        <v>32387</v>
      </c>
      <c r="I112" s="101" t="e">
        <f>NA()</f>
        <v>#N/A</v>
      </c>
      <c r="J112" s="108" t="str">
        <f t="shared" si="10"/>
        <v/>
      </c>
      <c r="L112">
        <f t="shared" si="11"/>
        <v>1988</v>
      </c>
      <c r="M112" s="102">
        <v>32387</v>
      </c>
      <c r="O112" s="111"/>
      <c r="P112" s="111"/>
      <c r="Q112" s="111"/>
      <c r="R112" s="111"/>
      <c r="S112" s="111"/>
      <c r="T112">
        <f t="shared" si="12"/>
        <v>1988</v>
      </c>
      <c r="U112" s="102">
        <f t="shared" si="13"/>
        <v>32387</v>
      </c>
      <c r="V112" s="111">
        <v>9.820000000000001E-2</v>
      </c>
      <c r="W112" s="111"/>
      <c r="X112" s="111"/>
      <c r="Y112" s="111">
        <v>0.109</v>
      </c>
      <c r="Z112" s="111"/>
    </row>
    <row r="113" spans="1:26" x14ac:dyDescent="0.25">
      <c r="A113">
        <f t="shared" si="7"/>
        <v>1988</v>
      </c>
      <c r="B113" s="102">
        <v>32417</v>
      </c>
      <c r="C113" s="101">
        <v>8.89</v>
      </c>
      <c r="D113" s="108">
        <f t="shared" si="8"/>
        <v>8.8900000000000007E-2</v>
      </c>
      <c r="G113">
        <f t="shared" si="9"/>
        <v>1988</v>
      </c>
      <c r="H113" s="102">
        <v>32417</v>
      </c>
      <c r="I113" s="101" t="e">
        <f>NA()</f>
        <v>#N/A</v>
      </c>
      <c r="J113" s="108" t="str">
        <f t="shared" si="10"/>
        <v/>
      </c>
      <c r="L113">
        <f t="shared" si="11"/>
        <v>1988</v>
      </c>
      <c r="M113" s="102">
        <v>32417</v>
      </c>
      <c r="O113" s="111"/>
      <c r="P113" s="111"/>
      <c r="Q113" s="111"/>
      <c r="R113" s="111"/>
      <c r="S113" s="111"/>
      <c r="T113">
        <f t="shared" si="12"/>
        <v>1988</v>
      </c>
      <c r="U113" s="102">
        <f t="shared" si="13"/>
        <v>32417</v>
      </c>
      <c r="V113" s="111">
        <v>9.5100000000000004E-2</v>
      </c>
      <c r="W113" s="111"/>
      <c r="X113" s="111"/>
      <c r="Y113" s="111">
        <v>0.1041</v>
      </c>
      <c r="Z113" s="111"/>
    </row>
    <row r="114" spans="1:26" x14ac:dyDescent="0.25">
      <c r="A114">
        <f t="shared" si="7"/>
        <v>1988</v>
      </c>
      <c r="B114" s="102">
        <v>32448</v>
      </c>
      <c r="C114" s="101">
        <v>9.02</v>
      </c>
      <c r="D114" s="108">
        <f t="shared" si="8"/>
        <v>9.0200000000000002E-2</v>
      </c>
      <c r="G114">
        <f t="shared" si="9"/>
        <v>1988</v>
      </c>
      <c r="H114" s="102">
        <v>32448</v>
      </c>
      <c r="I114" s="101" t="e">
        <f>NA()</f>
        <v>#N/A</v>
      </c>
      <c r="J114" s="108" t="str">
        <f t="shared" si="10"/>
        <v/>
      </c>
      <c r="L114">
        <f t="shared" si="11"/>
        <v>1988</v>
      </c>
      <c r="M114" s="102">
        <v>32448</v>
      </c>
      <c r="O114" s="111"/>
      <c r="P114" s="111"/>
      <c r="Q114" s="111"/>
      <c r="R114" s="111"/>
      <c r="S114" s="111"/>
      <c r="T114">
        <f t="shared" si="12"/>
        <v>1988</v>
      </c>
      <c r="U114" s="102">
        <f t="shared" si="13"/>
        <v>32448</v>
      </c>
      <c r="V114" s="111">
        <v>9.4499999999999987E-2</v>
      </c>
      <c r="W114" s="111"/>
      <c r="X114" s="111"/>
      <c r="Y114" s="111">
        <v>0.1048</v>
      </c>
      <c r="Z114" s="111"/>
    </row>
    <row r="115" spans="1:26" x14ac:dyDescent="0.25">
      <c r="A115">
        <f t="shared" si="7"/>
        <v>1988</v>
      </c>
      <c r="B115" s="102">
        <v>32478</v>
      </c>
      <c r="C115" s="101">
        <v>9.01</v>
      </c>
      <c r="D115" s="108">
        <f t="shared" si="8"/>
        <v>9.01E-2</v>
      </c>
      <c r="G115">
        <f t="shared" si="9"/>
        <v>1988</v>
      </c>
      <c r="H115" s="102">
        <v>32478</v>
      </c>
      <c r="I115" s="101" t="e">
        <f>NA()</f>
        <v>#N/A</v>
      </c>
      <c r="J115" s="108" t="str">
        <f t="shared" si="10"/>
        <v/>
      </c>
      <c r="L115">
        <f t="shared" si="11"/>
        <v>1988</v>
      </c>
      <c r="M115" s="102">
        <v>32478</v>
      </c>
      <c r="O115" s="111"/>
      <c r="P115" s="111"/>
      <c r="Q115" s="111"/>
      <c r="R115" s="111"/>
      <c r="S115" s="111"/>
      <c r="T115">
        <f t="shared" si="12"/>
        <v>1988</v>
      </c>
      <c r="U115" s="102">
        <f t="shared" si="13"/>
        <v>32478</v>
      </c>
      <c r="V115" s="111">
        <v>9.5700000000000007E-2</v>
      </c>
      <c r="W115" s="111"/>
      <c r="X115" s="111"/>
      <c r="Y115" s="111">
        <v>0.1065</v>
      </c>
      <c r="Z115" s="111"/>
    </row>
    <row r="116" spans="1:26" x14ac:dyDescent="0.25">
      <c r="A116">
        <f t="shared" si="7"/>
        <v>1989</v>
      </c>
      <c r="B116" s="102">
        <v>32509</v>
      </c>
      <c r="C116" s="101">
        <v>8.93</v>
      </c>
      <c r="D116" s="108">
        <f t="shared" si="8"/>
        <v>8.929999999999999E-2</v>
      </c>
      <c r="G116">
        <f t="shared" si="9"/>
        <v>1989</v>
      </c>
      <c r="H116" s="102">
        <v>32509</v>
      </c>
      <c r="I116" s="101" t="e">
        <f>NA()</f>
        <v>#N/A</v>
      </c>
      <c r="J116" s="108" t="str">
        <f t="shared" si="10"/>
        <v/>
      </c>
      <c r="L116">
        <f t="shared" si="11"/>
        <v>1989</v>
      </c>
      <c r="M116" s="102">
        <v>32509</v>
      </c>
      <c r="O116" s="111"/>
      <c r="P116" s="111"/>
      <c r="Q116" s="111"/>
      <c r="R116" s="111"/>
      <c r="S116" s="111"/>
      <c r="T116">
        <f t="shared" si="12"/>
        <v>1989</v>
      </c>
      <c r="U116" s="102">
        <f t="shared" si="13"/>
        <v>32509</v>
      </c>
      <c r="V116" s="111">
        <v>9.6199999999999994E-2</v>
      </c>
      <c r="W116" s="111"/>
      <c r="X116" s="111"/>
      <c r="Y116" s="111">
        <v>0.1065</v>
      </c>
      <c r="Z116" s="111"/>
    </row>
    <row r="117" spans="1:26" x14ac:dyDescent="0.25">
      <c r="A117">
        <f t="shared" si="7"/>
        <v>1989</v>
      </c>
      <c r="B117" s="102">
        <v>32540</v>
      </c>
      <c r="C117" s="101">
        <v>9.01</v>
      </c>
      <c r="D117" s="108">
        <f t="shared" si="8"/>
        <v>9.01E-2</v>
      </c>
      <c r="G117">
        <f t="shared" si="9"/>
        <v>1989</v>
      </c>
      <c r="H117" s="102">
        <v>32540</v>
      </c>
      <c r="I117" s="101" t="e">
        <f>NA()</f>
        <v>#N/A</v>
      </c>
      <c r="J117" s="108" t="str">
        <f t="shared" si="10"/>
        <v/>
      </c>
      <c r="L117">
        <f t="shared" si="11"/>
        <v>1989</v>
      </c>
      <c r="M117" s="102">
        <v>32540</v>
      </c>
      <c r="O117" s="111"/>
      <c r="P117" s="111"/>
      <c r="Q117" s="111"/>
      <c r="R117" s="111"/>
      <c r="S117" s="111"/>
      <c r="T117">
        <f t="shared" si="12"/>
        <v>1989</v>
      </c>
      <c r="U117" s="102">
        <f t="shared" si="13"/>
        <v>32540</v>
      </c>
      <c r="V117" s="111">
        <v>9.64E-2</v>
      </c>
      <c r="W117" s="111"/>
      <c r="X117" s="111"/>
      <c r="Y117" s="111">
        <v>0.1061</v>
      </c>
      <c r="Z117" s="111"/>
    </row>
    <row r="118" spans="1:26" x14ac:dyDescent="0.25">
      <c r="A118">
        <f t="shared" si="7"/>
        <v>1989</v>
      </c>
      <c r="B118" s="102">
        <v>32568</v>
      </c>
      <c r="C118" s="101">
        <v>9.17</v>
      </c>
      <c r="D118" s="108">
        <f t="shared" si="8"/>
        <v>9.1700000000000004E-2</v>
      </c>
      <c r="G118">
        <f t="shared" si="9"/>
        <v>1989</v>
      </c>
      <c r="H118" s="102">
        <v>32568</v>
      </c>
      <c r="I118" s="101" t="e">
        <f>NA()</f>
        <v>#N/A</v>
      </c>
      <c r="J118" s="108" t="str">
        <f t="shared" si="10"/>
        <v/>
      </c>
      <c r="L118">
        <f t="shared" si="11"/>
        <v>1989</v>
      </c>
      <c r="M118" s="102">
        <v>32568</v>
      </c>
      <c r="O118" s="111"/>
      <c r="P118" s="111"/>
      <c r="Q118" s="111"/>
      <c r="R118" s="111"/>
      <c r="S118" s="111"/>
      <c r="T118">
        <f t="shared" si="12"/>
        <v>1989</v>
      </c>
      <c r="U118" s="102">
        <f t="shared" si="13"/>
        <v>32568</v>
      </c>
      <c r="V118" s="111">
        <v>9.8000000000000004E-2</v>
      </c>
      <c r="W118" s="111"/>
      <c r="X118" s="111"/>
      <c r="Y118" s="111">
        <v>0.1067</v>
      </c>
      <c r="Z118" s="111"/>
    </row>
    <row r="119" spans="1:26" x14ac:dyDescent="0.25">
      <c r="A119">
        <f t="shared" si="7"/>
        <v>1989</v>
      </c>
      <c r="B119" s="102">
        <v>32599</v>
      </c>
      <c r="C119" s="101">
        <v>9.0299999999999994</v>
      </c>
      <c r="D119" s="108">
        <f t="shared" si="8"/>
        <v>9.0299999999999991E-2</v>
      </c>
      <c r="G119">
        <f t="shared" si="9"/>
        <v>1989</v>
      </c>
      <c r="H119" s="102">
        <v>32599</v>
      </c>
      <c r="I119" s="101" t="e">
        <f>NA()</f>
        <v>#N/A</v>
      </c>
      <c r="J119" s="108" t="str">
        <f t="shared" si="10"/>
        <v/>
      </c>
      <c r="L119">
        <f t="shared" si="11"/>
        <v>1989</v>
      </c>
      <c r="M119" s="102">
        <v>32599</v>
      </c>
      <c r="O119" s="111"/>
      <c r="P119" s="111"/>
      <c r="Q119" s="111"/>
      <c r="R119" s="111"/>
      <c r="S119" s="111"/>
      <c r="T119">
        <f t="shared" si="12"/>
        <v>1989</v>
      </c>
      <c r="U119" s="102">
        <f t="shared" si="13"/>
        <v>32599</v>
      </c>
      <c r="V119" s="111">
        <v>9.7899999999999987E-2</v>
      </c>
      <c r="W119" s="111"/>
      <c r="X119" s="111"/>
      <c r="Y119" s="111">
        <v>0.1061</v>
      </c>
      <c r="Z119" s="111"/>
    </row>
    <row r="120" spans="1:26" x14ac:dyDescent="0.25">
      <c r="A120">
        <f t="shared" si="7"/>
        <v>1989</v>
      </c>
      <c r="B120" s="102">
        <v>32629</v>
      </c>
      <c r="C120" s="101">
        <v>8.83</v>
      </c>
      <c r="D120" s="108">
        <f t="shared" si="8"/>
        <v>8.8300000000000003E-2</v>
      </c>
      <c r="G120">
        <f t="shared" si="9"/>
        <v>1989</v>
      </c>
      <c r="H120" s="102">
        <v>32629</v>
      </c>
      <c r="I120" s="101" t="e">
        <f>NA()</f>
        <v>#N/A</v>
      </c>
      <c r="J120" s="108" t="str">
        <f t="shared" si="10"/>
        <v/>
      </c>
      <c r="L120">
        <f t="shared" si="11"/>
        <v>1989</v>
      </c>
      <c r="M120" s="102">
        <v>32629</v>
      </c>
      <c r="O120" s="111"/>
      <c r="P120" s="111"/>
      <c r="Q120" s="111"/>
      <c r="R120" s="111"/>
      <c r="S120" s="111"/>
      <c r="T120">
        <f t="shared" si="12"/>
        <v>1989</v>
      </c>
      <c r="U120" s="102">
        <f t="shared" si="13"/>
        <v>32629</v>
      </c>
      <c r="V120" s="111">
        <v>9.5700000000000007E-2</v>
      </c>
      <c r="W120" s="111"/>
      <c r="X120" s="111"/>
      <c r="Y120" s="111">
        <v>0.10460000000000001</v>
      </c>
      <c r="Z120" s="111"/>
    </row>
    <row r="121" spans="1:26" x14ac:dyDescent="0.25">
      <c r="A121">
        <f t="shared" si="7"/>
        <v>1989</v>
      </c>
      <c r="B121" s="102">
        <v>32660</v>
      </c>
      <c r="C121" s="101">
        <v>8.27</v>
      </c>
      <c r="D121" s="108">
        <f t="shared" si="8"/>
        <v>8.2699999999999996E-2</v>
      </c>
      <c r="G121">
        <f t="shared" si="9"/>
        <v>1989</v>
      </c>
      <c r="H121" s="102">
        <v>32660</v>
      </c>
      <c r="I121" s="101" t="e">
        <f>NA()</f>
        <v>#N/A</v>
      </c>
      <c r="J121" s="108" t="str">
        <f t="shared" si="10"/>
        <v/>
      </c>
      <c r="L121">
        <f t="shared" si="11"/>
        <v>1989</v>
      </c>
      <c r="M121" s="102">
        <v>32660</v>
      </c>
      <c r="O121" s="111"/>
      <c r="P121" s="111"/>
      <c r="Q121" s="111"/>
      <c r="R121" s="111"/>
      <c r="S121" s="111"/>
      <c r="T121">
        <f t="shared" si="12"/>
        <v>1989</v>
      </c>
      <c r="U121" s="102">
        <f t="shared" si="13"/>
        <v>32660</v>
      </c>
      <c r="V121" s="111">
        <v>9.0999999999999998E-2</v>
      </c>
      <c r="W121" s="111"/>
      <c r="X121" s="111"/>
      <c r="Y121" s="111">
        <v>0.1003</v>
      </c>
      <c r="Z121" s="111"/>
    </row>
    <row r="122" spans="1:26" x14ac:dyDescent="0.25">
      <c r="A122">
        <f t="shared" si="7"/>
        <v>1989</v>
      </c>
      <c r="B122" s="102">
        <v>32690</v>
      </c>
      <c r="C122" s="101">
        <v>8.08</v>
      </c>
      <c r="D122" s="108">
        <f t="shared" si="8"/>
        <v>8.0799999999999997E-2</v>
      </c>
      <c r="G122">
        <f t="shared" si="9"/>
        <v>1989</v>
      </c>
      <c r="H122" s="102">
        <v>32690</v>
      </c>
      <c r="I122" s="101" t="e">
        <f>NA()</f>
        <v>#N/A</v>
      </c>
      <c r="J122" s="108" t="str">
        <f t="shared" si="10"/>
        <v/>
      </c>
      <c r="L122">
        <f t="shared" si="11"/>
        <v>1989</v>
      </c>
      <c r="M122" s="102">
        <v>32690</v>
      </c>
      <c r="O122" s="111"/>
      <c r="P122" s="111"/>
      <c r="Q122" s="111"/>
      <c r="R122" s="111"/>
      <c r="S122" s="111"/>
      <c r="T122">
        <f t="shared" si="12"/>
        <v>1989</v>
      </c>
      <c r="U122" s="102">
        <f t="shared" si="13"/>
        <v>32690</v>
      </c>
      <c r="V122" s="111">
        <v>8.929999999999999E-2</v>
      </c>
      <c r="W122" s="111"/>
      <c r="X122" s="111"/>
      <c r="Y122" s="111">
        <v>9.8699999999999996E-2</v>
      </c>
      <c r="Z122" s="111"/>
    </row>
    <row r="123" spans="1:26" x14ac:dyDescent="0.25">
      <c r="A123">
        <f t="shared" si="7"/>
        <v>1989</v>
      </c>
      <c r="B123" s="102">
        <v>32721</v>
      </c>
      <c r="C123" s="101">
        <v>8.1199999999999992</v>
      </c>
      <c r="D123" s="108">
        <f t="shared" si="8"/>
        <v>8.1199999999999994E-2</v>
      </c>
      <c r="G123">
        <f t="shared" si="9"/>
        <v>1989</v>
      </c>
      <c r="H123" s="102">
        <v>32721</v>
      </c>
      <c r="I123" s="101" t="e">
        <f>NA()</f>
        <v>#N/A</v>
      </c>
      <c r="J123" s="108" t="str">
        <f t="shared" si="10"/>
        <v/>
      </c>
      <c r="L123">
        <f t="shared" si="11"/>
        <v>1989</v>
      </c>
      <c r="M123" s="102">
        <v>32721</v>
      </c>
      <c r="O123" s="111"/>
      <c r="P123" s="111"/>
      <c r="Q123" s="111"/>
      <c r="R123" s="111"/>
      <c r="S123" s="111"/>
      <c r="T123">
        <f t="shared" si="12"/>
        <v>1989</v>
      </c>
      <c r="U123" s="102">
        <f t="shared" si="13"/>
        <v>32721</v>
      </c>
      <c r="V123" s="111">
        <v>8.9600000000000013E-2</v>
      </c>
      <c r="W123" s="111"/>
      <c r="X123" s="111"/>
      <c r="Y123" s="111">
        <v>9.8800000000000013E-2</v>
      </c>
      <c r="Z123" s="111"/>
    </row>
    <row r="124" spans="1:26" x14ac:dyDescent="0.25">
      <c r="A124">
        <f t="shared" si="7"/>
        <v>1989</v>
      </c>
      <c r="B124" s="102">
        <v>32752</v>
      </c>
      <c r="C124" s="101">
        <v>8.15</v>
      </c>
      <c r="D124" s="108">
        <f t="shared" si="8"/>
        <v>8.1500000000000003E-2</v>
      </c>
      <c r="G124">
        <f t="shared" si="9"/>
        <v>1989</v>
      </c>
      <c r="H124" s="102">
        <v>32752</v>
      </c>
      <c r="I124" s="101" t="e">
        <f>NA()</f>
        <v>#N/A</v>
      </c>
      <c r="J124" s="108" t="str">
        <f t="shared" si="10"/>
        <v/>
      </c>
      <c r="L124">
        <f t="shared" si="11"/>
        <v>1989</v>
      </c>
      <c r="M124" s="102">
        <v>32752</v>
      </c>
      <c r="O124" s="111"/>
      <c r="P124" s="111"/>
      <c r="Q124" s="111"/>
      <c r="R124" s="111"/>
      <c r="S124" s="111"/>
      <c r="T124">
        <f t="shared" si="12"/>
        <v>1989</v>
      </c>
      <c r="U124" s="102">
        <f t="shared" si="13"/>
        <v>32752</v>
      </c>
      <c r="V124" s="111">
        <v>9.01E-2</v>
      </c>
      <c r="W124" s="111"/>
      <c r="X124" s="111"/>
      <c r="Y124" s="111">
        <v>9.9100000000000008E-2</v>
      </c>
      <c r="Z124" s="111"/>
    </row>
    <row r="125" spans="1:26" x14ac:dyDescent="0.25">
      <c r="A125">
        <f t="shared" si="7"/>
        <v>1989</v>
      </c>
      <c r="B125" s="102">
        <v>32782</v>
      </c>
      <c r="C125" s="101">
        <v>8</v>
      </c>
      <c r="D125" s="108">
        <f t="shared" si="8"/>
        <v>0.08</v>
      </c>
      <c r="G125">
        <f t="shared" si="9"/>
        <v>1989</v>
      </c>
      <c r="H125" s="102">
        <v>32782</v>
      </c>
      <c r="I125" s="101" t="e">
        <f>NA()</f>
        <v>#N/A</v>
      </c>
      <c r="J125" s="108" t="str">
        <f t="shared" si="10"/>
        <v/>
      </c>
      <c r="L125">
        <f t="shared" si="11"/>
        <v>1989</v>
      </c>
      <c r="M125" s="102">
        <v>32782</v>
      </c>
      <c r="O125" s="111"/>
      <c r="P125" s="111"/>
      <c r="Q125" s="111"/>
      <c r="R125" s="111"/>
      <c r="S125" s="111"/>
      <c r="T125">
        <f t="shared" si="12"/>
        <v>1989</v>
      </c>
      <c r="U125" s="102">
        <f t="shared" si="13"/>
        <v>32782</v>
      </c>
      <c r="V125" s="111">
        <v>8.9200000000000002E-2</v>
      </c>
      <c r="W125" s="111"/>
      <c r="X125" s="111"/>
      <c r="Y125" s="111">
        <v>9.8100000000000007E-2</v>
      </c>
      <c r="Z125" s="111"/>
    </row>
    <row r="126" spans="1:26" x14ac:dyDescent="0.25">
      <c r="A126">
        <f t="shared" si="7"/>
        <v>1989</v>
      </c>
      <c r="B126" s="102">
        <v>32813</v>
      </c>
      <c r="C126" s="101">
        <v>7.9</v>
      </c>
      <c r="D126" s="108">
        <f t="shared" si="8"/>
        <v>7.9000000000000001E-2</v>
      </c>
      <c r="G126">
        <f t="shared" si="9"/>
        <v>1989</v>
      </c>
      <c r="H126" s="102">
        <v>32813</v>
      </c>
      <c r="I126" s="101" t="e">
        <f>NA()</f>
        <v>#N/A</v>
      </c>
      <c r="J126" s="108" t="str">
        <f t="shared" si="10"/>
        <v/>
      </c>
      <c r="L126">
        <f t="shared" si="11"/>
        <v>1989</v>
      </c>
      <c r="M126" s="102">
        <v>32813</v>
      </c>
      <c r="O126" s="111"/>
      <c r="P126" s="111"/>
      <c r="Q126" s="111"/>
      <c r="R126" s="111"/>
      <c r="S126" s="111"/>
      <c r="T126">
        <f t="shared" si="12"/>
        <v>1989</v>
      </c>
      <c r="U126" s="102">
        <f t="shared" si="13"/>
        <v>32813</v>
      </c>
      <c r="V126" s="111">
        <v>8.8900000000000007E-2</v>
      </c>
      <c r="W126" s="111"/>
      <c r="X126" s="111"/>
      <c r="Y126" s="111">
        <v>9.8100000000000007E-2</v>
      </c>
      <c r="Z126" s="111"/>
    </row>
    <row r="127" spans="1:26" x14ac:dyDescent="0.25">
      <c r="A127">
        <f t="shared" si="7"/>
        <v>1989</v>
      </c>
      <c r="B127" s="102">
        <v>32843</v>
      </c>
      <c r="C127" s="101">
        <v>7.9</v>
      </c>
      <c r="D127" s="108">
        <f t="shared" si="8"/>
        <v>7.9000000000000001E-2</v>
      </c>
      <c r="G127">
        <f t="shared" si="9"/>
        <v>1989</v>
      </c>
      <c r="H127" s="102">
        <v>32843</v>
      </c>
      <c r="I127" s="101" t="e">
        <f>NA()</f>
        <v>#N/A</v>
      </c>
      <c r="J127" s="108" t="str">
        <f t="shared" si="10"/>
        <v/>
      </c>
      <c r="L127">
        <f t="shared" si="11"/>
        <v>1989</v>
      </c>
      <c r="M127" s="102">
        <v>32843</v>
      </c>
      <c r="O127" s="111"/>
      <c r="P127" s="111"/>
      <c r="Q127" s="111"/>
      <c r="R127" s="111"/>
      <c r="S127" s="111"/>
      <c r="T127">
        <f t="shared" si="12"/>
        <v>1989</v>
      </c>
      <c r="U127" s="102">
        <f t="shared" si="13"/>
        <v>32843</v>
      </c>
      <c r="V127" s="111">
        <v>8.8599999999999998E-2</v>
      </c>
      <c r="W127" s="111"/>
      <c r="X127" s="111"/>
      <c r="Y127" s="111">
        <v>9.820000000000001E-2</v>
      </c>
      <c r="Z127" s="111"/>
    </row>
    <row r="128" spans="1:26" x14ac:dyDescent="0.25">
      <c r="A128">
        <f t="shared" si="7"/>
        <v>1990</v>
      </c>
      <c r="B128" s="102">
        <v>32874</v>
      </c>
      <c r="C128" s="101">
        <v>8.26</v>
      </c>
      <c r="D128" s="108">
        <f t="shared" si="8"/>
        <v>8.2599999999999993E-2</v>
      </c>
      <c r="G128">
        <f t="shared" si="9"/>
        <v>1990</v>
      </c>
      <c r="H128" s="102">
        <v>32874</v>
      </c>
      <c r="I128" s="101" t="e">
        <f>NA()</f>
        <v>#N/A</v>
      </c>
      <c r="J128" s="108" t="str">
        <f t="shared" si="10"/>
        <v/>
      </c>
      <c r="L128">
        <f t="shared" si="11"/>
        <v>1990</v>
      </c>
      <c r="M128" s="102">
        <v>32874</v>
      </c>
      <c r="O128" s="111"/>
      <c r="P128" s="111"/>
      <c r="Q128" s="111"/>
      <c r="R128" s="111"/>
      <c r="S128" s="111"/>
      <c r="T128">
        <f t="shared" si="12"/>
        <v>1990</v>
      </c>
      <c r="U128" s="102">
        <f t="shared" si="13"/>
        <v>32874</v>
      </c>
      <c r="V128" s="111">
        <v>8.9900000000000008E-2</v>
      </c>
      <c r="W128" s="111"/>
      <c r="X128" s="111"/>
      <c r="Y128" s="111">
        <v>9.9399999999999988E-2</v>
      </c>
      <c r="Z128" s="111"/>
    </row>
    <row r="129" spans="1:26" x14ac:dyDescent="0.25">
      <c r="A129">
        <f t="shared" si="7"/>
        <v>1990</v>
      </c>
      <c r="B129" s="102">
        <v>32905</v>
      </c>
      <c r="C129" s="101">
        <v>8.5</v>
      </c>
      <c r="D129" s="108">
        <f t="shared" si="8"/>
        <v>8.5000000000000006E-2</v>
      </c>
      <c r="G129">
        <f t="shared" si="9"/>
        <v>1990</v>
      </c>
      <c r="H129" s="102">
        <v>32905</v>
      </c>
      <c r="I129" s="101" t="e">
        <f>NA()</f>
        <v>#N/A</v>
      </c>
      <c r="J129" s="108" t="str">
        <f t="shared" si="10"/>
        <v/>
      </c>
      <c r="L129">
        <f t="shared" si="11"/>
        <v>1990</v>
      </c>
      <c r="M129" s="102">
        <v>32905</v>
      </c>
      <c r="O129" s="111"/>
      <c r="P129" s="111"/>
      <c r="Q129" s="111"/>
      <c r="R129" s="111"/>
      <c r="S129" s="111"/>
      <c r="T129">
        <f t="shared" si="12"/>
        <v>1990</v>
      </c>
      <c r="U129" s="102">
        <f t="shared" si="13"/>
        <v>32905</v>
      </c>
      <c r="V129" s="111">
        <v>9.2200000000000004E-2</v>
      </c>
      <c r="W129" s="111"/>
      <c r="X129" s="111"/>
      <c r="Y129" s="111">
        <v>0.1014</v>
      </c>
      <c r="Z129" s="111"/>
    </row>
    <row r="130" spans="1:26" x14ac:dyDescent="0.25">
      <c r="A130">
        <f t="shared" si="7"/>
        <v>1990</v>
      </c>
      <c r="B130" s="102">
        <v>32933</v>
      </c>
      <c r="C130" s="101">
        <v>8.56</v>
      </c>
      <c r="D130" s="108">
        <f t="shared" si="8"/>
        <v>8.5600000000000009E-2</v>
      </c>
      <c r="G130">
        <f t="shared" si="9"/>
        <v>1990</v>
      </c>
      <c r="H130" s="102">
        <v>32933</v>
      </c>
      <c r="I130" s="101" t="e">
        <f>NA()</f>
        <v>#N/A</v>
      </c>
      <c r="J130" s="108" t="str">
        <f t="shared" si="10"/>
        <v/>
      </c>
      <c r="L130">
        <f t="shared" si="11"/>
        <v>1990</v>
      </c>
      <c r="M130" s="102">
        <v>32933</v>
      </c>
      <c r="O130" s="111"/>
      <c r="P130" s="111"/>
      <c r="Q130" s="111"/>
      <c r="R130" s="111"/>
      <c r="S130" s="111"/>
      <c r="T130">
        <f t="shared" si="12"/>
        <v>1990</v>
      </c>
      <c r="U130" s="102">
        <f t="shared" si="13"/>
        <v>32933</v>
      </c>
      <c r="V130" s="111">
        <v>9.3699999999999992E-2</v>
      </c>
      <c r="W130" s="111"/>
      <c r="X130" s="111"/>
      <c r="Y130" s="111">
        <v>0.10210000000000001</v>
      </c>
      <c r="Z130" s="111"/>
    </row>
    <row r="131" spans="1:26" x14ac:dyDescent="0.25">
      <c r="A131">
        <f t="shared" si="7"/>
        <v>1990</v>
      </c>
      <c r="B131" s="102">
        <v>32964</v>
      </c>
      <c r="C131" s="101">
        <v>8.76</v>
      </c>
      <c r="D131" s="108">
        <f t="shared" si="8"/>
        <v>8.7599999999999997E-2</v>
      </c>
      <c r="G131">
        <f t="shared" si="9"/>
        <v>1990</v>
      </c>
      <c r="H131" s="102">
        <v>32964</v>
      </c>
      <c r="I131" s="101" t="e">
        <f>NA()</f>
        <v>#N/A</v>
      </c>
      <c r="J131" s="108" t="str">
        <f t="shared" si="10"/>
        <v/>
      </c>
      <c r="L131">
        <f t="shared" si="11"/>
        <v>1990</v>
      </c>
      <c r="M131" s="102">
        <v>32964</v>
      </c>
      <c r="O131" s="111"/>
      <c r="P131" s="111"/>
      <c r="Q131" s="111"/>
      <c r="R131" s="111"/>
      <c r="S131" s="111"/>
      <c r="T131">
        <f t="shared" si="12"/>
        <v>1990</v>
      </c>
      <c r="U131" s="102">
        <f t="shared" si="13"/>
        <v>32964</v>
      </c>
      <c r="V131" s="111">
        <v>9.4600000000000004E-2</v>
      </c>
      <c r="W131" s="111"/>
      <c r="X131" s="111"/>
      <c r="Y131" s="111">
        <v>0.10300000000000001</v>
      </c>
      <c r="Z131" s="111"/>
    </row>
    <row r="132" spans="1:26" x14ac:dyDescent="0.25">
      <c r="A132">
        <f t="shared" si="7"/>
        <v>1990</v>
      </c>
      <c r="B132" s="102">
        <v>32994</v>
      </c>
      <c r="C132" s="101">
        <v>8.73</v>
      </c>
      <c r="D132" s="108">
        <f t="shared" si="8"/>
        <v>8.7300000000000003E-2</v>
      </c>
      <c r="G132">
        <f t="shared" si="9"/>
        <v>1990</v>
      </c>
      <c r="H132" s="102">
        <v>32994</v>
      </c>
      <c r="I132" s="101" t="e">
        <f>NA()</f>
        <v>#N/A</v>
      </c>
      <c r="J132" s="108" t="str">
        <f t="shared" si="10"/>
        <v/>
      </c>
      <c r="L132">
        <f t="shared" si="11"/>
        <v>1990</v>
      </c>
      <c r="M132" s="102">
        <v>32994</v>
      </c>
      <c r="O132" s="111"/>
      <c r="P132" s="111"/>
      <c r="Q132" s="111"/>
      <c r="R132" s="111"/>
      <c r="S132" s="111"/>
      <c r="T132">
        <f t="shared" si="12"/>
        <v>1990</v>
      </c>
      <c r="U132" s="102">
        <f t="shared" si="13"/>
        <v>32994</v>
      </c>
      <c r="V132" s="111">
        <v>9.4700000000000006E-2</v>
      </c>
      <c r="W132" s="111"/>
      <c r="X132" s="111"/>
      <c r="Y132" s="111">
        <v>0.1041</v>
      </c>
      <c r="Z132" s="111"/>
    </row>
    <row r="133" spans="1:26" x14ac:dyDescent="0.25">
      <c r="A133">
        <f t="shared" si="7"/>
        <v>1990</v>
      </c>
      <c r="B133" s="102">
        <v>33025</v>
      </c>
      <c r="C133" s="101">
        <v>8.4600000000000009</v>
      </c>
      <c r="D133" s="108">
        <f t="shared" si="8"/>
        <v>8.4600000000000009E-2</v>
      </c>
      <c r="G133">
        <f t="shared" si="9"/>
        <v>1990</v>
      </c>
      <c r="H133" s="102">
        <v>33025</v>
      </c>
      <c r="I133" s="101" t="e">
        <f>NA()</f>
        <v>#N/A</v>
      </c>
      <c r="J133" s="108" t="str">
        <f t="shared" si="10"/>
        <v/>
      </c>
      <c r="L133">
        <f t="shared" si="11"/>
        <v>1990</v>
      </c>
      <c r="M133" s="102">
        <v>33025</v>
      </c>
      <c r="O133" s="111"/>
      <c r="P133" s="111"/>
      <c r="Q133" s="111"/>
      <c r="R133" s="111"/>
      <c r="S133" s="111"/>
      <c r="T133">
        <f t="shared" si="12"/>
        <v>1990</v>
      </c>
      <c r="U133" s="102">
        <f t="shared" si="13"/>
        <v>33025</v>
      </c>
      <c r="V133" s="111">
        <v>9.2600000000000002E-2</v>
      </c>
      <c r="W133" s="111"/>
      <c r="X133" s="111"/>
      <c r="Y133" s="111">
        <v>0.10220000000000001</v>
      </c>
      <c r="Z133" s="111"/>
    </row>
    <row r="134" spans="1:26" x14ac:dyDescent="0.25">
      <c r="A134">
        <f t="shared" si="7"/>
        <v>1990</v>
      </c>
      <c r="B134" s="102">
        <v>33055</v>
      </c>
      <c r="C134" s="101">
        <v>8.5</v>
      </c>
      <c r="D134" s="108">
        <f t="shared" si="8"/>
        <v>8.5000000000000006E-2</v>
      </c>
      <c r="G134">
        <f t="shared" si="9"/>
        <v>1990</v>
      </c>
      <c r="H134" s="102">
        <v>33055</v>
      </c>
      <c r="I134" s="101" t="e">
        <f>NA()</f>
        <v>#N/A</v>
      </c>
      <c r="J134" s="108" t="str">
        <f t="shared" si="10"/>
        <v/>
      </c>
      <c r="L134">
        <f t="shared" si="11"/>
        <v>1990</v>
      </c>
      <c r="M134" s="102">
        <v>33055</v>
      </c>
      <c r="O134" s="111"/>
      <c r="P134" s="111"/>
      <c r="Q134" s="111"/>
      <c r="R134" s="111"/>
      <c r="S134" s="111"/>
      <c r="T134">
        <f t="shared" si="12"/>
        <v>1990</v>
      </c>
      <c r="U134" s="102">
        <f t="shared" si="13"/>
        <v>33055</v>
      </c>
      <c r="V134" s="111">
        <v>9.2399999999999996E-2</v>
      </c>
      <c r="W134" s="111"/>
      <c r="X134" s="111"/>
      <c r="Y134" s="111">
        <v>0.10199999999999999</v>
      </c>
      <c r="Z134" s="111"/>
    </row>
    <row r="135" spans="1:26" x14ac:dyDescent="0.25">
      <c r="A135">
        <f t="shared" si="7"/>
        <v>1990</v>
      </c>
      <c r="B135" s="102">
        <v>33086</v>
      </c>
      <c r="C135" s="101">
        <v>8.86</v>
      </c>
      <c r="D135" s="108">
        <f t="shared" si="8"/>
        <v>8.8599999999999998E-2</v>
      </c>
      <c r="G135">
        <f t="shared" si="9"/>
        <v>1990</v>
      </c>
      <c r="H135" s="102">
        <v>33086</v>
      </c>
      <c r="I135" s="101" t="e">
        <f>NA()</f>
        <v>#N/A</v>
      </c>
      <c r="J135" s="108" t="str">
        <f t="shared" si="10"/>
        <v/>
      </c>
      <c r="L135">
        <f t="shared" si="11"/>
        <v>1990</v>
      </c>
      <c r="M135" s="102">
        <v>33086</v>
      </c>
      <c r="O135" s="111"/>
      <c r="P135" s="111"/>
      <c r="Q135" s="111"/>
      <c r="R135" s="111"/>
      <c r="S135" s="111"/>
      <c r="T135">
        <f t="shared" si="12"/>
        <v>1990</v>
      </c>
      <c r="U135" s="102">
        <f t="shared" si="13"/>
        <v>33086</v>
      </c>
      <c r="V135" s="111">
        <v>9.4100000000000003E-2</v>
      </c>
      <c r="W135" s="111"/>
      <c r="X135" s="111"/>
      <c r="Y135" s="111">
        <v>0.1041</v>
      </c>
      <c r="Z135" s="111"/>
    </row>
    <row r="136" spans="1:26" x14ac:dyDescent="0.25">
      <c r="A136">
        <f t="shared" ref="A136:A199" si="14">YEAR(B136)</f>
        <v>1990</v>
      </c>
      <c r="B136" s="102">
        <v>33117</v>
      </c>
      <c r="C136" s="101">
        <v>9.0299999999999994</v>
      </c>
      <c r="D136" s="108">
        <f t="shared" ref="D136:D199" si="15">IF(ISNUMBER(C136),C136/100,"")</f>
        <v>9.0299999999999991E-2</v>
      </c>
      <c r="G136">
        <f t="shared" ref="G136:G199" si="16">YEAR(H136)</f>
        <v>1990</v>
      </c>
      <c r="H136" s="102">
        <v>33117</v>
      </c>
      <c r="I136" s="101" t="e">
        <f>NA()</f>
        <v>#N/A</v>
      </c>
      <c r="J136" s="108" t="str">
        <f t="shared" ref="J136:J199" si="17">IF(ISNUMBER(I136),I136/100,"")</f>
        <v/>
      </c>
      <c r="L136">
        <f t="shared" ref="L136:L199" si="18">TRUNC(YEAR(M136))</f>
        <v>1990</v>
      </c>
      <c r="M136" s="102">
        <v>33117</v>
      </c>
      <c r="O136" s="111"/>
      <c r="P136" s="111"/>
      <c r="Q136" s="111"/>
      <c r="R136" s="111"/>
      <c r="S136" s="111"/>
      <c r="T136">
        <f t="shared" ref="T136:T199" si="19">L136</f>
        <v>1990</v>
      </c>
      <c r="U136" s="102">
        <f t="shared" ref="U136:U199" si="20">M136</f>
        <v>33117</v>
      </c>
      <c r="V136" s="111">
        <v>9.5600000000000004E-2</v>
      </c>
      <c r="W136" s="111"/>
      <c r="X136" s="111"/>
      <c r="Y136" s="111">
        <v>0.10640000000000001</v>
      </c>
      <c r="Z136" s="111"/>
    </row>
    <row r="137" spans="1:26" x14ac:dyDescent="0.25">
      <c r="A137">
        <f t="shared" si="14"/>
        <v>1990</v>
      </c>
      <c r="B137" s="102">
        <v>33147</v>
      </c>
      <c r="C137" s="101">
        <v>8.86</v>
      </c>
      <c r="D137" s="108">
        <f t="shared" si="15"/>
        <v>8.8599999999999998E-2</v>
      </c>
      <c r="G137">
        <f t="shared" si="16"/>
        <v>1990</v>
      </c>
      <c r="H137" s="102">
        <v>33147</v>
      </c>
      <c r="I137" s="101" t="e">
        <f>NA()</f>
        <v>#N/A</v>
      </c>
      <c r="J137" s="108" t="str">
        <f t="shared" si="17"/>
        <v/>
      </c>
      <c r="L137">
        <f t="shared" si="18"/>
        <v>1990</v>
      </c>
      <c r="M137" s="102">
        <v>33147</v>
      </c>
      <c r="O137" s="111"/>
      <c r="P137" s="111"/>
      <c r="Q137" s="111"/>
      <c r="R137" s="111"/>
      <c r="S137" s="111"/>
      <c r="T137">
        <f t="shared" si="19"/>
        <v>1990</v>
      </c>
      <c r="U137" s="102">
        <f t="shared" si="20"/>
        <v>33147</v>
      </c>
      <c r="V137" s="111">
        <v>9.5299999999999996E-2</v>
      </c>
      <c r="W137" s="111"/>
      <c r="X137" s="111"/>
      <c r="Y137" s="111">
        <v>0.1074</v>
      </c>
      <c r="Z137" s="111"/>
    </row>
    <row r="138" spans="1:26" x14ac:dyDescent="0.25">
      <c r="A138">
        <f t="shared" si="14"/>
        <v>1990</v>
      </c>
      <c r="B138" s="102">
        <v>33178</v>
      </c>
      <c r="C138" s="101">
        <v>8.5399999999999991</v>
      </c>
      <c r="D138" s="108">
        <f t="shared" si="15"/>
        <v>8.539999999999999E-2</v>
      </c>
      <c r="G138">
        <f t="shared" si="16"/>
        <v>1990</v>
      </c>
      <c r="H138" s="102">
        <v>33178</v>
      </c>
      <c r="I138" s="101" t="e">
        <f>NA()</f>
        <v>#N/A</v>
      </c>
      <c r="J138" s="108" t="str">
        <f t="shared" si="17"/>
        <v/>
      </c>
      <c r="L138">
        <f t="shared" si="18"/>
        <v>1990</v>
      </c>
      <c r="M138" s="102">
        <v>33178</v>
      </c>
      <c r="O138" s="111"/>
      <c r="P138" s="111"/>
      <c r="Q138" s="111"/>
      <c r="R138" s="111"/>
      <c r="S138" s="111"/>
      <c r="T138">
        <f t="shared" si="19"/>
        <v>1990</v>
      </c>
      <c r="U138" s="102">
        <f t="shared" si="20"/>
        <v>33178</v>
      </c>
      <c r="V138" s="111">
        <v>9.3000000000000013E-2</v>
      </c>
      <c r="W138" s="111"/>
      <c r="X138" s="111"/>
      <c r="Y138" s="111">
        <v>0.10619999999999999</v>
      </c>
      <c r="Z138" s="111"/>
    </row>
    <row r="139" spans="1:26" x14ac:dyDescent="0.25">
      <c r="A139">
        <f t="shared" si="14"/>
        <v>1990</v>
      </c>
      <c r="B139" s="102">
        <v>33208</v>
      </c>
      <c r="C139" s="101">
        <v>8.24</v>
      </c>
      <c r="D139" s="108">
        <f t="shared" si="15"/>
        <v>8.2400000000000001E-2</v>
      </c>
      <c r="G139">
        <f t="shared" si="16"/>
        <v>1990</v>
      </c>
      <c r="H139" s="102">
        <v>33208</v>
      </c>
      <c r="I139" s="101" t="e">
        <f>NA()</f>
        <v>#N/A</v>
      </c>
      <c r="J139" s="108" t="str">
        <f t="shared" si="17"/>
        <v/>
      </c>
      <c r="L139">
        <f t="shared" si="18"/>
        <v>1990</v>
      </c>
      <c r="M139" s="102">
        <v>33208</v>
      </c>
      <c r="O139" s="111"/>
      <c r="P139" s="111"/>
      <c r="Q139" s="111"/>
      <c r="R139" s="111"/>
      <c r="S139" s="111"/>
      <c r="T139">
        <f t="shared" si="19"/>
        <v>1990</v>
      </c>
      <c r="U139" s="102">
        <f t="shared" si="20"/>
        <v>33208</v>
      </c>
      <c r="V139" s="111">
        <v>9.0500000000000011E-2</v>
      </c>
      <c r="W139" s="111"/>
      <c r="X139" s="111"/>
      <c r="Y139" s="111">
        <v>0.1043</v>
      </c>
      <c r="Z139" s="111"/>
    </row>
    <row r="140" spans="1:26" x14ac:dyDescent="0.25">
      <c r="A140">
        <f t="shared" si="14"/>
        <v>1991</v>
      </c>
      <c r="B140" s="102">
        <v>33239</v>
      </c>
      <c r="C140" s="101">
        <v>8.27</v>
      </c>
      <c r="D140" s="108">
        <f t="shared" si="15"/>
        <v>8.2699999999999996E-2</v>
      </c>
      <c r="G140">
        <f t="shared" si="16"/>
        <v>1991</v>
      </c>
      <c r="H140" s="102">
        <v>33239</v>
      </c>
      <c r="I140" s="101" t="e">
        <f>NA()</f>
        <v>#N/A</v>
      </c>
      <c r="J140" s="108" t="str">
        <f t="shared" si="17"/>
        <v/>
      </c>
      <c r="L140">
        <f t="shared" si="18"/>
        <v>1991</v>
      </c>
      <c r="M140" s="102">
        <v>33239</v>
      </c>
      <c r="O140" s="111"/>
      <c r="P140" s="111"/>
      <c r="Q140" s="111"/>
      <c r="R140" s="111"/>
      <c r="S140" s="111"/>
      <c r="T140">
        <f t="shared" si="19"/>
        <v>1991</v>
      </c>
      <c r="U140" s="102">
        <f t="shared" si="20"/>
        <v>33239</v>
      </c>
      <c r="V140" s="111">
        <v>9.0399999999999994E-2</v>
      </c>
      <c r="W140" s="111"/>
      <c r="X140" s="111"/>
      <c r="Y140" s="111">
        <v>0.1045</v>
      </c>
      <c r="Z140" s="111"/>
    </row>
    <row r="141" spans="1:26" x14ac:dyDescent="0.25">
      <c r="A141">
        <f t="shared" si="14"/>
        <v>1991</v>
      </c>
      <c r="B141" s="102">
        <v>33270</v>
      </c>
      <c r="C141" s="101">
        <v>8.0299999999999994</v>
      </c>
      <c r="D141" s="108">
        <f t="shared" si="15"/>
        <v>8.0299999999999996E-2</v>
      </c>
      <c r="G141">
        <f t="shared" si="16"/>
        <v>1991</v>
      </c>
      <c r="H141" s="102">
        <v>33270</v>
      </c>
      <c r="I141" s="101" t="e">
        <f>NA()</f>
        <v>#N/A</v>
      </c>
      <c r="J141" s="108" t="str">
        <f t="shared" si="17"/>
        <v/>
      </c>
      <c r="L141">
        <f t="shared" si="18"/>
        <v>1991</v>
      </c>
      <c r="M141" s="102">
        <v>33270</v>
      </c>
      <c r="O141" s="111"/>
      <c r="P141" s="111"/>
      <c r="Q141" s="111"/>
      <c r="R141" s="111"/>
      <c r="S141" s="111"/>
      <c r="T141">
        <f t="shared" si="19"/>
        <v>1991</v>
      </c>
      <c r="U141" s="102">
        <f t="shared" si="20"/>
        <v>33270</v>
      </c>
      <c r="V141" s="111">
        <v>8.8300000000000003E-2</v>
      </c>
      <c r="W141" s="111"/>
      <c r="X141" s="111"/>
      <c r="Y141" s="111">
        <v>0.1007</v>
      </c>
      <c r="Z141" s="111"/>
    </row>
    <row r="142" spans="1:26" x14ac:dyDescent="0.25">
      <c r="A142">
        <f t="shared" si="14"/>
        <v>1991</v>
      </c>
      <c r="B142" s="102">
        <v>33298</v>
      </c>
      <c r="C142" s="101">
        <v>8.2899999999999991</v>
      </c>
      <c r="D142" s="108">
        <f t="shared" si="15"/>
        <v>8.2899999999999988E-2</v>
      </c>
      <c r="G142">
        <f t="shared" si="16"/>
        <v>1991</v>
      </c>
      <c r="H142" s="102">
        <v>33298</v>
      </c>
      <c r="I142" s="101" t="e">
        <f>NA()</f>
        <v>#N/A</v>
      </c>
      <c r="J142" s="108" t="str">
        <f t="shared" si="17"/>
        <v/>
      </c>
      <c r="L142">
        <f t="shared" si="18"/>
        <v>1991</v>
      </c>
      <c r="M142" s="102">
        <v>33298</v>
      </c>
      <c r="O142" s="111"/>
      <c r="P142" s="111"/>
      <c r="Q142" s="111"/>
      <c r="R142" s="111"/>
      <c r="S142" s="111"/>
      <c r="T142">
        <f t="shared" si="19"/>
        <v>1991</v>
      </c>
      <c r="U142" s="102">
        <f t="shared" si="20"/>
        <v>33298</v>
      </c>
      <c r="V142" s="111">
        <v>8.929999999999999E-2</v>
      </c>
      <c r="W142" s="111"/>
      <c r="X142" s="111"/>
      <c r="Y142" s="111">
        <v>0.1009</v>
      </c>
      <c r="Z142" s="111"/>
    </row>
    <row r="143" spans="1:26" x14ac:dyDescent="0.25">
      <c r="A143">
        <f t="shared" si="14"/>
        <v>1991</v>
      </c>
      <c r="B143" s="102">
        <v>33329</v>
      </c>
      <c r="C143" s="101">
        <v>8.2100000000000009</v>
      </c>
      <c r="D143" s="108">
        <f t="shared" si="15"/>
        <v>8.2100000000000006E-2</v>
      </c>
      <c r="G143">
        <f t="shared" si="16"/>
        <v>1991</v>
      </c>
      <c r="H143" s="102">
        <v>33329</v>
      </c>
      <c r="I143" s="101" t="e">
        <f>NA()</f>
        <v>#N/A</v>
      </c>
      <c r="J143" s="108" t="str">
        <f t="shared" si="17"/>
        <v/>
      </c>
      <c r="L143">
        <f t="shared" si="18"/>
        <v>1991</v>
      </c>
      <c r="M143" s="102">
        <v>33329</v>
      </c>
      <c r="O143" s="111"/>
      <c r="P143" s="111"/>
      <c r="Q143" s="111"/>
      <c r="R143" s="111"/>
      <c r="S143" s="111"/>
      <c r="T143">
        <f t="shared" si="19"/>
        <v>1991</v>
      </c>
      <c r="U143" s="102">
        <f t="shared" si="20"/>
        <v>33329</v>
      </c>
      <c r="V143" s="111">
        <v>8.8599999999999998E-2</v>
      </c>
      <c r="W143" s="111"/>
      <c r="X143" s="111"/>
      <c r="Y143" s="111">
        <v>9.9399999999999988E-2</v>
      </c>
      <c r="Z143" s="111"/>
    </row>
    <row r="144" spans="1:26" x14ac:dyDescent="0.25">
      <c r="A144">
        <f t="shared" si="14"/>
        <v>1991</v>
      </c>
      <c r="B144" s="102">
        <v>33359</v>
      </c>
      <c r="C144" s="101">
        <v>8.27</v>
      </c>
      <c r="D144" s="108">
        <f t="shared" si="15"/>
        <v>8.2699999999999996E-2</v>
      </c>
      <c r="G144">
        <f t="shared" si="16"/>
        <v>1991</v>
      </c>
      <c r="H144" s="102">
        <v>33359</v>
      </c>
      <c r="I144" s="101" t="e">
        <f>NA()</f>
        <v>#N/A</v>
      </c>
      <c r="J144" s="108" t="str">
        <f t="shared" si="17"/>
        <v/>
      </c>
      <c r="L144">
        <f t="shared" si="18"/>
        <v>1991</v>
      </c>
      <c r="M144" s="102">
        <v>33359</v>
      </c>
      <c r="O144" s="111"/>
      <c r="P144" s="111"/>
      <c r="Q144" s="111"/>
      <c r="R144" s="111"/>
      <c r="S144" s="111"/>
      <c r="T144">
        <f t="shared" si="19"/>
        <v>1991</v>
      </c>
      <c r="U144" s="102">
        <f t="shared" si="20"/>
        <v>33359</v>
      </c>
      <c r="V144" s="111">
        <v>8.8599999999999998E-2</v>
      </c>
      <c r="W144" s="111"/>
      <c r="X144" s="111"/>
      <c r="Y144" s="111">
        <v>9.8599999999999993E-2</v>
      </c>
      <c r="Z144" s="111"/>
    </row>
    <row r="145" spans="1:26" x14ac:dyDescent="0.25">
      <c r="A145">
        <f t="shared" si="14"/>
        <v>1991</v>
      </c>
      <c r="B145" s="102">
        <v>33390</v>
      </c>
      <c r="C145" s="101">
        <v>8.4700000000000006</v>
      </c>
      <c r="D145" s="108">
        <f t="shared" si="15"/>
        <v>8.4700000000000011E-2</v>
      </c>
      <c r="G145">
        <f t="shared" si="16"/>
        <v>1991</v>
      </c>
      <c r="H145" s="102">
        <v>33390</v>
      </c>
      <c r="I145" s="101" t="e">
        <f>NA()</f>
        <v>#N/A</v>
      </c>
      <c r="J145" s="108" t="str">
        <f t="shared" si="17"/>
        <v/>
      </c>
      <c r="L145">
        <f t="shared" si="18"/>
        <v>1991</v>
      </c>
      <c r="M145" s="102">
        <v>33390</v>
      </c>
      <c r="O145" s="111"/>
      <c r="P145" s="111"/>
      <c r="Q145" s="111"/>
      <c r="R145" s="111"/>
      <c r="S145" s="111"/>
      <c r="T145">
        <f t="shared" si="19"/>
        <v>1991</v>
      </c>
      <c r="U145" s="102">
        <f t="shared" si="20"/>
        <v>33390</v>
      </c>
      <c r="V145" s="111">
        <v>9.01E-2</v>
      </c>
      <c r="W145" s="111"/>
      <c r="X145" s="111"/>
      <c r="Y145" s="111">
        <v>9.9600000000000008E-2</v>
      </c>
      <c r="Z145" s="111"/>
    </row>
    <row r="146" spans="1:26" x14ac:dyDescent="0.25">
      <c r="A146">
        <f t="shared" si="14"/>
        <v>1991</v>
      </c>
      <c r="B146" s="102">
        <v>33420</v>
      </c>
      <c r="C146" s="101">
        <v>8.4499999999999993</v>
      </c>
      <c r="D146" s="108">
        <f t="shared" si="15"/>
        <v>8.4499999999999992E-2</v>
      </c>
      <c r="G146">
        <f t="shared" si="16"/>
        <v>1991</v>
      </c>
      <c r="H146" s="102">
        <v>33420</v>
      </c>
      <c r="I146" s="101" t="e">
        <f>NA()</f>
        <v>#N/A</v>
      </c>
      <c r="J146" s="108" t="str">
        <f t="shared" si="17"/>
        <v/>
      </c>
      <c r="L146">
        <f t="shared" si="18"/>
        <v>1991</v>
      </c>
      <c r="M146" s="102">
        <v>33420</v>
      </c>
      <c r="O146" s="111"/>
      <c r="P146" s="111"/>
      <c r="Q146" s="111"/>
      <c r="R146" s="111"/>
      <c r="S146" s="111"/>
      <c r="T146">
        <f t="shared" si="19"/>
        <v>1991</v>
      </c>
      <c r="U146" s="102">
        <f t="shared" si="20"/>
        <v>33420</v>
      </c>
      <c r="V146" s="111">
        <v>0.09</v>
      </c>
      <c r="W146" s="111"/>
      <c r="X146" s="111"/>
      <c r="Y146" s="111">
        <v>9.8900000000000002E-2</v>
      </c>
      <c r="Z146" s="111"/>
    </row>
    <row r="147" spans="1:26" x14ac:dyDescent="0.25">
      <c r="A147">
        <f t="shared" si="14"/>
        <v>1991</v>
      </c>
      <c r="B147" s="102">
        <v>33451</v>
      </c>
      <c r="C147" s="101">
        <v>8.14</v>
      </c>
      <c r="D147" s="108">
        <f t="shared" si="15"/>
        <v>8.14E-2</v>
      </c>
      <c r="G147">
        <f t="shared" si="16"/>
        <v>1991</v>
      </c>
      <c r="H147" s="102">
        <v>33451</v>
      </c>
      <c r="I147" s="101" t="e">
        <f>NA()</f>
        <v>#N/A</v>
      </c>
      <c r="J147" s="108" t="str">
        <f t="shared" si="17"/>
        <v/>
      </c>
      <c r="L147">
        <f t="shared" si="18"/>
        <v>1991</v>
      </c>
      <c r="M147" s="102">
        <v>33451</v>
      </c>
      <c r="O147" s="111"/>
      <c r="P147" s="111"/>
      <c r="Q147" s="111"/>
      <c r="R147" s="111"/>
      <c r="S147" s="111"/>
      <c r="T147">
        <f t="shared" si="19"/>
        <v>1991</v>
      </c>
      <c r="U147" s="102">
        <f t="shared" si="20"/>
        <v>33451</v>
      </c>
      <c r="V147" s="111">
        <v>8.7499999999999994E-2</v>
      </c>
      <c r="W147" s="111"/>
      <c r="X147" s="111"/>
      <c r="Y147" s="111">
        <v>9.6500000000000002E-2</v>
      </c>
      <c r="Z147" s="111"/>
    </row>
    <row r="148" spans="1:26" x14ac:dyDescent="0.25">
      <c r="A148">
        <f t="shared" si="14"/>
        <v>1991</v>
      </c>
      <c r="B148" s="102">
        <v>33482</v>
      </c>
      <c r="C148" s="101">
        <v>7.95</v>
      </c>
      <c r="D148" s="108">
        <f t="shared" si="15"/>
        <v>7.9500000000000001E-2</v>
      </c>
      <c r="G148">
        <f t="shared" si="16"/>
        <v>1991</v>
      </c>
      <c r="H148" s="102">
        <v>33482</v>
      </c>
      <c r="I148" s="101" t="e">
        <f>NA()</f>
        <v>#N/A</v>
      </c>
      <c r="J148" s="108" t="str">
        <f t="shared" si="17"/>
        <v/>
      </c>
      <c r="L148">
        <f t="shared" si="18"/>
        <v>1991</v>
      </c>
      <c r="M148" s="102">
        <v>33482</v>
      </c>
      <c r="O148" s="111"/>
      <c r="P148" s="111"/>
      <c r="Q148" s="111"/>
      <c r="R148" s="111"/>
      <c r="S148" s="111"/>
      <c r="T148">
        <f t="shared" si="19"/>
        <v>1991</v>
      </c>
      <c r="U148" s="102">
        <f t="shared" si="20"/>
        <v>33482</v>
      </c>
      <c r="V148" s="111">
        <v>8.6099999999999996E-2</v>
      </c>
      <c r="W148" s="111"/>
      <c r="X148" s="111"/>
      <c r="Y148" s="111">
        <v>9.5100000000000004E-2</v>
      </c>
      <c r="Z148" s="111"/>
    </row>
    <row r="149" spans="1:26" x14ac:dyDescent="0.25">
      <c r="A149">
        <f t="shared" si="14"/>
        <v>1991</v>
      </c>
      <c r="B149" s="102">
        <v>33512</v>
      </c>
      <c r="C149" s="101">
        <v>7.93</v>
      </c>
      <c r="D149" s="108">
        <f t="shared" si="15"/>
        <v>7.9299999999999995E-2</v>
      </c>
      <c r="G149">
        <f t="shared" si="16"/>
        <v>1991</v>
      </c>
      <c r="H149" s="102">
        <v>33512</v>
      </c>
      <c r="I149" s="101" t="e">
        <f>NA()</f>
        <v>#N/A</v>
      </c>
      <c r="J149" s="108" t="str">
        <f t="shared" si="17"/>
        <v/>
      </c>
      <c r="L149">
        <f t="shared" si="18"/>
        <v>1991</v>
      </c>
      <c r="M149" s="102">
        <v>33512</v>
      </c>
      <c r="O149" s="111"/>
      <c r="P149" s="111"/>
      <c r="Q149" s="111"/>
      <c r="R149" s="111"/>
      <c r="S149" s="111"/>
      <c r="T149">
        <f t="shared" si="19"/>
        <v>1991</v>
      </c>
      <c r="U149" s="102">
        <f t="shared" si="20"/>
        <v>33512</v>
      </c>
      <c r="V149" s="111">
        <v>8.5500000000000007E-2</v>
      </c>
      <c r="W149" s="111"/>
      <c r="X149" s="111"/>
      <c r="Y149" s="111">
        <v>9.4899999999999998E-2</v>
      </c>
      <c r="Z149" s="111"/>
    </row>
    <row r="150" spans="1:26" x14ac:dyDescent="0.25">
      <c r="A150">
        <f t="shared" si="14"/>
        <v>1991</v>
      </c>
      <c r="B150" s="102">
        <v>33543</v>
      </c>
      <c r="C150" s="101">
        <v>7.92</v>
      </c>
      <c r="D150" s="108">
        <f t="shared" si="15"/>
        <v>7.9199999999999993E-2</v>
      </c>
      <c r="G150">
        <f t="shared" si="16"/>
        <v>1991</v>
      </c>
      <c r="H150" s="102">
        <v>33543</v>
      </c>
      <c r="I150" s="101" t="e">
        <f>NA()</f>
        <v>#N/A</v>
      </c>
      <c r="J150" s="108" t="str">
        <f t="shared" si="17"/>
        <v/>
      </c>
      <c r="L150">
        <f t="shared" si="18"/>
        <v>1991</v>
      </c>
      <c r="M150" s="102">
        <v>33543</v>
      </c>
      <c r="O150" s="111"/>
      <c r="P150" s="111"/>
      <c r="Q150" s="111"/>
      <c r="R150" s="111"/>
      <c r="S150" s="111"/>
      <c r="T150">
        <f t="shared" si="19"/>
        <v>1991</v>
      </c>
      <c r="U150" s="102">
        <f t="shared" si="20"/>
        <v>33543</v>
      </c>
      <c r="V150" s="111">
        <v>8.48E-2</v>
      </c>
      <c r="W150" s="111"/>
      <c r="X150" s="111"/>
      <c r="Y150" s="111">
        <v>9.4499999999999987E-2</v>
      </c>
      <c r="Z150" s="111"/>
    </row>
    <row r="151" spans="1:26" x14ac:dyDescent="0.25">
      <c r="A151">
        <f t="shared" si="14"/>
        <v>1991</v>
      </c>
      <c r="B151" s="102">
        <v>33573</v>
      </c>
      <c r="C151" s="101">
        <v>7.7</v>
      </c>
      <c r="D151" s="108">
        <f t="shared" si="15"/>
        <v>7.6999999999999999E-2</v>
      </c>
      <c r="G151">
        <f t="shared" si="16"/>
        <v>1991</v>
      </c>
      <c r="H151" s="102">
        <v>33573</v>
      </c>
      <c r="I151" s="101" t="e">
        <f>NA()</f>
        <v>#N/A</v>
      </c>
      <c r="J151" s="108" t="str">
        <f t="shared" si="17"/>
        <v/>
      </c>
      <c r="L151">
        <f t="shared" si="18"/>
        <v>1991</v>
      </c>
      <c r="M151" s="102">
        <v>33573</v>
      </c>
      <c r="O151" s="111"/>
      <c r="P151" s="111"/>
      <c r="Q151" s="111"/>
      <c r="R151" s="111"/>
      <c r="S151" s="111"/>
      <c r="T151">
        <f t="shared" si="19"/>
        <v>1991</v>
      </c>
      <c r="U151" s="102">
        <f t="shared" si="20"/>
        <v>33573</v>
      </c>
      <c r="V151" s="111">
        <v>8.3100000000000007E-2</v>
      </c>
      <c r="W151" s="111"/>
      <c r="X151" s="111"/>
      <c r="Y151" s="111">
        <v>9.2600000000000002E-2</v>
      </c>
      <c r="Z151" s="111"/>
    </row>
    <row r="152" spans="1:26" x14ac:dyDescent="0.25">
      <c r="A152">
        <f t="shared" si="14"/>
        <v>1992</v>
      </c>
      <c r="B152" s="102">
        <v>33604</v>
      </c>
      <c r="C152" s="101">
        <v>7.58</v>
      </c>
      <c r="D152" s="108">
        <f t="shared" si="15"/>
        <v>7.5800000000000006E-2</v>
      </c>
      <c r="G152">
        <f t="shared" si="16"/>
        <v>1992</v>
      </c>
      <c r="H152" s="102">
        <v>33604</v>
      </c>
      <c r="I152" s="101" t="e">
        <f>NA()</f>
        <v>#N/A</v>
      </c>
      <c r="J152" s="108" t="str">
        <f t="shared" si="17"/>
        <v/>
      </c>
      <c r="L152">
        <f t="shared" si="18"/>
        <v>1992</v>
      </c>
      <c r="M152" s="102">
        <v>33604</v>
      </c>
      <c r="O152" s="111"/>
      <c r="P152" s="111"/>
      <c r="Q152" s="111"/>
      <c r="R152" s="111"/>
      <c r="S152" s="111"/>
      <c r="T152">
        <f t="shared" si="19"/>
        <v>1992</v>
      </c>
      <c r="U152" s="102">
        <f t="shared" si="20"/>
        <v>33604</v>
      </c>
      <c r="V152" s="111">
        <v>8.199999999999999E-2</v>
      </c>
      <c r="W152" s="111"/>
      <c r="X152" s="111"/>
      <c r="Y152" s="111">
        <v>9.1300000000000006E-2</v>
      </c>
      <c r="Z152" s="111"/>
    </row>
    <row r="153" spans="1:26" x14ac:dyDescent="0.25">
      <c r="A153">
        <f t="shared" si="14"/>
        <v>1992</v>
      </c>
      <c r="B153" s="102">
        <v>33635</v>
      </c>
      <c r="C153" s="101">
        <v>7.85</v>
      </c>
      <c r="D153" s="108">
        <f t="shared" si="15"/>
        <v>7.85E-2</v>
      </c>
      <c r="G153">
        <f t="shared" si="16"/>
        <v>1992</v>
      </c>
      <c r="H153" s="102">
        <v>33635</v>
      </c>
      <c r="I153" s="101" t="e">
        <f>NA()</f>
        <v>#N/A</v>
      </c>
      <c r="J153" s="108" t="str">
        <f t="shared" si="17"/>
        <v/>
      </c>
      <c r="L153">
        <f t="shared" si="18"/>
        <v>1992</v>
      </c>
      <c r="M153" s="102">
        <v>33635</v>
      </c>
      <c r="O153" s="111"/>
      <c r="P153" s="111"/>
      <c r="Q153" s="111"/>
      <c r="R153" s="111"/>
      <c r="S153" s="111"/>
      <c r="T153">
        <f t="shared" si="19"/>
        <v>1992</v>
      </c>
      <c r="U153" s="102">
        <f t="shared" si="20"/>
        <v>33635</v>
      </c>
      <c r="V153" s="111">
        <v>8.2899999999999988E-2</v>
      </c>
      <c r="W153" s="111"/>
      <c r="X153" s="111"/>
      <c r="Y153" s="111">
        <v>9.2300000000000007E-2</v>
      </c>
      <c r="Z153" s="111"/>
    </row>
    <row r="154" spans="1:26" x14ac:dyDescent="0.25">
      <c r="A154">
        <f t="shared" si="14"/>
        <v>1992</v>
      </c>
      <c r="B154" s="102">
        <v>33664</v>
      </c>
      <c r="C154" s="101">
        <v>7.97</v>
      </c>
      <c r="D154" s="108">
        <f t="shared" si="15"/>
        <v>7.9699999999999993E-2</v>
      </c>
      <c r="G154">
        <f t="shared" si="16"/>
        <v>1992</v>
      </c>
      <c r="H154" s="102">
        <v>33664</v>
      </c>
      <c r="I154" s="101" t="e">
        <f>NA()</f>
        <v>#N/A</v>
      </c>
      <c r="J154" s="108" t="str">
        <f t="shared" si="17"/>
        <v/>
      </c>
      <c r="L154">
        <f t="shared" si="18"/>
        <v>1992</v>
      </c>
      <c r="M154" s="102">
        <v>33664</v>
      </c>
      <c r="O154" s="111"/>
      <c r="P154" s="111"/>
      <c r="Q154" s="111"/>
      <c r="R154" s="111"/>
      <c r="S154" s="111"/>
      <c r="T154">
        <f t="shared" si="19"/>
        <v>1992</v>
      </c>
      <c r="U154" s="102">
        <f t="shared" si="20"/>
        <v>33664</v>
      </c>
      <c r="V154" s="111">
        <v>8.3499999999999991E-2</v>
      </c>
      <c r="W154" s="111"/>
      <c r="X154" s="111"/>
      <c r="Y154" s="111">
        <v>9.2499999999999999E-2</v>
      </c>
      <c r="Z154" s="111"/>
    </row>
    <row r="155" spans="1:26" x14ac:dyDescent="0.25">
      <c r="A155">
        <f t="shared" si="14"/>
        <v>1992</v>
      </c>
      <c r="B155" s="102">
        <v>33695</v>
      </c>
      <c r="C155" s="101">
        <v>7.96</v>
      </c>
      <c r="D155" s="108">
        <f t="shared" si="15"/>
        <v>7.9600000000000004E-2</v>
      </c>
      <c r="G155">
        <f t="shared" si="16"/>
        <v>1992</v>
      </c>
      <c r="H155" s="102">
        <v>33695</v>
      </c>
      <c r="I155" s="101" t="e">
        <f>NA()</f>
        <v>#N/A</v>
      </c>
      <c r="J155" s="108" t="str">
        <f t="shared" si="17"/>
        <v/>
      </c>
      <c r="L155">
        <f t="shared" si="18"/>
        <v>1992</v>
      </c>
      <c r="M155" s="102">
        <v>33695</v>
      </c>
      <c r="O155" s="111"/>
      <c r="P155" s="111"/>
      <c r="Q155" s="111"/>
      <c r="R155" s="111"/>
      <c r="S155" s="111"/>
      <c r="T155">
        <f t="shared" si="19"/>
        <v>1992</v>
      </c>
      <c r="U155" s="102">
        <f t="shared" si="20"/>
        <v>33695</v>
      </c>
      <c r="V155" s="111">
        <v>8.3299999999999999E-2</v>
      </c>
      <c r="W155" s="111"/>
      <c r="X155" s="111"/>
      <c r="Y155" s="111">
        <v>9.2100000000000015E-2</v>
      </c>
      <c r="Z155" s="111"/>
    </row>
    <row r="156" spans="1:26" x14ac:dyDescent="0.25">
      <c r="A156">
        <f t="shared" si="14"/>
        <v>1992</v>
      </c>
      <c r="B156" s="102">
        <v>33725</v>
      </c>
      <c r="C156" s="101">
        <v>7.89</v>
      </c>
      <c r="D156" s="108">
        <f t="shared" si="15"/>
        <v>7.8899999999999998E-2</v>
      </c>
      <c r="G156">
        <f t="shared" si="16"/>
        <v>1992</v>
      </c>
      <c r="H156" s="102">
        <v>33725</v>
      </c>
      <c r="I156" s="101" t="e">
        <f>NA()</f>
        <v>#N/A</v>
      </c>
      <c r="J156" s="108" t="str">
        <f t="shared" si="17"/>
        <v/>
      </c>
      <c r="L156">
        <f t="shared" si="18"/>
        <v>1992</v>
      </c>
      <c r="M156" s="102">
        <v>33725</v>
      </c>
      <c r="O156" s="111"/>
      <c r="P156" s="111"/>
      <c r="Q156" s="111"/>
      <c r="R156" s="111"/>
      <c r="S156" s="111"/>
      <c r="T156">
        <f t="shared" si="19"/>
        <v>1992</v>
      </c>
      <c r="U156" s="102">
        <f t="shared" si="20"/>
        <v>33725</v>
      </c>
      <c r="V156" s="111">
        <v>8.2799999999999999E-2</v>
      </c>
      <c r="W156" s="111"/>
      <c r="X156" s="111"/>
      <c r="Y156" s="111">
        <v>9.1300000000000006E-2</v>
      </c>
      <c r="Z156" s="111"/>
    </row>
    <row r="157" spans="1:26" x14ac:dyDescent="0.25">
      <c r="A157">
        <f t="shared" si="14"/>
        <v>1992</v>
      </c>
      <c r="B157" s="102">
        <v>33756</v>
      </c>
      <c r="C157" s="101">
        <v>7.84</v>
      </c>
      <c r="D157" s="108">
        <f t="shared" si="15"/>
        <v>7.8399999999999997E-2</v>
      </c>
      <c r="G157">
        <f t="shared" si="16"/>
        <v>1992</v>
      </c>
      <c r="H157" s="102">
        <v>33756</v>
      </c>
      <c r="I157" s="101" t="e">
        <f>NA()</f>
        <v>#N/A</v>
      </c>
      <c r="J157" s="108" t="str">
        <f t="shared" si="17"/>
        <v/>
      </c>
      <c r="L157">
        <f t="shared" si="18"/>
        <v>1992</v>
      </c>
      <c r="M157" s="102">
        <v>33756</v>
      </c>
      <c r="O157" s="111"/>
      <c r="P157" s="111"/>
      <c r="Q157" s="111"/>
      <c r="R157" s="111"/>
      <c r="S157" s="111"/>
      <c r="T157">
        <f t="shared" si="19"/>
        <v>1992</v>
      </c>
      <c r="U157" s="102">
        <f t="shared" si="20"/>
        <v>33756</v>
      </c>
      <c r="V157" s="111">
        <v>8.2200000000000009E-2</v>
      </c>
      <c r="W157" s="111"/>
      <c r="X157" s="111"/>
      <c r="Y157" s="111">
        <v>9.0500000000000011E-2</v>
      </c>
      <c r="Z157" s="111"/>
    </row>
    <row r="158" spans="1:26" x14ac:dyDescent="0.25">
      <c r="A158">
        <f t="shared" si="14"/>
        <v>1992</v>
      </c>
      <c r="B158" s="102">
        <v>33786</v>
      </c>
      <c r="C158" s="101">
        <v>7.6</v>
      </c>
      <c r="D158" s="108">
        <f t="shared" si="15"/>
        <v>7.5999999999999998E-2</v>
      </c>
      <c r="G158">
        <f t="shared" si="16"/>
        <v>1992</v>
      </c>
      <c r="H158" s="102">
        <v>33786</v>
      </c>
      <c r="I158" s="101" t="e">
        <f>NA()</f>
        <v>#N/A</v>
      </c>
      <c r="J158" s="108" t="str">
        <f t="shared" si="17"/>
        <v/>
      </c>
      <c r="L158">
        <f t="shared" si="18"/>
        <v>1992</v>
      </c>
      <c r="M158" s="102">
        <v>33786</v>
      </c>
      <c r="O158" s="111"/>
      <c r="P158" s="111"/>
      <c r="Q158" s="111"/>
      <c r="R158" s="111"/>
      <c r="S158" s="111"/>
      <c r="T158">
        <f t="shared" si="19"/>
        <v>1992</v>
      </c>
      <c r="U158" s="102">
        <f t="shared" si="20"/>
        <v>33786</v>
      </c>
      <c r="V158" s="111">
        <v>8.0700000000000008E-2</v>
      </c>
      <c r="W158" s="111"/>
      <c r="X158" s="111"/>
      <c r="Y158" s="111">
        <v>8.8399999999999992E-2</v>
      </c>
      <c r="Z158" s="111"/>
    </row>
    <row r="159" spans="1:26" x14ac:dyDescent="0.25">
      <c r="A159">
        <f t="shared" si="14"/>
        <v>1992</v>
      </c>
      <c r="B159" s="102">
        <v>33817</v>
      </c>
      <c r="C159" s="101">
        <v>7.39</v>
      </c>
      <c r="D159" s="108">
        <f t="shared" si="15"/>
        <v>7.3899999999999993E-2</v>
      </c>
      <c r="G159">
        <f t="shared" si="16"/>
        <v>1992</v>
      </c>
      <c r="H159" s="102">
        <v>33817</v>
      </c>
      <c r="I159" s="101" t="e">
        <f>NA()</f>
        <v>#N/A</v>
      </c>
      <c r="J159" s="108" t="str">
        <f t="shared" si="17"/>
        <v/>
      </c>
      <c r="L159">
        <f t="shared" si="18"/>
        <v>1992</v>
      </c>
      <c r="M159" s="102">
        <v>33817</v>
      </c>
      <c r="O159" s="111"/>
      <c r="P159" s="111"/>
      <c r="Q159" s="111"/>
      <c r="R159" s="111"/>
      <c r="S159" s="111"/>
      <c r="T159">
        <f t="shared" si="19"/>
        <v>1992</v>
      </c>
      <c r="U159" s="102">
        <f t="shared" si="20"/>
        <v>33817</v>
      </c>
      <c r="V159" s="111">
        <v>7.9500000000000001E-2</v>
      </c>
      <c r="W159" s="111"/>
      <c r="X159" s="111"/>
      <c r="Y159" s="111">
        <v>8.6500000000000007E-2</v>
      </c>
      <c r="Z159" s="111"/>
    </row>
    <row r="160" spans="1:26" x14ac:dyDescent="0.25">
      <c r="A160">
        <f t="shared" si="14"/>
        <v>1992</v>
      </c>
      <c r="B160" s="102">
        <v>33848</v>
      </c>
      <c r="C160" s="101">
        <v>7.34</v>
      </c>
      <c r="D160" s="108">
        <f t="shared" si="15"/>
        <v>7.3399999999999993E-2</v>
      </c>
      <c r="G160">
        <f t="shared" si="16"/>
        <v>1992</v>
      </c>
      <c r="H160" s="102">
        <v>33848</v>
      </c>
      <c r="I160" s="101" t="e">
        <f>NA()</f>
        <v>#N/A</v>
      </c>
      <c r="J160" s="108" t="str">
        <f t="shared" si="17"/>
        <v/>
      </c>
      <c r="L160">
        <f t="shared" si="18"/>
        <v>1992</v>
      </c>
      <c r="M160" s="102">
        <v>33848</v>
      </c>
      <c r="O160" s="111"/>
      <c r="P160" s="111"/>
      <c r="Q160" s="111"/>
      <c r="R160" s="111"/>
      <c r="S160" s="111"/>
      <c r="T160">
        <f t="shared" si="19"/>
        <v>1992</v>
      </c>
      <c r="U160" s="102">
        <f t="shared" si="20"/>
        <v>33848</v>
      </c>
      <c r="V160" s="111">
        <v>7.9199999999999993E-2</v>
      </c>
      <c r="W160" s="111"/>
      <c r="X160" s="111"/>
      <c r="Y160" s="111">
        <v>8.6199999999999999E-2</v>
      </c>
      <c r="Z160" s="111"/>
    </row>
    <row r="161" spans="1:26" x14ac:dyDescent="0.25">
      <c r="A161">
        <f t="shared" si="14"/>
        <v>1992</v>
      </c>
      <c r="B161" s="102">
        <v>33878</v>
      </c>
      <c r="C161" s="101">
        <v>7.53</v>
      </c>
      <c r="D161" s="108">
        <f t="shared" si="15"/>
        <v>7.5300000000000006E-2</v>
      </c>
      <c r="G161">
        <f t="shared" si="16"/>
        <v>1992</v>
      </c>
      <c r="H161" s="102">
        <v>33878</v>
      </c>
      <c r="I161" s="101" t="e">
        <f>NA()</f>
        <v>#N/A</v>
      </c>
      <c r="J161" s="108" t="str">
        <f t="shared" si="17"/>
        <v/>
      </c>
      <c r="L161">
        <f t="shared" si="18"/>
        <v>1992</v>
      </c>
      <c r="M161" s="102">
        <v>33878</v>
      </c>
      <c r="O161" s="111"/>
      <c r="P161" s="111"/>
      <c r="Q161" s="111"/>
      <c r="R161" s="111"/>
      <c r="S161" s="111"/>
      <c r="T161">
        <f t="shared" si="19"/>
        <v>1992</v>
      </c>
      <c r="U161" s="102">
        <f t="shared" si="20"/>
        <v>33878</v>
      </c>
      <c r="V161" s="111">
        <v>7.9899999999999999E-2</v>
      </c>
      <c r="W161" s="111"/>
      <c r="X161" s="111"/>
      <c r="Y161" s="111">
        <v>8.8399999999999992E-2</v>
      </c>
      <c r="Z161" s="111"/>
    </row>
    <row r="162" spans="1:26" x14ac:dyDescent="0.25">
      <c r="A162">
        <f t="shared" si="14"/>
        <v>1992</v>
      </c>
      <c r="B162" s="102">
        <v>33909</v>
      </c>
      <c r="C162" s="101">
        <v>7.61</v>
      </c>
      <c r="D162" s="108">
        <f t="shared" si="15"/>
        <v>7.6100000000000001E-2</v>
      </c>
      <c r="G162">
        <f t="shared" si="16"/>
        <v>1992</v>
      </c>
      <c r="H162" s="102">
        <v>33909</v>
      </c>
      <c r="I162" s="101" t="e">
        <f>NA()</f>
        <v>#N/A</v>
      </c>
      <c r="J162" s="108" t="str">
        <f t="shared" si="17"/>
        <v/>
      </c>
      <c r="L162">
        <f t="shared" si="18"/>
        <v>1992</v>
      </c>
      <c r="M162" s="102">
        <v>33909</v>
      </c>
      <c r="O162" s="111"/>
      <c r="P162" s="111"/>
      <c r="Q162" s="111"/>
      <c r="R162" s="111"/>
      <c r="S162" s="111"/>
      <c r="T162">
        <f t="shared" si="19"/>
        <v>1992</v>
      </c>
      <c r="U162" s="102">
        <f t="shared" si="20"/>
        <v>33909</v>
      </c>
      <c r="V162" s="111">
        <v>8.1000000000000003E-2</v>
      </c>
      <c r="W162" s="111"/>
      <c r="X162" s="111"/>
      <c r="Y162" s="111">
        <v>8.9600000000000013E-2</v>
      </c>
      <c r="Z162" s="111"/>
    </row>
    <row r="163" spans="1:26" x14ac:dyDescent="0.25">
      <c r="A163">
        <f t="shared" si="14"/>
        <v>1992</v>
      </c>
      <c r="B163" s="102">
        <v>33939</v>
      </c>
      <c r="C163" s="101">
        <v>7.44</v>
      </c>
      <c r="D163" s="108">
        <f t="shared" si="15"/>
        <v>7.4400000000000008E-2</v>
      </c>
      <c r="G163">
        <f t="shared" si="16"/>
        <v>1992</v>
      </c>
      <c r="H163" s="102">
        <v>33939</v>
      </c>
      <c r="I163" s="101" t="e">
        <f>NA()</f>
        <v>#N/A</v>
      </c>
      <c r="J163" s="108" t="str">
        <f t="shared" si="17"/>
        <v/>
      </c>
      <c r="L163">
        <f t="shared" si="18"/>
        <v>1992</v>
      </c>
      <c r="M163" s="102">
        <v>33939</v>
      </c>
      <c r="O163" s="111"/>
      <c r="P163" s="111"/>
      <c r="Q163" s="111"/>
      <c r="R163" s="111"/>
      <c r="S163" s="111"/>
      <c r="T163">
        <f t="shared" si="19"/>
        <v>1992</v>
      </c>
      <c r="U163" s="102">
        <f t="shared" si="20"/>
        <v>33939</v>
      </c>
      <c r="V163" s="111">
        <v>7.980000000000001E-2</v>
      </c>
      <c r="W163" s="111"/>
      <c r="X163" s="111"/>
      <c r="Y163" s="111">
        <v>8.8100000000000012E-2</v>
      </c>
      <c r="Z163" s="111"/>
    </row>
    <row r="164" spans="1:26" x14ac:dyDescent="0.25">
      <c r="A164">
        <f t="shared" si="14"/>
        <v>1993</v>
      </c>
      <c r="B164" s="102">
        <v>33970</v>
      </c>
      <c r="C164" s="101">
        <v>7.34</v>
      </c>
      <c r="D164" s="108">
        <f t="shared" si="15"/>
        <v>7.3399999999999993E-2</v>
      </c>
      <c r="G164">
        <f t="shared" si="16"/>
        <v>1993</v>
      </c>
      <c r="H164" s="102">
        <v>33970</v>
      </c>
      <c r="I164" s="101" t="e">
        <f>NA()</f>
        <v>#N/A</v>
      </c>
      <c r="J164" s="108" t="str">
        <f t="shared" si="17"/>
        <v/>
      </c>
      <c r="L164">
        <f t="shared" si="18"/>
        <v>1993</v>
      </c>
      <c r="M164" s="102">
        <v>33970</v>
      </c>
      <c r="O164" s="111"/>
      <c r="P164" s="111"/>
      <c r="Q164" s="111"/>
      <c r="R164" s="111"/>
      <c r="S164" s="111"/>
      <c r="T164">
        <f t="shared" si="19"/>
        <v>1993</v>
      </c>
      <c r="U164" s="102">
        <f t="shared" si="20"/>
        <v>33970</v>
      </c>
      <c r="V164" s="111">
        <v>7.9100000000000004E-2</v>
      </c>
      <c r="W164" s="111"/>
      <c r="X164" s="111"/>
      <c r="Y164" s="111">
        <v>8.6699999999999999E-2</v>
      </c>
      <c r="Z164" s="111"/>
    </row>
    <row r="165" spans="1:26" x14ac:dyDescent="0.25">
      <c r="A165">
        <f t="shared" si="14"/>
        <v>1993</v>
      </c>
      <c r="B165" s="102">
        <v>34001</v>
      </c>
      <c r="C165" s="101">
        <v>7.09</v>
      </c>
      <c r="D165" s="108">
        <f t="shared" si="15"/>
        <v>7.0900000000000005E-2</v>
      </c>
      <c r="G165">
        <f t="shared" si="16"/>
        <v>1993</v>
      </c>
      <c r="H165" s="102">
        <v>34001</v>
      </c>
      <c r="I165" s="101" t="e">
        <f>NA()</f>
        <v>#N/A</v>
      </c>
      <c r="J165" s="108" t="str">
        <f t="shared" si="17"/>
        <v/>
      </c>
      <c r="L165">
        <f t="shared" si="18"/>
        <v>1993</v>
      </c>
      <c r="M165" s="102">
        <v>34001</v>
      </c>
      <c r="O165" s="111"/>
      <c r="P165" s="111"/>
      <c r="Q165" s="111"/>
      <c r="R165" s="111"/>
      <c r="S165" s="111"/>
      <c r="T165">
        <f t="shared" si="19"/>
        <v>1993</v>
      </c>
      <c r="U165" s="102">
        <f t="shared" si="20"/>
        <v>34001</v>
      </c>
      <c r="V165" s="111">
        <v>7.7100000000000002E-2</v>
      </c>
      <c r="W165" s="111"/>
      <c r="X165" s="111"/>
      <c r="Y165" s="111">
        <v>8.3900000000000002E-2</v>
      </c>
      <c r="Z165" s="111"/>
    </row>
    <row r="166" spans="1:26" x14ac:dyDescent="0.25">
      <c r="A166">
        <f t="shared" si="14"/>
        <v>1993</v>
      </c>
      <c r="B166" s="102">
        <v>34029</v>
      </c>
      <c r="C166" s="101">
        <v>6.82</v>
      </c>
      <c r="D166" s="108">
        <f t="shared" si="15"/>
        <v>6.8199999999999997E-2</v>
      </c>
      <c r="G166">
        <f t="shared" si="16"/>
        <v>1993</v>
      </c>
      <c r="H166" s="102">
        <v>34029</v>
      </c>
      <c r="I166" s="101" t="e">
        <f>NA()</f>
        <v>#N/A</v>
      </c>
      <c r="J166" s="108" t="str">
        <f t="shared" si="17"/>
        <v/>
      </c>
      <c r="L166">
        <f t="shared" si="18"/>
        <v>1993</v>
      </c>
      <c r="M166" s="102">
        <v>34029</v>
      </c>
      <c r="O166" s="111"/>
      <c r="P166" s="111"/>
      <c r="Q166" s="111"/>
      <c r="R166" s="111"/>
      <c r="S166" s="111"/>
      <c r="T166">
        <f t="shared" si="19"/>
        <v>1993</v>
      </c>
      <c r="U166" s="102">
        <f t="shared" si="20"/>
        <v>34029</v>
      </c>
      <c r="V166" s="111">
        <v>7.5800000000000006E-2</v>
      </c>
      <c r="W166" s="111"/>
      <c r="X166" s="111"/>
      <c r="Y166" s="111">
        <v>8.1500000000000003E-2</v>
      </c>
      <c r="Z166" s="111"/>
    </row>
    <row r="167" spans="1:26" x14ac:dyDescent="0.25">
      <c r="A167">
        <f t="shared" si="14"/>
        <v>1993</v>
      </c>
      <c r="B167" s="102">
        <v>34060</v>
      </c>
      <c r="C167" s="101">
        <v>6.85</v>
      </c>
      <c r="D167" s="108">
        <f t="shared" si="15"/>
        <v>6.8499999999999991E-2</v>
      </c>
      <c r="G167">
        <f t="shared" si="16"/>
        <v>1993</v>
      </c>
      <c r="H167" s="102">
        <v>34060</v>
      </c>
      <c r="I167" s="101" t="e">
        <f>NA()</f>
        <v>#N/A</v>
      </c>
      <c r="J167" s="108" t="str">
        <f t="shared" si="17"/>
        <v/>
      </c>
      <c r="L167">
        <f t="shared" si="18"/>
        <v>1993</v>
      </c>
      <c r="M167" s="102">
        <v>34060</v>
      </c>
      <c r="O167" s="111"/>
      <c r="P167" s="111"/>
      <c r="Q167" s="111"/>
      <c r="R167" s="111"/>
      <c r="S167" s="111"/>
      <c r="T167">
        <f t="shared" si="19"/>
        <v>1993</v>
      </c>
      <c r="U167" s="102">
        <f t="shared" si="20"/>
        <v>34060</v>
      </c>
      <c r="V167" s="111">
        <v>7.46E-2</v>
      </c>
      <c r="W167" s="111"/>
      <c r="X167" s="111"/>
      <c r="Y167" s="111">
        <v>8.14E-2</v>
      </c>
      <c r="Z167" s="111"/>
    </row>
    <row r="168" spans="1:26" x14ac:dyDescent="0.25">
      <c r="A168">
        <f t="shared" si="14"/>
        <v>1993</v>
      </c>
      <c r="B168" s="102">
        <v>34090</v>
      </c>
      <c r="C168" s="101">
        <v>6.92</v>
      </c>
      <c r="D168" s="108">
        <f t="shared" si="15"/>
        <v>6.9199999999999998E-2</v>
      </c>
      <c r="G168">
        <f t="shared" si="16"/>
        <v>1993</v>
      </c>
      <c r="H168" s="102">
        <v>34090</v>
      </c>
      <c r="I168" s="101" t="e">
        <f>NA()</f>
        <v>#N/A</v>
      </c>
      <c r="J168" s="108" t="str">
        <f t="shared" si="17"/>
        <v/>
      </c>
      <c r="L168">
        <f t="shared" si="18"/>
        <v>1993</v>
      </c>
      <c r="M168" s="102">
        <v>34090</v>
      </c>
      <c r="O168" s="111"/>
      <c r="P168" s="111"/>
      <c r="Q168" s="111"/>
      <c r="R168" s="111"/>
      <c r="S168" s="111"/>
      <c r="T168">
        <f t="shared" si="19"/>
        <v>1993</v>
      </c>
      <c r="U168" s="102">
        <f t="shared" si="20"/>
        <v>34090</v>
      </c>
      <c r="V168" s="111">
        <v>7.4299999999999991E-2</v>
      </c>
      <c r="W168" s="111"/>
      <c r="X168" s="111"/>
      <c r="Y168" s="111">
        <v>8.2100000000000006E-2</v>
      </c>
      <c r="Z168" s="111"/>
    </row>
    <row r="169" spans="1:26" x14ac:dyDescent="0.25">
      <c r="A169">
        <f t="shared" si="14"/>
        <v>1993</v>
      </c>
      <c r="B169" s="102">
        <v>34121</v>
      </c>
      <c r="C169" s="101">
        <v>6.81</v>
      </c>
      <c r="D169" s="108">
        <f t="shared" si="15"/>
        <v>6.8099999999999994E-2</v>
      </c>
      <c r="G169">
        <f t="shared" si="16"/>
        <v>1993</v>
      </c>
      <c r="H169" s="102">
        <v>34121</v>
      </c>
      <c r="I169" s="101" t="e">
        <f>NA()</f>
        <v>#N/A</v>
      </c>
      <c r="J169" s="108" t="str">
        <f t="shared" si="17"/>
        <v/>
      </c>
      <c r="L169">
        <f t="shared" si="18"/>
        <v>1993</v>
      </c>
      <c r="M169" s="102">
        <v>34121</v>
      </c>
      <c r="O169" s="111"/>
      <c r="P169" s="111"/>
      <c r="Q169" s="111"/>
      <c r="R169" s="111"/>
      <c r="S169" s="111"/>
      <c r="T169">
        <f t="shared" si="19"/>
        <v>1993</v>
      </c>
      <c r="U169" s="102">
        <f t="shared" si="20"/>
        <v>34121</v>
      </c>
      <c r="V169" s="111">
        <v>7.3300000000000004E-2</v>
      </c>
      <c r="W169" s="111"/>
      <c r="X169" s="111"/>
      <c r="Y169" s="111">
        <v>8.0700000000000008E-2</v>
      </c>
      <c r="Z169" s="111"/>
    </row>
    <row r="170" spans="1:26" x14ac:dyDescent="0.25">
      <c r="A170">
        <f t="shared" si="14"/>
        <v>1993</v>
      </c>
      <c r="B170" s="102">
        <v>34151</v>
      </c>
      <c r="C170" s="101">
        <v>6.63</v>
      </c>
      <c r="D170" s="108">
        <f t="shared" si="15"/>
        <v>6.6299999999999998E-2</v>
      </c>
      <c r="G170">
        <f t="shared" si="16"/>
        <v>1993</v>
      </c>
      <c r="H170" s="102">
        <v>34151</v>
      </c>
      <c r="I170" s="101" t="e">
        <f>NA()</f>
        <v>#N/A</v>
      </c>
      <c r="J170" s="108" t="str">
        <f t="shared" si="17"/>
        <v/>
      </c>
      <c r="L170">
        <f t="shared" si="18"/>
        <v>1993</v>
      </c>
      <c r="M170" s="102">
        <v>34151</v>
      </c>
      <c r="O170" s="111"/>
      <c r="P170" s="111"/>
      <c r="Q170" s="111"/>
      <c r="R170" s="111"/>
      <c r="S170" s="111"/>
      <c r="T170">
        <f t="shared" si="19"/>
        <v>1993</v>
      </c>
      <c r="U170" s="102">
        <f t="shared" si="20"/>
        <v>34151</v>
      </c>
      <c r="V170" s="111">
        <v>7.17E-2</v>
      </c>
      <c r="W170" s="111"/>
      <c r="X170" s="111"/>
      <c r="Y170" s="111">
        <v>7.9299999999999995E-2</v>
      </c>
      <c r="Z170" s="111"/>
    </row>
    <row r="171" spans="1:26" x14ac:dyDescent="0.25">
      <c r="A171">
        <f t="shared" si="14"/>
        <v>1993</v>
      </c>
      <c r="B171" s="102">
        <v>34182</v>
      </c>
      <c r="C171" s="101">
        <v>6.32</v>
      </c>
      <c r="D171" s="108">
        <f t="shared" si="15"/>
        <v>6.3200000000000006E-2</v>
      </c>
      <c r="G171">
        <f t="shared" si="16"/>
        <v>1993</v>
      </c>
      <c r="H171" s="102">
        <v>34182</v>
      </c>
      <c r="I171" s="101" t="e">
        <f>NA()</f>
        <v>#N/A</v>
      </c>
      <c r="J171" s="108" t="str">
        <f t="shared" si="17"/>
        <v/>
      </c>
      <c r="L171">
        <f t="shared" si="18"/>
        <v>1993</v>
      </c>
      <c r="M171" s="102">
        <v>34182</v>
      </c>
      <c r="O171" s="111"/>
      <c r="P171" s="111"/>
      <c r="Q171" s="111"/>
      <c r="R171" s="111"/>
      <c r="S171" s="111"/>
      <c r="T171">
        <f t="shared" si="19"/>
        <v>1993</v>
      </c>
      <c r="U171" s="102">
        <f t="shared" si="20"/>
        <v>34182</v>
      </c>
      <c r="V171" s="111">
        <v>6.8499999999999991E-2</v>
      </c>
      <c r="W171" s="111"/>
      <c r="X171" s="111"/>
      <c r="Y171" s="111">
        <v>7.5999999999999998E-2</v>
      </c>
      <c r="Z171" s="111"/>
    </row>
    <row r="172" spans="1:26" x14ac:dyDescent="0.25">
      <c r="A172">
        <f t="shared" si="14"/>
        <v>1993</v>
      </c>
      <c r="B172" s="102">
        <v>34213</v>
      </c>
      <c r="C172" s="101">
        <v>6</v>
      </c>
      <c r="D172" s="108">
        <f t="shared" si="15"/>
        <v>0.06</v>
      </c>
      <c r="G172">
        <f t="shared" si="16"/>
        <v>1993</v>
      </c>
      <c r="H172" s="102">
        <v>34213</v>
      </c>
      <c r="I172" s="101" t="e">
        <f>NA()</f>
        <v>#N/A</v>
      </c>
      <c r="J172" s="108" t="str">
        <f t="shared" si="17"/>
        <v/>
      </c>
      <c r="L172">
        <f t="shared" si="18"/>
        <v>1993</v>
      </c>
      <c r="M172" s="102">
        <v>34213</v>
      </c>
      <c r="O172" s="111"/>
      <c r="P172" s="111"/>
      <c r="Q172" s="111"/>
      <c r="R172" s="111"/>
      <c r="S172" s="111"/>
      <c r="T172">
        <f t="shared" si="19"/>
        <v>1993</v>
      </c>
      <c r="U172" s="102">
        <f t="shared" si="20"/>
        <v>34213</v>
      </c>
      <c r="V172" s="111">
        <v>6.6600000000000006E-2</v>
      </c>
      <c r="W172" s="111"/>
      <c r="X172" s="111"/>
      <c r="Y172" s="111">
        <v>7.3399999999999993E-2</v>
      </c>
      <c r="Z172" s="111"/>
    </row>
    <row r="173" spans="1:26" x14ac:dyDescent="0.25">
      <c r="A173">
        <f t="shared" si="14"/>
        <v>1993</v>
      </c>
      <c r="B173" s="102">
        <v>34243</v>
      </c>
      <c r="C173" s="101">
        <v>5.94</v>
      </c>
      <c r="D173" s="108">
        <f t="shared" si="15"/>
        <v>5.9400000000000001E-2</v>
      </c>
      <c r="G173">
        <f t="shared" si="16"/>
        <v>1993</v>
      </c>
      <c r="H173" s="102">
        <v>34243</v>
      </c>
      <c r="I173" s="101">
        <v>6.07</v>
      </c>
      <c r="J173" s="108">
        <f t="shared" si="17"/>
        <v>6.0700000000000004E-2</v>
      </c>
      <c r="L173">
        <f t="shared" si="18"/>
        <v>1993</v>
      </c>
      <c r="M173" s="102">
        <v>34243</v>
      </c>
      <c r="O173" s="111"/>
      <c r="P173" s="111"/>
      <c r="Q173" s="111"/>
      <c r="R173" s="111"/>
      <c r="S173" s="111"/>
      <c r="T173">
        <f t="shared" si="19"/>
        <v>1993</v>
      </c>
      <c r="U173" s="102">
        <f t="shared" si="20"/>
        <v>34243</v>
      </c>
      <c r="V173" s="111">
        <v>6.6699999999999995E-2</v>
      </c>
      <c r="W173" s="111"/>
      <c r="X173" s="111"/>
      <c r="Y173" s="111">
        <v>7.3099999999999998E-2</v>
      </c>
      <c r="Z173" s="111"/>
    </row>
    <row r="174" spans="1:26" x14ac:dyDescent="0.25">
      <c r="A174">
        <f t="shared" si="14"/>
        <v>1993</v>
      </c>
      <c r="B174" s="102">
        <v>34274</v>
      </c>
      <c r="C174" s="101">
        <v>6.21</v>
      </c>
      <c r="D174" s="108">
        <f t="shared" si="15"/>
        <v>6.2100000000000002E-2</v>
      </c>
      <c r="G174">
        <f t="shared" si="16"/>
        <v>1993</v>
      </c>
      <c r="H174" s="102">
        <v>34274</v>
      </c>
      <c r="I174" s="101">
        <v>6.38</v>
      </c>
      <c r="J174" s="108">
        <f t="shared" si="17"/>
        <v>6.3799999999999996E-2</v>
      </c>
      <c r="L174">
        <f t="shared" si="18"/>
        <v>1993</v>
      </c>
      <c r="M174" s="102">
        <v>34274</v>
      </c>
      <c r="O174" s="111"/>
      <c r="P174" s="111"/>
      <c r="Q174" s="111"/>
      <c r="R174" s="111"/>
      <c r="S174" s="111"/>
      <c r="T174">
        <f t="shared" si="19"/>
        <v>1993</v>
      </c>
      <c r="U174" s="102">
        <f t="shared" si="20"/>
        <v>34274</v>
      </c>
      <c r="V174" s="111">
        <v>6.93E-2</v>
      </c>
      <c r="W174" s="111"/>
      <c r="X174" s="111"/>
      <c r="Y174" s="111">
        <v>7.6600000000000001E-2</v>
      </c>
      <c r="Z174" s="111"/>
    </row>
    <row r="175" spans="1:26" x14ac:dyDescent="0.25">
      <c r="A175">
        <f t="shared" si="14"/>
        <v>1993</v>
      </c>
      <c r="B175" s="102">
        <v>34304</v>
      </c>
      <c r="C175" s="101">
        <v>6.25</v>
      </c>
      <c r="D175" s="108">
        <f t="shared" si="15"/>
        <v>6.25E-2</v>
      </c>
      <c r="G175">
        <f t="shared" si="16"/>
        <v>1993</v>
      </c>
      <c r="H175" s="102">
        <v>34304</v>
      </c>
      <c r="I175" s="101">
        <v>6.4</v>
      </c>
      <c r="J175" s="108">
        <f t="shared" si="17"/>
        <v>6.4000000000000001E-2</v>
      </c>
      <c r="L175">
        <f t="shared" si="18"/>
        <v>1993</v>
      </c>
      <c r="M175" s="102">
        <v>34304</v>
      </c>
      <c r="O175" s="111"/>
      <c r="P175" s="111"/>
      <c r="Q175" s="111"/>
      <c r="R175" s="111"/>
      <c r="S175" s="111"/>
      <c r="T175">
        <f t="shared" si="19"/>
        <v>1993</v>
      </c>
      <c r="U175" s="102">
        <f t="shared" si="20"/>
        <v>34304</v>
      </c>
      <c r="V175" s="111">
        <v>6.93E-2</v>
      </c>
      <c r="W175" s="111"/>
      <c r="X175" s="111"/>
      <c r="Y175" s="111">
        <v>7.690000000000001E-2</v>
      </c>
      <c r="Z175" s="111"/>
    </row>
    <row r="176" spans="1:26" x14ac:dyDescent="0.25">
      <c r="A176">
        <f t="shared" si="14"/>
        <v>1994</v>
      </c>
      <c r="B176" s="102">
        <v>34335</v>
      </c>
      <c r="C176" s="101">
        <v>6.29</v>
      </c>
      <c r="D176" s="108">
        <f t="shared" si="15"/>
        <v>6.2899999999999998E-2</v>
      </c>
      <c r="G176">
        <f t="shared" si="16"/>
        <v>1994</v>
      </c>
      <c r="H176" s="102">
        <v>34335</v>
      </c>
      <c r="I176" s="101">
        <v>6.39</v>
      </c>
      <c r="J176" s="108">
        <f t="shared" si="17"/>
        <v>6.3899999999999998E-2</v>
      </c>
      <c r="L176">
        <f t="shared" si="18"/>
        <v>1994</v>
      </c>
      <c r="M176" s="102">
        <v>34335</v>
      </c>
      <c r="O176" s="111"/>
      <c r="P176" s="111"/>
      <c r="Q176" s="111"/>
      <c r="R176" s="111"/>
      <c r="S176" s="111"/>
      <c r="T176">
        <f t="shared" si="19"/>
        <v>1994</v>
      </c>
      <c r="U176" s="102">
        <f t="shared" si="20"/>
        <v>34335</v>
      </c>
      <c r="V176" s="111">
        <v>6.9199999999999998E-2</v>
      </c>
      <c r="W176" s="111"/>
      <c r="X176" s="111"/>
      <c r="Y176" s="111">
        <v>7.6499999999999999E-2</v>
      </c>
      <c r="Z176" s="111"/>
    </row>
    <row r="177" spans="1:26" x14ac:dyDescent="0.25">
      <c r="A177">
        <f t="shared" si="14"/>
        <v>1994</v>
      </c>
      <c r="B177" s="102">
        <v>34366</v>
      </c>
      <c r="C177" s="101">
        <v>6.49</v>
      </c>
      <c r="D177" s="108">
        <f t="shared" si="15"/>
        <v>6.4899999999999999E-2</v>
      </c>
      <c r="G177">
        <f t="shared" si="16"/>
        <v>1994</v>
      </c>
      <c r="H177" s="102">
        <v>34366</v>
      </c>
      <c r="I177" s="101">
        <v>6.57</v>
      </c>
      <c r="J177" s="108">
        <f t="shared" si="17"/>
        <v>6.5700000000000008E-2</v>
      </c>
      <c r="L177">
        <f t="shared" si="18"/>
        <v>1994</v>
      </c>
      <c r="M177" s="102">
        <v>34366</v>
      </c>
      <c r="O177" s="111"/>
      <c r="P177" s="111"/>
      <c r="Q177" s="111"/>
      <c r="R177" s="111"/>
      <c r="S177" s="111"/>
      <c r="T177">
        <f t="shared" si="19"/>
        <v>1994</v>
      </c>
      <c r="U177" s="102">
        <f t="shared" si="20"/>
        <v>34366</v>
      </c>
      <c r="V177" s="111">
        <v>7.0800000000000002E-2</v>
      </c>
      <c r="W177" s="111"/>
      <c r="X177" s="111"/>
      <c r="Y177" s="111">
        <v>7.7600000000000002E-2</v>
      </c>
      <c r="Z177" s="111"/>
    </row>
    <row r="178" spans="1:26" x14ac:dyDescent="0.25">
      <c r="A178">
        <f t="shared" si="14"/>
        <v>1994</v>
      </c>
      <c r="B178" s="102">
        <v>34394</v>
      </c>
      <c r="C178" s="101">
        <v>6.91</v>
      </c>
      <c r="D178" s="108">
        <f t="shared" si="15"/>
        <v>6.9099999999999995E-2</v>
      </c>
      <c r="G178">
        <f t="shared" si="16"/>
        <v>1994</v>
      </c>
      <c r="H178" s="102">
        <v>34394</v>
      </c>
      <c r="I178" s="101">
        <v>7</v>
      </c>
      <c r="J178" s="108">
        <f t="shared" si="17"/>
        <v>7.0000000000000007E-2</v>
      </c>
      <c r="L178">
        <f t="shared" si="18"/>
        <v>1994</v>
      </c>
      <c r="M178" s="102">
        <v>34394</v>
      </c>
      <c r="O178" s="111"/>
      <c r="P178" s="111"/>
      <c r="Q178" s="111"/>
      <c r="R178" s="111"/>
      <c r="S178" s="111"/>
      <c r="T178">
        <f t="shared" si="19"/>
        <v>1994</v>
      </c>
      <c r="U178" s="102">
        <f t="shared" si="20"/>
        <v>34394</v>
      </c>
      <c r="V178" s="111">
        <v>7.4800000000000005E-2</v>
      </c>
      <c r="W178" s="111"/>
      <c r="X178" s="111"/>
      <c r="Y178" s="111">
        <v>8.1300000000000011E-2</v>
      </c>
      <c r="Z178" s="111"/>
    </row>
    <row r="179" spans="1:26" x14ac:dyDescent="0.25">
      <c r="A179">
        <f t="shared" si="14"/>
        <v>1994</v>
      </c>
      <c r="B179" s="102">
        <v>34425</v>
      </c>
      <c r="C179" s="101">
        <v>7.27</v>
      </c>
      <c r="D179" s="108">
        <f t="shared" si="15"/>
        <v>7.2700000000000001E-2</v>
      </c>
      <c r="G179">
        <f t="shared" si="16"/>
        <v>1994</v>
      </c>
      <c r="H179" s="102">
        <v>34425</v>
      </c>
      <c r="I179" s="101">
        <v>7.4</v>
      </c>
      <c r="J179" s="108">
        <f t="shared" si="17"/>
        <v>7.400000000000001E-2</v>
      </c>
      <c r="L179">
        <f t="shared" si="18"/>
        <v>1994</v>
      </c>
      <c r="M179" s="102">
        <v>34425</v>
      </c>
      <c r="O179" s="111"/>
      <c r="P179" s="111"/>
      <c r="Q179" s="111"/>
      <c r="R179" s="111"/>
      <c r="S179" s="111"/>
      <c r="T179">
        <f t="shared" si="19"/>
        <v>1994</v>
      </c>
      <c r="U179" s="102">
        <f t="shared" si="20"/>
        <v>34425</v>
      </c>
      <c r="V179" s="111">
        <v>7.8799999999999995E-2</v>
      </c>
      <c r="W179" s="111"/>
      <c r="X179" s="111"/>
      <c r="Y179" s="111">
        <v>8.5199999999999998E-2</v>
      </c>
      <c r="Z179" s="111"/>
    </row>
    <row r="180" spans="1:26" x14ac:dyDescent="0.25">
      <c r="A180">
        <f t="shared" si="14"/>
        <v>1994</v>
      </c>
      <c r="B180" s="102">
        <v>34455</v>
      </c>
      <c r="C180" s="101">
        <v>7.41</v>
      </c>
      <c r="D180" s="108">
        <f t="shared" si="15"/>
        <v>7.4099999999999999E-2</v>
      </c>
      <c r="G180">
        <f t="shared" si="16"/>
        <v>1994</v>
      </c>
      <c r="H180" s="102">
        <v>34455</v>
      </c>
      <c r="I180" s="101">
        <v>7.54</v>
      </c>
      <c r="J180" s="108">
        <f t="shared" si="17"/>
        <v>7.5399999999999995E-2</v>
      </c>
      <c r="L180">
        <f t="shared" si="18"/>
        <v>1994</v>
      </c>
      <c r="M180" s="102">
        <v>34455</v>
      </c>
      <c r="O180" s="111"/>
      <c r="P180" s="111"/>
      <c r="Q180" s="111"/>
      <c r="R180" s="111"/>
      <c r="S180" s="111"/>
      <c r="T180">
        <f t="shared" si="19"/>
        <v>1994</v>
      </c>
      <c r="U180" s="102">
        <f t="shared" si="20"/>
        <v>34455</v>
      </c>
      <c r="V180" s="111">
        <v>7.9899999999999999E-2</v>
      </c>
      <c r="W180" s="111"/>
      <c r="X180" s="111"/>
      <c r="Y180" s="111">
        <v>8.6199999999999999E-2</v>
      </c>
      <c r="Z180" s="111"/>
    </row>
    <row r="181" spans="1:26" x14ac:dyDescent="0.25">
      <c r="A181">
        <f t="shared" si="14"/>
        <v>1994</v>
      </c>
      <c r="B181" s="102">
        <v>34486</v>
      </c>
      <c r="C181" s="101">
        <v>7.4</v>
      </c>
      <c r="D181" s="108">
        <f t="shared" si="15"/>
        <v>7.400000000000001E-2</v>
      </c>
      <c r="G181">
        <f t="shared" si="16"/>
        <v>1994</v>
      </c>
      <c r="H181" s="102">
        <v>34486</v>
      </c>
      <c r="I181" s="101">
        <v>7.51</v>
      </c>
      <c r="J181" s="108">
        <f t="shared" si="17"/>
        <v>7.51E-2</v>
      </c>
      <c r="L181">
        <f t="shared" si="18"/>
        <v>1994</v>
      </c>
      <c r="M181" s="102">
        <v>34486</v>
      </c>
      <c r="O181" s="111"/>
      <c r="P181" s="111"/>
      <c r="Q181" s="111"/>
      <c r="R181" s="111"/>
      <c r="S181" s="111"/>
      <c r="T181">
        <f t="shared" si="19"/>
        <v>1994</v>
      </c>
      <c r="U181" s="102">
        <f t="shared" si="20"/>
        <v>34486</v>
      </c>
      <c r="V181" s="111">
        <v>7.9699999999999993E-2</v>
      </c>
      <c r="W181" s="111"/>
      <c r="X181" s="111"/>
      <c r="Y181" s="111">
        <v>8.6500000000000007E-2</v>
      </c>
      <c r="Z181" s="111"/>
    </row>
    <row r="182" spans="1:26" x14ac:dyDescent="0.25">
      <c r="A182">
        <f t="shared" si="14"/>
        <v>1994</v>
      </c>
      <c r="B182" s="102">
        <v>34516</v>
      </c>
      <c r="C182" s="101">
        <v>7.58</v>
      </c>
      <c r="D182" s="108">
        <f t="shared" si="15"/>
        <v>7.5800000000000006E-2</v>
      </c>
      <c r="G182">
        <f t="shared" si="16"/>
        <v>1994</v>
      </c>
      <c r="H182" s="102">
        <v>34516</v>
      </c>
      <c r="I182" s="101">
        <v>7.67</v>
      </c>
      <c r="J182" s="108">
        <f t="shared" si="17"/>
        <v>7.6700000000000004E-2</v>
      </c>
      <c r="L182">
        <f t="shared" si="18"/>
        <v>1994</v>
      </c>
      <c r="M182" s="102">
        <v>34516</v>
      </c>
      <c r="O182" s="111"/>
      <c r="P182" s="111"/>
      <c r="Q182" s="111"/>
      <c r="R182" s="111"/>
      <c r="S182" s="111"/>
      <c r="T182">
        <f t="shared" si="19"/>
        <v>1994</v>
      </c>
      <c r="U182" s="102">
        <f t="shared" si="20"/>
        <v>34516</v>
      </c>
      <c r="V182" s="111">
        <v>8.1099999999999992E-2</v>
      </c>
      <c r="W182" s="111"/>
      <c r="X182" s="111"/>
      <c r="Y182" s="111">
        <v>8.8000000000000009E-2</v>
      </c>
      <c r="Z182" s="111"/>
    </row>
    <row r="183" spans="1:26" x14ac:dyDescent="0.25">
      <c r="A183">
        <f t="shared" si="14"/>
        <v>1994</v>
      </c>
      <c r="B183" s="102">
        <v>34547</v>
      </c>
      <c r="C183" s="101">
        <v>7.49</v>
      </c>
      <c r="D183" s="108">
        <f t="shared" si="15"/>
        <v>7.4900000000000008E-2</v>
      </c>
      <c r="G183">
        <f t="shared" si="16"/>
        <v>1994</v>
      </c>
      <c r="H183" s="102">
        <v>34547</v>
      </c>
      <c r="I183" s="101">
        <v>7.62</v>
      </c>
      <c r="J183" s="108">
        <f t="shared" si="17"/>
        <v>7.6200000000000004E-2</v>
      </c>
      <c r="L183">
        <f t="shared" si="18"/>
        <v>1994</v>
      </c>
      <c r="M183" s="102">
        <v>34547</v>
      </c>
      <c r="O183" s="111"/>
      <c r="P183" s="111"/>
      <c r="Q183" s="111"/>
      <c r="R183" s="111"/>
      <c r="S183" s="111"/>
      <c r="T183">
        <f t="shared" si="19"/>
        <v>1994</v>
      </c>
      <c r="U183" s="102">
        <f t="shared" si="20"/>
        <v>34547</v>
      </c>
      <c r="V183" s="111">
        <v>8.0700000000000008E-2</v>
      </c>
      <c r="W183" s="111"/>
      <c r="X183" s="111"/>
      <c r="Y183" s="111">
        <v>8.7400000000000005E-2</v>
      </c>
      <c r="Z183" s="111"/>
    </row>
    <row r="184" spans="1:26" x14ac:dyDescent="0.25">
      <c r="A184">
        <f t="shared" si="14"/>
        <v>1994</v>
      </c>
      <c r="B184" s="102">
        <v>34578</v>
      </c>
      <c r="C184" s="101">
        <v>7.71</v>
      </c>
      <c r="D184" s="108">
        <f t="shared" si="15"/>
        <v>7.7100000000000002E-2</v>
      </c>
      <c r="G184">
        <f t="shared" si="16"/>
        <v>1994</v>
      </c>
      <c r="H184" s="102">
        <v>34578</v>
      </c>
      <c r="I184" s="101">
        <v>7.87</v>
      </c>
      <c r="J184" s="108">
        <f t="shared" si="17"/>
        <v>7.8700000000000006E-2</v>
      </c>
      <c r="L184">
        <f t="shared" si="18"/>
        <v>1994</v>
      </c>
      <c r="M184" s="102">
        <v>34578</v>
      </c>
      <c r="O184" s="111"/>
      <c r="P184" s="111"/>
      <c r="Q184" s="111"/>
      <c r="R184" s="111"/>
      <c r="S184" s="111"/>
      <c r="T184">
        <f t="shared" si="19"/>
        <v>1994</v>
      </c>
      <c r="U184" s="102">
        <f t="shared" si="20"/>
        <v>34578</v>
      </c>
      <c r="V184" s="111">
        <v>8.3400000000000002E-2</v>
      </c>
      <c r="W184" s="111"/>
      <c r="X184" s="111"/>
      <c r="Y184" s="111">
        <v>8.9800000000000005E-2</v>
      </c>
      <c r="Z184" s="111"/>
    </row>
    <row r="185" spans="1:26" x14ac:dyDescent="0.25">
      <c r="A185">
        <f t="shared" si="14"/>
        <v>1994</v>
      </c>
      <c r="B185" s="102">
        <v>34608</v>
      </c>
      <c r="C185" s="101">
        <v>7.94</v>
      </c>
      <c r="D185" s="108">
        <f t="shared" si="15"/>
        <v>7.9399999999999998E-2</v>
      </c>
      <c r="G185">
        <f t="shared" si="16"/>
        <v>1994</v>
      </c>
      <c r="H185" s="102">
        <v>34608</v>
      </c>
      <c r="I185" s="101">
        <v>8.08</v>
      </c>
      <c r="J185" s="108">
        <f t="shared" si="17"/>
        <v>8.0799999999999997E-2</v>
      </c>
      <c r="L185">
        <f t="shared" si="18"/>
        <v>1994</v>
      </c>
      <c r="M185" s="102">
        <v>34608</v>
      </c>
      <c r="O185" s="111"/>
      <c r="P185" s="111"/>
      <c r="Q185" s="111"/>
      <c r="R185" s="111"/>
      <c r="S185" s="111"/>
      <c r="T185">
        <f t="shared" si="19"/>
        <v>1994</v>
      </c>
      <c r="U185" s="102">
        <f t="shared" si="20"/>
        <v>34608</v>
      </c>
      <c r="V185" s="111">
        <v>8.5699999999999998E-2</v>
      </c>
      <c r="W185" s="111"/>
      <c r="X185" s="111"/>
      <c r="Y185" s="111">
        <v>9.1999999999999998E-2</v>
      </c>
      <c r="Z185" s="111"/>
    </row>
    <row r="186" spans="1:26" x14ac:dyDescent="0.25">
      <c r="A186">
        <f t="shared" si="14"/>
        <v>1994</v>
      </c>
      <c r="B186" s="102">
        <v>34639</v>
      </c>
      <c r="C186" s="101">
        <v>8.08</v>
      </c>
      <c r="D186" s="108">
        <f t="shared" si="15"/>
        <v>8.0799999999999997E-2</v>
      </c>
      <c r="G186">
        <f t="shared" si="16"/>
        <v>1994</v>
      </c>
      <c r="H186" s="102">
        <v>34639</v>
      </c>
      <c r="I186" s="101">
        <v>8.1999999999999993</v>
      </c>
      <c r="J186" s="108">
        <f t="shared" si="17"/>
        <v>8.199999999999999E-2</v>
      </c>
      <c r="L186">
        <f t="shared" si="18"/>
        <v>1994</v>
      </c>
      <c r="M186" s="102">
        <v>34639</v>
      </c>
      <c r="O186" s="111"/>
      <c r="P186" s="111"/>
      <c r="Q186" s="111"/>
      <c r="R186" s="111"/>
      <c r="S186" s="111"/>
      <c r="T186">
        <f t="shared" si="19"/>
        <v>1994</v>
      </c>
      <c r="U186" s="102">
        <f t="shared" si="20"/>
        <v>34639</v>
      </c>
      <c r="V186" s="111">
        <v>8.6800000000000002E-2</v>
      </c>
      <c r="W186" s="111"/>
      <c r="X186" s="111"/>
      <c r="Y186" s="111">
        <v>9.3200000000000005E-2</v>
      </c>
      <c r="Z186" s="111"/>
    </row>
    <row r="187" spans="1:26" x14ac:dyDescent="0.25">
      <c r="A187">
        <f t="shared" si="14"/>
        <v>1994</v>
      </c>
      <c r="B187" s="102">
        <v>34669</v>
      </c>
      <c r="C187" s="101">
        <v>7.87</v>
      </c>
      <c r="D187" s="108">
        <f t="shared" si="15"/>
        <v>7.8700000000000006E-2</v>
      </c>
      <c r="G187">
        <f t="shared" si="16"/>
        <v>1994</v>
      </c>
      <c r="H187" s="102">
        <v>34669</v>
      </c>
      <c r="I187" s="101">
        <v>7.99</v>
      </c>
      <c r="J187" s="108">
        <f t="shared" si="17"/>
        <v>7.9899999999999999E-2</v>
      </c>
      <c r="L187">
        <f t="shared" si="18"/>
        <v>1994</v>
      </c>
      <c r="M187" s="102">
        <v>34669</v>
      </c>
      <c r="O187" s="111"/>
      <c r="P187" s="111"/>
      <c r="Q187" s="111"/>
      <c r="R187" s="111"/>
      <c r="S187" s="111"/>
      <c r="T187">
        <f t="shared" si="19"/>
        <v>1994</v>
      </c>
      <c r="U187" s="102">
        <f t="shared" si="20"/>
        <v>34669</v>
      </c>
      <c r="V187" s="111">
        <v>8.4600000000000009E-2</v>
      </c>
      <c r="W187" s="111"/>
      <c r="X187" s="111"/>
      <c r="Y187" s="111">
        <v>9.0999999999999998E-2</v>
      </c>
      <c r="Z187" s="111"/>
    </row>
    <row r="188" spans="1:26" x14ac:dyDescent="0.25">
      <c r="A188">
        <f t="shared" si="14"/>
        <v>1995</v>
      </c>
      <c r="B188" s="102">
        <v>34700</v>
      </c>
      <c r="C188" s="101">
        <v>7.85</v>
      </c>
      <c r="D188" s="108">
        <f t="shared" si="15"/>
        <v>7.85E-2</v>
      </c>
      <c r="G188">
        <f t="shared" si="16"/>
        <v>1995</v>
      </c>
      <c r="H188" s="102">
        <v>34700</v>
      </c>
      <c r="I188" s="101">
        <v>7.97</v>
      </c>
      <c r="J188" s="108">
        <f t="shared" si="17"/>
        <v>7.9699999999999993E-2</v>
      </c>
      <c r="L188">
        <f t="shared" si="18"/>
        <v>1995</v>
      </c>
      <c r="M188" s="102">
        <v>34700</v>
      </c>
      <c r="O188" s="111"/>
      <c r="P188" s="111"/>
      <c r="Q188" s="111"/>
      <c r="R188" s="111"/>
      <c r="S188" s="111"/>
      <c r="T188">
        <f t="shared" si="19"/>
        <v>1995</v>
      </c>
      <c r="U188" s="102">
        <f t="shared" si="20"/>
        <v>34700</v>
      </c>
      <c r="V188" s="111">
        <v>8.4600000000000009E-2</v>
      </c>
      <c r="W188" s="111"/>
      <c r="X188" s="111"/>
      <c r="Y188" s="111">
        <v>9.0800000000000006E-2</v>
      </c>
      <c r="Z188" s="111"/>
    </row>
    <row r="189" spans="1:26" x14ac:dyDescent="0.25">
      <c r="A189">
        <f t="shared" si="14"/>
        <v>1995</v>
      </c>
      <c r="B189" s="102">
        <v>34731</v>
      </c>
      <c r="C189" s="101">
        <v>7.61</v>
      </c>
      <c r="D189" s="108">
        <f t="shared" si="15"/>
        <v>7.6100000000000001E-2</v>
      </c>
      <c r="G189">
        <f t="shared" si="16"/>
        <v>1995</v>
      </c>
      <c r="H189" s="102">
        <v>34731</v>
      </c>
      <c r="I189" s="101">
        <v>7.73</v>
      </c>
      <c r="J189" s="108">
        <f t="shared" si="17"/>
        <v>7.7300000000000008E-2</v>
      </c>
      <c r="L189">
        <f t="shared" si="18"/>
        <v>1995</v>
      </c>
      <c r="M189" s="102">
        <v>34731</v>
      </c>
      <c r="O189" s="111"/>
      <c r="P189" s="111"/>
      <c r="Q189" s="111"/>
      <c r="R189" s="111"/>
      <c r="S189" s="111"/>
      <c r="T189">
        <f t="shared" si="19"/>
        <v>1995</v>
      </c>
      <c r="U189" s="102">
        <f t="shared" si="20"/>
        <v>34731</v>
      </c>
      <c r="V189" s="111">
        <v>8.2599999999999993E-2</v>
      </c>
      <c r="W189" s="111"/>
      <c r="X189" s="111"/>
      <c r="Y189" s="111">
        <v>8.8499999999999995E-2</v>
      </c>
      <c r="Z189" s="111"/>
    </row>
    <row r="190" spans="1:26" x14ac:dyDescent="0.25">
      <c r="A190">
        <f t="shared" si="14"/>
        <v>1995</v>
      </c>
      <c r="B190" s="102">
        <v>34759</v>
      </c>
      <c r="C190" s="101">
        <v>7.45</v>
      </c>
      <c r="D190" s="108">
        <f t="shared" si="15"/>
        <v>7.4499999999999997E-2</v>
      </c>
      <c r="G190">
        <f t="shared" si="16"/>
        <v>1995</v>
      </c>
      <c r="H190" s="102">
        <v>34759</v>
      </c>
      <c r="I190" s="101">
        <v>7.57</v>
      </c>
      <c r="J190" s="108">
        <f t="shared" si="17"/>
        <v>7.5700000000000003E-2</v>
      </c>
      <c r="L190">
        <f t="shared" si="18"/>
        <v>1995</v>
      </c>
      <c r="M190" s="102">
        <v>34759</v>
      </c>
      <c r="O190" s="111"/>
      <c r="P190" s="111"/>
      <c r="Q190" s="111"/>
      <c r="R190" s="111"/>
      <c r="S190" s="111"/>
      <c r="T190">
        <f t="shared" si="19"/>
        <v>1995</v>
      </c>
      <c r="U190" s="102">
        <f t="shared" si="20"/>
        <v>34759</v>
      </c>
      <c r="V190" s="111">
        <v>8.1199999999999994E-2</v>
      </c>
      <c r="W190" s="111"/>
      <c r="X190" s="111"/>
      <c r="Y190" s="111">
        <v>8.6999999999999994E-2</v>
      </c>
      <c r="Z190" s="111"/>
    </row>
    <row r="191" spans="1:26" x14ac:dyDescent="0.25">
      <c r="A191">
        <f t="shared" si="14"/>
        <v>1995</v>
      </c>
      <c r="B191" s="102">
        <v>34790</v>
      </c>
      <c r="C191" s="101">
        <v>7.36</v>
      </c>
      <c r="D191" s="108">
        <f t="shared" si="15"/>
        <v>7.3599999999999999E-2</v>
      </c>
      <c r="G191">
        <f t="shared" si="16"/>
        <v>1995</v>
      </c>
      <c r="H191" s="102">
        <v>34790</v>
      </c>
      <c r="I191" s="101">
        <v>7.45</v>
      </c>
      <c r="J191" s="108">
        <f t="shared" si="17"/>
        <v>7.4499999999999997E-2</v>
      </c>
      <c r="L191">
        <f t="shared" si="18"/>
        <v>1995</v>
      </c>
      <c r="M191" s="102">
        <v>34790</v>
      </c>
      <c r="O191" s="111"/>
      <c r="P191" s="111"/>
      <c r="Q191" s="111"/>
      <c r="R191" s="111"/>
      <c r="S191" s="111"/>
      <c r="T191">
        <f t="shared" si="19"/>
        <v>1995</v>
      </c>
      <c r="U191" s="102">
        <f t="shared" si="20"/>
        <v>34790</v>
      </c>
      <c r="V191" s="111">
        <v>8.0299999999999996E-2</v>
      </c>
      <c r="W191" s="111"/>
      <c r="X191" s="111"/>
      <c r="Y191" s="111">
        <v>8.5999999999999993E-2</v>
      </c>
      <c r="Z191" s="111"/>
    </row>
    <row r="192" spans="1:26" x14ac:dyDescent="0.25">
      <c r="A192">
        <f t="shared" si="14"/>
        <v>1995</v>
      </c>
      <c r="B192" s="102">
        <v>34820</v>
      </c>
      <c r="C192" s="101">
        <v>6.95</v>
      </c>
      <c r="D192" s="108">
        <f t="shared" si="15"/>
        <v>6.9500000000000006E-2</v>
      </c>
      <c r="G192">
        <f t="shared" si="16"/>
        <v>1995</v>
      </c>
      <c r="H192" s="102">
        <v>34820</v>
      </c>
      <c r="I192" s="101">
        <v>7.01</v>
      </c>
      <c r="J192" s="108">
        <f t="shared" si="17"/>
        <v>7.0099999999999996E-2</v>
      </c>
      <c r="L192">
        <f t="shared" si="18"/>
        <v>1995</v>
      </c>
      <c r="M192" s="102">
        <v>34820</v>
      </c>
      <c r="O192" s="111"/>
      <c r="P192" s="111"/>
      <c r="Q192" s="111"/>
      <c r="R192" s="111"/>
      <c r="S192" s="111"/>
      <c r="T192">
        <f t="shared" si="19"/>
        <v>1995</v>
      </c>
      <c r="U192" s="102">
        <f t="shared" si="20"/>
        <v>34820</v>
      </c>
      <c r="V192" s="111">
        <v>7.6499999999999999E-2</v>
      </c>
      <c r="W192" s="111"/>
      <c r="X192" s="111"/>
      <c r="Y192" s="111">
        <v>8.199999999999999E-2</v>
      </c>
      <c r="Z192" s="111"/>
    </row>
    <row r="193" spans="1:26" x14ac:dyDescent="0.25">
      <c r="A193">
        <f t="shared" si="14"/>
        <v>1995</v>
      </c>
      <c r="B193" s="102">
        <v>34851</v>
      </c>
      <c r="C193" s="101">
        <v>6.57</v>
      </c>
      <c r="D193" s="108">
        <f t="shared" si="15"/>
        <v>6.5700000000000008E-2</v>
      </c>
      <c r="G193">
        <f t="shared" si="16"/>
        <v>1995</v>
      </c>
      <c r="H193" s="102">
        <v>34851</v>
      </c>
      <c r="I193" s="101">
        <v>6.59</v>
      </c>
      <c r="J193" s="108">
        <f t="shared" si="17"/>
        <v>6.59E-2</v>
      </c>
      <c r="L193">
        <f t="shared" si="18"/>
        <v>1995</v>
      </c>
      <c r="M193" s="102">
        <v>34851</v>
      </c>
      <c r="O193" s="111"/>
      <c r="P193" s="111"/>
      <c r="Q193" s="111"/>
      <c r="R193" s="111"/>
      <c r="S193" s="111"/>
      <c r="T193">
        <f t="shared" si="19"/>
        <v>1995</v>
      </c>
      <c r="U193" s="102">
        <f t="shared" si="20"/>
        <v>34851</v>
      </c>
      <c r="V193" s="111">
        <v>7.2999999999999995E-2</v>
      </c>
      <c r="W193" s="111"/>
      <c r="X193" s="111"/>
      <c r="Y193" s="111">
        <v>7.9000000000000001E-2</v>
      </c>
      <c r="Z193" s="111"/>
    </row>
    <row r="194" spans="1:26" x14ac:dyDescent="0.25">
      <c r="A194">
        <f t="shared" si="14"/>
        <v>1995</v>
      </c>
      <c r="B194" s="102">
        <v>34881</v>
      </c>
      <c r="C194" s="101">
        <v>6.72</v>
      </c>
      <c r="D194" s="108">
        <f t="shared" si="15"/>
        <v>6.7199999999999996E-2</v>
      </c>
      <c r="G194">
        <f t="shared" si="16"/>
        <v>1995</v>
      </c>
      <c r="H194" s="102">
        <v>34881</v>
      </c>
      <c r="I194" s="101">
        <v>6.74</v>
      </c>
      <c r="J194" s="108">
        <f t="shared" si="17"/>
        <v>6.7400000000000002E-2</v>
      </c>
      <c r="L194">
        <f t="shared" si="18"/>
        <v>1995</v>
      </c>
      <c r="M194" s="102">
        <v>34881</v>
      </c>
      <c r="O194" s="111"/>
      <c r="P194" s="111"/>
      <c r="Q194" s="111"/>
      <c r="R194" s="111"/>
      <c r="S194" s="111"/>
      <c r="T194">
        <f t="shared" si="19"/>
        <v>1995</v>
      </c>
      <c r="U194" s="102">
        <f t="shared" si="20"/>
        <v>34881</v>
      </c>
      <c r="V194" s="111">
        <v>7.4099999999999999E-2</v>
      </c>
      <c r="W194" s="111"/>
      <c r="X194" s="111"/>
      <c r="Y194" s="111">
        <v>8.0399999999999985E-2</v>
      </c>
      <c r="Z194" s="111"/>
    </row>
    <row r="195" spans="1:26" x14ac:dyDescent="0.25">
      <c r="A195">
        <f t="shared" si="14"/>
        <v>1995</v>
      </c>
      <c r="B195" s="102">
        <v>34912</v>
      </c>
      <c r="C195" s="101">
        <v>6.86</v>
      </c>
      <c r="D195" s="108">
        <f t="shared" si="15"/>
        <v>6.8600000000000008E-2</v>
      </c>
      <c r="G195">
        <f t="shared" si="16"/>
        <v>1995</v>
      </c>
      <c r="H195" s="102">
        <v>34912</v>
      </c>
      <c r="I195" s="101">
        <v>6.92</v>
      </c>
      <c r="J195" s="108">
        <f t="shared" si="17"/>
        <v>6.9199999999999998E-2</v>
      </c>
      <c r="L195">
        <f t="shared" si="18"/>
        <v>1995</v>
      </c>
      <c r="M195" s="102">
        <v>34912</v>
      </c>
      <c r="O195" s="111"/>
      <c r="P195" s="111"/>
      <c r="Q195" s="111"/>
      <c r="R195" s="111"/>
      <c r="S195" s="111"/>
      <c r="T195">
        <f t="shared" si="19"/>
        <v>1995</v>
      </c>
      <c r="U195" s="102">
        <f t="shared" si="20"/>
        <v>34912</v>
      </c>
      <c r="V195" s="111">
        <v>7.5700000000000003E-2</v>
      </c>
      <c r="W195" s="111"/>
      <c r="X195" s="111"/>
      <c r="Y195" s="111">
        <v>8.1900000000000001E-2</v>
      </c>
      <c r="Z195" s="111"/>
    </row>
    <row r="196" spans="1:26" x14ac:dyDescent="0.25">
      <c r="A196">
        <f t="shared" si="14"/>
        <v>1995</v>
      </c>
      <c r="B196" s="102">
        <v>34943</v>
      </c>
      <c r="C196" s="101">
        <v>6.55</v>
      </c>
      <c r="D196" s="108">
        <f t="shared" si="15"/>
        <v>6.5500000000000003E-2</v>
      </c>
      <c r="G196">
        <f t="shared" si="16"/>
        <v>1995</v>
      </c>
      <c r="H196" s="102">
        <v>34943</v>
      </c>
      <c r="I196" s="101">
        <v>6.65</v>
      </c>
      <c r="J196" s="108">
        <f t="shared" si="17"/>
        <v>6.6500000000000004E-2</v>
      </c>
      <c r="L196">
        <f t="shared" si="18"/>
        <v>1995</v>
      </c>
      <c r="M196" s="102">
        <v>34943</v>
      </c>
      <c r="O196" s="111"/>
      <c r="P196" s="111"/>
      <c r="Q196" s="111"/>
      <c r="R196" s="111"/>
      <c r="S196" s="111"/>
      <c r="T196">
        <f t="shared" si="19"/>
        <v>1995</v>
      </c>
      <c r="U196" s="102">
        <f t="shared" si="20"/>
        <v>34943</v>
      </c>
      <c r="V196" s="111">
        <v>7.3200000000000001E-2</v>
      </c>
      <c r="W196" s="111"/>
      <c r="X196" s="111"/>
      <c r="Y196" s="111">
        <v>7.9299999999999995E-2</v>
      </c>
      <c r="Z196" s="111"/>
    </row>
    <row r="197" spans="1:26" x14ac:dyDescent="0.25">
      <c r="A197">
        <f t="shared" si="14"/>
        <v>1995</v>
      </c>
      <c r="B197" s="102">
        <v>34973</v>
      </c>
      <c r="C197" s="101">
        <v>6.37</v>
      </c>
      <c r="D197" s="108">
        <f t="shared" si="15"/>
        <v>6.3700000000000007E-2</v>
      </c>
      <c r="G197">
        <f t="shared" si="16"/>
        <v>1995</v>
      </c>
      <c r="H197" s="102">
        <v>34973</v>
      </c>
      <c r="I197" s="101">
        <v>6.45</v>
      </c>
      <c r="J197" s="108">
        <f t="shared" si="17"/>
        <v>6.4500000000000002E-2</v>
      </c>
      <c r="L197">
        <f t="shared" si="18"/>
        <v>1995</v>
      </c>
      <c r="M197" s="102">
        <v>34973</v>
      </c>
      <c r="O197" s="111"/>
      <c r="P197" s="111"/>
      <c r="Q197" s="111"/>
      <c r="R197" s="111"/>
      <c r="S197" s="111"/>
      <c r="T197">
        <f t="shared" si="19"/>
        <v>1995</v>
      </c>
      <c r="U197" s="102">
        <f t="shared" si="20"/>
        <v>34973</v>
      </c>
      <c r="V197" s="111">
        <v>7.1199999999999999E-2</v>
      </c>
      <c r="W197" s="111"/>
      <c r="X197" s="111"/>
      <c r="Y197" s="111">
        <v>7.7499999999999999E-2</v>
      </c>
      <c r="Z197" s="111"/>
    </row>
    <row r="198" spans="1:26" x14ac:dyDescent="0.25">
      <c r="A198">
        <f t="shared" si="14"/>
        <v>1995</v>
      </c>
      <c r="B198" s="102">
        <v>35004</v>
      </c>
      <c r="C198" s="101">
        <v>6.26</v>
      </c>
      <c r="D198" s="108">
        <f t="shared" si="15"/>
        <v>6.2600000000000003E-2</v>
      </c>
      <c r="G198">
        <f t="shared" si="16"/>
        <v>1995</v>
      </c>
      <c r="H198" s="102">
        <v>35004</v>
      </c>
      <c r="I198" s="101">
        <v>6.33</v>
      </c>
      <c r="J198" s="108">
        <f t="shared" si="17"/>
        <v>6.3299999999999995E-2</v>
      </c>
      <c r="L198">
        <f t="shared" si="18"/>
        <v>1995</v>
      </c>
      <c r="M198" s="102">
        <v>35004</v>
      </c>
      <c r="O198" s="111"/>
      <c r="P198" s="111"/>
      <c r="Q198" s="111"/>
      <c r="R198" s="111"/>
      <c r="S198" s="111"/>
      <c r="T198">
        <f t="shared" si="19"/>
        <v>1995</v>
      </c>
      <c r="U198" s="102">
        <f t="shared" si="20"/>
        <v>35004</v>
      </c>
      <c r="V198" s="111">
        <v>7.0199999999999999E-2</v>
      </c>
      <c r="W198" s="111"/>
      <c r="X198" s="111"/>
      <c r="Y198" s="111">
        <v>7.6799999999999993E-2</v>
      </c>
      <c r="Z198" s="111"/>
    </row>
    <row r="199" spans="1:26" x14ac:dyDescent="0.25">
      <c r="A199">
        <f t="shared" si="14"/>
        <v>1995</v>
      </c>
      <c r="B199" s="102">
        <v>35034</v>
      </c>
      <c r="C199" s="101">
        <v>6.06</v>
      </c>
      <c r="D199" s="108">
        <f t="shared" si="15"/>
        <v>6.0599999999999994E-2</v>
      </c>
      <c r="G199">
        <f t="shared" si="16"/>
        <v>1995</v>
      </c>
      <c r="H199" s="102">
        <v>35034</v>
      </c>
      <c r="I199" s="101">
        <v>6.12</v>
      </c>
      <c r="J199" s="108">
        <f t="shared" si="17"/>
        <v>6.1200000000000004E-2</v>
      </c>
      <c r="L199">
        <f t="shared" si="18"/>
        <v>1995</v>
      </c>
      <c r="M199" s="102">
        <v>35034</v>
      </c>
      <c r="O199" s="111"/>
      <c r="P199" s="111"/>
      <c r="Q199" s="111"/>
      <c r="R199" s="111"/>
      <c r="S199" s="111"/>
      <c r="T199">
        <f t="shared" si="19"/>
        <v>1995</v>
      </c>
      <c r="U199" s="102">
        <f t="shared" si="20"/>
        <v>35034</v>
      </c>
      <c r="V199" s="111">
        <v>6.8199999999999997E-2</v>
      </c>
      <c r="W199" s="111"/>
      <c r="X199" s="111"/>
      <c r="Y199" s="111">
        <v>7.4900000000000008E-2</v>
      </c>
      <c r="Z199" s="111"/>
    </row>
    <row r="200" spans="1:26" x14ac:dyDescent="0.25">
      <c r="A200">
        <f t="shared" ref="A200:A263" si="21">YEAR(B200)</f>
        <v>1996</v>
      </c>
      <c r="B200" s="102">
        <v>35065</v>
      </c>
      <c r="C200" s="101">
        <v>6.05</v>
      </c>
      <c r="D200" s="108">
        <f t="shared" ref="D200:D263" si="22">IF(ISNUMBER(C200),C200/100,"")</f>
        <v>6.0499999999999998E-2</v>
      </c>
      <c r="G200">
        <f t="shared" ref="G200:G263" si="23">YEAR(H200)</f>
        <v>1996</v>
      </c>
      <c r="H200" s="102">
        <v>35065</v>
      </c>
      <c r="I200" s="101">
        <v>6.11</v>
      </c>
      <c r="J200" s="108">
        <f t="shared" ref="J200:J263" si="24">IF(ISNUMBER(I200),I200/100,"")</f>
        <v>6.1100000000000002E-2</v>
      </c>
      <c r="L200">
        <f t="shared" ref="L200:L263" si="25">TRUNC(YEAR(M200))</f>
        <v>1996</v>
      </c>
      <c r="M200" s="102">
        <v>35065</v>
      </c>
      <c r="O200" s="111"/>
      <c r="P200" s="111"/>
      <c r="Q200" s="111"/>
      <c r="R200" s="111"/>
      <c r="S200" s="111"/>
      <c r="T200">
        <f t="shared" ref="T200:T263" si="26">L200</f>
        <v>1996</v>
      </c>
      <c r="U200" s="102">
        <f t="shared" ref="U200:U263" si="27">M200</f>
        <v>35065</v>
      </c>
      <c r="V200" s="111">
        <v>6.8099999999999994E-2</v>
      </c>
      <c r="W200" s="111"/>
      <c r="X200" s="111"/>
      <c r="Y200" s="111">
        <v>7.4700000000000003E-2</v>
      </c>
      <c r="Z200" s="111"/>
    </row>
    <row r="201" spans="1:26" x14ac:dyDescent="0.25">
      <c r="A201">
        <f t="shared" si="21"/>
        <v>1996</v>
      </c>
      <c r="B201" s="102">
        <v>35096</v>
      </c>
      <c r="C201" s="101">
        <v>6.24</v>
      </c>
      <c r="D201" s="108">
        <f t="shared" si="22"/>
        <v>6.2400000000000004E-2</v>
      </c>
      <c r="G201">
        <f t="shared" si="23"/>
        <v>1996</v>
      </c>
      <c r="H201" s="102">
        <v>35096</v>
      </c>
      <c r="I201" s="101">
        <v>6.3</v>
      </c>
      <c r="J201" s="108">
        <f t="shared" si="24"/>
        <v>6.3E-2</v>
      </c>
      <c r="L201">
        <f t="shared" si="25"/>
        <v>1996</v>
      </c>
      <c r="M201" s="102">
        <v>35096</v>
      </c>
      <c r="O201" s="111"/>
      <c r="P201" s="111"/>
      <c r="Q201" s="111"/>
      <c r="R201" s="111"/>
      <c r="S201" s="111"/>
      <c r="T201">
        <f t="shared" si="26"/>
        <v>1996</v>
      </c>
      <c r="U201" s="102">
        <f t="shared" si="27"/>
        <v>35096</v>
      </c>
      <c r="V201" s="111">
        <v>6.9900000000000004E-2</v>
      </c>
      <c r="W201" s="111"/>
      <c r="X201" s="111"/>
      <c r="Y201" s="111">
        <v>7.6299999999999993E-2</v>
      </c>
      <c r="Z201" s="111"/>
    </row>
    <row r="202" spans="1:26" x14ac:dyDescent="0.25">
      <c r="A202">
        <f t="shared" si="21"/>
        <v>1996</v>
      </c>
      <c r="B202" s="102">
        <v>35125</v>
      </c>
      <c r="C202" s="101">
        <v>6.6</v>
      </c>
      <c r="D202" s="108">
        <f t="shared" si="22"/>
        <v>6.6000000000000003E-2</v>
      </c>
      <c r="G202">
        <f t="shared" si="23"/>
        <v>1996</v>
      </c>
      <c r="H202" s="102">
        <v>35125</v>
      </c>
      <c r="I202" s="101">
        <v>6.74</v>
      </c>
      <c r="J202" s="108">
        <f t="shared" si="24"/>
        <v>6.7400000000000002E-2</v>
      </c>
      <c r="L202">
        <f t="shared" si="25"/>
        <v>1996</v>
      </c>
      <c r="M202" s="102">
        <v>35125</v>
      </c>
      <c r="O202" s="111"/>
      <c r="P202" s="111"/>
      <c r="Q202" s="111"/>
      <c r="R202" s="111"/>
      <c r="S202" s="111"/>
      <c r="T202">
        <f t="shared" si="26"/>
        <v>1996</v>
      </c>
      <c r="U202" s="102">
        <f t="shared" si="27"/>
        <v>35125</v>
      </c>
      <c r="V202" s="111">
        <v>7.3499999999999996E-2</v>
      </c>
      <c r="W202" s="111"/>
      <c r="X202" s="111"/>
      <c r="Y202" s="111">
        <v>8.0299999999999996E-2</v>
      </c>
      <c r="Z202" s="111"/>
    </row>
    <row r="203" spans="1:26" x14ac:dyDescent="0.25">
      <c r="A203">
        <f t="shared" si="21"/>
        <v>1996</v>
      </c>
      <c r="B203" s="102">
        <v>35156</v>
      </c>
      <c r="C203" s="101">
        <v>6.79</v>
      </c>
      <c r="D203" s="108">
        <f t="shared" si="22"/>
        <v>6.7900000000000002E-2</v>
      </c>
      <c r="G203">
        <f t="shared" si="23"/>
        <v>1996</v>
      </c>
      <c r="H203" s="102">
        <v>35156</v>
      </c>
      <c r="I203" s="101">
        <v>6.98</v>
      </c>
      <c r="J203" s="108">
        <f t="shared" si="24"/>
        <v>6.9800000000000001E-2</v>
      </c>
      <c r="L203">
        <f t="shared" si="25"/>
        <v>1996</v>
      </c>
      <c r="M203" s="102">
        <v>35156</v>
      </c>
      <c r="O203" s="111"/>
      <c r="P203" s="111"/>
      <c r="Q203" s="111"/>
      <c r="R203" s="111"/>
      <c r="S203" s="111"/>
      <c r="T203">
        <f t="shared" si="26"/>
        <v>1996</v>
      </c>
      <c r="U203" s="102">
        <f t="shared" si="27"/>
        <v>35156</v>
      </c>
      <c r="V203" s="111">
        <v>7.4999999999999997E-2</v>
      </c>
      <c r="W203" s="111"/>
      <c r="X203" s="111"/>
      <c r="Y203" s="111">
        <v>8.1900000000000001E-2</v>
      </c>
      <c r="Z203" s="111"/>
    </row>
    <row r="204" spans="1:26" x14ac:dyDescent="0.25">
      <c r="A204">
        <f t="shared" si="21"/>
        <v>1996</v>
      </c>
      <c r="B204" s="102">
        <v>35186</v>
      </c>
      <c r="C204" s="101">
        <v>6.93</v>
      </c>
      <c r="D204" s="108">
        <f t="shared" si="22"/>
        <v>6.93E-2</v>
      </c>
      <c r="G204">
        <f t="shared" si="23"/>
        <v>1996</v>
      </c>
      <c r="H204" s="102">
        <v>35186</v>
      </c>
      <c r="I204" s="101">
        <v>7.11</v>
      </c>
      <c r="J204" s="108">
        <f t="shared" si="24"/>
        <v>7.1099999999999997E-2</v>
      </c>
      <c r="L204">
        <f t="shared" si="25"/>
        <v>1996</v>
      </c>
      <c r="M204" s="102">
        <v>35186</v>
      </c>
      <c r="O204" s="111"/>
      <c r="P204" s="111"/>
      <c r="Q204" s="111"/>
      <c r="R204" s="111"/>
      <c r="S204" s="111"/>
      <c r="T204">
        <f t="shared" si="26"/>
        <v>1996</v>
      </c>
      <c r="U204" s="102">
        <f t="shared" si="27"/>
        <v>35186</v>
      </c>
      <c r="V204" s="111">
        <v>7.6200000000000004E-2</v>
      </c>
      <c r="W204" s="111"/>
      <c r="X204" s="111"/>
      <c r="Y204" s="111">
        <v>8.3000000000000004E-2</v>
      </c>
      <c r="Z204" s="111"/>
    </row>
    <row r="205" spans="1:26" x14ac:dyDescent="0.25">
      <c r="A205">
        <f t="shared" si="21"/>
        <v>1996</v>
      </c>
      <c r="B205" s="102">
        <v>35217</v>
      </c>
      <c r="C205" s="101">
        <v>7.06</v>
      </c>
      <c r="D205" s="108">
        <f t="shared" si="22"/>
        <v>7.0599999999999996E-2</v>
      </c>
      <c r="G205">
        <f t="shared" si="23"/>
        <v>1996</v>
      </c>
      <c r="H205" s="102">
        <v>35217</v>
      </c>
      <c r="I205" s="101">
        <v>7.22</v>
      </c>
      <c r="J205" s="108">
        <f t="shared" si="24"/>
        <v>7.22E-2</v>
      </c>
      <c r="L205">
        <f t="shared" si="25"/>
        <v>1996</v>
      </c>
      <c r="M205" s="102">
        <v>35217</v>
      </c>
      <c r="O205" s="111"/>
      <c r="P205" s="111"/>
      <c r="Q205" s="111"/>
      <c r="R205" s="111"/>
      <c r="S205" s="111"/>
      <c r="T205">
        <f t="shared" si="26"/>
        <v>1996</v>
      </c>
      <c r="U205" s="102">
        <f t="shared" si="27"/>
        <v>35217</v>
      </c>
      <c r="V205" s="111">
        <v>7.7100000000000002E-2</v>
      </c>
      <c r="W205" s="111"/>
      <c r="X205" s="111"/>
      <c r="Y205" s="111">
        <v>8.4000000000000005E-2</v>
      </c>
      <c r="Z205" s="111"/>
    </row>
    <row r="206" spans="1:26" x14ac:dyDescent="0.25">
      <c r="A206">
        <f t="shared" si="21"/>
        <v>1996</v>
      </c>
      <c r="B206" s="102">
        <v>35247</v>
      </c>
      <c r="C206" s="101">
        <v>7.03</v>
      </c>
      <c r="D206" s="108">
        <f t="shared" si="22"/>
        <v>7.0300000000000001E-2</v>
      </c>
      <c r="G206">
        <f t="shared" si="23"/>
        <v>1996</v>
      </c>
      <c r="H206" s="102">
        <v>35247</v>
      </c>
      <c r="I206" s="101">
        <v>7.14</v>
      </c>
      <c r="J206" s="108">
        <f t="shared" si="24"/>
        <v>7.1399999999999991E-2</v>
      </c>
      <c r="L206">
        <f t="shared" si="25"/>
        <v>1996</v>
      </c>
      <c r="M206" s="102">
        <v>35247</v>
      </c>
      <c r="O206" s="111"/>
      <c r="P206" s="111"/>
      <c r="Q206" s="111"/>
      <c r="R206" s="111"/>
      <c r="S206" s="111"/>
      <c r="T206">
        <f t="shared" si="26"/>
        <v>1996</v>
      </c>
      <c r="U206" s="102">
        <f t="shared" si="27"/>
        <v>35247</v>
      </c>
      <c r="V206" s="111">
        <v>7.6499999999999999E-2</v>
      </c>
      <c r="W206" s="111"/>
      <c r="X206" s="111"/>
      <c r="Y206" s="111">
        <v>8.3499999999999991E-2</v>
      </c>
      <c r="Z206" s="111"/>
    </row>
    <row r="207" spans="1:26" x14ac:dyDescent="0.25">
      <c r="A207">
        <f t="shared" si="21"/>
        <v>1996</v>
      </c>
      <c r="B207" s="102">
        <v>35278</v>
      </c>
      <c r="C207" s="101">
        <v>6.84</v>
      </c>
      <c r="D207" s="108">
        <f t="shared" si="22"/>
        <v>6.8400000000000002E-2</v>
      </c>
      <c r="G207">
        <f t="shared" si="23"/>
        <v>1996</v>
      </c>
      <c r="H207" s="102">
        <v>35278</v>
      </c>
      <c r="I207" s="101">
        <v>6.97</v>
      </c>
      <c r="J207" s="108">
        <f t="shared" si="24"/>
        <v>6.9699999999999998E-2</v>
      </c>
      <c r="L207">
        <f t="shared" si="25"/>
        <v>1996</v>
      </c>
      <c r="M207" s="102">
        <v>35278</v>
      </c>
      <c r="O207" s="111"/>
      <c r="P207" s="111"/>
      <c r="Q207" s="111"/>
      <c r="R207" s="111"/>
      <c r="S207" s="111"/>
      <c r="T207">
        <f t="shared" si="26"/>
        <v>1996</v>
      </c>
      <c r="U207" s="102">
        <f t="shared" si="27"/>
        <v>35278</v>
      </c>
      <c r="V207" s="111">
        <v>7.46E-2</v>
      </c>
      <c r="W207" s="111"/>
      <c r="X207" s="111"/>
      <c r="Y207" s="111">
        <v>8.1799999999999998E-2</v>
      </c>
      <c r="Z207" s="111"/>
    </row>
    <row r="208" spans="1:26" x14ac:dyDescent="0.25">
      <c r="A208">
        <f t="shared" si="21"/>
        <v>1996</v>
      </c>
      <c r="B208" s="102">
        <v>35309</v>
      </c>
      <c r="C208" s="101">
        <v>7.03</v>
      </c>
      <c r="D208" s="108">
        <f t="shared" si="22"/>
        <v>7.0300000000000001E-2</v>
      </c>
      <c r="G208">
        <f t="shared" si="23"/>
        <v>1996</v>
      </c>
      <c r="H208" s="102">
        <v>35309</v>
      </c>
      <c r="I208" s="101">
        <v>7.17</v>
      </c>
      <c r="J208" s="108">
        <f t="shared" si="24"/>
        <v>7.17E-2</v>
      </c>
      <c r="L208">
        <f t="shared" si="25"/>
        <v>1996</v>
      </c>
      <c r="M208" s="102">
        <v>35309</v>
      </c>
      <c r="O208" s="111"/>
      <c r="P208" s="111"/>
      <c r="Q208" s="111"/>
      <c r="R208" s="111"/>
      <c r="S208" s="111"/>
      <c r="T208">
        <f t="shared" si="26"/>
        <v>1996</v>
      </c>
      <c r="U208" s="102">
        <f t="shared" si="27"/>
        <v>35309</v>
      </c>
      <c r="V208" s="111">
        <v>7.6600000000000001E-2</v>
      </c>
      <c r="W208" s="111"/>
      <c r="X208" s="111"/>
      <c r="Y208" s="111">
        <v>8.3499999999999991E-2</v>
      </c>
      <c r="Z208" s="111"/>
    </row>
    <row r="209" spans="1:26" x14ac:dyDescent="0.25">
      <c r="A209">
        <f t="shared" si="21"/>
        <v>1996</v>
      </c>
      <c r="B209" s="102">
        <v>35339</v>
      </c>
      <c r="C209" s="101">
        <v>6.81</v>
      </c>
      <c r="D209" s="108">
        <f t="shared" si="22"/>
        <v>6.8099999999999994E-2</v>
      </c>
      <c r="G209">
        <f t="shared" si="23"/>
        <v>1996</v>
      </c>
      <c r="H209" s="102">
        <v>35339</v>
      </c>
      <c r="I209" s="101">
        <v>6.9</v>
      </c>
      <c r="J209" s="108">
        <f t="shared" si="24"/>
        <v>6.9000000000000006E-2</v>
      </c>
      <c r="L209">
        <f t="shared" si="25"/>
        <v>1996</v>
      </c>
      <c r="M209" s="102">
        <v>35339</v>
      </c>
      <c r="O209" s="111"/>
      <c r="P209" s="111"/>
      <c r="Q209" s="111"/>
      <c r="R209" s="111"/>
      <c r="S209" s="111"/>
      <c r="T209">
        <f t="shared" si="26"/>
        <v>1996</v>
      </c>
      <c r="U209" s="102">
        <f t="shared" si="27"/>
        <v>35339</v>
      </c>
      <c r="V209" s="111">
        <v>7.3899999999999993E-2</v>
      </c>
      <c r="W209" s="111"/>
      <c r="X209" s="111"/>
      <c r="Y209" s="111">
        <v>8.0700000000000008E-2</v>
      </c>
      <c r="Z209" s="111"/>
    </row>
    <row r="210" spans="1:26" x14ac:dyDescent="0.25">
      <c r="A210">
        <f t="shared" si="21"/>
        <v>1996</v>
      </c>
      <c r="B210" s="102">
        <v>35370</v>
      </c>
      <c r="C210" s="101">
        <v>6.48</v>
      </c>
      <c r="D210" s="108">
        <f t="shared" si="22"/>
        <v>6.480000000000001E-2</v>
      </c>
      <c r="G210">
        <f t="shared" si="23"/>
        <v>1996</v>
      </c>
      <c r="H210" s="102">
        <v>35370</v>
      </c>
      <c r="I210" s="101">
        <v>6.58</v>
      </c>
      <c r="J210" s="108">
        <f t="shared" si="24"/>
        <v>6.5799999999999997E-2</v>
      </c>
      <c r="L210">
        <f t="shared" si="25"/>
        <v>1996</v>
      </c>
      <c r="M210" s="102">
        <v>35370</v>
      </c>
      <c r="O210" s="111"/>
      <c r="P210" s="111"/>
      <c r="Q210" s="111"/>
      <c r="R210" s="111"/>
      <c r="S210" s="111"/>
      <c r="T210">
        <f t="shared" si="26"/>
        <v>1996</v>
      </c>
      <c r="U210" s="102">
        <f t="shared" si="27"/>
        <v>35370</v>
      </c>
      <c r="V210" s="111">
        <v>7.0999999999999994E-2</v>
      </c>
      <c r="W210" s="111"/>
      <c r="X210" s="111"/>
      <c r="Y210" s="111">
        <v>7.7899999999999997E-2</v>
      </c>
      <c r="Z210" s="111"/>
    </row>
    <row r="211" spans="1:26" x14ac:dyDescent="0.25">
      <c r="A211">
        <f t="shared" si="21"/>
        <v>1996</v>
      </c>
      <c r="B211" s="102">
        <v>35400</v>
      </c>
      <c r="C211" s="101">
        <v>6.55</v>
      </c>
      <c r="D211" s="108">
        <f t="shared" si="22"/>
        <v>6.5500000000000003E-2</v>
      </c>
      <c r="G211">
        <f t="shared" si="23"/>
        <v>1996</v>
      </c>
      <c r="H211" s="102">
        <v>35400</v>
      </c>
      <c r="I211" s="101">
        <v>6.65</v>
      </c>
      <c r="J211" s="108">
        <f t="shared" si="24"/>
        <v>6.6500000000000004E-2</v>
      </c>
      <c r="L211">
        <f t="shared" si="25"/>
        <v>1996</v>
      </c>
      <c r="M211" s="102">
        <v>35400</v>
      </c>
      <c r="O211" s="111"/>
      <c r="P211" s="111"/>
      <c r="Q211" s="111"/>
      <c r="R211" s="111"/>
      <c r="S211" s="111"/>
      <c r="T211">
        <f t="shared" si="26"/>
        <v>1996</v>
      </c>
      <c r="U211" s="102">
        <f t="shared" si="27"/>
        <v>35400</v>
      </c>
      <c r="V211" s="111">
        <v>7.2000000000000008E-2</v>
      </c>
      <c r="W211" s="111"/>
      <c r="X211" s="111"/>
      <c r="Y211" s="111">
        <v>7.8899999999999998E-2</v>
      </c>
      <c r="Z211" s="111"/>
    </row>
    <row r="212" spans="1:26" x14ac:dyDescent="0.25">
      <c r="A212">
        <f t="shared" si="21"/>
        <v>1997</v>
      </c>
      <c r="B212" s="102">
        <v>35431</v>
      </c>
      <c r="C212" s="101">
        <v>6.83</v>
      </c>
      <c r="D212" s="108">
        <f t="shared" si="22"/>
        <v>6.83E-2</v>
      </c>
      <c r="G212">
        <f t="shared" si="23"/>
        <v>1997</v>
      </c>
      <c r="H212" s="102">
        <v>35431</v>
      </c>
      <c r="I212" s="101">
        <v>6.91</v>
      </c>
      <c r="J212" s="108">
        <f t="shared" si="24"/>
        <v>6.9099999999999995E-2</v>
      </c>
      <c r="L212">
        <f t="shared" si="25"/>
        <v>1997</v>
      </c>
      <c r="M212" s="102">
        <v>35431</v>
      </c>
      <c r="O212" s="111"/>
      <c r="P212" s="111"/>
      <c r="Q212" s="111"/>
      <c r="R212" s="111"/>
      <c r="S212" s="111"/>
      <c r="T212">
        <f t="shared" si="26"/>
        <v>1997</v>
      </c>
      <c r="U212" s="102">
        <f t="shared" si="27"/>
        <v>35431</v>
      </c>
      <c r="V212" s="111">
        <v>7.4200000000000002E-2</v>
      </c>
      <c r="W212" s="111"/>
      <c r="X212" s="111"/>
      <c r="Y212" s="111">
        <v>8.09E-2</v>
      </c>
      <c r="Z212" s="111"/>
    </row>
    <row r="213" spans="1:26" x14ac:dyDescent="0.25">
      <c r="A213">
        <f t="shared" si="21"/>
        <v>1997</v>
      </c>
      <c r="B213" s="102">
        <v>35462</v>
      </c>
      <c r="C213" s="101">
        <v>6.69</v>
      </c>
      <c r="D213" s="108">
        <f t="shared" si="22"/>
        <v>6.6900000000000001E-2</v>
      </c>
      <c r="G213">
        <f t="shared" si="23"/>
        <v>1997</v>
      </c>
      <c r="H213" s="102">
        <v>35462</v>
      </c>
      <c r="I213" s="101">
        <v>6.77</v>
      </c>
      <c r="J213" s="108">
        <f t="shared" si="24"/>
        <v>6.7699999999999996E-2</v>
      </c>
      <c r="L213">
        <f t="shared" si="25"/>
        <v>1997</v>
      </c>
      <c r="M213" s="102">
        <v>35462</v>
      </c>
      <c r="O213" s="111"/>
      <c r="P213" s="111"/>
      <c r="Q213" s="111"/>
      <c r="R213" s="111"/>
      <c r="S213" s="111"/>
      <c r="T213">
        <f t="shared" si="26"/>
        <v>1997</v>
      </c>
      <c r="U213" s="102">
        <f t="shared" si="27"/>
        <v>35462</v>
      </c>
      <c r="V213" s="111">
        <v>7.3099999999999998E-2</v>
      </c>
      <c r="W213" s="111"/>
      <c r="X213" s="111"/>
      <c r="Y213" s="111">
        <v>7.9399999999999998E-2</v>
      </c>
      <c r="Z213" s="111"/>
    </row>
    <row r="214" spans="1:26" x14ac:dyDescent="0.25">
      <c r="A214">
        <f t="shared" si="21"/>
        <v>1997</v>
      </c>
      <c r="B214" s="102">
        <v>35490</v>
      </c>
      <c r="C214" s="101">
        <v>6.93</v>
      </c>
      <c r="D214" s="108">
        <f t="shared" si="22"/>
        <v>6.93E-2</v>
      </c>
      <c r="G214">
        <f t="shared" si="23"/>
        <v>1997</v>
      </c>
      <c r="H214" s="102">
        <v>35490</v>
      </c>
      <c r="I214" s="101">
        <v>7.05</v>
      </c>
      <c r="J214" s="108">
        <f t="shared" si="24"/>
        <v>7.0499999999999993E-2</v>
      </c>
      <c r="L214">
        <f t="shared" si="25"/>
        <v>1997</v>
      </c>
      <c r="M214" s="102">
        <v>35490</v>
      </c>
      <c r="O214" s="111"/>
      <c r="P214" s="111"/>
      <c r="Q214" s="111"/>
      <c r="R214" s="111"/>
      <c r="S214" s="111"/>
      <c r="T214">
        <f t="shared" si="26"/>
        <v>1997</v>
      </c>
      <c r="U214" s="102">
        <f t="shared" si="27"/>
        <v>35490</v>
      </c>
      <c r="V214" s="111">
        <v>7.5499999999999998E-2</v>
      </c>
      <c r="W214" s="111"/>
      <c r="X214" s="111"/>
      <c r="Y214" s="111">
        <v>8.1799999999999998E-2</v>
      </c>
      <c r="Z214" s="111"/>
    </row>
    <row r="215" spans="1:26" x14ac:dyDescent="0.25">
      <c r="A215">
        <f t="shared" si="21"/>
        <v>1997</v>
      </c>
      <c r="B215" s="102">
        <v>35521</v>
      </c>
      <c r="C215" s="101">
        <v>7.09</v>
      </c>
      <c r="D215" s="108">
        <f t="shared" si="22"/>
        <v>7.0900000000000005E-2</v>
      </c>
      <c r="G215">
        <f t="shared" si="23"/>
        <v>1997</v>
      </c>
      <c r="H215" s="102">
        <v>35521</v>
      </c>
      <c r="I215" s="101">
        <v>7.2</v>
      </c>
      <c r="J215" s="108">
        <f t="shared" si="24"/>
        <v>7.2000000000000008E-2</v>
      </c>
      <c r="L215">
        <f t="shared" si="25"/>
        <v>1997</v>
      </c>
      <c r="M215" s="102">
        <v>35521</v>
      </c>
      <c r="O215" s="111"/>
      <c r="P215" s="111"/>
      <c r="Q215" s="111"/>
      <c r="R215" s="111"/>
      <c r="S215" s="111"/>
      <c r="T215">
        <f t="shared" si="26"/>
        <v>1997</v>
      </c>
      <c r="U215" s="102">
        <f t="shared" si="27"/>
        <v>35521</v>
      </c>
      <c r="V215" s="111">
        <v>7.7300000000000008E-2</v>
      </c>
      <c r="W215" s="111"/>
      <c r="X215" s="111"/>
      <c r="Y215" s="111">
        <v>8.3400000000000002E-2</v>
      </c>
      <c r="Z215" s="111"/>
    </row>
    <row r="216" spans="1:26" x14ac:dyDescent="0.25">
      <c r="A216">
        <f t="shared" si="21"/>
        <v>1997</v>
      </c>
      <c r="B216" s="102">
        <v>35551</v>
      </c>
      <c r="C216" s="101">
        <v>6.94</v>
      </c>
      <c r="D216" s="108">
        <f t="shared" si="22"/>
        <v>6.9400000000000003E-2</v>
      </c>
      <c r="G216">
        <f t="shared" si="23"/>
        <v>1997</v>
      </c>
      <c r="H216" s="102">
        <v>35551</v>
      </c>
      <c r="I216" s="101">
        <v>7.02</v>
      </c>
      <c r="J216" s="108">
        <f t="shared" si="24"/>
        <v>7.0199999999999999E-2</v>
      </c>
      <c r="L216">
        <f t="shared" si="25"/>
        <v>1997</v>
      </c>
      <c r="M216" s="102">
        <v>35551</v>
      </c>
      <c r="O216" s="111"/>
      <c r="P216" s="111"/>
      <c r="Q216" s="111"/>
      <c r="R216" s="111"/>
      <c r="S216" s="111"/>
      <c r="T216">
        <f t="shared" si="26"/>
        <v>1997</v>
      </c>
      <c r="U216" s="102">
        <f t="shared" si="27"/>
        <v>35551</v>
      </c>
      <c r="V216" s="111">
        <v>7.5800000000000006E-2</v>
      </c>
      <c r="W216" s="111"/>
      <c r="X216" s="111"/>
      <c r="Y216" s="111">
        <v>8.199999999999999E-2</v>
      </c>
      <c r="Z216" s="111"/>
    </row>
    <row r="217" spans="1:26" x14ac:dyDescent="0.25">
      <c r="A217">
        <f t="shared" si="21"/>
        <v>1997</v>
      </c>
      <c r="B217" s="102">
        <v>35582</v>
      </c>
      <c r="C217" s="101">
        <v>6.77</v>
      </c>
      <c r="D217" s="108">
        <f t="shared" si="22"/>
        <v>6.7699999999999996E-2</v>
      </c>
      <c r="G217">
        <f t="shared" si="23"/>
        <v>1997</v>
      </c>
      <c r="H217" s="102">
        <v>35582</v>
      </c>
      <c r="I217" s="101">
        <v>6.84</v>
      </c>
      <c r="J217" s="108">
        <f t="shared" si="24"/>
        <v>6.8400000000000002E-2</v>
      </c>
      <c r="L217">
        <f t="shared" si="25"/>
        <v>1997</v>
      </c>
      <c r="M217" s="102">
        <v>35582</v>
      </c>
      <c r="O217" s="111"/>
      <c r="P217" s="111"/>
      <c r="Q217" s="111"/>
      <c r="R217" s="111"/>
      <c r="S217" s="111"/>
      <c r="T217">
        <f t="shared" si="26"/>
        <v>1997</v>
      </c>
      <c r="U217" s="102">
        <f t="shared" si="27"/>
        <v>35582</v>
      </c>
      <c r="V217" s="111">
        <v>7.4099999999999999E-2</v>
      </c>
      <c r="W217" s="111"/>
      <c r="X217" s="111"/>
      <c r="Y217" s="111">
        <v>8.0199999999999994E-2</v>
      </c>
      <c r="Z217" s="111"/>
    </row>
    <row r="218" spans="1:26" x14ac:dyDescent="0.25">
      <c r="A218">
        <f t="shared" si="21"/>
        <v>1997</v>
      </c>
      <c r="B218" s="102">
        <v>35612</v>
      </c>
      <c r="C218" s="101">
        <v>6.51</v>
      </c>
      <c r="D218" s="108">
        <f t="shared" si="22"/>
        <v>6.5099999999999991E-2</v>
      </c>
      <c r="G218">
        <f t="shared" si="23"/>
        <v>1997</v>
      </c>
      <c r="H218" s="102">
        <v>35612</v>
      </c>
      <c r="I218" s="101">
        <v>6.56</v>
      </c>
      <c r="J218" s="108">
        <f t="shared" si="24"/>
        <v>6.5599999999999992E-2</v>
      </c>
      <c r="L218">
        <f t="shared" si="25"/>
        <v>1997</v>
      </c>
      <c r="M218" s="102">
        <v>35612</v>
      </c>
      <c r="O218" s="111"/>
      <c r="P218" s="111"/>
      <c r="Q218" s="111"/>
      <c r="R218" s="111"/>
      <c r="S218" s="111"/>
      <c r="T218">
        <f t="shared" si="26"/>
        <v>1997</v>
      </c>
      <c r="U218" s="102">
        <f t="shared" si="27"/>
        <v>35612</v>
      </c>
      <c r="V218" s="111">
        <v>7.1399999999999991E-2</v>
      </c>
      <c r="W218" s="111"/>
      <c r="X218" s="111"/>
      <c r="Y218" s="111">
        <v>7.7499999999999999E-2</v>
      </c>
      <c r="Z218" s="111"/>
    </row>
    <row r="219" spans="1:26" x14ac:dyDescent="0.25">
      <c r="A219">
        <f t="shared" si="21"/>
        <v>1997</v>
      </c>
      <c r="B219" s="102">
        <v>35643</v>
      </c>
      <c r="C219" s="101">
        <v>6.58</v>
      </c>
      <c r="D219" s="108">
        <f t="shared" si="22"/>
        <v>6.5799999999999997E-2</v>
      </c>
      <c r="G219">
        <f t="shared" si="23"/>
        <v>1997</v>
      </c>
      <c r="H219" s="102">
        <v>35643</v>
      </c>
      <c r="I219" s="101">
        <v>6.65</v>
      </c>
      <c r="J219" s="108">
        <f t="shared" si="24"/>
        <v>6.6500000000000004E-2</v>
      </c>
      <c r="L219">
        <f t="shared" si="25"/>
        <v>1997</v>
      </c>
      <c r="M219" s="102">
        <v>35643</v>
      </c>
      <c r="O219" s="111"/>
      <c r="P219" s="111"/>
      <c r="Q219" s="111"/>
      <c r="R219" s="111"/>
      <c r="S219" s="111"/>
      <c r="T219">
        <f t="shared" si="26"/>
        <v>1997</v>
      </c>
      <c r="U219" s="102">
        <f t="shared" si="27"/>
        <v>35643</v>
      </c>
      <c r="V219" s="111">
        <v>7.22E-2</v>
      </c>
      <c r="W219" s="111"/>
      <c r="X219" s="111"/>
      <c r="Y219" s="111">
        <v>7.8200000000000006E-2</v>
      </c>
      <c r="Z219" s="111"/>
    </row>
    <row r="220" spans="1:26" x14ac:dyDescent="0.25">
      <c r="A220">
        <f t="shared" si="21"/>
        <v>1997</v>
      </c>
      <c r="B220" s="102">
        <v>35674</v>
      </c>
      <c r="C220" s="101">
        <v>6.5</v>
      </c>
      <c r="D220" s="108">
        <f t="shared" si="22"/>
        <v>6.5000000000000002E-2</v>
      </c>
      <c r="G220">
        <f t="shared" si="23"/>
        <v>1997</v>
      </c>
      <c r="H220" s="102">
        <v>35674</v>
      </c>
      <c r="I220" s="101">
        <v>6.56</v>
      </c>
      <c r="J220" s="108">
        <f t="shared" si="24"/>
        <v>6.5599999999999992E-2</v>
      </c>
      <c r="L220">
        <f t="shared" si="25"/>
        <v>1997</v>
      </c>
      <c r="M220" s="102">
        <v>35674</v>
      </c>
      <c r="O220" s="111"/>
      <c r="P220" s="111"/>
      <c r="Q220" s="111"/>
      <c r="R220" s="111"/>
      <c r="S220" s="111"/>
      <c r="T220">
        <f t="shared" si="26"/>
        <v>1997</v>
      </c>
      <c r="U220" s="102">
        <f t="shared" si="27"/>
        <v>35674</v>
      </c>
      <c r="V220" s="111">
        <v>7.1500000000000008E-2</v>
      </c>
      <c r="W220" s="111"/>
      <c r="X220" s="111"/>
      <c r="Y220" s="111">
        <v>7.6999999999999999E-2</v>
      </c>
      <c r="Z220" s="111"/>
    </row>
    <row r="221" spans="1:26" x14ac:dyDescent="0.25">
      <c r="A221">
        <f t="shared" si="21"/>
        <v>1997</v>
      </c>
      <c r="B221" s="102">
        <v>35704</v>
      </c>
      <c r="C221" s="101">
        <v>6.33</v>
      </c>
      <c r="D221" s="108">
        <f t="shared" si="22"/>
        <v>6.3299999999999995E-2</v>
      </c>
      <c r="G221">
        <f t="shared" si="23"/>
        <v>1997</v>
      </c>
      <c r="H221" s="102">
        <v>35704</v>
      </c>
      <c r="I221" s="101">
        <v>6.38</v>
      </c>
      <c r="J221" s="108">
        <f t="shared" si="24"/>
        <v>6.3799999999999996E-2</v>
      </c>
      <c r="L221">
        <f t="shared" si="25"/>
        <v>1997</v>
      </c>
      <c r="M221" s="102">
        <v>35704</v>
      </c>
      <c r="O221" s="111"/>
      <c r="P221" s="111"/>
      <c r="Q221" s="111"/>
      <c r="R221" s="111"/>
      <c r="S221" s="111"/>
      <c r="T221">
        <f t="shared" si="26"/>
        <v>1997</v>
      </c>
      <c r="U221" s="102">
        <f t="shared" si="27"/>
        <v>35704</v>
      </c>
      <c r="V221" s="111">
        <v>7.0000000000000007E-2</v>
      </c>
      <c r="W221" s="111"/>
      <c r="X221" s="111"/>
      <c r="Y221" s="111">
        <v>7.5700000000000003E-2</v>
      </c>
      <c r="Z221" s="111"/>
    </row>
    <row r="222" spans="1:26" x14ac:dyDescent="0.25">
      <c r="A222">
        <f t="shared" si="21"/>
        <v>1997</v>
      </c>
      <c r="B222" s="102">
        <v>35735</v>
      </c>
      <c r="C222" s="101">
        <v>6.11</v>
      </c>
      <c r="D222" s="108">
        <f t="shared" si="22"/>
        <v>6.1100000000000002E-2</v>
      </c>
      <c r="G222">
        <f t="shared" si="23"/>
        <v>1997</v>
      </c>
      <c r="H222" s="102">
        <v>35735</v>
      </c>
      <c r="I222" s="101">
        <v>6.2</v>
      </c>
      <c r="J222" s="108">
        <f t="shared" si="24"/>
        <v>6.2E-2</v>
      </c>
      <c r="L222">
        <f t="shared" si="25"/>
        <v>1997</v>
      </c>
      <c r="M222" s="102">
        <v>35735</v>
      </c>
      <c r="O222" s="111"/>
      <c r="P222" s="111"/>
      <c r="Q222" s="111"/>
      <c r="R222" s="111"/>
      <c r="S222" s="111"/>
      <c r="T222">
        <f t="shared" si="26"/>
        <v>1997</v>
      </c>
      <c r="U222" s="102">
        <f t="shared" si="27"/>
        <v>35735</v>
      </c>
      <c r="V222" s="111">
        <v>6.8699999999999997E-2</v>
      </c>
      <c r="W222" s="111"/>
      <c r="X222" s="111"/>
      <c r="Y222" s="111">
        <v>7.4200000000000002E-2</v>
      </c>
      <c r="Z222" s="111"/>
    </row>
    <row r="223" spans="1:26" x14ac:dyDescent="0.25">
      <c r="A223">
        <f t="shared" si="21"/>
        <v>1997</v>
      </c>
      <c r="B223" s="102">
        <v>35765</v>
      </c>
      <c r="C223" s="101">
        <v>5.99</v>
      </c>
      <c r="D223" s="108">
        <f t="shared" si="22"/>
        <v>5.9900000000000002E-2</v>
      </c>
      <c r="G223">
        <f t="shared" si="23"/>
        <v>1997</v>
      </c>
      <c r="H223" s="102">
        <v>35765</v>
      </c>
      <c r="I223" s="101">
        <v>6.07</v>
      </c>
      <c r="J223" s="108">
        <f t="shared" si="24"/>
        <v>6.0700000000000004E-2</v>
      </c>
      <c r="L223">
        <f t="shared" si="25"/>
        <v>1997</v>
      </c>
      <c r="M223" s="102">
        <v>35765</v>
      </c>
      <c r="O223" s="111"/>
      <c r="P223" s="111"/>
      <c r="Q223" s="111"/>
      <c r="R223" s="111"/>
      <c r="S223" s="111"/>
      <c r="T223">
        <f t="shared" si="26"/>
        <v>1997</v>
      </c>
      <c r="U223" s="102">
        <f t="shared" si="27"/>
        <v>35765</v>
      </c>
      <c r="V223" s="111">
        <v>6.7599999999999993E-2</v>
      </c>
      <c r="W223" s="111"/>
      <c r="X223" s="111"/>
      <c r="Y223" s="111">
        <v>7.3200000000000001E-2</v>
      </c>
      <c r="Z223" s="111"/>
    </row>
    <row r="224" spans="1:26" x14ac:dyDescent="0.25">
      <c r="A224">
        <f t="shared" si="21"/>
        <v>1998</v>
      </c>
      <c r="B224" s="102">
        <v>35796</v>
      </c>
      <c r="C224" s="101">
        <v>5.81</v>
      </c>
      <c r="D224" s="108">
        <f t="shared" si="22"/>
        <v>5.8099999999999999E-2</v>
      </c>
      <c r="G224">
        <f t="shared" si="23"/>
        <v>1998</v>
      </c>
      <c r="H224" s="102">
        <v>35796</v>
      </c>
      <c r="I224" s="101">
        <v>5.88</v>
      </c>
      <c r="J224" s="108">
        <f t="shared" si="24"/>
        <v>5.8799999999999998E-2</v>
      </c>
      <c r="L224">
        <f t="shared" si="25"/>
        <v>1998</v>
      </c>
      <c r="M224" s="102">
        <v>35796</v>
      </c>
      <c r="O224" s="111"/>
      <c r="P224" s="111"/>
      <c r="Q224" s="111"/>
      <c r="R224" s="111"/>
      <c r="S224" s="111"/>
      <c r="T224">
        <f t="shared" si="26"/>
        <v>1998</v>
      </c>
      <c r="U224" s="102">
        <f t="shared" si="27"/>
        <v>35796</v>
      </c>
      <c r="V224" s="111">
        <v>6.6100000000000006E-2</v>
      </c>
      <c r="W224" s="111"/>
      <c r="X224" s="111"/>
      <c r="Y224" s="111">
        <v>7.1900000000000006E-2</v>
      </c>
      <c r="Z224" s="111"/>
    </row>
    <row r="225" spans="1:26" x14ac:dyDescent="0.25">
      <c r="A225">
        <f t="shared" si="21"/>
        <v>1998</v>
      </c>
      <c r="B225" s="102">
        <v>35827</v>
      </c>
      <c r="C225" s="101">
        <v>5.89</v>
      </c>
      <c r="D225" s="108">
        <f t="shared" si="22"/>
        <v>5.8899999999999994E-2</v>
      </c>
      <c r="G225">
        <f t="shared" si="23"/>
        <v>1998</v>
      </c>
      <c r="H225" s="102">
        <v>35827</v>
      </c>
      <c r="I225" s="101">
        <v>5.96</v>
      </c>
      <c r="J225" s="108">
        <f t="shared" si="24"/>
        <v>5.96E-2</v>
      </c>
      <c r="L225">
        <f t="shared" si="25"/>
        <v>1998</v>
      </c>
      <c r="M225" s="102">
        <v>35827</v>
      </c>
      <c r="O225" s="111"/>
      <c r="P225" s="111"/>
      <c r="Q225" s="111"/>
      <c r="R225" s="111"/>
      <c r="S225" s="111"/>
      <c r="T225">
        <f t="shared" si="26"/>
        <v>1998</v>
      </c>
      <c r="U225" s="102">
        <f t="shared" si="27"/>
        <v>35827</v>
      </c>
      <c r="V225" s="111">
        <v>6.6699999999999995E-2</v>
      </c>
      <c r="W225" s="111"/>
      <c r="X225" s="111"/>
      <c r="Y225" s="111">
        <v>7.2499999999999995E-2</v>
      </c>
      <c r="Z225" s="111"/>
    </row>
    <row r="226" spans="1:26" x14ac:dyDescent="0.25">
      <c r="A226">
        <f t="shared" si="21"/>
        <v>1998</v>
      </c>
      <c r="B226" s="102">
        <v>35855</v>
      </c>
      <c r="C226" s="101">
        <v>5.95</v>
      </c>
      <c r="D226" s="108">
        <f t="shared" si="22"/>
        <v>5.9500000000000004E-2</v>
      </c>
      <c r="G226">
        <f t="shared" si="23"/>
        <v>1998</v>
      </c>
      <c r="H226" s="102">
        <v>35855</v>
      </c>
      <c r="I226" s="101">
        <v>6.01</v>
      </c>
      <c r="J226" s="108">
        <f t="shared" si="24"/>
        <v>6.0100000000000001E-2</v>
      </c>
      <c r="L226">
        <f t="shared" si="25"/>
        <v>1998</v>
      </c>
      <c r="M226" s="102">
        <v>35855</v>
      </c>
      <c r="O226" s="111"/>
      <c r="P226" s="111"/>
      <c r="Q226" s="111"/>
      <c r="R226" s="111"/>
      <c r="S226" s="111"/>
      <c r="T226">
        <f t="shared" si="26"/>
        <v>1998</v>
      </c>
      <c r="U226" s="102">
        <f t="shared" si="27"/>
        <v>35855</v>
      </c>
      <c r="V226" s="111">
        <v>6.7199999999999996E-2</v>
      </c>
      <c r="W226" s="111"/>
      <c r="X226" s="111"/>
      <c r="Y226" s="111">
        <v>7.3200000000000001E-2</v>
      </c>
      <c r="Z226" s="111"/>
    </row>
    <row r="227" spans="1:26" x14ac:dyDescent="0.25">
      <c r="A227">
        <f t="shared" si="21"/>
        <v>1998</v>
      </c>
      <c r="B227" s="102">
        <v>35886</v>
      </c>
      <c r="C227" s="101">
        <v>5.92</v>
      </c>
      <c r="D227" s="108">
        <f t="shared" si="22"/>
        <v>5.9200000000000003E-2</v>
      </c>
      <c r="G227">
        <f t="shared" si="23"/>
        <v>1998</v>
      </c>
      <c r="H227" s="102">
        <v>35886</v>
      </c>
      <c r="I227" s="101">
        <v>6</v>
      </c>
      <c r="J227" s="108">
        <f t="shared" si="24"/>
        <v>0.06</v>
      </c>
      <c r="L227">
        <f t="shared" si="25"/>
        <v>1998</v>
      </c>
      <c r="M227" s="102">
        <v>35886</v>
      </c>
      <c r="O227" s="111"/>
      <c r="P227" s="111"/>
      <c r="Q227" s="111"/>
      <c r="R227" s="111"/>
      <c r="S227" s="111"/>
      <c r="T227">
        <f t="shared" si="26"/>
        <v>1998</v>
      </c>
      <c r="U227" s="102">
        <f t="shared" si="27"/>
        <v>35886</v>
      </c>
      <c r="V227" s="111">
        <v>6.6900000000000001E-2</v>
      </c>
      <c r="W227" s="111"/>
      <c r="X227" s="111"/>
      <c r="Y227" s="111">
        <v>7.3300000000000004E-2</v>
      </c>
      <c r="Z227" s="111"/>
    </row>
    <row r="228" spans="1:26" x14ac:dyDescent="0.25">
      <c r="A228">
        <f t="shared" si="21"/>
        <v>1998</v>
      </c>
      <c r="B228" s="102">
        <v>35916</v>
      </c>
      <c r="C228" s="101">
        <v>5.93</v>
      </c>
      <c r="D228" s="108">
        <f t="shared" si="22"/>
        <v>5.9299999999999999E-2</v>
      </c>
      <c r="G228">
        <f t="shared" si="23"/>
        <v>1998</v>
      </c>
      <c r="H228" s="102">
        <v>35916</v>
      </c>
      <c r="I228" s="101">
        <v>6.01</v>
      </c>
      <c r="J228" s="108">
        <f t="shared" si="24"/>
        <v>6.0100000000000001E-2</v>
      </c>
      <c r="L228">
        <f t="shared" si="25"/>
        <v>1998</v>
      </c>
      <c r="M228" s="102">
        <v>35916</v>
      </c>
      <c r="O228" s="111"/>
      <c r="P228" s="111"/>
      <c r="Q228" s="111"/>
      <c r="R228" s="111"/>
      <c r="S228" s="111"/>
      <c r="T228">
        <f t="shared" si="26"/>
        <v>1998</v>
      </c>
      <c r="U228" s="102">
        <f t="shared" si="27"/>
        <v>35916</v>
      </c>
      <c r="V228" s="111">
        <v>6.6900000000000001E-2</v>
      </c>
      <c r="W228" s="111"/>
      <c r="X228" s="111"/>
      <c r="Y228" s="111">
        <v>7.2999999999999995E-2</v>
      </c>
      <c r="Z228" s="111"/>
    </row>
    <row r="229" spans="1:26" x14ac:dyDescent="0.25">
      <c r="A229">
        <f t="shared" si="21"/>
        <v>1998</v>
      </c>
      <c r="B229" s="102">
        <v>35947</v>
      </c>
      <c r="C229" s="101">
        <v>5.7</v>
      </c>
      <c r="D229" s="108">
        <f t="shared" si="22"/>
        <v>5.7000000000000002E-2</v>
      </c>
      <c r="G229">
        <f t="shared" si="23"/>
        <v>1998</v>
      </c>
      <c r="H229" s="102">
        <v>35947</v>
      </c>
      <c r="I229" s="101">
        <v>5.8</v>
      </c>
      <c r="J229" s="108">
        <f t="shared" si="24"/>
        <v>5.7999999999999996E-2</v>
      </c>
      <c r="L229">
        <f t="shared" si="25"/>
        <v>1998</v>
      </c>
      <c r="M229" s="102">
        <v>35947</v>
      </c>
      <c r="O229" s="111"/>
      <c r="P229" s="111"/>
      <c r="Q229" s="111"/>
      <c r="R229" s="111"/>
      <c r="S229" s="111"/>
      <c r="T229">
        <f t="shared" si="26"/>
        <v>1998</v>
      </c>
      <c r="U229" s="102">
        <f t="shared" si="27"/>
        <v>35947</v>
      </c>
      <c r="V229" s="111">
        <v>6.5299999999999997E-2</v>
      </c>
      <c r="W229" s="111"/>
      <c r="X229" s="111"/>
      <c r="Y229" s="111">
        <v>7.1300000000000002E-2</v>
      </c>
      <c r="Z229" s="111"/>
    </row>
    <row r="230" spans="1:26" x14ac:dyDescent="0.25">
      <c r="A230">
        <f t="shared" si="21"/>
        <v>1998</v>
      </c>
      <c r="B230" s="102">
        <v>35977</v>
      </c>
      <c r="C230" s="101">
        <v>5.68</v>
      </c>
      <c r="D230" s="108">
        <f t="shared" si="22"/>
        <v>5.6799999999999996E-2</v>
      </c>
      <c r="G230">
        <f t="shared" si="23"/>
        <v>1998</v>
      </c>
      <c r="H230" s="102">
        <v>35977</v>
      </c>
      <c r="I230" s="101">
        <v>5.78</v>
      </c>
      <c r="J230" s="108">
        <f t="shared" si="24"/>
        <v>5.7800000000000004E-2</v>
      </c>
      <c r="L230">
        <f t="shared" si="25"/>
        <v>1998</v>
      </c>
      <c r="M230" s="102">
        <v>35977</v>
      </c>
      <c r="O230" s="111"/>
      <c r="P230" s="111"/>
      <c r="Q230" s="111"/>
      <c r="R230" s="111"/>
      <c r="S230" s="111"/>
      <c r="T230">
        <f t="shared" si="26"/>
        <v>1998</v>
      </c>
      <c r="U230" s="102">
        <f t="shared" si="27"/>
        <v>35977</v>
      </c>
      <c r="V230" s="111">
        <v>6.5500000000000003E-2</v>
      </c>
      <c r="W230" s="111"/>
      <c r="X230" s="111"/>
      <c r="Y230" s="111">
        <v>7.1500000000000008E-2</v>
      </c>
      <c r="Z230" s="111"/>
    </row>
    <row r="231" spans="1:26" x14ac:dyDescent="0.25">
      <c r="A231">
        <f t="shared" si="21"/>
        <v>1998</v>
      </c>
      <c r="B231" s="102">
        <v>36008</v>
      </c>
      <c r="C231" s="101">
        <v>5.54</v>
      </c>
      <c r="D231" s="108">
        <f t="shared" si="22"/>
        <v>5.5399999999999998E-2</v>
      </c>
      <c r="G231">
        <f t="shared" si="23"/>
        <v>1998</v>
      </c>
      <c r="H231" s="102">
        <v>36008</v>
      </c>
      <c r="I231" s="101">
        <v>5.66</v>
      </c>
      <c r="J231" s="108">
        <f t="shared" si="24"/>
        <v>5.6600000000000004E-2</v>
      </c>
      <c r="L231">
        <f t="shared" si="25"/>
        <v>1998</v>
      </c>
      <c r="M231" s="102">
        <v>36008</v>
      </c>
      <c r="O231" s="111"/>
      <c r="P231" s="111"/>
      <c r="Q231" s="111"/>
      <c r="R231" s="111"/>
      <c r="S231" s="111"/>
      <c r="T231">
        <f t="shared" si="26"/>
        <v>1998</v>
      </c>
      <c r="U231" s="102">
        <f t="shared" si="27"/>
        <v>36008</v>
      </c>
      <c r="V231" s="111">
        <v>6.5199999999999994E-2</v>
      </c>
      <c r="W231" s="111"/>
      <c r="X231" s="111"/>
      <c r="Y231" s="111">
        <v>7.1399999999999991E-2</v>
      </c>
      <c r="Z231" s="111"/>
    </row>
    <row r="232" spans="1:26" x14ac:dyDescent="0.25">
      <c r="A232">
        <f t="shared" si="21"/>
        <v>1998</v>
      </c>
      <c r="B232" s="102">
        <v>36039</v>
      </c>
      <c r="C232" s="101">
        <v>5.2</v>
      </c>
      <c r="D232" s="108">
        <f t="shared" si="22"/>
        <v>5.2000000000000005E-2</v>
      </c>
      <c r="G232">
        <f t="shared" si="23"/>
        <v>1998</v>
      </c>
      <c r="H232" s="102">
        <v>36039</v>
      </c>
      <c r="I232" s="101">
        <v>5.38</v>
      </c>
      <c r="J232" s="108">
        <f t="shared" si="24"/>
        <v>5.3800000000000001E-2</v>
      </c>
      <c r="L232">
        <f t="shared" si="25"/>
        <v>1998</v>
      </c>
      <c r="M232" s="102">
        <v>36039</v>
      </c>
      <c r="O232" s="111"/>
      <c r="P232" s="111"/>
      <c r="Q232" s="111"/>
      <c r="R232" s="111"/>
      <c r="S232" s="111"/>
      <c r="T232">
        <f t="shared" si="26"/>
        <v>1998</v>
      </c>
      <c r="U232" s="102">
        <f t="shared" si="27"/>
        <v>36039</v>
      </c>
      <c r="V232" s="111">
        <v>6.4000000000000001E-2</v>
      </c>
      <c r="W232" s="111"/>
      <c r="X232" s="111"/>
      <c r="Y232" s="111">
        <v>7.0900000000000005E-2</v>
      </c>
      <c r="Z232" s="111"/>
    </row>
    <row r="233" spans="1:26" x14ac:dyDescent="0.25">
      <c r="A233">
        <f t="shared" si="21"/>
        <v>1998</v>
      </c>
      <c r="B233" s="102">
        <v>36069</v>
      </c>
      <c r="C233" s="101">
        <v>5.01</v>
      </c>
      <c r="D233" s="108">
        <f t="shared" si="22"/>
        <v>5.0099999999999999E-2</v>
      </c>
      <c r="G233">
        <f t="shared" si="23"/>
        <v>1998</v>
      </c>
      <c r="H233" s="102">
        <v>36069</v>
      </c>
      <c r="I233" s="101">
        <v>5.3</v>
      </c>
      <c r="J233" s="108">
        <f t="shared" si="24"/>
        <v>5.2999999999999999E-2</v>
      </c>
      <c r="L233">
        <f t="shared" si="25"/>
        <v>1998</v>
      </c>
      <c r="M233" s="102">
        <v>36069</v>
      </c>
      <c r="O233" s="111"/>
      <c r="P233" s="111"/>
      <c r="Q233" s="111"/>
      <c r="R233" s="111"/>
      <c r="S233" s="111"/>
      <c r="T233">
        <f t="shared" si="26"/>
        <v>1998</v>
      </c>
      <c r="U233" s="102">
        <f t="shared" si="27"/>
        <v>36069</v>
      </c>
      <c r="V233" s="111">
        <v>6.3700000000000007E-2</v>
      </c>
      <c r="W233" s="111"/>
      <c r="X233" s="111"/>
      <c r="Y233" s="111">
        <v>7.1800000000000003E-2</v>
      </c>
      <c r="Z233" s="111"/>
    </row>
    <row r="234" spans="1:26" x14ac:dyDescent="0.25">
      <c r="A234">
        <f t="shared" si="21"/>
        <v>1998</v>
      </c>
      <c r="B234" s="102">
        <v>36100</v>
      </c>
      <c r="C234" s="101">
        <v>5.25</v>
      </c>
      <c r="D234" s="108">
        <f t="shared" si="22"/>
        <v>5.2499999999999998E-2</v>
      </c>
      <c r="G234">
        <f t="shared" si="23"/>
        <v>1998</v>
      </c>
      <c r="H234" s="102">
        <v>36100</v>
      </c>
      <c r="I234" s="101">
        <v>5.48</v>
      </c>
      <c r="J234" s="108">
        <f t="shared" si="24"/>
        <v>5.4800000000000001E-2</v>
      </c>
      <c r="L234">
        <f t="shared" si="25"/>
        <v>1998</v>
      </c>
      <c r="M234" s="102">
        <v>36100</v>
      </c>
      <c r="O234" s="111"/>
      <c r="P234" s="111"/>
      <c r="Q234" s="111"/>
      <c r="R234" s="111"/>
      <c r="S234" s="111"/>
      <c r="T234">
        <f t="shared" si="26"/>
        <v>1998</v>
      </c>
      <c r="U234" s="102">
        <f t="shared" si="27"/>
        <v>36100</v>
      </c>
      <c r="V234" s="111">
        <v>6.4100000000000004E-2</v>
      </c>
      <c r="W234" s="111"/>
      <c r="X234" s="111"/>
      <c r="Y234" s="111">
        <v>7.3399999999999993E-2</v>
      </c>
      <c r="Z234" s="111"/>
    </row>
    <row r="235" spans="1:26" x14ac:dyDescent="0.25">
      <c r="A235">
        <f t="shared" si="21"/>
        <v>1998</v>
      </c>
      <c r="B235" s="102">
        <v>36130</v>
      </c>
      <c r="C235" s="101">
        <v>5.0599999999999996</v>
      </c>
      <c r="D235" s="108">
        <f t="shared" si="22"/>
        <v>5.0599999999999999E-2</v>
      </c>
      <c r="G235">
        <f t="shared" si="23"/>
        <v>1998</v>
      </c>
      <c r="H235" s="102">
        <v>36130</v>
      </c>
      <c r="I235" s="101">
        <v>5.36</v>
      </c>
      <c r="J235" s="108">
        <f t="shared" si="24"/>
        <v>5.3600000000000002E-2</v>
      </c>
      <c r="L235">
        <f t="shared" si="25"/>
        <v>1998</v>
      </c>
      <c r="M235" s="102">
        <v>36130</v>
      </c>
      <c r="O235" s="111"/>
      <c r="P235" s="111"/>
      <c r="Q235" s="111"/>
      <c r="R235" s="111"/>
      <c r="S235" s="111"/>
      <c r="T235">
        <f t="shared" si="26"/>
        <v>1998</v>
      </c>
      <c r="U235" s="102">
        <f t="shared" si="27"/>
        <v>36130</v>
      </c>
      <c r="V235" s="111">
        <v>6.2199999999999998E-2</v>
      </c>
      <c r="W235" s="111"/>
      <c r="X235" s="111"/>
      <c r="Y235" s="111">
        <v>7.2300000000000003E-2</v>
      </c>
      <c r="Z235" s="111"/>
    </row>
    <row r="236" spans="1:26" x14ac:dyDescent="0.25">
      <c r="A236">
        <f t="shared" si="21"/>
        <v>1999</v>
      </c>
      <c r="B236" s="102">
        <v>36161</v>
      </c>
      <c r="C236" s="101">
        <v>5.16</v>
      </c>
      <c r="D236" s="108">
        <f t="shared" si="22"/>
        <v>5.16E-2</v>
      </c>
      <c r="G236">
        <f t="shared" si="23"/>
        <v>1999</v>
      </c>
      <c r="H236" s="102">
        <v>36161</v>
      </c>
      <c r="I236" s="101">
        <v>5.45</v>
      </c>
      <c r="J236" s="108">
        <f t="shared" si="24"/>
        <v>5.45E-2</v>
      </c>
      <c r="L236">
        <f t="shared" si="25"/>
        <v>1999</v>
      </c>
      <c r="M236" s="102">
        <v>36161</v>
      </c>
      <c r="O236" s="111"/>
      <c r="P236" s="111"/>
      <c r="Q236" s="111"/>
      <c r="R236" s="111"/>
      <c r="S236" s="111"/>
      <c r="T236">
        <f t="shared" si="26"/>
        <v>1999</v>
      </c>
      <c r="U236" s="102">
        <f t="shared" si="27"/>
        <v>36161</v>
      </c>
      <c r="V236" s="111">
        <v>6.2400000000000004E-2</v>
      </c>
      <c r="W236" s="111"/>
      <c r="X236" s="111"/>
      <c r="Y236" s="111">
        <v>7.2900000000000006E-2</v>
      </c>
      <c r="Z236" s="111"/>
    </row>
    <row r="237" spans="1:26" x14ac:dyDescent="0.25">
      <c r="A237">
        <f t="shared" si="21"/>
        <v>1999</v>
      </c>
      <c r="B237" s="102">
        <v>36192</v>
      </c>
      <c r="C237" s="101">
        <v>5.37</v>
      </c>
      <c r="D237" s="108">
        <f t="shared" si="22"/>
        <v>5.3699999999999998E-2</v>
      </c>
      <c r="G237">
        <f t="shared" si="23"/>
        <v>1999</v>
      </c>
      <c r="H237" s="102">
        <v>36192</v>
      </c>
      <c r="I237" s="101">
        <v>5.66</v>
      </c>
      <c r="J237" s="108">
        <f t="shared" si="24"/>
        <v>5.6600000000000004E-2</v>
      </c>
      <c r="L237">
        <f t="shared" si="25"/>
        <v>1999</v>
      </c>
      <c r="M237" s="102">
        <v>36192</v>
      </c>
      <c r="O237" s="111"/>
      <c r="P237" s="111"/>
      <c r="Q237" s="111"/>
      <c r="R237" s="111"/>
      <c r="S237" s="111"/>
      <c r="T237">
        <f t="shared" si="26"/>
        <v>1999</v>
      </c>
      <c r="U237" s="102">
        <f t="shared" si="27"/>
        <v>36192</v>
      </c>
      <c r="V237" s="111">
        <v>6.4000000000000001E-2</v>
      </c>
      <c r="W237" s="111"/>
      <c r="X237" s="111"/>
      <c r="Y237" s="111">
        <v>7.3899999999999993E-2</v>
      </c>
      <c r="Z237" s="111"/>
    </row>
    <row r="238" spans="1:26" x14ac:dyDescent="0.25">
      <c r="A238">
        <f t="shared" si="21"/>
        <v>1999</v>
      </c>
      <c r="B238" s="102">
        <v>36220</v>
      </c>
      <c r="C238" s="101">
        <v>5.58</v>
      </c>
      <c r="D238" s="108">
        <f t="shared" si="22"/>
        <v>5.5800000000000002E-2</v>
      </c>
      <c r="G238">
        <f t="shared" si="23"/>
        <v>1999</v>
      </c>
      <c r="H238" s="102">
        <v>36220</v>
      </c>
      <c r="I238" s="101">
        <v>5.87</v>
      </c>
      <c r="J238" s="108">
        <f t="shared" si="24"/>
        <v>5.8700000000000002E-2</v>
      </c>
      <c r="L238">
        <f t="shared" si="25"/>
        <v>1999</v>
      </c>
      <c r="M238" s="102">
        <v>36220</v>
      </c>
      <c r="O238" s="111"/>
      <c r="P238" s="111"/>
      <c r="Q238" s="111"/>
      <c r="R238" s="111"/>
      <c r="S238" s="111"/>
      <c r="T238">
        <f t="shared" si="26"/>
        <v>1999</v>
      </c>
      <c r="U238" s="102">
        <f t="shared" si="27"/>
        <v>36220</v>
      </c>
      <c r="V238" s="111">
        <v>6.6199999999999995E-2</v>
      </c>
      <c r="W238" s="111"/>
      <c r="X238" s="111"/>
      <c r="Y238" s="111">
        <v>7.5300000000000006E-2</v>
      </c>
      <c r="Z238" s="111"/>
    </row>
    <row r="239" spans="1:26" x14ac:dyDescent="0.25">
      <c r="A239">
        <f t="shared" si="21"/>
        <v>1999</v>
      </c>
      <c r="B239" s="102">
        <v>36251</v>
      </c>
      <c r="C239" s="101">
        <v>5.55</v>
      </c>
      <c r="D239" s="108">
        <f t="shared" si="22"/>
        <v>5.5500000000000001E-2</v>
      </c>
      <c r="G239">
        <f t="shared" si="23"/>
        <v>1999</v>
      </c>
      <c r="H239" s="102">
        <v>36251</v>
      </c>
      <c r="I239" s="101">
        <v>5.82</v>
      </c>
      <c r="J239" s="108">
        <f t="shared" si="24"/>
        <v>5.8200000000000002E-2</v>
      </c>
      <c r="L239">
        <f t="shared" si="25"/>
        <v>1999</v>
      </c>
      <c r="M239" s="102">
        <v>36251</v>
      </c>
      <c r="O239" s="111"/>
      <c r="P239" s="111"/>
      <c r="Q239" s="111"/>
      <c r="R239" s="111"/>
      <c r="S239" s="111"/>
      <c r="T239">
        <f t="shared" si="26"/>
        <v>1999</v>
      </c>
      <c r="U239" s="102">
        <f t="shared" si="27"/>
        <v>36251</v>
      </c>
      <c r="V239" s="111">
        <v>6.6400000000000001E-2</v>
      </c>
      <c r="W239" s="111"/>
      <c r="X239" s="111"/>
      <c r="Y239" s="111">
        <v>7.4800000000000005E-2</v>
      </c>
      <c r="Z239" s="111"/>
    </row>
    <row r="240" spans="1:26" x14ac:dyDescent="0.25">
      <c r="A240">
        <f t="shared" si="21"/>
        <v>1999</v>
      </c>
      <c r="B240" s="102">
        <v>36281</v>
      </c>
      <c r="C240" s="101">
        <v>5.81</v>
      </c>
      <c r="D240" s="108">
        <f t="shared" si="22"/>
        <v>5.8099999999999999E-2</v>
      </c>
      <c r="G240">
        <f t="shared" si="23"/>
        <v>1999</v>
      </c>
      <c r="H240" s="102">
        <v>36281</v>
      </c>
      <c r="I240" s="101">
        <v>6.08</v>
      </c>
      <c r="J240" s="108">
        <f t="shared" si="24"/>
        <v>6.08E-2</v>
      </c>
      <c r="L240">
        <f t="shared" si="25"/>
        <v>1999</v>
      </c>
      <c r="M240" s="102">
        <v>36281</v>
      </c>
      <c r="O240" s="111"/>
      <c r="P240" s="111"/>
      <c r="Q240" s="111"/>
      <c r="R240" s="111"/>
      <c r="S240" s="111"/>
      <c r="T240">
        <f t="shared" si="26"/>
        <v>1999</v>
      </c>
      <c r="U240" s="102">
        <f t="shared" si="27"/>
        <v>36281</v>
      </c>
      <c r="V240" s="111">
        <v>6.93E-2</v>
      </c>
      <c r="W240" s="111"/>
      <c r="X240" s="111"/>
      <c r="Y240" s="111">
        <v>7.7199999999999991E-2</v>
      </c>
      <c r="Z240" s="111"/>
    </row>
    <row r="241" spans="1:26" x14ac:dyDescent="0.25">
      <c r="A241">
        <f t="shared" si="21"/>
        <v>1999</v>
      </c>
      <c r="B241" s="102">
        <v>36312</v>
      </c>
      <c r="C241" s="101">
        <v>6.04</v>
      </c>
      <c r="D241" s="108">
        <f t="shared" si="22"/>
        <v>6.0400000000000002E-2</v>
      </c>
      <c r="G241">
        <f t="shared" si="23"/>
        <v>1999</v>
      </c>
      <c r="H241" s="102">
        <v>36312</v>
      </c>
      <c r="I241" s="101">
        <v>6.36</v>
      </c>
      <c r="J241" s="108">
        <f t="shared" si="24"/>
        <v>6.3600000000000004E-2</v>
      </c>
      <c r="L241">
        <f t="shared" si="25"/>
        <v>1999</v>
      </c>
      <c r="M241" s="102">
        <v>36312</v>
      </c>
      <c r="O241" s="111"/>
      <c r="P241" s="111"/>
      <c r="Q241" s="111"/>
      <c r="R241" s="111"/>
      <c r="S241" s="111"/>
      <c r="T241">
        <f t="shared" si="26"/>
        <v>1999</v>
      </c>
      <c r="U241" s="102">
        <f t="shared" si="27"/>
        <v>36312</v>
      </c>
      <c r="V241" s="111">
        <v>7.2300000000000003E-2</v>
      </c>
      <c r="W241" s="111"/>
      <c r="X241" s="111"/>
      <c r="Y241" s="111">
        <v>8.0199999999999994E-2</v>
      </c>
      <c r="Z241" s="111"/>
    </row>
    <row r="242" spans="1:26" x14ac:dyDescent="0.25">
      <c r="A242">
        <f t="shared" si="21"/>
        <v>1999</v>
      </c>
      <c r="B242" s="102">
        <v>36342</v>
      </c>
      <c r="C242" s="101">
        <v>5.98</v>
      </c>
      <c r="D242" s="108">
        <f t="shared" si="22"/>
        <v>5.9800000000000006E-2</v>
      </c>
      <c r="G242">
        <f t="shared" si="23"/>
        <v>1999</v>
      </c>
      <c r="H242" s="102">
        <v>36342</v>
      </c>
      <c r="I242" s="101">
        <v>6.28</v>
      </c>
      <c r="J242" s="108">
        <f t="shared" si="24"/>
        <v>6.2800000000000009E-2</v>
      </c>
      <c r="L242">
        <f t="shared" si="25"/>
        <v>1999</v>
      </c>
      <c r="M242" s="102">
        <v>36342</v>
      </c>
      <c r="O242" s="111"/>
      <c r="P242" s="111"/>
      <c r="Q242" s="111"/>
      <c r="R242" s="111"/>
      <c r="S242" s="111"/>
      <c r="T242">
        <f t="shared" si="26"/>
        <v>1999</v>
      </c>
      <c r="U242" s="102">
        <f t="shared" si="27"/>
        <v>36342</v>
      </c>
      <c r="V242" s="111">
        <v>7.1900000000000006E-2</v>
      </c>
      <c r="W242" s="111"/>
      <c r="X242" s="111"/>
      <c r="Y242" s="111">
        <v>7.9500000000000001E-2</v>
      </c>
      <c r="Z242" s="111"/>
    </row>
    <row r="243" spans="1:26" x14ac:dyDescent="0.25">
      <c r="A243">
        <f t="shared" si="21"/>
        <v>1999</v>
      </c>
      <c r="B243" s="102">
        <v>36373</v>
      </c>
      <c r="C243" s="101">
        <v>6.07</v>
      </c>
      <c r="D243" s="108">
        <f t="shared" si="22"/>
        <v>6.0700000000000004E-2</v>
      </c>
      <c r="G243">
        <f t="shared" si="23"/>
        <v>1999</v>
      </c>
      <c r="H243" s="102">
        <v>36373</v>
      </c>
      <c r="I243" s="101">
        <v>6.43</v>
      </c>
      <c r="J243" s="108">
        <f t="shared" si="24"/>
        <v>6.4299999999999996E-2</v>
      </c>
      <c r="L243">
        <f t="shared" si="25"/>
        <v>1999</v>
      </c>
      <c r="M243" s="102">
        <v>36373</v>
      </c>
      <c r="O243" s="111"/>
      <c r="P243" s="111"/>
      <c r="Q243" s="111"/>
      <c r="R243" s="111"/>
      <c r="S243" s="111"/>
      <c r="T243">
        <f t="shared" si="26"/>
        <v>1999</v>
      </c>
      <c r="U243" s="102">
        <f t="shared" si="27"/>
        <v>36373</v>
      </c>
      <c r="V243" s="111">
        <v>7.400000000000001E-2</v>
      </c>
      <c r="W243" s="111"/>
      <c r="X243" s="111"/>
      <c r="Y243" s="111">
        <v>8.1500000000000003E-2</v>
      </c>
      <c r="Z243" s="111"/>
    </row>
    <row r="244" spans="1:26" x14ac:dyDescent="0.25">
      <c r="A244">
        <f t="shared" si="21"/>
        <v>1999</v>
      </c>
      <c r="B244" s="102">
        <v>36404</v>
      </c>
      <c r="C244" s="101">
        <v>6.07</v>
      </c>
      <c r="D244" s="108">
        <f t="shared" si="22"/>
        <v>6.0700000000000004E-2</v>
      </c>
      <c r="G244">
        <f t="shared" si="23"/>
        <v>1999</v>
      </c>
      <c r="H244" s="102">
        <v>36404</v>
      </c>
      <c r="I244" s="101">
        <v>6.5</v>
      </c>
      <c r="J244" s="108">
        <f t="shared" si="24"/>
        <v>6.5000000000000002E-2</v>
      </c>
      <c r="L244">
        <f t="shared" si="25"/>
        <v>1999</v>
      </c>
      <c r="M244" s="102">
        <v>36404</v>
      </c>
      <c r="O244" s="111"/>
      <c r="P244" s="111"/>
      <c r="Q244" s="111"/>
      <c r="R244" s="111"/>
      <c r="S244" s="111"/>
      <c r="T244">
        <f t="shared" si="26"/>
        <v>1999</v>
      </c>
      <c r="U244" s="102">
        <f t="shared" si="27"/>
        <v>36404</v>
      </c>
      <c r="V244" s="111">
        <v>7.3899999999999993E-2</v>
      </c>
      <c r="W244" s="111"/>
      <c r="X244" s="111"/>
      <c r="Y244" s="111">
        <v>8.199999999999999E-2</v>
      </c>
      <c r="Z244" s="111"/>
    </row>
    <row r="245" spans="1:26" x14ac:dyDescent="0.25">
      <c r="A245">
        <f t="shared" si="21"/>
        <v>1999</v>
      </c>
      <c r="B245" s="102">
        <v>36434</v>
      </c>
      <c r="C245" s="101">
        <v>6.26</v>
      </c>
      <c r="D245" s="108">
        <f t="shared" si="22"/>
        <v>6.2600000000000003E-2</v>
      </c>
      <c r="G245">
        <f t="shared" si="23"/>
        <v>1999</v>
      </c>
      <c r="H245" s="102">
        <v>36434</v>
      </c>
      <c r="I245" s="101">
        <v>6.66</v>
      </c>
      <c r="J245" s="108">
        <f t="shared" si="24"/>
        <v>6.6600000000000006E-2</v>
      </c>
      <c r="L245">
        <f t="shared" si="25"/>
        <v>1999</v>
      </c>
      <c r="M245" s="102">
        <v>36434</v>
      </c>
      <c r="O245" s="111"/>
      <c r="P245" s="111"/>
      <c r="Q245" s="111"/>
      <c r="R245" s="111"/>
      <c r="S245" s="111"/>
      <c r="T245">
        <f t="shared" si="26"/>
        <v>1999</v>
      </c>
      <c r="U245" s="102">
        <f t="shared" si="27"/>
        <v>36434</v>
      </c>
      <c r="V245" s="111">
        <v>7.5499999999999998E-2</v>
      </c>
      <c r="W245" s="111"/>
      <c r="X245" s="111"/>
      <c r="Y245" s="111">
        <v>8.3800000000000013E-2</v>
      </c>
      <c r="Z245" s="111"/>
    </row>
    <row r="246" spans="1:26" x14ac:dyDescent="0.25">
      <c r="A246">
        <f t="shared" si="21"/>
        <v>1999</v>
      </c>
      <c r="B246" s="102">
        <v>36465</v>
      </c>
      <c r="C246" s="101">
        <v>6.15</v>
      </c>
      <c r="D246" s="108">
        <f t="shared" si="22"/>
        <v>6.1500000000000006E-2</v>
      </c>
      <c r="G246">
        <f t="shared" si="23"/>
        <v>1999</v>
      </c>
      <c r="H246" s="102">
        <v>36465</v>
      </c>
      <c r="I246" s="101">
        <v>6.48</v>
      </c>
      <c r="J246" s="108">
        <f t="shared" si="24"/>
        <v>6.480000000000001E-2</v>
      </c>
      <c r="L246">
        <f t="shared" si="25"/>
        <v>1999</v>
      </c>
      <c r="M246" s="102">
        <v>36465</v>
      </c>
      <c r="O246" s="111"/>
      <c r="P246" s="111"/>
      <c r="Q246" s="111"/>
      <c r="R246" s="111"/>
      <c r="S246" s="111"/>
      <c r="T246">
        <f t="shared" si="26"/>
        <v>1999</v>
      </c>
      <c r="U246" s="102">
        <f t="shared" si="27"/>
        <v>36465</v>
      </c>
      <c r="V246" s="111">
        <v>7.3599999999999999E-2</v>
      </c>
      <c r="W246" s="111"/>
      <c r="X246" s="111"/>
      <c r="Y246" s="111">
        <v>8.1500000000000003E-2</v>
      </c>
      <c r="Z246" s="111"/>
    </row>
    <row r="247" spans="1:26" x14ac:dyDescent="0.25">
      <c r="A247">
        <f t="shared" si="21"/>
        <v>1999</v>
      </c>
      <c r="B247" s="102">
        <v>36495</v>
      </c>
      <c r="C247" s="101">
        <v>6.35</v>
      </c>
      <c r="D247" s="108">
        <f t="shared" si="22"/>
        <v>6.3500000000000001E-2</v>
      </c>
      <c r="G247">
        <f t="shared" si="23"/>
        <v>1999</v>
      </c>
      <c r="H247" s="102">
        <v>36495</v>
      </c>
      <c r="I247" s="101">
        <v>6.69</v>
      </c>
      <c r="J247" s="108">
        <f t="shared" si="24"/>
        <v>6.6900000000000001E-2</v>
      </c>
      <c r="L247">
        <f t="shared" si="25"/>
        <v>1999</v>
      </c>
      <c r="M247" s="102">
        <v>36495</v>
      </c>
      <c r="O247" s="111"/>
      <c r="P247" s="111"/>
      <c r="Q247" s="111"/>
      <c r="R247" s="111"/>
      <c r="S247" s="111"/>
      <c r="T247">
        <f t="shared" si="26"/>
        <v>1999</v>
      </c>
      <c r="U247" s="102">
        <f t="shared" si="27"/>
        <v>36495</v>
      </c>
      <c r="V247" s="111">
        <v>7.5499999999999998E-2</v>
      </c>
      <c r="W247" s="111"/>
      <c r="X247" s="111"/>
      <c r="Y247" s="111">
        <v>8.1900000000000001E-2</v>
      </c>
      <c r="Z247" s="111"/>
    </row>
    <row r="248" spans="1:26" x14ac:dyDescent="0.25">
      <c r="A248">
        <f t="shared" si="21"/>
        <v>2000</v>
      </c>
      <c r="B248" s="102">
        <v>36526</v>
      </c>
      <c r="C248" s="101">
        <v>6.63</v>
      </c>
      <c r="D248" s="108">
        <f t="shared" si="22"/>
        <v>6.6299999999999998E-2</v>
      </c>
      <c r="G248">
        <f t="shared" si="23"/>
        <v>2000</v>
      </c>
      <c r="H248" s="102">
        <v>36526</v>
      </c>
      <c r="I248" s="101">
        <v>6.86</v>
      </c>
      <c r="J248" s="108">
        <f t="shared" si="24"/>
        <v>6.8600000000000008E-2</v>
      </c>
      <c r="L248">
        <f t="shared" si="25"/>
        <v>2000</v>
      </c>
      <c r="M248" s="102">
        <v>36526</v>
      </c>
      <c r="O248" s="111"/>
      <c r="P248" s="111"/>
      <c r="Q248" s="111"/>
      <c r="R248" s="111"/>
      <c r="S248" s="111"/>
      <c r="T248">
        <f t="shared" si="26"/>
        <v>2000</v>
      </c>
      <c r="U248" s="102">
        <f t="shared" si="27"/>
        <v>36526</v>
      </c>
      <c r="V248" s="111">
        <v>7.7800000000000008E-2</v>
      </c>
      <c r="W248" s="111"/>
      <c r="X248" s="111"/>
      <c r="Y248" s="111">
        <v>8.3299999999999999E-2</v>
      </c>
      <c r="Z248" s="111"/>
    </row>
    <row r="249" spans="1:26" x14ac:dyDescent="0.25">
      <c r="A249">
        <f t="shared" si="21"/>
        <v>2000</v>
      </c>
      <c r="B249" s="102">
        <v>36557</v>
      </c>
      <c r="C249" s="101">
        <v>6.23</v>
      </c>
      <c r="D249" s="108">
        <f t="shared" si="22"/>
        <v>6.2300000000000001E-2</v>
      </c>
      <c r="G249">
        <f t="shared" si="23"/>
        <v>2000</v>
      </c>
      <c r="H249" s="102">
        <v>36557</v>
      </c>
      <c r="I249" s="101">
        <v>6.54</v>
      </c>
      <c r="J249" s="108">
        <f t="shared" si="24"/>
        <v>6.54E-2</v>
      </c>
      <c r="L249">
        <f t="shared" si="25"/>
        <v>2000</v>
      </c>
      <c r="M249" s="102">
        <v>36557</v>
      </c>
      <c r="O249" s="111"/>
      <c r="P249" s="111"/>
      <c r="Q249" s="111"/>
      <c r="R249" s="111"/>
      <c r="S249" s="111"/>
      <c r="T249">
        <f t="shared" si="26"/>
        <v>2000</v>
      </c>
      <c r="U249" s="102">
        <f t="shared" si="27"/>
        <v>36557</v>
      </c>
      <c r="V249" s="111">
        <v>7.6799999999999993E-2</v>
      </c>
      <c r="W249" s="111"/>
      <c r="X249" s="111"/>
      <c r="Y249" s="111">
        <v>8.2899999999999988E-2</v>
      </c>
      <c r="Z249" s="111"/>
    </row>
    <row r="250" spans="1:26" x14ac:dyDescent="0.25">
      <c r="A250">
        <f t="shared" si="21"/>
        <v>2000</v>
      </c>
      <c r="B250" s="102">
        <v>36586</v>
      </c>
      <c r="C250" s="101">
        <v>6.05</v>
      </c>
      <c r="D250" s="108">
        <f t="shared" si="22"/>
        <v>6.0499999999999998E-2</v>
      </c>
      <c r="G250">
        <f t="shared" si="23"/>
        <v>2000</v>
      </c>
      <c r="H250" s="102">
        <v>36586</v>
      </c>
      <c r="I250" s="101">
        <v>6.38</v>
      </c>
      <c r="J250" s="108">
        <f t="shared" si="24"/>
        <v>6.3799999999999996E-2</v>
      </c>
      <c r="L250">
        <f t="shared" si="25"/>
        <v>2000</v>
      </c>
      <c r="M250" s="102">
        <v>36586</v>
      </c>
      <c r="O250" s="111"/>
      <c r="P250" s="111"/>
      <c r="Q250" s="111"/>
      <c r="R250" s="111"/>
      <c r="S250" s="111"/>
      <c r="T250">
        <f t="shared" si="26"/>
        <v>2000</v>
      </c>
      <c r="U250" s="102">
        <f t="shared" si="27"/>
        <v>36586</v>
      </c>
      <c r="V250" s="111">
        <v>7.6799999999999993E-2</v>
      </c>
      <c r="W250" s="111"/>
      <c r="X250" s="111"/>
      <c r="Y250" s="111">
        <v>8.3699999999999997E-2</v>
      </c>
      <c r="Z250" s="111"/>
    </row>
    <row r="251" spans="1:26" x14ac:dyDescent="0.25">
      <c r="A251">
        <f t="shared" si="21"/>
        <v>2000</v>
      </c>
      <c r="B251" s="102">
        <v>36617</v>
      </c>
      <c r="C251" s="101">
        <v>5.85</v>
      </c>
      <c r="D251" s="108">
        <f t="shared" si="22"/>
        <v>5.8499999999999996E-2</v>
      </c>
      <c r="G251">
        <f t="shared" si="23"/>
        <v>2000</v>
      </c>
      <c r="H251" s="102">
        <v>36617</v>
      </c>
      <c r="I251" s="101">
        <v>6.18</v>
      </c>
      <c r="J251" s="108">
        <f t="shared" si="24"/>
        <v>6.1799999999999994E-2</v>
      </c>
      <c r="L251">
        <f t="shared" si="25"/>
        <v>2000</v>
      </c>
      <c r="M251" s="102">
        <v>36617</v>
      </c>
      <c r="O251" s="111"/>
      <c r="P251" s="111"/>
      <c r="Q251" s="111"/>
      <c r="R251" s="111"/>
      <c r="S251" s="111"/>
      <c r="T251">
        <f t="shared" si="26"/>
        <v>2000</v>
      </c>
      <c r="U251" s="102">
        <f t="shared" si="27"/>
        <v>36617</v>
      </c>
      <c r="V251" s="111">
        <v>7.6399999999999996E-2</v>
      </c>
      <c r="W251" s="111"/>
      <c r="X251" s="111"/>
      <c r="Y251" s="111">
        <v>8.4000000000000005E-2</v>
      </c>
      <c r="Z251" s="111"/>
    </row>
    <row r="252" spans="1:26" x14ac:dyDescent="0.25">
      <c r="A252">
        <f t="shared" si="21"/>
        <v>2000</v>
      </c>
      <c r="B252" s="102">
        <v>36647</v>
      </c>
      <c r="C252" s="101">
        <v>6.15</v>
      </c>
      <c r="D252" s="108">
        <f t="shared" si="22"/>
        <v>6.1500000000000006E-2</v>
      </c>
      <c r="G252">
        <f t="shared" si="23"/>
        <v>2000</v>
      </c>
      <c r="H252" s="102">
        <v>36647</v>
      </c>
      <c r="I252" s="101">
        <v>6.55</v>
      </c>
      <c r="J252" s="108">
        <f t="shared" si="24"/>
        <v>6.5500000000000003E-2</v>
      </c>
      <c r="L252">
        <f t="shared" si="25"/>
        <v>2000</v>
      </c>
      <c r="M252" s="102">
        <v>36647</v>
      </c>
      <c r="O252" s="111"/>
      <c r="P252" s="111"/>
      <c r="Q252" s="111"/>
      <c r="R252" s="111"/>
      <c r="S252" s="111"/>
      <c r="T252">
        <f t="shared" si="26"/>
        <v>2000</v>
      </c>
      <c r="U252" s="102">
        <f t="shared" si="27"/>
        <v>36647</v>
      </c>
      <c r="V252" s="111">
        <v>7.9899999999999999E-2</v>
      </c>
      <c r="W252" s="111"/>
      <c r="X252" s="111"/>
      <c r="Y252" s="111">
        <v>8.900000000000001E-2</v>
      </c>
      <c r="Z252" s="111"/>
    </row>
    <row r="253" spans="1:26" x14ac:dyDescent="0.25">
      <c r="A253">
        <f t="shared" si="21"/>
        <v>2000</v>
      </c>
      <c r="B253" s="102">
        <v>36678</v>
      </c>
      <c r="C253" s="101">
        <v>5.93</v>
      </c>
      <c r="D253" s="108">
        <f t="shared" si="22"/>
        <v>5.9299999999999999E-2</v>
      </c>
      <c r="G253">
        <f t="shared" si="23"/>
        <v>2000</v>
      </c>
      <c r="H253" s="102">
        <v>36678</v>
      </c>
      <c r="I253" s="101">
        <v>6.28</v>
      </c>
      <c r="J253" s="108">
        <f t="shared" si="24"/>
        <v>6.2800000000000009E-2</v>
      </c>
      <c r="L253">
        <f t="shared" si="25"/>
        <v>2000</v>
      </c>
      <c r="M253" s="102">
        <v>36678</v>
      </c>
      <c r="O253" s="111"/>
      <c r="P253" s="111"/>
      <c r="Q253" s="111"/>
      <c r="R253" s="111"/>
      <c r="S253" s="111"/>
      <c r="T253">
        <f t="shared" si="26"/>
        <v>2000</v>
      </c>
      <c r="U253" s="102">
        <f t="shared" si="27"/>
        <v>36678</v>
      </c>
      <c r="V253" s="111">
        <v>7.6700000000000004E-2</v>
      </c>
      <c r="W253" s="111"/>
      <c r="X253" s="111"/>
      <c r="Y253" s="111">
        <v>8.48E-2</v>
      </c>
      <c r="Z253" s="111"/>
    </row>
    <row r="254" spans="1:26" x14ac:dyDescent="0.25">
      <c r="A254">
        <f t="shared" si="21"/>
        <v>2000</v>
      </c>
      <c r="B254" s="102">
        <v>36708</v>
      </c>
      <c r="C254" s="101">
        <v>5.85</v>
      </c>
      <c r="D254" s="108">
        <f t="shared" si="22"/>
        <v>5.8499999999999996E-2</v>
      </c>
      <c r="G254">
        <f t="shared" si="23"/>
        <v>2000</v>
      </c>
      <c r="H254" s="102">
        <v>36708</v>
      </c>
      <c r="I254" s="101">
        <v>6.2</v>
      </c>
      <c r="J254" s="108">
        <f t="shared" si="24"/>
        <v>6.2E-2</v>
      </c>
      <c r="L254">
        <f t="shared" si="25"/>
        <v>2000</v>
      </c>
      <c r="M254" s="102">
        <v>36708</v>
      </c>
      <c r="O254" s="111"/>
      <c r="P254" s="111"/>
      <c r="Q254" s="111"/>
      <c r="R254" s="111"/>
      <c r="S254" s="111"/>
      <c r="T254">
        <f t="shared" si="26"/>
        <v>2000</v>
      </c>
      <c r="U254" s="102">
        <f t="shared" si="27"/>
        <v>36708</v>
      </c>
      <c r="V254" s="111">
        <v>7.6499999999999999E-2</v>
      </c>
      <c r="W254" s="111"/>
      <c r="X254" s="111"/>
      <c r="Y254" s="111">
        <v>8.3499999999999991E-2</v>
      </c>
      <c r="Z254" s="111"/>
    </row>
    <row r="255" spans="1:26" x14ac:dyDescent="0.25">
      <c r="A255">
        <f t="shared" si="21"/>
        <v>2000</v>
      </c>
      <c r="B255" s="102">
        <v>36739</v>
      </c>
      <c r="C255" s="101">
        <v>5.72</v>
      </c>
      <c r="D255" s="108">
        <f t="shared" si="22"/>
        <v>5.7200000000000001E-2</v>
      </c>
      <c r="G255">
        <f t="shared" si="23"/>
        <v>2000</v>
      </c>
      <c r="H255" s="102">
        <v>36739</v>
      </c>
      <c r="I255" s="101">
        <v>6.02</v>
      </c>
      <c r="J255" s="108">
        <f t="shared" si="24"/>
        <v>6.0199999999999997E-2</v>
      </c>
      <c r="L255">
        <f t="shared" si="25"/>
        <v>2000</v>
      </c>
      <c r="M255" s="102">
        <v>36739</v>
      </c>
      <c r="O255" s="111"/>
      <c r="P255" s="111"/>
      <c r="Q255" s="111"/>
      <c r="R255" s="111"/>
      <c r="S255" s="111"/>
      <c r="T255">
        <f t="shared" si="26"/>
        <v>2000</v>
      </c>
      <c r="U255" s="102">
        <f t="shared" si="27"/>
        <v>36739</v>
      </c>
      <c r="V255" s="111">
        <v>7.5499999999999998E-2</v>
      </c>
      <c r="W255" s="111"/>
      <c r="X255" s="111"/>
      <c r="Y255" s="111">
        <v>8.2599999999999993E-2</v>
      </c>
      <c r="Z255" s="111"/>
    </row>
    <row r="256" spans="1:26" x14ac:dyDescent="0.25">
      <c r="A256">
        <f t="shared" si="21"/>
        <v>2000</v>
      </c>
      <c r="B256" s="102">
        <v>36770</v>
      </c>
      <c r="C256" s="101">
        <v>5.83</v>
      </c>
      <c r="D256" s="108">
        <f t="shared" si="22"/>
        <v>5.8299999999999998E-2</v>
      </c>
      <c r="G256">
        <f t="shared" si="23"/>
        <v>2000</v>
      </c>
      <c r="H256" s="102">
        <v>36770</v>
      </c>
      <c r="I256" s="101">
        <v>6.09</v>
      </c>
      <c r="J256" s="108">
        <f t="shared" si="24"/>
        <v>6.0899999999999996E-2</v>
      </c>
      <c r="L256">
        <f t="shared" si="25"/>
        <v>2000</v>
      </c>
      <c r="M256" s="102">
        <v>36770</v>
      </c>
      <c r="O256" s="111"/>
      <c r="P256" s="111"/>
      <c r="Q256" s="111"/>
      <c r="R256" s="111"/>
      <c r="S256" s="111"/>
      <c r="T256">
        <f t="shared" si="26"/>
        <v>2000</v>
      </c>
      <c r="U256" s="102">
        <f t="shared" si="27"/>
        <v>36770</v>
      </c>
      <c r="V256" s="111">
        <v>7.6200000000000004E-2</v>
      </c>
      <c r="W256" s="111"/>
      <c r="X256" s="111"/>
      <c r="Y256" s="111">
        <v>8.3499999999999991E-2</v>
      </c>
      <c r="Z256" s="111"/>
    </row>
    <row r="257" spans="1:26" x14ac:dyDescent="0.25">
      <c r="A257">
        <f t="shared" si="21"/>
        <v>2000</v>
      </c>
      <c r="B257" s="102">
        <v>36800</v>
      </c>
      <c r="C257" s="101">
        <v>5.8</v>
      </c>
      <c r="D257" s="108">
        <f t="shared" si="22"/>
        <v>5.7999999999999996E-2</v>
      </c>
      <c r="G257">
        <f t="shared" si="23"/>
        <v>2000</v>
      </c>
      <c r="H257" s="102">
        <v>36800</v>
      </c>
      <c r="I257" s="101">
        <v>6.04</v>
      </c>
      <c r="J257" s="108">
        <f t="shared" si="24"/>
        <v>6.0400000000000002E-2</v>
      </c>
      <c r="L257">
        <f t="shared" si="25"/>
        <v>2000</v>
      </c>
      <c r="M257" s="102">
        <v>36800</v>
      </c>
      <c r="O257" s="111"/>
      <c r="P257" s="111"/>
      <c r="Q257" s="111"/>
      <c r="R257" s="111"/>
      <c r="S257" s="111"/>
      <c r="T257">
        <f t="shared" si="26"/>
        <v>2000</v>
      </c>
      <c r="U257" s="102">
        <f t="shared" si="27"/>
        <v>36800</v>
      </c>
      <c r="V257" s="111">
        <v>7.5499999999999998E-2</v>
      </c>
      <c r="W257" s="111"/>
      <c r="X257" s="111"/>
      <c r="Y257" s="111">
        <v>8.3400000000000002E-2</v>
      </c>
      <c r="Z257" s="111"/>
    </row>
    <row r="258" spans="1:26" x14ac:dyDescent="0.25">
      <c r="A258">
        <f t="shared" si="21"/>
        <v>2000</v>
      </c>
      <c r="B258" s="102">
        <v>36831</v>
      </c>
      <c r="C258" s="101">
        <v>5.78</v>
      </c>
      <c r="D258" s="108">
        <f t="shared" si="22"/>
        <v>5.7800000000000004E-2</v>
      </c>
      <c r="G258">
        <f t="shared" si="23"/>
        <v>2000</v>
      </c>
      <c r="H258" s="102">
        <v>36831</v>
      </c>
      <c r="I258" s="101">
        <v>5.98</v>
      </c>
      <c r="J258" s="108">
        <f t="shared" si="24"/>
        <v>5.9800000000000006E-2</v>
      </c>
      <c r="L258">
        <f t="shared" si="25"/>
        <v>2000</v>
      </c>
      <c r="M258" s="102">
        <v>36831</v>
      </c>
      <c r="O258" s="111"/>
      <c r="P258" s="111"/>
      <c r="Q258" s="111"/>
      <c r="R258" s="111"/>
      <c r="S258" s="111"/>
      <c r="T258">
        <f t="shared" si="26"/>
        <v>2000</v>
      </c>
      <c r="U258" s="102">
        <f t="shared" si="27"/>
        <v>36831</v>
      </c>
      <c r="V258" s="111">
        <v>7.4499999999999997E-2</v>
      </c>
      <c r="W258" s="111"/>
      <c r="X258" s="111"/>
      <c r="Y258" s="111">
        <v>8.2799999999999999E-2</v>
      </c>
      <c r="Z258" s="111"/>
    </row>
    <row r="259" spans="1:26" x14ac:dyDescent="0.25">
      <c r="A259">
        <f t="shared" si="21"/>
        <v>2000</v>
      </c>
      <c r="B259" s="102">
        <v>36861</v>
      </c>
      <c r="C259" s="101">
        <v>5.49</v>
      </c>
      <c r="D259" s="108">
        <f t="shared" si="22"/>
        <v>5.4900000000000004E-2</v>
      </c>
      <c r="G259">
        <f t="shared" si="23"/>
        <v>2000</v>
      </c>
      <c r="H259" s="102">
        <v>36861</v>
      </c>
      <c r="I259" s="101">
        <v>5.64</v>
      </c>
      <c r="J259" s="108">
        <f t="shared" si="24"/>
        <v>5.6399999999999999E-2</v>
      </c>
      <c r="L259">
        <f t="shared" si="25"/>
        <v>2000</v>
      </c>
      <c r="M259" s="102">
        <v>36861</v>
      </c>
      <c r="O259" s="111"/>
      <c r="P259" s="111"/>
      <c r="Q259" s="111"/>
      <c r="R259" s="111"/>
      <c r="S259" s="111"/>
      <c r="T259">
        <f t="shared" si="26"/>
        <v>2000</v>
      </c>
      <c r="U259" s="102">
        <f t="shared" si="27"/>
        <v>36861</v>
      </c>
      <c r="V259" s="111">
        <v>7.2099999999999997E-2</v>
      </c>
      <c r="W259" s="111"/>
      <c r="X259" s="111"/>
      <c r="Y259" s="111">
        <v>8.0199999999999994E-2</v>
      </c>
      <c r="Z259" s="111"/>
    </row>
    <row r="260" spans="1:26" x14ac:dyDescent="0.25">
      <c r="A260">
        <f t="shared" si="21"/>
        <v>2001</v>
      </c>
      <c r="B260" s="102">
        <v>36892</v>
      </c>
      <c r="C260" s="101">
        <v>5.54</v>
      </c>
      <c r="D260" s="108">
        <f t="shared" si="22"/>
        <v>5.5399999999999998E-2</v>
      </c>
      <c r="G260">
        <f t="shared" si="23"/>
        <v>2001</v>
      </c>
      <c r="H260" s="102">
        <v>36892</v>
      </c>
      <c r="I260" s="101">
        <v>5.65</v>
      </c>
      <c r="J260" s="108">
        <f t="shared" si="24"/>
        <v>5.6500000000000002E-2</v>
      </c>
      <c r="L260">
        <f t="shared" si="25"/>
        <v>2001</v>
      </c>
      <c r="M260" s="102">
        <v>36892</v>
      </c>
      <c r="O260" s="111">
        <v>7.7300000000000008E-2</v>
      </c>
      <c r="P260" s="111">
        <v>7.8E-2</v>
      </c>
      <c r="Q260" s="111">
        <v>7.9899999999999999E-2</v>
      </c>
      <c r="R260" s="111"/>
      <c r="S260" s="111"/>
      <c r="T260">
        <f t="shared" si="26"/>
        <v>2001</v>
      </c>
      <c r="U260" s="102">
        <f t="shared" si="27"/>
        <v>36892</v>
      </c>
      <c r="V260" s="111">
        <v>7.1500000000000008E-2</v>
      </c>
      <c r="W260" s="111"/>
      <c r="X260" s="111"/>
      <c r="Y260" s="111">
        <v>7.9299999999999995E-2</v>
      </c>
      <c r="Z260" s="111"/>
    </row>
    <row r="261" spans="1:26" x14ac:dyDescent="0.25">
      <c r="A261">
        <f t="shared" si="21"/>
        <v>2001</v>
      </c>
      <c r="B261" s="102">
        <v>36923</v>
      </c>
      <c r="C261" s="101">
        <v>5.45</v>
      </c>
      <c r="D261" s="108">
        <f t="shared" si="22"/>
        <v>5.45E-2</v>
      </c>
      <c r="G261">
        <f t="shared" si="23"/>
        <v>2001</v>
      </c>
      <c r="H261" s="102">
        <v>36923</v>
      </c>
      <c r="I261" s="101">
        <v>5.62</v>
      </c>
      <c r="J261" s="108">
        <f t="shared" si="24"/>
        <v>5.62E-2</v>
      </c>
      <c r="L261">
        <f t="shared" si="25"/>
        <v>2001</v>
      </c>
      <c r="M261" s="102">
        <v>36923</v>
      </c>
      <c r="O261" s="111">
        <v>7.6200000000000004E-2</v>
      </c>
      <c r="P261" s="111">
        <v>7.7399999999999997E-2</v>
      </c>
      <c r="Q261" s="111">
        <v>7.9399999999999998E-2</v>
      </c>
      <c r="R261" s="111"/>
      <c r="S261" s="111"/>
      <c r="T261">
        <f t="shared" si="26"/>
        <v>2001</v>
      </c>
      <c r="U261" s="102">
        <f t="shared" si="27"/>
        <v>36923</v>
      </c>
      <c r="V261" s="111">
        <v>7.0999999999999994E-2</v>
      </c>
      <c r="W261" s="111"/>
      <c r="X261" s="111"/>
      <c r="Y261" s="111">
        <v>7.8700000000000006E-2</v>
      </c>
      <c r="Z261" s="111"/>
    </row>
    <row r="262" spans="1:26" x14ac:dyDescent="0.25">
      <c r="A262">
        <f t="shared" si="21"/>
        <v>2001</v>
      </c>
      <c r="B262" s="102">
        <v>36951</v>
      </c>
      <c r="C262" s="101">
        <v>5.34</v>
      </c>
      <c r="D262" s="108">
        <f t="shared" si="22"/>
        <v>5.3399999999999996E-2</v>
      </c>
      <c r="G262">
        <f t="shared" si="23"/>
        <v>2001</v>
      </c>
      <c r="H262" s="102">
        <v>36951</v>
      </c>
      <c r="I262" s="101">
        <v>5.49</v>
      </c>
      <c r="J262" s="108">
        <f t="shared" si="24"/>
        <v>5.4900000000000004E-2</v>
      </c>
      <c r="L262">
        <f t="shared" si="25"/>
        <v>2001</v>
      </c>
      <c r="M262" s="102">
        <v>36951</v>
      </c>
      <c r="O262" s="111">
        <v>7.51E-2</v>
      </c>
      <c r="P262" s="111">
        <v>7.6799999999999993E-2</v>
      </c>
      <c r="Q262" s="111">
        <v>7.85E-2</v>
      </c>
      <c r="R262" s="111"/>
      <c r="S262" s="111"/>
      <c r="T262">
        <f t="shared" si="26"/>
        <v>2001</v>
      </c>
      <c r="U262" s="102">
        <f t="shared" si="27"/>
        <v>36951</v>
      </c>
      <c r="V262" s="111">
        <v>6.9800000000000001E-2</v>
      </c>
      <c r="W262" s="111"/>
      <c r="X262" s="111"/>
      <c r="Y262" s="111">
        <v>7.8399999999999997E-2</v>
      </c>
      <c r="Z262" s="111"/>
    </row>
    <row r="263" spans="1:26" x14ac:dyDescent="0.25">
      <c r="A263">
        <f t="shared" si="21"/>
        <v>2001</v>
      </c>
      <c r="B263" s="102">
        <v>36982</v>
      </c>
      <c r="C263" s="101">
        <v>5.65</v>
      </c>
      <c r="D263" s="108">
        <f t="shared" si="22"/>
        <v>5.6500000000000002E-2</v>
      </c>
      <c r="G263">
        <f t="shared" si="23"/>
        <v>2001</v>
      </c>
      <c r="H263" s="102">
        <v>36982</v>
      </c>
      <c r="I263" s="101">
        <v>5.78</v>
      </c>
      <c r="J263" s="108">
        <f t="shared" si="24"/>
        <v>5.7800000000000004E-2</v>
      </c>
      <c r="L263">
        <f t="shared" si="25"/>
        <v>2001</v>
      </c>
      <c r="M263" s="102">
        <v>36982</v>
      </c>
      <c r="O263" s="111">
        <v>7.7199999999999991E-2</v>
      </c>
      <c r="P263" s="111">
        <v>7.9399999999999998E-2</v>
      </c>
      <c r="Q263" s="111">
        <v>8.0600000000000005E-2</v>
      </c>
      <c r="R263" s="111"/>
      <c r="S263" s="111"/>
      <c r="T263">
        <f t="shared" si="26"/>
        <v>2001</v>
      </c>
      <c r="U263" s="102">
        <f t="shared" si="27"/>
        <v>36982</v>
      </c>
      <c r="V263" s="111">
        <v>7.2000000000000008E-2</v>
      </c>
      <c r="W263" s="111"/>
      <c r="X263" s="111"/>
      <c r="Y263" s="111">
        <v>8.0700000000000008E-2</v>
      </c>
      <c r="Z263" s="111"/>
    </row>
    <row r="264" spans="1:26" x14ac:dyDescent="0.25">
      <c r="A264">
        <f t="shared" ref="A264:A327" si="28">YEAR(B264)</f>
        <v>2001</v>
      </c>
      <c r="B264" s="102">
        <v>37012</v>
      </c>
      <c r="C264" s="101">
        <v>5.78</v>
      </c>
      <c r="D264" s="108">
        <f t="shared" ref="D264:D327" si="29">IF(ISNUMBER(C264),C264/100,"")</f>
        <v>5.7800000000000004E-2</v>
      </c>
      <c r="G264">
        <f t="shared" ref="G264:G327" si="30">YEAR(H264)</f>
        <v>2001</v>
      </c>
      <c r="H264" s="102">
        <v>37012</v>
      </c>
      <c r="I264" s="101">
        <v>5.92</v>
      </c>
      <c r="J264" s="108">
        <f t="shared" ref="J264:J327" si="31">IF(ISNUMBER(I264),I264/100,"")</f>
        <v>5.9200000000000003E-2</v>
      </c>
      <c r="L264">
        <f t="shared" ref="L264:L327" si="32">TRUNC(YEAR(M264))</f>
        <v>2001</v>
      </c>
      <c r="M264" s="102">
        <v>37012</v>
      </c>
      <c r="O264" s="111">
        <v>7.7899999999999997E-2</v>
      </c>
      <c r="P264" s="111">
        <v>7.9899999999999999E-2</v>
      </c>
      <c r="Q264" s="111">
        <v>8.1099999999999992E-2</v>
      </c>
      <c r="R264" s="111"/>
      <c r="S264" s="111"/>
      <c r="T264">
        <f t="shared" ref="T264:T327" si="33">L264</f>
        <v>2001</v>
      </c>
      <c r="U264" s="102">
        <f t="shared" ref="U264:U327" si="34">M264</f>
        <v>37012</v>
      </c>
      <c r="V264" s="111">
        <v>7.2900000000000006E-2</v>
      </c>
      <c r="W264" s="111"/>
      <c r="X264" s="111"/>
      <c r="Y264" s="111">
        <v>8.0700000000000008E-2</v>
      </c>
      <c r="Z264" s="111"/>
    </row>
    <row r="265" spans="1:26" x14ac:dyDescent="0.25">
      <c r="A265">
        <f t="shared" si="28"/>
        <v>2001</v>
      </c>
      <c r="B265" s="102">
        <v>37043</v>
      </c>
      <c r="C265" s="101">
        <v>5.67</v>
      </c>
      <c r="D265" s="108">
        <f t="shared" si="29"/>
        <v>5.67E-2</v>
      </c>
      <c r="G265">
        <f t="shared" si="30"/>
        <v>2001</v>
      </c>
      <c r="H265" s="102">
        <v>37043</v>
      </c>
      <c r="I265" s="101">
        <v>5.82</v>
      </c>
      <c r="J265" s="108">
        <f t="shared" si="31"/>
        <v>5.8200000000000002E-2</v>
      </c>
      <c r="L265">
        <f t="shared" si="32"/>
        <v>2001</v>
      </c>
      <c r="M265" s="102">
        <v>37043</v>
      </c>
      <c r="O265" s="111">
        <v>7.6200000000000004E-2</v>
      </c>
      <c r="P265" s="111">
        <v>7.85E-2</v>
      </c>
      <c r="Q265" s="111">
        <v>8.0199999999999994E-2</v>
      </c>
      <c r="R265" s="111"/>
      <c r="S265" s="111"/>
      <c r="T265">
        <f t="shared" si="33"/>
        <v>2001</v>
      </c>
      <c r="U265" s="102">
        <f t="shared" si="34"/>
        <v>37043</v>
      </c>
      <c r="V265" s="111">
        <v>7.1800000000000003E-2</v>
      </c>
      <c r="W265" s="111"/>
      <c r="X265" s="111"/>
      <c r="Y265" s="111">
        <v>7.9699999999999993E-2</v>
      </c>
      <c r="Z265" s="111"/>
    </row>
    <row r="266" spans="1:26" x14ac:dyDescent="0.25">
      <c r="A266">
        <f t="shared" si="28"/>
        <v>2001</v>
      </c>
      <c r="B266" s="102">
        <v>37073</v>
      </c>
      <c r="C266" s="101">
        <v>5.61</v>
      </c>
      <c r="D266" s="108">
        <f t="shared" si="29"/>
        <v>5.6100000000000004E-2</v>
      </c>
      <c r="G266">
        <f t="shared" si="30"/>
        <v>2001</v>
      </c>
      <c r="H266" s="102">
        <v>37073</v>
      </c>
      <c r="I266" s="101">
        <v>5.75</v>
      </c>
      <c r="J266" s="108">
        <f t="shared" si="31"/>
        <v>5.7500000000000002E-2</v>
      </c>
      <c r="L266">
        <f t="shared" si="32"/>
        <v>2001</v>
      </c>
      <c r="M266" s="102">
        <v>37073</v>
      </c>
      <c r="O266" s="111">
        <v>7.5499999999999998E-2</v>
      </c>
      <c r="P266" s="111">
        <v>7.7800000000000008E-2</v>
      </c>
      <c r="Q266" s="111">
        <v>8.0500000000000002E-2</v>
      </c>
      <c r="R266" s="111"/>
      <c r="S266" s="111"/>
      <c r="T266">
        <f t="shared" si="33"/>
        <v>2001</v>
      </c>
      <c r="U266" s="102">
        <f t="shared" si="34"/>
        <v>37073</v>
      </c>
      <c r="V266" s="111">
        <v>7.1300000000000002E-2</v>
      </c>
      <c r="W266" s="111"/>
      <c r="X266" s="111"/>
      <c r="Y266" s="111">
        <v>7.9699999999999993E-2</v>
      </c>
      <c r="Z266" s="111"/>
    </row>
    <row r="267" spans="1:26" x14ac:dyDescent="0.25">
      <c r="A267">
        <f t="shared" si="28"/>
        <v>2001</v>
      </c>
      <c r="B267" s="102">
        <v>37104</v>
      </c>
      <c r="C267" s="101">
        <v>5.48</v>
      </c>
      <c r="D267" s="108">
        <f t="shared" si="29"/>
        <v>5.4800000000000001E-2</v>
      </c>
      <c r="G267">
        <f t="shared" si="30"/>
        <v>2001</v>
      </c>
      <c r="H267" s="102">
        <v>37104</v>
      </c>
      <c r="I267" s="101">
        <v>5.58</v>
      </c>
      <c r="J267" s="108">
        <f t="shared" si="31"/>
        <v>5.5800000000000002E-2</v>
      </c>
      <c r="L267">
        <f t="shared" si="32"/>
        <v>2001</v>
      </c>
      <c r="M267" s="102">
        <v>37104</v>
      </c>
      <c r="O267" s="111">
        <v>7.3899999999999993E-2</v>
      </c>
      <c r="P267" s="111">
        <v>7.5899999999999995E-2</v>
      </c>
      <c r="Q267" s="111">
        <v>7.9500000000000001E-2</v>
      </c>
      <c r="R267" s="111"/>
      <c r="S267" s="111"/>
      <c r="T267">
        <f t="shared" si="33"/>
        <v>2001</v>
      </c>
      <c r="U267" s="102">
        <f t="shared" si="34"/>
        <v>37104</v>
      </c>
      <c r="V267" s="111">
        <v>7.0199999999999999E-2</v>
      </c>
      <c r="W267" s="111"/>
      <c r="X267" s="111"/>
      <c r="Y267" s="111">
        <v>7.85E-2</v>
      </c>
      <c r="Z267" s="111"/>
    </row>
    <row r="268" spans="1:26" x14ac:dyDescent="0.25">
      <c r="A268">
        <f t="shared" si="28"/>
        <v>2001</v>
      </c>
      <c r="B268" s="102">
        <v>37135</v>
      </c>
      <c r="C268" s="101">
        <v>5.48</v>
      </c>
      <c r="D268" s="108">
        <f t="shared" si="29"/>
        <v>5.4800000000000001E-2</v>
      </c>
      <c r="G268">
        <f t="shared" si="30"/>
        <v>2001</v>
      </c>
      <c r="H268" s="102">
        <v>37135</v>
      </c>
      <c r="I268" s="101">
        <v>5.53</v>
      </c>
      <c r="J268" s="108">
        <f t="shared" si="31"/>
        <v>5.5300000000000002E-2</v>
      </c>
      <c r="L268">
        <f t="shared" si="32"/>
        <v>2001</v>
      </c>
      <c r="M268" s="102">
        <v>37135</v>
      </c>
      <c r="O268" s="111">
        <v>7.5499999999999998E-2</v>
      </c>
      <c r="P268" s="111">
        <v>7.7499999999999999E-2</v>
      </c>
      <c r="Q268" s="111">
        <v>8.1199999999999994E-2</v>
      </c>
      <c r="R268" s="111"/>
      <c r="S268" s="111"/>
      <c r="T268">
        <f t="shared" si="33"/>
        <v>2001</v>
      </c>
      <c r="U268" s="102">
        <f t="shared" si="34"/>
        <v>37135</v>
      </c>
      <c r="V268" s="111">
        <v>7.17E-2</v>
      </c>
      <c r="W268" s="111"/>
      <c r="X268" s="111"/>
      <c r="Y268" s="111">
        <v>8.0299999999999996E-2</v>
      </c>
      <c r="Z268" s="111"/>
    </row>
    <row r="269" spans="1:26" x14ac:dyDescent="0.25">
      <c r="A269">
        <f t="shared" si="28"/>
        <v>2001</v>
      </c>
      <c r="B269" s="102">
        <v>37165</v>
      </c>
      <c r="C269" s="101">
        <v>5.32</v>
      </c>
      <c r="D269" s="108">
        <f t="shared" si="29"/>
        <v>5.3200000000000004E-2</v>
      </c>
      <c r="G269">
        <f t="shared" si="30"/>
        <v>2001</v>
      </c>
      <c r="H269" s="102">
        <v>37165</v>
      </c>
      <c r="I269" s="101">
        <v>5.34</v>
      </c>
      <c r="J269" s="108">
        <f t="shared" si="31"/>
        <v>5.3399999999999996E-2</v>
      </c>
      <c r="L269">
        <f t="shared" si="32"/>
        <v>2001</v>
      </c>
      <c r="M269" s="102">
        <v>37165</v>
      </c>
      <c r="O269" s="111">
        <v>7.4700000000000003E-2</v>
      </c>
      <c r="P269" s="111">
        <v>7.6299999999999993E-2</v>
      </c>
      <c r="Q269" s="111">
        <v>8.0199999999999994E-2</v>
      </c>
      <c r="R269" s="111"/>
      <c r="S269" s="111"/>
      <c r="T269">
        <f t="shared" si="33"/>
        <v>2001</v>
      </c>
      <c r="U269" s="102">
        <f t="shared" si="34"/>
        <v>37165</v>
      </c>
      <c r="V269" s="111">
        <v>7.0300000000000001E-2</v>
      </c>
      <c r="W269" s="111"/>
      <c r="X269" s="111"/>
      <c r="Y269" s="111">
        <v>7.9100000000000004E-2</v>
      </c>
      <c r="Z269" s="111"/>
    </row>
    <row r="270" spans="1:26" x14ac:dyDescent="0.25">
      <c r="A270">
        <f t="shared" si="28"/>
        <v>2001</v>
      </c>
      <c r="B270" s="102">
        <v>37196</v>
      </c>
      <c r="C270" s="101">
        <v>5.12</v>
      </c>
      <c r="D270" s="108">
        <f t="shared" si="29"/>
        <v>5.1200000000000002E-2</v>
      </c>
      <c r="G270">
        <f t="shared" si="30"/>
        <v>2001</v>
      </c>
      <c r="H270" s="102">
        <v>37196</v>
      </c>
      <c r="I270" s="101">
        <v>5.33</v>
      </c>
      <c r="J270" s="108">
        <f t="shared" si="31"/>
        <v>5.33E-2</v>
      </c>
      <c r="L270">
        <f t="shared" si="32"/>
        <v>2001</v>
      </c>
      <c r="M270" s="102">
        <v>37196</v>
      </c>
      <c r="O270" s="111">
        <v>7.4499999999999997E-2</v>
      </c>
      <c r="P270" s="111">
        <v>7.5700000000000003E-2</v>
      </c>
      <c r="Q270" s="111">
        <v>7.9600000000000004E-2</v>
      </c>
      <c r="R270" s="111"/>
      <c r="S270" s="111"/>
      <c r="T270">
        <f t="shared" si="33"/>
        <v>2001</v>
      </c>
      <c r="U270" s="102">
        <f t="shared" si="34"/>
        <v>37196</v>
      </c>
      <c r="V270" s="111">
        <v>6.9699999999999998E-2</v>
      </c>
      <c r="W270" s="111"/>
      <c r="X270" s="111"/>
      <c r="Y270" s="111">
        <v>7.8100000000000003E-2</v>
      </c>
      <c r="Z270" s="111"/>
    </row>
    <row r="271" spans="1:26" x14ac:dyDescent="0.25">
      <c r="A271">
        <f t="shared" si="28"/>
        <v>2001</v>
      </c>
      <c r="B271" s="102">
        <v>37226</v>
      </c>
      <c r="C271" s="101">
        <v>5.48</v>
      </c>
      <c r="D271" s="108">
        <f t="shared" si="29"/>
        <v>5.4800000000000001E-2</v>
      </c>
      <c r="G271">
        <f t="shared" si="30"/>
        <v>2001</v>
      </c>
      <c r="H271" s="102">
        <v>37226</v>
      </c>
      <c r="I271" s="101">
        <v>5.76</v>
      </c>
      <c r="J271" s="108">
        <f t="shared" si="31"/>
        <v>5.7599999999999998E-2</v>
      </c>
      <c r="L271">
        <f t="shared" si="32"/>
        <v>2001</v>
      </c>
      <c r="M271" s="102">
        <v>37226</v>
      </c>
      <c r="O271" s="111">
        <v>7.5300000000000006E-2</v>
      </c>
      <c r="P271" s="111">
        <v>7.8299999999999995E-2</v>
      </c>
      <c r="Q271" s="111">
        <v>8.2699999999999996E-2</v>
      </c>
      <c r="R271" s="111"/>
      <c r="S271" s="111"/>
      <c r="T271">
        <f t="shared" si="33"/>
        <v>2001</v>
      </c>
      <c r="U271" s="102">
        <f t="shared" si="34"/>
        <v>37226</v>
      </c>
      <c r="V271" s="111">
        <v>6.7699999999999996E-2</v>
      </c>
      <c r="W271" s="111"/>
      <c r="X271" s="111"/>
      <c r="Y271" s="111">
        <v>8.0500000000000002E-2</v>
      </c>
      <c r="Z271" s="111"/>
    </row>
    <row r="272" spans="1:26" x14ac:dyDescent="0.25">
      <c r="A272">
        <f t="shared" si="28"/>
        <v>2002</v>
      </c>
      <c r="B272" s="102">
        <v>37257</v>
      </c>
      <c r="C272" s="101">
        <v>5.45</v>
      </c>
      <c r="D272" s="108">
        <f t="shared" si="29"/>
        <v>5.45E-2</v>
      </c>
      <c r="G272">
        <f t="shared" si="30"/>
        <v>2002</v>
      </c>
      <c r="H272" s="102">
        <v>37257</v>
      </c>
      <c r="I272" s="101">
        <v>5.69</v>
      </c>
      <c r="J272" s="108">
        <f t="shared" si="31"/>
        <v>5.6900000000000006E-2</v>
      </c>
      <c r="L272">
        <f t="shared" si="32"/>
        <v>2002</v>
      </c>
      <c r="M272" s="102">
        <v>37257</v>
      </c>
      <c r="O272" s="111">
        <v>7.2800000000000004E-2</v>
      </c>
      <c r="P272" s="111">
        <v>7.6600000000000001E-2</v>
      </c>
      <c r="Q272" s="111">
        <v>8.1300000000000011E-2</v>
      </c>
      <c r="R272" s="111"/>
      <c r="S272" s="111"/>
      <c r="T272">
        <f t="shared" si="33"/>
        <v>2002</v>
      </c>
      <c r="U272" s="102">
        <f t="shared" si="34"/>
        <v>37257</v>
      </c>
      <c r="V272" s="111">
        <v>6.5500000000000003E-2</v>
      </c>
      <c r="W272" s="111"/>
      <c r="X272" s="111"/>
      <c r="Y272" s="111">
        <v>7.8700000000000006E-2</v>
      </c>
      <c r="Z272" s="111"/>
    </row>
    <row r="273" spans="1:26" x14ac:dyDescent="0.25">
      <c r="A273">
        <f t="shared" si="28"/>
        <v>2002</v>
      </c>
      <c r="B273" s="102">
        <v>37288</v>
      </c>
      <c r="C273" s="101">
        <v>5.45</v>
      </c>
      <c r="D273" s="108">
        <f t="shared" si="29"/>
        <v>5.45E-2</v>
      </c>
      <c r="G273">
        <f t="shared" si="30"/>
        <v>2002</v>
      </c>
      <c r="H273" s="102">
        <v>37288</v>
      </c>
      <c r="I273" s="101">
        <v>5.61</v>
      </c>
      <c r="J273" s="108">
        <f t="shared" si="31"/>
        <v>5.6100000000000004E-2</v>
      </c>
      <c r="L273">
        <f t="shared" si="32"/>
        <v>2002</v>
      </c>
      <c r="M273" s="102">
        <v>37288</v>
      </c>
      <c r="O273" s="111">
        <v>7.1399999999999991E-2</v>
      </c>
      <c r="P273" s="111">
        <v>7.5399999999999995E-2</v>
      </c>
      <c r="Q273" s="111">
        <v>8.1799999999999998E-2</v>
      </c>
      <c r="R273" s="111"/>
      <c r="S273" s="111"/>
      <c r="T273">
        <f t="shared" si="33"/>
        <v>2002</v>
      </c>
      <c r="U273" s="102">
        <f t="shared" si="34"/>
        <v>37288</v>
      </c>
      <c r="V273" s="111">
        <v>6.5099999999999991E-2</v>
      </c>
      <c r="W273" s="111"/>
      <c r="X273" s="111"/>
      <c r="Y273" s="111">
        <v>7.8899999999999998E-2</v>
      </c>
      <c r="Z273" s="111"/>
    </row>
    <row r="274" spans="1:26" x14ac:dyDescent="0.25">
      <c r="A274">
        <f t="shared" si="28"/>
        <v>2002</v>
      </c>
      <c r="B274" s="102">
        <v>37316</v>
      </c>
      <c r="C274" s="101">
        <v>5.81</v>
      </c>
      <c r="D274" s="108">
        <f t="shared" si="29"/>
        <v>5.8099999999999999E-2</v>
      </c>
      <c r="G274">
        <f t="shared" si="30"/>
        <v>2002</v>
      </c>
      <c r="H274" s="102">
        <v>37316</v>
      </c>
      <c r="I274" s="101">
        <v>5.93</v>
      </c>
      <c r="J274" s="108">
        <f t="shared" si="31"/>
        <v>5.9299999999999999E-2</v>
      </c>
      <c r="L274">
        <f t="shared" si="32"/>
        <v>2002</v>
      </c>
      <c r="M274" s="102">
        <v>37316</v>
      </c>
      <c r="O274" s="111">
        <v>7.4200000000000002E-2</v>
      </c>
      <c r="P274" s="111">
        <v>7.7600000000000002E-2</v>
      </c>
      <c r="Q274" s="111">
        <v>8.3199999999999996E-2</v>
      </c>
      <c r="R274" s="111"/>
      <c r="S274" s="111"/>
      <c r="T274">
        <f t="shared" si="33"/>
        <v>2002</v>
      </c>
      <c r="U274" s="102">
        <f t="shared" si="34"/>
        <v>37316</v>
      </c>
      <c r="V274" s="111">
        <v>6.8099999999999994E-2</v>
      </c>
      <c r="W274" s="111"/>
      <c r="X274" s="111"/>
      <c r="Y274" s="111">
        <v>8.1099999999999992E-2</v>
      </c>
      <c r="Z274" s="111"/>
    </row>
    <row r="275" spans="1:26" x14ac:dyDescent="0.25">
      <c r="A275">
        <f t="shared" si="28"/>
        <v>2002</v>
      </c>
      <c r="B275" s="102">
        <v>37347</v>
      </c>
      <c r="C275" s="101">
        <v>5.79</v>
      </c>
      <c r="D275" s="108">
        <f t="shared" si="29"/>
        <v>5.79E-2</v>
      </c>
      <c r="G275">
        <f t="shared" si="30"/>
        <v>2002</v>
      </c>
      <c r="H275" s="102">
        <v>37347</v>
      </c>
      <c r="I275" s="101">
        <v>5.85</v>
      </c>
      <c r="J275" s="108">
        <f t="shared" si="31"/>
        <v>5.8499999999999996E-2</v>
      </c>
      <c r="L275">
        <f t="shared" si="32"/>
        <v>2002</v>
      </c>
      <c r="M275" s="102">
        <v>37347</v>
      </c>
      <c r="O275" s="111">
        <v>7.3800000000000004E-2</v>
      </c>
      <c r="P275" s="111">
        <v>7.5700000000000003E-2</v>
      </c>
      <c r="Q275" s="111">
        <v>8.2599999999999993E-2</v>
      </c>
      <c r="R275" s="111"/>
      <c r="S275" s="111"/>
      <c r="T275">
        <f t="shared" si="33"/>
        <v>2002</v>
      </c>
      <c r="U275" s="102">
        <f t="shared" si="34"/>
        <v>37347</v>
      </c>
      <c r="V275" s="111">
        <v>6.7599999999999993E-2</v>
      </c>
      <c r="W275" s="111"/>
      <c r="X275" s="111"/>
      <c r="Y275" s="111">
        <v>8.0299999999999996E-2</v>
      </c>
      <c r="Z275" s="111"/>
    </row>
    <row r="276" spans="1:26" x14ac:dyDescent="0.25">
      <c r="A276">
        <f t="shared" si="28"/>
        <v>2002</v>
      </c>
      <c r="B276" s="102">
        <v>37377</v>
      </c>
      <c r="C276" s="101">
        <v>5.76</v>
      </c>
      <c r="D276" s="108">
        <f t="shared" si="29"/>
        <v>5.7599999999999998E-2</v>
      </c>
      <c r="G276">
        <f t="shared" si="30"/>
        <v>2002</v>
      </c>
      <c r="H276" s="102">
        <v>37377</v>
      </c>
      <c r="I276" s="101">
        <v>5.81</v>
      </c>
      <c r="J276" s="108">
        <f t="shared" si="31"/>
        <v>5.8099999999999999E-2</v>
      </c>
      <c r="L276">
        <f t="shared" si="32"/>
        <v>2002</v>
      </c>
      <c r="M276" s="102">
        <v>37377</v>
      </c>
      <c r="O276" s="111">
        <v>4.4299999999999999E-2</v>
      </c>
      <c r="P276" s="111">
        <v>7.5199999999999989E-2</v>
      </c>
      <c r="Q276" s="111">
        <v>8.3299999999999999E-2</v>
      </c>
      <c r="R276" s="111"/>
      <c r="S276" s="111"/>
      <c r="T276">
        <f t="shared" si="33"/>
        <v>2002</v>
      </c>
      <c r="U276" s="102">
        <f t="shared" si="34"/>
        <v>37377</v>
      </c>
      <c r="V276" s="111">
        <v>6.7500000000000004E-2</v>
      </c>
      <c r="W276" s="111"/>
      <c r="X276" s="111"/>
      <c r="Y276" s="111">
        <v>8.09E-2</v>
      </c>
      <c r="Z276" s="111"/>
    </row>
    <row r="277" spans="1:26" x14ac:dyDescent="0.25">
      <c r="A277">
        <f t="shared" si="28"/>
        <v>2002</v>
      </c>
      <c r="B277" s="102">
        <v>37408</v>
      </c>
      <c r="C277" s="101">
        <v>5.68</v>
      </c>
      <c r="D277" s="108">
        <f t="shared" si="29"/>
        <v>5.6799999999999996E-2</v>
      </c>
      <c r="G277">
        <f t="shared" si="30"/>
        <v>2002</v>
      </c>
      <c r="H277" s="102">
        <v>37408</v>
      </c>
      <c r="I277" s="101">
        <v>5.65</v>
      </c>
      <c r="J277" s="108">
        <f t="shared" si="31"/>
        <v>5.6500000000000002E-2</v>
      </c>
      <c r="L277">
        <f t="shared" si="32"/>
        <v>2002</v>
      </c>
      <c r="M277" s="102">
        <v>37408</v>
      </c>
      <c r="O277" s="111">
        <v>7.3300000000000004E-2</v>
      </c>
      <c r="P277" s="111">
        <v>7.4200000000000002E-2</v>
      </c>
      <c r="Q277" s="111">
        <v>8.2599999999999993E-2</v>
      </c>
      <c r="R277" s="111"/>
      <c r="S277" s="111"/>
      <c r="T277">
        <f t="shared" si="33"/>
        <v>2002</v>
      </c>
      <c r="U277" s="102">
        <f t="shared" si="34"/>
        <v>37408</v>
      </c>
      <c r="V277" s="111">
        <v>6.6299999999999998E-2</v>
      </c>
      <c r="W277" s="111"/>
      <c r="X277" s="111"/>
      <c r="Y277" s="111">
        <v>7.9500000000000001E-2</v>
      </c>
      <c r="Z277" s="111"/>
    </row>
    <row r="278" spans="1:26" x14ac:dyDescent="0.25">
      <c r="A278">
        <f t="shared" si="28"/>
        <v>2002</v>
      </c>
      <c r="B278" s="102">
        <v>37438</v>
      </c>
      <c r="C278" s="101">
        <v>5.59</v>
      </c>
      <c r="D278" s="108">
        <f t="shared" si="29"/>
        <v>5.5899999999999998E-2</v>
      </c>
      <c r="G278">
        <f t="shared" si="30"/>
        <v>2002</v>
      </c>
      <c r="H278" s="102">
        <v>37438</v>
      </c>
      <c r="I278" s="101">
        <v>5.51</v>
      </c>
      <c r="J278" s="108">
        <f t="shared" si="31"/>
        <v>5.5099999999999996E-2</v>
      </c>
      <c r="L278">
        <f t="shared" si="32"/>
        <v>2002</v>
      </c>
      <c r="M278" s="102">
        <v>37438</v>
      </c>
      <c r="O278" s="111">
        <v>7.22E-2</v>
      </c>
      <c r="P278" s="111">
        <v>7.3099999999999998E-2</v>
      </c>
      <c r="Q278" s="111">
        <v>8.0700000000000008E-2</v>
      </c>
      <c r="R278" s="111"/>
      <c r="S278" s="111"/>
      <c r="T278">
        <f t="shared" si="33"/>
        <v>2002</v>
      </c>
      <c r="U278" s="102">
        <f t="shared" si="34"/>
        <v>37438</v>
      </c>
      <c r="V278" s="111">
        <v>6.5299999999999997E-2</v>
      </c>
      <c r="W278" s="111"/>
      <c r="X278" s="111"/>
      <c r="Y278" s="111">
        <v>7.9000000000000001E-2</v>
      </c>
      <c r="Z278" s="111"/>
    </row>
    <row r="279" spans="1:26" x14ac:dyDescent="0.25">
      <c r="A279">
        <f t="shared" si="28"/>
        <v>2002</v>
      </c>
      <c r="B279" s="102">
        <v>37469</v>
      </c>
      <c r="C279" s="101">
        <v>5.28</v>
      </c>
      <c r="D279" s="108">
        <f t="shared" si="29"/>
        <v>5.28E-2</v>
      </c>
      <c r="G279">
        <f t="shared" si="30"/>
        <v>2002</v>
      </c>
      <c r="H279" s="102">
        <v>37469</v>
      </c>
      <c r="I279" s="101">
        <v>5.19</v>
      </c>
      <c r="J279" s="108">
        <f t="shared" si="31"/>
        <v>5.1900000000000002E-2</v>
      </c>
      <c r="L279">
        <f t="shared" si="32"/>
        <v>2002</v>
      </c>
      <c r="M279" s="102">
        <v>37469</v>
      </c>
      <c r="O279" s="111">
        <v>7.0999999999999994E-2</v>
      </c>
      <c r="P279" s="111">
        <v>7.17E-2</v>
      </c>
      <c r="Q279" s="111">
        <v>7.7399999999999997E-2</v>
      </c>
      <c r="R279" s="111"/>
      <c r="S279" s="111"/>
      <c r="T279">
        <f t="shared" si="33"/>
        <v>2002</v>
      </c>
      <c r="U279" s="102">
        <f t="shared" si="34"/>
        <v>37469</v>
      </c>
      <c r="V279" s="111">
        <v>6.3700000000000007E-2</v>
      </c>
      <c r="W279" s="111"/>
      <c r="X279" s="111"/>
      <c r="Y279" s="111">
        <v>7.5800000000000006E-2</v>
      </c>
      <c r="Z279" s="111"/>
    </row>
    <row r="280" spans="1:26" x14ac:dyDescent="0.25">
      <c r="A280">
        <f t="shared" si="28"/>
        <v>2002</v>
      </c>
      <c r="B280" s="102">
        <v>37500</v>
      </c>
      <c r="C280" s="101">
        <v>4.96</v>
      </c>
      <c r="D280" s="108">
        <f t="shared" si="29"/>
        <v>4.9599999999999998E-2</v>
      </c>
      <c r="G280">
        <f t="shared" si="30"/>
        <v>2002</v>
      </c>
      <c r="H280" s="102">
        <v>37500</v>
      </c>
      <c r="I280" s="101">
        <v>4.87</v>
      </c>
      <c r="J280" s="108">
        <f t="shared" si="31"/>
        <v>4.87E-2</v>
      </c>
      <c r="L280">
        <f t="shared" si="32"/>
        <v>2002</v>
      </c>
      <c r="M280" s="102">
        <v>37500</v>
      </c>
      <c r="O280" s="111">
        <v>6.9800000000000001E-2</v>
      </c>
      <c r="P280" s="111">
        <v>7.0800000000000002E-2</v>
      </c>
      <c r="Q280" s="111">
        <v>7.6200000000000004E-2</v>
      </c>
      <c r="R280" s="111"/>
      <c r="S280" s="111"/>
      <c r="T280">
        <f t="shared" si="33"/>
        <v>2002</v>
      </c>
      <c r="U280" s="102">
        <f t="shared" si="34"/>
        <v>37500</v>
      </c>
      <c r="V280" s="111">
        <v>6.1500000000000006E-2</v>
      </c>
      <c r="W280" s="111"/>
      <c r="X280" s="111"/>
      <c r="Y280" s="111">
        <v>7.400000000000001E-2</v>
      </c>
      <c r="Z280" s="111"/>
    </row>
    <row r="281" spans="1:26" x14ac:dyDescent="0.25">
      <c r="A281">
        <f t="shared" si="28"/>
        <v>2002</v>
      </c>
      <c r="B281" s="102">
        <v>37530</v>
      </c>
      <c r="C281" s="101">
        <v>5.18</v>
      </c>
      <c r="D281" s="108">
        <f t="shared" si="29"/>
        <v>5.1799999999999999E-2</v>
      </c>
      <c r="G281">
        <f t="shared" si="30"/>
        <v>2002</v>
      </c>
      <c r="H281" s="102">
        <v>37530</v>
      </c>
      <c r="I281" s="101">
        <v>5</v>
      </c>
      <c r="J281" s="108">
        <f t="shared" si="31"/>
        <v>0.05</v>
      </c>
      <c r="L281">
        <f t="shared" si="32"/>
        <v>2002</v>
      </c>
      <c r="M281" s="102">
        <v>37530</v>
      </c>
      <c r="O281" s="111">
        <v>7.0699999999999999E-2</v>
      </c>
      <c r="P281" s="111">
        <v>7.2300000000000003E-2</v>
      </c>
      <c r="Q281" s="111">
        <v>0.08</v>
      </c>
      <c r="R281" s="111"/>
      <c r="S281" s="111"/>
      <c r="T281">
        <f t="shared" si="33"/>
        <v>2002</v>
      </c>
      <c r="U281" s="102">
        <f t="shared" si="34"/>
        <v>37530</v>
      </c>
      <c r="V281" s="111">
        <v>6.3200000000000006E-2</v>
      </c>
      <c r="W281" s="111"/>
      <c r="X281" s="111"/>
      <c r="Y281" s="111">
        <v>7.7300000000000008E-2</v>
      </c>
      <c r="Z281" s="111"/>
    </row>
    <row r="282" spans="1:26" x14ac:dyDescent="0.25">
      <c r="A282">
        <f t="shared" si="28"/>
        <v>2002</v>
      </c>
      <c r="B282" s="102">
        <v>37561</v>
      </c>
      <c r="C282" s="101">
        <v>5.18</v>
      </c>
      <c r="D282" s="108">
        <f t="shared" si="29"/>
        <v>5.1799999999999999E-2</v>
      </c>
      <c r="G282">
        <f t="shared" si="30"/>
        <v>2002</v>
      </c>
      <c r="H282" s="102">
        <v>37561</v>
      </c>
      <c r="I282" s="101">
        <v>5.04</v>
      </c>
      <c r="J282" s="108">
        <f t="shared" si="31"/>
        <v>5.04E-2</v>
      </c>
      <c r="L282">
        <f t="shared" si="32"/>
        <v>2002</v>
      </c>
      <c r="M282" s="102">
        <v>37561</v>
      </c>
      <c r="O282" s="111">
        <v>7.0300000000000001E-2</v>
      </c>
      <c r="P282" s="111">
        <v>7.1399999999999991E-2</v>
      </c>
      <c r="Q282" s="111">
        <v>7.7600000000000002E-2</v>
      </c>
      <c r="R282" s="111"/>
      <c r="S282" s="111"/>
      <c r="T282">
        <f t="shared" si="33"/>
        <v>2002</v>
      </c>
      <c r="U282" s="102">
        <f t="shared" si="34"/>
        <v>37561</v>
      </c>
      <c r="V282" s="111">
        <v>6.3099999999999989E-2</v>
      </c>
      <c r="W282" s="111"/>
      <c r="X282" s="111"/>
      <c r="Y282" s="111">
        <v>7.6200000000000004E-2</v>
      </c>
      <c r="Z282" s="111"/>
    </row>
    <row r="283" spans="1:26" x14ac:dyDescent="0.25">
      <c r="A283">
        <f t="shared" si="28"/>
        <v>2002</v>
      </c>
      <c r="B283" s="102">
        <v>37591</v>
      </c>
      <c r="C283" s="101">
        <v>5.13</v>
      </c>
      <c r="D283" s="108">
        <f t="shared" si="29"/>
        <v>5.1299999999999998E-2</v>
      </c>
      <c r="G283">
        <f t="shared" si="30"/>
        <v>2002</v>
      </c>
      <c r="H283" s="102">
        <v>37591</v>
      </c>
      <c r="I283" s="101">
        <v>5.01</v>
      </c>
      <c r="J283" s="108">
        <f t="shared" si="31"/>
        <v>5.0099999999999999E-2</v>
      </c>
      <c r="L283">
        <f t="shared" si="32"/>
        <v>2002</v>
      </c>
      <c r="M283" s="102">
        <v>37591</v>
      </c>
      <c r="O283" s="111">
        <v>6.9400000000000003E-2</v>
      </c>
      <c r="P283" s="111">
        <v>7.0699999999999999E-2</v>
      </c>
      <c r="Q283" s="111">
        <v>7.6100000000000001E-2</v>
      </c>
      <c r="R283" s="111"/>
      <c r="S283" s="111"/>
      <c r="T283">
        <f t="shared" si="33"/>
        <v>2002</v>
      </c>
      <c r="U283" s="102">
        <f t="shared" si="34"/>
        <v>37591</v>
      </c>
      <c r="V283" s="111">
        <v>6.2100000000000002E-2</v>
      </c>
      <c r="W283" s="111"/>
      <c r="X283" s="111"/>
      <c r="Y283" s="111">
        <v>7.4499999999999997E-2</v>
      </c>
      <c r="Z283" s="111"/>
    </row>
    <row r="284" spans="1:26" x14ac:dyDescent="0.25">
      <c r="A284">
        <f t="shared" si="28"/>
        <v>2003</v>
      </c>
      <c r="B284" s="102">
        <v>37622</v>
      </c>
      <c r="C284" s="101">
        <v>5.14</v>
      </c>
      <c r="D284" s="108">
        <f t="shared" si="29"/>
        <v>5.1399999999999994E-2</v>
      </c>
      <c r="G284">
        <f t="shared" si="30"/>
        <v>2003</v>
      </c>
      <c r="H284" s="102">
        <v>37622</v>
      </c>
      <c r="I284" s="101">
        <v>5.0199999999999996</v>
      </c>
      <c r="J284" s="108">
        <f t="shared" si="31"/>
        <v>5.0199999999999995E-2</v>
      </c>
      <c r="L284">
        <f t="shared" si="32"/>
        <v>2003</v>
      </c>
      <c r="M284" s="102">
        <v>37622</v>
      </c>
      <c r="O284" s="111">
        <v>6.8699999999999997E-2</v>
      </c>
      <c r="P284" s="111">
        <v>7.0599999999999996E-2</v>
      </c>
      <c r="Q284" s="111">
        <v>7.4700000000000003E-2</v>
      </c>
      <c r="R284" s="111"/>
      <c r="S284" s="111"/>
      <c r="T284">
        <f t="shared" si="33"/>
        <v>2003</v>
      </c>
      <c r="U284" s="102">
        <f t="shared" si="34"/>
        <v>37622</v>
      </c>
      <c r="V284" s="111">
        <v>6.1699999999999998E-2</v>
      </c>
      <c r="W284" s="111"/>
      <c r="X284" s="111"/>
      <c r="Y284" s="111">
        <v>7.3499999999999996E-2</v>
      </c>
      <c r="Z284" s="111"/>
    </row>
    <row r="285" spans="1:26" x14ac:dyDescent="0.25">
      <c r="A285">
        <f t="shared" si="28"/>
        <v>2003</v>
      </c>
      <c r="B285" s="102">
        <v>37653</v>
      </c>
      <c r="C285" s="101">
        <v>5.0199999999999996</v>
      </c>
      <c r="D285" s="108">
        <f t="shared" si="29"/>
        <v>5.0199999999999995E-2</v>
      </c>
      <c r="G285">
        <f t="shared" si="30"/>
        <v>2003</v>
      </c>
      <c r="H285" s="102">
        <v>37653</v>
      </c>
      <c r="I285" s="101">
        <v>4.87</v>
      </c>
      <c r="J285" s="108">
        <f t="shared" si="31"/>
        <v>4.87E-2</v>
      </c>
      <c r="L285">
        <f t="shared" si="32"/>
        <v>2003</v>
      </c>
      <c r="M285" s="102">
        <v>37653</v>
      </c>
      <c r="O285" s="111">
        <v>6.6600000000000006E-2</v>
      </c>
      <c r="P285" s="111">
        <v>6.93E-2</v>
      </c>
      <c r="Q285" s="111">
        <v>7.17E-2</v>
      </c>
      <c r="R285" s="111"/>
      <c r="S285" s="111"/>
      <c r="T285">
        <f t="shared" si="33"/>
        <v>2003</v>
      </c>
      <c r="U285" s="102">
        <f t="shared" si="34"/>
        <v>37653</v>
      </c>
      <c r="V285" s="111">
        <v>5.9500000000000004E-2</v>
      </c>
      <c r="W285" s="111"/>
      <c r="X285" s="111"/>
      <c r="Y285" s="111">
        <v>7.0599999999999996E-2</v>
      </c>
      <c r="Z285" s="111"/>
    </row>
    <row r="286" spans="1:26" x14ac:dyDescent="0.25">
      <c r="A286">
        <f t="shared" si="28"/>
        <v>2003</v>
      </c>
      <c r="B286" s="102">
        <v>37681</v>
      </c>
      <c r="C286" s="101">
        <v>5.03</v>
      </c>
      <c r="D286" s="108">
        <f t="shared" si="29"/>
        <v>5.0300000000000004E-2</v>
      </c>
      <c r="G286">
        <f t="shared" si="30"/>
        <v>2003</v>
      </c>
      <c r="H286" s="102">
        <v>37681</v>
      </c>
      <c r="I286" s="101">
        <v>4.82</v>
      </c>
      <c r="J286" s="108">
        <f t="shared" si="31"/>
        <v>4.82E-2</v>
      </c>
      <c r="L286">
        <f t="shared" si="32"/>
        <v>2003</v>
      </c>
      <c r="M286" s="102">
        <v>37681</v>
      </c>
      <c r="O286" s="111">
        <v>6.5599999999999992E-2</v>
      </c>
      <c r="P286" s="111">
        <v>6.7900000000000002E-2</v>
      </c>
      <c r="Q286" s="111">
        <v>7.0499999999999993E-2</v>
      </c>
      <c r="R286" s="111"/>
      <c r="S286" s="111"/>
      <c r="T286">
        <f t="shared" si="33"/>
        <v>2003</v>
      </c>
      <c r="U286" s="102">
        <f t="shared" si="34"/>
        <v>37681</v>
      </c>
      <c r="V286" s="111">
        <v>5.8899999999999994E-2</v>
      </c>
      <c r="W286" s="111"/>
      <c r="X286" s="111"/>
      <c r="Y286" s="111">
        <v>6.9500000000000006E-2</v>
      </c>
      <c r="Z286" s="111"/>
    </row>
    <row r="287" spans="1:26" x14ac:dyDescent="0.25">
      <c r="A287">
        <f t="shared" si="28"/>
        <v>2003</v>
      </c>
      <c r="B287" s="102">
        <v>37712</v>
      </c>
      <c r="C287" s="101">
        <v>5.13</v>
      </c>
      <c r="D287" s="108">
        <f t="shared" si="29"/>
        <v>5.1299999999999998E-2</v>
      </c>
      <c r="G287">
        <f t="shared" si="30"/>
        <v>2003</v>
      </c>
      <c r="H287" s="102">
        <v>37712</v>
      </c>
      <c r="I287" s="101">
        <v>4.91</v>
      </c>
      <c r="J287" s="108">
        <f t="shared" si="31"/>
        <v>4.9100000000000005E-2</v>
      </c>
      <c r="L287">
        <f t="shared" si="32"/>
        <v>2003</v>
      </c>
      <c r="M287" s="102">
        <v>37712</v>
      </c>
      <c r="O287" s="111">
        <v>6.4699999999999994E-2</v>
      </c>
      <c r="P287" s="111">
        <v>6.6400000000000001E-2</v>
      </c>
      <c r="Q287" s="111">
        <v>6.9400000000000003E-2</v>
      </c>
      <c r="R287" s="111"/>
      <c r="S287" s="111"/>
      <c r="T287">
        <f t="shared" si="33"/>
        <v>2003</v>
      </c>
      <c r="U287" s="102">
        <f t="shared" si="34"/>
        <v>37712</v>
      </c>
      <c r="V287" s="111">
        <v>5.74E-2</v>
      </c>
      <c r="W287" s="111"/>
      <c r="X287" s="111"/>
      <c r="Y287" s="111">
        <v>6.8499999999999991E-2</v>
      </c>
      <c r="Z287" s="111"/>
    </row>
    <row r="288" spans="1:26" x14ac:dyDescent="0.25">
      <c r="A288">
        <f t="shared" si="28"/>
        <v>2003</v>
      </c>
      <c r="B288" s="102">
        <v>37742</v>
      </c>
      <c r="C288" s="101">
        <v>4.76</v>
      </c>
      <c r="D288" s="108">
        <f t="shared" si="29"/>
        <v>4.7599999999999996E-2</v>
      </c>
      <c r="G288">
        <f t="shared" si="30"/>
        <v>2003</v>
      </c>
      <c r="H288" s="102">
        <v>37742</v>
      </c>
      <c r="I288" s="101">
        <v>4.5199999999999996</v>
      </c>
      <c r="J288" s="108">
        <f t="shared" si="31"/>
        <v>4.5199999999999997E-2</v>
      </c>
      <c r="L288">
        <f t="shared" si="32"/>
        <v>2003</v>
      </c>
      <c r="M288" s="102">
        <v>37742</v>
      </c>
      <c r="O288" s="111">
        <v>6.2E-2</v>
      </c>
      <c r="P288" s="111">
        <v>6.3600000000000004E-2</v>
      </c>
      <c r="Q288" s="111">
        <v>6.4699999999999994E-2</v>
      </c>
      <c r="R288" s="111"/>
      <c r="S288" s="111"/>
      <c r="T288">
        <f t="shared" si="33"/>
        <v>2003</v>
      </c>
      <c r="U288" s="102">
        <f t="shared" si="34"/>
        <v>37742</v>
      </c>
      <c r="V288" s="111">
        <v>5.2199999999999996E-2</v>
      </c>
      <c r="W288" s="111"/>
      <c r="X288" s="111"/>
      <c r="Y288" s="111">
        <v>6.3799999999999996E-2</v>
      </c>
      <c r="Z288" s="111"/>
    </row>
    <row r="289" spans="1:26" x14ac:dyDescent="0.25">
      <c r="A289">
        <f t="shared" si="28"/>
        <v>2003</v>
      </c>
      <c r="B289" s="102">
        <v>37773</v>
      </c>
      <c r="C289" s="101">
        <v>4.62</v>
      </c>
      <c r="D289" s="108">
        <f t="shared" si="29"/>
        <v>4.6199999999999998E-2</v>
      </c>
      <c r="G289">
        <f t="shared" si="30"/>
        <v>2003</v>
      </c>
      <c r="H289" s="102">
        <v>37773</v>
      </c>
      <c r="I289" s="101">
        <v>4.34</v>
      </c>
      <c r="J289" s="108">
        <f t="shared" si="31"/>
        <v>4.3400000000000001E-2</v>
      </c>
      <c r="L289">
        <f t="shared" si="32"/>
        <v>2003</v>
      </c>
      <c r="M289" s="102">
        <v>37773</v>
      </c>
      <c r="O289" s="111">
        <v>6.1200000000000004E-2</v>
      </c>
      <c r="P289" s="111">
        <v>6.2100000000000002E-2</v>
      </c>
      <c r="Q289" s="111">
        <v>6.3E-2</v>
      </c>
      <c r="R289" s="111"/>
      <c r="S289" s="111"/>
      <c r="T289">
        <f t="shared" si="33"/>
        <v>2003</v>
      </c>
      <c r="U289" s="102">
        <f t="shared" si="34"/>
        <v>37773</v>
      </c>
      <c r="V289" s="111">
        <v>4.9699999999999994E-2</v>
      </c>
      <c r="W289" s="111"/>
      <c r="X289" s="111"/>
      <c r="Y289" s="111">
        <v>6.1900000000000004E-2</v>
      </c>
      <c r="Z289" s="111"/>
    </row>
    <row r="290" spans="1:26" x14ac:dyDescent="0.25">
      <c r="A290">
        <f t="shared" si="28"/>
        <v>2003</v>
      </c>
      <c r="B290" s="102">
        <v>37803</v>
      </c>
      <c r="C290" s="101">
        <v>5.13</v>
      </c>
      <c r="D290" s="108">
        <f t="shared" si="29"/>
        <v>5.1299999999999998E-2</v>
      </c>
      <c r="G290">
        <f t="shared" si="30"/>
        <v>2003</v>
      </c>
      <c r="H290" s="102">
        <v>37803</v>
      </c>
      <c r="I290" s="101">
        <v>4.92</v>
      </c>
      <c r="J290" s="108">
        <f t="shared" si="31"/>
        <v>4.9200000000000001E-2</v>
      </c>
      <c r="L290">
        <f t="shared" si="32"/>
        <v>2003</v>
      </c>
      <c r="M290" s="102">
        <v>37803</v>
      </c>
      <c r="O290" s="111">
        <v>6.3700000000000007E-2</v>
      </c>
      <c r="P290" s="111">
        <v>6.5700000000000008E-2</v>
      </c>
      <c r="Q290" s="111">
        <v>6.6699999999999995E-2</v>
      </c>
      <c r="R290" s="111"/>
      <c r="S290" s="111"/>
      <c r="T290">
        <f t="shared" si="33"/>
        <v>2003</v>
      </c>
      <c r="U290" s="102">
        <f t="shared" si="34"/>
        <v>37803</v>
      </c>
      <c r="V290" s="111">
        <v>5.4900000000000004E-2</v>
      </c>
      <c r="W290" s="111"/>
      <c r="X290" s="111"/>
      <c r="Y290" s="111">
        <v>6.6199999999999995E-2</v>
      </c>
      <c r="Z290" s="111"/>
    </row>
    <row r="291" spans="1:26" x14ac:dyDescent="0.25">
      <c r="A291">
        <f t="shared" si="28"/>
        <v>2003</v>
      </c>
      <c r="B291" s="102">
        <v>37834</v>
      </c>
      <c r="C291" s="101">
        <v>5.45</v>
      </c>
      <c r="D291" s="108">
        <f t="shared" si="29"/>
        <v>5.45E-2</v>
      </c>
      <c r="G291">
        <f t="shared" si="30"/>
        <v>2003</v>
      </c>
      <c r="H291" s="102">
        <v>37834</v>
      </c>
      <c r="I291" s="101">
        <v>5.39</v>
      </c>
      <c r="J291" s="108">
        <f t="shared" si="31"/>
        <v>5.3899999999999997E-2</v>
      </c>
      <c r="L291">
        <f t="shared" si="32"/>
        <v>2003</v>
      </c>
      <c r="M291" s="102">
        <v>37834</v>
      </c>
      <c r="O291" s="111">
        <v>6.480000000000001E-2</v>
      </c>
      <c r="P291" s="111">
        <v>6.7799999999999999E-2</v>
      </c>
      <c r="Q291" s="111">
        <v>7.0800000000000002E-2</v>
      </c>
      <c r="R291" s="111"/>
      <c r="S291" s="111"/>
      <c r="T291">
        <f t="shared" si="33"/>
        <v>2003</v>
      </c>
      <c r="U291" s="102">
        <f t="shared" si="34"/>
        <v>37834</v>
      </c>
      <c r="V291" s="111">
        <v>5.8799999999999998E-2</v>
      </c>
      <c r="W291" s="111"/>
      <c r="X291" s="111"/>
      <c r="Y291" s="111">
        <v>7.0099999999999996E-2</v>
      </c>
      <c r="Z291" s="111"/>
    </row>
    <row r="292" spans="1:26" x14ac:dyDescent="0.25">
      <c r="A292">
        <f t="shared" si="28"/>
        <v>2003</v>
      </c>
      <c r="B292" s="102">
        <v>37865</v>
      </c>
      <c r="C292" s="101">
        <v>5.28</v>
      </c>
      <c r="D292" s="108">
        <f t="shared" si="29"/>
        <v>5.28E-2</v>
      </c>
      <c r="G292">
        <f t="shared" si="30"/>
        <v>2003</v>
      </c>
      <c r="H292" s="102">
        <v>37865</v>
      </c>
      <c r="I292" s="101">
        <v>5.21</v>
      </c>
      <c r="J292" s="108">
        <f t="shared" si="31"/>
        <v>5.21E-2</v>
      </c>
      <c r="L292">
        <f t="shared" si="32"/>
        <v>2003</v>
      </c>
      <c r="M292" s="102">
        <v>37865</v>
      </c>
      <c r="O292" s="111">
        <v>6.3E-2</v>
      </c>
      <c r="P292" s="111">
        <v>6.5599999999999992E-2</v>
      </c>
      <c r="Q292" s="111">
        <v>6.8699999999999997E-2</v>
      </c>
      <c r="R292" s="111"/>
      <c r="S292" s="111"/>
      <c r="T292">
        <f t="shared" si="33"/>
        <v>2003</v>
      </c>
      <c r="U292" s="102">
        <f t="shared" si="34"/>
        <v>37865</v>
      </c>
      <c r="V292" s="111">
        <v>5.7200000000000001E-2</v>
      </c>
      <c r="W292" s="111"/>
      <c r="X292" s="111"/>
      <c r="Y292" s="111">
        <v>6.7900000000000002E-2</v>
      </c>
      <c r="Z292" s="111"/>
    </row>
    <row r="293" spans="1:26" x14ac:dyDescent="0.25">
      <c r="A293">
        <f t="shared" si="28"/>
        <v>2003</v>
      </c>
      <c r="B293" s="102">
        <v>37895</v>
      </c>
      <c r="C293" s="101">
        <v>5.3</v>
      </c>
      <c r="D293" s="108">
        <f t="shared" si="29"/>
        <v>5.2999999999999999E-2</v>
      </c>
      <c r="G293">
        <f t="shared" si="30"/>
        <v>2003</v>
      </c>
      <c r="H293" s="102">
        <v>37895</v>
      </c>
      <c r="I293" s="101">
        <v>5.21</v>
      </c>
      <c r="J293" s="108">
        <f t="shared" si="31"/>
        <v>5.21E-2</v>
      </c>
      <c r="L293">
        <f t="shared" si="32"/>
        <v>2003</v>
      </c>
      <c r="M293" s="102">
        <v>37895</v>
      </c>
      <c r="O293" s="111">
        <v>6.2800000000000009E-2</v>
      </c>
      <c r="P293" s="111">
        <v>6.4299999999999996E-2</v>
      </c>
      <c r="Q293" s="111">
        <v>6.7900000000000002E-2</v>
      </c>
      <c r="R293" s="111"/>
      <c r="S293" s="111"/>
      <c r="T293">
        <f t="shared" si="33"/>
        <v>2003</v>
      </c>
      <c r="U293" s="102">
        <f t="shared" si="34"/>
        <v>37895</v>
      </c>
      <c r="V293" s="111">
        <v>5.7000000000000002E-2</v>
      </c>
      <c r="W293" s="111"/>
      <c r="X293" s="111"/>
      <c r="Y293" s="111">
        <v>6.7299999999999999E-2</v>
      </c>
      <c r="Z293" s="111"/>
    </row>
    <row r="294" spans="1:26" x14ac:dyDescent="0.25">
      <c r="A294">
        <f t="shared" si="28"/>
        <v>2003</v>
      </c>
      <c r="B294" s="102">
        <v>37926</v>
      </c>
      <c r="C294" s="101">
        <v>5.25</v>
      </c>
      <c r="D294" s="108">
        <f t="shared" si="29"/>
        <v>5.2499999999999998E-2</v>
      </c>
      <c r="G294">
        <f t="shared" si="30"/>
        <v>2003</v>
      </c>
      <c r="H294" s="102">
        <v>37926</v>
      </c>
      <c r="I294" s="101">
        <v>5.17</v>
      </c>
      <c r="J294" s="108">
        <f t="shared" si="31"/>
        <v>5.1699999999999996E-2</v>
      </c>
      <c r="L294">
        <f t="shared" si="32"/>
        <v>2003</v>
      </c>
      <c r="M294" s="102">
        <v>37926</v>
      </c>
      <c r="O294" s="111">
        <v>6.2600000000000003E-2</v>
      </c>
      <c r="P294" s="111">
        <v>6.3700000000000007E-2</v>
      </c>
      <c r="Q294" s="111">
        <v>6.6900000000000001E-2</v>
      </c>
      <c r="R294" s="111"/>
      <c r="S294" s="111"/>
      <c r="T294">
        <f t="shared" si="33"/>
        <v>2003</v>
      </c>
      <c r="U294" s="102">
        <f t="shared" si="34"/>
        <v>37926</v>
      </c>
      <c r="V294" s="111">
        <v>5.6500000000000002E-2</v>
      </c>
      <c r="W294" s="111"/>
      <c r="X294" s="111"/>
      <c r="Y294" s="111">
        <v>6.6600000000000006E-2</v>
      </c>
      <c r="Z294" s="111"/>
    </row>
    <row r="295" spans="1:26" x14ac:dyDescent="0.25">
      <c r="A295">
        <f t="shared" si="28"/>
        <v>2003</v>
      </c>
      <c r="B295" s="102">
        <v>37956</v>
      </c>
      <c r="C295" s="101">
        <v>5.21</v>
      </c>
      <c r="D295" s="108">
        <f t="shared" si="29"/>
        <v>5.21E-2</v>
      </c>
      <c r="G295">
        <f t="shared" si="30"/>
        <v>2003</v>
      </c>
      <c r="H295" s="102">
        <v>37956</v>
      </c>
      <c r="I295" s="101">
        <v>5.1100000000000003</v>
      </c>
      <c r="J295" s="108">
        <f t="shared" si="31"/>
        <v>5.1100000000000007E-2</v>
      </c>
      <c r="L295">
        <f t="shared" si="32"/>
        <v>2003</v>
      </c>
      <c r="M295" s="102">
        <v>37956</v>
      </c>
      <c r="O295" s="111">
        <v>6.1799999999999994E-2</v>
      </c>
      <c r="P295" s="111">
        <v>6.2699999999999992E-2</v>
      </c>
      <c r="Q295" s="111">
        <v>6.6100000000000006E-2</v>
      </c>
      <c r="R295" s="111"/>
      <c r="S295" s="111"/>
      <c r="T295">
        <f t="shared" si="33"/>
        <v>2003</v>
      </c>
      <c r="U295" s="102">
        <f t="shared" si="34"/>
        <v>37956</v>
      </c>
      <c r="V295" s="111">
        <v>5.62E-2</v>
      </c>
      <c r="W295" s="111"/>
      <c r="X295" s="111"/>
      <c r="Y295" s="111">
        <v>6.6000000000000003E-2</v>
      </c>
      <c r="Z295" s="111"/>
    </row>
    <row r="296" spans="1:26" x14ac:dyDescent="0.25">
      <c r="A296">
        <f t="shared" si="28"/>
        <v>2004</v>
      </c>
      <c r="B296" s="102">
        <v>37987</v>
      </c>
      <c r="C296" s="101">
        <v>5.13</v>
      </c>
      <c r="D296" s="108">
        <f t="shared" si="29"/>
        <v>5.1299999999999998E-2</v>
      </c>
      <c r="G296">
        <f t="shared" si="30"/>
        <v>2004</v>
      </c>
      <c r="H296" s="102">
        <v>37987</v>
      </c>
      <c r="I296" s="101">
        <v>5.01</v>
      </c>
      <c r="J296" s="108">
        <f t="shared" si="31"/>
        <v>5.0099999999999999E-2</v>
      </c>
      <c r="L296">
        <f t="shared" si="32"/>
        <v>2004</v>
      </c>
      <c r="M296" s="102">
        <v>37987</v>
      </c>
      <c r="O296" s="111">
        <v>6.0599999999999994E-2</v>
      </c>
      <c r="P296" s="111">
        <v>6.1500000000000006E-2</v>
      </c>
      <c r="Q296" s="111">
        <v>6.4699999999999994E-2</v>
      </c>
      <c r="R296" s="111"/>
      <c r="S296" s="111"/>
      <c r="T296">
        <f t="shared" si="33"/>
        <v>2004</v>
      </c>
      <c r="U296" s="102">
        <f t="shared" si="34"/>
        <v>37987</v>
      </c>
      <c r="V296" s="111">
        <v>5.5399999999999998E-2</v>
      </c>
      <c r="W296" s="111"/>
      <c r="X296" s="111"/>
      <c r="Y296" s="111">
        <v>6.4399999999999999E-2</v>
      </c>
      <c r="Z296" s="111"/>
    </row>
    <row r="297" spans="1:26" x14ac:dyDescent="0.25">
      <c r="A297">
        <f t="shared" si="28"/>
        <v>2004</v>
      </c>
      <c r="B297" s="102">
        <v>38018</v>
      </c>
      <c r="C297" s="101">
        <v>5.08</v>
      </c>
      <c r="D297" s="108">
        <f t="shared" si="29"/>
        <v>5.0799999999999998E-2</v>
      </c>
      <c r="G297">
        <f t="shared" si="30"/>
        <v>2004</v>
      </c>
      <c r="H297" s="102">
        <v>38018</v>
      </c>
      <c r="I297" s="101">
        <v>4.9400000000000004</v>
      </c>
      <c r="J297" s="108">
        <f t="shared" si="31"/>
        <v>4.9400000000000006E-2</v>
      </c>
      <c r="L297">
        <f t="shared" si="32"/>
        <v>2004</v>
      </c>
      <c r="M297" s="102">
        <v>38018</v>
      </c>
      <c r="O297" s="111">
        <v>6.0999999999999999E-2</v>
      </c>
      <c r="P297" s="111">
        <v>6.1500000000000006E-2</v>
      </c>
      <c r="Q297" s="111">
        <v>6.2800000000000009E-2</v>
      </c>
      <c r="R297" s="111" t="s">
        <v>5</v>
      </c>
      <c r="S297" s="111"/>
      <c r="T297">
        <f t="shared" si="33"/>
        <v>2004</v>
      </c>
      <c r="U297" s="102">
        <f t="shared" si="34"/>
        <v>38018</v>
      </c>
      <c r="V297" s="111">
        <v>5.5E-2</v>
      </c>
      <c r="W297" s="111"/>
      <c r="X297" s="111"/>
      <c r="Y297" s="111">
        <v>6.2699999999999992E-2</v>
      </c>
      <c r="Z297" s="111"/>
    </row>
    <row r="298" spans="1:26" x14ac:dyDescent="0.25">
      <c r="A298">
        <f t="shared" si="28"/>
        <v>2004</v>
      </c>
      <c r="B298" s="102">
        <v>38047</v>
      </c>
      <c r="C298" s="101">
        <v>4.9000000000000004</v>
      </c>
      <c r="D298" s="108">
        <f t="shared" si="29"/>
        <v>4.9000000000000002E-2</v>
      </c>
      <c r="G298">
        <f t="shared" si="30"/>
        <v>2004</v>
      </c>
      <c r="H298" s="102">
        <v>38047</v>
      </c>
      <c r="I298" s="101">
        <v>4.72</v>
      </c>
      <c r="J298" s="108">
        <f t="shared" si="31"/>
        <v>4.7199999999999999E-2</v>
      </c>
      <c r="L298">
        <f t="shared" si="32"/>
        <v>2004</v>
      </c>
      <c r="M298" s="102">
        <v>38047</v>
      </c>
      <c r="O298" s="111">
        <v>5.9299999999999999E-2</v>
      </c>
      <c r="P298" s="111">
        <v>5.9699999999999996E-2</v>
      </c>
      <c r="Q298" s="111">
        <v>6.1200000000000004E-2</v>
      </c>
      <c r="R298" s="111" t="s">
        <v>5</v>
      </c>
      <c r="S298" s="111"/>
      <c r="T298">
        <f t="shared" si="33"/>
        <v>2004</v>
      </c>
      <c r="U298" s="102">
        <f t="shared" si="34"/>
        <v>38047</v>
      </c>
      <c r="V298" s="111">
        <v>5.33E-2</v>
      </c>
      <c r="W298" s="111"/>
      <c r="X298" s="111"/>
      <c r="Y298" s="111">
        <v>6.1100000000000002E-2</v>
      </c>
      <c r="Z298" s="111"/>
    </row>
    <row r="299" spans="1:26" x14ac:dyDescent="0.25">
      <c r="A299">
        <f t="shared" si="28"/>
        <v>2004</v>
      </c>
      <c r="B299" s="102">
        <v>38078</v>
      </c>
      <c r="C299" s="101">
        <v>5.28</v>
      </c>
      <c r="D299" s="108">
        <f t="shared" si="29"/>
        <v>5.28E-2</v>
      </c>
      <c r="G299">
        <f t="shared" si="30"/>
        <v>2004</v>
      </c>
      <c r="H299" s="102">
        <v>38078</v>
      </c>
      <c r="I299" s="101">
        <v>5.16</v>
      </c>
      <c r="J299" s="108">
        <f t="shared" si="31"/>
        <v>5.16E-2</v>
      </c>
      <c r="L299">
        <f t="shared" si="32"/>
        <v>2004</v>
      </c>
      <c r="M299" s="102">
        <v>38078</v>
      </c>
      <c r="O299" s="111">
        <v>6.3299999999999995E-2</v>
      </c>
      <c r="P299" s="111">
        <v>6.3500000000000001E-2</v>
      </c>
      <c r="Q299" s="111">
        <v>6.4600000000000005E-2</v>
      </c>
      <c r="R299" s="111" t="s">
        <v>5</v>
      </c>
      <c r="S299" s="111"/>
      <c r="T299">
        <f t="shared" si="33"/>
        <v>2004</v>
      </c>
      <c r="U299" s="102">
        <f t="shared" si="34"/>
        <v>38078</v>
      </c>
      <c r="V299" s="111">
        <v>5.7300000000000004E-2</v>
      </c>
      <c r="W299" s="111"/>
      <c r="X299" s="111"/>
      <c r="Y299" s="111">
        <v>6.4600000000000005E-2</v>
      </c>
      <c r="Z299" s="111"/>
    </row>
    <row r="300" spans="1:26" x14ac:dyDescent="0.25">
      <c r="A300">
        <f t="shared" si="28"/>
        <v>2004</v>
      </c>
      <c r="B300" s="102">
        <v>38108</v>
      </c>
      <c r="C300" s="101">
        <v>5.51</v>
      </c>
      <c r="D300" s="108">
        <f t="shared" si="29"/>
        <v>5.5099999999999996E-2</v>
      </c>
      <c r="G300">
        <f t="shared" si="30"/>
        <v>2004</v>
      </c>
      <c r="H300" s="102">
        <v>38108</v>
      </c>
      <c r="I300" s="101">
        <v>5.46</v>
      </c>
      <c r="J300" s="108">
        <f t="shared" si="31"/>
        <v>5.4600000000000003E-2</v>
      </c>
      <c r="L300">
        <f t="shared" si="32"/>
        <v>2004</v>
      </c>
      <c r="M300" s="102">
        <v>38108</v>
      </c>
      <c r="O300" s="111">
        <v>6.6600000000000006E-2</v>
      </c>
      <c r="P300" s="111">
        <v>6.6199999999999995E-2</v>
      </c>
      <c r="Q300" s="111">
        <v>6.7500000000000004E-2</v>
      </c>
      <c r="R300" s="111" t="s">
        <v>5</v>
      </c>
      <c r="S300" s="111"/>
      <c r="T300">
        <f t="shared" si="33"/>
        <v>2004</v>
      </c>
      <c r="U300" s="102">
        <f t="shared" si="34"/>
        <v>38108</v>
      </c>
      <c r="V300" s="111">
        <v>6.0400000000000002E-2</v>
      </c>
      <c r="W300" s="111"/>
      <c r="X300" s="111"/>
      <c r="Y300" s="111">
        <v>6.7500000000000004E-2</v>
      </c>
      <c r="Z300" s="111"/>
    </row>
    <row r="301" spans="1:26" x14ac:dyDescent="0.25">
      <c r="A301">
        <f t="shared" si="28"/>
        <v>2004</v>
      </c>
      <c r="B301" s="102">
        <v>38139</v>
      </c>
      <c r="C301" s="101">
        <v>5.48</v>
      </c>
      <c r="D301" s="108">
        <f t="shared" si="29"/>
        <v>5.4800000000000001E-2</v>
      </c>
      <c r="G301">
        <f t="shared" si="30"/>
        <v>2004</v>
      </c>
      <c r="H301" s="102">
        <v>38139</v>
      </c>
      <c r="I301" s="101">
        <v>5.45</v>
      </c>
      <c r="J301" s="108">
        <f t="shared" si="31"/>
        <v>5.45E-2</v>
      </c>
      <c r="L301">
        <f t="shared" si="32"/>
        <v>2004</v>
      </c>
      <c r="M301" s="102">
        <v>38139</v>
      </c>
      <c r="O301" s="111">
        <v>6.3E-2</v>
      </c>
      <c r="P301" s="111">
        <v>6.4600000000000005E-2</v>
      </c>
      <c r="Q301" s="111">
        <v>6.8400000000000002E-2</v>
      </c>
      <c r="R301" s="111" t="s">
        <v>5</v>
      </c>
      <c r="S301" s="111"/>
      <c r="T301">
        <f t="shared" si="33"/>
        <v>2004</v>
      </c>
      <c r="U301" s="102">
        <f t="shared" si="34"/>
        <v>38139</v>
      </c>
      <c r="V301" s="111">
        <v>6.0100000000000001E-2</v>
      </c>
      <c r="W301" s="111"/>
      <c r="X301" s="111"/>
      <c r="Y301" s="111">
        <v>6.7799999999999999E-2</v>
      </c>
      <c r="Z301" s="111"/>
    </row>
    <row r="302" spans="1:26" x14ac:dyDescent="0.25">
      <c r="A302">
        <f t="shared" si="28"/>
        <v>2004</v>
      </c>
      <c r="B302" s="102">
        <v>38169</v>
      </c>
      <c r="C302" s="101">
        <v>5.31</v>
      </c>
      <c r="D302" s="108">
        <f t="shared" si="29"/>
        <v>5.3099999999999994E-2</v>
      </c>
      <c r="G302">
        <f t="shared" si="30"/>
        <v>2004</v>
      </c>
      <c r="H302" s="102">
        <v>38169</v>
      </c>
      <c r="I302" s="101">
        <v>5.24</v>
      </c>
      <c r="J302" s="108">
        <f t="shared" si="31"/>
        <v>5.2400000000000002E-2</v>
      </c>
      <c r="L302">
        <f t="shared" si="32"/>
        <v>2004</v>
      </c>
      <c r="M302" s="102">
        <v>38169</v>
      </c>
      <c r="O302" s="111">
        <v>6.0899999999999996E-2</v>
      </c>
      <c r="P302" s="111">
        <v>6.2699999999999992E-2</v>
      </c>
      <c r="Q302" s="111">
        <v>6.6699999999999995E-2</v>
      </c>
      <c r="R302" s="111"/>
      <c r="S302" s="111"/>
      <c r="T302">
        <f t="shared" si="33"/>
        <v>2004</v>
      </c>
      <c r="U302" s="102">
        <f t="shared" si="34"/>
        <v>38169</v>
      </c>
      <c r="V302" s="111">
        <v>5.8200000000000002E-2</v>
      </c>
      <c r="W302" s="111"/>
      <c r="X302" s="111"/>
      <c r="Y302" s="111">
        <v>6.6199999999999995E-2</v>
      </c>
      <c r="Z302" s="111"/>
    </row>
    <row r="303" spans="1:26" x14ac:dyDescent="0.25">
      <c r="A303">
        <f t="shared" si="28"/>
        <v>2004</v>
      </c>
      <c r="B303" s="102">
        <v>38200</v>
      </c>
      <c r="C303" s="101">
        <v>5.15</v>
      </c>
      <c r="D303" s="108">
        <f t="shared" si="29"/>
        <v>5.1500000000000004E-2</v>
      </c>
      <c r="G303">
        <f t="shared" si="30"/>
        <v>2004</v>
      </c>
      <c r="H303" s="102">
        <v>38200</v>
      </c>
      <c r="I303" s="101">
        <v>5.07</v>
      </c>
      <c r="J303" s="108">
        <f t="shared" si="31"/>
        <v>5.0700000000000002E-2</v>
      </c>
      <c r="L303">
        <f t="shared" si="32"/>
        <v>2004</v>
      </c>
      <c r="M303" s="102">
        <v>38200</v>
      </c>
      <c r="O303" s="111">
        <v>5.9500000000000004E-2</v>
      </c>
      <c r="P303" s="111">
        <v>6.1399999999999996E-2</v>
      </c>
      <c r="Q303" s="111">
        <v>6.4500000000000002E-2</v>
      </c>
      <c r="R303" s="111"/>
      <c r="S303" s="111"/>
      <c r="T303">
        <f t="shared" si="33"/>
        <v>2004</v>
      </c>
      <c r="U303" s="102">
        <f t="shared" si="34"/>
        <v>38200</v>
      </c>
      <c r="V303" s="111">
        <v>5.6500000000000002E-2</v>
      </c>
      <c r="W303" s="111"/>
      <c r="X303" s="111"/>
      <c r="Y303" s="111">
        <v>6.4600000000000005E-2</v>
      </c>
      <c r="Z303" s="111"/>
    </row>
    <row r="304" spans="1:26" x14ac:dyDescent="0.25">
      <c r="A304">
        <f t="shared" si="28"/>
        <v>2004</v>
      </c>
      <c r="B304" s="102">
        <v>38231</v>
      </c>
      <c r="C304" s="101">
        <v>4.9800000000000004</v>
      </c>
      <c r="D304" s="108">
        <f t="shared" si="29"/>
        <v>4.9800000000000004E-2</v>
      </c>
      <c r="G304">
        <f t="shared" si="30"/>
        <v>2004</v>
      </c>
      <c r="H304" s="102">
        <v>38231</v>
      </c>
      <c r="I304" s="101">
        <v>4.8899999999999997</v>
      </c>
      <c r="J304" s="108">
        <f t="shared" si="31"/>
        <v>4.8899999999999999E-2</v>
      </c>
      <c r="L304">
        <f t="shared" si="32"/>
        <v>2004</v>
      </c>
      <c r="M304" s="102">
        <v>38231</v>
      </c>
      <c r="O304" s="111">
        <v>5.79E-2</v>
      </c>
      <c r="P304" s="111">
        <v>5.9800000000000006E-2</v>
      </c>
      <c r="Q304" s="111">
        <v>6.2699999999999992E-2</v>
      </c>
      <c r="R304" s="111"/>
      <c r="S304" s="111"/>
      <c r="T304">
        <f t="shared" si="33"/>
        <v>2004</v>
      </c>
      <c r="U304" s="102">
        <f t="shared" si="34"/>
        <v>38231</v>
      </c>
      <c r="V304" s="111">
        <v>5.4600000000000003E-2</v>
      </c>
      <c r="W304" s="111"/>
      <c r="X304" s="111"/>
      <c r="Y304" s="111">
        <v>6.2699999999999992E-2</v>
      </c>
      <c r="Z304" s="111"/>
    </row>
    <row r="305" spans="1:26" x14ac:dyDescent="0.25">
      <c r="A305">
        <f t="shared" si="28"/>
        <v>2004</v>
      </c>
      <c r="B305" s="102">
        <v>38261</v>
      </c>
      <c r="C305" s="101">
        <v>4.9400000000000004</v>
      </c>
      <c r="D305" s="108">
        <f t="shared" si="29"/>
        <v>4.9400000000000006E-2</v>
      </c>
      <c r="G305">
        <f t="shared" si="30"/>
        <v>2004</v>
      </c>
      <c r="H305" s="102">
        <v>38261</v>
      </c>
      <c r="I305" s="101">
        <v>4.8499999999999996</v>
      </c>
      <c r="J305" s="108">
        <f t="shared" si="31"/>
        <v>4.8499999999999995E-2</v>
      </c>
      <c r="L305">
        <f t="shared" si="32"/>
        <v>2004</v>
      </c>
      <c r="M305" s="102">
        <v>38261</v>
      </c>
      <c r="O305" s="111">
        <v>5.74E-2</v>
      </c>
      <c r="P305" s="111">
        <v>5.9400000000000001E-2</v>
      </c>
      <c r="Q305" s="111">
        <v>6.1699999999999998E-2</v>
      </c>
      <c r="R305" s="111"/>
      <c r="S305" s="111"/>
      <c r="T305">
        <f t="shared" si="33"/>
        <v>2004</v>
      </c>
      <c r="U305" s="102">
        <f t="shared" si="34"/>
        <v>38261</v>
      </c>
      <c r="V305" s="111">
        <v>5.4699999999999999E-2</v>
      </c>
      <c r="W305" s="111"/>
      <c r="X305" s="111"/>
      <c r="Y305" s="111">
        <v>6.2100000000000002E-2</v>
      </c>
      <c r="Z305" s="111"/>
    </row>
    <row r="306" spans="1:26" x14ac:dyDescent="0.25">
      <c r="A306">
        <f t="shared" si="28"/>
        <v>2004</v>
      </c>
      <c r="B306" s="102">
        <v>38292</v>
      </c>
      <c r="C306" s="101">
        <v>4.95</v>
      </c>
      <c r="D306" s="108">
        <f t="shared" si="29"/>
        <v>4.9500000000000002E-2</v>
      </c>
      <c r="G306">
        <f t="shared" si="30"/>
        <v>2004</v>
      </c>
      <c r="H306" s="102">
        <v>38292</v>
      </c>
      <c r="I306" s="101">
        <v>4.8899999999999997</v>
      </c>
      <c r="J306" s="108">
        <f t="shared" si="31"/>
        <v>4.8899999999999999E-2</v>
      </c>
      <c r="L306">
        <f t="shared" si="32"/>
        <v>2004</v>
      </c>
      <c r="M306" s="102">
        <v>38292</v>
      </c>
      <c r="O306" s="111">
        <v>5.79E-2</v>
      </c>
      <c r="P306" s="111">
        <v>5.9699999999999996E-2</v>
      </c>
      <c r="Q306" s="111">
        <v>6.1600000000000002E-2</v>
      </c>
      <c r="R306" s="111"/>
      <c r="S306" s="111"/>
      <c r="T306">
        <f t="shared" si="33"/>
        <v>2004</v>
      </c>
      <c r="U306" s="102">
        <f t="shared" si="34"/>
        <v>38292</v>
      </c>
      <c r="V306" s="111">
        <v>5.5199999999999999E-2</v>
      </c>
      <c r="W306" s="111"/>
      <c r="X306" s="111"/>
      <c r="Y306" s="111">
        <v>6.2E-2</v>
      </c>
      <c r="Z306" s="111"/>
    </row>
    <row r="307" spans="1:26" x14ac:dyDescent="0.25">
      <c r="A307">
        <f t="shared" si="28"/>
        <v>2004</v>
      </c>
      <c r="B307" s="102">
        <v>38322</v>
      </c>
      <c r="C307" s="101">
        <v>4.91</v>
      </c>
      <c r="D307" s="108">
        <f t="shared" si="29"/>
        <v>4.9100000000000005E-2</v>
      </c>
      <c r="G307">
        <f t="shared" si="30"/>
        <v>2004</v>
      </c>
      <c r="H307" s="102">
        <v>38322</v>
      </c>
      <c r="I307" s="101">
        <v>4.88</v>
      </c>
      <c r="J307" s="108">
        <f t="shared" si="31"/>
        <v>4.8799999999999996E-2</v>
      </c>
      <c r="L307">
        <f t="shared" si="32"/>
        <v>2004</v>
      </c>
      <c r="M307" s="102">
        <v>38322</v>
      </c>
      <c r="O307" s="111">
        <v>5.7800000000000004E-2</v>
      </c>
      <c r="P307" s="111">
        <v>5.9200000000000003E-2</v>
      </c>
      <c r="Q307" s="111">
        <v>6.0999999999999999E-2</v>
      </c>
      <c r="R307" s="111"/>
      <c r="S307" s="111"/>
      <c r="T307">
        <f t="shared" si="33"/>
        <v>2004</v>
      </c>
      <c r="U307" s="102">
        <f t="shared" si="34"/>
        <v>38322</v>
      </c>
      <c r="V307" s="111">
        <v>5.4699999999999999E-2</v>
      </c>
      <c r="W307" s="111"/>
      <c r="X307" s="111"/>
      <c r="Y307" s="111">
        <v>6.1500000000000006E-2</v>
      </c>
      <c r="Z307" s="111"/>
    </row>
    <row r="308" spans="1:26" x14ac:dyDescent="0.25">
      <c r="A308">
        <f t="shared" si="28"/>
        <v>2005</v>
      </c>
      <c r="B308" s="102">
        <v>38353</v>
      </c>
      <c r="C308" s="101">
        <v>4.7699999999999996</v>
      </c>
      <c r="D308" s="108">
        <f t="shared" si="29"/>
        <v>4.7699999999999992E-2</v>
      </c>
      <c r="G308">
        <f t="shared" si="30"/>
        <v>2005</v>
      </c>
      <c r="H308" s="102">
        <v>38353</v>
      </c>
      <c r="I308" s="101">
        <v>4.7699999999999996</v>
      </c>
      <c r="J308" s="108">
        <f t="shared" si="31"/>
        <v>4.7699999999999992E-2</v>
      </c>
      <c r="L308">
        <f t="shared" si="32"/>
        <v>2005</v>
      </c>
      <c r="M308" s="102">
        <v>38353</v>
      </c>
      <c r="O308" s="111">
        <v>5.6799999999999996E-2</v>
      </c>
      <c r="P308" s="111">
        <v>5.7800000000000004E-2</v>
      </c>
      <c r="Q308" s="111">
        <v>5.9500000000000004E-2</v>
      </c>
      <c r="R308" s="111"/>
      <c r="S308" s="111"/>
      <c r="T308">
        <f t="shared" si="33"/>
        <v>2005</v>
      </c>
      <c r="U308" s="102">
        <f t="shared" si="34"/>
        <v>38353</v>
      </c>
      <c r="V308" s="111">
        <v>5.3600000000000002E-2</v>
      </c>
      <c r="W308" s="111"/>
      <c r="X308" s="111"/>
      <c r="Y308" s="111">
        <v>6.0199999999999997E-2</v>
      </c>
      <c r="Z308" s="111"/>
    </row>
    <row r="309" spans="1:26" x14ac:dyDescent="0.25">
      <c r="A309">
        <f t="shared" si="28"/>
        <v>2005</v>
      </c>
      <c r="B309" s="102">
        <v>38384</v>
      </c>
      <c r="C309" s="101">
        <v>4.5599999999999996</v>
      </c>
      <c r="D309" s="108">
        <f t="shared" si="29"/>
        <v>4.5599999999999995E-2</v>
      </c>
      <c r="G309">
        <f t="shared" si="30"/>
        <v>2005</v>
      </c>
      <c r="H309" s="102">
        <v>38384</v>
      </c>
      <c r="I309" s="101">
        <v>4.6100000000000003</v>
      </c>
      <c r="J309" s="108">
        <f t="shared" si="31"/>
        <v>4.6100000000000002E-2</v>
      </c>
      <c r="L309">
        <f t="shared" si="32"/>
        <v>2005</v>
      </c>
      <c r="M309" s="102">
        <v>38384</v>
      </c>
      <c r="O309" s="111">
        <v>5.5500000000000001E-2</v>
      </c>
      <c r="P309" s="111">
        <v>5.6100000000000004E-2</v>
      </c>
      <c r="Q309" s="111">
        <v>5.7599999999999998E-2</v>
      </c>
      <c r="R309" s="111"/>
      <c r="S309" s="111"/>
      <c r="T309">
        <f t="shared" si="33"/>
        <v>2005</v>
      </c>
      <c r="U309" s="102">
        <f t="shared" si="34"/>
        <v>38384</v>
      </c>
      <c r="V309" s="111">
        <v>5.2000000000000005E-2</v>
      </c>
      <c r="W309" s="111"/>
      <c r="X309" s="111"/>
      <c r="Y309" s="111">
        <v>5.8200000000000002E-2</v>
      </c>
      <c r="Z309" s="111"/>
    </row>
    <row r="310" spans="1:26" x14ac:dyDescent="0.25">
      <c r="A310">
        <f t="shared" si="28"/>
        <v>2005</v>
      </c>
      <c r="B310" s="102">
        <v>38412</v>
      </c>
      <c r="C310" s="101">
        <v>4.7699999999999996</v>
      </c>
      <c r="D310" s="108">
        <f t="shared" si="29"/>
        <v>4.7699999999999992E-2</v>
      </c>
      <c r="G310">
        <f t="shared" si="30"/>
        <v>2005</v>
      </c>
      <c r="H310" s="102">
        <v>38412</v>
      </c>
      <c r="I310" s="101">
        <v>4.8899999999999997</v>
      </c>
      <c r="J310" s="108">
        <f t="shared" si="31"/>
        <v>4.8899999999999999E-2</v>
      </c>
      <c r="L310">
        <f t="shared" si="32"/>
        <v>2005</v>
      </c>
      <c r="M310" s="102">
        <v>38412</v>
      </c>
      <c r="O310" s="111">
        <v>5.7599999999999998E-2</v>
      </c>
      <c r="P310" s="111">
        <v>5.8299999999999998E-2</v>
      </c>
      <c r="Q310" s="111">
        <v>6.0100000000000001E-2</v>
      </c>
      <c r="R310" s="111"/>
      <c r="S310" s="111"/>
      <c r="T310">
        <f t="shared" si="33"/>
        <v>2005</v>
      </c>
      <c r="U310" s="102">
        <f t="shared" si="34"/>
        <v>38412</v>
      </c>
      <c r="V310" s="111">
        <v>5.4000000000000006E-2</v>
      </c>
      <c r="W310" s="111"/>
      <c r="X310" s="111"/>
      <c r="Y310" s="111">
        <v>6.0599999999999994E-2</v>
      </c>
      <c r="Z310" s="111"/>
    </row>
    <row r="311" spans="1:26" x14ac:dyDescent="0.25">
      <c r="A311">
        <f t="shared" si="28"/>
        <v>2005</v>
      </c>
      <c r="B311" s="102">
        <v>38443</v>
      </c>
      <c r="C311" s="101">
        <v>4.6500000000000004</v>
      </c>
      <c r="D311" s="108">
        <f t="shared" si="29"/>
        <v>4.6500000000000007E-2</v>
      </c>
      <c r="G311">
        <f t="shared" si="30"/>
        <v>2005</v>
      </c>
      <c r="H311" s="102">
        <v>38443</v>
      </c>
      <c r="I311" s="101">
        <v>4.75</v>
      </c>
      <c r="J311" s="108">
        <f t="shared" si="31"/>
        <v>4.7500000000000001E-2</v>
      </c>
      <c r="L311">
        <f t="shared" si="32"/>
        <v>2005</v>
      </c>
      <c r="M311" s="102">
        <v>38443</v>
      </c>
      <c r="O311" s="111">
        <v>5.5599999999999997E-2</v>
      </c>
      <c r="P311" s="111">
        <v>5.6399999999999999E-2</v>
      </c>
      <c r="Q311" s="111">
        <v>5.9500000000000004E-2</v>
      </c>
      <c r="R311" s="111"/>
      <c r="S311" s="111"/>
      <c r="T311">
        <f t="shared" si="33"/>
        <v>2005</v>
      </c>
      <c r="U311" s="102">
        <f t="shared" si="34"/>
        <v>38443</v>
      </c>
      <c r="V311" s="111">
        <v>5.33E-2</v>
      </c>
      <c r="W311" s="111"/>
      <c r="X311" s="111"/>
      <c r="Y311" s="111">
        <v>6.0499999999999998E-2</v>
      </c>
      <c r="Z311" s="111"/>
    </row>
    <row r="312" spans="1:26" x14ac:dyDescent="0.25">
      <c r="A312">
        <f t="shared" si="28"/>
        <v>2005</v>
      </c>
      <c r="B312" s="102">
        <v>38473</v>
      </c>
      <c r="C312" s="101">
        <v>4.49</v>
      </c>
      <c r="D312" s="108">
        <f t="shared" si="29"/>
        <v>4.4900000000000002E-2</v>
      </c>
      <c r="G312">
        <f t="shared" si="30"/>
        <v>2005</v>
      </c>
      <c r="H312" s="102">
        <v>38473</v>
      </c>
      <c r="I312" s="101">
        <v>4.5599999999999996</v>
      </c>
      <c r="J312" s="108">
        <f t="shared" si="31"/>
        <v>4.5599999999999995E-2</v>
      </c>
      <c r="L312">
        <f t="shared" si="32"/>
        <v>2005</v>
      </c>
      <c r="M312" s="102">
        <v>38473</v>
      </c>
      <c r="O312" s="111">
        <v>5.3899999999999997E-2</v>
      </c>
      <c r="P312" s="111">
        <v>5.5300000000000002E-2</v>
      </c>
      <c r="Q312" s="111">
        <v>5.8799999999999998E-2</v>
      </c>
      <c r="R312" s="111"/>
      <c r="S312" s="111"/>
      <c r="T312">
        <f t="shared" si="33"/>
        <v>2005</v>
      </c>
      <c r="U312" s="102">
        <f t="shared" si="34"/>
        <v>38473</v>
      </c>
      <c r="V312" s="111">
        <v>5.1500000000000004E-2</v>
      </c>
      <c r="W312" s="111"/>
      <c r="X312" s="111"/>
      <c r="Y312" s="111">
        <v>6.0100000000000001E-2</v>
      </c>
      <c r="Z312" s="111"/>
    </row>
    <row r="313" spans="1:26" x14ac:dyDescent="0.25">
      <c r="A313">
        <f t="shared" si="28"/>
        <v>2005</v>
      </c>
      <c r="B313" s="102">
        <v>38504</v>
      </c>
      <c r="C313" s="101">
        <v>4.28</v>
      </c>
      <c r="D313" s="108">
        <f t="shared" si="29"/>
        <v>4.2800000000000005E-2</v>
      </c>
      <c r="G313">
        <f t="shared" si="30"/>
        <v>2005</v>
      </c>
      <c r="H313" s="102">
        <v>38504</v>
      </c>
      <c r="I313" s="101">
        <v>4.3499999999999996</v>
      </c>
      <c r="J313" s="108">
        <f t="shared" si="31"/>
        <v>4.3499999999999997E-2</v>
      </c>
      <c r="L313">
        <f t="shared" si="32"/>
        <v>2005</v>
      </c>
      <c r="M313" s="102">
        <v>38504</v>
      </c>
      <c r="O313" s="111">
        <v>5.0499999999999996E-2</v>
      </c>
      <c r="P313" s="111">
        <v>5.4000000000000006E-2</v>
      </c>
      <c r="Q313" s="111">
        <v>5.7000000000000002E-2</v>
      </c>
      <c r="R313" s="111"/>
      <c r="S313" s="111"/>
      <c r="T313">
        <f t="shared" si="33"/>
        <v>2005</v>
      </c>
      <c r="U313" s="102">
        <f t="shared" si="34"/>
        <v>38504</v>
      </c>
      <c r="V313" s="111">
        <v>4.9599999999999998E-2</v>
      </c>
      <c r="W313" s="111"/>
      <c r="X313" s="111"/>
      <c r="Y313" s="111">
        <v>5.8600000000000006E-2</v>
      </c>
      <c r="Z313" s="111"/>
    </row>
    <row r="314" spans="1:26" x14ac:dyDescent="0.25">
      <c r="A314">
        <f t="shared" si="28"/>
        <v>2005</v>
      </c>
      <c r="B314" s="102">
        <v>38534</v>
      </c>
      <c r="C314" s="101">
        <v>4.38</v>
      </c>
      <c r="D314" s="108">
        <f t="shared" si="29"/>
        <v>4.3799999999999999E-2</v>
      </c>
      <c r="G314">
        <f t="shared" si="30"/>
        <v>2005</v>
      </c>
      <c r="H314" s="102">
        <v>38534</v>
      </c>
      <c r="I314" s="101">
        <v>4.4800000000000004</v>
      </c>
      <c r="J314" s="108">
        <f t="shared" si="31"/>
        <v>4.4800000000000006E-2</v>
      </c>
      <c r="L314">
        <f t="shared" si="32"/>
        <v>2005</v>
      </c>
      <c r="M314" s="102">
        <v>38534</v>
      </c>
      <c r="O314" s="111">
        <v>5.1799999999999999E-2</v>
      </c>
      <c r="P314" s="111">
        <v>5.5099999999999996E-2</v>
      </c>
      <c r="Q314" s="111">
        <v>5.8099999999999999E-2</v>
      </c>
      <c r="R314" s="111"/>
      <c r="S314" s="111"/>
      <c r="T314">
        <f t="shared" si="33"/>
        <v>2005</v>
      </c>
      <c r="U314" s="102">
        <f t="shared" si="34"/>
        <v>38534</v>
      </c>
      <c r="V314" s="111">
        <v>5.0599999999999999E-2</v>
      </c>
      <c r="W314" s="111"/>
      <c r="X314" s="111"/>
      <c r="Y314" s="111">
        <v>5.9500000000000004E-2</v>
      </c>
      <c r="Z314" s="111"/>
    </row>
    <row r="315" spans="1:26" x14ac:dyDescent="0.25">
      <c r="A315">
        <f t="shared" si="28"/>
        <v>2005</v>
      </c>
      <c r="B315" s="102">
        <v>38565</v>
      </c>
      <c r="C315" s="101">
        <v>4.4400000000000004</v>
      </c>
      <c r="D315" s="108">
        <f t="shared" si="29"/>
        <v>4.4400000000000002E-2</v>
      </c>
      <c r="G315">
        <f t="shared" si="30"/>
        <v>2005</v>
      </c>
      <c r="H315" s="102">
        <v>38565</v>
      </c>
      <c r="I315" s="101">
        <v>4.53</v>
      </c>
      <c r="J315" s="108">
        <f t="shared" si="31"/>
        <v>4.53E-2</v>
      </c>
      <c r="L315">
        <f t="shared" si="32"/>
        <v>2005</v>
      </c>
      <c r="M315" s="102">
        <v>38565</v>
      </c>
      <c r="O315" s="111">
        <v>5.2300000000000006E-2</v>
      </c>
      <c r="P315" s="111">
        <v>5.5E-2</v>
      </c>
      <c r="Q315" s="111">
        <v>5.7999999999999996E-2</v>
      </c>
      <c r="R315" s="111"/>
      <c r="S315" s="111"/>
      <c r="T315">
        <f t="shared" si="33"/>
        <v>2005</v>
      </c>
      <c r="U315" s="102">
        <f t="shared" si="34"/>
        <v>38565</v>
      </c>
      <c r="V315" s="111">
        <v>5.0900000000000001E-2</v>
      </c>
      <c r="W315" s="111"/>
      <c r="X315" s="111"/>
      <c r="Y315" s="111">
        <v>5.96E-2</v>
      </c>
      <c r="Z315" s="111"/>
    </row>
    <row r="316" spans="1:26" x14ac:dyDescent="0.25">
      <c r="A316">
        <f t="shared" si="28"/>
        <v>2005</v>
      </c>
      <c r="B316" s="102">
        <v>38596</v>
      </c>
      <c r="C316" s="101">
        <v>4.45</v>
      </c>
      <c r="D316" s="108">
        <f t="shared" si="29"/>
        <v>4.4500000000000005E-2</v>
      </c>
      <c r="G316">
        <f t="shared" si="30"/>
        <v>2005</v>
      </c>
      <c r="H316" s="102">
        <v>38596</v>
      </c>
      <c r="I316" s="101">
        <v>4.51</v>
      </c>
      <c r="J316" s="108">
        <f t="shared" si="31"/>
        <v>4.5100000000000001E-2</v>
      </c>
      <c r="L316">
        <f t="shared" si="32"/>
        <v>2005</v>
      </c>
      <c r="M316" s="102">
        <v>38596</v>
      </c>
      <c r="O316" s="111">
        <v>5.2699999999999997E-2</v>
      </c>
      <c r="P316" s="111">
        <v>5.5199999999999999E-2</v>
      </c>
      <c r="Q316" s="111">
        <v>5.8299999999999998E-2</v>
      </c>
      <c r="R316" s="111"/>
      <c r="S316" s="111"/>
      <c r="T316">
        <f t="shared" si="33"/>
        <v>2005</v>
      </c>
      <c r="U316" s="102">
        <f t="shared" si="34"/>
        <v>38596</v>
      </c>
      <c r="V316" s="111">
        <v>5.1299999999999998E-2</v>
      </c>
      <c r="W316" s="111"/>
      <c r="X316" s="111"/>
      <c r="Y316" s="111">
        <v>6.0299999999999999E-2</v>
      </c>
      <c r="Z316" s="111"/>
    </row>
    <row r="317" spans="1:26" x14ac:dyDescent="0.25">
      <c r="A317">
        <f t="shared" si="28"/>
        <v>2005</v>
      </c>
      <c r="B317" s="102">
        <v>38626</v>
      </c>
      <c r="C317" s="101">
        <v>4.6399999999999997</v>
      </c>
      <c r="D317" s="108">
        <f t="shared" si="29"/>
        <v>4.6399999999999997E-2</v>
      </c>
      <c r="G317">
        <f t="shared" si="30"/>
        <v>2005</v>
      </c>
      <c r="H317" s="102">
        <v>38626</v>
      </c>
      <c r="I317" s="101">
        <v>4.74</v>
      </c>
      <c r="J317" s="108">
        <f t="shared" si="31"/>
        <v>4.7400000000000005E-2</v>
      </c>
      <c r="L317">
        <f t="shared" si="32"/>
        <v>2005</v>
      </c>
      <c r="M317" s="102">
        <v>38626</v>
      </c>
      <c r="O317" s="111">
        <v>5.5E-2</v>
      </c>
      <c r="P317" s="111">
        <v>5.79E-2</v>
      </c>
      <c r="Q317" s="111">
        <v>6.08E-2</v>
      </c>
      <c r="R317" s="111"/>
      <c r="S317" s="111"/>
      <c r="T317">
        <f t="shared" si="33"/>
        <v>2005</v>
      </c>
      <c r="U317" s="102">
        <f t="shared" si="34"/>
        <v>38626</v>
      </c>
      <c r="V317" s="111">
        <v>5.3499999999999999E-2</v>
      </c>
      <c r="W317" s="111"/>
      <c r="X317" s="111"/>
      <c r="Y317" s="111">
        <v>6.3E-2</v>
      </c>
      <c r="Z317" s="111"/>
    </row>
    <row r="318" spans="1:26" x14ac:dyDescent="0.25">
      <c r="A318">
        <f t="shared" si="28"/>
        <v>2005</v>
      </c>
      <c r="B318" s="102">
        <v>38657</v>
      </c>
      <c r="C318" s="101">
        <v>4.7</v>
      </c>
      <c r="D318" s="108">
        <f t="shared" si="29"/>
        <v>4.7E-2</v>
      </c>
      <c r="G318">
        <f t="shared" si="30"/>
        <v>2005</v>
      </c>
      <c r="H318" s="102">
        <v>38657</v>
      </c>
      <c r="I318" s="101">
        <v>4.83</v>
      </c>
      <c r="J318" s="108">
        <f t="shared" si="31"/>
        <v>4.8300000000000003E-2</v>
      </c>
      <c r="L318">
        <f t="shared" si="32"/>
        <v>2005</v>
      </c>
      <c r="M318" s="102">
        <v>38657</v>
      </c>
      <c r="O318" s="111">
        <v>5.5899999999999998E-2</v>
      </c>
      <c r="P318" s="111">
        <v>5.8799999999999998E-2</v>
      </c>
      <c r="Q318" s="111">
        <v>6.1900000000000004E-2</v>
      </c>
      <c r="R318" s="111"/>
      <c r="S318" s="111"/>
      <c r="T318">
        <f t="shared" si="33"/>
        <v>2005</v>
      </c>
      <c r="U318" s="102">
        <f t="shared" si="34"/>
        <v>38657</v>
      </c>
      <c r="V318" s="111">
        <v>5.4199999999999998E-2</v>
      </c>
      <c r="W318" s="111"/>
      <c r="X318" s="111"/>
      <c r="Y318" s="111">
        <v>6.3899999999999998E-2</v>
      </c>
      <c r="Z318" s="111"/>
    </row>
    <row r="319" spans="1:26" x14ac:dyDescent="0.25">
      <c r="A319">
        <f t="shared" si="28"/>
        <v>2005</v>
      </c>
      <c r="B319" s="102">
        <v>38687</v>
      </c>
      <c r="C319" s="101">
        <v>4.62</v>
      </c>
      <c r="D319" s="108">
        <f t="shared" si="29"/>
        <v>4.6199999999999998E-2</v>
      </c>
      <c r="G319">
        <f t="shared" si="30"/>
        <v>2005</v>
      </c>
      <c r="H319" s="102">
        <v>38687</v>
      </c>
      <c r="I319" s="101">
        <v>4.7300000000000004</v>
      </c>
      <c r="J319" s="108">
        <f t="shared" si="31"/>
        <v>4.7300000000000002E-2</v>
      </c>
      <c r="L319">
        <f t="shared" si="32"/>
        <v>2005</v>
      </c>
      <c r="M319" s="102">
        <v>38687</v>
      </c>
      <c r="O319" s="111">
        <v>5.5500000000000001E-2</v>
      </c>
      <c r="P319" s="111">
        <v>5.7999999999999996E-2</v>
      </c>
      <c r="Q319" s="111">
        <v>6.1399999999999996E-2</v>
      </c>
      <c r="R319" s="111"/>
      <c r="S319" s="111"/>
      <c r="T319">
        <f t="shared" si="33"/>
        <v>2005</v>
      </c>
      <c r="U319" s="102">
        <f t="shared" si="34"/>
        <v>38687</v>
      </c>
      <c r="V319" s="111">
        <v>5.3699999999999998E-2</v>
      </c>
      <c r="W319" s="111"/>
      <c r="X319" s="111"/>
      <c r="Y319" s="111">
        <v>6.3200000000000006E-2</v>
      </c>
      <c r="Z319" s="111"/>
    </row>
    <row r="320" spans="1:26" x14ac:dyDescent="0.25">
      <c r="A320">
        <f t="shared" si="28"/>
        <v>2006</v>
      </c>
      <c r="B320" s="102">
        <v>38718</v>
      </c>
      <c r="C320" s="101">
        <v>4.57</v>
      </c>
      <c r="D320" s="108">
        <f t="shared" si="29"/>
        <v>4.5700000000000005E-2</v>
      </c>
      <c r="G320">
        <f t="shared" si="30"/>
        <v>2006</v>
      </c>
      <c r="H320" s="102">
        <v>38718</v>
      </c>
      <c r="I320" s="101">
        <v>4.6500000000000004</v>
      </c>
      <c r="J320" s="108">
        <f t="shared" si="31"/>
        <v>4.6500000000000007E-2</v>
      </c>
      <c r="L320">
        <f t="shared" si="32"/>
        <v>2006</v>
      </c>
      <c r="M320" s="102">
        <v>38718</v>
      </c>
      <c r="O320" s="111">
        <v>5.5E-2</v>
      </c>
      <c r="P320" s="111">
        <v>5.7500000000000002E-2</v>
      </c>
      <c r="Q320" s="111">
        <v>6.0599999999999994E-2</v>
      </c>
      <c r="R320" s="111"/>
      <c r="S320" s="111"/>
      <c r="T320">
        <f t="shared" si="33"/>
        <v>2006</v>
      </c>
      <c r="U320" s="102">
        <f t="shared" si="34"/>
        <v>38718</v>
      </c>
      <c r="V320" s="111">
        <v>5.2900000000000003E-2</v>
      </c>
      <c r="W320" s="111"/>
      <c r="X320" s="111"/>
      <c r="Y320" s="111">
        <v>6.2400000000000004E-2</v>
      </c>
      <c r="Z320" s="111"/>
    </row>
    <row r="321" spans="1:31" x14ac:dyDescent="0.25">
      <c r="A321">
        <f t="shared" si="28"/>
        <v>2006</v>
      </c>
      <c r="B321" s="102">
        <v>38749</v>
      </c>
      <c r="C321" s="101">
        <v>4.57</v>
      </c>
      <c r="D321" s="108">
        <f t="shared" si="29"/>
        <v>4.5700000000000005E-2</v>
      </c>
      <c r="G321">
        <f t="shared" si="30"/>
        <v>2006</v>
      </c>
      <c r="H321" s="102">
        <v>38749</v>
      </c>
      <c r="I321" s="101">
        <v>4.7300000000000004</v>
      </c>
      <c r="J321" s="108">
        <f t="shared" si="31"/>
        <v>4.7300000000000002E-2</v>
      </c>
      <c r="L321">
        <f t="shared" si="32"/>
        <v>2006</v>
      </c>
      <c r="M321" s="102">
        <v>38749</v>
      </c>
      <c r="O321" s="111">
        <v>5.5500000000000001E-2</v>
      </c>
      <c r="P321" s="111">
        <v>5.8200000000000002E-2</v>
      </c>
      <c r="Q321" s="111">
        <v>6.1100000000000002E-2</v>
      </c>
      <c r="R321" s="111"/>
      <c r="S321" s="111"/>
      <c r="T321">
        <f t="shared" si="33"/>
        <v>2006</v>
      </c>
      <c r="U321" s="102">
        <f t="shared" si="34"/>
        <v>38749</v>
      </c>
      <c r="V321" s="111">
        <v>5.3499999999999999E-2</v>
      </c>
      <c r="W321" s="111"/>
      <c r="X321" s="111"/>
      <c r="Y321" s="111">
        <v>6.2699999999999992E-2</v>
      </c>
      <c r="Z321" s="111"/>
      <c r="AC321" s="113">
        <f t="shared" ref="AC321:AC352" si="35">U321</f>
        <v>38749</v>
      </c>
      <c r="AD321" s="112">
        <f t="shared" ref="AD321:AD384" si="36">P321-D321</f>
        <v>1.2499999999999997E-2</v>
      </c>
      <c r="AE321" s="112">
        <f t="shared" ref="AE321:AE384" si="37">Q321-D321</f>
        <v>1.5399999999999997E-2</v>
      </c>
    </row>
    <row r="322" spans="1:31" x14ac:dyDescent="0.25">
      <c r="A322">
        <f t="shared" si="28"/>
        <v>2006</v>
      </c>
      <c r="B322" s="102">
        <v>38777</v>
      </c>
      <c r="C322" s="101">
        <v>4.7300000000000004</v>
      </c>
      <c r="D322" s="108">
        <f t="shared" si="29"/>
        <v>4.7300000000000002E-2</v>
      </c>
      <c r="G322">
        <f t="shared" si="30"/>
        <v>2006</v>
      </c>
      <c r="H322" s="102">
        <v>38777</v>
      </c>
      <c r="I322" s="101">
        <v>4.91</v>
      </c>
      <c r="J322" s="108">
        <f t="shared" si="31"/>
        <v>4.9100000000000005E-2</v>
      </c>
      <c r="L322">
        <f t="shared" si="32"/>
        <v>2006</v>
      </c>
      <c r="M322" s="102">
        <v>38777</v>
      </c>
      <c r="O322" s="111">
        <v>5.7099999999999998E-2</v>
      </c>
      <c r="P322" s="111">
        <v>5.9800000000000006E-2</v>
      </c>
      <c r="Q322" s="111">
        <v>6.2600000000000003E-2</v>
      </c>
      <c r="R322" s="111"/>
      <c r="S322" s="111"/>
      <c r="T322">
        <f t="shared" si="33"/>
        <v>2006</v>
      </c>
      <c r="U322" s="102">
        <f t="shared" si="34"/>
        <v>38777</v>
      </c>
      <c r="V322" s="111">
        <v>5.5300000000000002E-2</v>
      </c>
      <c r="W322" s="111"/>
      <c r="X322" s="111"/>
      <c r="Y322" s="111">
        <v>6.4100000000000004E-2</v>
      </c>
      <c r="Z322" s="111"/>
      <c r="AC322" s="113">
        <f t="shared" si="35"/>
        <v>38777</v>
      </c>
      <c r="AD322" s="112">
        <f t="shared" si="36"/>
        <v>1.2500000000000004E-2</v>
      </c>
      <c r="AE322" s="112">
        <f t="shared" si="37"/>
        <v>1.5300000000000001E-2</v>
      </c>
    </row>
    <row r="323" spans="1:31" x14ac:dyDescent="0.25">
      <c r="A323">
        <f t="shared" si="28"/>
        <v>2006</v>
      </c>
      <c r="B323" s="102">
        <v>38808</v>
      </c>
      <c r="C323" s="101">
        <v>5.0599999999999996</v>
      </c>
      <c r="D323" s="108">
        <f t="shared" si="29"/>
        <v>5.0599999999999999E-2</v>
      </c>
      <c r="G323">
        <f t="shared" si="30"/>
        <v>2006</v>
      </c>
      <c r="H323" s="102">
        <v>38808</v>
      </c>
      <c r="I323" s="101">
        <v>5.22</v>
      </c>
      <c r="J323" s="108">
        <f t="shared" si="31"/>
        <v>5.2199999999999996E-2</v>
      </c>
      <c r="L323">
        <f t="shared" si="32"/>
        <v>2006</v>
      </c>
      <c r="M323" s="102">
        <v>38808</v>
      </c>
      <c r="O323" s="111">
        <v>6.0199999999999997E-2</v>
      </c>
      <c r="P323" s="111">
        <v>6.2899999999999998E-2</v>
      </c>
      <c r="Q323" s="111">
        <v>6.54E-2</v>
      </c>
      <c r="R323" s="111"/>
      <c r="S323" s="111"/>
      <c r="T323">
        <f t="shared" si="33"/>
        <v>2006</v>
      </c>
      <c r="U323" s="102">
        <f t="shared" si="34"/>
        <v>38808</v>
      </c>
      <c r="V323" s="111">
        <v>5.8400000000000001E-2</v>
      </c>
      <c r="W323" s="111"/>
      <c r="X323" s="111"/>
      <c r="Y323" s="111">
        <v>6.6799999999999998E-2</v>
      </c>
      <c r="Z323" s="111"/>
      <c r="AC323" s="113">
        <f t="shared" si="35"/>
        <v>38808</v>
      </c>
      <c r="AD323" s="112">
        <f t="shared" si="36"/>
        <v>1.2299999999999998E-2</v>
      </c>
      <c r="AE323" s="112">
        <f t="shared" si="37"/>
        <v>1.4800000000000001E-2</v>
      </c>
    </row>
    <row r="324" spans="1:31" x14ac:dyDescent="0.25">
      <c r="A324">
        <f t="shared" si="28"/>
        <v>2006</v>
      </c>
      <c r="B324" s="102">
        <v>38838</v>
      </c>
      <c r="C324" s="101">
        <v>5.2</v>
      </c>
      <c r="D324" s="108">
        <f t="shared" si="29"/>
        <v>5.2000000000000005E-2</v>
      </c>
      <c r="G324">
        <f t="shared" si="30"/>
        <v>2006</v>
      </c>
      <c r="H324" s="102">
        <v>38838</v>
      </c>
      <c r="I324" s="101">
        <v>5.35</v>
      </c>
      <c r="J324" s="108">
        <f t="shared" si="31"/>
        <v>5.3499999999999999E-2</v>
      </c>
      <c r="L324">
        <f t="shared" si="32"/>
        <v>2006</v>
      </c>
      <c r="M324" s="102">
        <v>38838</v>
      </c>
      <c r="O324" s="111">
        <v>6.1600000000000002E-2</v>
      </c>
      <c r="P324" s="111">
        <v>6.4199999999999993E-2</v>
      </c>
      <c r="Q324" s="111">
        <v>6.59E-2</v>
      </c>
      <c r="R324" s="111"/>
      <c r="S324" s="111"/>
      <c r="T324">
        <f t="shared" si="33"/>
        <v>2006</v>
      </c>
      <c r="U324" s="102">
        <f t="shared" si="34"/>
        <v>38838</v>
      </c>
      <c r="V324" s="111">
        <v>5.9500000000000004E-2</v>
      </c>
      <c r="W324" s="111"/>
      <c r="X324" s="111"/>
      <c r="Y324" s="111">
        <v>6.7500000000000004E-2</v>
      </c>
      <c r="Z324" s="111"/>
      <c r="AC324" s="113">
        <f t="shared" si="35"/>
        <v>38838</v>
      </c>
      <c r="AD324" s="112">
        <f t="shared" si="36"/>
        <v>1.2199999999999989E-2</v>
      </c>
      <c r="AE324" s="112">
        <f t="shared" si="37"/>
        <v>1.3899999999999996E-2</v>
      </c>
    </row>
    <row r="325" spans="1:31" x14ac:dyDescent="0.25">
      <c r="A325">
        <f t="shared" si="28"/>
        <v>2006</v>
      </c>
      <c r="B325" s="102">
        <v>38869</v>
      </c>
      <c r="C325" s="101">
        <v>5.15</v>
      </c>
      <c r="D325" s="108">
        <f t="shared" si="29"/>
        <v>5.1500000000000004E-2</v>
      </c>
      <c r="G325">
        <f t="shared" si="30"/>
        <v>2006</v>
      </c>
      <c r="H325" s="102">
        <v>38869</v>
      </c>
      <c r="I325" s="101">
        <v>5.29</v>
      </c>
      <c r="J325" s="108">
        <f t="shared" si="31"/>
        <v>5.2900000000000003E-2</v>
      </c>
      <c r="L325">
        <f t="shared" si="32"/>
        <v>2006</v>
      </c>
      <c r="M325" s="102">
        <v>38869</v>
      </c>
      <c r="O325" s="111">
        <v>6.1600000000000002E-2</v>
      </c>
      <c r="P325" s="111">
        <v>6.4000000000000001E-2</v>
      </c>
      <c r="Q325" s="111">
        <v>6.6100000000000006E-2</v>
      </c>
      <c r="R325" s="111"/>
      <c r="S325" s="111"/>
      <c r="T325">
        <f t="shared" si="33"/>
        <v>2006</v>
      </c>
      <c r="U325" s="102">
        <f t="shared" si="34"/>
        <v>38869</v>
      </c>
      <c r="V325" s="111">
        <v>5.8899999999999994E-2</v>
      </c>
      <c r="W325" s="111"/>
      <c r="X325" s="111"/>
      <c r="Y325" s="111">
        <v>6.7799999999999999E-2</v>
      </c>
      <c r="Z325" s="111"/>
      <c r="AC325" s="113">
        <f t="shared" si="35"/>
        <v>38869</v>
      </c>
      <c r="AD325" s="112">
        <f t="shared" si="36"/>
        <v>1.2499999999999997E-2</v>
      </c>
      <c r="AE325" s="112">
        <f t="shared" si="37"/>
        <v>1.4600000000000002E-2</v>
      </c>
    </row>
    <row r="326" spans="1:31" x14ac:dyDescent="0.25">
      <c r="A326">
        <f t="shared" si="28"/>
        <v>2006</v>
      </c>
      <c r="B326" s="102">
        <v>38899</v>
      </c>
      <c r="C326" s="101">
        <v>5.13</v>
      </c>
      <c r="D326" s="108">
        <f t="shared" si="29"/>
        <v>5.1299999999999998E-2</v>
      </c>
      <c r="G326">
        <f t="shared" si="30"/>
        <v>2006</v>
      </c>
      <c r="H326" s="102">
        <v>38899</v>
      </c>
      <c r="I326" s="101">
        <v>5.25</v>
      </c>
      <c r="J326" s="108">
        <f t="shared" si="31"/>
        <v>5.2499999999999998E-2</v>
      </c>
      <c r="L326">
        <f t="shared" si="32"/>
        <v>2006</v>
      </c>
      <c r="M326" s="102">
        <v>38899</v>
      </c>
      <c r="O326" s="111">
        <v>6.13E-2</v>
      </c>
      <c r="P326" s="111">
        <v>6.3700000000000007E-2</v>
      </c>
      <c r="Q326" s="111">
        <v>6.6100000000000006E-2</v>
      </c>
      <c r="R326" s="111"/>
      <c r="S326" s="111"/>
      <c r="T326">
        <f t="shared" si="33"/>
        <v>2006</v>
      </c>
      <c r="U326" s="102">
        <f t="shared" si="34"/>
        <v>38899</v>
      </c>
      <c r="V326" s="111">
        <v>5.8499999999999996E-2</v>
      </c>
      <c r="W326" s="111"/>
      <c r="X326" s="111"/>
      <c r="Y326" s="111">
        <v>6.7599999999999993E-2</v>
      </c>
      <c r="Z326" s="111"/>
      <c r="AC326" s="113">
        <f t="shared" si="35"/>
        <v>38899</v>
      </c>
      <c r="AD326" s="112">
        <f t="shared" si="36"/>
        <v>1.2400000000000008E-2</v>
      </c>
      <c r="AE326" s="112">
        <f t="shared" si="37"/>
        <v>1.4800000000000008E-2</v>
      </c>
    </row>
    <row r="327" spans="1:31" x14ac:dyDescent="0.25">
      <c r="A327">
        <f t="shared" si="28"/>
        <v>2006</v>
      </c>
      <c r="B327" s="102">
        <v>38930</v>
      </c>
      <c r="C327" s="101">
        <v>5</v>
      </c>
      <c r="D327" s="108">
        <f t="shared" si="29"/>
        <v>0.05</v>
      </c>
      <c r="G327">
        <f t="shared" si="30"/>
        <v>2006</v>
      </c>
      <c r="H327" s="102">
        <v>38930</v>
      </c>
      <c r="I327" s="101">
        <v>5.08</v>
      </c>
      <c r="J327" s="108">
        <f t="shared" si="31"/>
        <v>5.0799999999999998E-2</v>
      </c>
      <c r="L327">
        <f t="shared" si="32"/>
        <v>2006</v>
      </c>
      <c r="M327" s="102">
        <v>38930</v>
      </c>
      <c r="O327" s="111">
        <v>5.9699999999999996E-2</v>
      </c>
      <c r="P327" s="111">
        <v>6.2E-2</v>
      </c>
      <c r="Q327" s="111">
        <v>6.4299999999999996E-2</v>
      </c>
      <c r="R327" s="111"/>
      <c r="S327" s="111"/>
      <c r="T327">
        <f t="shared" si="33"/>
        <v>2006</v>
      </c>
      <c r="U327" s="102">
        <f t="shared" si="34"/>
        <v>38930</v>
      </c>
      <c r="V327" s="111">
        <v>5.6799999999999996E-2</v>
      </c>
      <c r="W327" s="111"/>
      <c r="X327" s="111"/>
      <c r="Y327" s="111">
        <v>6.59E-2</v>
      </c>
      <c r="Z327" s="111"/>
      <c r="AC327" s="113">
        <f t="shared" si="35"/>
        <v>38930</v>
      </c>
      <c r="AD327" s="112">
        <f t="shared" si="36"/>
        <v>1.1999999999999997E-2</v>
      </c>
      <c r="AE327" s="112">
        <f t="shared" si="37"/>
        <v>1.4299999999999993E-2</v>
      </c>
    </row>
    <row r="328" spans="1:31" x14ac:dyDescent="0.25">
      <c r="A328">
        <f t="shared" ref="A328:A391" si="38">YEAR(B328)</f>
        <v>2006</v>
      </c>
      <c r="B328" s="102">
        <v>38961</v>
      </c>
      <c r="C328" s="101">
        <v>4.8499999999999996</v>
      </c>
      <c r="D328" s="108">
        <f t="shared" ref="D328:D391" si="39">IF(ISNUMBER(C328),C328/100,"")</f>
        <v>4.8499999999999995E-2</v>
      </c>
      <c r="G328">
        <f t="shared" ref="G328:G391" si="40">YEAR(H328)</f>
        <v>2006</v>
      </c>
      <c r="H328" s="102">
        <v>38961</v>
      </c>
      <c r="I328" s="101">
        <v>4.93</v>
      </c>
      <c r="J328" s="108">
        <f t="shared" ref="J328:J391" si="41">IF(ISNUMBER(I328),I328/100,"")</f>
        <v>4.9299999999999997E-2</v>
      </c>
      <c r="L328">
        <f t="shared" ref="L328:L391" si="42">TRUNC(YEAR(M328))</f>
        <v>2006</v>
      </c>
      <c r="M328" s="102">
        <v>38961</v>
      </c>
      <c r="O328" s="111">
        <v>5.8099999999999999E-2</v>
      </c>
      <c r="P328" s="111">
        <v>0.06</v>
      </c>
      <c r="Q328" s="111">
        <v>6.2600000000000003E-2</v>
      </c>
      <c r="R328" s="111"/>
      <c r="S328" s="111"/>
      <c r="T328">
        <f t="shared" ref="T328:T391" si="43">L328</f>
        <v>2006</v>
      </c>
      <c r="U328" s="102">
        <f t="shared" ref="U328:U391" si="44">M328</f>
        <v>38961</v>
      </c>
      <c r="V328" s="111">
        <v>5.5099999999999996E-2</v>
      </c>
      <c r="W328" s="111"/>
      <c r="X328" s="111"/>
      <c r="Y328" s="111">
        <v>6.4299999999999996E-2</v>
      </c>
      <c r="Z328" s="111"/>
      <c r="AC328" s="113">
        <f t="shared" si="35"/>
        <v>38961</v>
      </c>
      <c r="AD328" s="112">
        <f t="shared" si="36"/>
        <v>1.1500000000000003E-2</v>
      </c>
      <c r="AE328" s="112">
        <f t="shared" si="37"/>
        <v>1.4100000000000008E-2</v>
      </c>
    </row>
    <row r="329" spans="1:31" x14ac:dyDescent="0.25">
      <c r="A329">
        <f t="shared" si="38"/>
        <v>2006</v>
      </c>
      <c r="B329" s="102">
        <v>38991</v>
      </c>
      <c r="C329" s="101">
        <v>4.8499999999999996</v>
      </c>
      <c r="D329" s="108">
        <f t="shared" si="39"/>
        <v>4.8499999999999995E-2</v>
      </c>
      <c r="G329">
        <f t="shared" si="40"/>
        <v>2006</v>
      </c>
      <c r="H329" s="102">
        <v>38991</v>
      </c>
      <c r="I329" s="101">
        <v>4.9400000000000004</v>
      </c>
      <c r="J329" s="108">
        <f t="shared" si="41"/>
        <v>4.9400000000000006E-2</v>
      </c>
      <c r="L329">
        <f t="shared" si="42"/>
        <v>2006</v>
      </c>
      <c r="M329" s="102">
        <v>38991</v>
      </c>
      <c r="O329" s="111">
        <v>5.7999999999999996E-2</v>
      </c>
      <c r="P329" s="111">
        <v>5.9800000000000006E-2</v>
      </c>
      <c r="Q329" s="111">
        <v>6.2400000000000004E-2</v>
      </c>
      <c r="R329" s="111"/>
      <c r="S329" s="111"/>
      <c r="T329">
        <f t="shared" si="43"/>
        <v>2006</v>
      </c>
      <c r="U329" s="102">
        <f t="shared" si="44"/>
        <v>38991</v>
      </c>
      <c r="V329" s="111">
        <v>5.5099999999999996E-2</v>
      </c>
      <c r="W329" s="111"/>
      <c r="X329" s="111"/>
      <c r="Y329" s="111">
        <v>6.4199999999999993E-2</v>
      </c>
      <c r="Z329" s="111"/>
      <c r="AC329" s="113">
        <f t="shared" si="35"/>
        <v>38991</v>
      </c>
      <c r="AD329" s="112">
        <f t="shared" si="36"/>
        <v>1.1300000000000011E-2</v>
      </c>
      <c r="AE329" s="112">
        <f t="shared" si="37"/>
        <v>1.390000000000001E-2</v>
      </c>
    </row>
    <row r="330" spans="1:31" x14ac:dyDescent="0.25">
      <c r="A330">
        <f t="shared" si="38"/>
        <v>2006</v>
      </c>
      <c r="B330" s="102">
        <v>39022</v>
      </c>
      <c r="C330" s="101">
        <v>4.6900000000000004</v>
      </c>
      <c r="D330" s="108">
        <f t="shared" si="39"/>
        <v>4.6900000000000004E-2</v>
      </c>
      <c r="G330">
        <f t="shared" si="40"/>
        <v>2006</v>
      </c>
      <c r="H330" s="102">
        <v>39022</v>
      </c>
      <c r="I330" s="101">
        <v>4.78</v>
      </c>
      <c r="J330" s="108">
        <f t="shared" si="41"/>
        <v>4.7800000000000002E-2</v>
      </c>
      <c r="L330">
        <f t="shared" si="42"/>
        <v>2006</v>
      </c>
      <c r="M330" s="102">
        <v>39022</v>
      </c>
      <c r="O330" s="111">
        <v>5.6100000000000004E-2</v>
      </c>
      <c r="P330" s="111">
        <v>5.7999999999999996E-2</v>
      </c>
      <c r="Q330" s="111">
        <v>6.0400000000000002E-2</v>
      </c>
      <c r="R330" s="111"/>
      <c r="S330" s="111"/>
      <c r="T330">
        <f t="shared" si="43"/>
        <v>2006</v>
      </c>
      <c r="U330" s="102">
        <f t="shared" si="44"/>
        <v>39022</v>
      </c>
      <c r="V330" s="111">
        <v>5.33E-2</v>
      </c>
      <c r="W330" s="111"/>
      <c r="X330" s="111"/>
      <c r="Y330" s="111">
        <v>6.2E-2</v>
      </c>
      <c r="Z330" s="111"/>
      <c r="AC330" s="113">
        <f t="shared" si="35"/>
        <v>39022</v>
      </c>
      <c r="AD330" s="112">
        <f t="shared" si="36"/>
        <v>1.1099999999999992E-2</v>
      </c>
      <c r="AE330" s="112">
        <f t="shared" si="37"/>
        <v>1.3499999999999998E-2</v>
      </c>
    </row>
    <row r="331" spans="1:31" x14ac:dyDescent="0.25">
      <c r="A331">
        <f t="shared" si="38"/>
        <v>2006</v>
      </c>
      <c r="B331" s="102">
        <v>39052</v>
      </c>
      <c r="C331" s="101">
        <v>4.68</v>
      </c>
      <c r="D331" s="108">
        <f t="shared" si="39"/>
        <v>4.6799999999999994E-2</v>
      </c>
      <c r="G331">
        <f t="shared" si="40"/>
        <v>2006</v>
      </c>
      <c r="H331" s="102">
        <v>39052</v>
      </c>
      <c r="I331" s="101">
        <v>4.78</v>
      </c>
      <c r="J331" s="108">
        <f t="shared" si="41"/>
        <v>4.7800000000000002E-2</v>
      </c>
      <c r="L331">
        <f t="shared" si="42"/>
        <v>2006</v>
      </c>
      <c r="M331" s="102">
        <v>39052</v>
      </c>
      <c r="O331" s="111">
        <v>5.62E-2</v>
      </c>
      <c r="P331" s="111">
        <v>5.8099999999999999E-2</v>
      </c>
      <c r="Q331" s="111">
        <v>6.0499999999999998E-2</v>
      </c>
      <c r="R331" s="111"/>
      <c r="S331" s="111"/>
      <c r="T331">
        <f t="shared" si="43"/>
        <v>2006</v>
      </c>
      <c r="U331" s="102">
        <f t="shared" si="44"/>
        <v>39052</v>
      </c>
      <c r="V331" s="111">
        <v>5.3200000000000004E-2</v>
      </c>
      <c r="W331" s="111"/>
      <c r="X331" s="111"/>
      <c r="Y331" s="111">
        <v>6.2199999999999998E-2</v>
      </c>
      <c r="Z331" s="111"/>
      <c r="AC331" s="113">
        <f t="shared" si="35"/>
        <v>39052</v>
      </c>
      <c r="AD331" s="112">
        <f t="shared" si="36"/>
        <v>1.1300000000000004E-2</v>
      </c>
      <c r="AE331" s="112">
        <f t="shared" si="37"/>
        <v>1.3700000000000004E-2</v>
      </c>
    </row>
    <row r="332" spans="1:31" x14ac:dyDescent="0.25">
      <c r="A332">
        <f t="shared" si="38"/>
        <v>2007</v>
      </c>
      <c r="B332" s="102">
        <v>39083</v>
      </c>
      <c r="C332" s="101">
        <v>4.8499999999999996</v>
      </c>
      <c r="D332" s="108">
        <f t="shared" si="39"/>
        <v>4.8499999999999995E-2</v>
      </c>
      <c r="G332">
        <f t="shared" si="40"/>
        <v>2007</v>
      </c>
      <c r="H332" s="102">
        <v>39083</v>
      </c>
      <c r="I332" s="101">
        <v>4.95</v>
      </c>
      <c r="J332" s="108">
        <f t="shared" si="41"/>
        <v>4.9500000000000002E-2</v>
      </c>
      <c r="L332">
        <f t="shared" si="42"/>
        <v>2007</v>
      </c>
      <c r="M332" s="102">
        <v>39083</v>
      </c>
      <c r="O332" s="111">
        <v>5.7800000000000004E-2</v>
      </c>
      <c r="P332" s="111">
        <v>5.96E-2</v>
      </c>
      <c r="Q332" s="111">
        <v>6.1600000000000002E-2</v>
      </c>
      <c r="R332" s="111"/>
      <c r="S332" s="111"/>
      <c r="T332">
        <f t="shared" si="43"/>
        <v>2007</v>
      </c>
      <c r="U332" s="102">
        <f t="shared" si="44"/>
        <v>39083</v>
      </c>
      <c r="V332" s="111">
        <v>5.4000000000000006E-2</v>
      </c>
      <c r="W332" s="111"/>
      <c r="X332" s="111"/>
      <c r="Y332" s="111">
        <v>6.3399999999999998E-2</v>
      </c>
      <c r="Z332" s="111"/>
      <c r="AC332" s="113">
        <f t="shared" si="35"/>
        <v>39083</v>
      </c>
      <c r="AD332" s="112">
        <f t="shared" si="36"/>
        <v>1.1100000000000006E-2</v>
      </c>
      <c r="AE332" s="112">
        <f t="shared" si="37"/>
        <v>1.3100000000000007E-2</v>
      </c>
    </row>
    <row r="333" spans="1:31" x14ac:dyDescent="0.25">
      <c r="A333">
        <f t="shared" si="38"/>
        <v>2007</v>
      </c>
      <c r="B333" s="102">
        <v>39114</v>
      </c>
      <c r="C333" s="101">
        <v>4.82</v>
      </c>
      <c r="D333" s="108">
        <f t="shared" si="39"/>
        <v>4.82E-2</v>
      </c>
      <c r="G333">
        <f t="shared" si="40"/>
        <v>2007</v>
      </c>
      <c r="H333" s="102">
        <v>39114</v>
      </c>
      <c r="I333" s="101">
        <v>4.93</v>
      </c>
      <c r="J333" s="108">
        <f t="shared" si="41"/>
        <v>4.9299999999999997E-2</v>
      </c>
      <c r="L333">
        <f t="shared" si="42"/>
        <v>2007</v>
      </c>
      <c r="M333" s="102">
        <v>39114</v>
      </c>
      <c r="O333" s="111">
        <v>5.7300000000000004E-2</v>
      </c>
      <c r="P333" s="111">
        <v>5.9000000000000004E-2</v>
      </c>
      <c r="Q333" s="111">
        <v>6.0999999999999999E-2</v>
      </c>
      <c r="R333" s="111"/>
      <c r="S333" s="111"/>
      <c r="T333">
        <f t="shared" si="43"/>
        <v>2007</v>
      </c>
      <c r="U333" s="102">
        <f t="shared" si="44"/>
        <v>39114</v>
      </c>
      <c r="V333" s="111">
        <v>5.3899999999999997E-2</v>
      </c>
      <c r="W333" s="111"/>
      <c r="X333" s="111"/>
      <c r="Y333" s="111">
        <v>6.2800000000000009E-2</v>
      </c>
      <c r="Z333" s="111"/>
      <c r="AC333" s="113">
        <f t="shared" si="35"/>
        <v>39114</v>
      </c>
      <c r="AD333" s="112">
        <f t="shared" si="36"/>
        <v>1.0800000000000004E-2</v>
      </c>
      <c r="AE333" s="112">
        <f t="shared" si="37"/>
        <v>1.2799999999999999E-2</v>
      </c>
    </row>
    <row r="334" spans="1:31" x14ac:dyDescent="0.25">
      <c r="A334">
        <f t="shared" si="38"/>
        <v>2007</v>
      </c>
      <c r="B334" s="102">
        <v>39142</v>
      </c>
      <c r="C334" s="101">
        <v>4.72</v>
      </c>
      <c r="D334" s="108">
        <f t="shared" si="39"/>
        <v>4.7199999999999999E-2</v>
      </c>
      <c r="G334">
        <f t="shared" si="40"/>
        <v>2007</v>
      </c>
      <c r="H334" s="102">
        <v>39142</v>
      </c>
      <c r="I334" s="101">
        <v>4.8099999999999996</v>
      </c>
      <c r="J334" s="108">
        <f t="shared" si="41"/>
        <v>4.8099999999999997E-2</v>
      </c>
      <c r="L334">
        <f t="shared" si="42"/>
        <v>2007</v>
      </c>
      <c r="M334" s="102">
        <v>39142</v>
      </c>
      <c r="O334" s="111">
        <v>5.6600000000000004E-2</v>
      </c>
      <c r="P334" s="111">
        <v>5.8499999999999996E-2</v>
      </c>
      <c r="Q334" s="111">
        <v>6.0999999999999999E-2</v>
      </c>
      <c r="R334" s="111"/>
      <c r="S334" s="111"/>
      <c r="T334">
        <f t="shared" si="43"/>
        <v>2007</v>
      </c>
      <c r="U334" s="102">
        <f t="shared" si="44"/>
        <v>39142</v>
      </c>
      <c r="V334" s="111">
        <v>5.2999999999999999E-2</v>
      </c>
      <c r="W334" s="111"/>
      <c r="X334" s="111"/>
      <c r="Y334" s="111">
        <v>6.2699999999999992E-2</v>
      </c>
      <c r="Z334" s="111"/>
      <c r="AC334" s="113">
        <f t="shared" si="35"/>
        <v>39142</v>
      </c>
      <c r="AD334" s="112">
        <f t="shared" si="36"/>
        <v>1.1299999999999998E-2</v>
      </c>
      <c r="AE334" s="112">
        <f t="shared" si="37"/>
        <v>1.38E-2</v>
      </c>
    </row>
    <row r="335" spans="1:31" x14ac:dyDescent="0.25">
      <c r="A335">
        <f t="shared" si="38"/>
        <v>2007</v>
      </c>
      <c r="B335" s="102">
        <v>39173</v>
      </c>
      <c r="C335" s="101">
        <v>4.87</v>
      </c>
      <c r="D335" s="108">
        <f t="shared" si="39"/>
        <v>4.87E-2</v>
      </c>
      <c r="G335">
        <f t="shared" si="40"/>
        <v>2007</v>
      </c>
      <c r="H335" s="102">
        <v>39173</v>
      </c>
      <c r="I335" s="101">
        <v>4.95</v>
      </c>
      <c r="J335" s="108">
        <f t="shared" si="41"/>
        <v>4.9500000000000002E-2</v>
      </c>
      <c r="L335">
        <f t="shared" si="42"/>
        <v>2007</v>
      </c>
      <c r="M335" s="102">
        <v>39173</v>
      </c>
      <c r="O335" s="111">
        <v>5.8299999999999998E-2</v>
      </c>
      <c r="P335" s="111">
        <v>5.9699999999999996E-2</v>
      </c>
      <c r="Q335" s="111">
        <v>6.2400000000000004E-2</v>
      </c>
      <c r="R335" s="111"/>
      <c r="S335" s="111"/>
      <c r="T335">
        <f t="shared" si="43"/>
        <v>2007</v>
      </c>
      <c r="U335" s="102">
        <f t="shared" si="44"/>
        <v>39173</v>
      </c>
      <c r="V335" s="111">
        <v>5.4699999999999999E-2</v>
      </c>
      <c r="W335" s="111"/>
      <c r="X335" s="111"/>
      <c r="Y335" s="111">
        <v>6.3899999999999998E-2</v>
      </c>
      <c r="Z335" s="111"/>
      <c r="AC335" s="113">
        <f t="shared" si="35"/>
        <v>39173</v>
      </c>
      <c r="AD335" s="112">
        <f t="shared" si="36"/>
        <v>1.0999999999999996E-2</v>
      </c>
      <c r="AE335" s="112">
        <f t="shared" si="37"/>
        <v>1.3700000000000004E-2</v>
      </c>
    </row>
    <row r="336" spans="1:31" x14ac:dyDescent="0.25">
      <c r="A336">
        <f t="shared" si="38"/>
        <v>2007</v>
      </c>
      <c r="B336" s="102">
        <v>39203</v>
      </c>
      <c r="C336" s="101">
        <v>4.9000000000000004</v>
      </c>
      <c r="D336" s="108">
        <f t="shared" si="39"/>
        <v>4.9000000000000002E-2</v>
      </c>
      <c r="G336">
        <f t="shared" si="40"/>
        <v>2007</v>
      </c>
      <c r="H336" s="102">
        <v>39203</v>
      </c>
      <c r="I336" s="101">
        <v>4.9800000000000004</v>
      </c>
      <c r="J336" s="108">
        <f t="shared" si="41"/>
        <v>4.9800000000000004E-2</v>
      </c>
      <c r="L336">
        <f t="shared" si="42"/>
        <v>2007</v>
      </c>
      <c r="M336" s="102">
        <v>39203</v>
      </c>
      <c r="O336" s="111">
        <v>5.8600000000000006E-2</v>
      </c>
      <c r="P336" s="111">
        <v>5.9900000000000002E-2</v>
      </c>
      <c r="Q336" s="111">
        <v>6.2300000000000001E-2</v>
      </c>
      <c r="R336" s="111"/>
      <c r="S336" s="111"/>
      <c r="T336">
        <f t="shared" si="43"/>
        <v>2007</v>
      </c>
      <c r="U336" s="102">
        <f t="shared" si="44"/>
        <v>39203</v>
      </c>
      <c r="V336" s="111">
        <v>5.4699999999999999E-2</v>
      </c>
      <c r="W336" s="111"/>
      <c r="X336" s="111"/>
      <c r="Y336" s="111">
        <v>6.3899999999999998E-2</v>
      </c>
      <c r="Z336" s="111"/>
      <c r="AC336" s="113">
        <f t="shared" si="35"/>
        <v>39203</v>
      </c>
      <c r="AD336" s="112">
        <f t="shared" si="36"/>
        <v>1.09E-2</v>
      </c>
      <c r="AE336" s="112">
        <f t="shared" si="37"/>
        <v>1.3299999999999999E-2</v>
      </c>
    </row>
    <row r="337" spans="1:31" x14ac:dyDescent="0.25">
      <c r="A337">
        <f t="shared" si="38"/>
        <v>2007</v>
      </c>
      <c r="B337" s="102">
        <v>39234</v>
      </c>
      <c r="C337" s="101">
        <v>5.2</v>
      </c>
      <c r="D337" s="108">
        <f t="shared" si="39"/>
        <v>5.2000000000000005E-2</v>
      </c>
      <c r="G337">
        <f t="shared" si="40"/>
        <v>2007</v>
      </c>
      <c r="H337" s="102">
        <v>39234</v>
      </c>
      <c r="I337" s="101">
        <v>5.29</v>
      </c>
      <c r="J337" s="108">
        <f t="shared" si="41"/>
        <v>5.2900000000000003E-2</v>
      </c>
      <c r="L337">
        <f t="shared" si="42"/>
        <v>2007</v>
      </c>
      <c r="M337" s="102">
        <v>39234</v>
      </c>
      <c r="O337" s="111">
        <v>6.1799999999999994E-2</v>
      </c>
      <c r="P337" s="111">
        <v>6.3E-2</v>
      </c>
      <c r="Q337" s="111">
        <v>6.54E-2</v>
      </c>
      <c r="R337" s="111"/>
      <c r="S337" s="111"/>
      <c r="T337">
        <f t="shared" si="43"/>
        <v>2007</v>
      </c>
      <c r="U337" s="102">
        <f t="shared" si="44"/>
        <v>39234</v>
      </c>
      <c r="V337" s="111">
        <v>5.79E-2</v>
      </c>
      <c r="W337" s="111"/>
      <c r="X337" s="111"/>
      <c r="Y337" s="111">
        <v>6.7000000000000004E-2</v>
      </c>
      <c r="Z337" s="111"/>
      <c r="AC337" s="113">
        <f t="shared" si="35"/>
        <v>39234</v>
      </c>
      <c r="AD337" s="112">
        <f t="shared" si="36"/>
        <v>1.0999999999999996E-2</v>
      </c>
      <c r="AE337" s="112">
        <f t="shared" si="37"/>
        <v>1.3399999999999995E-2</v>
      </c>
    </row>
    <row r="338" spans="1:31" x14ac:dyDescent="0.25">
      <c r="A338">
        <f t="shared" si="38"/>
        <v>2007</v>
      </c>
      <c r="B338" s="102">
        <v>39264</v>
      </c>
      <c r="C338" s="101">
        <v>5.1100000000000003</v>
      </c>
      <c r="D338" s="108">
        <f t="shared" si="39"/>
        <v>5.1100000000000007E-2</v>
      </c>
      <c r="G338">
        <f t="shared" si="40"/>
        <v>2007</v>
      </c>
      <c r="H338" s="102">
        <v>39264</v>
      </c>
      <c r="I338" s="101">
        <v>5.19</v>
      </c>
      <c r="J338" s="108">
        <f t="shared" si="41"/>
        <v>5.1900000000000002E-2</v>
      </c>
      <c r="L338">
        <f t="shared" si="42"/>
        <v>2007</v>
      </c>
      <c r="M338" s="102">
        <v>39264</v>
      </c>
      <c r="O338" s="111">
        <v>6.1100000000000002E-2</v>
      </c>
      <c r="P338" s="111">
        <v>6.25E-2</v>
      </c>
      <c r="Q338" s="111">
        <v>6.4899999999999999E-2</v>
      </c>
      <c r="R338" s="111"/>
      <c r="S338" s="111"/>
      <c r="T338">
        <f t="shared" si="43"/>
        <v>2007</v>
      </c>
      <c r="U338" s="102">
        <f t="shared" si="44"/>
        <v>39264</v>
      </c>
      <c r="V338" s="111">
        <v>5.7300000000000004E-2</v>
      </c>
      <c r="W338" s="111"/>
      <c r="X338" s="111"/>
      <c r="Y338" s="111">
        <v>6.6500000000000004E-2</v>
      </c>
      <c r="Z338" s="111"/>
      <c r="AC338" s="113">
        <f t="shared" si="35"/>
        <v>39264</v>
      </c>
      <c r="AD338" s="112">
        <f t="shared" si="36"/>
        <v>1.1399999999999993E-2</v>
      </c>
      <c r="AE338" s="112">
        <f t="shared" si="37"/>
        <v>1.3799999999999993E-2</v>
      </c>
    </row>
    <row r="339" spans="1:31" x14ac:dyDescent="0.25">
      <c r="A339">
        <f t="shared" si="38"/>
        <v>2007</v>
      </c>
      <c r="B339" s="102">
        <v>39295</v>
      </c>
      <c r="C339" s="101">
        <v>4.93</v>
      </c>
      <c r="D339" s="108">
        <f t="shared" si="39"/>
        <v>4.9299999999999997E-2</v>
      </c>
      <c r="G339">
        <f t="shared" si="40"/>
        <v>2007</v>
      </c>
      <c r="H339" s="102">
        <v>39295</v>
      </c>
      <c r="I339" s="101">
        <v>5</v>
      </c>
      <c r="J339" s="108">
        <f t="shared" si="41"/>
        <v>0.05</v>
      </c>
      <c r="L339">
        <f t="shared" si="42"/>
        <v>2007</v>
      </c>
      <c r="M339" s="102">
        <v>39295</v>
      </c>
      <c r="O339" s="111">
        <v>6.1100000000000002E-2</v>
      </c>
      <c r="P339" s="111">
        <v>6.2400000000000004E-2</v>
      </c>
      <c r="Q339" s="111">
        <v>6.5099999999999991E-2</v>
      </c>
      <c r="R339" s="111"/>
      <c r="S339" s="111"/>
      <c r="T339">
        <f t="shared" si="43"/>
        <v>2007</v>
      </c>
      <c r="U339" s="102">
        <f t="shared" si="44"/>
        <v>39295</v>
      </c>
      <c r="V339" s="111">
        <v>5.79E-2</v>
      </c>
      <c r="W339" s="111"/>
      <c r="X339" s="111"/>
      <c r="Y339" s="111">
        <v>6.6500000000000004E-2</v>
      </c>
      <c r="Z339" s="111"/>
      <c r="AC339" s="113">
        <f t="shared" si="35"/>
        <v>39295</v>
      </c>
      <c r="AD339" s="112">
        <f t="shared" si="36"/>
        <v>1.3100000000000007E-2</v>
      </c>
      <c r="AE339" s="112">
        <f t="shared" si="37"/>
        <v>1.5799999999999995E-2</v>
      </c>
    </row>
    <row r="340" spans="1:31" x14ac:dyDescent="0.25">
      <c r="A340">
        <f t="shared" si="38"/>
        <v>2007</v>
      </c>
      <c r="B340" s="102">
        <v>39326</v>
      </c>
      <c r="C340" s="101">
        <v>4.79</v>
      </c>
      <c r="D340" s="108">
        <f t="shared" si="39"/>
        <v>4.7899999999999998E-2</v>
      </c>
      <c r="G340">
        <f t="shared" si="40"/>
        <v>2007</v>
      </c>
      <c r="H340" s="102">
        <v>39326</v>
      </c>
      <c r="I340" s="101">
        <v>4.84</v>
      </c>
      <c r="J340" s="108">
        <f t="shared" si="41"/>
        <v>4.8399999999999999E-2</v>
      </c>
      <c r="L340">
        <f t="shared" si="42"/>
        <v>2007</v>
      </c>
      <c r="M340" s="102">
        <v>39326</v>
      </c>
      <c r="O340" s="111">
        <v>6.0999999999999999E-2</v>
      </c>
      <c r="P340" s="111">
        <v>6.1799999999999994E-2</v>
      </c>
      <c r="Q340" s="111">
        <v>6.4500000000000002E-2</v>
      </c>
      <c r="R340" s="111"/>
      <c r="S340" s="111"/>
      <c r="T340">
        <f t="shared" si="43"/>
        <v>2007</v>
      </c>
      <c r="U340" s="102">
        <f t="shared" si="44"/>
        <v>39326</v>
      </c>
      <c r="V340" s="111">
        <v>5.74E-2</v>
      </c>
      <c r="W340" s="111"/>
      <c r="X340" s="111"/>
      <c r="Y340" s="111">
        <v>6.59E-2</v>
      </c>
      <c r="Z340" s="111"/>
      <c r="AC340" s="113">
        <f t="shared" si="35"/>
        <v>39326</v>
      </c>
      <c r="AD340" s="112">
        <f t="shared" si="36"/>
        <v>1.3899999999999996E-2</v>
      </c>
      <c r="AE340" s="112">
        <f t="shared" si="37"/>
        <v>1.6600000000000004E-2</v>
      </c>
    </row>
    <row r="341" spans="1:31" x14ac:dyDescent="0.25">
      <c r="A341">
        <f t="shared" si="38"/>
        <v>2007</v>
      </c>
      <c r="B341" s="102">
        <v>39356</v>
      </c>
      <c r="C341" s="101">
        <v>4.7699999999999996</v>
      </c>
      <c r="D341" s="108">
        <f t="shared" si="39"/>
        <v>4.7699999999999992E-2</v>
      </c>
      <c r="G341">
        <f t="shared" si="40"/>
        <v>2007</v>
      </c>
      <c r="H341" s="102">
        <v>39356</v>
      </c>
      <c r="I341" s="101">
        <v>4.83</v>
      </c>
      <c r="J341" s="108">
        <f t="shared" si="41"/>
        <v>4.8300000000000003E-2</v>
      </c>
      <c r="L341">
        <f t="shared" si="42"/>
        <v>2007</v>
      </c>
      <c r="M341" s="102">
        <v>39356</v>
      </c>
      <c r="O341" s="111">
        <v>6.0400000000000002E-2</v>
      </c>
      <c r="P341" s="111">
        <v>6.1100000000000002E-2</v>
      </c>
      <c r="Q341" s="111">
        <v>6.3600000000000004E-2</v>
      </c>
      <c r="R341" s="111"/>
      <c r="S341" s="111"/>
      <c r="T341">
        <f t="shared" si="43"/>
        <v>2007</v>
      </c>
      <c r="U341" s="102">
        <f t="shared" si="44"/>
        <v>39356</v>
      </c>
      <c r="V341" s="111">
        <v>5.6600000000000004E-2</v>
      </c>
      <c r="W341" s="111"/>
      <c r="X341" s="111"/>
      <c r="Y341" s="111">
        <v>6.480000000000001E-2</v>
      </c>
      <c r="Z341" s="111"/>
      <c r="AC341" s="113">
        <f t="shared" si="35"/>
        <v>39356</v>
      </c>
      <c r="AD341" s="112">
        <f t="shared" si="36"/>
        <v>1.3400000000000009E-2</v>
      </c>
      <c r="AE341" s="112">
        <f t="shared" si="37"/>
        <v>1.5900000000000011E-2</v>
      </c>
    </row>
    <row r="342" spans="1:31" x14ac:dyDescent="0.25">
      <c r="A342">
        <f t="shared" si="38"/>
        <v>2007</v>
      </c>
      <c r="B342" s="102">
        <v>39387</v>
      </c>
      <c r="C342" s="101">
        <v>4.5199999999999996</v>
      </c>
      <c r="D342" s="108">
        <f t="shared" si="39"/>
        <v>4.5199999999999997E-2</v>
      </c>
      <c r="G342">
        <f t="shared" si="40"/>
        <v>2007</v>
      </c>
      <c r="H342" s="102">
        <v>39387</v>
      </c>
      <c r="I342" s="101">
        <v>4.5599999999999996</v>
      </c>
      <c r="J342" s="108">
        <f t="shared" si="41"/>
        <v>4.5599999999999995E-2</v>
      </c>
      <c r="L342">
        <f t="shared" si="42"/>
        <v>2007</v>
      </c>
      <c r="M342" s="102">
        <v>39387</v>
      </c>
      <c r="O342" s="111">
        <v>5.8700000000000002E-2</v>
      </c>
      <c r="P342" s="111">
        <v>5.9699999999999996E-2</v>
      </c>
      <c r="Q342" s="111">
        <v>6.2699999999999992E-2</v>
      </c>
      <c r="R342" s="111"/>
      <c r="S342" s="111"/>
      <c r="T342">
        <f t="shared" si="43"/>
        <v>2007</v>
      </c>
      <c r="U342" s="102">
        <f t="shared" si="44"/>
        <v>39387</v>
      </c>
      <c r="V342" s="111">
        <v>5.4400000000000004E-2</v>
      </c>
      <c r="W342" s="111"/>
      <c r="X342" s="111"/>
      <c r="Y342" s="111">
        <v>6.4000000000000001E-2</v>
      </c>
      <c r="Z342" s="111"/>
      <c r="AC342" s="113">
        <f t="shared" si="35"/>
        <v>39387</v>
      </c>
      <c r="AD342" s="112">
        <f t="shared" si="36"/>
        <v>1.4499999999999999E-2</v>
      </c>
      <c r="AE342" s="112">
        <f t="shared" si="37"/>
        <v>1.7499999999999995E-2</v>
      </c>
    </row>
    <row r="343" spans="1:31" x14ac:dyDescent="0.25">
      <c r="A343">
        <f t="shared" si="38"/>
        <v>2007</v>
      </c>
      <c r="B343" s="102">
        <v>39417</v>
      </c>
      <c r="C343" s="101">
        <v>4.53</v>
      </c>
      <c r="D343" s="108">
        <f t="shared" si="39"/>
        <v>4.53E-2</v>
      </c>
      <c r="G343">
        <f t="shared" si="40"/>
        <v>2007</v>
      </c>
      <c r="H343" s="102">
        <v>39417</v>
      </c>
      <c r="I343" s="101">
        <v>4.57</v>
      </c>
      <c r="J343" s="108">
        <f t="shared" si="41"/>
        <v>4.5700000000000005E-2</v>
      </c>
      <c r="L343">
        <f t="shared" si="42"/>
        <v>2007</v>
      </c>
      <c r="M343" s="102">
        <v>39417</v>
      </c>
      <c r="O343" s="111">
        <v>6.0299999999999999E-2</v>
      </c>
      <c r="P343" s="111">
        <v>6.1600000000000002E-2</v>
      </c>
      <c r="Q343" s="111">
        <v>6.5099999999999991E-2</v>
      </c>
      <c r="R343" s="111"/>
      <c r="S343" s="111"/>
      <c r="T343">
        <f t="shared" si="43"/>
        <v>2007</v>
      </c>
      <c r="U343" s="102">
        <f t="shared" si="44"/>
        <v>39417</v>
      </c>
      <c r="V343" s="111">
        <v>5.4900000000000004E-2</v>
      </c>
      <c r="W343" s="111"/>
      <c r="X343" s="111"/>
      <c r="Y343" s="111">
        <v>6.6500000000000004E-2</v>
      </c>
      <c r="Z343" s="111"/>
      <c r="AC343" s="113">
        <f t="shared" si="35"/>
        <v>39417</v>
      </c>
      <c r="AD343" s="112">
        <f t="shared" si="36"/>
        <v>1.6300000000000002E-2</v>
      </c>
      <c r="AE343" s="112">
        <f t="shared" si="37"/>
        <v>1.9799999999999991E-2</v>
      </c>
    </row>
    <row r="344" spans="1:31" x14ac:dyDescent="0.25">
      <c r="A344">
        <f t="shared" si="38"/>
        <v>2008</v>
      </c>
      <c r="B344" s="102">
        <v>39448</v>
      </c>
      <c r="C344" s="101">
        <v>4.33</v>
      </c>
      <c r="D344" s="108">
        <f t="shared" si="39"/>
        <v>4.3299999999999998E-2</v>
      </c>
      <c r="G344">
        <f t="shared" si="40"/>
        <v>2008</v>
      </c>
      <c r="H344" s="102">
        <v>39448</v>
      </c>
      <c r="I344" s="101">
        <v>4.3499999999999996</v>
      </c>
      <c r="J344" s="108">
        <f t="shared" si="41"/>
        <v>4.3499999999999997E-2</v>
      </c>
      <c r="L344">
        <f t="shared" si="42"/>
        <v>2008</v>
      </c>
      <c r="M344" s="102">
        <v>39448</v>
      </c>
      <c r="O344" s="111">
        <v>5.8700000000000002E-2</v>
      </c>
      <c r="P344" s="111">
        <v>6.0199999999999997E-2</v>
      </c>
      <c r="Q344" s="111">
        <v>6.3500000000000001E-2</v>
      </c>
      <c r="R344" s="111"/>
      <c r="S344" s="111"/>
      <c r="T344">
        <f t="shared" si="43"/>
        <v>2008</v>
      </c>
      <c r="U344" s="102">
        <f t="shared" si="44"/>
        <v>39448</v>
      </c>
      <c r="V344" s="111">
        <v>5.33E-2</v>
      </c>
      <c r="W344" s="111"/>
      <c r="X344" s="111"/>
      <c r="Y344" s="111">
        <v>6.54E-2</v>
      </c>
      <c r="Z344" s="111"/>
      <c r="AC344" s="113">
        <f t="shared" si="35"/>
        <v>39448</v>
      </c>
      <c r="AD344" s="112">
        <f t="shared" si="36"/>
        <v>1.6899999999999998E-2</v>
      </c>
      <c r="AE344" s="112">
        <f t="shared" si="37"/>
        <v>2.0200000000000003E-2</v>
      </c>
    </row>
    <row r="345" spans="1:31" x14ac:dyDescent="0.25">
      <c r="A345">
        <f t="shared" si="38"/>
        <v>2008</v>
      </c>
      <c r="B345" s="102">
        <v>39479</v>
      </c>
      <c r="C345" s="101">
        <v>4.5199999999999996</v>
      </c>
      <c r="D345" s="108">
        <f t="shared" si="39"/>
        <v>4.5199999999999997E-2</v>
      </c>
      <c r="G345">
        <f t="shared" si="40"/>
        <v>2008</v>
      </c>
      <c r="H345" s="102">
        <v>39479</v>
      </c>
      <c r="I345" s="101">
        <v>4.49</v>
      </c>
      <c r="J345" s="108">
        <f t="shared" si="41"/>
        <v>4.4900000000000002E-2</v>
      </c>
      <c r="L345">
        <f t="shared" si="42"/>
        <v>2008</v>
      </c>
      <c r="M345" s="102">
        <v>39479</v>
      </c>
      <c r="O345" s="111">
        <v>6.0400000000000002E-2</v>
      </c>
      <c r="P345" s="111">
        <v>6.2100000000000002E-2</v>
      </c>
      <c r="Q345" s="111">
        <v>6.6000000000000003E-2</v>
      </c>
      <c r="R345" s="111"/>
      <c r="S345" s="111"/>
      <c r="T345">
        <f t="shared" si="43"/>
        <v>2008</v>
      </c>
      <c r="U345" s="102">
        <f t="shared" si="44"/>
        <v>39479</v>
      </c>
      <c r="V345" s="111">
        <v>5.5300000000000002E-2</v>
      </c>
      <c r="W345" s="111"/>
      <c r="X345" s="111"/>
      <c r="Y345" s="111">
        <v>6.8199999999999997E-2</v>
      </c>
      <c r="Z345" s="111"/>
      <c r="AC345" s="113">
        <f t="shared" si="35"/>
        <v>39479</v>
      </c>
      <c r="AD345" s="112">
        <f t="shared" si="36"/>
        <v>1.6900000000000005E-2</v>
      </c>
      <c r="AE345" s="112">
        <f t="shared" si="37"/>
        <v>2.0800000000000006E-2</v>
      </c>
    </row>
    <row r="346" spans="1:31" x14ac:dyDescent="0.25">
      <c r="A346">
        <f t="shared" si="38"/>
        <v>2008</v>
      </c>
      <c r="B346" s="102">
        <v>39508</v>
      </c>
      <c r="C346" s="101">
        <v>4.3899999999999997</v>
      </c>
      <c r="D346" s="108">
        <f t="shared" si="39"/>
        <v>4.3899999999999995E-2</v>
      </c>
      <c r="G346">
        <f t="shared" si="40"/>
        <v>2008</v>
      </c>
      <c r="H346" s="102">
        <v>39508</v>
      </c>
      <c r="I346" s="101">
        <v>4.3600000000000003</v>
      </c>
      <c r="J346" s="108">
        <f t="shared" si="41"/>
        <v>4.36E-2</v>
      </c>
      <c r="L346">
        <f t="shared" si="42"/>
        <v>2008</v>
      </c>
      <c r="M346" s="102">
        <v>39508</v>
      </c>
      <c r="O346" s="111">
        <v>5.9900000000000002E-2</v>
      </c>
      <c r="P346" s="111">
        <v>6.2100000000000002E-2</v>
      </c>
      <c r="Q346" s="111">
        <v>6.6799999999999998E-2</v>
      </c>
      <c r="R346" s="111"/>
      <c r="S346" s="111"/>
      <c r="T346">
        <f t="shared" si="43"/>
        <v>2008</v>
      </c>
      <c r="U346" s="102">
        <f t="shared" si="44"/>
        <v>39508</v>
      </c>
      <c r="V346" s="111">
        <v>5.5099999999999996E-2</v>
      </c>
      <c r="W346" s="111"/>
      <c r="X346" s="111"/>
      <c r="Y346" s="111">
        <v>6.8900000000000003E-2</v>
      </c>
      <c r="Z346" s="111"/>
      <c r="AC346" s="113">
        <f t="shared" si="35"/>
        <v>39508</v>
      </c>
      <c r="AD346" s="112">
        <f t="shared" si="36"/>
        <v>1.8200000000000008E-2</v>
      </c>
      <c r="AE346" s="112">
        <f t="shared" si="37"/>
        <v>2.2900000000000004E-2</v>
      </c>
    </row>
    <row r="347" spans="1:31" x14ac:dyDescent="0.25">
      <c r="A347">
        <f t="shared" si="38"/>
        <v>2008</v>
      </c>
      <c r="B347" s="102">
        <v>39539</v>
      </c>
      <c r="C347" s="101">
        <v>4.4400000000000004</v>
      </c>
      <c r="D347" s="108">
        <f t="shared" si="39"/>
        <v>4.4400000000000002E-2</v>
      </c>
      <c r="G347">
        <f t="shared" si="40"/>
        <v>2008</v>
      </c>
      <c r="H347" s="102">
        <v>39539</v>
      </c>
      <c r="I347" s="101">
        <v>4.4400000000000004</v>
      </c>
      <c r="J347" s="108">
        <f t="shared" si="41"/>
        <v>4.4400000000000002E-2</v>
      </c>
      <c r="L347">
        <f t="shared" si="42"/>
        <v>2008</v>
      </c>
      <c r="M347" s="102">
        <v>39539</v>
      </c>
      <c r="O347" s="111">
        <v>5.9900000000000002E-2</v>
      </c>
      <c r="P347" s="111">
        <v>6.2899999999999998E-2</v>
      </c>
      <c r="Q347" s="111">
        <v>6.8099999999999994E-2</v>
      </c>
      <c r="R347" s="111"/>
      <c r="S347" s="111"/>
      <c r="T347">
        <f t="shared" si="43"/>
        <v>2008</v>
      </c>
      <c r="U347" s="102">
        <f t="shared" si="44"/>
        <v>39539</v>
      </c>
      <c r="V347" s="111">
        <v>5.5500000000000001E-2</v>
      </c>
      <c r="W347" s="111"/>
      <c r="X347" s="111"/>
      <c r="Y347" s="111">
        <v>6.9699999999999998E-2</v>
      </c>
      <c r="Z347" s="111"/>
      <c r="AC347" s="113">
        <f t="shared" si="35"/>
        <v>39539</v>
      </c>
      <c r="AD347" s="112">
        <f t="shared" si="36"/>
        <v>1.8499999999999996E-2</v>
      </c>
      <c r="AE347" s="112">
        <f t="shared" si="37"/>
        <v>2.3699999999999992E-2</v>
      </c>
    </row>
    <row r="348" spans="1:31" x14ac:dyDescent="0.25">
      <c r="A348">
        <f t="shared" si="38"/>
        <v>2008</v>
      </c>
      <c r="B348" s="102">
        <v>39569</v>
      </c>
      <c r="C348" s="101">
        <v>4.5999999999999996</v>
      </c>
      <c r="D348" s="108">
        <f t="shared" si="39"/>
        <v>4.5999999999999999E-2</v>
      </c>
      <c r="G348">
        <f t="shared" si="40"/>
        <v>2008</v>
      </c>
      <c r="H348" s="102">
        <v>39569</v>
      </c>
      <c r="I348" s="101">
        <v>4.5999999999999996</v>
      </c>
      <c r="J348" s="108">
        <f t="shared" si="41"/>
        <v>4.5999999999999999E-2</v>
      </c>
      <c r="L348">
        <f t="shared" si="42"/>
        <v>2008</v>
      </c>
      <c r="M348" s="102">
        <v>39569</v>
      </c>
      <c r="O348" s="111">
        <v>6.0700000000000004E-2</v>
      </c>
      <c r="P348" s="111">
        <v>6.2699999999999992E-2</v>
      </c>
      <c r="Q348" s="111">
        <v>6.7900000000000002E-2</v>
      </c>
      <c r="R348" s="111"/>
      <c r="S348" s="111"/>
      <c r="T348">
        <f t="shared" si="43"/>
        <v>2008</v>
      </c>
      <c r="U348" s="102">
        <f t="shared" si="44"/>
        <v>39569</v>
      </c>
      <c r="V348" s="111">
        <v>5.57E-2</v>
      </c>
      <c r="W348" s="111"/>
      <c r="X348" s="111"/>
      <c r="Y348" s="111">
        <v>6.93E-2</v>
      </c>
      <c r="Z348" s="111"/>
      <c r="AC348" s="113">
        <f t="shared" si="35"/>
        <v>39569</v>
      </c>
      <c r="AD348" s="112">
        <f t="shared" si="36"/>
        <v>1.6699999999999993E-2</v>
      </c>
      <c r="AE348" s="112">
        <f t="shared" si="37"/>
        <v>2.1900000000000003E-2</v>
      </c>
    </row>
    <row r="349" spans="1:31" x14ac:dyDescent="0.25">
      <c r="A349">
        <f t="shared" si="38"/>
        <v>2008</v>
      </c>
      <c r="B349" s="102">
        <v>39600</v>
      </c>
      <c r="C349" s="101">
        <v>4.6900000000000004</v>
      </c>
      <c r="D349" s="108">
        <f t="shared" si="39"/>
        <v>4.6900000000000004E-2</v>
      </c>
      <c r="G349">
        <f t="shared" si="40"/>
        <v>2008</v>
      </c>
      <c r="H349" s="102">
        <v>39600</v>
      </c>
      <c r="I349" s="101">
        <v>4.74</v>
      </c>
      <c r="J349" s="108">
        <f t="shared" si="41"/>
        <v>4.7400000000000005E-2</v>
      </c>
      <c r="L349">
        <f t="shared" si="42"/>
        <v>2008</v>
      </c>
      <c r="M349" s="102">
        <v>39600</v>
      </c>
      <c r="O349" s="111">
        <v>6.1900000000000004E-2</v>
      </c>
      <c r="P349" s="111">
        <v>6.3799999999999996E-2</v>
      </c>
      <c r="Q349" s="111">
        <v>6.93E-2</v>
      </c>
      <c r="R349" s="111"/>
      <c r="S349" s="111"/>
      <c r="T349">
        <f t="shared" si="43"/>
        <v>2008</v>
      </c>
      <c r="U349" s="102">
        <f t="shared" si="44"/>
        <v>39600</v>
      </c>
      <c r="V349" s="111">
        <v>5.6799999999999996E-2</v>
      </c>
      <c r="W349" s="111"/>
      <c r="X349" s="111"/>
      <c r="Y349" s="111">
        <v>7.0699999999999999E-2</v>
      </c>
      <c r="Z349" s="111"/>
      <c r="AC349" s="113">
        <f t="shared" si="35"/>
        <v>39600</v>
      </c>
      <c r="AD349" s="112">
        <f t="shared" si="36"/>
        <v>1.6899999999999991E-2</v>
      </c>
      <c r="AE349" s="112">
        <f t="shared" si="37"/>
        <v>2.2399999999999996E-2</v>
      </c>
    </row>
    <row r="350" spans="1:31" x14ac:dyDescent="0.25">
      <c r="A350">
        <f t="shared" si="38"/>
        <v>2008</v>
      </c>
      <c r="B350" s="102">
        <v>39630</v>
      </c>
      <c r="C350" s="101">
        <v>4.57</v>
      </c>
      <c r="D350" s="108">
        <f t="shared" si="39"/>
        <v>4.5700000000000005E-2</v>
      </c>
      <c r="G350">
        <f t="shared" si="40"/>
        <v>2008</v>
      </c>
      <c r="H350" s="102">
        <v>39630</v>
      </c>
      <c r="I350" s="101">
        <v>4.62</v>
      </c>
      <c r="J350" s="108">
        <f t="shared" si="41"/>
        <v>4.6199999999999998E-2</v>
      </c>
      <c r="L350">
        <f t="shared" si="42"/>
        <v>2008</v>
      </c>
      <c r="M350" s="102">
        <v>39630</v>
      </c>
      <c r="O350" s="111">
        <v>6.13E-2</v>
      </c>
      <c r="P350" s="111">
        <v>6.4000000000000001E-2</v>
      </c>
      <c r="Q350" s="111">
        <v>6.9699999999999998E-2</v>
      </c>
      <c r="R350" s="111"/>
      <c r="S350" s="111"/>
      <c r="T350">
        <f t="shared" si="43"/>
        <v>2008</v>
      </c>
      <c r="U350" s="102">
        <f t="shared" si="44"/>
        <v>39630</v>
      </c>
      <c r="V350" s="111">
        <v>5.67E-2</v>
      </c>
      <c r="W350" s="111"/>
      <c r="X350" s="111"/>
      <c r="Y350" s="111">
        <v>7.1599999999999997E-2</v>
      </c>
      <c r="Z350" s="111"/>
      <c r="AC350" s="113">
        <f t="shared" si="35"/>
        <v>39630</v>
      </c>
      <c r="AD350" s="112">
        <f t="shared" si="36"/>
        <v>1.8299999999999997E-2</v>
      </c>
      <c r="AE350" s="112">
        <f t="shared" si="37"/>
        <v>2.3999999999999994E-2</v>
      </c>
    </row>
    <row r="351" spans="1:31" x14ac:dyDescent="0.25">
      <c r="A351">
        <f t="shared" si="38"/>
        <v>2008</v>
      </c>
      <c r="B351" s="102">
        <v>39661</v>
      </c>
      <c r="C351" s="101">
        <v>4.5</v>
      </c>
      <c r="D351" s="108">
        <f t="shared" si="39"/>
        <v>4.4999999999999998E-2</v>
      </c>
      <c r="G351">
        <f t="shared" si="40"/>
        <v>2008</v>
      </c>
      <c r="H351" s="102">
        <v>39661</v>
      </c>
      <c r="I351" s="101">
        <v>4.53</v>
      </c>
      <c r="J351" s="108">
        <f t="shared" si="41"/>
        <v>4.53E-2</v>
      </c>
      <c r="L351">
        <f t="shared" si="42"/>
        <v>2008</v>
      </c>
      <c r="M351" s="102">
        <v>39661</v>
      </c>
      <c r="O351" s="111">
        <v>6.0899999999999996E-2</v>
      </c>
      <c r="P351" s="111">
        <v>6.3700000000000007E-2</v>
      </c>
      <c r="Q351" s="111">
        <v>6.9800000000000001E-2</v>
      </c>
      <c r="R351" s="111"/>
      <c r="S351" s="111"/>
      <c r="T351">
        <f t="shared" si="43"/>
        <v>2008</v>
      </c>
      <c r="U351" s="102">
        <f t="shared" si="44"/>
        <v>39661</v>
      </c>
      <c r="V351" s="111">
        <v>5.6399999999999999E-2</v>
      </c>
      <c r="W351" s="111"/>
      <c r="X351" s="111"/>
      <c r="Y351" s="111">
        <v>7.1500000000000008E-2</v>
      </c>
      <c r="Z351" s="111"/>
      <c r="AC351" s="113">
        <f t="shared" si="35"/>
        <v>39661</v>
      </c>
      <c r="AD351" s="112">
        <f t="shared" si="36"/>
        <v>1.8700000000000008E-2</v>
      </c>
      <c r="AE351" s="112">
        <f t="shared" si="37"/>
        <v>2.4800000000000003E-2</v>
      </c>
    </row>
    <row r="352" spans="1:31" x14ac:dyDescent="0.25">
      <c r="A352">
        <f t="shared" si="38"/>
        <v>2008</v>
      </c>
      <c r="B352" s="102">
        <v>39692</v>
      </c>
      <c r="C352" s="101">
        <v>4.2699999999999996</v>
      </c>
      <c r="D352" s="108">
        <f t="shared" si="39"/>
        <v>4.2699999999999995E-2</v>
      </c>
      <c r="G352">
        <f t="shared" si="40"/>
        <v>2008</v>
      </c>
      <c r="H352" s="102">
        <v>39692</v>
      </c>
      <c r="I352" s="101">
        <v>4.32</v>
      </c>
      <c r="J352" s="108">
        <f t="shared" si="41"/>
        <v>4.3200000000000002E-2</v>
      </c>
      <c r="L352">
        <f t="shared" si="42"/>
        <v>2008</v>
      </c>
      <c r="M352" s="102">
        <v>39692</v>
      </c>
      <c r="O352" s="111">
        <v>6.13E-2</v>
      </c>
      <c r="P352" s="111">
        <v>6.4899999999999999E-2</v>
      </c>
      <c r="Q352" s="111">
        <v>7.1500000000000008E-2</v>
      </c>
      <c r="R352" s="111"/>
      <c r="S352" s="111"/>
      <c r="T352">
        <f t="shared" si="43"/>
        <v>2008</v>
      </c>
      <c r="U352" s="102">
        <f t="shared" si="44"/>
        <v>39692</v>
      </c>
      <c r="V352" s="111">
        <v>5.6500000000000002E-2</v>
      </c>
      <c r="W352" s="111"/>
      <c r="X352" s="111"/>
      <c r="Y352" s="111">
        <v>7.3099999999999998E-2</v>
      </c>
      <c r="Z352" s="111"/>
      <c r="AC352" s="113">
        <f t="shared" si="35"/>
        <v>39692</v>
      </c>
      <c r="AD352" s="112">
        <f t="shared" si="36"/>
        <v>2.2200000000000004E-2</v>
      </c>
      <c r="AE352" s="112">
        <f t="shared" si="37"/>
        <v>2.8800000000000013E-2</v>
      </c>
    </row>
    <row r="353" spans="1:31" x14ac:dyDescent="0.25">
      <c r="A353">
        <f t="shared" si="38"/>
        <v>2008</v>
      </c>
      <c r="B353" s="102">
        <v>39722</v>
      </c>
      <c r="C353" s="101">
        <v>4.17</v>
      </c>
      <c r="D353" s="108">
        <f t="shared" si="39"/>
        <v>4.1700000000000001E-2</v>
      </c>
      <c r="G353">
        <f t="shared" si="40"/>
        <v>2008</v>
      </c>
      <c r="H353" s="102">
        <v>39722</v>
      </c>
      <c r="I353" s="101">
        <v>4.45</v>
      </c>
      <c r="J353" s="108">
        <f t="shared" si="41"/>
        <v>4.4500000000000005E-2</v>
      </c>
      <c r="L353">
        <f t="shared" si="42"/>
        <v>2008</v>
      </c>
      <c r="M353" s="102">
        <v>39722</v>
      </c>
      <c r="O353" s="111">
        <v>6.9500000000000006E-2</v>
      </c>
      <c r="P353" s="111">
        <v>7.5600000000000001E-2</v>
      </c>
      <c r="Q353" s="111">
        <v>8.5800000000000001E-2</v>
      </c>
      <c r="R353" s="111"/>
      <c r="S353" s="111"/>
      <c r="T353">
        <f t="shared" si="43"/>
        <v>2008</v>
      </c>
      <c r="U353" s="102">
        <f t="shared" si="44"/>
        <v>39722</v>
      </c>
      <c r="V353" s="111">
        <v>6.2800000000000009E-2</v>
      </c>
      <c r="W353" s="111"/>
      <c r="X353" s="111"/>
      <c r="Y353" s="111">
        <v>8.8800000000000004E-2</v>
      </c>
      <c r="Z353" s="111"/>
      <c r="AC353" s="113">
        <f t="shared" ref="AC353:AC384" si="45">U353</f>
        <v>39722</v>
      </c>
      <c r="AD353" s="112">
        <f t="shared" si="36"/>
        <v>3.39E-2</v>
      </c>
      <c r="AE353" s="112">
        <f t="shared" si="37"/>
        <v>4.41E-2</v>
      </c>
    </row>
    <row r="354" spans="1:31" x14ac:dyDescent="0.25">
      <c r="A354">
        <f t="shared" si="38"/>
        <v>2008</v>
      </c>
      <c r="B354" s="102">
        <v>39753</v>
      </c>
      <c r="C354" s="101">
        <v>4</v>
      </c>
      <c r="D354" s="108">
        <f t="shared" si="39"/>
        <v>0.04</v>
      </c>
      <c r="G354">
        <f t="shared" si="40"/>
        <v>2008</v>
      </c>
      <c r="H354" s="102">
        <v>39753</v>
      </c>
      <c r="I354" s="101">
        <v>4.2699999999999996</v>
      </c>
      <c r="J354" s="108">
        <f t="shared" si="41"/>
        <v>4.2699999999999995E-2</v>
      </c>
      <c r="L354">
        <f t="shared" si="42"/>
        <v>2008</v>
      </c>
      <c r="M354" s="102">
        <v>39753</v>
      </c>
      <c r="O354" s="111">
        <v>6.83E-2</v>
      </c>
      <c r="P354" s="111">
        <v>7.5999999999999998E-2</v>
      </c>
      <c r="Q354" s="111">
        <v>8.9800000000000005E-2</v>
      </c>
      <c r="R354" s="111"/>
      <c r="S354" s="111"/>
      <c r="T354">
        <f t="shared" si="43"/>
        <v>2008</v>
      </c>
      <c r="U354" s="102">
        <f t="shared" si="44"/>
        <v>39753</v>
      </c>
      <c r="V354" s="111">
        <v>6.1200000000000004E-2</v>
      </c>
      <c r="W354" s="111"/>
      <c r="X354" s="111"/>
      <c r="Y354" s="111">
        <v>9.2100000000000015E-2</v>
      </c>
      <c r="Z354" s="111"/>
      <c r="AC354" s="113">
        <f t="shared" si="45"/>
        <v>39753</v>
      </c>
      <c r="AD354" s="112">
        <f t="shared" si="36"/>
        <v>3.5999999999999997E-2</v>
      </c>
      <c r="AE354" s="112">
        <f t="shared" si="37"/>
        <v>4.9800000000000004E-2</v>
      </c>
    </row>
    <row r="355" spans="1:31" x14ac:dyDescent="0.25">
      <c r="A355">
        <f t="shared" si="38"/>
        <v>2008</v>
      </c>
      <c r="B355" s="102">
        <v>39783</v>
      </c>
      <c r="C355" s="101">
        <v>2.87</v>
      </c>
      <c r="D355" s="108">
        <f t="shared" si="39"/>
        <v>2.87E-2</v>
      </c>
      <c r="G355">
        <f t="shared" si="40"/>
        <v>2008</v>
      </c>
      <c r="H355" s="102">
        <v>39783</v>
      </c>
      <c r="I355" s="101">
        <v>3.18</v>
      </c>
      <c r="J355" s="108">
        <f t="shared" si="41"/>
        <v>3.1800000000000002E-2</v>
      </c>
      <c r="L355">
        <f t="shared" si="42"/>
        <v>2008</v>
      </c>
      <c r="M355" s="102">
        <v>39783</v>
      </c>
      <c r="O355" s="111">
        <v>5.9299999999999999E-2</v>
      </c>
      <c r="P355" s="111">
        <v>6.54E-2</v>
      </c>
      <c r="Q355" s="111">
        <v>8.1300000000000011E-2</v>
      </c>
      <c r="R355" s="111"/>
      <c r="S355" s="111"/>
      <c r="T355">
        <f t="shared" si="43"/>
        <v>2008</v>
      </c>
      <c r="U355" s="102">
        <f t="shared" si="44"/>
        <v>39783</v>
      </c>
      <c r="V355" s="111">
        <v>5.0499999999999996E-2</v>
      </c>
      <c r="W355" s="111"/>
      <c r="X355" s="111"/>
      <c r="Y355" s="111">
        <v>8.43E-2</v>
      </c>
      <c r="Z355" s="111"/>
      <c r="AC355" s="113">
        <f t="shared" si="45"/>
        <v>39783</v>
      </c>
      <c r="AD355" s="112">
        <f t="shared" si="36"/>
        <v>3.6699999999999997E-2</v>
      </c>
      <c r="AE355" s="112">
        <f t="shared" si="37"/>
        <v>5.2600000000000008E-2</v>
      </c>
    </row>
    <row r="356" spans="1:31" x14ac:dyDescent="0.25">
      <c r="A356">
        <f t="shared" si="38"/>
        <v>2009</v>
      </c>
      <c r="B356" s="102">
        <v>39814</v>
      </c>
      <c r="C356" s="101">
        <v>3.13</v>
      </c>
      <c r="D356" s="108">
        <f t="shared" si="39"/>
        <v>3.1300000000000001E-2</v>
      </c>
      <c r="E356" s="114"/>
      <c r="G356">
        <f t="shared" si="40"/>
        <v>2009</v>
      </c>
      <c r="H356" s="102">
        <v>39814</v>
      </c>
      <c r="I356" s="101">
        <v>3.46</v>
      </c>
      <c r="J356" s="108">
        <f t="shared" si="41"/>
        <v>3.4599999999999999E-2</v>
      </c>
      <c r="L356">
        <f t="shared" si="42"/>
        <v>2009</v>
      </c>
      <c r="M356" s="102">
        <v>39814</v>
      </c>
      <c r="O356" s="111">
        <v>6.0100000000000001E-2</v>
      </c>
      <c r="P356" s="111">
        <v>6.3899999999999998E-2</v>
      </c>
      <c r="Q356" s="111">
        <v>7.9000000000000001E-2</v>
      </c>
      <c r="R356" s="111"/>
      <c r="S356" s="111"/>
      <c r="T356">
        <f t="shared" si="43"/>
        <v>2009</v>
      </c>
      <c r="U356" s="102">
        <f t="shared" si="44"/>
        <v>39814</v>
      </c>
      <c r="V356" s="111">
        <v>5.0499999999999996E-2</v>
      </c>
      <c r="W356" s="111"/>
      <c r="X356" s="111"/>
      <c r="Y356" s="111">
        <v>8.14E-2</v>
      </c>
      <c r="Z356" s="111"/>
      <c r="AC356" s="113">
        <f t="shared" si="45"/>
        <v>39814</v>
      </c>
      <c r="AD356" s="112">
        <f t="shared" si="36"/>
        <v>3.2599999999999997E-2</v>
      </c>
      <c r="AE356" s="112">
        <f t="shared" si="37"/>
        <v>4.7699999999999999E-2</v>
      </c>
    </row>
    <row r="357" spans="1:31" x14ac:dyDescent="0.25">
      <c r="A357">
        <f t="shared" si="38"/>
        <v>2009</v>
      </c>
      <c r="B357" s="102">
        <v>39845</v>
      </c>
      <c r="C357" s="101">
        <v>3.59</v>
      </c>
      <c r="D357" s="108">
        <f t="shared" si="39"/>
        <v>3.5900000000000001E-2</v>
      </c>
      <c r="G357">
        <f t="shared" si="40"/>
        <v>2009</v>
      </c>
      <c r="H357" s="102">
        <v>39845</v>
      </c>
      <c r="I357" s="101">
        <v>3.83</v>
      </c>
      <c r="J357" s="108">
        <f t="shared" si="41"/>
        <v>3.8300000000000001E-2</v>
      </c>
      <c r="L357">
        <f t="shared" si="42"/>
        <v>2009</v>
      </c>
      <c r="M357" s="102">
        <v>39845</v>
      </c>
      <c r="O357" s="111">
        <v>6.1100000000000002E-2</v>
      </c>
      <c r="P357" s="111">
        <v>6.3E-2</v>
      </c>
      <c r="Q357" s="111">
        <v>7.7399999999999997E-2</v>
      </c>
      <c r="R357" s="111"/>
      <c r="S357" s="111"/>
      <c r="T357">
        <f t="shared" si="43"/>
        <v>2009</v>
      </c>
      <c r="U357" s="102">
        <f t="shared" si="44"/>
        <v>39845</v>
      </c>
      <c r="V357" s="111">
        <v>5.2699999999999997E-2</v>
      </c>
      <c r="W357" s="111"/>
      <c r="X357" s="111"/>
      <c r="Y357" s="111">
        <v>8.0799999999999997E-2</v>
      </c>
      <c r="Z357" s="111"/>
      <c r="AC357" s="113">
        <f t="shared" si="45"/>
        <v>39845</v>
      </c>
      <c r="AD357" s="112">
        <f t="shared" si="36"/>
        <v>2.7099999999999999E-2</v>
      </c>
      <c r="AE357" s="112">
        <f t="shared" si="37"/>
        <v>4.1499999999999995E-2</v>
      </c>
    </row>
    <row r="358" spans="1:31" x14ac:dyDescent="0.25">
      <c r="A358">
        <f t="shared" si="38"/>
        <v>2009</v>
      </c>
      <c r="B358" s="102">
        <v>39873</v>
      </c>
      <c r="C358" s="101">
        <v>3.64</v>
      </c>
      <c r="D358" s="108">
        <f t="shared" si="39"/>
        <v>3.6400000000000002E-2</v>
      </c>
      <c r="G358">
        <f t="shared" si="40"/>
        <v>2009</v>
      </c>
      <c r="H358" s="102">
        <v>39873</v>
      </c>
      <c r="I358" s="101">
        <v>3.78</v>
      </c>
      <c r="J358" s="108">
        <f t="shared" si="41"/>
        <v>3.78E-2</v>
      </c>
      <c r="L358">
        <f t="shared" si="42"/>
        <v>2009</v>
      </c>
      <c r="M358" s="102">
        <v>39873</v>
      </c>
      <c r="O358" s="111">
        <v>6.1399999999999996E-2</v>
      </c>
      <c r="P358" s="111">
        <v>6.4199999999999993E-2</v>
      </c>
      <c r="Q358" s="111">
        <v>0.08</v>
      </c>
      <c r="R358" s="111"/>
      <c r="S358" s="111"/>
      <c r="T358">
        <f t="shared" si="43"/>
        <v>2009</v>
      </c>
      <c r="U358" s="102">
        <f t="shared" si="44"/>
        <v>39873</v>
      </c>
      <c r="V358" s="111">
        <v>5.5E-2</v>
      </c>
      <c r="W358" s="111"/>
      <c r="X358" s="111"/>
      <c r="Y358" s="111">
        <v>8.4199999999999997E-2</v>
      </c>
      <c r="Z358" s="111"/>
      <c r="AC358" s="113">
        <f t="shared" si="45"/>
        <v>39873</v>
      </c>
      <c r="AD358" s="112">
        <f t="shared" si="36"/>
        <v>2.7799999999999991E-2</v>
      </c>
      <c r="AE358" s="112">
        <f t="shared" si="37"/>
        <v>4.36E-2</v>
      </c>
    </row>
    <row r="359" spans="1:31" x14ac:dyDescent="0.25">
      <c r="A359">
        <f t="shared" si="38"/>
        <v>2009</v>
      </c>
      <c r="B359" s="102">
        <v>39904</v>
      </c>
      <c r="C359" s="101">
        <v>3.76</v>
      </c>
      <c r="D359" s="108">
        <f t="shared" si="39"/>
        <v>3.7599999999999995E-2</v>
      </c>
      <c r="G359">
        <f t="shared" si="40"/>
        <v>2009</v>
      </c>
      <c r="H359" s="102">
        <v>39904</v>
      </c>
      <c r="I359" s="101">
        <v>3.84</v>
      </c>
      <c r="J359" s="108">
        <f t="shared" si="41"/>
        <v>3.8399999999999997E-2</v>
      </c>
      <c r="L359">
        <f t="shared" si="42"/>
        <v>2009</v>
      </c>
      <c r="M359" s="102">
        <v>39904</v>
      </c>
      <c r="O359" s="111">
        <v>6.2E-2</v>
      </c>
      <c r="P359" s="111">
        <v>6.480000000000001E-2</v>
      </c>
      <c r="Q359" s="111">
        <v>8.0299999999999996E-2</v>
      </c>
      <c r="R359" s="111"/>
      <c r="S359" s="111"/>
      <c r="T359">
        <f t="shared" si="43"/>
        <v>2009</v>
      </c>
      <c r="U359" s="102">
        <f t="shared" si="44"/>
        <v>39904</v>
      </c>
      <c r="V359" s="111">
        <v>5.3899999999999997E-2</v>
      </c>
      <c r="W359" s="111"/>
      <c r="X359" s="111"/>
      <c r="Y359" s="111">
        <v>8.3900000000000002E-2</v>
      </c>
      <c r="Z359" s="111"/>
      <c r="AC359" s="113">
        <f t="shared" si="45"/>
        <v>39904</v>
      </c>
      <c r="AD359" s="112">
        <f t="shared" si="36"/>
        <v>2.7200000000000016E-2</v>
      </c>
      <c r="AE359" s="112">
        <f t="shared" si="37"/>
        <v>4.2700000000000002E-2</v>
      </c>
    </row>
    <row r="360" spans="1:31" x14ac:dyDescent="0.25">
      <c r="A360">
        <f t="shared" si="38"/>
        <v>2009</v>
      </c>
      <c r="B360" s="102">
        <v>39934</v>
      </c>
      <c r="C360" s="101">
        <v>4.2300000000000004</v>
      </c>
      <c r="D360" s="108">
        <f t="shared" si="39"/>
        <v>4.2300000000000004E-2</v>
      </c>
      <c r="G360">
        <f t="shared" si="40"/>
        <v>2009</v>
      </c>
      <c r="H360" s="102">
        <v>39934</v>
      </c>
      <c r="I360" s="101">
        <v>4.22</v>
      </c>
      <c r="J360" s="108">
        <f t="shared" si="41"/>
        <v>4.2199999999999994E-2</v>
      </c>
      <c r="L360">
        <f t="shared" si="42"/>
        <v>2009</v>
      </c>
      <c r="M360" s="102">
        <v>39934</v>
      </c>
      <c r="O360" s="111">
        <v>6.2300000000000001E-2</v>
      </c>
      <c r="P360" s="111">
        <v>6.4899999999999999E-2</v>
      </c>
      <c r="Q360" s="111">
        <v>7.7600000000000002E-2</v>
      </c>
      <c r="R360" s="111"/>
      <c r="S360" s="111"/>
      <c r="T360">
        <f t="shared" si="43"/>
        <v>2009</v>
      </c>
      <c r="U360" s="102">
        <f t="shared" si="44"/>
        <v>39934</v>
      </c>
      <c r="V360" s="111">
        <v>5.5399999999999998E-2</v>
      </c>
      <c r="W360" s="111"/>
      <c r="X360" s="111"/>
      <c r="Y360" s="111">
        <v>8.0600000000000005E-2</v>
      </c>
      <c r="Z360" s="111"/>
      <c r="AC360" s="113">
        <f t="shared" si="45"/>
        <v>39934</v>
      </c>
      <c r="AD360" s="112">
        <f t="shared" si="36"/>
        <v>2.2599999999999995E-2</v>
      </c>
      <c r="AE360" s="112">
        <f t="shared" si="37"/>
        <v>3.5299999999999998E-2</v>
      </c>
    </row>
    <row r="361" spans="1:31" x14ac:dyDescent="0.25">
      <c r="A361">
        <f t="shared" si="38"/>
        <v>2009</v>
      </c>
      <c r="B361" s="102">
        <v>39965</v>
      </c>
      <c r="C361" s="101">
        <v>4.5199999999999996</v>
      </c>
      <c r="D361" s="108">
        <f t="shared" si="39"/>
        <v>4.5199999999999997E-2</v>
      </c>
      <c r="G361">
        <f t="shared" si="40"/>
        <v>2009</v>
      </c>
      <c r="H361" s="102">
        <v>39965</v>
      </c>
      <c r="I361" s="101">
        <v>4.51</v>
      </c>
      <c r="J361" s="108">
        <f t="shared" si="41"/>
        <v>4.5100000000000001E-2</v>
      </c>
      <c r="L361">
        <f t="shared" si="42"/>
        <v>2009</v>
      </c>
      <c r="M361" s="102">
        <v>39965</v>
      </c>
      <c r="O361" s="111">
        <v>6.13E-2</v>
      </c>
      <c r="P361" s="111">
        <v>6.2E-2</v>
      </c>
      <c r="Q361" s="111">
        <v>7.2999999999999995E-2</v>
      </c>
      <c r="R361" s="111"/>
      <c r="S361" s="111"/>
      <c r="T361">
        <f t="shared" si="43"/>
        <v>2009</v>
      </c>
      <c r="U361" s="102">
        <f t="shared" si="44"/>
        <v>39965</v>
      </c>
      <c r="V361" s="111">
        <v>5.6100000000000004E-2</v>
      </c>
      <c r="W361" s="111"/>
      <c r="X361" s="111"/>
      <c r="Y361" s="111">
        <v>7.4999999999999997E-2</v>
      </c>
      <c r="Z361" s="111"/>
      <c r="AC361" s="113">
        <f t="shared" si="45"/>
        <v>39965</v>
      </c>
      <c r="AD361" s="112">
        <f t="shared" si="36"/>
        <v>1.6800000000000002E-2</v>
      </c>
      <c r="AE361" s="112">
        <f t="shared" si="37"/>
        <v>2.7799999999999998E-2</v>
      </c>
    </row>
    <row r="362" spans="1:31" x14ac:dyDescent="0.25">
      <c r="A362">
        <f t="shared" si="38"/>
        <v>2009</v>
      </c>
      <c r="B362" s="102">
        <v>39995</v>
      </c>
      <c r="C362" s="101">
        <v>4.41</v>
      </c>
      <c r="D362" s="108">
        <f t="shared" si="39"/>
        <v>4.41E-2</v>
      </c>
      <c r="G362">
        <f t="shared" si="40"/>
        <v>2009</v>
      </c>
      <c r="H362" s="102">
        <v>39995</v>
      </c>
      <c r="I362" s="101">
        <v>4.38</v>
      </c>
      <c r="J362" s="108">
        <f t="shared" si="41"/>
        <v>4.3799999999999999E-2</v>
      </c>
      <c r="L362">
        <f t="shared" si="42"/>
        <v>2009</v>
      </c>
      <c r="M362" s="102">
        <v>39995</v>
      </c>
      <c r="O362" s="111">
        <v>5.6299999999999996E-2</v>
      </c>
      <c r="P362" s="111">
        <v>5.9699999999999996E-2</v>
      </c>
      <c r="Q362" s="111">
        <v>6.8699999999999997E-2</v>
      </c>
      <c r="R362" s="111"/>
      <c r="S362" s="111"/>
      <c r="T362">
        <f t="shared" si="43"/>
        <v>2009</v>
      </c>
      <c r="U362" s="102">
        <f t="shared" si="44"/>
        <v>39995</v>
      </c>
      <c r="V362" s="111">
        <v>5.4100000000000002E-2</v>
      </c>
      <c r="W362" s="111"/>
      <c r="X362" s="111"/>
      <c r="Y362" s="111">
        <v>7.0900000000000005E-2</v>
      </c>
      <c r="Z362" s="111"/>
      <c r="AC362" s="113">
        <f t="shared" si="45"/>
        <v>39995</v>
      </c>
      <c r="AD362" s="112">
        <f t="shared" si="36"/>
        <v>1.5599999999999996E-2</v>
      </c>
      <c r="AE362" s="112">
        <f t="shared" si="37"/>
        <v>2.4599999999999997E-2</v>
      </c>
    </row>
    <row r="363" spans="1:31" x14ac:dyDescent="0.25">
      <c r="A363">
        <f t="shared" si="38"/>
        <v>2009</v>
      </c>
      <c r="B363" s="102">
        <v>40026</v>
      </c>
      <c r="C363" s="101">
        <v>4.37</v>
      </c>
      <c r="D363" s="108">
        <f t="shared" si="39"/>
        <v>4.3700000000000003E-2</v>
      </c>
      <c r="G363">
        <f t="shared" si="40"/>
        <v>2009</v>
      </c>
      <c r="H363" s="102">
        <v>40026</v>
      </c>
      <c r="I363" s="101">
        <v>4.33</v>
      </c>
      <c r="J363" s="108">
        <f t="shared" si="41"/>
        <v>4.3299999999999998E-2</v>
      </c>
      <c r="L363">
        <f t="shared" si="42"/>
        <v>2009</v>
      </c>
      <c r="M363" s="102">
        <v>40026</v>
      </c>
      <c r="O363" s="111">
        <v>5.33E-2</v>
      </c>
      <c r="P363" s="111">
        <v>5.7099999999999998E-2</v>
      </c>
      <c r="Q363" s="111">
        <v>6.3600000000000004E-2</v>
      </c>
      <c r="R363" s="111"/>
      <c r="S363" s="111"/>
      <c r="T363">
        <f t="shared" si="43"/>
        <v>2009</v>
      </c>
      <c r="U363" s="102">
        <f t="shared" si="44"/>
        <v>40026</v>
      </c>
      <c r="V363" s="111">
        <v>5.2600000000000001E-2</v>
      </c>
      <c r="W363" s="111"/>
      <c r="X363" s="111"/>
      <c r="Y363" s="111">
        <v>6.5799999999999997E-2</v>
      </c>
      <c r="Z363" s="111"/>
      <c r="AC363" s="113">
        <f t="shared" si="45"/>
        <v>40026</v>
      </c>
      <c r="AD363" s="112">
        <f t="shared" si="36"/>
        <v>1.3399999999999995E-2</v>
      </c>
      <c r="AE363" s="112">
        <f t="shared" si="37"/>
        <v>1.9900000000000001E-2</v>
      </c>
    </row>
    <row r="364" spans="1:31" x14ac:dyDescent="0.25">
      <c r="A364">
        <f t="shared" si="38"/>
        <v>2009</v>
      </c>
      <c r="B364" s="102">
        <v>40057</v>
      </c>
      <c r="C364" s="101">
        <v>4.1900000000000004</v>
      </c>
      <c r="D364" s="108">
        <f t="shared" si="39"/>
        <v>4.1900000000000007E-2</v>
      </c>
      <c r="G364">
        <f t="shared" si="40"/>
        <v>2009</v>
      </c>
      <c r="H364" s="102">
        <v>40057</v>
      </c>
      <c r="I364" s="101">
        <v>4.1399999999999997</v>
      </c>
      <c r="J364" s="108">
        <f t="shared" si="41"/>
        <v>4.1399999999999999E-2</v>
      </c>
      <c r="L364">
        <f t="shared" si="42"/>
        <v>2009</v>
      </c>
      <c r="M364" s="102">
        <v>40057</v>
      </c>
      <c r="O364" s="111">
        <v>5.1499999999999997E-2</v>
      </c>
      <c r="P364" s="111">
        <v>5.5300000000000002E-2</v>
      </c>
      <c r="Q364" s="111">
        <v>6.1200000000000004E-2</v>
      </c>
      <c r="R364" s="111"/>
      <c r="S364" s="111"/>
      <c r="T364">
        <f t="shared" si="43"/>
        <v>2009</v>
      </c>
      <c r="U364" s="102">
        <f t="shared" si="44"/>
        <v>40057</v>
      </c>
      <c r="V364" s="111">
        <v>5.1299999999999998E-2</v>
      </c>
      <c r="W364" s="111"/>
      <c r="X364" s="111"/>
      <c r="Y364" s="111">
        <v>6.3099999999999989E-2</v>
      </c>
      <c r="Z364" s="111"/>
      <c r="AC364" s="113">
        <f t="shared" si="45"/>
        <v>40057</v>
      </c>
      <c r="AD364" s="112">
        <f t="shared" si="36"/>
        <v>1.3399999999999995E-2</v>
      </c>
      <c r="AE364" s="112">
        <f t="shared" si="37"/>
        <v>1.9299999999999998E-2</v>
      </c>
    </row>
    <row r="365" spans="1:31" x14ac:dyDescent="0.25">
      <c r="A365">
        <f t="shared" si="38"/>
        <v>2009</v>
      </c>
      <c r="B365" s="102">
        <v>40087</v>
      </c>
      <c r="C365" s="101">
        <v>4.1900000000000004</v>
      </c>
      <c r="D365" s="108">
        <f t="shared" si="39"/>
        <v>4.1900000000000007E-2</v>
      </c>
      <c r="G365">
        <f t="shared" si="40"/>
        <v>2009</v>
      </c>
      <c r="H365" s="102">
        <v>40087</v>
      </c>
      <c r="I365" s="101">
        <v>4.16</v>
      </c>
      <c r="J365" s="108">
        <f t="shared" si="41"/>
        <v>4.1599999999999998E-2</v>
      </c>
      <c r="L365">
        <f t="shared" si="42"/>
        <v>2009</v>
      </c>
      <c r="M365" s="102">
        <v>40087</v>
      </c>
      <c r="O365" s="111">
        <v>5.2299999999999999E-2</v>
      </c>
      <c r="P365" s="111">
        <v>5.5500000000000001E-2</v>
      </c>
      <c r="Q365" s="111">
        <v>6.1399999999999996E-2</v>
      </c>
      <c r="R365" s="111"/>
      <c r="S365" s="111"/>
      <c r="T365">
        <f t="shared" si="43"/>
        <v>2009</v>
      </c>
      <c r="U365" s="102">
        <f t="shared" si="44"/>
        <v>40087</v>
      </c>
      <c r="V365" s="111">
        <v>5.1500000000000004E-2</v>
      </c>
      <c r="W365" s="111"/>
      <c r="X365" s="111"/>
      <c r="Y365" s="111">
        <v>6.2899999999999998E-2</v>
      </c>
      <c r="Z365" s="111"/>
      <c r="AC365" s="113">
        <f t="shared" si="45"/>
        <v>40087</v>
      </c>
      <c r="AD365" s="112">
        <f t="shared" si="36"/>
        <v>1.3599999999999994E-2</v>
      </c>
      <c r="AE365" s="112">
        <f t="shared" si="37"/>
        <v>1.949999999999999E-2</v>
      </c>
    </row>
    <row r="366" spans="1:31" x14ac:dyDescent="0.25">
      <c r="A366">
        <f t="shared" si="38"/>
        <v>2009</v>
      </c>
      <c r="B366" s="102">
        <v>40118</v>
      </c>
      <c r="C366" s="101">
        <v>4.3099999999999996</v>
      </c>
      <c r="D366" s="108">
        <f t="shared" si="39"/>
        <v>4.3099999999999999E-2</v>
      </c>
      <c r="G366">
        <f t="shared" si="40"/>
        <v>2009</v>
      </c>
      <c r="H366" s="102">
        <v>40118</v>
      </c>
      <c r="I366" s="101">
        <v>4.24</v>
      </c>
      <c r="J366" s="108">
        <f t="shared" si="41"/>
        <v>4.24E-2</v>
      </c>
      <c r="L366">
        <f t="shared" si="42"/>
        <v>2009</v>
      </c>
      <c r="M366" s="102">
        <v>40118</v>
      </c>
      <c r="O366" s="111">
        <v>5.6399999999999999E-2</v>
      </c>
      <c r="P366" s="111">
        <v>5.6399999999999999E-2</v>
      </c>
      <c r="Q366" s="111">
        <v>6.1799999999999994E-2</v>
      </c>
      <c r="R366" s="111"/>
      <c r="S366" s="111"/>
      <c r="T366">
        <f t="shared" si="43"/>
        <v>2009</v>
      </c>
      <c r="U366" s="102">
        <f t="shared" si="44"/>
        <v>40118</v>
      </c>
      <c r="V366" s="111">
        <v>5.1900000000000002E-2</v>
      </c>
      <c r="W366" s="111"/>
      <c r="X366" s="111"/>
      <c r="Y366" s="111">
        <v>6.3200000000000006E-2</v>
      </c>
      <c r="Z366" s="111"/>
      <c r="AC366" s="113">
        <f t="shared" si="45"/>
        <v>40118</v>
      </c>
      <c r="AD366" s="112">
        <f t="shared" si="36"/>
        <v>1.3299999999999999E-2</v>
      </c>
      <c r="AE366" s="112">
        <f t="shared" si="37"/>
        <v>1.8699999999999994E-2</v>
      </c>
    </row>
    <row r="367" spans="1:31" x14ac:dyDescent="0.25">
      <c r="A367">
        <f t="shared" si="38"/>
        <v>2009</v>
      </c>
      <c r="B367" s="102">
        <v>40148</v>
      </c>
      <c r="C367" s="101">
        <v>4.49</v>
      </c>
      <c r="D367" s="108">
        <f t="shared" si="39"/>
        <v>4.4900000000000002E-2</v>
      </c>
      <c r="G367">
        <f t="shared" si="40"/>
        <v>2009</v>
      </c>
      <c r="H367" s="102">
        <v>40148</v>
      </c>
      <c r="I367" s="101">
        <v>4.4000000000000004</v>
      </c>
      <c r="J367" s="108">
        <f t="shared" si="41"/>
        <v>4.4000000000000004E-2</v>
      </c>
      <c r="L367">
        <f t="shared" si="42"/>
        <v>2009</v>
      </c>
      <c r="M367" s="102">
        <v>40148</v>
      </c>
      <c r="O367" s="111">
        <v>5.79E-2</v>
      </c>
      <c r="P367" s="111">
        <v>5.79E-2</v>
      </c>
      <c r="Q367" s="111">
        <v>6.2600000000000003E-2</v>
      </c>
      <c r="R367" s="111"/>
      <c r="S367" s="111"/>
      <c r="T367">
        <f t="shared" si="43"/>
        <v>2009</v>
      </c>
      <c r="U367" s="102">
        <f t="shared" si="44"/>
        <v>40148</v>
      </c>
      <c r="V367" s="111">
        <v>5.2600000000000001E-2</v>
      </c>
      <c r="W367" s="111"/>
      <c r="X367" s="111"/>
      <c r="Y367" s="111">
        <v>6.3700000000000007E-2</v>
      </c>
      <c r="Z367" s="111"/>
      <c r="AC367" s="113">
        <f t="shared" si="45"/>
        <v>40148</v>
      </c>
      <c r="AD367" s="112">
        <f t="shared" si="36"/>
        <v>1.2999999999999998E-2</v>
      </c>
      <c r="AE367" s="112">
        <f t="shared" si="37"/>
        <v>1.77E-2</v>
      </c>
    </row>
    <row r="368" spans="1:31" x14ac:dyDescent="0.25">
      <c r="A368">
        <f t="shared" si="38"/>
        <v>2010</v>
      </c>
      <c r="B368" s="102">
        <v>40179</v>
      </c>
      <c r="C368" s="101">
        <v>4.5999999999999996</v>
      </c>
      <c r="D368" s="108">
        <f t="shared" si="39"/>
        <v>4.5999999999999999E-2</v>
      </c>
      <c r="G368">
        <f t="shared" si="40"/>
        <v>2010</v>
      </c>
      <c r="H368" s="102">
        <v>40179</v>
      </c>
      <c r="I368" s="101">
        <v>4.5</v>
      </c>
      <c r="J368" s="108">
        <f t="shared" si="41"/>
        <v>4.4999999999999998E-2</v>
      </c>
      <c r="L368">
        <f t="shared" si="42"/>
        <v>2010</v>
      </c>
      <c r="M368" s="102">
        <v>40179</v>
      </c>
      <c r="N368" t="s">
        <v>71</v>
      </c>
      <c r="O368" s="111">
        <f t="shared" ref="O368:O399" ca="1" si="46">AVERAGEIF(month_yr,$M368,U_Aa)</f>
        <v>5.5510526315789475E-2</v>
      </c>
      <c r="P368" s="111">
        <f t="shared" ref="P368:P399" ca="1" si="47">AVERAGEIF(month_yr,$M368,U_A)</f>
        <v>5.7726315789473674E-2</v>
      </c>
      <c r="Q368" s="111">
        <f t="shared" ref="Q368:Q399" ca="1" si="48">AVERAGEIF(month_yr,$M368,U_Baa)</f>
        <v>6.1557894736842089E-2</v>
      </c>
      <c r="R368" s="111">
        <f t="shared" ref="R368:R399" ca="1" si="49">AVERAGEIF(month_yr,$M368,U_Avg)</f>
        <v>5.826842105263158E-2</v>
      </c>
      <c r="S368" s="111"/>
      <c r="T368">
        <f t="shared" si="43"/>
        <v>2010</v>
      </c>
      <c r="U368" s="102">
        <f t="shared" si="44"/>
        <v>40179</v>
      </c>
      <c r="V368" s="111">
        <f t="shared" ref="V368:V399" ca="1" si="50">AVERAGEIF(month_yr,$U368,C_Aaa)</f>
        <v>5.2642105263157907E-2</v>
      </c>
      <c r="W368" s="111" t="s">
        <v>5</v>
      </c>
      <c r="X368" s="111">
        <f t="shared" ref="X368:X399" ca="1" si="51">AVERAGEIF(month_yr,$U368,C_A)</f>
        <v>5.75578947368421E-2</v>
      </c>
      <c r="Y368" s="111">
        <f t="shared" ref="Y368:Y399" ca="1" si="52">AVERAGEIF(month_yr,$U368,C_Baa)</f>
        <v>6.2478947368421064E-2</v>
      </c>
      <c r="Z368" s="111" t="s">
        <v>5</v>
      </c>
      <c r="AC368" s="113">
        <f t="shared" si="45"/>
        <v>40179</v>
      </c>
      <c r="AD368" s="112">
        <f t="shared" ca="1" si="36"/>
        <v>1.1726315789473675E-2</v>
      </c>
      <c r="AE368" s="112">
        <f t="shared" ca="1" si="37"/>
        <v>1.555789473684209E-2</v>
      </c>
    </row>
    <row r="369" spans="1:31" x14ac:dyDescent="0.25">
      <c r="A369">
        <f t="shared" si="38"/>
        <v>2010</v>
      </c>
      <c r="B369" s="102">
        <v>40210</v>
      </c>
      <c r="C369" s="101">
        <v>4.62</v>
      </c>
      <c r="D369" s="108">
        <f t="shared" si="39"/>
        <v>4.6199999999999998E-2</v>
      </c>
      <c r="G369">
        <f t="shared" si="40"/>
        <v>2010</v>
      </c>
      <c r="H369" s="102">
        <v>40210</v>
      </c>
      <c r="I369" s="101">
        <v>4.4800000000000004</v>
      </c>
      <c r="J369" s="108">
        <f t="shared" si="41"/>
        <v>4.4800000000000006E-2</v>
      </c>
      <c r="L369">
        <f t="shared" si="42"/>
        <v>2010</v>
      </c>
      <c r="M369" s="102">
        <v>40210</v>
      </c>
      <c r="N369" t="s">
        <v>71</v>
      </c>
      <c r="O369" s="111">
        <f t="shared" ca="1" si="46"/>
        <v>5.6873684210526319E-2</v>
      </c>
      <c r="P369" s="111">
        <f t="shared" ca="1" si="47"/>
        <v>5.8705263157894733E-2</v>
      </c>
      <c r="Q369" s="111">
        <f t="shared" ca="1" si="48"/>
        <v>6.2463157894736859E-2</v>
      </c>
      <c r="R369" s="111">
        <f t="shared" ca="1" si="49"/>
        <v>5.9352631578947365E-2</v>
      </c>
      <c r="S369" s="111"/>
      <c r="T369">
        <f t="shared" si="43"/>
        <v>2010</v>
      </c>
      <c r="U369" s="102">
        <f t="shared" si="44"/>
        <v>40210</v>
      </c>
      <c r="V369" s="111">
        <f t="shared" ca="1" si="50"/>
        <v>5.347894736842105E-2</v>
      </c>
      <c r="W369" s="111" t="s">
        <v>5</v>
      </c>
      <c r="X369" s="111">
        <f t="shared" ca="1" si="51"/>
        <v>5.8394736842105256E-2</v>
      </c>
      <c r="Y369" s="111">
        <f t="shared" ca="1" si="52"/>
        <v>6.3415789473684189E-2</v>
      </c>
      <c r="Z369" s="111" t="s">
        <v>5</v>
      </c>
      <c r="AC369" s="113">
        <f t="shared" si="45"/>
        <v>40210</v>
      </c>
      <c r="AD369" s="112">
        <f t="shared" ca="1" si="36"/>
        <v>1.2505263157894735E-2</v>
      </c>
      <c r="AE369" s="112">
        <f t="shared" ca="1" si="37"/>
        <v>1.6263157894736861E-2</v>
      </c>
    </row>
    <row r="370" spans="1:31" x14ac:dyDescent="0.25">
      <c r="A370">
        <f t="shared" si="38"/>
        <v>2010</v>
      </c>
      <c r="B370" s="102">
        <v>40238</v>
      </c>
      <c r="C370" s="101">
        <v>4.6399999999999997</v>
      </c>
      <c r="D370" s="108">
        <f t="shared" si="39"/>
        <v>4.6399999999999997E-2</v>
      </c>
      <c r="G370">
        <f t="shared" si="40"/>
        <v>2010</v>
      </c>
      <c r="H370" s="102">
        <v>40238</v>
      </c>
      <c r="I370" s="101">
        <v>4.49</v>
      </c>
      <c r="J370" s="108">
        <f t="shared" si="41"/>
        <v>4.4900000000000002E-2</v>
      </c>
      <c r="L370">
        <f t="shared" si="42"/>
        <v>2010</v>
      </c>
      <c r="M370" s="102">
        <v>40238</v>
      </c>
      <c r="N370" t="s">
        <v>71</v>
      </c>
      <c r="O370" s="111">
        <f t="shared" ca="1" si="46"/>
        <v>5.6395238095238068E-2</v>
      </c>
      <c r="P370" s="111">
        <f t="shared" ca="1" si="47"/>
        <v>5.8409523809523793E-2</v>
      </c>
      <c r="Q370" s="111">
        <f t="shared" ca="1" si="48"/>
        <v>6.2204761904761895E-2</v>
      </c>
      <c r="R370" s="111">
        <f t="shared" ca="1" si="49"/>
        <v>5.9014285714285721E-2</v>
      </c>
      <c r="S370" s="111"/>
      <c r="T370">
        <f t="shared" si="43"/>
        <v>2010</v>
      </c>
      <c r="U370" s="102">
        <f t="shared" si="44"/>
        <v>40238</v>
      </c>
      <c r="V370" s="111">
        <f t="shared" ca="1" si="50"/>
        <v>5.2680952380952384E-2</v>
      </c>
      <c r="W370" s="111" t="s">
        <v>5</v>
      </c>
      <c r="X370" s="111">
        <f t="shared" ca="1" si="51"/>
        <v>5.7985714285714286E-2</v>
      </c>
      <c r="Y370" s="111">
        <f t="shared" ca="1" si="52"/>
        <v>6.2719047619047633E-2</v>
      </c>
      <c r="Z370" s="111" t="s">
        <v>5</v>
      </c>
      <c r="AC370" s="113">
        <f t="shared" si="45"/>
        <v>40238</v>
      </c>
      <c r="AD370" s="112">
        <f t="shared" ca="1" si="36"/>
        <v>1.2009523809523796E-2</v>
      </c>
      <c r="AE370" s="112">
        <f t="shared" ca="1" si="37"/>
        <v>1.5804761904761898E-2</v>
      </c>
    </row>
    <row r="371" spans="1:31" x14ac:dyDescent="0.25">
      <c r="A371">
        <f t="shared" si="38"/>
        <v>2010</v>
      </c>
      <c r="B371" s="102">
        <v>40269</v>
      </c>
      <c r="C371" s="101">
        <v>4.6900000000000004</v>
      </c>
      <c r="D371" s="108">
        <f t="shared" si="39"/>
        <v>4.6900000000000004E-2</v>
      </c>
      <c r="G371">
        <f t="shared" si="40"/>
        <v>2010</v>
      </c>
      <c r="H371" s="102">
        <v>40269</v>
      </c>
      <c r="I371" s="101">
        <v>4.53</v>
      </c>
      <c r="J371" s="108">
        <f t="shared" si="41"/>
        <v>4.53E-2</v>
      </c>
      <c r="L371">
        <f t="shared" si="42"/>
        <v>2010</v>
      </c>
      <c r="M371" s="102">
        <v>40269</v>
      </c>
      <c r="N371" t="s">
        <v>71</v>
      </c>
      <c r="O371" s="111">
        <f t="shared" ca="1" si="46"/>
        <v>5.6315000000000004E-2</v>
      </c>
      <c r="P371" s="111">
        <f t="shared" ca="1" si="47"/>
        <v>5.8245000000000005E-2</v>
      </c>
      <c r="Q371" s="111">
        <f t="shared" ca="1" si="48"/>
        <v>6.1960000000000001E-2</v>
      </c>
      <c r="R371" s="111">
        <f t="shared" ca="1" si="49"/>
        <v>5.8829999999999993E-2</v>
      </c>
      <c r="S371" s="111"/>
      <c r="T371">
        <f t="shared" si="43"/>
        <v>2010</v>
      </c>
      <c r="U371" s="102">
        <f t="shared" si="44"/>
        <v>40269</v>
      </c>
      <c r="V371" s="111">
        <f t="shared" ca="1" si="50"/>
        <v>5.2934999999999996E-2</v>
      </c>
      <c r="W371" s="111" t="s">
        <v>5</v>
      </c>
      <c r="X371" s="111">
        <f t="shared" ca="1" si="51"/>
        <v>5.7905000000000005E-2</v>
      </c>
      <c r="Y371" s="111">
        <f t="shared" ca="1" si="52"/>
        <v>6.2640000000000001E-2</v>
      </c>
      <c r="Z371" s="111" t="s">
        <v>5</v>
      </c>
      <c r="AC371" s="113">
        <f t="shared" si="45"/>
        <v>40269</v>
      </c>
      <c r="AD371" s="112">
        <f t="shared" ca="1" si="36"/>
        <v>1.1345000000000001E-2</v>
      </c>
      <c r="AE371" s="112">
        <f t="shared" ca="1" si="37"/>
        <v>1.5059999999999997E-2</v>
      </c>
    </row>
    <row r="372" spans="1:31" x14ac:dyDescent="0.25">
      <c r="A372">
        <f t="shared" si="38"/>
        <v>2010</v>
      </c>
      <c r="B372" s="102">
        <v>40299</v>
      </c>
      <c r="C372" s="101">
        <v>4.29</v>
      </c>
      <c r="D372" s="108">
        <f t="shared" si="39"/>
        <v>4.2900000000000001E-2</v>
      </c>
      <c r="G372">
        <f t="shared" si="40"/>
        <v>2010</v>
      </c>
      <c r="H372" s="102">
        <v>40299</v>
      </c>
      <c r="I372" s="101">
        <v>4.1100000000000003</v>
      </c>
      <c r="J372" s="108">
        <f t="shared" si="41"/>
        <v>4.1100000000000005E-2</v>
      </c>
      <c r="L372">
        <f t="shared" si="42"/>
        <v>2010</v>
      </c>
      <c r="M372" s="102">
        <v>40299</v>
      </c>
      <c r="N372" t="s">
        <v>71</v>
      </c>
      <c r="O372" s="111">
        <f t="shared" ca="1" si="46"/>
        <v>5.2978947368421063E-2</v>
      </c>
      <c r="P372" s="111">
        <f t="shared" ca="1" si="47"/>
        <v>5.5031578947368411E-2</v>
      </c>
      <c r="Q372" s="111">
        <f t="shared" ca="1" si="48"/>
        <v>5.9736842105263172E-2</v>
      </c>
      <c r="R372" s="111">
        <f t="shared" ca="1" si="49"/>
        <v>5.5905263157894729E-2</v>
      </c>
      <c r="S372" s="111"/>
      <c r="T372">
        <f t="shared" si="43"/>
        <v>2010</v>
      </c>
      <c r="U372" s="102">
        <f t="shared" si="44"/>
        <v>40299</v>
      </c>
      <c r="V372" s="111">
        <f t="shared" ca="1" si="50"/>
        <v>4.9705263157894732E-2</v>
      </c>
      <c r="W372" s="111" t="s">
        <v>5</v>
      </c>
      <c r="X372" s="111">
        <f t="shared" ca="1" si="51"/>
        <v>5.4905263157894735E-2</v>
      </c>
      <c r="Y372" s="111">
        <f t="shared" ca="1" si="52"/>
        <v>6.0542105263157897E-2</v>
      </c>
      <c r="Z372" s="111" t="s">
        <v>5</v>
      </c>
      <c r="AC372" s="113">
        <f t="shared" si="45"/>
        <v>40299</v>
      </c>
      <c r="AD372" s="112">
        <f t="shared" ca="1" si="36"/>
        <v>1.213157894736841E-2</v>
      </c>
      <c r="AE372" s="112">
        <f t="shared" ca="1" si="37"/>
        <v>1.6836842105263171E-2</v>
      </c>
    </row>
    <row r="373" spans="1:31" x14ac:dyDescent="0.25">
      <c r="A373">
        <f t="shared" si="38"/>
        <v>2010</v>
      </c>
      <c r="B373" s="102">
        <v>40330</v>
      </c>
      <c r="C373" s="101">
        <v>4.13</v>
      </c>
      <c r="D373" s="108">
        <f t="shared" si="39"/>
        <v>4.1299999999999996E-2</v>
      </c>
      <c r="G373">
        <f t="shared" si="40"/>
        <v>2010</v>
      </c>
      <c r="H373" s="102">
        <v>40330</v>
      </c>
      <c r="I373" s="101">
        <v>3.95</v>
      </c>
      <c r="J373" s="108">
        <f t="shared" si="41"/>
        <v>3.95E-2</v>
      </c>
      <c r="L373">
        <f t="shared" si="42"/>
        <v>2010</v>
      </c>
      <c r="M373" s="102">
        <v>40330</v>
      </c>
      <c r="N373" t="s">
        <v>71</v>
      </c>
      <c r="O373" s="111">
        <f t="shared" ca="1" si="46"/>
        <v>5.2452631578947369E-2</v>
      </c>
      <c r="P373" s="111">
        <f t="shared" ca="1" si="47"/>
        <v>5.4905263157894735E-2</v>
      </c>
      <c r="Q373" s="111">
        <f t="shared" ca="1" si="48"/>
        <v>6.197894736842105E-2</v>
      </c>
      <c r="R373" s="111">
        <f t="shared" ca="1" si="49"/>
        <v>5.6452631578947365E-2</v>
      </c>
      <c r="S373" s="111"/>
      <c r="T373">
        <f t="shared" si="43"/>
        <v>2010</v>
      </c>
      <c r="U373" s="102">
        <f t="shared" si="44"/>
        <v>40330</v>
      </c>
      <c r="V373" s="111">
        <f t="shared" ca="1" si="50"/>
        <v>4.9052631578947362E-2</v>
      </c>
      <c r="W373" s="111" t="s">
        <v>5</v>
      </c>
      <c r="X373" s="111">
        <f t="shared" ca="1" si="51"/>
        <v>5.4705263157894729E-2</v>
      </c>
      <c r="Y373" s="111">
        <f t="shared" ca="1" si="52"/>
        <v>6.2478947368421058E-2</v>
      </c>
      <c r="Z373" s="111" t="s">
        <v>5</v>
      </c>
      <c r="AC373" s="113">
        <f t="shared" si="45"/>
        <v>40330</v>
      </c>
      <c r="AD373" s="112">
        <f t="shared" ca="1" si="36"/>
        <v>1.3605263157894738E-2</v>
      </c>
      <c r="AE373" s="112">
        <f t="shared" ca="1" si="37"/>
        <v>2.0678947368421054E-2</v>
      </c>
    </row>
    <row r="374" spans="1:31" x14ac:dyDescent="0.25">
      <c r="A374">
        <f t="shared" si="38"/>
        <v>2010</v>
      </c>
      <c r="B374" s="102">
        <v>40360</v>
      </c>
      <c r="C374" s="101">
        <v>3.99</v>
      </c>
      <c r="D374" s="108">
        <f t="shared" si="39"/>
        <v>3.9900000000000005E-2</v>
      </c>
      <c r="G374">
        <f t="shared" si="40"/>
        <v>2010</v>
      </c>
      <c r="H374" s="102">
        <v>40360</v>
      </c>
      <c r="I374" s="101">
        <v>3.8</v>
      </c>
      <c r="J374" s="108">
        <f t="shared" si="41"/>
        <v>3.7999999999999999E-2</v>
      </c>
      <c r="L374">
        <f t="shared" si="42"/>
        <v>2010</v>
      </c>
      <c r="M374" s="102">
        <v>40360</v>
      </c>
      <c r="N374" t="s">
        <v>71</v>
      </c>
      <c r="O374" s="111">
        <f t="shared" ca="1" si="46"/>
        <v>4.9884210526315795E-2</v>
      </c>
      <c r="P374" s="111">
        <f t="shared" ca="1" si="47"/>
        <v>5.2584210526315789E-2</v>
      </c>
      <c r="Q374" s="111">
        <f t="shared" ca="1" si="48"/>
        <v>5.9736842105263158E-2</v>
      </c>
      <c r="R374" s="111">
        <f t="shared" ca="1" si="49"/>
        <v>5.4063157894736848E-2</v>
      </c>
      <c r="S374" s="111"/>
      <c r="T374">
        <f t="shared" si="43"/>
        <v>2010</v>
      </c>
      <c r="U374" s="102">
        <f t="shared" si="44"/>
        <v>40360</v>
      </c>
      <c r="V374" s="111">
        <f t="shared" ca="1" si="50"/>
        <v>4.7252631578947372E-2</v>
      </c>
      <c r="W374" s="111" t="s">
        <v>5</v>
      </c>
      <c r="X374" s="111">
        <f t="shared" ca="1" si="51"/>
        <v>5.2457894736842106E-2</v>
      </c>
      <c r="Y374" s="111">
        <f t="shared" ca="1" si="52"/>
        <v>6.0063157894736839E-2</v>
      </c>
      <c r="Z374" s="111" t="s">
        <v>5</v>
      </c>
      <c r="AC374" s="113">
        <f t="shared" si="45"/>
        <v>40360</v>
      </c>
      <c r="AD374" s="112">
        <f t="shared" ca="1" si="36"/>
        <v>1.2684210526315784E-2</v>
      </c>
      <c r="AE374" s="112">
        <f t="shared" ca="1" si="37"/>
        <v>1.9836842105263153E-2</v>
      </c>
    </row>
    <row r="375" spans="1:31" x14ac:dyDescent="0.25">
      <c r="A375">
        <f t="shared" si="38"/>
        <v>2010</v>
      </c>
      <c r="B375" s="102">
        <v>40391</v>
      </c>
      <c r="C375" s="101">
        <v>3.8</v>
      </c>
      <c r="D375" s="108">
        <f t="shared" si="39"/>
        <v>3.7999999999999999E-2</v>
      </c>
      <c r="G375">
        <f t="shared" si="40"/>
        <v>2010</v>
      </c>
      <c r="H375" s="102">
        <v>40391</v>
      </c>
      <c r="I375" s="101">
        <v>3.52</v>
      </c>
      <c r="J375" s="108">
        <f t="shared" si="41"/>
        <v>3.5200000000000002E-2</v>
      </c>
      <c r="L375">
        <f t="shared" si="42"/>
        <v>2010</v>
      </c>
      <c r="M375" s="102">
        <v>40391</v>
      </c>
      <c r="N375" t="s">
        <v>71</v>
      </c>
      <c r="O375" s="111">
        <f t="shared" ca="1" si="46"/>
        <v>4.778235294117647E-2</v>
      </c>
      <c r="P375" s="111">
        <f t="shared" ca="1" si="47"/>
        <v>5.0405882352941168E-2</v>
      </c>
      <c r="Q375" s="111">
        <f t="shared" ca="1" si="48"/>
        <v>5.5794117647058827E-2</v>
      </c>
      <c r="R375" s="111">
        <f t="shared" ca="1" si="49"/>
        <v>5.1241176470588234E-2</v>
      </c>
      <c r="S375" s="111"/>
      <c r="T375">
        <f t="shared" si="43"/>
        <v>2010</v>
      </c>
      <c r="U375" s="102">
        <f t="shared" si="44"/>
        <v>40391</v>
      </c>
      <c r="V375" s="111">
        <f t="shared" ca="1" si="50"/>
        <v>4.5252941176470579E-2</v>
      </c>
      <c r="W375" s="111" t="s">
        <v>5</v>
      </c>
      <c r="X375" s="111">
        <f t="shared" ca="1" si="51"/>
        <v>5.0305882352941172E-2</v>
      </c>
      <c r="Y375" s="111">
        <f t="shared" ca="1" si="52"/>
        <v>5.6935294117647056E-2</v>
      </c>
      <c r="Z375" s="111" t="s">
        <v>5</v>
      </c>
      <c r="AC375" s="113">
        <f t="shared" si="45"/>
        <v>40391</v>
      </c>
      <c r="AD375" s="112">
        <f t="shared" ca="1" si="36"/>
        <v>1.2405882352941169E-2</v>
      </c>
      <c r="AE375" s="112">
        <f t="shared" ca="1" si="37"/>
        <v>1.7794117647058828E-2</v>
      </c>
    </row>
    <row r="376" spans="1:31" x14ac:dyDescent="0.25">
      <c r="A376">
        <f t="shared" si="38"/>
        <v>2010</v>
      </c>
      <c r="B376" s="102">
        <v>40422</v>
      </c>
      <c r="C376" s="101">
        <v>3.77</v>
      </c>
      <c r="D376" s="108">
        <f t="shared" si="39"/>
        <v>3.7699999999999997E-2</v>
      </c>
      <c r="G376">
        <f t="shared" si="40"/>
        <v>2010</v>
      </c>
      <c r="H376" s="102">
        <v>40422</v>
      </c>
      <c r="I376" s="101">
        <v>3.47</v>
      </c>
      <c r="J376" s="108">
        <f t="shared" si="41"/>
        <v>3.4700000000000002E-2</v>
      </c>
      <c r="L376">
        <f t="shared" si="42"/>
        <v>2010</v>
      </c>
      <c r="M376" s="102">
        <v>40422</v>
      </c>
      <c r="N376" t="s">
        <v>71</v>
      </c>
      <c r="O376" s="111">
        <f t="shared" ca="1" si="46"/>
        <v>4.7438095238095244E-2</v>
      </c>
      <c r="P376" s="111">
        <f t="shared" ca="1" si="47"/>
        <v>5.0095238095238089E-2</v>
      </c>
      <c r="Q376" s="111">
        <f t="shared" ca="1" si="48"/>
        <v>5.5319047619047615E-2</v>
      </c>
      <c r="R376" s="111">
        <f t="shared" ca="1" si="49"/>
        <v>5.0957142857142861E-2</v>
      </c>
      <c r="S376" s="111"/>
      <c r="T376">
        <f t="shared" si="43"/>
        <v>2010</v>
      </c>
      <c r="U376" s="102">
        <f t="shared" si="44"/>
        <v>40422</v>
      </c>
      <c r="V376" s="111">
        <f t="shared" ca="1" si="50"/>
        <v>4.526666666666667E-2</v>
      </c>
      <c r="W376" s="111" t="s">
        <v>5</v>
      </c>
      <c r="X376" s="111">
        <f t="shared" ca="1" si="51"/>
        <v>5.0052380952380945E-2</v>
      </c>
      <c r="Y376" s="111">
        <f t="shared" ca="1" si="52"/>
        <v>5.6580952380952385E-2</v>
      </c>
      <c r="Z376" s="111" t="s">
        <v>5</v>
      </c>
      <c r="AC376" s="113">
        <f t="shared" si="45"/>
        <v>40422</v>
      </c>
      <c r="AD376" s="112">
        <f t="shared" ca="1" si="36"/>
        <v>1.2395238095238091E-2</v>
      </c>
      <c r="AE376" s="112">
        <f t="shared" ca="1" si="37"/>
        <v>1.7619047619047618E-2</v>
      </c>
    </row>
    <row r="377" spans="1:31" x14ac:dyDescent="0.25">
      <c r="A377">
        <f t="shared" si="38"/>
        <v>2010</v>
      </c>
      <c r="B377" s="102">
        <v>40452</v>
      </c>
      <c r="C377" s="101">
        <v>3.87</v>
      </c>
      <c r="D377" s="108">
        <f t="shared" si="39"/>
        <v>3.8699999999999998E-2</v>
      </c>
      <c r="G377">
        <f t="shared" si="40"/>
        <v>2010</v>
      </c>
      <c r="H377" s="102">
        <v>40452</v>
      </c>
      <c r="I377" s="101">
        <v>3.52</v>
      </c>
      <c r="J377" s="108">
        <f t="shared" si="41"/>
        <v>3.5200000000000002E-2</v>
      </c>
      <c r="L377">
        <f t="shared" si="42"/>
        <v>2010</v>
      </c>
      <c r="M377" s="102">
        <v>40452</v>
      </c>
      <c r="N377" t="s">
        <v>71</v>
      </c>
      <c r="O377" s="111">
        <f t="shared" ca="1" si="46"/>
        <v>4.8717647058823539E-2</v>
      </c>
      <c r="P377" s="111">
        <f t="shared" ca="1" si="47"/>
        <v>5.0888235294117644E-2</v>
      </c>
      <c r="Q377" s="111">
        <f t="shared" ca="1" si="48"/>
        <v>5.6064705882352947E-2</v>
      </c>
      <c r="R377" s="111">
        <f t="shared" ca="1" si="49"/>
        <v>5.1882352941176463E-2</v>
      </c>
      <c r="S377" s="111"/>
      <c r="T377">
        <f t="shared" si="43"/>
        <v>2010</v>
      </c>
      <c r="U377" s="102">
        <f t="shared" si="44"/>
        <v>40452</v>
      </c>
      <c r="V377" s="111">
        <f t="shared" ca="1" si="50"/>
        <v>4.668235294117648E-2</v>
      </c>
      <c r="W377" s="111" t="s">
        <v>5</v>
      </c>
      <c r="X377" s="111">
        <f t="shared" ca="1" si="51"/>
        <v>5.0741176470588234E-2</v>
      </c>
      <c r="Y377" s="111">
        <f t="shared" ca="1" si="52"/>
        <v>5.7029411764705877E-2</v>
      </c>
      <c r="Z377" s="111" t="s">
        <v>5</v>
      </c>
      <c r="AC377" s="113">
        <f t="shared" si="45"/>
        <v>40452</v>
      </c>
      <c r="AD377" s="112">
        <f t="shared" ca="1" si="36"/>
        <v>1.2188235294117646E-2</v>
      </c>
      <c r="AE377" s="112">
        <f t="shared" ca="1" si="37"/>
        <v>1.7364705882352949E-2</v>
      </c>
    </row>
    <row r="378" spans="1:31" x14ac:dyDescent="0.25">
      <c r="A378">
        <f t="shared" si="38"/>
        <v>2010</v>
      </c>
      <c r="B378" s="102">
        <v>40483</v>
      </c>
      <c r="C378" s="101">
        <v>4.1900000000000004</v>
      </c>
      <c r="D378" s="108">
        <f t="shared" si="39"/>
        <v>4.1900000000000007E-2</v>
      </c>
      <c r="G378">
        <f t="shared" si="40"/>
        <v>2010</v>
      </c>
      <c r="H378" s="102">
        <v>40483</v>
      </c>
      <c r="I378" s="101">
        <v>3.82</v>
      </c>
      <c r="J378" s="108">
        <f t="shared" si="41"/>
        <v>3.8199999999999998E-2</v>
      </c>
      <c r="L378">
        <f t="shared" si="42"/>
        <v>2010</v>
      </c>
      <c r="M378" s="102">
        <v>40483</v>
      </c>
      <c r="N378" t="s">
        <v>71</v>
      </c>
      <c r="O378" s="111">
        <f t="shared" ca="1" si="46"/>
        <v>5.1110526315789474E-2</v>
      </c>
      <c r="P378" s="111">
        <f t="shared" ca="1" si="47"/>
        <v>5.361052631578947E-2</v>
      </c>
      <c r="Q378" s="111">
        <f t="shared" ca="1" si="48"/>
        <v>5.8489473684210536E-2</v>
      </c>
      <c r="R378" s="111">
        <f t="shared" ca="1" si="49"/>
        <v>5.4389473684210543E-2</v>
      </c>
      <c r="S378" s="111"/>
      <c r="T378">
        <f t="shared" si="43"/>
        <v>2010</v>
      </c>
      <c r="U378" s="102">
        <f t="shared" si="44"/>
        <v>40483</v>
      </c>
      <c r="V378" s="111">
        <f t="shared" ca="1" si="50"/>
        <v>4.8684210526315781E-2</v>
      </c>
      <c r="W378" s="111" t="s">
        <v>5</v>
      </c>
      <c r="X378" s="111">
        <f t="shared" ca="1" si="51"/>
        <v>5.3257894736842115E-2</v>
      </c>
      <c r="Y378" s="111">
        <f t="shared" ca="1" si="52"/>
        <v>5.9163157894736834E-2</v>
      </c>
      <c r="Z378" s="111" t="s">
        <v>5</v>
      </c>
      <c r="AC378" s="113">
        <f t="shared" si="45"/>
        <v>40483</v>
      </c>
      <c r="AD378" s="112">
        <f t="shared" ca="1" si="36"/>
        <v>1.1710526315789463E-2</v>
      </c>
      <c r="AE378" s="112">
        <f t="shared" ca="1" si="37"/>
        <v>1.6589473684210529E-2</v>
      </c>
    </row>
    <row r="379" spans="1:31" x14ac:dyDescent="0.25">
      <c r="A379">
        <f t="shared" si="38"/>
        <v>2010</v>
      </c>
      <c r="B379" s="102">
        <v>40513</v>
      </c>
      <c r="C379" s="101">
        <v>4.42</v>
      </c>
      <c r="D379" s="108">
        <f t="shared" si="39"/>
        <v>4.4199999999999996E-2</v>
      </c>
      <c r="G379">
        <f t="shared" si="40"/>
        <v>2010</v>
      </c>
      <c r="H379" s="102">
        <v>40513</v>
      </c>
      <c r="I379" s="101">
        <v>4.17</v>
      </c>
      <c r="J379" s="108">
        <f t="shared" si="41"/>
        <v>4.1700000000000001E-2</v>
      </c>
      <c r="L379">
        <f t="shared" si="42"/>
        <v>2010</v>
      </c>
      <c r="M379" s="102">
        <v>40513</v>
      </c>
      <c r="N379" t="s">
        <v>71</v>
      </c>
      <c r="O379" s="111">
        <f t="shared" ca="1" si="46"/>
        <v>5.3260000000000009E-2</v>
      </c>
      <c r="P379" s="111">
        <f t="shared" ca="1" si="47"/>
        <v>5.5660000000000001E-2</v>
      </c>
      <c r="Q379" s="111">
        <f t="shared" ca="1" si="48"/>
        <v>6.0434999999999996E-2</v>
      </c>
      <c r="R379" s="111">
        <f t="shared" ca="1" si="49"/>
        <v>5.645E-2</v>
      </c>
      <c r="S379" s="111"/>
      <c r="T379">
        <f t="shared" si="43"/>
        <v>2010</v>
      </c>
      <c r="U379" s="102">
        <f t="shared" si="44"/>
        <v>40513</v>
      </c>
      <c r="V379" s="111">
        <f t="shared" ca="1" si="50"/>
        <v>5.0200000000000002E-2</v>
      </c>
      <c r="W379" s="111" t="s">
        <v>5</v>
      </c>
      <c r="X379" s="111">
        <f t="shared" ca="1" si="51"/>
        <v>5.5220000000000005E-2</v>
      </c>
      <c r="Y379" s="111">
        <f t="shared" ca="1" si="52"/>
        <v>6.102500000000001E-2</v>
      </c>
      <c r="Z379" s="111" t="s">
        <v>5</v>
      </c>
      <c r="AC379" s="113">
        <f t="shared" si="45"/>
        <v>40513</v>
      </c>
      <c r="AD379" s="112">
        <f t="shared" ca="1" si="36"/>
        <v>1.1460000000000005E-2</v>
      </c>
      <c r="AE379" s="112">
        <f t="shared" ca="1" si="37"/>
        <v>1.6234999999999999E-2</v>
      </c>
    </row>
    <row r="380" spans="1:31" x14ac:dyDescent="0.25">
      <c r="A380">
        <f t="shared" si="38"/>
        <v>2011</v>
      </c>
      <c r="B380" s="102">
        <v>40544</v>
      </c>
      <c r="C380" s="101">
        <v>4.5199999999999996</v>
      </c>
      <c r="D380" s="108">
        <f t="shared" si="39"/>
        <v>4.5199999999999997E-2</v>
      </c>
      <c r="G380">
        <f t="shared" si="40"/>
        <v>2011</v>
      </c>
      <c r="H380" s="102">
        <v>40544</v>
      </c>
      <c r="I380" s="101">
        <v>4.28</v>
      </c>
      <c r="J380" s="108">
        <f t="shared" si="41"/>
        <v>4.2800000000000005E-2</v>
      </c>
      <c r="L380">
        <f t="shared" si="42"/>
        <v>2011</v>
      </c>
      <c r="M380" s="102">
        <v>40544</v>
      </c>
      <c r="N380" t="s">
        <v>71</v>
      </c>
      <c r="O380" s="111">
        <f t="shared" ca="1" si="46"/>
        <v>5.2910526315789477E-2</v>
      </c>
      <c r="P380" s="111">
        <f t="shared" ca="1" si="47"/>
        <v>5.5684210526315794E-2</v>
      </c>
      <c r="Q380" s="111">
        <f t="shared" ca="1" si="48"/>
        <v>6.0584210526315789E-2</v>
      </c>
      <c r="R380" s="111">
        <f t="shared" ca="1" si="49"/>
        <v>5.6394736842105268E-2</v>
      </c>
      <c r="S380" s="111"/>
      <c r="T380">
        <f t="shared" si="43"/>
        <v>2011</v>
      </c>
      <c r="U380" s="102">
        <f t="shared" si="44"/>
        <v>40544</v>
      </c>
      <c r="V380" s="111">
        <f t="shared" ca="1" si="50"/>
        <v>5.0378947368421044E-2</v>
      </c>
      <c r="W380" s="111" t="s">
        <v>5</v>
      </c>
      <c r="X380" s="111">
        <f t="shared" ca="1" si="51"/>
        <v>5.5242105263157898E-2</v>
      </c>
      <c r="Y380" s="111">
        <f t="shared" ca="1" si="52"/>
        <v>6.0878947368421046E-2</v>
      </c>
      <c r="Z380" s="111" t="s">
        <v>5</v>
      </c>
      <c r="AC380" s="113">
        <f t="shared" si="45"/>
        <v>40544</v>
      </c>
      <c r="AD380" s="112">
        <f t="shared" ca="1" si="36"/>
        <v>1.0484210526315797E-2</v>
      </c>
      <c r="AE380" s="112">
        <f t="shared" ca="1" si="37"/>
        <v>1.5384210526315792E-2</v>
      </c>
    </row>
    <row r="381" spans="1:31" x14ac:dyDescent="0.25">
      <c r="A381">
        <f t="shared" si="38"/>
        <v>2011</v>
      </c>
      <c r="B381" s="102">
        <v>40575</v>
      </c>
      <c r="C381" s="101">
        <v>4.6500000000000004</v>
      </c>
      <c r="D381" s="108">
        <f t="shared" si="39"/>
        <v>4.6500000000000007E-2</v>
      </c>
      <c r="G381">
        <f t="shared" si="40"/>
        <v>2011</v>
      </c>
      <c r="H381" s="102">
        <v>40575</v>
      </c>
      <c r="I381" s="101">
        <v>4.42</v>
      </c>
      <c r="J381" s="108">
        <f t="shared" si="41"/>
        <v>4.4199999999999996E-2</v>
      </c>
      <c r="L381">
        <f t="shared" si="42"/>
        <v>2011</v>
      </c>
      <c r="M381" s="102">
        <v>40575</v>
      </c>
      <c r="N381" t="s">
        <v>71</v>
      </c>
      <c r="O381" s="111">
        <f t="shared" ca="1" si="46"/>
        <v>5.4137500000000005E-2</v>
      </c>
      <c r="P381" s="111">
        <f t="shared" ca="1" si="47"/>
        <v>5.6706250000000007E-2</v>
      </c>
      <c r="Q381" s="111">
        <f t="shared" ca="1" si="48"/>
        <v>6.094999999999999E-2</v>
      </c>
      <c r="R381" s="111">
        <f t="shared" ca="1" si="49"/>
        <v>5.7275E-2</v>
      </c>
      <c r="S381" s="111"/>
      <c r="T381">
        <f t="shared" si="43"/>
        <v>2011</v>
      </c>
      <c r="U381" s="102">
        <f t="shared" si="44"/>
        <v>40575</v>
      </c>
      <c r="V381" s="111">
        <f t="shared" ca="1" si="50"/>
        <v>5.2212499999999995E-2</v>
      </c>
      <c r="W381" s="111" t="s">
        <v>5</v>
      </c>
      <c r="X381" s="111">
        <f t="shared" ca="1" si="51"/>
        <v>5.6318749999999994E-2</v>
      </c>
      <c r="Y381" s="111">
        <f t="shared" ca="1" si="52"/>
        <v>6.1399999999999996E-2</v>
      </c>
      <c r="Z381" s="111" t="s">
        <v>5</v>
      </c>
      <c r="AC381" s="113">
        <f t="shared" si="45"/>
        <v>40575</v>
      </c>
      <c r="AD381" s="112">
        <f t="shared" ca="1" si="36"/>
        <v>1.020625E-2</v>
      </c>
      <c r="AE381" s="112">
        <f t="shared" ca="1" si="37"/>
        <v>1.4449999999999984E-2</v>
      </c>
    </row>
    <row r="382" spans="1:31" x14ac:dyDescent="0.25">
      <c r="A382">
        <f t="shared" si="38"/>
        <v>2011</v>
      </c>
      <c r="B382" s="102">
        <v>40603</v>
      </c>
      <c r="C382" s="101">
        <v>4.51</v>
      </c>
      <c r="D382" s="108">
        <f t="shared" si="39"/>
        <v>4.5100000000000001E-2</v>
      </c>
      <c r="G382">
        <f t="shared" si="40"/>
        <v>2011</v>
      </c>
      <c r="H382" s="102">
        <v>40603</v>
      </c>
      <c r="I382" s="101">
        <v>4.2699999999999996</v>
      </c>
      <c r="J382" s="108">
        <f t="shared" si="41"/>
        <v>4.2699999999999995E-2</v>
      </c>
      <c r="L382">
        <f t="shared" si="42"/>
        <v>2011</v>
      </c>
      <c r="M382" s="102">
        <v>40603</v>
      </c>
      <c r="N382" t="s">
        <v>71</v>
      </c>
      <c r="O382" s="111">
        <f t="shared" ca="1" si="46"/>
        <v>5.333809523809524E-2</v>
      </c>
      <c r="P382" s="111">
        <f t="shared" ca="1" si="47"/>
        <v>5.56809523809524E-2</v>
      </c>
      <c r="Q382" s="111">
        <f t="shared" ca="1" si="48"/>
        <v>5.9752380952380967E-2</v>
      </c>
      <c r="R382" s="111">
        <f t="shared" ca="1" si="49"/>
        <v>5.6261904761904763E-2</v>
      </c>
      <c r="S382" s="111"/>
      <c r="T382">
        <f t="shared" si="43"/>
        <v>2011</v>
      </c>
      <c r="U382" s="102">
        <f t="shared" si="44"/>
        <v>40603</v>
      </c>
      <c r="V382" s="111">
        <f t="shared" ca="1" si="50"/>
        <v>5.1338095238095238E-2</v>
      </c>
      <c r="W382" s="111" t="s">
        <v>5</v>
      </c>
      <c r="X382" s="111">
        <f t="shared" ca="1" si="51"/>
        <v>5.5271428571428576E-2</v>
      </c>
      <c r="Y382" s="111">
        <f t="shared" ca="1" si="52"/>
        <v>6.0390476190476182E-2</v>
      </c>
      <c r="Z382" s="111" t="s">
        <v>5</v>
      </c>
      <c r="AC382" s="113">
        <f t="shared" si="45"/>
        <v>40603</v>
      </c>
      <c r="AD382" s="112">
        <f t="shared" ca="1" si="36"/>
        <v>1.0580952380952399E-2</v>
      </c>
      <c r="AE382" s="112">
        <f t="shared" ca="1" si="37"/>
        <v>1.4652380952380965E-2</v>
      </c>
    </row>
    <row r="383" spans="1:31" x14ac:dyDescent="0.25">
      <c r="A383">
        <f t="shared" si="38"/>
        <v>2011</v>
      </c>
      <c r="B383" s="102">
        <v>40634</v>
      </c>
      <c r="C383" s="101">
        <v>4.5</v>
      </c>
      <c r="D383" s="108">
        <f t="shared" si="39"/>
        <v>4.4999999999999998E-2</v>
      </c>
      <c r="G383">
        <f t="shared" si="40"/>
        <v>2011</v>
      </c>
      <c r="H383" s="102">
        <v>40634</v>
      </c>
      <c r="I383" s="101">
        <v>4.28</v>
      </c>
      <c r="J383" s="108">
        <f t="shared" si="41"/>
        <v>4.2800000000000005E-2</v>
      </c>
      <c r="L383">
        <f t="shared" si="42"/>
        <v>2011</v>
      </c>
      <c r="M383" s="102">
        <v>40634</v>
      </c>
      <c r="N383" t="s">
        <v>71</v>
      </c>
      <c r="O383" s="111">
        <f t="shared" ca="1" si="46"/>
        <v>5.322777777777777E-2</v>
      </c>
      <c r="P383" s="111">
        <f t="shared" ca="1" si="47"/>
        <v>5.552222222222223E-2</v>
      </c>
      <c r="Q383" s="111">
        <f t="shared" ca="1" si="48"/>
        <v>5.9805555555555556E-2</v>
      </c>
      <c r="R383" s="111">
        <f t="shared" ca="1" si="49"/>
        <v>5.6194444444444436E-2</v>
      </c>
      <c r="S383" s="111"/>
      <c r="T383">
        <f t="shared" si="43"/>
        <v>2011</v>
      </c>
      <c r="U383" s="102">
        <f t="shared" si="44"/>
        <v>40634</v>
      </c>
      <c r="V383" s="111">
        <f t="shared" ca="1" si="50"/>
        <v>5.1572222222222214E-2</v>
      </c>
      <c r="W383" s="111" t="s">
        <v>5</v>
      </c>
      <c r="X383" s="111">
        <f t="shared" ca="1" si="51"/>
        <v>5.5199999999999992E-2</v>
      </c>
      <c r="Y383" s="111">
        <f t="shared" ca="1" si="52"/>
        <v>6.0233333333333326E-2</v>
      </c>
      <c r="Z383" s="111" t="s">
        <v>5</v>
      </c>
      <c r="AC383" s="113">
        <f t="shared" si="45"/>
        <v>40634</v>
      </c>
      <c r="AD383" s="112">
        <f t="shared" ca="1" si="36"/>
        <v>1.0522222222222231E-2</v>
      </c>
      <c r="AE383" s="112">
        <f t="shared" ca="1" si="37"/>
        <v>1.4805555555555558E-2</v>
      </c>
    </row>
    <row r="384" spans="1:31" x14ac:dyDescent="0.25">
      <c r="A384">
        <f t="shared" si="38"/>
        <v>2011</v>
      </c>
      <c r="B384" s="102">
        <v>40664</v>
      </c>
      <c r="C384" s="101">
        <v>4.29</v>
      </c>
      <c r="D384" s="108">
        <f t="shared" si="39"/>
        <v>4.2900000000000001E-2</v>
      </c>
      <c r="G384">
        <f t="shared" si="40"/>
        <v>2011</v>
      </c>
      <c r="H384" s="102">
        <v>40664</v>
      </c>
      <c r="I384" s="101">
        <v>4.01</v>
      </c>
      <c r="J384" s="108">
        <f t="shared" si="41"/>
        <v>4.0099999999999997E-2</v>
      </c>
      <c r="L384">
        <f t="shared" si="42"/>
        <v>2011</v>
      </c>
      <c r="M384" s="102">
        <v>40664</v>
      </c>
      <c r="N384" t="s">
        <v>71</v>
      </c>
      <c r="O384" s="111">
        <f t="shared" ca="1" si="46"/>
        <v>5.0749999999999997E-2</v>
      </c>
      <c r="P384" s="111">
        <f t="shared" ca="1" si="47"/>
        <v>5.3161111111111124E-2</v>
      </c>
      <c r="Q384" s="111">
        <f t="shared" ca="1" si="48"/>
        <v>5.737222222222222E-2</v>
      </c>
      <c r="R384" s="111">
        <f t="shared" ca="1" si="49"/>
        <v>5.3755555555555556E-2</v>
      </c>
      <c r="S384" s="111"/>
      <c r="T384">
        <f t="shared" si="43"/>
        <v>2011</v>
      </c>
      <c r="U384" s="102">
        <f t="shared" si="44"/>
        <v>40664</v>
      </c>
      <c r="V384" s="111">
        <f t="shared" ca="1" si="50"/>
        <v>4.9577777777777769E-2</v>
      </c>
      <c r="W384" s="111" t="s">
        <v>5</v>
      </c>
      <c r="X384" s="111">
        <f t="shared" ca="1" si="51"/>
        <v>5.2894444444444431E-2</v>
      </c>
      <c r="Y384" s="111">
        <f t="shared" ca="1" si="52"/>
        <v>5.7766666666666668E-2</v>
      </c>
      <c r="Z384" s="111" t="s">
        <v>5</v>
      </c>
      <c r="AC384" s="113">
        <f t="shared" si="45"/>
        <v>40664</v>
      </c>
      <c r="AD384" s="112">
        <f t="shared" ca="1" si="36"/>
        <v>1.0261111111111124E-2</v>
      </c>
      <c r="AE384" s="112">
        <f t="shared" ca="1" si="37"/>
        <v>1.447222222222222E-2</v>
      </c>
    </row>
    <row r="385" spans="1:31" x14ac:dyDescent="0.25">
      <c r="A385">
        <f t="shared" si="38"/>
        <v>2011</v>
      </c>
      <c r="B385" s="102">
        <v>40695</v>
      </c>
      <c r="C385" s="101">
        <v>4.2300000000000004</v>
      </c>
      <c r="D385" s="108">
        <f t="shared" si="39"/>
        <v>4.2300000000000004E-2</v>
      </c>
      <c r="G385">
        <f t="shared" si="40"/>
        <v>2011</v>
      </c>
      <c r="H385" s="102">
        <v>40695</v>
      </c>
      <c r="I385" s="101">
        <v>3.91</v>
      </c>
      <c r="J385" s="108">
        <f t="shared" si="41"/>
        <v>3.9100000000000003E-2</v>
      </c>
      <c r="L385">
        <f t="shared" si="42"/>
        <v>2011</v>
      </c>
      <c r="M385" s="102">
        <v>40695</v>
      </c>
      <c r="N385" t="s">
        <v>71</v>
      </c>
      <c r="O385" s="111">
        <f t="shared" ca="1" si="46"/>
        <v>5.0370000000000012E-2</v>
      </c>
      <c r="P385" s="111">
        <f t="shared" ca="1" si="47"/>
        <v>5.2560000000000009E-2</v>
      </c>
      <c r="Q385" s="111">
        <f t="shared" ca="1" si="48"/>
        <v>5.6660000000000009E-2</v>
      </c>
      <c r="R385" s="111">
        <f t="shared" ca="1" si="49"/>
        <v>5.3190000000000001E-2</v>
      </c>
      <c r="S385" s="111"/>
      <c r="T385">
        <f t="shared" si="43"/>
        <v>2011</v>
      </c>
      <c r="U385" s="102">
        <f t="shared" si="44"/>
        <v>40695</v>
      </c>
      <c r="V385" s="111">
        <f t="shared" ca="1" si="50"/>
        <v>4.9820000000000003E-2</v>
      </c>
      <c r="W385" s="111" t="s">
        <v>5</v>
      </c>
      <c r="X385" s="111">
        <f t="shared" ca="1" si="51"/>
        <v>5.254000000000001E-2</v>
      </c>
      <c r="Y385" s="111">
        <f t="shared" ca="1" si="52"/>
        <v>5.7439999999999991E-2</v>
      </c>
      <c r="Z385" s="111" t="s">
        <v>5</v>
      </c>
      <c r="AC385" s="113">
        <f t="shared" ref="AC385:AC416" si="53">U385</f>
        <v>40695</v>
      </c>
      <c r="AD385" s="112">
        <f t="shared" ref="AD385:AD448" ca="1" si="54">P385-D385</f>
        <v>1.0260000000000005E-2</v>
      </c>
      <c r="AE385" s="112">
        <f t="shared" ref="AE385:AE448" ca="1" si="55">Q385-D385</f>
        <v>1.4360000000000005E-2</v>
      </c>
    </row>
    <row r="386" spans="1:31" x14ac:dyDescent="0.25">
      <c r="A386">
        <f t="shared" si="38"/>
        <v>2011</v>
      </c>
      <c r="B386" s="102">
        <v>40725</v>
      </c>
      <c r="C386" s="101">
        <v>4.2699999999999996</v>
      </c>
      <c r="D386" s="108">
        <f t="shared" si="39"/>
        <v>4.2699999999999995E-2</v>
      </c>
      <c r="G386">
        <f t="shared" si="40"/>
        <v>2011</v>
      </c>
      <c r="H386" s="102">
        <v>40725</v>
      </c>
      <c r="I386" s="101">
        <v>3.95</v>
      </c>
      <c r="J386" s="108">
        <f t="shared" si="41"/>
        <v>3.95E-2</v>
      </c>
      <c r="L386">
        <f t="shared" si="42"/>
        <v>2011</v>
      </c>
      <c r="M386" s="102">
        <v>40725</v>
      </c>
      <c r="N386" t="s">
        <v>71</v>
      </c>
      <c r="O386" s="111">
        <f t="shared" ca="1" si="46"/>
        <v>5.0488888888888889E-2</v>
      </c>
      <c r="P386" s="111">
        <f t="shared" ca="1" si="47"/>
        <v>5.2594444444444451E-2</v>
      </c>
      <c r="Q386" s="111">
        <f t="shared" ca="1" si="48"/>
        <v>5.6944444444444436E-2</v>
      </c>
      <c r="R386" s="111">
        <f t="shared" ca="1" si="49"/>
        <v>5.333333333333333E-2</v>
      </c>
      <c r="S386" s="111"/>
      <c r="T386">
        <f t="shared" si="43"/>
        <v>2011</v>
      </c>
      <c r="U386" s="102">
        <f t="shared" si="44"/>
        <v>40725</v>
      </c>
      <c r="V386" s="111">
        <f t="shared" ca="1" si="50"/>
        <v>4.9205555555555551E-2</v>
      </c>
      <c r="W386" s="111" t="s">
        <v>5</v>
      </c>
      <c r="X386" s="111">
        <f t="shared" ca="1" si="51"/>
        <v>5.2566666666666678E-2</v>
      </c>
      <c r="Y386" s="111">
        <f t="shared" ca="1" si="52"/>
        <v>5.7544444444444433E-2</v>
      </c>
      <c r="Z386" s="111" t="s">
        <v>5</v>
      </c>
      <c r="AC386" s="113">
        <f t="shared" si="53"/>
        <v>40725</v>
      </c>
      <c r="AD386" s="112">
        <f t="shared" ca="1" si="54"/>
        <v>9.8944444444444557E-3</v>
      </c>
      <c r="AE386" s="112">
        <f t="shared" ca="1" si="55"/>
        <v>1.4244444444444442E-2</v>
      </c>
    </row>
    <row r="387" spans="1:31" x14ac:dyDescent="0.25">
      <c r="A387">
        <f t="shared" si="38"/>
        <v>2011</v>
      </c>
      <c r="B387" s="102">
        <v>40756</v>
      </c>
      <c r="C387" s="101">
        <v>3.65</v>
      </c>
      <c r="D387" s="108">
        <f t="shared" si="39"/>
        <v>3.6499999999999998E-2</v>
      </c>
      <c r="G387">
        <f t="shared" si="40"/>
        <v>2011</v>
      </c>
      <c r="H387" s="102">
        <v>40756</v>
      </c>
      <c r="I387" s="101">
        <v>3.24</v>
      </c>
      <c r="J387" s="108">
        <f t="shared" si="41"/>
        <v>3.2400000000000005E-2</v>
      </c>
      <c r="L387">
        <f t="shared" si="42"/>
        <v>2011</v>
      </c>
      <c r="M387" s="102">
        <v>40756</v>
      </c>
      <c r="N387" t="s">
        <v>71</v>
      </c>
      <c r="O387" s="111">
        <f t="shared" ca="1" si="46"/>
        <v>4.4395652173913037E-2</v>
      </c>
      <c r="P387" s="111">
        <f t="shared" ca="1" si="47"/>
        <v>4.6891304347826089E-2</v>
      </c>
      <c r="Q387" s="111">
        <f t="shared" ca="1" si="48"/>
        <v>5.2239130434782607E-2</v>
      </c>
      <c r="R387" s="111">
        <f t="shared" ca="1" si="49"/>
        <v>4.7839130434782613E-2</v>
      </c>
      <c r="S387" s="111"/>
      <c r="T387">
        <f t="shared" si="43"/>
        <v>2011</v>
      </c>
      <c r="U387" s="102">
        <f t="shared" si="44"/>
        <v>40756</v>
      </c>
      <c r="V387" s="111">
        <f t="shared" ca="1" si="50"/>
        <v>4.3656521739130413E-2</v>
      </c>
      <c r="W387" s="111" t="s">
        <v>5</v>
      </c>
      <c r="X387" s="111">
        <f t="shared" ca="1" si="51"/>
        <v>4.7439130434782609E-2</v>
      </c>
      <c r="Y387" s="111">
        <f t="shared" ca="1" si="52"/>
        <v>5.3617391304347818E-2</v>
      </c>
      <c r="Z387" s="111" t="s">
        <v>5</v>
      </c>
      <c r="AC387" s="113">
        <f t="shared" si="53"/>
        <v>40756</v>
      </c>
      <c r="AD387" s="112">
        <f t="shared" ca="1" si="54"/>
        <v>1.0391304347826091E-2</v>
      </c>
      <c r="AE387" s="112">
        <f t="shared" ca="1" si="55"/>
        <v>1.573913043478261E-2</v>
      </c>
    </row>
    <row r="388" spans="1:31" x14ac:dyDescent="0.25">
      <c r="A388">
        <f t="shared" si="38"/>
        <v>2011</v>
      </c>
      <c r="B388" s="102">
        <v>40787</v>
      </c>
      <c r="C388" s="101">
        <v>3.18</v>
      </c>
      <c r="D388" s="108">
        <f t="shared" si="39"/>
        <v>3.1800000000000002E-2</v>
      </c>
      <c r="G388">
        <f t="shared" si="40"/>
        <v>2011</v>
      </c>
      <c r="H388" s="102">
        <v>40787</v>
      </c>
      <c r="I388" s="101">
        <v>2.83</v>
      </c>
      <c r="J388" s="108">
        <f t="shared" si="41"/>
        <v>2.8300000000000002E-2</v>
      </c>
      <c r="L388">
        <f t="shared" si="42"/>
        <v>2011</v>
      </c>
      <c r="M388" s="102">
        <v>40787</v>
      </c>
      <c r="N388" t="s">
        <v>71</v>
      </c>
      <c r="O388" s="111">
        <f t="shared" ca="1" si="46"/>
        <v>4.241176470588235E-2</v>
      </c>
      <c r="P388" s="111">
        <f t="shared" ca="1" si="47"/>
        <v>4.4835294117647057E-2</v>
      </c>
      <c r="Q388" s="111">
        <f t="shared" ca="1" si="48"/>
        <v>5.10764705882353E-2</v>
      </c>
      <c r="R388" s="111">
        <f t="shared" ca="1" si="49"/>
        <v>4.6117647058823534E-2</v>
      </c>
      <c r="S388" s="111"/>
      <c r="T388">
        <f t="shared" si="43"/>
        <v>2011</v>
      </c>
      <c r="U388" s="102">
        <f t="shared" si="44"/>
        <v>40787</v>
      </c>
      <c r="V388" s="111">
        <f t="shared" ca="1" si="50"/>
        <v>4.0917647058823531E-2</v>
      </c>
      <c r="W388" s="111" t="s">
        <v>5</v>
      </c>
      <c r="X388" s="111">
        <f t="shared" ca="1" si="51"/>
        <v>4.5429411764705892E-2</v>
      </c>
      <c r="Y388" s="111">
        <f t="shared" ca="1" si="52"/>
        <v>5.2676470588235283E-2</v>
      </c>
      <c r="Z388" s="111" t="s">
        <v>5</v>
      </c>
      <c r="AC388" s="113">
        <f t="shared" si="53"/>
        <v>40787</v>
      </c>
      <c r="AD388" s="112">
        <f t="shared" ca="1" si="54"/>
        <v>1.3035294117647055E-2</v>
      </c>
      <c r="AE388" s="112">
        <f t="shared" ca="1" si="55"/>
        <v>1.9276470588235298E-2</v>
      </c>
    </row>
    <row r="389" spans="1:31" x14ac:dyDescent="0.25">
      <c r="A389">
        <f t="shared" si="38"/>
        <v>2011</v>
      </c>
      <c r="B389" s="102">
        <v>40817</v>
      </c>
      <c r="C389" s="101">
        <v>3.13</v>
      </c>
      <c r="D389" s="108">
        <f t="shared" si="39"/>
        <v>3.1300000000000001E-2</v>
      </c>
      <c r="G389">
        <f t="shared" si="40"/>
        <v>2011</v>
      </c>
      <c r="H389" s="102">
        <v>40817</v>
      </c>
      <c r="I389" s="101">
        <v>2.87</v>
      </c>
      <c r="J389" s="108">
        <f t="shared" si="41"/>
        <v>2.87E-2</v>
      </c>
      <c r="L389">
        <f t="shared" si="42"/>
        <v>2011</v>
      </c>
      <c r="M389" s="102">
        <v>40817</v>
      </c>
      <c r="N389" t="s">
        <v>71</v>
      </c>
      <c r="O389" s="111">
        <f t="shared" ca="1" si="46"/>
        <v>4.2182352941176463E-2</v>
      </c>
      <c r="P389" s="111">
        <f t="shared" ca="1" si="47"/>
        <v>4.5176470588235297E-2</v>
      </c>
      <c r="Q389" s="111">
        <f t="shared" ca="1" si="48"/>
        <v>5.2482352941176473E-2</v>
      </c>
      <c r="R389" s="111">
        <f t="shared" ca="1" si="49"/>
        <v>4.6611764705882353E-2</v>
      </c>
      <c r="S389" s="111"/>
      <c r="T389">
        <f t="shared" si="43"/>
        <v>2011</v>
      </c>
      <c r="U389" s="102">
        <f t="shared" si="44"/>
        <v>40817</v>
      </c>
      <c r="V389" s="111">
        <f t="shared" ca="1" si="50"/>
        <v>3.9852941176470584E-2</v>
      </c>
      <c r="W389" s="111" t="s">
        <v>5</v>
      </c>
      <c r="X389" s="111">
        <f t="shared" ca="1" si="51"/>
        <v>4.5447058823529417E-2</v>
      </c>
      <c r="Y389" s="111">
        <f t="shared" ca="1" si="52"/>
        <v>5.3829411764705883E-2</v>
      </c>
      <c r="Z389" s="111" t="s">
        <v>5</v>
      </c>
      <c r="AC389" s="113">
        <f t="shared" si="53"/>
        <v>40817</v>
      </c>
      <c r="AD389" s="112">
        <f t="shared" ca="1" si="54"/>
        <v>1.3876470588235296E-2</v>
      </c>
      <c r="AE389" s="112">
        <f t="shared" ca="1" si="55"/>
        <v>2.1182352941176472E-2</v>
      </c>
    </row>
    <row r="390" spans="1:31" x14ac:dyDescent="0.25">
      <c r="A390">
        <f t="shared" si="38"/>
        <v>2011</v>
      </c>
      <c r="B390" s="102">
        <v>40848</v>
      </c>
      <c r="C390" s="101">
        <v>3.02</v>
      </c>
      <c r="D390" s="108">
        <f t="shared" si="39"/>
        <v>3.0200000000000001E-2</v>
      </c>
      <c r="G390">
        <f t="shared" si="40"/>
        <v>2011</v>
      </c>
      <c r="H390" s="102">
        <v>40848</v>
      </c>
      <c r="I390" s="101">
        <v>2.72</v>
      </c>
      <c r="J390" s="108">
        <f t="shared" si="41"/>
        <v>2.7200000000000002E-2</v>
      </c>
      <c r="L390">
        <f t="shared" si="42"/>
        <v>2011</v>
      </c>
      <c r="M390" s="102">
        <v>40848</v>
      </c>
      <c r="N390" t="s">
        <v>71</v>
      </c>
      <c r="O390" s="111">
        <f t="shared" ca="1" si="46"/>
        <v>3.9233333333333335E-2</v>
      </c>
      <c r="P390" s="111">
        <f t="shared" ca="1" si="47"/>
        <v>4.2533333333333333E-2</v>
      </c>
      <c r="Q390" s="111">
        <f t="shared" ca="1" si="48"/>
        <v>4.9374999999999995E-2</v>
      </c>
      <c r="R390" s="111">
        <f t="shared" ca="1" si="49"/>
        <v>4.370000000000001E-2</v>
      </c>
      <c r="S390" s="111"/>
      <c r="T390">
        <f t="shared" si="43"/>
        <v>2011</v>
      </c>
      <c r="U390" s="102">
        <f t="shared" si="44"/>
        <v>40848</v>
      </c>
      <c r="V390" s="111">
        <f t="shared" ca="1" si="50"/>
        <v>3.8958333333333331E-2</v>
      </c>
      <c r="W390" s="111" t="s">
        <v>5</v>
      </c>
      <c r="X390" s="111">
        <f t="shared" ca="1" si="51"/>
        <v>4.3641666666666662E-2</v>
      </c>
      <c r="Y390" s="111">
        <f t="shared" ca="1" si="52"/>
        <v>5.1675000000000006E-2</v>
      </c>
      <c r="Z390" s="111" t="s">
        <v>5</v>
      </c>
      <c r="AC390" s="113">
        <f t="shared" si="53"/>
        <v>40848</v>
      </c>
      <c r="AD390" s="112">
        <f t="shared" ca="1" si="54"/>
        <v>1.2333333333333332E-2</v>
      </c>
      <c r="AE390" s="112">
        <f t="shared" ca="1" si="55"/>
        <v>1.9174999999999994E-2</v>
      </c>
    </row>
    <row r="391" spans="1:31" x14ac:dyDescent="0.25">
      <c r="A391">
        <f t="shared" si="38"/>
        <v>2011</v>
      </c>
      <c r="B391" s="102">
        <v>40878</v>
      </c>
      <c r="C391" s="101">
        <v>2.98</v>
      </c>
      <c r="D391" s="108">
        <f t="shared" si="39"/>
        <v>2.98E-2</v>
      </c>
      <c r="G391">
        <f t="shared" si="40"/>
        <v>2011</v>
      </c>
      <c r="H391" s="102">
        <v>40878</v>
      </c>
      <c r="I391" s="101">
        <v>2.67</v>
      </c>
      <c r="J391" s="108">
        <f t="shared" si="41"/>
        <v>2.6699999999999998E-2</v>
      </c>
      <c r="L391">
        <f t="shared" si="42"/>
        <v>2011</v>
      </c>
      <c r="M391" s="102">
        <v>40878</v>
      </c>
      <c r="N391" t="s">
        <v>71</v>
      </c>
      <c r="O391" s="111">
        <f t="shared" ca="1" si="46"/>
        <v>4.0005882352941176E-2</v>
      </c>
      <c r="P391" s="111">
        <f t="shared" ca="1" si="47"/>
        <v>4.3335294117647055E-2</v>
      </c>
      <c r="Q391" s="111">
        <f t="shared" ca="1" si="48"/>
        <v>5.0700000000000009E-2</v>
      </c>
      <c r="R391" s="111">
        <f t="shared" ca="1" si="49"/>
        <v>4.4694117647058822E-2</v>
      </c>
      <c r="S391" s="111"/>
      <c r="T391">
        <f t="shared" si="43"/>
        <v>2011</v>
      </c>
      <c r="U391" s="102">
        <f t="shared" si="44"/>
        <v>40878</v>
      </c>
      <c r="V391" s="111">
        <f t="shared" ca="1" si="50"/>
        <v>3.9299999999999995E-2</v>
      </c>
      <c r="W391" s="111" t="s">
        <v>5</v>
      </c>
      <c r="X391" s="111">
        <f t="shared" ca="1" si="51"/>
        <v>4.3994117647058829E-2</v>
      </c>
      <c r="Y391" s="111">
        <f t="shared" ca="1" si="52"/>
        <v>5.2517647058823523E-2</v>
      </c>
      <c r="Z391" s="111" t="s">
        <v>5</v>
      </c>
      <c r="AC391" s="113">
        <f t="shared" si="53"/>
        <v>40878</v>
      </c>
      <c r="AD391" s="112">
        <f t="shared" ca="1" si="54"/>
        <v>1.3535294117647055E-2</v>
      </c>
      <c r="AE391" s="112">
        <f t="shared" ca="1" si="55"/>
        <v>2.0900000000000009E-2</v>
      </c>
    </row>
    <row r="392" spans="1:31" x14ac:dyDescent="0.25">
      <c r="A392">
        <f t="shared" ref="A392:A455" si="56">YEAR(B392)</f>
        <v>2012</v>
      </c>
      <c r="B392" s="102">
        <v>40909</v>
      </c>
      <c r="C392" s="101">
        <v>3.03</v>
      </c>
      <c r="D392" s="108">
        <f t="shared" ref="D392:D459" si="57">IF(ISNUMBER(C392),C392/100,"")</f>
        <v>3.0299999999999997E-2</v>
      </c>
      <c r="G392">
        <f t="shared" ref="G392:G455" si="58">YEAR(H392)</f>
        <v>2012</v>
      </c>
      <c r="H392" s="102">
        <v>40909</v>
      </c>
      <c r="I392" s="101">
        <v>2.7</v>
      </c>
      <c r="J392" s="108">
        <f t="shared" ref="J392:J456" si="59">IF(ISNUMBER(I392),I392/100,"")</f>
        <v>2.7000000000000003E-2</v>
      </c>
      <c r="L392">
        <f t="shared" ref="L392:L455" si="60">TRUNC(YEAR(M392))</f>
        <v>2012</v>
      </c>
      <c r="M392" s="102">
        <v>40909</v>
      </c>
      <c r="N392" t="s">
        <v>71</v>
      </c>
      <c r="O392" s="111">
        <f t="shared" ca="1" si="46"/>
        <v>4.0241176470588239E-2</v>
      </c>
      <c r="P392" s="111">
        <f t="shared" ca="1" si="47"/>
        <v>4.3335294117647055E-2</v>
      </c>
      <c r="Q392" s="111">
        <f t="shared" ca="1" si="48"/>
        <v>5.0582352941176467E-2</v>
      </c>
      <c r="R392" s="111">
        <f t="shared" ca="1" si="49"/>
        <v>4.4723529411764697E-2</v>
      </c>
      <c r="S392" s="111"/>
      <c r="T392">
        <f t="shared" ref="T392:T455" si="61">L392</f>
        <v>2012</v>
      </c>
      <c r="U392" s="102">
        <f t="shared" ref="U392:U455" si="62">M392</f>
        <v>40909</v>
      </c>
      <c r="V392" s="111">
        <f t="shared" ca="1" si="50"/>
        <v>3.85E-2</v>
      </c>
      <c r="W392" s="111" t="s">
        <v>5</v>
      </c>
      <c r="X392" s="111">
        <f t="shared" ca="1" si="51"/>
        <v>4.3829411764705888E-2</v>
      </c>
      <c r="Y392" s="111">
        <f t="shared" ca="1" si="52"/>
        <v>5.2270588235294124E-2</v>
      </c>
      <c r="Z392" s="111" t="s">
        <v>5</v>
      </c>
      <c r="AC392" s="113">
        <f t="shared" si="53"/>
        <v>40909</v>
      </c>
      <c r="AD392" s="112">
        <f t="shared" ca="1" si="54"/>
        <v>1.3035294117647058E-2</v>
      </c>
      <c r="AE392" s="112">
        <f t="shared" ca="1" si="55"/>
        <v>2.028235294117647E-2</v>
      </c>
    </row>
    <row r="393" spans="1:31" x14ac:dyDescent="0.25">
      <c r="A393">
        <f t="shared" si="56"/>
        <v>2012</v>
      </c>
      <c r="B393" s="102">
        <v>40940</v>
      </c>
      <c r="C393" s="101">
        <v>3.11</v>
      </c>
      <c r="D393" s="108">
        <f t="shared" si="57"/>
        <v>3.1099999999999999E-2</v>
      </c>
      <c r="G393">
        <f t="shared" si="58"/>
        <v>2012</v>
      </c>
      <c r="H393" s="102">
        <v>40940</v>
      </c>
      <c r="I393" s="101">
        <v>2.75</v>
      </c>
      <c r="J393" s="108">
        <f t="shared" si="59"/>
        <v>2.75E-2</v>
      </c>
      <c r="L393">
        <f t="shared" si="60"/>
        <v>2012</v>
      </c>
      <c r="M393" s="102">
        <v>40940</v>
      </c>
      <c r="N393" t="s">
        <v>71</v>
      </c>
      <c r="O393" s="111">
        <f t="shared" ca="1" si="46"/>
        <v>4.0282352941176484E-2</v>
      </c>
      <c r="P393" s="111">
        <f t="shared" ca="1" si="47"/>
        <v>4.3647058823529407E-2</v>
      </c>
      <c r="Q393" s="111">
        <f t="shared" ca="1" si="48"/>
        <v>5.0258823529411766E-2</v>
      </c>
      <c r="R393" s="111">
        <f t="shared" ca="1" si="49"/>
        <v>4.4729411764705879E-2</v>
      </c>
      <c r="S393" s="111"/>
      <c r="T393">
        <f t="shared" si="61"/>
        <v>2012</v>
      </c>
      <c r="U393" s="102">
        <f t="shared" si="62"/>
        <v>40940</v>
      </c>
      <c r="V393" s="111">
        <f t="shared" ca="1" si="50"/>
        <v>3.8517647058823531E-2</v>
      </c>
      <c r="W393" s="111" t="s">
        <v>5</v>
      </c>
      <c r="X393" s="111">
        <f t="shared" ca="1" si="51"/>
        <v>4.3929411764705883E-2</v>
      </c>
      <c r="Y393" s="111">
        <f t="shared" ca="1" si="52"/>
        <v>5.1452941176470597E-2</v>
      </c>
      <c r="Z393" s="111" t="s">
        <v>5</v>
      </c>
      <c r="AC393" s="113">
        <f t="shared" si="53"/>
        <v>40940</v>
      </c>
      <c r="AD393" s="112">
        <f t="shared" ca="1" si="54"/>
        <v>1.2547058823529408E-2</v>
      </c>
      <c r="AE393" s="112">
        <f t="shared" ca="1" si="55"/>
        <v>1.9158823529411766E-2</v>
      </c>
    </row>
    <row r="394" spans="1:31" x14ac:dyDescent="0.25">
      <c r="A394">
        <f t="shared" si="56"/>
        <v>2012</v>
      </c>
      <c r="B394" s="102">
        <v>40969</v>
      </c>
      <c r="C394" s="101">
        <v>3.28</v>
      </c>
      <c r="D394" s="108">
        <f t="shared" si="57"/>
        <v>3.2799999999999996E-2</v>
      </c>
      <c r="G394">
        <f t="shared" si="58"/>
        <v>2012</v>
      </c>
      <c r="H394" s="102">
        <v>40969</v>
      </c>
      <c r="I394" s="101">
        <v>2.94</v>
      </c>
      <c r="J394" s="108">
        <f t="shared" si="59"/>
        <v>2.9399999999999999E-2</v>
      </c>
      <c r="L394">
        <f t="shared" si="60"/>
        <v>2012</v>
      </c>
      <c r="M394" s="102">
        <v>40969</v>
      </c>
      <c r="N394" t="s">
        <v>71</v>
      </c>
      <c r="O394" s="111">
        <f t="shared" ca="1" si="46"/>
        <v>4.1663157894736839E-2</v>
      </c>
      <c r="P394" s="111">
        <f t="shared" ca="1" si="47"/>
        <v>4.4821052631578949E-2</v>
      </c>
      <c r="Q394" s="111">
        <f t="shared" ca="1" si="48"/>
        <v>5.1342105263157904E-2</v>
      </c>
      <c r="R394" s="111">
        <f t="shared" ca="1" si="49"/>
        <v>4.5947368421052633E-2</v>
      </c>
      <c r="S394" s="111"/>
      <c r="T394">
        <f t="shared" si="61"/>
        <v>2012</v>
      </c>
      <c r="U394" s="102">
        <f t="shared" si="62"/>
        <v>40969</v>
      </c>
      <c r="V394" s="111">
        <f t="shared" ca="1" si="50"/>
        <v>3.9905263157894742E-2</v>
      </c>
      <c r="W394" s="111" t="s">
        <v>5</v>
      </c>
      <c r="X394" s="111">
        <f t="shared" ca="1" si="51"/>
        <v>4.5115789473684206E-2</v>
      </c>
      <c r="Y394" s="111">
        <f t="shared" ca="1" si="52"/>
        <v>5.2368421052631585E-2</v>
      </c>
      <c r="Z394" s="111" t="s">
        <v>5</v>
      </c>
      <c r="AC394" s="113">
        <f t="shared" si="53"/>
        <v>40969</v>
      </c>
      <c r="AD394" s="112">
        <f t="shared" ca="1" si="54"/>
        <v>1.2021052631578953E-2</v>
      </c>
      <c r="AE394" s="112">
        <f t="shared" ca="1" si="55"/>
        <v>1.8542105263157908E-2</v>
      </c>
    </row>
    <row r="395" spans="1:31" x14ac:dyDescent="0.25">
      <c r="A395">
        <f t="shared" si="56"/>
        <v>2012</v>
      </c>
      <c r="B395" s="102">
        <v>41000</v>
      </c>
      <c r="C395" s="101">
        <v>3.18</v>
      </c>
      <c r="D395" s="108">
        <f t="shared" si="57"/>
        <v>3.1800000000000002E-2</v>
      </c>
      <c r="G395">
        <f t="shared" si="58"/>
        <v>2012</v>
      </c>
      <c r="H395" s="102">
        <v>41000</v>
      </c>
      <c r="I395" s="101">
        <v>2.82</v>
      </c>
      <c r="J395" s="108">
        <f t="shared" si="59"/>
        <v>2.8199999999999999E-2</v>
      </c>
      <c r="L395">
        <f t="shared" si="60"/>
        <v>2012</v>
      </c>
      <c r="M395" s="102">
        <v>41000</v>
      </c>
      <c r="N395" t="s">
        <v>71</v>
      </c>
      <c r="O395" s="111">
        <f t="shared" ca="1" si="46"/>
        <v>4.0971428571428575E-2</v>
      </c>
      <c r="P395" s="111">
        <f t="shared" ca="1" si="47"/>
        <v>4.3980952380952378E-2</v>
      </c>
      <c r="Q395" s="111">
        <f t="shared" ca="1" si="48"/>
        <v>5.1114285714285702E-2</v>
      </c>
      <c r="R395" s="111">
        <f t="shared" ca="1" si="49"/>
        <v>4.5347619047619046E-2</v>
      </c>
      <c r="S395" s="111"/>
      <c r="T395">
        <f t="shared" si="61"/>
        <v>2012</v>
      </c>
      <c r="U395" s="102">
        <f t="shared" si="62"/>
        <v>41000</v>
      </c>
      <c r="V395" s="111">
        <f t="shared" ca="1" si="50"/>
        <v>3.9614285714285699E-2</v>
      </c>
      <c r="W395" s="111" t="s">
        <v>5</v>
      </c>
      <c r="X395" s="111">
        <f t="shared" ca="1" si="51"/>
        <v>4.4404761904761898E-2</v>
      </c>
      <c r="Y395" s="111">
        <f t="shared" ca="1" si="52"/>
        <v>5.1938095238095242E-2</v>
      </c>
      <c r="Z395" s="111" t="s">
        <v>5</v>
      </c>
      <c r="AC395" s="113">
        <f t="shared" si="53"/>
        <v>41000</v>
      </c>
      <c r="AD395" s="112">
        <f t="shared" ca="1" si="54"/>
        <v>1.2180952380952376E-2</v>
      </c>
      <c r="AE395" s="112">
        <f t="shared" ca="1" si="55"/>
        <v>1.9314285714285701E-2</v>
      </c>
    </row>
    <row r="396" spans="1:31" x14ac:dyDescent="0.25">
      <c r="A396">
        <f t="shared" si="56"/>
        <v>2012</v>
      </c>
      <c r="B396" s="102">
        <v>41030</v>
      </c>
      <c r="C396" s="101">
        <v>2.93</v>
      </c>
      <c r="D396" s="108">
        <f t="shared" si="57"/>
        <v>2.9300000000000003E-2</v>
      </c>
      <c r="G396">
        <f t="shared" si="58"/>
        <v>2012</v>
      </c>
      <c r="H396" s="102">
        <v>41030</v>
      </c>
      <c r="I396" s="101">
        <v>2.5299999999999998</v>
      </c>
      <c r="J396" s="108">
        <f t="shared" si="59"/>
        <v>2.53E-2</v>
      </c>
      <c r="L396">
        <f t="shared" si="60"/>
        <v>2012</v>
      </c>
      <c r="M396" s="102">
        <v>41030</v>
      </c>
      <c r="N396" t="s">
        <v>71</v>
      </c>
      <c r="O396" s="111">
        <f t="shared" ca="1" si="46"/>
        <v>3.9223809523809522E-2</v>
      </c>
      <c r="P396" s="111">
        <f t="shared" ca="1" si="47"/>
        <v>4.2076190476190482E-2</v>
      </c>
      <c r="Q396" s="111">
        <f t="shared" ca="1" si="48"/>
        <v>4.9685714285714291E-2</v>
      </c>
      <c r="R396" s="111">
        <f t="shared" ca="1" si="49"/>
        <v>4.3661904761904763E-2</v>
      </c>
      <c r="S396" s="111"/>
      <c r="T396">
        <f t="shared" si="61"/>
        <v>2012</v>
      </c>
      <c r="U396" s="102">
        <f t="shared" si="62"/>
        <v>41030</v>
      </c>
      <c r="V396" s="111">
        <f t="shared" ca="1" si="50"/>
        <v>3.8071428571428569E-2</v>
      </c>
      <c r="W396" s="111" t="s">
        <v>5</v>
      </c>
      <c r="X396" s="111">
        <f t="shared" ca="1" si="51"/>
        <v>4.2666666666666665E-2</v>
      </c>
      <c r="Y396" s="111">
        <f t="shared" ca="1" si="52"/>
        <v>5.0704761904761912E-2</v>
      </c>
      <c r="Z396" s="111" t="s">
        <v>5</v>
      </c>
      <c r="AC396" s="113">
        <f t="shared" si="53"/>
        <v>41030</v>
      </c>
      <c r="AD396" s="112">
        <f t="shared" ca="1" si="54"/>
        <v>1.2776190476190479E-2</v>
      </c>
      <c r="AE396" s="112">
        <f t="shared" ca="1" si="55"/>
        <v>2.0385714285714288E-2</v>
      </c>
    </row>
    <row r="397" spans="1:31" x14ac:dyDescent="0.25">
      <c r="A397">
        <f t="shared" si="56"/>
        <v>2012</v>
      </c>
      <c r="B397" s="102">
        <v>41061</v>
      </c>
      <c r="C397" s="101">
        <v>2.7</v>
      </c>
      <c r="D397" s="108">
        <f t="shared" si="57"/>
        <v>2.7000000000000003E-2</v>
      </c>
      <c r="G397">
        <f t="shared" si="58"/>
        <v>2012</v>
      </c>
      <c r="H397" s="102">
        <v>41061</v>
      </c>
      <c r="I397" s="101">
        <v>2.31</v>
      </c>
      <c r="J397" s="108">
        <f t="shared" si="59"/>
        <v>2.3099999999999999E-2</v>
      </c>
      <c r="L397">
        <f t="shared" si="60"/>
        <v>2012</v>
      </c>
      <c r="M397" s="102">
        <v>41061</v>
      </c>
      <c r="N397" t="s">
        <v>71</v>
      </c>
      <c r="O397" s="111">
        <f t="shared" ca="1" si="46"/>
        <v>3.7889999999999993E-2</v>
      </c>
      <c r="P397" s="111">
        <f t="shared" ca="1" si="47"/>
        <v>4.0814999999999997E-2</v>
      </c>
      <c r="Q397" s="111">
        <f t="shared" ca="1" si="48"/>
        <v>4.9080000000000013E-2</v>
      </c>
      <c r="R397" s="111">
        <f t="shared" ca="1" si="49"/>
        <v>4.2600000000000006E-2</v>
      </c>
      <c r="S397" s="111"/>
      <c r="T397">
        <f t="shared" si="61"/>
        <v>2012</v>
      </c>
      <c r="U397" s="102">
        <f t="shared" si="62"/>
        <v>41061</v>
      </c>
      <c r="V397" s="111">
        <f t="shared" ca="1" si="50"/>
        <v>3.6400000000000002E-2</v>
      </c>
      <c r="W397" s="111" t="s">
        <v>5</v>
      </c>
      <c r="X397" s="111">
        <f t="shared" ca="1" si="51"/>
        <v>4.1354999999999996E-2</v>
      </c>
      <c r="Y397" s="111">
        <f t="shared" ca="1" si="52"/>
        <v>5.0200000000000002E-2</v>
      </c>
      <c r="Z397" s="111" t="s">
        <v>5</v>
      </c>
      <c r="AC397" s="113">
        <f t="shared" si="53"/>
        <v>41061</v>
      </c>
      <c r="AD397" s="112">
        <f t="shared" ca="1" si="54"/>
        <v>1.3814999999999994E-2</v>
      </c>
      <c r="AE397" s="112">
        <f t="shared" ca="1" si="55"/>
        <v>2.2080000000000009E-2</v>
      </c>
    </row>
    <row r="398" spans="1:31" x14ac:dyDescent="0.25">
      <c r="A398">
        <f t="shared" si="56"/>
        <v>2012</v>
      </c>
      <c r="B398" s="102">
        <v>41091</v>
      </c>
      <c r="C398" s="101">
        <v>2.59</v>
      </c>
      <c r="D398" s="108">
        <f t="shared" si="57"/>
        <v>2.5899999999999999E-2</v>
      </c>
      <c r="G398">
        <f t="shared" si="58"/>
        <v>2012</v>
      </c>
      <c r="H398" s="102">
        <v>41091</v>
      </c>
      <c r="I398" s="101">
        <v>2.2200000000000002</v>
      </c>
      <c r="J398" s="108">
        <f t="shared" si="59"/>
        <v>2.2200000000000001E-2</v>
      </c>
      <c r="L398">
        <f t="shared" si="60"/>
        <v>2012</v>
      </c>
      <c r="M398" s="102">
        <v>41091</v>
      </c>
      <c r="N398" t="s">
        <v>71</v>
      </c>
      <c r="O398" s="111">
        <f t="shared" ca="1" si="46"/>
        <v>3.5910000000000004E-2</v>
      </c>
      <c r="P398" s="111">
        <f t="shared" ca="1" si="47"/>
        <v>3.9345000000000005E-2</v>
      </c>
      <c r="Q398" s="111">
        <f t="shared" ca="1" si="48"/>
        <v>4.8564999999999997E-2</v>
      </c>
      <c r="R398" s="111">
        <f t="shared" ca="1" si="49"/>
        <v>4.1279999999999997E-2</v>
      </c>
      <c r="S398" s="111"/>
      <c r="T398">
        <f t="shared" si="61"/>
        <v>2012</v>
      </c>
      <c r="U398" s="102">
        <f t="shared" si="62"/>
        <v>41091</v>
      </c>
      <c r="V398" s="111">
        <f t="shared" ca="1" si="50"/>
        <v>3.4025E-2</v>
      </c>
      <c r="W398" s="111" t="s">
        <v>5</v>
      </c>
      <c r="X398" s="111">
        <f t="shared" ca="1" si="51"/>
        <v>3.9384999999999996E-2</v>
      </c>
      <c r="Y398" s="111">
        <f t="shared" ca="1" si="52"/>
        <v>4.8779999999999997E-2</v>
      </c>
      <c r="Z398" s="111" t="s">
        <v>5</v>
      </c>
      <c r="AC398" s="113">
        <f t="shared" si="53"/>
        <v>41091</v>
      </c>
      <c r="AD398" s="112">
        <f t="shared" ca="1" si="54"/>
        <v>1.3445000000000006E-2</v>
      </c>
      <c r="AE398" s="112">
        <f t="shared" ca="1" si="55"/>
        <v>2.2664999999999998E-2</v>
      </c>
    </row>
    <row r="399" spans="1:31" x14ac:dyDescent="0.25">
      <c r="A399">
        <f t="shared" si="56"/>
        <v>2012</v>
      </c>
      <c r="B399" s="102">
        <v>41122</v>
      </c>
      <c r="C399" s="101">
        <v>2.77</v>
      </c>
      <c r="D399" s="108">
        <f t="shared" si="57"/>
        <v>2.7699999999999999E-2</v>
      </c>
      <c r="G399">
        <f t="shared" si="58"/>
        <v>2012</v>
      </c>
      <c r="H399" s="102">
        <v>41122</v>
      </c>
      <c r="I399" s="101">
        <v>2.4</v>
      </c>
      <c r="J399" s="108">
        <f t="shared" si="59"/>
        <v>2.4E-2</v>
      </c>
      <c r="L399">
        <f t="shared" si="60"/>
        <v>2012</v>
      </c>
      <c r="M399" s="102">
        <v>41122</v>
      </c>
      <c r="N399" t="s">
        <v>71</v>
      </c>
      <c r="O399" s="111">
        <f t="shared" ca="1" si="46"/>
        <v>4.0219999999999999E-2</v>
      </c>
      <c r="P399" s="111">
        <f t="shared" ca="1" si="47"/>
        <v>4.0010000000000004E-2</v>
      </c>
      <c r="Q399" s="111">
        <f t="shared" ca="1" si="48"/>
        <v>4.5209999999999993E-2</v>
      </c>
      <c r="R399" s="111">
        <f t="shared" ca="1" si="49"/>
        <v>4.1805000000000002E-2</v>
      </c>
      <c r="S399" s="111"/>
      <c r="T399">
        <f t="shared" si="61"/>
        <v>2012</v>
      </c>
      <c r="U399" s="102">
        <f t="shared" si="62"/>
        <v>41122</v>
      </c>
      <c r="V399" s="111">
        <f t="shared" ca="1" si="50"/>
        <v>3.4825000000000002E-2</v>
      </c>
      <c r="W399" s="111" t="s">
        <v>5</v>
      </c>
      <c r="X399" s="111">
        <f t="shared" ca="1" si="51"/>
        <v>3.9974999999999997E-2</v>
      </c>
      <c r="Y399" s="111">
        <f t="shared" ca="1" si="52"/>
        <v>4.9120000000000004E-2</v>
      </c>
      <c r="Z399" s="111" t="s">
        <v>5</v>
      </c>
      <c r="AC399" s="113">
        <f t="shared" si="53"/>
        <v>41122</v>
      </c>
      <c r="AD399" s="112">
        <f t="shared" ca="1" si="54"/>
        <v>1.2310000000000005E-2</v>
      </c>
      <c r="AE399" s="112">
        <f t="shared" ca="1" si="55"/>
        <v>1.7509999999999994E-2</v>
      </c>
    </row>
    <row r="400" spans="1:31" x14ac:dyDescent="0.25">
      <c r="A400">
        <f t="shared" si="56"/>
        <v>2012</v>
      </c>
      <c r="B400" s="102">
        <v>41153</v>
      </c>
      <c r="C400" s="101">
        <v>2.88</v>
      </c>
      <c r="D400" s="108">
        <f t="shared" si="57"/>
        <v>2.8799999999999999E-2</v>
      </c>
      <c r="G400">
        <f t="shared" si="58"/>
        <v>2012</v>
      </c>
      <c r="H400" s="102">
        <v>41153</v>
      </c>
      <c r="I400" s="101">
        <v>2.4900000000000002</v>
      </c>
      <c r="J400" s="108">
        <f t="shared" si="59"/>
        <v>2.4900000000000002E-2</v>
      </c>
      <c r="L400">
        <f t="shared" si="60"/>
        <v>2012</v>
      </c>
      <c r="M400" s="102">
        <v>41153</v>
      </c>
      <c r="N400" t="s">
        <v>71</v>
      </c>
      <c r="O400" s="111">
        <f t="shared" ref="O400:O431" ca="1" si="63">AVERAGEIF(month_yr,$M400,U_Aa)</f>
        <v>3.6783333333333335E-2</v>
      </c>
      <c r="P400" s="111">
        <f t="shared" ref="P400:P431" ca="1" si="64">AVERAGEIF(month_yr,$M400,U_A)</f>
        <v>4.0116666666666662E-2</v>
      </c>
      <c r="Q400" s="111">
        <f t="shared" ref="Q400:Q431" ca="1" si="65">AVERAGEIF(month_yr,$M400,U_Baa)</f>
        <v>4.7955555555555557E-2</v>
      </c>
      <c r="R400" s="111">
        <f t="shared" ref="R400:R431" ca="1" si="66">AVERAGEIF(month_yr,$M400,U_Avg)</f>
        <v>4.161111111111112E-2</v>
      </c>
      <c r="S400" s="111"/>
      <c r="T400">
        <f t="shared" si="61"/>
        <v>2012</v>
      </c>
      <c r="U400" s="102">
        <f t="shared" si="62"/>
        <v>41153</v>
      </c>
      <c r="V400" s="111">
        <f t="shared" ref="V400:V431" ca="1" si="67">AVERAGEIF(month_yr,$U400,C_Aaa)</f>
        <v>3.4749999999999996E-2</v>
      </c>
      <c r="W400" s="111" t="s">
        <v>5</v>
      </c>
      <c r="X400" s="111">
        <f t="shared" ref="X400:X431" ca="1" si="68">AVERAGEIF(month_yr,$U400,C_A)</f>
        <v>4.0038888888888895E-2</v>
      </c>
      <c r="Y400" s="111">
        <f t="shared" ref="Y400:Y431" ca="1" si="69">AVERAGEIF(month_yr,$U400,C_Baa)</f>
        <v>4.831111111111111E-2</v>
      </c>
      <c r="Z400" s="111" t="s">
        <v>5</v>
      </c>
      <c r="AC400" s="113">
        <f t="shared" si="53"/>
        <v>41153</v>
      </c>
      <c r="AD400" s="112">
        <f t="shared" ca="1" si="54"/>
        <v>1.1316666666666662E-2</v>
      </c>
      <c r="AE400" s="112">
        <f t="shared" ca="1" si="55"/>
        <v>1.9155555555555558E-2</v>
      </c>
    </row>
    <row r="401" spans="1:31" x14ac:dyDescent="0.25">
      <c r="A401">
        <f t="shared" si="56"/>
        <v>2012</v>
      </c>
      <c r="B401" s="102">
        <v>41183</v>
      </c>
      <c r="C401" s="101">
        <v>2.9</v>
      </c>
      <c r="D401" s="108">
        <f t="shared" si="57"/>
        <v>2.8999999999999998E-2</v>
      </c>
      <c r="G401">
        <f t="shared" si="58"/>
        <v>2012</v>
      </c>
      <c r="H401" s="102">
        <v>41183</v>
      </c>
      <c r="I401" s="101">
        <v>2.5099999999999998</v>
      </c>
      <c r="J401" s="108">
        <f t="shared" si="59"/>
        <v>2.5099999999999997E-2</v>
      </c>
      <c r="L401">
        <f t="shared" si="60"/>
        <v>2012</v>
      </c>
      <c r="M401" s="102">
        <v>41183</v>
      </c>
      <c r="N401" t="s">
        <v>71</v>
      </c>
      <c r="O401" s="111">
        <f t="shared" ca="1" si="63"/>
        <v>3.6888888888888888E-2</v>
      </c>
      <c r="P401" s="111">
        <f t="shared" ca="1" si="64"/>
        <v>3.9250000000000007E-2</v>
      </c>
      <c r="Q401" s="111">
        <f t="shared" ca="1" si="65"/>
        <v>4.5611111111111116E-2</v>
      </c>
      <c r="R401" s="111">
        <f t="shared" ca="1" si="66"/>
        <v>4.0588888888888883E-2</v>
      </c>
      <c r="S401" s="111"/>
      <c r="T401">
        <f t="shared" si="61"/>
        <v>2012</v>
      </c>
      <c r="U401" s="102">
        <f t="shared" si="62"/>
        <v>41183</v>
      </c>
      <c r="V401" s="111">
        <f t="shared" ca="1" si="67"/>
        <v>3.4694444444444444E-2</v>
      </c>
      <c r="W401" s="111" t="s">
        <v>5</v>
      </c>
      <c r="X401" s="111">
        <f t="shared" ca="1" si="68"/>
        <v>3.9133333333333332E-2</v>
      </c>
      <c r="Y401" s="111">
        <f t="shared" ca="1" si="69"/>
        <v>4.5994444444444449E-2</v>
      </c>
      <c r="Z401" s="111" t="s">
        <v>5</v>
      </c>
      <c r="AC401" s="113">
        <f t="shared" si="53"/>
        <v>41183</v>
      </c>
      <c r="AD401" s="112">
        <f t="shared" ca="1" si="54"/>
        <v>1.0250000000000009E-2</v>
      </c>
      <c r="AE401" s="112">
        <f t="shared" ca="1" si="55"/>
        <v>1.6611111111111118E-2</v>
      </c>
    </row>
    <row r="402" spans="1:31" x14ac:dyDescent="0.25">
      <c r="A402">
        <f t="shared" si="56"/>
        <v>2012</v>
      </c>
      <c r="B402" s="102">
        <v>41214</v>
      </c>
      <c r="C402" s="101">
        <v>2.8</v>
      </c>
      <c r="D402" s="108">
        <f t="shared" si="57"/>
        <v>2.7999999999999997E-2</v>
      </c>
      <c r="G402">
        <f t="shared" si="58"/>
        <v>2012</v>
      </c>
      <c r="H402" s="102">
        <v>41214</v>
      </c>
      <c r="I402" s="101">
        <v>2.39</v>
      </c>
      <c r="J402" s="108">
        <f t="shared" si="59"/>
        <v>2.3900000000000001E-2</v>
      </c>
      <c r="L402">
        <f t="shared" si="60"/>
        <v>2012</v>
      </c>
      <c r="M402" s="102">
        <v>41214</v>
      </c>
      <c r="N402" t="s">
        <v>71</v>
      </c>
      <c r="O402" s="111">
        <f t="shared" ca="1" si="63"/>
        <v>3.5938888888888888E-2</v>
      </c>
      <c r="P402" s="111">
        <f t="shared" ca="1" si="64"/>
        <v>3.8316666666666672E-2</v>
      </c>
      <c r="Q402" s="111">
        <f t="shared" ca="1" si="65"/>
        <v>4.4116666666666658E-2</v>
      </c>
      <c r="R402" s="111">
        <f t="shared" ca="1" si="66"/>
        <v>3.9455555555555563E-2</v>
      </c>
      <c r="S402" s="111"/>
      <c r="T402">
        <f t="shared" si="61"/>
        <v>2012</v>
      </c>
      <c r="U402" s="102">
        <f t="shared" si="62"/>
        <v>41214</v>
      </c>
      <c r="V402" s="111">
        <f t="shared" ca="1" si="67"/>
        <v>3.4961111111111109E-2</v>
      </c>
      <c r="W402" s="111" t="s">
        <v>5</v>
      </c>
      <c r="X402" s="111">
        <f t="shared" ca="1" si="68"/>
        <v>3.8622222222222231E-2</v>
      </c>
      <c r="Y402" s="111">
        <f t="shared" ca="1" si="69"/>
        <v>4.5072222222222208E-2</v>
      </c>
      <c r="Z402" s="111" t="s">
        <v>5</v>
      </c>
      <c r="AC402" s="113">
        <f t="shared" si="53"/>
        <v>41214</v>
      </c>
      <c r="AD402" s="112">
        <f t="shared" ca="1" si="54"/>
        <v>1.0316666666666675E-2</v>
      </c>
      <c r="AE402" s="112">
        <f t="shared" ca="1" si="55"/>
        <v>1.6116666666666661E-2</v>
      </c>
    </row>
    <row r="403" spans="1:31" x14ac:dyDescent="0.25">
      <c r="A403">
        <f t="shared" si="56"/>
        <v>2012</v>
      </c>
      <c r="B403" s="102">
        <v>41244</v>
      </c>
      <c r="C403" s="101">
        <v>2.88</v>
      </c>
      <c r="D403" s="108">
        <f t="shared" si="57"/>
        <v>2.8799999999999999E-2</v>
      </c>
      <c r="G403">
        <f t="shared" si="58"/>
        <v>2012</v>
      </c>
      <c r="H403" s="102">
        <v>41244</v>
      </c>
      <c r="I403" s="101">
        <v>2.4700000000000002</v>
      </c>
      <c r="J403" s="108">
        <f t="shared" si="59"/>
        <v>2.4700000000000003E-2</v>
      </c>
      <c r="L403">
        <f t="shared" si="60"/>
        <v>2012</v>
      </c>
      <c r="M403" s="102">
        <v>41244</v>
      </c>
      <c r="N403" t="s">
        <v>71</v>
      </c>
      <c r="O403" s="111">
        <f t="shared" ca="1" si="63"/>
        <v>3.7494444444444448E-2</v>
      </c>
      <c r="P403" s="111">
        <f t="shared" ca="1" si="64"/>
        <v>3.9988888888888886E-2</v>
      </c>
      <c r="Q403" s="111">
        <f t="shared" ca="1" si="65"/>
        <v>4.5561111111111108E-2</v>
      </c>
      <c r="R403" s="111">
        <f t="shared" ca="1" si="66"/>
        <v>4.1005555555555559E-2</v>
      </c>
      <c r="S403" s="111"/>
      <c r="T403">
        <f t="shared" si="61"/>
        <v>2012</v>
      </c>
      <c r="U403" s="102">
        <f t="shared" si="62"/>
        <v>41244</v>
      </c>
      <c r="V403" s="111">
        <f t="shared" ca="1" si="67"/>
        <v>3.6516666666666669E-2</v>
      </c>
      <c r="W403" s="111" t="s">
        <v>5</v>
      </c>
      <c r="X403" s="111">
        <f t="shared" ca="1" si="68"/>
        <v>3.9788888888888888E-2</v>
      </c>
      <c r="Y403" s="111">
        <f t="shared" ca="1" si="69"/>
        <v>4.6299999999999994E-2</v>
      </c>
      <c r="Z403" s="111" t="s">
        <v>5</v>
      </c>
      <c r="AC403" s="113">
        <f t="shared" si="53"/>
        <v>41244</v>
      </c>
      <c r="AD403" s="112">
        <f t="shared" ca="1" si="54"/>
        <v>1.1188888888888887E-2</v>
      </c>
      <c r="AE403" s="112">
        <f t="shared" ca="1" si="55"/>
        <v>1.6761111111111109E-2</v>
      </c>
    </row>
    <row r="404" spans="1:31" x14ac:dyDescent="0.25">
      <c r="A404">
        <f t="shared" si="56"/>
        <v>2013</v>
      </c>
      <c r="B404" s="102">
        <v>41275</v>
      </c>
      <c r="C404" s="101">
        <v>3.08</v>
      </c>
      <c r="D404" s="108">
        <f t="shared" si="57"/>
        <v>3.0800000000000001E-2</v>
      </c>
      <c r="G404">
        <f t="shared" si="58"/>
        <v>2013</v>
      </c>
      <c r="H404" s="102">
        <v>41275</v>
      </c>
      <c r="I404" s="101">
        <v>2.68</v>
      </c>
      <c r="J404" s="108">
        <f t="shared" si="59"/>
        <v>2.6800000000000001E-2</v>
      </c>
      <c r="L404">
        <f t="shared" si="60"/>
        <v>2013</v>
      </c>
      <c r="M404" s="102">
        <v>41275</v>
      </c>
      <c r="N404" t="s">
        <v>71</v>
      </c>
      <c r="O404" s="111">
        <f t="shared" ca="1" si="63"/>
        <v>3.9023809523809516E-2</v>
      </c>
      <c r="P404" s="111">
        <f t="shared" ca="1" si="64"/>
        <v>4.1476190476190479E-2</v>
      </c>
      <c r="Q404" s="111">
        <f t="shared" ca="1" si="65"/>
        <v>4.6585714285714293E-2</v>
      </c>
      <c r="R404" s="111">
        <f t="shared" ca="1" si="66"/>
        <v>4.235714285714285E-2</v>
      </c>
      <c r="S404" s="111"/>
      <c r="T404">
        <f t="shared" si="61"/>
        <v>2013</v>
      </c>
      <c r="U404" s="102">
        <f t="shared" si="62"/>
        <v>41275</v>
      </c>
      <c r="V404" s="111">
        <f t="shared" ca="1" si="67"/>
        <v>3.7976190476190476E-2</v>
      </c>
      <c r="W404" s="111" t="s">
        <v>5</v>
      </c>
      <c r="X404" s="111">
        <f t="shared" ca="1" si="68"/>
        <v>4.140952380952382E-2</v>
      </c>
      <c r="Y404" s="111">
        <f t="shared" ca="1" si="69"/>
        <v>4.7342857142857152E-2</v>
      </c>
      <c r="Z404" s="111" t="s">
        <v>5</v>
      </c>
      <c r="AC404" s="113">
        <f t="shared" si="53"/>
        <v>41275</v>
      </c>
      <c r="AD404" s="112">
        <f t="shared" ca="1" si="54"/>
        <v>1.0676190476190478E-2</v>
      </c>
      <c r="AE404" s="112">
        <f t="shared" ca="1" si="55"/>
        <v>1.5785714285714292E-2</v>
      </c>
    </row>
    <row r="405" spans="1:31" x14ac:dyDescent="0.25">
      <c r="A405">
        <f t="shared" si="56"/>
        <v>2013</v>
      </c>
      <c r="B405" s="102">
        <v>41306</v>
      </c>
      <c r="C405" s="101">
        <v>3.17</v>
      </c>
      <c r="D405" s="108">
        <f t="shared" si="57"/>
        <v>3.1699999999999999E-2</v>
      </c>
      <c r="G405">
        <f t="shared" si="58"/>
        <v>2013</v>
      </c>
      <c r="H405" s="102">
        <v>41306</v>
      </c>
      <c r="I405" s="101">
        <v>2.78</v>
      </c>
      <c r="J405" s="108">
        <f t="shared" si="59"/>
        <v>2.7799999999999998E-2</v>
      </c>
      <c r="L405">
        <f t="shared" si="60"/>
        <v>2013</v>
      </c>
      <c r="M405" s="102">
        <v>41306</v>
      </c>
      <c r="N405" t="s">
        <v>71</v>
      </c>
      <c r="O405" s="111">
        <f t="shared" ca="1" si="63"/>
        <v>3.9473684210526307E-2</v>
      </c>
      <c r="P405" s="111">
        <f t="shared" ca="1" si="64"/>
        <v>4.1847368421052633E-2</v>
      </c>
      <c r="Q405" s="111">
        <f t="shared" ca="1" si="65"/>
        <v>4.7447368421052627E-2</v>
      </c>
      <c r="R405" s="111">
        <f t="shared" ca="1" si="66"/>
        <v>4.2936842105263155E-2</v>
      </c>
      <c r="S405" s="111"/>
      <c r="T405">
        <f t="shared" si="61"/>
        <v>2013</v>
      </c>
      <c r="U405" s="102">
        <f t="shared" si="62"/>
        <v>41306</v>
      </c>
      <c r="V405" s="111">
        <f t="shared" ca="1" si="67"/>
        <v>3.8968421052631583E-2</v>
      </c>
      <c r="W405" s="111" t="s">
        <v>5</v>
      </c>
      <c r="X405" s="111">
        <f t="shared" ca="1" si="68"/>
        <v>4.1942105263157899E-2</v>
      </c>
      <c r="Y405" s="111">
        <f t="shared" ca="1" si="69"/>
        <v>4.8468421052631577E-2</v>
      </c>
      <c r="Z405" s="111" t="s">
        <v>5</v>
      </c>
      <c r="AC405" s="113">
        <f t="shared" si="53"/>
        <v>41306</v>
      </c>
      <c r="AD405" s="112">
        <f t="shared" ca="1" si="54"/>
        <v>1.0147368421052634E-2</v>
      </c>
      <c r="AE405" s="112">
        <f t="shared" ca="1" si="55"/>
        <v>1.5747368421052628E-2</v>
      </c>
    </row>
    <row r="406" spans="1:31" x14ac:dyDescent="0.25">
      <c r="A406">
        <f t="shared" si="56"/>
        <v>2013</v>
      </c>
      <c r="B406" s="102">
        <v>41334</v>
      </c>
      <c r="C406" s="101">
        <v>3.16</v>
      </c>
      <c r="D406" s="108">
        <f t="shared" si="57"/>
        <v>3.1600000000000003E-2</v>
      </c>
      <c r="G406">
        <f t="shared" si="58"/>
        <v>2013</v>
      </c>
      <c r="H406" s="102">
        <v>41334</v>
      </c>
      <c r="I406" s="101">
        <v>2.78</v>
      </c>
      <c r="J406" s="108">
        <f t="shared" si="59"/>
        <v>2.7799999999999998E-2</v>
      </c>
      <c r="L406">
        <f t="shared" si="60"/>
        <v>2013</v>
      </c>
      <c r="M406" s="102">
        <v>41334</v>
      </c>
      <c r="N406" t="s">
        <v>71</v>
      </c>
      <c r="O406" s="111">
        <f t="shared" ca="1" si="63"/>
        <v>3.9521052631578943E-2</v>
      </c>
      <c r="P406" s="111">
        <f t="shared" ca="1" si="64"/>
        <v>4.2005263157894733E-2</v>
      </c>
      <c r="Q406" s="111">
        <f t="shared" ca="1" si="65"/>
        <v>4.7205263157894729E-2</v>
      </c>
      <c r="R406" s="111">
        <f t="shared" ca="1" si="66"/>
        <v>4.2915789473684206E-2</v>
      </c>
      <c r="S406" s="111"/>
      <c r="T406">
        <f t="shared" si="61"/>
        <v>2013</v>
      </c>
      <c r="U406" s="102">
        <f t="shared" si="62"/>
        <v>41334</v>
      </c>
      <c r="V406" s="111">
        <f t="shared" ca="1" si="67"/>
        <v>3.9336842105263156E-2</v>
      </c>
      <c r="W406" s="111" t="s">
        <v>5</v>
      </c>
      <c r="X406" s="111">
        <f t="shared" ca="1" si="68"/>
        <v>4.2268421052631587E-2</v>
      </c>
      <c r="Y406" s="111">
        <f t="shared" ca="1" si="69"/>
        <v>4.8557894736842112E-2</v>
      </c>
      <c r="Z406" s="111" t="s">
        <v>5</v>
      </c>
      <c r="AC406" s="113">
        <f t="shared" si="53"/>
        <v>41334</v>
      </c>
      <c r="AD406" s="112">
        <f t="shared" ca="1" si="54"/>
        <v>1.040526315789473E-2</v>
      </c>
      <c r="AE406" s="112">
        <f t="shared" ca="1" si="55"/>
        <v>1.5605263157894726E-2</v>
      </c>
    </row>
    <row r="407" spans="1:31" x14ac:dyDescent="0.25">
      <c r="A407">
        <f t="shared" si="56"/>
        <v>2013</v>
      </c>
      <c r="B407" s="102">
        <v>41365</v>
      </c>
      <c r="C407" s="101">
        <v>2.93</v>
      </c>
      <c r="D407" s="108">
        <f t="shared" si="57"/>
        <v>2.9300000000000003E-2</v>
      </c>
      <c r="G407">
        <f t="shared" si="58"/>
        <v>2013</v>
      </c>
      <c r="H407" s="102">
        <v>41365</v>
      </c>
      <c r="I407" s="101">
        <v>2.5499999999999998</v>
      </c>
      <c r="J407" s="108">
        <f t="shared" si="59"/>
        <v>2.5499999999999998E-2</v>
      </c>
      <c r="L407">
        <f t="shared" si="60"/>
        <v>2013</v>
      </c>
      <c r="M407" s="102">
        <v>41365</v>
      </c>
      <c r="N407" t="s">
        <v>71</v>
      </c>
      <c r="O407" s="111">
        <f t="shared" ca="1" si="63"/>
        <v>3.740526315789474E-2</v>
      </c>
      <c r="P407" s="111">
        <f t="shared" ca="1" si="64"/>
        <v>3.9989473684210519E-2</v>
      </c>
      <c r="Q407" s="111">
        <f t="shared" ca="1" si="65"/>
        <v>4.4826315789473693E-2</v>
      </c>
      <c r="R407" s="111">
        <f t="shared" ca="1" si="66"/>
        <v>4.0742105263157892E-2</v>
      </c>
      <c r="S407" s="111"/>
      <c r="T407">
        <f t="shared" si="61"/>
        <v>2013</v>
      </c>
      <c r="U407" s="102">
        <f t="shared" si="62"/>
        <v>41365</v>
      </c>
      <c r="V407" s="111">
        <f t="shared" ca="1" si="67"/>
        <v>3.7321052631578949E-2</v>
      </c>
      <c r="W407" s="111" t="s">
        <v>5</v>
      </c>
      <c r="X407" s="111">
        <f t="shared" ca="1" si="68"/>
        <v>4.0263157894736848E-2</v>
      </c>
      <c r="Y407" s="111">
        <f t="shared" ca="1" si="69"/>
        <v>4.5878947368421054E-2</v>
      </c>
      <c r="Z407" s="111" t="s">
        <v>5</v>
      </c>
      <c r="AC407" s="113">
        <f t="shared" si="53"/>
        <v>41365</v>
      </c>
      <c r="AD407" s="112">
        <f t="shared" ca="1" si="54"/>
        <v>1.0689473684210516E-2</v>
      </c>
      <c r="AE407" s="112">
        <f t="shared" ca="1" si="55"/>
        <v>1.552631578947369E-2</v>
      </c>
    </row>
    <row r="408" spans="1:31" x14ac:dyDescent="0.25">
      <c r="A408">
        <f t="shared" si="56"/>
        <v>2013</v>
      </c>
      <c r="B408" s="102">
        <v>41395</v>
      </c>
      <c r="C408" s="101">
        <v>3.11</v>
      </c>
      <c r="D408" s="108">
        <f t="shared" si="57"/>
        <v>3.1099999999999999E-2</v>
      </c>
      <c r="G408">
        <f t="shared" si="58"/>
        <v>2013</v>
      </c>
      <c r="H408" s="102">
        <v>41395</v>
      </c>
      <c r="I408" s="101">
        <v>2.73</v>
      </c>
      <c r="J408" s="108">
        <f t="shared" si="59"/>
        <v>2.7300000000000001E-2</v>
      </c>
      <c r="L408">
        <f t="shared" si="60"/>
        <v>2013</v>
      </c>
      <c r="M408" s="102">
        <v>41395</v>
      </c>
      <c r="N408" t="s">
        <v>71</v>
      </c>
      <c r="O408" s="111">
        <f t="shared" ca="1" si="63"/>
        <v>3.903809523809524E-2</v>
      </c>
      <c r="P408" s="111">
        <f t="shared" ca="1" si="64"/>
        <v>4.1590476190476192E-2</v>
      </c>
      <c r="Q408" s="111">
        <f t="shared" ca="1" si="65"/>
        <v>4.6400000000000011E-2</v>
      </c>
      <c r="R408" s="111">
        <f t="shared" ca="1" si="66"/>
        <v>4.2342857142857154E-2</v>
      </c>
      <c r="S408" s="111"/>
      <c r="T408">
        <f t="shared" si="61"/>
        <v>2013</v>
      </c>
      <c r="U408" s="102">
        <f t="shared" si="62"/>
        <v>41395</v>
      </c>
      <c r="V408" s="111">
        <f t="shared" ca="1" si="67"/>
        <v>3.8852380952380951E-2</v>
      </c>
      <c r="W408" s="111" t="s">
        <v>5</v>
      </c>
      <c r="X408" s="111">
        <f t="shared" ca="1" si="68"/>
        <v>4.1795238095238087E-2</v>
      </c>
      <c r="Y408" s="111">
        <f t="shared" ca="1" si="69"/>
        <v>4.7185714285714275E-2</v>
      </c>
      <c r="Z408" s="111" t="s">
        <v>5</v>
      </c>
      <c r="AC408" s="113">
        <f t="shared" si="53"/>
        <v>41395</v>
      </c>
      <c r="AD408" s="112">
        <f t="shared" ca="1" si="54"/>
        <v>1.0490476190476192E-2</v>
      </c>
      <c r="AE408" s="112">
        <f t="shared" ca="1" si="55"/>
        <v>1.5300000000000012E-2</v>
      </c>
    </row>
    <row r="409" spans="1:31" x14ac:dyDescent="0.25">
      <c r="A409">
        <f t="shared" si="56"/>
        <v>2013</v>
      </c>
      <c r="B409" s="102">
        <v>41426</v>
      </c>
      <c r="C409" s="101">
        <v>3.4</v>
      </c>
      <c r="D409" s="108">
        <f t="shared" si="57"/>
        <v>3.4000000000000002E-2</v>
      </c>
      <c r="G409">
        <f t="shared" si="58"/>
        <v>2013</v>
      </c>
      <c r="H409" s="102">
        <v>41426</v>
      </c>
      <c r="I409" s="101">
        <v>3.07</v>
      </c>
      <c r="J409" s="108">
        <f t="shared" si="59"/>
        <v>3.0699999999999998E-2</v>
      </c>
      <c r="L409">
        <f t="shared" si="60"/>
        <v>2013</v>
      </c>
      <c r="M409" s="102">
        <v>41426</v>
      </c>
      <c r="N409" t="s">
        <v>71</v>
      </c>
      <c r="O409" s="111">
        <f t="shared" ca="1" si="63"/>
        <v>4.2673684210526322E-2</v>
      </c>
      <c r="P409" s="111">
        <f t="shared" ca="1" si="64"/>
        <v>4.5231578947368421E-2</v>
      </c>
      <c r="Q409" s="111">
        <f t="shared" ca="1" si="65"/>
        <v>5.0768421052631581E-2</v>
      </c>
      <c r="R409" s="111">
        <f t="shared" ca="1" si="66"/>
        <v>4.6231578947368422E-2</v>
      </c>
      <c r="S409" s="111"/>
      <c r="T409">
        <f t="shared" si="61"/>
        <v>2013</v>
      </c>
      <c r="U409" s="102">
        <f t="shared" si="62"/>
        <v>41426</v>
      </c>
      <c r="V409" s="111">
        <f t="shared" ca="1" si="67"/>
        <v>4.2605263157894736E-2</v>
      </c>
      <c r="W409" s="111" t="s">
        <v>5</v>
      </c>
      <c r="X409" s="111">
        <f t="shared" ca="1" si="68"/>
        <v>4.5499999999999999E-2</v>
      </c>
      <c r="Y409" s="111">
        <f t="shared" ca="1" si="69"/>
        <v>5.1821052631578948E-2</v>
      </c>
      <c r="Z409" s="111" t="s">
        <v>5</v>
      </c>
      <c r="AC409" s="113">
        <f t="shared" si="53"/>
        <v>41426</v>
      </c>
      <c r="AD409" s="112">
        <f t="shared" ca="1" si="54"/>
        <v>1.1231578947368419E-2</v>
      </c>
      <c r="AE409" s="112">
        <f t="shared" ca="1" si="55"/>
        <v>1.6768421052631578E-2</v>
      </c>
    </row>
    <row r="410" spans="1:31" x14ac:dyDescent="0.25">
      <c r="A410">
        <f t="shared" si="56"/>
        <v>2013</v>
      </c>
      <c r="B410" s="102">
        <v>41456</v>
      </c>
      <c r="C410" s="101">
        <v>3.61</v>
      </c>
      <c r="D410" s="108">
        <f t="shared" si="57"/>
        <v>3.61E-2</v>
      </c>
      <c r="G410">
        <f t="shared" si="58"/>
        <v>2013</v>
      </c>
      <c r="H410" s="102">
        <v>41456</v>
      </c>
      <c r="I410" s="101">
        <v>3.31</v>
      </c>
      <c r="J410" s="108">
        <f t="shared" si="59"/>
        <v>3.3099999999999997E-2</v>
      </c>
      <c r="L410">
        <f t="shared" si="60"/>
        <v>2013</v>
      </c>
      <c r="M410" s="102">
        <v>41456</v>
      </c>
      <c r="N410" t="s">
        <v>71</v>
      </c>
      <c r="O410" s="111">
        <f t="shared" ca="1" si="63"/>
        <v>4.4466666666666668E-2</v>
      </c>
      <c r="P410" s="111">
        <f t="shared" ca="1" si="64"/>
        <v>4.6842857142857144E-2</v>
      </c>
      <c r="Q410" s="111">
        <f t="shared" ca="1" si="65"/>
        <v>5.2090476190476194E-2</v>
      </c>
      <c r="R410" s="111">
        <f t="shared" ca="1" si="66"/>
        <v>4.7804761904761905E-2</v>
      </c>
      <c r="S410" s="111"/>
      <c r="T410">
        <f t="shared" si="61"/>
        <v>2013</v>
      </c>
      <c r="U410" s="102">
        <f t="shared" si="62"/>
        <v>41456</v>
      </c>
      <c r="V410" s="111">
        <f t="shared" ca="1" si="67"/>
        <v>4.3471428571428571E-2</v>
      </c>
      <c r="W410" s="111" t="s">
        <v>5</v>
      </c>
      <c r="X410" s="111">
        <f t="shared" ca="1" si="68"/>
        <v>4.6928571428571424E-2</v>
      </c>
      <c r="Y410" s="111">
        <f t="shared" ca="1" si="69"/>
        <v>5.3228571428571424E-2</v>
      </c>
      <c r="Z410" s="111" t="s">
        <v>5</v>
      </c>
      <c r="AC410" s="113">
        <f t="shared" si="53"/>
        <v>41456</v>
      </c>
      <c r="AD410" s="112">
        <f t="shared" ca="1" si="54"/>
        <v>1.0742857142857144E-2</v>
      </c>
      <c r="AE410" s="112">
        <f t="shared" ca="1" si="55"/>
        <v>1.5990476190476194E-2</v>
      </c>
    </row>
    <row r="411" spans="1:31" x14ac:dyDescent="0.25">
      <c r="A411">
        <f t="shared" si="56"/>
        <v>2013</v>
      </c>
      <c r="B411" s="102">
        <v>41487</v>
      </c>
      <c r="C411" s="101">
        <v>3.76</v>
      </c>
      <c r="D411" s="108">
        <f t="shared" si="57"/>
        <v>3.7599999999999995E-2</v>
      </c>
      <c r="G411">
        <f t="shared" si="58"/>
        <v>2013</v>
      </c>
      <c r="H411" s="102">
        <v>41487</v>
      </c>
      <c r="I411" s="101">
        <v>3.49</v>
      </c>
      <c r="J411" s="108">
        <f t="shared" si="59"/>
        <v>3.49E-2</v>
      </c>
      <c r="L411">
        <f t="shared" si="60"/>
        <v>2013</v>
      </c>
      <c r="M411" s="102">
        <v>41487</v>
      </c>
      <c r="N411" t="s">
        <v>71</v>
      </c>
      <c r="O411" s="111">
        <f t="shared" ca="1" si="63"/>
        <v>4.5340909090909091E-2</v>
      </c>
      <c r="P411" s="111">
        <f t="shared" ca="1" si="64"/>
        <v>4.7290909090909092E-2</v>
      </c>
      <c r="Q411" s="111">
        <f t="shared" ca="1" si="65"/>
        <v>5.2754545454545471E-2</v>
      </c>
      <c r="R411" s="111">
        <f t="shared" ca="1" si="66"/>
        <v>4.845909090909091E-2</v>
      </c>
      <c r="S411" s="111"/>
      <c r="T411">
        <f t="shared" si="61"/>
        <v>2013</v>
      </c>
      <c r="U411" s="102">
        <f t="shared" si="62"/>
        <v>41487</v>
      </c>
      <c r="V411" s="111">
        <f t="shared" ca="1" si="67"/>
        <v>4.5422727272727281E-2</v>
      </c>
      <c r="W411" s="111" t="s">
        <v>5</v>
      </c>
      <c r="X411" s="111">
        <f t="shared" ca="1" si="68"/>
        <v>4.7836363636363635E-2</v>
      </c>
      <c r="Y411" s="111">
        <f t="shared" ca="1" si="69"/>
        <v>5.4245454545454534E-2</v>
      </c>
      <c r="Z411" s="111" t="s">
        <v>5</v>
      </c>
      <c r="AC411" s="113">
        <f t="shared" si="53"/>
        <v>41487</v>
      </c>
      <c r="AD411" s="112">
        <f t="shared" ca="1" si="54"/>
        <v>9.6909090909090972E-3</v>
      </c>
      <c r="AE411" s="112">
        <f t="shared" ca="1" si="55"/>
        <v>1.5154545454545476E-2</v>
      </c>
    </row>
    <row r="412" spans="1:31" x14ac:dyDescent="0.25">
      <c r="A412">
        <f t="shared" si="56"/>
        <v>2013</v>
      </c>
      <c r="B412" s="102">
        <v>41518</v>
      </c>
      <c r="C412" s="101">
        <v>3.79</v>
      </c>
      <c r="D412" s="108">
        <f t="shared" si="57"/>
        <v>3.7900000000000003E-2</v>
      </c>
      <c r="G412">
        <f t="shared" si="58"/>
        <v>2013</v>
      </c>
      <c r="H412" s="102">
        <v>41518</v>
      </c>
      <c r="I412" s="101">
        <v>3.53</v>
      </c>
      <c r="J412" s="108">
        <f t="shared" si="59"/>
        <v>3.5299999999999998E-2</v>
      </c>
      <c r="L412">
        <f t="shared" si="60"/>
        <v>2013</v>
      </c>
      <c r="M412" s="102">
        <v>41518</v>
      </c>
      <c r="N412" t="s">
        <v>71</v>
      </c>
      <c r="O412" s="111">
        <f t="shared" ca="1" si="63"/>
        <v>4.5826315789473687E-2</v>
      </c>
      <c r="P412" s="111">
        <f t="shared" ca="1" si="64"/>
        <v>4.8063157894736835E-2</v>
      </c>
      <c r="Q412" s="111">
        <f t="shared" ca="1" si="65"/>
        <v>5.3099999999999994E-2</v>
      </c>
      <c r="R412" s="111">
        <f t="shared" ca="1" si="66"/>
        <v>4.8989473684210527E-2</v>
      </c>
      <c r="S412" s="111"/>
      <c r="T412">
        <f t="shared" si="61"/>
        <v>2013</v>
      </c>
      <c r="U412" s="102">
        <f t="shared" si="62"/>
        <v>41518</v>
      </c>
      <c r="V412" s="111">
        <f t="shared" ca="1" si="67"/>
        <v>4.6415789473684216E-2</v>
      </c>
      <c r="W412" s="111" t="s">
        <v>5</v>
      </c>
      <c r="X412" s="111">
        <f t="shared" ca="1" si="68"/>
        <v>4.8552631578947368E-2</v>
      </c>
      <c r="Y412" s="111">
        <f t="shared" ca="1" si="69"/>
        <v>5.4668421052631574E-2</v>
      </c>
      <c r="Z412" s="111" t="s">
        <v>5</v>
      </c>
      <c r="AC412" s="113">
        <f t="shared" si="53"/>
        <v>41518</v>
      </c>
      <c r="AD412" s="112">
        <f t="shared" ca="1" si="54"/>
        <v>1.0163157894736832E-2</v>
      </c>
      <c r="AE412" s="112">
        <f t="shared" ca="1" si="55"/>
        <v>1.5199999999999991E-2</v>
      </c>
    </row>
    <row r="413" spans="1:31" x14ac:dyDescent="0.25">
      <c r="A413">
        <f t="shared" si="56"/>
        <v>2013</v>
      </c>
      <c r="B413" s="102">
        <v>41548</v>
      </c>
      <c r="C413" s="101">
        <v>3.68</v>
      </c>
      <c r="D413" s="108">
        <f t="shared" si="57"/>
        <v>3.6799999999999999E-2</v>
      </c>
      <c r="G413">
        <f t="shared" si="58"/>
        <v>2013</v>
      </c>
      <c r="H413" s="102">
        <v>41548</v>
      </c>
      <c r="I413" s="101">
        <v>3.38</v>
      </c>
      <c r="J413" s="108">
        <f t="shared" si="59"/>
        <v>3.3799999999999997E-2</v>
      </c>
      <c r="L413">
        <f t="shared" si="60"/>
        <v>2013</v>
      </c>
      <c r="M413" s="102">
        <v>41548</v>
      </c>
      <c r="N413" t="s">
        <v>71</v>
      </c>
      <c r="O413" s="111">
        <f t="shared" ca="1" si="63"/>
        <v>4.4763636363636367E-2</v>
      </c>
      <c r="P413" s="111">
        <f t="shared" ca="1" si="64"/>
        <v>4.6959090909090916E-2</v>
      </c>
      <c r="Q413" s="111">
        <f t="shared" ca="1" si="65"/>
        <v>5.1699999999999989E-2</v>
      </c>
      <c r="R413" s="111">
        <f t="shared" ca="1" si="66"/>
        <v>4.7813636363636357E-2</v>
      </c>
      <c r="S413" s="111"/>
      <c r="T413">
        <f t="shared" si="61"/>
        <v>2013</v>
      </c>
      <c r="U413" s="102">
        <f t="shared" si="62"/>
        <v>41548</v>
      </c>
      <c r="V413" s="111">
        <f t="shared" ca="1" si="67"/>
        <v>4.5277272727272729E-2</v>
      </c>
      <c r="W413" s="111" t="s">
        <v>5</v>
      </c>
      <c r="X413" s="111">
        <f t="shared" ca="1" si="68"/>
        <v>4.7286363636363633E-2</v>
      </c>
      <c r="Y413" s="111">
        <f t="shared" ca="1" si="69"/>
        <v>5.3081818181818181E-2</v>
      </c>
      <c r="Z413" s="111" t="s">
        <v>5</v>
      </c>
      <c r="AC413" s="113">
        <f t="shared" si="53"/>
        <v>41548</v>
      </c>
      <c r="AD413" s="112">
        <f t="shared" ca="1" si="54"/>
        <v>1.0159090909090916E-2</v>
      </c>
      <c r="AE413" s="112">
        <f t="shared" ca="1" si="55"/>
        <v>1.489999999999999E-2</v>
      </c>
    </row>
    <row r="414" spans="1:31" x14ac:dyDescent="0.25">
      <c r="A414">
        <f t="shared" si="56"/>
        <v>2013</v>
      </c>
      <c r="B414" s="102">
        <v>41579</v>
      </c>
      <c r="C414" s="101">
        <v>3.8</v>
      </c>
      <c r="D414" s="108">
        <f t="shared" si="57"/>
        <v>3.7999999999999999E-2</v>
      </c>
      <c r="G414">
        <f t="shared" si="58"/>
        <v>2013</v>
      </c>
      <c r="H414" s="102">
        <v>41579</v>
      </c>
      <c r="I414" s="101">
        <v>3.5</v>
      </c>
      <c r="J414" s="108">
        <f t="shared" si="59"/>
        <v>3.5000000000000003E-2</v>
      </c>
      <c r="L414">
        <f t="shared" si="60"/>
        <v>2013</v>
      </c>
      <c r="M414" s="102">
        <v>41579</v>
      </c>
      <c r="N414" t="s">
        <v>71</v>
      </c>
      <c r="O414" s="111">
        <f t="shared" ca="1" si="63"/>
        <v>4.555882352941177E-2</v>
      </c>
      <c r="P414" s="111">
        <f t="shared" ca="1" si="64"/>
        <v>4.7741176470588231E-2</v>
      </c>
      <c r="Q414" s="111">
        <f t="shared" ca="1" si="65"/>
        <v>5.2441176470588248E-2</v>
      </c>
      <c r="R414" s="111">
        <f t="shared" ca="1" si="66"/>
        <v>4.8588235294117654E-2</v>
      </c>
      <c r="S414" s="111"/>
      <c r="T414">
        <f t="shared" si="61"/>
        <v>2013</v>
      </c>
      <c r="U414" s="102">
        <f t="shared" si="62"/>
        <v>41579</v>
      </c>
      <c r="V414" s="111">
        <f t="shared" ca="1" si="67"/>
        <v>4.6294117647058833E-2</v>
      </c>
      <c r="W414" s="111" t="s">
        <v>5</v>
      </c>
      <c r="X414" s="111">
        <f t="shared" ca="1" si="68"/>
        <v>4.8152941176470586E-2</v>
      </c>
      <c r="Y414" s="111">
        <f t="shared" ca="1" si="69"/>
        <v>5.3841176470588226E-2</v>
      </c>
      <c r="Z414" s="111" t="s">
        <v>5</v>
      </c>
      <c r="AC414" s="113">
        <f t="shared" si="53"/>
        <v>41579</v>
      </c>
      <c r="AD414" s="112">
        <f t="shared" ca="1" si="54"/>
        <v>9.7411764705882323E-3</v>
      </c>
      <c r="AE414" s="112">
        <f t="shared" ca="1" si="55"/>
        <v>1.4441176470588249E-2</v>
      </c>
    </row>
    <row r="415" spans="1:31" x14ac:dyDescent="0.25">
      <c r="A415">
        <f t="shared" si="56"/>
        <v>2013</v>
      </c>
      <c r="B415" s="102">
        <v>41609</v>
      </c>
      <c r="C415" s="101">
        <v>3.89</v>
      </c>
      <c r="D415" s="108">
        <f t="shared" si="57"/>
        <v>3.8900000000000004E-2</v>
      </c>
      <c r="G415">
        <f t="shared" si="58"/>
        <v>2013</v>
      </c>
      <c r="H415" s="102">
        <v>41609</v>
      </c>
      <c r="I415" s="101">
        <v>3.63</v>
      </c>
      <c r="J415" s="108">
        <f t="shared" si="59"/>
        <v>3.6299999999999999E-2</v>
      </c>
      <c r="L415">
        <f t="shared" si="60"/>
        <v>2013</v>
      </c>
      <c r="M415" s="102">
        <v>41609</v>
      </c>
      <c r="N415" t="s">
        <v>71</v>
      </c>
      <c r="O415" s="111">
        <f t="shared" ca="1" si="63"/>
        <v>4.594736842105264E-2</v>
      </c>
      <c r="P415" s="111">
        <f t="shared" ca="1" si="64"/>
        <v>4.8078947368421054E-2</v>
      </c>
      <c r="Q415" s="111">
        <f t="shared" ca="1" si="65"/>
        <v>5.253684210526316E-2</v>
      </c>
      <c r="R415" s="111">
        <f t="shared" ca="1" si="66"/>
        <v>4.88578947368421E-2</v>
      </c>
      <c r="S415" s="111"/>
      <c r="T415">
        <f t="shared" si="61"/>
        <v>2013</v>
      </c>
      <c r="U415" s="102">
        <f t="shared" si="62"/>
        <v>41609</v>
      </c>
      <c r="V415" s="111">
        <f t="shared" ca="1" si="67"/>
        <v>4.6300000000000001E-2</v>
      </c>
      <c r="W415" s="111" t="s">
        <v>5</v>
      </c>
      <c r="X415" s="111">
        <f t="shared" ca="1" si="68"/>
        <v>4.8510526315789469E-2</v>
      </c>
      <c r="Y415" s="111">
        <f t="shared" ca="1" si="69"/>
        <v>5.3863157894736835E-2</v>
      </c>
      <c r="Z415" s="111" t="s">
        <v>5</v>
      </c>
      <c r="AC415" s="113">
        <f t="shared" si="53"/>
        <v>41609</v>
      </c>
      <c r="AD415" s="112">
        <f t="shared" ca="1" si="54"/>
        <v>9.1789473684210504E-3</v>
      </c>
      <c r="AE415" s="112">
        <f t="shared" ca="1" si="55"/>
        <v>1.3636842105263156E-2</v>
      </c>
    </row>
    <row r="416" spans="1:31" x14ac:dyDescent="0.25">
      <c r="A416">
        <f t="shared" si="56"/>
        <v>2014</v>
      </c>
      <c r="B416" s="102">
        <v>41640</v>
      </c>
      <c r="C416" s="101">
        <v>3.77</v>
      </c>
      <c r="D416" s="108">
        <f t="shared" si="57"/>
        <v>3.7699999999999997E-2</v>
      </c>
      <c r="G416">
        <f t="shared" si="58"/>
        <v>2014</v>
      </c>
      <c r="H416" s="102">
        <v>41640</v>
      </c>
      <c r="I416" s="101">
        <v>3.52</v>
      </c>
      <c r="J416" s="108">
        <f t="shared" si="59"/>
        <v>3.5200000000000002E-2</v>
      </c>
      <c r="L416">
        <f t="shared" si="60"/>
        <v>2014</v>
      </c>
      <c r="M416" s="102">
        <v>41640</v>
      </c>
      <c r="N416" t="s">
        <v>71</v>
      </c>
      <c r="O416" s="111">
        <f t="shared" ca="1" si="63"/>
        <v>4.4459999999999993E-2</v>
      </c>
      <c r="P416" s="111">
        <f t="shared" ca="1" si="64"/>
        <v>4.6355000000000007E-2</v>
      </c>
      <c r="Q416" s="111">
        <f t="shared" ca="1" si="65"/>
        <v>5.0964999999999996E-2</v>
      </c>
      <c r="R416" s="111">
        <f t="shared" ca="1" si="66"/>
        <v>4.7265000000000008E-2</v>
      </c>
      <c r="S416" s="111"/>
      <c r="T416">
        <f t="shared" si="61"/>
        <v>2014</v>
      </c>
      <c r="U416" s="102">
        <f t="shared" si="62"/>
        <v>41640</v>
      </c>
      <c r="V416" s="111">
        <f t="shared" ca="1" si="67"/>
        <v>4.4879999999999996E-2</v>
      </c>
      <c r="W416" s="111" t="s">
        <v>5</v>
      </c>
      <c r="X416" s="111">
        <f t="shared" ca="1" si="68"/>
        <v>4.6909999999999993E-2</v>
      </c>
      <c r="Y416" s="111">
        <f t="shared" ca="1" si="69"/>
        <v>5.1954999999999994E-2</v>
      </c>
      <c r="Z416" s="111" t="s">
        <v>5</v>
      </c>
      <c r="AC416" s="113">
        <f t="shared" si="53"/>
        <v>41640</v>
      </c>
      <c r="AD416" s="112">
        <f t="shared" ca="1" si="54"/>
        <v>8.6550000000000099E-3</v>
      </c>
      <c r="AE416" s="112">
        <f t="shared" ca="1" si="55"/>
        <v>1.3264999999999999E-2</v>
      </c>
    </row>
    <row r="417" spans="1:31" x14ac:dyDescent="0.25">
      <c r="A417">
        <f t="shared" si="56"/>
        <v>2014</v>
      </c>
      <c r="B417" s="102">
        <v>41671</v>
      </c>
      <c r="C417" s="101">
        <v>3.66</v>
      </c>
      <c r="D417" s="108">
        <f t="shared" si="57"/>
        <v>3.6600000000000001E-2</v>
      </c>
      <c r="G417">
        <f t="shared" si="58"/>
        <v>2014</v>
      </c>
      <c r="H417" s="102">
        <v>41671</v>
      </c>
      <c r="I417" s="101">
        <v>3.38</v>
      </c>
      <c r="J417" s="108">
        <f t="shared" si="59"/>
        <v>3.3799999999999997E-2</v>
      </c>
      <c r="L417">
        <f t="shared" si="60"/>
        <v>2014</v>
      </c>
      <c r="M417" s="102">
        <v>41671</v>
      </c>
      <c r="N417" t="s">
        <v>71</v>
      </c>
      <c r="O417" s="111">
        <f t="shared" ca="1" si="63"/>
        <v>4.3822222222222235E-2</v>
      </c>
      <c r="P417" s="111">
        <f t="shared" ca="1" si="64"/>
        <v>4.5322222222222222E-2</v>
      </c>
      <c r="Q417" s="111">
        <f t="shared" ca="1" si="65"/>
        <v>5.0066666666666676E-2</v>
      </c>
      <c r="R417" s="111">
        <f t="shared" ca="1" si="66"/>
        <v>4.6411111111111104E-2</v>
      </c>
      <c r="S417" s="111"/>
      <c r="T417">
        <f t="shared" si="61"/>
        <v>2014</v>
      </c>
      <c r="U417" s="102">
        <f t="shared" si="62"/>
        <v>41671</v>
      </c>
      <c r="V417" s="111">
        <f t="shared" ca="1" si="67"/>
        <v>4.4466666666666661E-2</v>
      </c>
      <c r="W417" s="111" t="s">
        <v>5</v>
      </c>
      <c r="X417" s="111">
        <f t="shared" ca="1" si="68"/>
        <v>4.597222222222222E-2</v>
      </c>
      <c r="Y417" s="111">
        <f t="shared" ca="1" si="69"/>
        <v>5.0972222222222224E-2</v>
      </c>
      <c r="Z417" s="111" t="s">
        <v>5</v>
      </c>
      <c r="AC417" s="113">
        <f t="shared" ref="AC417:AC451" si="70">U417</f>
        <v>41671</v>
      </c>
      <c r="AD417" s="112">
        <f t="shared" ca="1" si="54"/>
        <v>8.7222222222222215E-3</v>
      </c>
      <c r="AE417" s="112">
        <f t="shared" ca="1" si="55"/>
        <v>1.3466666666666675E-2</v>
      </c>
    </row>
    <row r="418" spans="1:31" x14ac:dyDescent="0.25">
      <c r="A418">
        <f t="shared" si="56"/>
        <v>2014</v>
      </c>
      <c r="B418" s="102">
        <v>41699</v>
      </c>
      <c r="C418" s="101">
        <v>3.62</v>
      </c>
      <c r="D418" s="108">
        <f t="shared" si="57"/>
        <v>3.6200000000000003E-2</v>
      </c>
      <c r="G418">
        <f t="shared" si="58"/>
        <v>2014</v>
      </c>
      <c r="H418" s="102">
        <v>41699</v>
      </c>
      <c r="I418" s="101">
        <v>3.35</v>
      </c>
      <c r="J418" s="108">
        <f t="shared" si="59"/>
        <v>3.3500000000000002E-2</v>
      </c>
      <c r="L418">
        <f t="shared" si="60"/>
        <v>2014</v>
      </c>
      <c r="M418" s="102">
        <v>41699</v>
      </c>
      <c r="N418" t="s">
        <v>71</v>
      </c>
      <c r="O418" s="111">
        <f t="shared" ca="1" si="63"/>
        <v>4.3976190476190474E-2</v>
      </c>
      <c r="P418" s="111">
        <f t="shared" ca="1" si="64"/>
        <v>4.5090476190476188E-2</v>
      </c>
      <c r="Q418" s="111">
        <f t="shared" ca="1" si="65"/>
        <v>4.9952380952380949E-2</v>
      </c>
      <c r="R418" s="111">
        <f t="shared" ca="1" si="66"/>
        <v>4.6338095238095234E-2</v>
      </c>
      <c r="S418" s="111"/>
      <c r="T418">
        <f t="shared" si="61"/>
        <v>2014</v>
      </c>
      <c r="U418" s="102">
        <f t="shared" si="62"/>
        <v>41699</v>
      </c>
      <c r="V418" s="111">
        <f t="shared" ca="1" si="67"/>
        <v>4.3828571428571432E-2</v>
      </c>
      <c r="W418" s="111" t="s">
        <v>5</v>
      </c>
      <c r="X418" s="111">
        <f t="shared" ca="1" si="68"/>
        <v>4.5590476190476195E-2</v>
      </c>
      <c r="Y418" s="111">
        <f t="shared" ca="1" si="69"/>
        <v>5.0642857142857149E-2</v>
      </c>
      <c r="Z418" s="111" t="s">
        <v>5</v>
      </c>
      <c r="AC418" s="113">
        <f t="shared" si="70"/>
        <v>41699</v>
      </c>
      <c r="AD418" s="112">
        <f t="shared" ca="1" si="54"/>
        <v>8.8904761904761848E-3</v>
      </c>
      <c r="AE418" s="112">
        <f t="shared" ca="1" si="55"/>
        <v>1.3752380952380946E-2</v>
      </c>
    </row>
    <row r="419" spans="1:31" x14ac:dyDescent="0.25">
      <c r="A419">
        <f t="shared" si="56"/>
        <v>2014</v>
      </c>
      <c r="B419" s="102">
        <v>41730</v>
      </c>
      <c r="C419" s="101">
        <v>3.52</v>
      </c>
      <c r="D419" s="108">
        <f t="shared" si="57"/>
        <v>3.5200000000000002E-2</v>
      </c>
      <c r="G419">
        <f t="shared" si="58"/>
        <v>2014</v>
      </c>
      <c r="H419" s="102">
        <v>41730</v>
      </c>
      <c r="I419" s="101">
        <v>3.27</v>
      </c>
      <c r="J419" s="108">
        <f t="shared" si="59"/>
        <v>3.27E-2</v>
      </c>
      <c r="L419">
        <f t="shared" si="60"/>
        <v>2014</v>
      </c>
      <c r="M419" s="102">
        <v>41730</v>
      </c>
      <c r="N419" t="s">
        <v>71</v>
      </c>
      <c r="O419" s="111">
        <f t="shared" ca="1" si="63"/>
        <v>4.299E-2</v>
      </c>
      <c r="P419" s="111">
        <f t="shared" ca="1" si="64"/>
        <v>4.4100000000000007E-2</v>
      </c>
      <c r="Q419" s="111">
        <f t="shared" ca="1" si="65"/>
        <v>4.8504999999999986E-2</v>
      </c>
      <c r="R419" s="111">
        <f t="shared" ca="1" si="66"/>
        <v>4.5214999999999991E-2</v>
      </c>
      <c r="S419" s="111"/>
      <c r="T419">
        <f t="shared" si="61"/>
        <v>2014</v>
      </c>
      <c r="U419" s="102">
        <f t="shared" si="62"/>
        <v>41730</v>
      </c>
      <c r="V419" s="111">
        <f t="shared" ca="1" si="67"/>
        <v>4.2405000000000005E-2</v>
      </c>
      <c r="W419" s="111" t="s">
        <v>5</v>
      </c>
      <c r="X419" s="111">
        <f t="shared" ca="1" si="68"/>
        <v>4.4479999999999992E-2</v>
      </c>
      <c r="Y419" s="111">
        <f t="shared" ca="1" si="69"/>
        <v>4.9064999999999998E-2</v>
      </c>
      <c r="Z419" s="111" t="s">
        <v>5</v>
      </c>
      <c r="AC419" s="113">
        <f t="shared" si="70"/>
        <v>41730</v>
      </c>
      <c r="AD419" s="112">
        <f t="shared" ca="1" si="54"/>
        <v>8.9000000000000051E-3</v>
      </c>
      <c r="AE419" s="112">
        <f t="shared" ca="1" si="55"/>
        <v>1.3304999999999984E-2</v>
      </c>
    </row>
    <row r="420" spans="1:31" x14ac:dyDescent="0.25">
      <c r="A420">
        <f t="shared" si="56"/>
        <v>2014</v>
      </c>
      <c r="B420" s="102">
        <v>41760</v>
      </c>
      <c r="C420" s="101">
        <v>3.39</v>
      </c>
      <c r="D420" s="108">
        <f t="shared" si="57"/>
        <v>3.39E-2</v>
      </c>
      <c r="G420">
        <f t="shared" si="58"/>
        <v>2014</v>
      </c>
      <c r="H420" s="102">
        <v>41760</v>
      </c>
      <c r="I420" s="101">
        <v>3.12</v>
      </c>
      <c r="J420" s="108">
        <f t="shared" si="59"/>
        <v>3.1200000000000002E-2</v>
      </c>
      <c r="L420">
        <f t="shared" si="60"/>
        <v>2014</v>
      </c>
      <c r="M420" s="102">
        <v>41760</v>
      </c>
      <c r="N420" t="s">
        <v>71</v>
      </c>
      <c r="O420" s="111">
        <f t="shared" ca="1" si="63"/>
        <v>4.1565000000000005E-2</v>
      </c>
      <c r="P420" s="111">
        <f t="shared" ca="1" si="64"/>
        <v>4.2524999999999993E-2</v>
      </c>
      <c r="Q420" s="111">
        <f t="shared" ca="1" si="65"/>
        <v>4.6850000000000003E-2</v>
      </c>
      <c r="R420" s="111">
        <f t="shared" ca="1" si="66"/>
        <v>4.3654999999999999E-2</v>
      </c>
      <c r="S420" s="111"/>
      <c r="T420">
        <f t="shared" si="61"/>
        <v>2014</v>
      </c>
      <c r="U420" s="102">
        <f t="shared" si="62"/>
        <v>41760</v>
      </c>
      <c r="V420" s="111">
        <f t="shared" ca="1" si="67"/>
        <v>4.1600000000000005E-2</v>
      </c>
      <c r="W420" s="111" t="s">
        <v>5</v>
      </c>
      <c r="X420" s="111">
        <f t="shared" ca="1" si="68"/>
        <v>4.3035000000000004E-2</v>
      </c>
      <c r="Y420" s="111">
        <f t="shared" ca="1" si="69"/>
        <v>4.7600000000000003E-2</v>
      </c>
      <c r="Z420" s="111" t="s">
        <v>5</v>
      </c>
      <c r="AC420" s="113">
        <f t="shared" si="70"/>
        <v>41760</v>
      </c>
      <c r="AD420" s="112">
        <f t="shared" ca="1" si="54"/>
        <v>8.6249999999999938E-3</v>
      </c>
      <c r="AE420" s="112">
        <f t="shared" ca="1" si="55"/>
        <v>1.2950000000000003E-2</v>
      </c>
    </row>
    <row r="421" spans="1:31" x14ac:dyDescent="0.25">
      <c r="A421">
        <f t="shared" si="56"/>
        <v>2014</v>
      </c>
      <c r="B421" s="102">
        <v>41791</v>
      </c>
      <c r="C421" s="101">
        <v>3.42</v>
      </c>
      <c r="D421" s="108">
        <f t="shared" si="57"/>
        <v>3.4200000000000001E-2</v>
      </c>
      <c r="G421">
        <f t="shared" si="58"/>
        <v>2014</v>
      </c>
      <c r="H421" s="102">
        <v>41791</v>
      </c>
      <c r="I421" s="101">
        <v>3.15</v>
      </c>
      <c r="J421" s="108">
        <f t="shared" si="59"/>
        <v>3.15E-2</v>
      </c>
      <c r="L421">
        <f t="shared" si="60"/>
        <v>2014</v>
      </c>
      <c r="M421" s="102">
        <v>41791</v>
      </c>
      <c r="N421" t="s">
        <v>71</v>
      </c>
      <c r="O421" s="111">
        <f t="shared" ca="1" si="63"/>
        <v>4.229999999999999E-2</v>
      </c>
      <c r="P421" s="111">
        <f t="shared" ca="1" si="64"/>
        <v>4.293809523809524E-2</v>
      </c>
      <c r="Q421" s="111">
        <f t="shared" ca="1" si="65"/>
        <v>4.7261904761904762E-2</v>
      </c>
      <c r="R421" s="111">
        <f t="shared" ca="1" si="66"/>
        <v>4.417142857142857E-2</v>
      </c>
      <c r="S421" s="111"/>
      <c r="T421">
        <f t="shared" si="61"/>
        <v>2014</v>
      </c>
      <c r="U421" s="102">
        <f t="shared" si="62"/>
        <v>41791</v>
      </c>
      <c r="V421" s="111">
        <f t="shared" ca="1" si="67"/>
        <v>4.2495238095238093E-2</v>
      </c>
      <c r="W421" s="111" t="s">
        <v>5</v>
      </c>
      <c r="X421" s="111">
        <f t="shared" ca="1" si="68"/>
        <v>4.3542857142857147E-2</v>
      </c>
      <c r="Y421" s="111">
        <f t="shared" ca="1" si="69"/>
        <v>4.7985714285714284E-2</v>
      </c>
      <c r="Z421" s="111" t="s">
        <v>5</v>
      </c>
      <c r="AC421" s="113">
        <f t="shared" si="70"/>
        <v>41791</v>
      </c>
      <c r="AD421" s="112">
        <f t="shared" ca="1" si="54"/>
        <v>8.7380952380952392E-3</v>
      </c>
      <c r="AE421" s="112">
        <f t="shared" ca="1" si="55"/>
        <v>1.3061904761904761E-2</v>
      </c>
    </row>
    <row r="422" spans="1:31" x14ac:dyDescent="0.25">
      <c r="A422">
        <f t="shared" si="56"/>
        <v>2014</v>
      </c>
      <c r="B422" s="102">
        <v>41821</v>
      </c>
      <c r="C422" s="101">
        <v>3.33</v>
      </c>
      <c r="D422" s="108">
        <f t="shared" si="57"/>
        <v>3.3300000000000003E-2</v>
      </c>
      <c r="G422">
        <f t="shared" si="58"/>
        <v>2014</v>
      </c>
      <c r="H422" s="102">
        <v>41821</v>
      </c>
      <c r="I422" s="101">
        <v>3.07</v>
      </c>
      <c r="J422" s="108">
        <f t="shared" si="59"/>
        <v>3.0699999999999998E-2</v>
      </c>
      <c r="L422">
        <f t="shared" si="60"/>
        <v>2014</v>
      </c>
      <c r="M422" s="102">
        <v>41821</v>
      </c>
      <c r="N422" t="s">
        <v>71</v>
      </c>
      <c r="O422" s="111">
        <f t="shared" ca="1" si="63"/>
        <v>4.1590909090909095E-2</v>
      </c>
      <c r="P422" s="111">
        <f t="shared" ca="1" si="64"/>
        <v>4.2263636363636364E-2</v>
      </c>
      <c r="Q422" s="111">
        <f t="shared" ca="1" si="65"/>
        <v>4.6627272727272739E-2</v>
      </c>
      <c r="R422" s="111">
        <f t="shared" ca="1" si="66"/>
        <v>4.3500000000000004E-2</v>
      </c>
      <c r="S422" s="111"/>
      <c r="T422">
        <f t="shared" si="61"/>
        <v>2014</v>
      </c>
      <c r="U422" s="102">
        <f t="shared" si="62"/>
        <v>41821</v>
      </c>
      <c r="V422" s="111">
        <f t="shared" ca="1" si="67"/>
        <v>4.1618181818181818E-2</v>
      </c>
      <c r="W422" s="111" t="s">
        <v>5</v>
      </c>
      <c r="X422" s="111">
        <f t="shared" ca="1" si="68"/>
        <v>4.2845454545454541E-2</v>
      </c>
      <c r="Y422" s="111">
        <f t="shared" ca="1" si="69"/>
        <v>4.7345454545454552E-2</v>
      </c>
      <c r="Z422" s="111" t="s">
        <v>5</v>
      </c>
      <c r="AC422" s="113">
        <f t="shared" si="70"/>
        <v>41821</v>
      </c>
      <c r="AD422" s="112">
        <f t="shared" ca="1" si="54"/>
        <v>8.9636363636363611E-3</v>
      </c>
      <c r="AE422" s="112">
        <f t="shared" ca="1" si="55"/>
        <v>1.3327272727272736E-2</v>
      </c>
    </row>
    <row r="423" spans="1:31" x14ac:dyDescent="0.25">
      <c r="A423">
        <f t="shared" si="56"/>
        <v>2014</v>
      </c>
      <c r="B423" s="102">
        <v>41852</v>
      </c>
      <c r="C423" s="101">
        <v>3.2</v>
      </c>
      <c r="D423" s="108">
        <f t="shared" si="57"/>
        <v>3.2000000000000001E-2</v>
      </c>
      <c r="G423">
        <f t="shared" si="58"/>
        <v>2014</v>
      </c>
      <c r="H423" s="102">
        <v>41852</v>
      </c>
      <c r="I423" s="101">
        <v>2.94</v>
      </c>
      <c r="J423" s="108">
        <f t="shared" si="59"/>
        <v>2.9399999999999999E-2</v>
      </c>
      <c r="L423">
        <f t="shared" si="60"/>
        <v>2014</v>
      </c>
      <c r="M423" s="102">
        <v>41852</v>
      </c>
      <c r="N423" t="s">
        <v>71</v>
      </c>
      <c r="O423" s="111">
        <f t="shared" ca="1" si="63"/>
        <v>4.0699999999999993E-2</v>
      </c>
      <c r="P423" s="111">
        <f t="shared" ca="1" si="64"/>
        <v>4.130952380952381E-2</v>
      </c>
      <c r="Q423" s="111">
        <f t="shared" ca="1" si="65"/>
        <v>4.6542857142857143E-2</v>
      </c>
      <c r="R423" s="111">
        <f t="shared" ca="1" si="66"/>
        <v>4.2852380952380954E-2</v>
      </c>
      <c r="S423" s="111"/>
      <c r="T423">
        <f t="shared" si="61"/>
        <v>2014</v>
      </c>
      <c r="U423" s="102">
        <f t="shared" si="62"/>
        <v>41852</v>
      </c>
      <c r="V423" s="111">
        <f t="shared" ca="1" si="67"/>
        <v>4.075714285714286E-2</v>
      </c>
      <c r="W423" s="111" t="s">
        <v>5</v>
      </c>
      <c r="X423" s="111">
        <f t="shared" ca="1" si="68"/>
        <v>4.1995238095238099E-2</v>
      </c>
      <c r="Y423" s="111">
        <f t="shared" ca="1" si="69"/>
        <v>4.6904761904761907E-2</v>
      </c>
      <c r="Z423" s="111" t="s">
        <v>5</v>
      </c>
      <c r="AC423" s="113">
        <f t="shared" si="70"/>
        <v>41852</v>
      </c>
      <c r="AD423" s="112">
        <f t="shared" ca="1" si="54"/>
        <v>9.3095238095238092E-3</v>
      </c>
      <c r="AE423" s="112">
        <f t="shared" ca="1" si="55"/>
        <v>1.4542857142857142E-2</v>
      </c>
    </row>
    <row r="424" spans="1:31" x14ac:dyDescent="0.25">
      <c r="A424">
        <f t="shared" si="56"/>
        <v>2014</v>
      </c>
      <c r="B424" s="102">
        <v>41883</v>
      </c>
      <c r="C424" s="101">
        <v>3.26</v>
      </c>
      <c r="D424" s="108">
        <f t="shared" si="57"/>
        <v>3.2599999999999997E-2</v>
      </c>
      <c r="G424">
        <f t="shared" si="58"/>
        <v>2014</v>
      </c>
      <c r="H424" s="102">
        <v>41883</v>
      </c>
      <c r="I424" s="101">
        <v>3.01</v>
      </c>
      <c r="J424" s="108">
        <f t="shared" si="59"/>
        <v>3.0099999999999998E-2</v>
      </c>
      <c r="L424">
        <f t="shared" si="60"/>
        <v>2014</v>
      </c>
      <c r="M424" s="102">
        <v>41883</v>
      </c>
      <c r="N424" t="s">
        <v>71</v>
      </c>
      <c r="O424" s="111">
        <f t="shared" ca="1" si="63"/>
        <v>4.1766666666666674E-2</v>
      </c>
      <c r="P424" s="111">
        <f t="shared" ca="1" si="64"/>
        <v>4.237619047619047E-2</v>
      </c>
      <c r="Q424" s="111">
        <f t="shared" ca="1" si="65"/>
        <v>4.7857142857142862E-2</v>
      </c>
      <c r="R424" s="111">
        <f t="shared" ca="1" si="66"/>
        <v>4.4000000000000004E-2</v>
      </c>
      <c r="S424" s="111"/>
      <c r="T424">
        <f t="shared" si="61"/>
        <v>2014</v>
      </c>
      <c r="U424" s="102">
        <f t="shared" si="62"/>
        <v>41883</v>
      </c>
      <c r="V424" s="111">
        <f t="shared" ca="1" si="67"/>
        <v>4.1119047619047625E-2</v>
      </c>
      <c r="W424" s="111" t="s">
        <v>5</v>
      </c>
      <c r="X424" s="111">
        <f t="shared" ca="1" si="68"/>
        <v>4.2966666666666667E-2</v>
      </c>
      <c r="Y424" s="111">
        <f t="shared" ca="1" si="69"/>
        <v>4.8023809523809524E-2</v>
      </c>
      <c r="Z424" s="111" t="s">
        <v>5</v>
      </c>
      <c r="AC424" s="113">
        <f t="shared" si="70"/>
        <v>41883</v>
      </c>
      <c r="AD424" s="112">
        <f t="shared" ca="1" si="54"/>
        <v>9.776190476190473E-3</v>
      </c>
      <c r="AE424" s="112">
        <f t="shared" ca="1" si="55"/>
        <v>1.5257142857142865E-2</v>
      </c>
    </row>
    <row r="425" spans="1:31" x14ac:dyDescent="0.25">
      <c r="A425">
        <f t="shared" si="56"/>
        <v>2014</v>
      </c>
      <c r="B425" s="102">
        <v>41913</v>
      </c>
      <c r="C425" s="101">
        <v>3.04</v>
      </c>
      <c r="D425" s="108">
        <f t="shared" si="57"/>
        <v>3.04E-2</v>
      </c>
      <c r="G425">
        <f t="shared" si="58"/>
        <v>2014</v>
      </c>
      <c r="H425" s="102">
        <v>41913</v>
      </c>
      <c r="I425" s="101">
        <v>2.77</v>
      </c>
      <c r="J425" s="108">
        <f t="shared" si="59"/>
        <v>2.7699999999999999E-2</v>
      </c>
      <c r="L425">
        <f t="shared" si="60"/>
        <v>2014</v>
      </c>
      <c r="M425" s="102">
        <v>41913</v>
      </c>
      <c r="N425" t="s">
        <v>71</v>
      </c>
      <c r="O425" s="111">
        <f t="shared" ca="1" si="63"/>
        <v>3.9781818181818189E-2</v>
      </c>
      <c r="P425" s="111">
        <f t="shared" ca="1" si="64"/>
        <v>4.059545454545456E-2</v>
      </c>
      <c r="Q425" s="111">
        <f t="shared" ca="1" si="65"/>
        <v>4.6695454545454547E-2</v>
      </c>
      <c r="R425" s="111">
        <f t="shared" ca="1" si="66"/>
        <v>4.2359090909090902E-2</v>
      </c>
      <c r="S425" s="111"/>
      <c r="T425">
        <f t="shared" si="61"/>
        <v>2014</v>
      </c>
      <c r="U425" s="102">
        <f t="shared" si="62"/>
        <v>41913</v>
      </c>
      <c r="V425" s="111">
        <f t="shared" ca="1" si="67"/>
        <v>3.9150000000000004E-2</v>
      </c>
      <c r="W425" s="111" t="s">
        <v>5</v>
      </c>
      <c r="X425" s="111">
        <f t="shared" ca="1" si="68"/>
        <v>4.1313636363636358E-2</v>
      </c>
      <c r="Y425" s="111">
        <f t="shared" ca="1" si="69"/>
        <v>4.6877272727272733E-2</v>
      </c>
      <c r="Z425" s="111" t="s">
        <v>5</v>
      </c>
      <c r="AC425" s="113">
        <f t="shared" si="70"/>
        <v>41913</v>
      </c>
      <c r="AD425" s="112">
        <f t="shared" ca="1" si="54"/>
        <v>1.019545454545456E-2</v>
      </c>
      <c r="AE425" s="112">
        <f t="shared" ca="1" si="55"/>
        <v>1.6295454545454547E-2</v>
      </c>
    </row>
    <row r="426" spans="1:31" x14ac:dyDescent="0.25">
      <c r="A426">
        <f t="shared" si="56"/>
        <v>2014</v>
      </c>
      <c r="B426" s="102">
        <v>41944</v>
      </c>
      <c r="C426" s="101">
        <v>3.04</v>
      </c>
      <c r="D426" s="108">
        <f t="shared" si="57"/>
        <v>3.04E-2</v>
      </c>
      <c r="G426">
        <f t="shared" si="58"/>
        <v>2014</v>
      </c>
      <c r="H426" s="102">
        <v>41944</v>
      </c>
      <c r="I426" s="101">
        <v>2.76</v>
      </c>
      <c r="J426" s="108">
        <f t="shared" si="59"/>
        <v>2.76E-2</v>
      </c>
      <c r="L426">
        <f t="shared" si="60"/>
        <v>2014</v>
      </c>
      <c r="M426" s="102">
        <v>41944</v>
      </c>
      <c r="N426" t="s">
        <v>71</v>
      </c>
      <c r="O426" s="111">
        <f t="shared" ca="1" si="63"/>
        <v>4.0352941176470591E-2</v>
      </c>
      <c r="P426" s="111">
        <f t="shared" ca="1" si="64"/>
        <v>4.0923529411764713E-2</v>
      </c>
      <c r="Q426" s="111">
        <f t="shared" ca="1" si="65"/>
        <v>4.7511764705882358E-2</v>
      </c>
      <c r="R426" s="111">
        <f t="shared" ca="1" si="66"/>
        <v>4.2923529411764715E-2</v>
      </c>
      <c r="S426" s="111"/>
      <c r="T426">
        <f t="shared" si="61"/>
        <v>2014</v>
      </c>
      <c r="U426" s="102">
        <f t="shared" si="62"/>
        <v>41944</v>
      </c>
      <c r="V426" s="111">
        <f t="shared" ca="1" si="67"/>
        <v>3.9252941176470588E-2</v>
      </c>
      <c r="W426" s="111" t="s">
        <v>5</v>
      </c>
      <c r="X426" s="111">
        <f t="shared" ca="1" si="68"/>
        <v>4.1852941176470593E-2</v>
      </c>
      <c r="Y426" s="111">
        <f t="shared" ca="1" si="69"/>
        <v>4.7894117647058823E-2</v>
      </c>
      <c r="Z426" s="111" t="s">
        <v>5</v>
      </c>
      <c r="AC426" s="113">
        <f t="shared" si="70"/>
        <v>41944</v>
      </c>
      <c r="AD426" s="112">
        <f t="shared" ca="1" si="54"/>
        <v>1.0523529411764713E-2</v>
      </c>
      <c r="AE426" s="112">
        <f t="shared" ca="1" si="55"/>
        <v>1.7111764705882358E-2</v>
      </c>
    </row>
    <row r="427" spans="1:31" x14ac:dyDescent="0.25">
      <c r="A427">
        <f t="shared" si="56"/>
        <v>2014</v>
      </c>
      <c r="B427" s="102">
        <v>41974</v>
      </c>
      <c r="C427" s="101">
        <v>2.83</v>
      </c>
      <c r="D427" s="108">
        <f t="shared" si="57"/>
        <v>2.8300000000000002E-2</v>
      </c>
      <c r="G427">
        <f t="shared" si="58"/>
        <v>2014</v>
      </c>
      <c r="H427" s="102">
        <v>41974</v>
      </c>
      <c r="I427" s="101">
        <v>2.5499999999999998</v>
      </c>
      <c r="J427" s="108">
        <f t="shared" si="59"/>
        <v>2.5499999999999998E-2</v>
      </c>
      <c r="L427">
        <f t="shared" si="60"/>
        <v>2014</v>
      </c>
      <c r="M427" s="102">
        <v>41974</v>
      </c>
      <c r="N427" t="s">
        <v>71</v>
      </c>
      <c r="O427" s="111">
        <f t="shared" ca="1" si="63"/>
        <v>3.9035E-2</v>
      </c>
      <c r="P427" s="111">
        <f t="shared" ca="1" si="64"/>
        <v>3.9490000000000004E-2</v>
      </c>
      <c r="Q427" s="111">
        <f t="shared" ca="1" si="65"/>
        <v>4.6969999999999998E-2</v>
      </c>
      <c r="R427" s="111">
        <f t="shared" ca="1" si="66"/>
        <v>4.1825000000000001E-2</v>
      </c>
      <c r="S427" s="111"/>
      <c r="T427">
        <f t="shared" si="61"/>
        <v>2014</v>
      </c>
      <c r="U427" s="102">
        <f t="shared" si="62"/>
        <v>41974</v>
      </c>
      <c r="V427" s="111">
        <f t="shared" ca="1" si="67"/>
        <v>3.7909999999999999E-2</v>
      </c>
      <c r="W427" s="111" t="s">
        <v>5</v>
      </c>
      <c r="X427" s="111">
        <f t="shared" ca="1" si="68"/>
        <v>4.0569999999999995E-2</v>
      </c>
      <c r="Y427" s="111">
        <f t="shared" ca="1" si="69"/>
        <v>4.7390000000000002E-2</v>
      </c>
      <c r="Z427" s="111" t="s">
        <v>5</v>
      </c>
      <c r="AC427" s="113">
        <f t="shared" si="70"/>
        <v>41974</v>
      </c>
      <c r="AD427" s="112">
        <f t="shared" ca="1" si="54"/>
        <v>1.1190000000000002E-2</v>
      </c>
      <c r="AE427" s="112">
        <f t="shared" ca="1" si="55"/>
        <v>1.8669999999999996E-2</v>
      </c>
    </row>
    <row r="428" spans="1:31" x14ac:dyDescent="0.25">
      <c r="A428">
        <f t="shared" si="56"/>
        <v>2015</v>
      </c>
      <c r="B428" s="102">
        <v>42005</v>
      </c>
      <c r="C428" s="101">
        <v>2.46</v>
      </c>
      <c r="D428" s="108">
        <f t="shared" si="57"/>
        <v>2.46E-2</v>
      </c>
      <c r="G428">
        <f t="shared" si="58"/>
        <v>2015</v>
      </c>
      <c r="H428" s="102">
        <v>42005</v>
      </c>
      <c r="I428" s="101">
        <v>2.2000000000000002</v>
      </c>
      <c r="J428" s="108">
        <f t="shared" si="59"/>
        <v>2.2000000000000002E-2</v>
      </c>
      <c r="L428">
        <f t="shared" si="60"/>
        <v>2015</v>
      </c>
      <c r="M428" s="102">
        <v>42005</v>
      </c>
      <c r="N428" t="s">
        <v>71</v>
      </c>
      <c r="O428" s="111">
        <f t="shared" ca="1" si="63"/>
        <v>3.5220000000000001E-2</v>
      </c>
      <c r="P428" s="111">
        <f t="shared" ca="1" si="64"/>
        <v>3.5800000000000012E-2</v>
      </c>
      <c r="Q428" s="111">
        <f t="shared" ca="1" si="65"/>
        <v>4.3934999999999995E-2</v>
      </c>
      <c r="R428" s="111">
        <f t="shared" ca="1" si="66"/>
        <v>3.8324999999999991E-2</v>
      </c>
      <c r="S428" s="111"/>
      <c r="T428">
        <f t="shared" si="61"/>
        <v>2015</v>
      </c>
      <c r="U428" s="102">
        <f t="shared" si="62"/>
        <v>42005</v>
      </c>
      <c r="V428" s="111">
        <f t="shared" ca="1" si="67"/>
        <v>3.4635000000000006E-2</v>
      </c>
      <c r="W428" s="111" t="s">
        <v>5</v>
      </c>
      <c r="X428" s="111">
        <f t="shared" ca="1" si="68"/>
        <v>3.7014999999999992E-2</v>
      </c>
      <c r="Y428" s="111">
        <f t="shared" ca="1" si="69"/>
        <v>4.4545000000000008E-2</v>
      </c>
      <c r="Z428" s="111" t="s">
        <v>5</v>
      </c>
      <c r="AC428" s="113">
        <f t="shared" si="70"/>
        <v>42005</v>
      </c>
      <c r="AD428" s="112">
        <f t="shared" ca="1" si="54"/>
        <v>1.1200000000000012E-2</v>
      </c>
      <c r="AE428" s="112">
        <f t="shared" ca="1" si="55"/>
        <v>1.9334999999999995E-2</v>
      </c>
    </row>
    <row r="429" spans="1:31" x14ac:dyDescent="0.25">
      <c r="A429">
        <f t="shared" si="56"/>
        <v>2015</v>
      </c>
      <c r="B429" s="102">
        <v>42036</v>
      </c>
      <c r="C429" s="101">
        <v>2.57</v>
      </c>
      <c r="D429" s="108">
        <f t="shared" si="57"/>
        <v>2.5699999999999997E-2</v>
      </c>
      <c r="G429">
        <f t="shared" si="58"/>
        <v>2015</v>
      </c>
      <c r="H429" s="102">
        <v>42036</v>
      </c>
      <c r="I429" s="101">
        <v>2.34</v>
      </c>
      <c r="J429" s="108">
        <f t="shared" si="59"/>
        <v>2.3399999999999997E-2</v>
      </c>
      <c r="L429">
        <f t="shared" si="60"/>
        <v>2015</v>
      </c>
      <c r="M429" s="102">
        <v>42036</v>
      </c>
      <c r="N429" t="s">
        <v>71</v>
      </c>
      <c r="O429" s="111">
        <f t="shared" ca="1" si="63"/>
        <v>3.6247368421052632E-2</v>
      </c>
      <c r="P429" s="111">
        <f t="shared" ca="1" si="64"/>
        <v>3.6721052631578946E-2</v>
      </c>
      <c r="Q429" s="111">
        <f t="shared" ca="1" si="65"/>
        <v>4.4384210526315783E-2</v>
      </c>
      <c r="R429" s="111">
        <f t="shared" ca="1" si="66"/>
        <v>3.9121052631578952E-2</v>
      </c>
      <c r="S429" s="111"/>
      <c r="T429">
        <f t="shared" si="61"/>
        <v>2015</v>
      </c>
      <c r="U429" s="102">
        <f t="shared" si="62"/>
        <v>42036</v>
      </c>
      <c r="V429" s="111">
        <f t="shared" ca="1" si="67"/>
        <v>3.6063157894736846E-2</v>
      </c>
      <c r="W429" s="111" t="s">
        <v>5</v>
      </c>
      <c r="X429" s="111">
        <f t="shared" ca="1" si="68"/>
        <v>3.8068421052631585E-2</v>
      </c>
      <c r="Y429" s="111">
        <f t="shared" ca="1" si="69"/>
        <v>4.5068421052631584E-2</v>
      </c>
      <c r="Z429" s="111" t="s">
        <v>5</v>
      </c>
      <c r="AC429" s="113">
        <f t="shared" si="70"/>
        <v>42036</v>
      </c>
      <c r="AD429" s="112">
        <f t="shared" ca="1" si="54"/>
        <v>1.1021052631578949E-2</v>
      </c>
      <c r="AE429" s="112">
        <f t="shared" ca="1" si="55"/>
        <v>1.8684210526315786E-2</v>
      </c>
    </row>
    <row r="430" spans="1:31" x14ac:dyDescent="0.25">
      <c r="A430">
        <f t="shared" si="56"/>
        <v>2015</v>
      </c>
      <c r="B430" s="102">
        <v>42064</v>
      </c>
      <c r="C430" s="101">
        <v>2.63</v>
      </c>
      <c r="D430" s="108">
        <f t="shared" si="57"/>
        <v>2.63E-2</v>
      </c>
      <c r="G430">
        <f t="shared" si="58"/>
        <v>2015</v>
      </c>
      <c r="H430" s="102">
        <v>42064</v>
      </c>
      <c r="I430" s="101">
        <v>2.41</v>
      </c>
      <c r="J430" s="108">
        <f t="shared" si="59"/>
        <v>2.41E-2</v>
      </c>
      <c r="L430">
        <f t="shared" si="60"/>
        <v>2015</v>
      </c>
      <c r="M430" s="102">
        <v>42064</v>
      </c>
      <c r="N430" t="s">
        <v>71</v>
      </c>
      <c r="O430" s="111">
        <f t="shared" ca="1" si="63"/>
        <v>3.6704545454545448E-2</v>
      </c>
      <c r="P430" s="111">
        <f t="shared" ca="1" si="64"/>
        <v>3.7445454545454553E-2</v>
      </c>
      <c r="Q430" s="111">
        <f t="shared" ca="1" si="65"/>
        <v>4.5109090909090911E-2</v>
      </c>
      <c r="R430" s="111">
        <f t="shared" ca="1" si="66"/>
        <v>3.9745454545454542E-2</v>
      </c>
      <c r="S430" s="111"/>
      <c r="T430">
        <f t="shared" si="61"/>
        <v>2015</v>
      </c>
      <c r="U430" s="102">
        <f t="shared" si="62"/>
        <v>42064</v>
      </c>
      <c r="V430" s="111">
        <f t="shared" ca="1" si="67"/>
        <v>3.639545454545455E-2</v>
      </c>
      <c r="W430" s="111" t="s">
        <v>5</v>
      </c>
      <c r="X430" s="111">
        <f t="shared" ca="1" si="68"/>
        <v>3.8531818181818188E-2</v>
      </c>
      <c r="Y430" s="111">
        <f t="shared" ca="1" si="69"/>
        <v>4.5390909090909086E-2</v>
      </c>
      <c r="Z430" s="111" t="s">
        <v>5</v>
      </c>
      <c r="AC430" s="113">
        <f t="shared" si="70"/>
        <v>42064</v>
      </c>
      <c r="AD430" s="112">
        <f t="shared" ca="1" si="54"/>
        <v>1.1145454545454552E-2</v>
      </c>
      <c r="AE430" s="112">
        <f t="shared" ca="1" si="55"/>
        <v>1.8809090909090911E-2</v>
      </c>
    </row>
    <row r="431" spans="1:31" x14ac:dyDescent="0.25">
      <c r="A431">
        <f t="shared" si="56"/>
        <v>2015</v>
      </c>
      <c r="B431" s="102">
        <v>42095</v>
      </c>
      <c r="C431" s="101">
        <v>2.59</v>
      </c>
      <c r="D431" s="108">
        <f t="shared" si="57"/>
        <v>2.5899999999999999E-2</v>
      </c>
      <c r="G431">
        <f t="shared" si="58"/>
        <v>2015</v>
      </c>
      <c r="H431" s="102">
        <v>42095</v>
      </c>
      <c r="I431" s="101">
        <v>2.33</v>
      </c>
      <c r="J431" s="108">
        <f t="shared" si="59"/>
        <v>2.3300000000000001E-2</v>
      </c>
      <c r="L431">
        <f t="shared" si="60"/>
        <v>2015</v>
      </c>
      <c r="M431" s="102">
        <v>42095</v>
      </c>
      <c r="N431" t="s">
        <v>71</v>
      </c>
      <c r="O431" s="111">
        <f t="shared" ca="1" si="63"/>
        <v>3.6309090909090909E-2</v>
      </c>
      <c r="P431" s="111">
        <f t="shared" ca="1" si="64"/>
        <v>3.7504545454545464E-2</v>
      </c>
      <c r="Q431" s="111">
        <f t="shared" ca="1" si="65"/>
        <v>4.510454545454546E-2</v>
      </c>
      <c r="R431" s="111">
        <f t="shared" ca="1" si="66"/>
        <v>3.9640909090909088E-2</v>
      </c>
      <c r="S431" s="111"/>
      <c r="T431">
        <f t="shared" si="61"/>
        <v>2015</v>
      </c>
      <c r="U431" s="102">
        <f t="shared" si="62"/>
        <v>42095</v>
      </c>
      <c r="V431" s="111">
        <f t="shared" ca="1" si="67"/>
        <v>3.5227272727272725E-2</v>
      </c>
      <c r="W431" s="111" t="s">
        <v>5</v>
      </c>
      <c r="X431" s="111">
        <f t="shared" ca="1" si="68"/>
        <v>3.8231818181818179E-2</v>
      </c>
      <c r="Y431" s="111">
        <f t="shared" ca="1" si="69"/>
        <v>4.4840909090909091E-2</v>
      </c>
      <c r="Z431" s="111" t="s">
        <v>5</v>
      </c>
      <c r="AC431" s="113">
        <f t="shared" si="70"/>
        <v>42095</v>
      </c>
      <c r="AD431" s="112">
        <f t="shared" ca="1" si="54"/>
        <v>1.1604545454545465E-2</v>
      </c>
      <c r="AE431" s="112">
        <f t="shared" ca="1" si="55"/>
        <v>1.920454545454546E-2</v>
      </c>
    </row>
    <row r="432" spans="1:31" x14ac:dyDescent="0.25">
      <c r="A432">
        <f t="shared" si="56"/>
        <v>2015</v>
      </c>
      <c r="B432" s="102">
        <v>42125</v>
      </c>
      <c r="C432" s="101">
        <v>2.96</v>
      </c>
      <c r="D432" s="108">
        <f t="shared" si="57"/>
        <v>2.9600000000000001E-2</v>
      </c>
      <c r="G432">
        <f t="shared" si="58"/>
        <v>2015</v>
      </c>
      <c r="H432" s="102">
        <v>42125</v>
      </c>
      <c r="I432" s="101">
        <v>2.69</v>
      </c>
      <c r="J432" s="108">
        <f t="shared" si="59"/>
        <v>2.69E-2</v>
      </c>
      <c r="L432">
        <f t="shared" si="60"/>
        <v>2015</v>
      </c>
      <c r="M432" s="102">
        <v>42125</v>
      </c>
      <c r="N432" t="s">
        <v>71</v>
      </c>
      <c r="O432" s="111">
        <f t="shared" ref="O432:O460" ca="1" si="71">AVERAGEIF(month_yr,$M432,U_Aa)</f>
        <v>4.0490000000000005E-2</v>
      </c>
      <c r="P432" s="111">
        <f t="shared" ref="P432:P460" ca="1" si="72">AVERAGEIF(month_yr,$M432,U_A)</f>
        <v>4.1715000000000002E-2</v>
      </c>
      <c r="Q432" s="111">
        <f t="shared" ref="Q432:Q460" ca="1" si="73">AVERAGEIF(month_yr,$M432,U_Baa)</f>
        <v>4.9069999999999989E-2</v>
      </c>
      <c r="R432" s="111">
        <f t="shared" ref="R432:R460" ca="1" si="74">AVERAGEIF(month_yr,$M432,U_Avg)</f>
        <v>4.3764999999999998E-2</v>
      </c>
      <c r="S432" s="111"/>
      <c r="T432">
        <f t="shared" si="61"/>
        <v>2015</v>
      </c>
      <c r="U432" s="102">
        <f t="shared" si="62"/>
        <v>42125</v>
      </c>
      <c r="V432" s="111">
        <f t="shared" ref="V432:V460" ca="1" si="75">AVERAGEIF(month_yr,$U432,C_Aaa)</f>
        <v>3.9809999999999998E-2</v>
      </c>
      <c r="W432" s="111" t="s">
        <v>5</v>
      </c>
      <c r="X432" s="111">
        <f t="shared" ref="X432:X460" ca="1" si="76">AVERAGEIF(month_yr,$U432,C_A)</f>
        <v>4.2360000000000009E-2</v>
      </c>
      <c r="Y432" s="111">
        <f t="shared" ref="Y432:Y460" ca="1" si="77">AVERAGEIF(month_yr,$U432,C_Baa)</f>
        <v>4.8884999999999991E-2</v>
      </c>
      <c r="Z432" s="111" t="s">
        <v>5</v>
      </c>
      <c r="AC432" s="113">
        <f t="shared" si="70"/>
        <v>42125</v>
      </c>
      <c r="AD432" s="112">
        <f t="shared" ca="1" si="54"/>
        <v>1.2115000000000001E-2</v>
      </c>
      <c r="AE432" s="112">
        <f t="shared" ca="1" si="55"/>
        <v>1.9469999999999987E-2</v>
      </c>
    </row>
    <row r="433" spans="1:31" x14ac:dyDescent="0.25">
      <c r="A433">
        <f t="shared" si="56"/>
        <v>2015</v>
      </c>
      <c r="B433" s="102">
        <v>42156</v>
      </c>
      <c r="C433" s="101">
        <v>3.11</v>
      </c>
      <c r="D433" s="108">
        <f t="shared" si="57"/>
        <v>3.1099999999999999E-2</v>
      </c>
      <c r="G433">
        <f t="shared" si="58"/>
        <v>2015</v>
      </c>
      <c r="H433" s="102">
        <v>42156</v>
      </c>
      <c r="I433" s="101">
        <v>2.85</v>
      </c>
      <c r="J433" s="108">
        <f t="shared" si="59"/>
        <v>2.8500000000000001E-2</v>
      </c>
      <c r="L433">
        <f t="shared" si="60"/>
        <v>2015</v>
      </c>
      <c r="M433" s="102">
        <v>42156</v>
      </c>
      <c r="N433" t="s">
        <v>71</v>
      </c>
      <c r="O433" s="111">
        <f t="shared" ca="1" si="71"/>
        <v>4.2854545454545458E-2</v>
      </c>
      <c r="P433" s="111">
        <f t="shared" ca="1" si="72"/>
        <v>4.3890909090909092E-2</v>
      </c>
      <c r="Q433" s="111">
        <f t="shared" ca="1" si="73"/>
        <v>5.1254545454545448E-2</v>
      </c>
      <c r="R433" s="111">
        <f t="shared" ca="1" si="74"/>
        <v>4.6004545454545458E-2</v>
      </c>
      <c r="S433" s="111"/>
      <c r="T433">
        <f t="shared" si="61"/>
        <v>2015</v>
      </c>
      <c r="U433" s="102">
        <f t="shared" si="62"/>
        <v>42156</v>
      </c>
      <c r="V433" s="111">
        <f t="shared" ca="1" si="75"/>
        <v>4.1909090909090924E-2</v>
      </c>
      <c r="W433" s="111" t="s">
        <v>5</v>
      </c>
      <c r="X433" s="111">
        <f t="shared" ca="1" si="76"/>
        <v>4.4500000000000012E-2</v>
      </c>
      <c r="Y433" s="111">
        <f t="shared" ca="1" si="77"/>
        <v>5.1254545454545448E-2</v>
      </c>
      <c r="Z433" s="111" t="s">
        <v>5</v>
      </c>
      <c r="AC433" s="113">
        <f t="shared" si="70"/>
        <v>42156</v>
      </c>
      <c r="AD433" s="112">
        <f t="shared" ca="1" si="54"/>
        <v>1.2790909090909092E-2</v>
      </c>
      <c r="AE433" s="112">
        <f t="shared" ca="1" si="55"/>
        <v>2.0154545454545449E-2</v>
      </c>
    </row>
    <row r="434" spans="1:31" x14ac:dyDescent="0.25">
      <c r="A434">
        <f t="shared" si="56"/>
        <v>2015</v>
      </c>
      <c r="B434" s="102">
        <v>42186</v>
      </c>
      <c r="C434" s="101">
        <v>3.07</v>
      </c>
      <c r="D434" s="108">
        <f t="shared" si="57"/>
        <v>3.0699999999999998E-2</v>
      </c>
      <c r="G434">
        <f t="shared" si="58"/>
        <v>2015</v>
      </c>
      <c r="H434" s="102">
        <v>42186</v>
      </c>
      <c r="I434" s="101">
        <v>2.77</v>
      </c>
      <c r="J434" s="108">
        <f t="shared" si="59"/>
        <v>2.7699999999999999E-2</v>
      </c>
      <c r="L434">
        <f t="shared" si="60"/>
        <v>2015</v>
      </c>
      <c r="M434" s="102">
        <v>42186</v>
      </c>
      <c r="N434" t="s">
        <v>71</v>
      </c>
      <c r="O434" s="111">
        <f t="shared" ca="1" si="71"/>
        <v>4.2657142857142852E-2</v>
      </c>
      <c r="P434" s="111">
        <f t="shared" ca="1" si="72"/>
        <v>4.3919047619047621E-2</v>
      </c>
      <c r="Q434" s="111">
        <f t="shared" ca="1" si="73"/>
        <v>5.216190476190477E-2</v>
      </c>
      <c r="R434" s="111">
        <f t="shared" ca="1" si="74"/>
        <v>4.6257142857142851E-2</v>
      </c>
      <c r="S434" s="111"/>
      <c r="T434">
        <f t="shared" si="61"/>
        <v>2015</v>
      </c>
      <c r="U434" s="102">
        <f t="shared" si="62"/>
        <v>42186</v>
      </c>
      <c r="V434" s="111">
        <f t="shared" ca="1" si="75"/>
        <v>4.1457142857142845E-2</v>
      </c>
      <c r="W434" s="111" t="s">
        <v>5</v>
      </c>
      <c r="X434" s="111">
        <f t="shared" ca="1" si="76"/>
        <v>4.4390476190476189E-2</v>
      </c>
      <c r="Y434" s="111">
        <f t="shared" ca="1" si="77"/>
        <v>5.1961904761904758E-2</v>
      </c>
      <c r="Z434" s="111" t="s">
        <v>5</v>
      </c>
      <c r="AC434" s="113">
        <f t="shared" si="70"/>
        <v>42186</v>
      </c>
      <c r="AD434" s="112">
        <f t="shared" ca="1" si="54"/>
        <v>1.3219047619047623E-2</v>
      </c>
      <c r="AE434" s="112">
        <f t="shared" ca="1" si="55"/>
        <v>2.1461904761904772E-2</v>
      </c>
    </row>
    <row r="435" spans="1:31" x14ac:dyDescent="0.25">
      <c r="A435">
        <f t="shared" si="56"/>
        <v>2015</v>
      </c>
      <c r="B435" s="102">
        <v>42217</v>
      </c>
      <c r="C435" s="101">
        <v>2.86</v>
      </c>
      <c r="D435" s="108">
        <f t="shared" si="57"/>
        <v>2.86E-2</v>
      </c>
      <c r="G435">
        <f t="shared" si="58"/>
        <v>2015</v>
      </c>
      <c r="H435" s="102">
        <v>42217</v>
      </c>
      <c r="I435" s="101">
        <v>2.5499999999999998</v>
      </c>
      <c r="J435" s="108">
        <f t="shared" si="59"/>
        <v>2.5499999999999998E-2</v>
      </c>
      <c r="L435">
        <f t="shared" si="60"/>
        <v>2015</v>
      </c>
      <c r="M435" s="102">
        <v>42217</v>
      </c>
      <c r="N435" t="s">
        <v>71</v>
      </c>
      <c r="O435" s="111">
        <f t="shared" ca="1" si="71"/>
        <v>4.1338095238095236E-2</v>
      </c>
      <c r="P435" s="111">
        <f t="shared" ca="1" si="72"/>
        <v>4.2476190476190473E-2</v>
      </c>
      <c r="Q435" s="111">
        <f t="shared" ca="1" si="73"/>
        <v>5.2257142857142856E-2</v>
      </c>
      <c r="R435" s="111">
        <f t="shared" ca="1" si="74"/>
        <v>4.5366666666666659E-2</v>
      </c>
      <c r="S435" s="111"/>
      <c r="T435">
        <f t="shared" si="61"/>
        <v>2015</v>
      </c>
      <c r="U435" s="102">
        <f t="shared" si="62"/>
        <v>42217</v>
      </c>
      <c r="V435" s="111">
        <f t="shared" ca="1" si="75"/>
        <v>4.0357142857142855E-2</v>
      </c>
      <c r="W435" s="111" t="s">
        <v>5</v>
      </c>
      <c r="X435" s="111">
        <f t="shared" ca="1" si="76"/>
        <v>4.3200000000000002E-2</v>
      </c>
      <c r="Y435" s="111">
        <f t="shared" ca="1" si="77"/>
        <v>5.1880952380952375E-2</v>
      </c>
      <c r="Z435" s="111" t="s">
        <v>5</v>
      </c>
      <c r="AC435" s="113">
        <f t="shared" si="70"/>
        <v>42217</v>
      </c>
      <c r="AD435" s="112">
        <f t="shared" ca="1" si="54"/>
        <v>1.3876190476190473E-2</v>
      </c>
      <c r="AE435" s="112">
        <f t="shared" ca="1" si="55"/>
        <v>2.3657142857142856E-2</v>
      </c>
    </row>
    <row r="436" spans="1:31" x14ac:dyDescent="0.25">
      <c r="A436">
        <f t="shared" si="56"/>
        <v>2015</v>
      </c>
      <c r="B436" s="102">
        <v>42248</v>
      </c>
      <c r="C436" s="101">
        <v>2.95</v>
      </c>
      <c r="D436" s="108">
        <f t="shared" si="57"/>
        <v>2.9500000000000002E-2</v>
      </c>
      <c r="G436">
        <f t="shared" si="58"/>
        <v>2015</v>
      </c>
      <c r="H436" s="102">
        <v>42248</v>
      </c>
      <c r="I436" s="101">
        <v>2.62</v>
      </c>
      <c r="J436" s="108">
        <f t="shared" si="59"/>
        <v>2.6200000000000001E-2</v>
      </c>
      <c r="L436">
        <f t="shared" si="60"/>
        <v>2015</v>
      </c>
      <c r="M436" s="102">
        <v>42248</v>
      </c>
      <c r="N436" t="s">
        <v>71</v>
      </c>
      <c r="O436" s="111">
        <f t="shared" ca="1" si="71"/>
        <v>4.2464999999999996E-2</v>
      </c>
      <c r="P436" s="111">
        <f t="shared" ca="1" si="72"/>
        <v>4.3869999999999999E-2</v>
      </c>
      <c r="Q436" s="111">
        <f t="shared" ca="1" si="73"/>
        <v>5.4225000000000002E-2</v>
      </c>
      <c r="R436" s="111">
        <f t="shared" ca="1" si="74"/>
        <v>4.6850000000000003E-2</v>
      </c>
      <c r="S436" s="111"/>
      <c r="T436">
        <f t="shared" si="61"/>
        <v>2015</v>
      </c>
      <c r="U436" s="102">
        <f t="shared" si="62"/>
        <v>42248</v>
      </c>
      <c r="V436" s="111">
        <f t="shared" ca="1" si="75"/>
        <v>4.0720000000000006E-2</v>
      </c>
      <c r="W436" s="111" t="s">
        <v>5</v>
      </c>
      <c r="X436" s="111">
        <f t="shared" ca="1" si="76"/>
        <v>4.4285000000000005E-2</v>
      </c>
      <c r="Y436" s="111">
        <f t="shared" ca="1" si="77"/>
        <v>5.3424999999999986E-2</v>
      </c>
      <c r="Z436" s="111" t="s">
        <v>5</v>
      </c>
      <c r="AC436" s="113">
        <f t="shared" si="70"/>
        <v>42248</v>
      </c>
      <c r="AD436" s="112">
        <f t="shared" ca="1" si="54"/>
        <v>1.4369999999999997E-2</v>
      </c>
      <c r="AE436" s="112">
        <f t="shared" ca="1" si="55"/>
        <v>2.4725E-2</v>
      </c>
    </row>
    <row r="437" spans="1:31" x14ac:dyDescent="0.25">
      <c r="A437">
        <f t="shared" si="56"/>
        <v>2015</v>
      </c>
      <c r="B437" s="102">
        <v>42278</v>
      </c>
      <c r="C437" s="101">
        <v>2.89</v>
      </c>
      <c r="D437" s="108">
        <f t="shared" si="57"/>
        <v>2.8900000000000002E-2</v>
      </c>
      <c r="G437">
        <f t="shared" si="58"/>
        <v>2015</v>
      </c>
      <c r="H437" s="102">
        <v>42278</v>
      </c>
      <c r="I437" s="101">
        <v>2.5</v>
      </c>
      <c r="J437" s="108">
        <f t="shared" si="59"/>
        <v>2.5000000000000001E-2</v>
      </c>
      <c r="L437">
        <f t="shared" si="60"/>
        <v>2015</v>
      </c>
      <c r="M437" s="102">
        <v>42278</v>
      </c>
      <c r="N437" t="s">
        <v>71</v>
      </c>
      <c r="O437" s="111">
        <f t="shared" ca="1" si="71"/>
        <v>4.1252380952380964E-2</v>
      </c>
      <c r="P437" s="111">
        <f t="shared" ca="1" si="72"/>
        <v>4.2919047619047614E-2</v>
      </c>
      <c r="Q437" s="111">
        <f t="shared" ca="1" si="73"/>
        <v>5.4661904761904759E-2</v>
      </c>
      <c r="R437" s="111">
        <f t="shared" ca="1" si="74"/>
        <v>4.6280952380952388E-2</v>
      </c>
      <c r="S437" s="111"/>
      <c r="T437">
        <f t="shared" si="61"/>
        <v>2015</v>
      </c>
      <c r="U437" s="102">
        <f t="shared" si="62"/>
        <v>42278</v>
      </c>
      <c r="V437" s="111">
        <f t="shared" ca="1" si="75"/>
        <v>3.951904761904762E-2</v>
      </c>
      <c r="W437" s="111" t="s">
        <v>5</v>
      </c>
      <c r="X437" s="111">
        <f t="shared" ca="1" si="76"/>
        <v>4.3328571428571432E-2</v>
      </c>
      <c r="Y437" s="111">
        <f t="shared" ca="1" si="77"/>
        <v>5.3414285714285734E-2</v>
      </c>
      <c r="Z437" s="111" t="s">
        <v>5</v>
      </c>
      <c r="AC437" s="113">
        <f t="shared" si="70"/>
        <v>42278</v>
      </c>
      <c r="AD437" s="112">
        <f t="shared" ca="1" si="54"/>
        <v>1.4019047619047612E-2</v>
      </c>
      <c r="AE437" s="112">
        <f t="shared" ca="1" si="55"/>
        <v>2.5761904761904757E-2</v>
      </c>
    </row>
    <row r="438" spans="1:31" x14ac:dyDescent="0.25">
      <c r="A438">
        <f t="shared" si="56"/>
        <v>2015</v>
      </c>
      <c r="B438" s="102">
        <v>42309</v>
      </c>
      <c r="C438" s="101">
        <v>3.03</v>
      </c>
      <c r="D438" s="108">
        <f t="shared" si="57"/>
        <v>3.0299999999999997E-2</v>
      </c>
      <c r="G438">
        <f t="shared" si="58"/>
        <v>2015</v>
      </c>
      <c r="H438" s="102">
        <v>42309</v>
      </c>
      <c r="I438" s="101">
        <v>2.69</v>
      </c>
      <c r="J438" s="108">
        <f t="shared" si="59"/>
        <v>2.69E-2</v>
      </c>
      <c r="L438">
        <f t="shared" si="60"/>
        <v>2015</v>
      </c>
      <c r="M438" s="102">
        <v>42309</v>
      </c>
      <c r="N438" t="s">
        <v>71</v>
      </c>
      <c r="O438" s="111">
        <f t="shared" ca="1" si="71"/>
        <v>4.2194444444444451E-2</v>
      </c>
      <c r="P438" s="111">
        <f t="shared" ca="1" si="72"/>
        <v>4.4049999999999992E-2</v>
      </c>
      <c r="Q438" s="111">
        <f t="shared" ca="1" si="73"/>
        <v>5.570555555555555E-2</v>
      </c>
      <c r="R438" s="111">
        <f t="shared" ca="1" si="74"/>
        <v>4.7316666666666674E-2</v>
      </c>
      <c r="S438" s="111"/>
      <c r="T438">
        <f t="shared" si="61"/>
        <v>2015</v>
      </c>
      <c r="U438" s="102">
        <f t="shared" si="62"/>
        <v>42309</v>
      </c>
      <c r="V438" s="111">
        <f t="shared" ca="1" si="75"/>
        <v>4.0588888888888904E-2</v>
      </c>
      <c r="W438" s="111" t="s">
        <v>5</v>
      </c>
      <c r="X438" s="111">
        <f t="shared" ca="1" si="76"/>
        <v>4.4355555555555565E-2</v>
      </c>
      <c r="Y438" s="111">
        <f t="shared" ca="1" si="77"/>
        <v>5.4588888888888881E-2</v>
      </c>
      <c r="Z438" s="111" t="s">
        <v>5</v>
      </c>
      <c r="AC438" s="113">
        <f t="shared" si="70"/>
        <v>42309</v>
      </c>
      <c r="AD438" s="112">
        <f t="shared" ca="1" si="54"/>
        <v>1.3749999999999995E-2</v>
      </c>
      <c r="AE438" s="112">
        <f t="shared" ca="1" si="55"/>
        <v>2.5405555555555553E-2</v>
      </c>
    </row>
    <row r="439" spans="1:31" x14ac:dyDescent="0.25">
      <c r="A439">
        <f t="shared" si="56"/>
        <v>2015</v>
      </c>
      <c r="B439" s="102">
        <v>42339</v>
      </c>
      <c r="C439" s="101">
        <v>2.97</v>
      </c>
      <c r="D439" s="108">
        <f t="shared" si="57"/>
        <v>2.9700000000000001E-2</v>
      </c>
      <c r="G439">
        <f t="shared" si="58"/>
        <v>2015</v>
      </c>
      <c r="H439" s="102">
        <v>42339</v>
      </c>
      <c r="I439" s="101">
        <v>2.61</v>
      </c>
      <c r="J439" s="108">
        <f t="shared" si="59"/>
        <v>2.6099999999999998E-2</v>
      </c>
      <c r="L439">
        <f t="shared" si="60"/>
        <v>2015</v>
      </c>
      <c r="M439" s="102">
        <v>42339</v>
      </c>
      <c r="N439" t="s">
        <v>71</v>
      </c>
      <c r="O439" s="111">
        <f t="shared" ca="1" si="71"/>
        <v>4.1577272727272734E-2</v>
      </c>
      <c r="P439" s="111">
        <f t="shared" ca="1" si="72"/>
        <v>4.3536363636363644E-2</v>
      </c>
      <c r="Q439" s="111">
        <f t="shared" ca="1" si="73"/>
        <v>5.5500000000000001E-2</v>
      </c>
      <c r="R439" s="111">
        <f t="shared" ca="1" si="74"/>
        <v>4.6872727272727267E-2</v>
      </c>
      <c r="S439" s="111"/>
      <c r="T439">
        <f t="shared" si="61"/>
        <v>2015</v>
      </c>
      <c r="U439" s="102">
        <f t="shared" si="62"/>
        <v>42339</v>
      </c>
      <c r="V439" s="111">
        <f t="shared" ca="1" si="75"/>
        <v>3.9704545454545451E-2</v>
      </c>
      <c r="W439" s="111" t="s">
        <v>5</v>
      </c>
      <c r="X439" s="111">
        <f t="shared" ca="1" si="76"/>
        <v>4.3763636363636359E-2</v>
      </c>
      <c r="Y439" s="111">
        <f t="shared" ca="1" si="77"/>
        <v>5.4549999999999994E-2</v>
      </c>
      <c r="Z439" s="111" t="s">
        <v>5</v>
      </c>
      <c r="AC439" s="113">
        <f t="shared" si="70"/>
        <v>42339</v>
      </c>
      <c r="AD439" s="112">
        <f t="shared" ca="1" si="54"/>
        <v>1.3836363636363643E-2</v>
      </c>
      <c r="AE439" s="112">
        <f t="shared" ca="1" si="55"/>
        <v>2.58E-2</v>
      </c>
    </row>
    <row r="440" spans="1:31" x14ac:dyDescent="0.25">
      <c r="A440">
        <f t="shared" si="56"/>
        <v>2016</v>
      </c>
      <c r="B440" s="102">
        <v>42370</v>
      </c>
      <c r="C440" s="101">
        <v>2.86</v>
      </c>
      <c r="D440" s="108">
        <f t="shared" si="57"/>
        <v>2.86E-2</v>
      </c>
      <c r="G440">
        <f t="shared" si="58"/>
        <v>2016</v>
      </c>
      <c r="H440" s="102">
        <v>42370</v>
      </c>
      <c r="I440" s="101">
        <v>2.4900000000000002</v>
      </c>
      <c r="J440" s="108">
        <f t="shared" si="59"/>
        <v>2.4900000000000002E-2</v>
      </c>
      <c r="L440">
        <f t="shared" si="60"/>
        <v>2016</v>
      </c>
      <c r="M440" s="102">
        <v>42370</v>
      </c>
      <c r="N440" t="s">
        <v>71</v>
      </c>
      <c r="O440" s="111">
        <f t="shared" ca="1" si="71"/>
        <v>4.0899999999999992E-2</v>
      </c>
      <c r="P440" s="111">
        <f t="shared" ca="1" si="72"/>
        <v>4.2689473684210527E-2</v>
      </c>
      <c r="Q440" s="111">
        <f t="shared" ca="1" si="73"/>
        <v>5.4889473684210523E-2</v>
      </c>
      <c r="R440" s="111">
        <f t="shared" ca="1" si="74"/>
        <v>4.6152631578947383E-2</v>
      </c>
      <c r="S440" s="111"/>
      <c r="T440">
        <f t="shared" si="61"/>
        <v>2016</v>
      </c>
      <c r="U440" s="102">
        <f t="shared" si="62"/>
        <v>42370</v>
      </c>
      <c r="V440" s="111">
        <f t="shared" ca="1" si="75"/>
        <v>4.0015789473684206E-2</v>
      </c>
      <c r="W440" s="111" t="s">
        <v>5</v>
      </c>
      <c r="X440" s="111">
        <f t="shared" ca="1" si="76"/>
        <v>4.3463157894736842E-2</v>
      </c>
      <c r="Y440" s="111">
        <f t="shared" ca="1" si="77"/>
        <v>5.447894736842105E-2</v>
      </c>
      <c r="Z440" s="111" t="s">
        <v>5</v>
      </c>
      <c r="AC440" s="113">
        <f t="shared" si="70"/>
        <v>42370</v>
      </c>
      <c r="AD440" s="112">
        <f t="shared" ca="1" si="54"/>
        <v>1.4089473684210527E-2</v>
      </c>
      <c r="AE440" s="112">
        <f t="shared" ca="1" si="55"/>
        <v>2.6289473684210522E-2</v>
      </c>
    </row>
    <row r="441" spans="1:31" x14ac:dyDescent="0.25">
      <c r="A441">
        <f t="shared" si="56"/>
        <v>2016</v>
      </c>
      <c r="B441" s="102">
        <v>42401</v>
      </c>
      <c r="C441" s="101">
        <v>2.62</v>
      </c>
      <c r="D441" s="108">
        <f t="shared" si="57"/>
        <v>2.6200000000000001E-2</v>
      </c>
      <c r="G441">
        <f t="shared" si="58"/>
        <v>2016</v>
      </c>
      <c r="H441" s="102">
        <v>42401</v>
      </c>
      <c r="I441" s="101">
        <v>2.2000000000000002</v>
      </c>
      <c r="J441" s="108">
        <f t="shared" si="59"/>
        <v>2.2000000000000002E-2</v>
      </c>
      <c r="L441">
        <f t="shared" si="60"/>
        <v>2016</v>
      </c>
      <c r="M441" s="102">
        <v>42401</v>
      </c>
      <c r="N441" t="s">
        <v>71</v>
      </c>
      <c r="O441" s="111">
        <f t="shared" ca="1" si="71"/>
        <v>3.9390000000000001E-2</v>
      </c>
      <c r="P441" s="111">
        <f t="shared" ca="1" si="72"/>
        <v>4.1085000000000003E-2</v>
      </c>
      <c r="Q441" s="111">
        <f t="shared" ca="1" si="73"/>
        <v>5.2785000000000006E-2</v>
      </c>
      <c r="R441" s="111">
        <f t="shared" ca="1" si="74"/>
        <v>4.4424999999999999E-2</v>
      </c>
      <c r="S441" s="111"/>
      <c r="T441">
        <f t="shared" si="61"/>
        <v>2016</v>
      </c>
      <c r="U441" s="102">
        <f t="shared" si="62"/>
        <v>42401</v>
      </c>
      <c r="V441" s="111">
        <f t="shared" ca="1" si="75"/>
        <v>3.9559999999999998E-2</v>
      </c>
      <c r="W441" s="111" t="s">
        <v>5</v>
      </c>
      <c r="X441" s="111">
        <f t="shared" ca="1" si="76"/>
        <v>4.2210000000000011E-2</v>
      </c>
      <c r="Y441" s="111">
        <f t="shared" ca="1" si="77"/>
        <v>5.3384999999999995E-2</v>
      </c>
      <c r="Z441" s="111" t="s">
        <v>5</v>
      </c>
      <c r="AC441" s="113">
        <f t="shared" si="70"/>
        <v>42401</v>
      </c>
      <c r="AD441" s="112">
        <f t="shared" ca="1" si="54"/>
        <v>1.4885000000000002E-2</v>
      </c>
      <c r="AE441" s="112">
        <f t="shared" ca="1" si="55"/>
        <v>2.6585000000000004E-2</v>
      </c>
    </row>
    <row r="442" spans="1:31" x14ac:dyDescent="0.25">
      <c r="A442">
        <f t="shared" si="56"/>
        <v>2016</v>
      </c>
      <c r="B442" s="102">
        <v>42430</v>
      </c>
      <c r="C442" s="101">
        <v>2.68</v>
      </c>
      <c r="D442" s="108">
        <f t="shared" si="57"/>
        <v>2.6800000000000001E-2</v>
      </c>
      <c r="G442">
        <f t="shared" si="58"/>
        <v>2016</v>
      </c>
      <c r="H442" s="102">
        <v>42430</v>
      </c>
      <c r="I442" s="101">
        <v>2.2799999999999998</v>
      </c>
      <c r="J442" s="108">
        <f t="shared" si="59"/>
        <v>2.2799999999999997E-2</v>
      </c>
      <c r="L442">
        <f t="shared" si="60"/>
        <v>2016</v>
      </c>
      <c r="M442" s="102">
        <v>42430</v>
      </c>
      <c r="N442" t="s">
        <v>71</v>
      </c>
      <c r="O442" s="111">
        <f t="shared" ca="1" si="71"/>
        <v>3.9300000000000002E-2</v>
      </c>
      <c r="P442" s="111">
        <f t="shared" ca="1" si="72"/>
        <v>4.1577272727272734E-2</v>
      </c>
      <c r="Q442" s="111">
        <f t="shared" ca="1" si="73"/>
        <v>5.123181818181817E-2</v>
      </c>
      <c r="R442" s="111">
        <f t="shared" ca="1" si="74"/>
        <v>4.4040909090909096E-2</v>
      </c>
      <c r="S442" s="111"/>
      <c r="T442">
        <f t="shared" si="61"/>
        <v>2016</v>
      </c>
      <c r="U442" s="102">
        <f t="shared" si="62"/>
        <v>42430</v>
      </c>
      <c r="V442" s="111">
        <f t="shared" ca="1" si="75"/>
        <v>3.8204545454545449E-2</v>
      </c>
      <c r="W442" s="111" t="s">
        <v>5</v>
      </c>
      <c r="X442" s="111">
        <f t="shared" ca="1" si="76"/>
        <v>4.1622727272727263E-2</v>
      </c>
      <c r="Y442" s="111">
        <f t="shared" ca="1" si="77"/>
        <v>5.1336363636363631E-2</v>
      </c>
      <c r="Z442" s="111" t="s">
        <v>5</v>
      </c>
      <c r="AC442" s="113">
        <f t="shared" si="70"/>
        <v>42430</v>
      </c>
      <c r="AD442" s="112">
        <f t="shared" ca="1" si="54"/>
        <v>1.4777272727272733E-2</v>
      </c>
      <c r="AE442" s="112">
        <f t="shared" ca="1" si="55"/>
        <v>2.4431818181818169E-2</v>
      </c>
    </row>
    <row r="443" spans="1:31" x14ac:dyDescent="0.25">
      <c r="A443">
        <f t="shared" si="56"/>
        <v>2016</v>
      </c>
      <c r="B443" s="102">
        <v>42461</v>
      </c>
      <c r="C443" s="101">
        <v>2.62</v>
      </c>
      <c r="D443" s="108">
        <f t="shared" si="57"/>
        <v>2.6200000000000001E-2</v>
      </c>
      <c r="G443">
        <f t="shared" si="58"/>
        <v>2016</v>
      </c>
      <c r="H443" s="102">
        <v>42461</v>
      </c>
      <c r="I443" s="101">
        <v>2.21</v>
      </c>
      <c r="J443" s="108">
        <f t="shared" si="59"/>
        <v>2.2099999999999998E-2</v>
      </c>
      <c r="L443">
        <f t="shared" si="60"/>
        <v>2016</v>
      </c>
      <c r="M443" s="102">
        <v>42461</v>
      </c>
      <c r="N443" t="s">
        <v>71</v>
      </c>
      <c r="O443" s="111">
        <f t="shared" ca="1" si="71"/>
        <v>3.7385714285714279E-2</v>
      </c>
      <c r="P443" s="111">
        <f t="shared" ca="1" si="72"/>
        <v>3.9980952380952374E-2</v>
      </c>
      <c r="Q443" s="111">
        <f t="shared" ca="1" si="73"/>
        <v>4.7452380952380954E-2</v>
      </c>
      <c r="R443" s="111">
        <f t="shared" ca="1" si="74"/>
        <v>4.1619047619047625E-2</v>
      </c>
      <c r="S443" s="111"/>
      <c r="T443">
        <f t="shared" si="61"/>
        <v>2016</v>
      </c>
      <c r="U443" s="102">
        <f t="shared" si="62"/>
        <v>42461</v>
      </c>
      <c r="V443" s="111">
        <f t="shared" ca="1" si="75"/>
        <v>3.6161904761904763E-2</v>
      </c>
      <c r="W443" s="111" t="s">
        <v>5</v>
      </c>
      <c r="X443" s="111">
        <f t="shared" ca="1" si="76"/>
        <v>3.9752380952380949E-2</v>
      </c>
      <c r="Y443" s="111">
        <f t="shared" ca="1" si="77"/>
        <v>4.7852380952380945E-2</v>
      </c>
      <c r="Z443" s="111" t="s">
        <v>5</v>
      </c>
      <c r="AC443" s="113">
        <f t="shared" si="70"/>
        <v>42461</v>
      </c>
      <c r="AD443" s="112">
        <f t="shared" ca="1" si="54"/>
        <v>1.3780952380952373E-2</v>
      </c>
      <c r="AE443" s="112">
        <f t="shared" ca="1" si="55"/>
        <v>2.1252380952380953E-2</v>
      </c>
    </row>
    <row r="444" spans="1:31" x14ac:dyDescent="0.25">
      <c r="A444">
        <f t="shared" si="56"/>
        <v>2016</v>
      </c>
      <c r="B444" s="102">
        <v>42491</v>
      </c>
      <c r="C444" s="101">
        <v>2.63</v>
      </c>
      <c r="D444" s="108">
        <f t="shared" si="57"/>
        <v>2.63E-2</v>
      </c>
      <c r="G444">
        <f t="shared" si="58"/>
        <v>2016</v>
      </c>
      <c r="H444" s="102">
        <v>42491</v>
      </c>
      <c r="I444" s="101">
        <v>2.2200000000000002</v>
      </c>
      <c r="J444" s="108">
        <f t="shared" si="59"/>
        <v>2.2200000000000001E-2</v>
      </c>
      <c r="L444">
        <f t="shared" si="60"/>
        <v>2016</v>
      </c>
      <c r="M444" s="102">
        <v>42491</v>
      </c>
      <c r="N444" t="s">
        <v>71</v>
      </c>
      <c r="O444" s="111">
        <f t="shared" ca="1" si="71"/>
        <v>3.6520000000000011E-2</v>
      </c>
      <c r="P444" s="111">
        <f t="shared" ca="1" si="72"/>
        <v>3.9265000000000001E-2</v>
      </c>
      <c r="Q444" s="111">
        <f t="shared" ca="1" si="73"/>
        <v>4.595500000000001E-2</v>
      </c>
      <c r="R444" s="111">
        <f t="shared" ca="1" si="74"/>
        <v>4.0584999999999996E-2</v>
      </c>
      <c r="S444" s="111"/>
      <c r="T444">
        <f t="shared" si="61"/>
        <v>2016</v>
      </c>
      <c r="U444" s="102">
        <f t="shared" si="62"/>
        <v>42491</v>
      </c>
      <c r="V444" s="111">
        <f t="shared" ca="1" si="75"/>
        <v>3.6510000000000001E-2</v>
      </c>
      <c r="W444" s="111" t="s">
        <v>5</v>
      </c>
      <c r="X444" s="111">
        <f t="shared" ca="1" si="76"/>
        <v>3.9404999999999989E-2</v>
      </c>
      <c r="Y444" s="111">
        <f t="shared" ca="1" si="77"/>
        <v>4.6765000000000015E-2</v>
      </c>
      <c r="Z444" s="111" t="s">
        <v>5</v>
      </c>
      <c r="AC444" s="113">
        <f t="shared" si="70"/>
        <v>42491</v>
      </c>
      <c r="AD444" s="112">
        <f t="shared" ca="1" si="54"/>
        <v>1.2965000000000001E-2</v>
      </c>
      <c r="AE444" s="112">
        <f t="shared" ca="1" si="55"/>
        <v>1.9655000000000009E-2</v>
      </c>
    </row>
    <row r="445" spans="1:31" x14ac:dyDescent="0.25">
      <c r="A445">
        <f t="shared" si="56"/>
        <v>2016</v>
      </c>
      <c r="B445" s="102">
        <v>42522</v>
      </c>
      <c r="C445" s="101">
        <v>2.4500000000000002</v>
      </c>
      <c r="D445" s="108">
        <f t="shared" si="57"/>
        <v>2.4500000000000001E-2</v>
      </c>
      <c r="G445">
        <f t="shared" si="58"/>
        <v>2016</v>
      </c>
      <c r="H445" s="102">
        <v>42522</v>
      </c>
      <c r="I445" s="101">
        <v>2.02</v>
      </c>
      <c r="J445" s="108">
        <f t="shared" si="59"/>
        <v>2.0199999999999999E-2</v>
      </c>
      <c r="L445">
        <f t="shared" si="60"/>
        <v>2016</v>
      </c>
      <c r="M445" s="102">
        <v>42522</v>
      </c>
      <c r="N445" t="s">
        <v>71</v>
      </c>
      <c r="O445" s="111">
        <f t="shared" ca="1" si="71"/>
        <v>3.5499999999999997E-2</v>
      </c>
      <c r="P445" s="111">
        <f t="shared" ca="1" si="72"/>
        <v>3.7695238095238087E-2</v>
      </c>
      <c r="Q445" s="111">
        <f t="shared" ca="1" si="73"/>
        <v>4.4585714285714284E-2</v>
      </c>
      <c r="R445" s="111">
        <f t="shared" ca="1" si="74"/>
        <v>3.9252380952380955E-2</v>
      </c>
      <c r="S445" s="111"/>
      <c r="T445">
        <f t="shared" si="61"/>
        <v>2016</v>
      </c>
      <c r="U445" s="102">
        <f t="shared" si="62"/>
        <v>42522</v>
      </c>
      <c r="V445" s="111">
        <f t="shared" ca="1" si="75"/>
        <v>3.4909523809523807E-2</v>
      </c>
      <c r="W445" s="111" t="s">
        <v>5</v>
      </c>
      <c r="X445" s="111">
        <f t="shared" ca="1" si="76"/>
        <v>3.7957142857142856E-2</v>
      </c>
      <c r="Y445" s="111">
        <f t="shared" ca="1" si="77"/>
        <v>4.5180952380952384E-2</v>
      </c>
      <c r="Z445" s="111" t="s">
        <v>5</v>
      </c>
      <c r="AC445" s="113">
        <f t="shared" si="70"/>
        <v>42522</v>
      </c>
      <c r="AD445" s="112">
        <f t="shared" ca="1" si="54"/>
        <v>1.3195238095238086E-2</v>
      </c>
      <c r="AE445" s="112">
        <f t="shared" ca="1" si="55"/>
        <v>2.0085714285714283E-2</v>
      </c>
    </row>
    <row r="446" spans="1:31" x14ac:dyDescent="0.25">
      <c r="A446">
        <f t="shared" si="56"/>
        <v>2016</v>
      </c>
      <c r="B446" s="102">
        <v>42552</v>
      </c>
      <c r="C446" s="101">
        <v>2.23</v>
      </c>
      <c r="D446" s="108">
        <f t="shared" si="57"/>
        <v>2.23E-2</v>
      </c>
      <c r="G446">
        <f t="shared" si="58"/>
        <v>2016</v>
      </c>
      <c r="H446" s="102">
        <v>42552</v>
      </c>
      <c r="I446" s="101">
        <v>1.82</v>
      </c>
      <c r="J446" s="108">
        <f t="shared" si="59"/>
        <v>1.8200000000000001E-2</v>
      </c>
      <c r="L446">
        <f t="shared" si="60"/>
        <v>2016</v>
      </c>
      <c r="M446" s="102">
        <v>42552</v>
      </c>
      <c r="N446" t="s">
        <v>71</v>
      </c>
      <c r="O446" s="111">
        <f t="shared" ca="1" si="71"/>
        <v>3.3590000000000002E-2</v>
      </c>
      <c r="P446" s="111">
        <f t="shared" ca="1" si="72"/>
        <v>3.5729999999999998E-2</v>
      </c>
      <c r="Q446" s="111">
        <f t="shared" ca="1" si="73"/>
        <v>4.1590000000000002E-2</v>
      </c>
      <c r="R446" s="111">
        <f t="shared" ca="1" si="74"/>
        <v>3.6965000000000005E-2</v>
      </c>
      <c r="S446" s="111"/>
      <c r="T446">
        <f t="shared" si="61"/>
        <v>2016</v>
      </c>
      <c r="U446" s="102">
        <f t="shared" si="62"/>
        <v>42552</v>
      </c>
      <c r="V446" s="111">
        <f t="shared" ca="1" si="75"/>
        <v>3.2844999999999999E-2</v>
      </c>
      <c r="W446" s="111" t="s">
        <v>5</v>
      </c>
      <c r="X446" s="111">
        <f t="shared" ca="1" si="76"/>
        <v>3.5775000000000001E-2</v>
      </c>
      <c r="Y446" s="111">
        <f t="shared" ca="1" si="77"/>
        <v>4.2185E-2</v>
      </c>
      <c r="Z446" s="111" t="s">
        <v>5</v>
      </c>
      <c r="AC446" s="113">
        <f t="shared" si="70"/>
        <v>42552</v>
      </c>
      <c r="AD446" s="112">
        <f t="shared" ca="1" si="54"/>
        <v>1.3429999999999997E-2</v>
      </c>
      <c r="AE446" s="112">
        <f t="shared" ca="1" si="55"/>
        <v>1.9290000000000002E-2</v>
      </c>
    </row>
    <row r="447" spans="1:31" x14ac:dyDescent="0.25">
      <c r="A447">
        <f t="shared" si="56"/>
        <v>2016</v>
      </c>
      <c r="B447" s="102">
        <v>42583</v>
      </c>
      <c r="C447" s="101">
        <v>2.2599999999999998</v>
      </c>
      <c r="D447" s="108">
        <f t="shared" si="57"/>
        <v>2.2599999999999999E-2</v>
      </c>
      <c r="G447">
        <f t="shared" si="58"/>
        <v>2016</v>
      </c>
      <c r="H447" s="102">
        <v>42583</v>
      </c>
      <c r="I447" s="101">
        <v>1.89</v>
      </c>
      <c r="J447" s="108">
        <f t="shared" si="59"/>
        <v>1.89E-2</v>
      </c>
      <c r="L447">
        <f t="shared" si="60"/>
        <v>2016</v>
      </c>
      <c r="M447" s="102">
        <v>42583</v>
      </c>
      <c r="N447" t="s">
        <v>71</v>
      </c>
      <c r="O447" s="111">
        <f t="shared" ca="1" si="71"/>
        <v>3.3908695652173908E-2</v>
      </c>
      <c r="P447" s="111">
        <f t="shared" ca="1" si="72"/>
        <v>3.5852173913043475E-2</v>
      </c>
      <c r="Q447" s="111">
        <f t="shared" ca="1" si="73"/>
        <v>4.2030434782608692E-2</v>
      </c>
      <c r="R447" s="111">
        <f t="shared" ca="1" si="74"/>
        <v>3.7265217391304346E-2</v>
      </c>
      <c r="S447" s="111"/>
      <c r="T447">
        <f t="shared" si="61"/>
        <v>2016</v>
      </c>
      <c r="U447" s="102">
        <f t="shared" si="62"/>
        <v>42583</v>
      </c>
      <c r="V447" s="111">
        <f t="shared" ca="1" si="75"/>
        <v>3.3156521739130432E-2</v>
      </c>
      <c r="W447" s="111" t="s">
        <v>5</v>
      </c>
      <c r="X447" s="111">
        <f t="shared" ca="1" si="76"/>
        <v>3.6026086956521736E-2</v>
      </c>
      <c r="Y447" s="111">
        <f t="shared" ca="1" si="77"/>
        <v>4.2404347826086965E-2</v>
      </c>
      <c r="Z447" s="111" t="s">
        <v>5</v>
      </c>
      <c r="AC447" s="113">
        <f t="shared" si="70"/>
        <v>42583</v>
      </c>
      <c r="AD447" s="112">
        <f t="shared" ca="1" si="54"/>
        <v>1.3252173913043477E-2</v>
      </c>
      <c r="AE447" s="112">
        <f t="shared" ca="1" si="55"/>
        <v>1.9430434782608693E-2</v>
      </c>
    </row>
    <row r="448" spans="1:31" x14ac:dyDescent="0.25">
      <c r="A448">
        <f t="shared" si="56"/>
        <v>2016</v>
      </c>
      <c r="B448" s="102">
        <v>42614</v>
      </c>
      <c r="C448" s="101">
        <v>2.35</v>
      </c>
      <c r="D448" s="108">
        <f t="shared" si="57"/>
        <v>2.35E-2</v>
      </c>
      <c r="G448">
        <f t="shared" si="58"/>
        <v>2016</v>
      </c>
      <c r="H448" s="102">
        <v>42614</v>
      </c>
      <c r="I448" s="101">
        <v>2.02</v>
      </c>
      <c r="J448" s="108">
        <f t="shared" si="59"/>
        <v>2.0199999999999999E-2</v>
      </c>
      <c r="L448">
        <f t="shared" si="60"/>
        <v>2016</v>
      </c>
      <c r="M448" s="102">
        <v>42614</v>
      </c>
      <c r="N448" t="s">
        <v>71</v>
      </c>
      <c r="O448" s="111">
        <f t="shared" ca="1" si="71"/>
        <v>3.4671428571428568E-2</v>
      </c>
      <c r="P448" s="111">
        <f t="shared" ca="1" si="72"/>
        <v>3.6590476190476187E-2</v>
      </c>
      <c r="Q448" s="111">
        <f t="shared" ca="1" si="73"/>
        <v>4.2695238095238092E-2</v>
      </c>
      <c r="R448" s="111">
        <f t="shared" ca="1" si="74"/>
        <v>3.7985714285714296E-2</v>
      </c>
      <c r="S448" s="111"/>
      <c r="T448">
        <f t="shared" si="61"/>
        <v>2016</v>
      </c>
      <c r="U448" s="102">
        <f t="shared" si="62"/>
        <v>42614</v>
      </c>
      <c r="V448" s="111">
        <f t="shared" ca="1" si="75"/>
        <v>3.4133333333333335E-2</v>
      </c>
      <c r="W448" s="111" t="s">
        <v>5</v>
      </c>
      <c r="X448" s="111">
        <f t="shared" ca="1" si="76"/>
        <v>3.6776190476190476E-2</v>
      </c>
      <c r="Y448" s="111">
        <f t="shared" ca="1" si="77"/>
        <v>4.3114285714285716E-2</v>
      </c>
      <c r="Z448" s="111" t="s">
        <v>5</v>
      </c>
      <c r="AC448" s="113">
        <f t="shared" si="70"/>
        <v>42614</v>
      </c>
      <c r="AD448" s="112">
        <f t="shared" ca="1" si="54"/>
        <v>1.3090476190476187E-2</v>
      </c>
      <c r="AE448" s="112">
        <f t="shared" ca="1" si="55"/>
        <v>1.9195238095238092E-2</v>
      </c>
    </row>
    <row r="449" spans="1:31" x14ac:dyDescent="0.25">
      <c r="A449">
        <f t="shared" si="56"/>
        <v>2016</v>
      </c>
      <c r="B449" s="102">
        <v>42644</v>
      </c>
      <c r="C449" s="101">
        <v>2.5</v>
      </c>
      <c r="D449" s="108">
        <f t="shared" si="57"/>
        <v>2.5000000000000001E-2</v>
      </c>
      <c r="G449">
        <f t="shared" si="58"/>
        <v>2016</v>
      </c>
      <c r="H449" s="102">
        <v>42644</v>
      </c>
      <c r="I449" s="101">
        <v>2.17</v>
      </c>
      <c r="J449" s="108">
        <f t="shared" si="59"/>
        <v>2.1700000000000001E-2</v>
      </c>
      <c r="L449">
        <f t="shared" si="60"/>
        <v>2016</v>
      </c>
      <c r="M449" s="102">
        <v>42644</v>
      </c>
      <c r="N449" t="s">
        <v>71</v>
      </c>
      <c r="O449" s="111">
        <f t="shared" ca="1" si="71"/>
        <v>3.5904999999999999E-2</v>
      </c>
      <c r="P449" s="111">
        <f t="shared" ca="1" si="72"/>
        <v>3.7734999999999998E-2</v>
      </c>
      <c r="Q449" s="111">
        <f t="shared" ca="1" si="73"/>
        <v>4.3435000000000008E-2</v>
      </c>
      <c r="R449" s="111">
        <f t="shared" ca="1" si="74"/>
        <v>3.9014999999999994E-2</v>
      </c>
      <c r="S449" s="111"/>
      <c r="T449">
        <f t="shared" si="61"/>
        <v>2016</v>
      </c>
      <c r="U449" s="102">
        <f t="shared" si="62"/>
        <v>42644</v>
      </c>
      <c r="V449" s="111">
        <f t="shared" ca="1" si="75"/>
        <v>3.5110000000000002E-2</v>
      </c>
      <c r="W449" s="111">
        <f t="shared" ref="W449:W460" ca="1" si="78">AVERAGEIF(month_yr,$U449,C_Aa)</f>
        <v>3.6115000000000001E-2</v>
      </c>
      <c r="X449" s="111">
        <f t="shared" ca="1" si="76"/>
        <v>3.7839999999999999E-2</v>
      </c>
      <c r="Y449" s="111">
        <f t="shared" ca="1" si="77"/>
        <v>4.3764999999999998E-2</v>
      </c>
      <c r="Z449" s="111">
        <f t="shared" ref="Z449:Z460" ca="1" si="79">AVERAGEIF(month_yr,$U449,C_Avg)</f>
        <v>3.8704999999999996E-2</v>
      </c>
      <c r="AC449" s="113">
        <f t="shared" si="70"/>
        <v>42644</v>
      </c>
      <c r="AD449" s="112">
        <f t="shared" ref="AD449:AD512" ca="1" si="80">P449-D449</f>
        <v>1.2734999999999996E-2</v>
      </c>
      <c r="AE449" s="112">
        <f t="shared" ref="AE449:AE512" ca="1" si="81">Q449-D449</f>
        <v>1.8435000000000007E-2</v>
      </c>
    </row>
    <row r="450" spans="1:31" x14ac:dyDescent="0.25">
      <c r="A450">
        <f t="shared" si="56"/>
        <v>2016</v>
      </c>
      <c r="B450" s="102">
        <v>42675</v>
      </c>
      <c r="C450" s="101">
        <v>2.86</v>
      </c>
      <c r="D450" s="108">
        <f t="shared" si="57"/>
        <v>2.86E-2</v>
      </c>
      <c r="G450">
        <f t="shared" si="58"/>
        <v>2016</v>
      </c>
      <c r="H450" s="102">
        <v>42675</v>
      </c>
      <c r="I450" s="101">
        <v>2.54</v>
      </c>
      <c r="J450" s="108">
        <f t="shared" si="59"/>
        <v>2.5399999999999999E-2</v>
      </c>
      <c r="L450">
        <f t="shared" si="60"/>
        <v>2016</v>
      </c>
      <c r="M450" s="102">
        <v>42675</v>
      </c>
      <c r="N450" t="s">
        <v>71</v>
      </c>
      <c r="O450" s="111">
        <f t="shared" ca="1" si="71"/>
        <v>3.9005263157894737E-2</v>
      </c>
      <c r="P450" s="111">
        <f t="shared" ca="1" si="72"/>
        <v>4.0694736842105263E-2</v>
      </c>
      <c r="Q450" s="111">
        <f t="shared" ca="1" si="73"/>
        <v>4.6368421052631573E-2</v>
      </c>
      <c r="R450" s="111">
        <f t="shared" ca="1" si="74"/>
        <v>4.2026315789473689E-2</v>
      </c>
      <c r="S450" s="111"/>
      <c r="T450">
        <f t="shared" si="61"/>
        <v>2016</v>
      </c>
      <c r="U450" s="102">
        <f t="shared" si="62"/>
        <v>42675</v>
      </c>
      <c r="V450" s="111">
        <f t="shared" ca="1" si="75"/>
        <v>3.8542105263157898E-2</v>
      </c>
      <c r="W450" s="111">
        <f t="shared" ca="1" si="78"/>
        <v>3.9347368421052631E-2</v>
      </c>
      <c r="X450" s="111">
        <f t="shared" ca="1" si="76"/>
        <v>4.1052631578947361E-2</v>
      </c>
      <c r="Y450" s="111">
        <f t="shared" ca="1" si="77"/>
        <v>4.7005263157894731E-2</v>
      </c>
      <c r="Z450" s="111">
        <f t="shared" ca="1" si="79"/>
        <v>4.192631578947368E-2</v>
      </c>
      <c r="AC450" s="113">
        <f t="shared" si="70"/>
        <v>42675</v>
      </c>
      <c r="AD450" s="112">
        <f t="shared" ca="1" si="80"/>
        <v>1.2094736842105262E-2</v>
      </c>
      <c r="AE450" s="112">
        <f t="shared" ca="1" si="81"/>
        <v>1.7768421052631572E-2</v>
      </c>
    </row>
    <row r="451" spans="1:31" x14ac:dyDescent="0.25">
      <c r="A451">
        <f t="shared" si="56"/>
        <v>2016</v>
      </c>
      <c r="B451" s="102">
        <v>42705</v>
      </c>
      <c r="C451" s="101">
        <v>3.11</v>
      </c>
      <c r="D451" s="108">
        <f t="shared" si="57"/>
        <v>3.1099999999999999E-2</v>
      </c>
      <c r="G451">
        <f t="shared" si="58"/>
        <v>2016</v>
      </c>
      <c r="H451" s="102">
        <v>42705</v>
      </c>
      <c r="I451" s="101">
        <v>2.84</v>
      </c>
      <c r="J451" s="108">
        <f t="shared" si="59"/>
        <v>2.8399999999999998E-2</v>
      </c>
      <c r="L451">
        <f t="shared" si="60"/>
        <v>2016</v>
      </c>
      <c r="M451" s="102">
        <v>42705</v>
      </c>
      <c r="N451" t="s">
        <v>71</v>
      </c>
      <c r="O451" s="111">
        <f t="shared" ca="1" si="71"/>
        <v>4.1090476190476198E-2</v>
      </c>
      <c r="P451" s="111">
        <f t="shared" ca="1" si="72"/>
        <v>4.2728571428571428E-2</v>
      </c>
      <c r="Q451" s="111">
        <f t="shared" ca="1" si="73"/>
        <v>4.7938095238095224E-2</v>
      </c>
      <c r="R451" s="111">
        <f t="shared" ca="1" si="74"/>
        <v>4.3914285714285718E-2</v>
      </c>
      <c r="S451" s="111"/>
      <c r="T451">
        <f t="shared" si="61"/>
        <v>2016</v>
      </c>
      <c r="U451" s="102">
        <f t="shared" si="62"/>
        <v>42705</v>
      </c>
      <c r="V451" s="111">
        <f t="shared" ca="1" si="75"/>
        <v>4.0552380952380951E-2</v>
      </c>
      <c r="W451" s="111">
        <f t="shared" ca="1" si="78"/>
        <v>4.119523809523809E-2</v>
      </c>
      <c r="X451" s="111">
        <f t="shared" ca="1" si="76"/>
        <v>4.2847619047619051E-2</v>
      </c>
      <c r="Y451" s="111">
        <f t="shared" ca="1" si="77"/>
        <v>4.8271428571428562E-2</v>
      </c>
      <c r="Z451" s="111">
        <f t="shared" ca="1" si="79"/>
        <v>4.3642857142857136E-2</v>
      </c>
      <c r="AC451" s="113">
        <f t="shared" si="70"/>
        <v>42705</v>
      </c>
      <c r="AD451" s="112">
        <f t="shared" ca="1" si="80"/>
        <v>1.1628571428571429E-2</v>
      </c>
      <c r="AE451" s="112">
        <f t="shared" ca="1" si="81"/>
        <v>1.6838095238095225E-2</v>
      </c>
    </row>
    <row r="452" spans="1:31" x14ac:dyDescent="0.25">
      <c r="A452">
        <f t="shared" si="56"/>
        <v>2017</v>
      </c>
      <c r="B452" s="102">
        <v>42736</v>
      </c>
      <c r="C452" s="101">
        <v>3.02</v>
      </c>
      <c r="D452" s="108">
        <f t="shared" si="57"/>
        <v>3.0200000000000001E-2</v>
      </c>
      <c r="G452">
        <f t="shared" si="58"/>
        <v>2017</v>
      </c>
      <c r="H452" s="102">
        <v>42736</v>
      </c>
      <c r="I452" s="101">
        <v>2.75</v>
      </c>
      <c r="J452" s="108">
        <f t="shared" si="59"/>
        <v>2.75E-2</v>
      </c>
      <c r="L452">
        <f t="shared" si="60"/>
        <v>2017</v>
      </c>
      <c r="M452" s="102">
        <v>42736</v>
      </c>
      <c r="N452" t="s">
        <v>71</v>
      </c>
      <c r="O452" s="111">
        <f t="shared" ca="1" si="71"/>
        <v>3.9575000000000013E-2</v>
      </c>
      <c r="P452" s="111">
        <f t="shared" ca="1" si="72"/>
        <v>4.1400000000000006E-2</v>
      </c>
      <c r="Q452" s="111">
        <f t="shared" ca="1" si="73"/>
        <v>4.6189999999999995E-2</v>
      </c>
      <c r="R452" s="111">
        <f t="shared" ca="1" si="74"/>
        <v>4.2389999999999997E-2</v>
      </c>
      <c r="S452" s="111"/>
      <c r="T452">
        <f t="shared" si="61"/>
        <v>2017</v>
      </c>
      <c r="U452" s="102">
        <f t="shared" si="62"/>
        <v>42736</v>
      </c>
      <c r="V452" s="111">
        <f t="shared" ca="1" si="75"/>
        <v>3.9215E-2</v>
      </c>
      <c r="W452" s="111">
        <f t="shared" ca="1" si="78"/>
        <v>3.9834999999999995E-2</v>
      </c>
      <c r="X452" s="111">
        <f t="shared" ca="1" si="76"/>
        <v>4.1555000000000009E-2</v>
      </c>
      <c r="Y452" s="111">
        <f t="shared" ca="1" si="77"/>
        <v>4.6604999999999994E-2</v>
      </c>
      <c r="Z452" s="111">
        <f t="shared" ca="1" si="79"/>
        <v>4.2220000000000001E-2</v>
      </c>
      <c r="AC452" s="113">
        <f t="shared" ref="AC452:AC457" si="82">U452</f>
        <v>42736</v>
      </c>
      <c r="AD452" s="112">
        <f t="shared" ca="1" si="80"/>
        <v>1.1200000000000005E-2</v>
      </c>
      <c r="AE452" s="112">
        <f t="shared" ca="1" si="81"/>
        <v>1.5989999999999994E-2</v>
      </c>
    </row>
    <row r="453" spans="1:31" x14ac:dyDescent="0.25">
      <c r="A453">
        <f t="shared" si="56"/>
        <v>2017</v>
      </c>
      <c r="B453" s="102">
        <v>42767</v>
      </c>
      <c r="C453" s="101">
        <v>3.03</v>
      </c>
      <c r="D453" s="108">
        <f t="shared" si="57"/>
        <v>3.0299999999999997E-2</v>
      </c>
      <c r="G453">
        <f t="shared" si="58"/>
        <v>2017</v>
      </c>
      <c r="H453" s="102">
        <v>42767</v>
      </c>
      <c r="I453" s="101">
        <v>2.76</v>
      </c>
      <c r="J453" s="108">
        <f t="shared" si="59"/>
        <v>2.76E-2</v>
      </c>
      <c r="L453">
        <f t="shared" si="60"/>
        <v>2017</v>
      </c>
      <c r="M453" s="102">
        <v>42767</v>
      </c>
      <c r="N453" t="s">
        <v>71</v>
      </c>
      <c r="O453" s="111">
        <f t="shared" ca="1" si="71"/>
        <v>3.98842105263158E-2</v>
      </c>
      <c r="P453" s="111">
        <f t="shared" ca="1" si="72"/>
        <v>4.1757894736842091E-2</v>
      </c>
      <c r="Q453" s="111">
        <f t="shared" ca="1" si="73"/>
        <v>4.5742105263157896E-2</v>
      </c>
      <c r="R453" s="111">
        <f t="shared" ca="1" si="74"/>
        <v>4.2457894736842097E-2</v>
      </c>
      <c r="S453" s="111"/>
      <c r="T453">
        <f t="shared" si="61"/>
        <v>2017</v>
      </c>
      <c r="U453" s="102">
        <f t="shared" si="62"/>
        <v>42767</v>
      </c>
      <c r="V453" s="111">
        <f t="shared" ca="1" si="75"/>
        <v>3.95E-2</v>
      </c>
      <c r="W453" s="111">
        <f t="shared" ca="1" si="78"/>
        <v>4.0057894736842105E-2</v>
      </c>
      <c r="X453" s="111">
        <f t="shared" ca="1" si="76"/>
        <v>4.1810526315789465E-2</v>
      </c>
      <c r="Y453" s="111">
        <f t="shared" ca="1" si="77"/>
        <v>4.6384210526315792E-2</v>
      </c>
      <c r="Z453" s="111">
        <f t="shared" ca="1" si="79"/>
        <v>4.2305263157894735E-2</v>
      </c>
      <c r="AC453" s="113">
        <f t="shared" si="82"/>
        <v>42767</v>
      </c>
      <c r="AD453" s="112">
        <f t="shared" ca="1" si="80"/>
        <v>1.1457894736842094E-2</v>
      </c>
      <c r="AE453" s="112">
        <f t="shared" ca="1" si="81"/>
        <v>1.5442105263157899E-2</v>
      </c>
    </row>
    <row r="454" spans="1:31" x14ac:dyDescent="0.25">
      <c r="A454">
        <f t="shared" si="56"/>
        <v>2017</v>
      </c>
      <c r="B454" s="102">
        <v>42795</v>
      </c>
      <c r="C454" s="101">
        <v>3.08</v>
      </c>
      <c r="D454" s="108">
        <f t="shared" si="57"/>
        <v>3.0800000000000001E-2</v>
      </c>
      <c r="G454">
        <f t="shared" si="58"/>
        <v>2017</v>
      </c>
      <c r="H454" s="102">
        <v>42795</v>
      </c>
      <c r="I454" s="101">
        <v>2.83</v>
      </c>
      <c r="J454" s="108">
        <f t="shared" si="59"/>
        <v>2.8300000000000002E-2</v>
      </c>
      <c r="L454">
        <f t="shared" si="60"/>
        <v>2017</v>
      </c>
      <c r="M454" s="102">
        <v>42795</v>
      </c>
      <c r="N454" t="s">
        <v>71</v>
      </c>
      <c r="O454" s="111">
        <f t="shared" ca="1" si="71"/>
        <v>4.0413043478260871E-2</v>
      </c>
      <c r="P454" s="111">
        <f t="shared" ca="1" si="72"/>
        <v>4.2282608695652167E-2</v>
      </c>
      <c r="Q454" s="111">
        <f t="shared" ca="1" si="73"/>
        <v>4.6160869565217387E-2</v>
      </c>
      <c r="R454" s="111">
        <f t="shared" ca="1" si="74"/>
        <v>4.2956521739130428E-2</v>
      </c>
      <c r="T454">
        <f t="shared" si="61"/>
        <v>2017</v>
      </c>
      <c r="U454" s="102">
        <f t="shared" si="62"/>
        <v>42795</v>
      </c>
      <c r="V454" s="111">
        <f t="shared" ca="1" si="75"/>
        <v>4.006521739130435E-2</v>
      </c>
      <c r="W454" s="111">
        <f t="shared" ca="1" si="78"/>
        <v>4.0565217391304351E-2</v>
      </c>
      <c r="X454" s="111">
        <f t="shared" ca="1" si="76"/>
        <v>4.2334782608695651E-2</v>
      </c>
      <c r="Y454" s="111">
        <f t="shared" ca="1" si="77"/>
        <v>4.6817391304347832E-2</v>
      </c>
      <c r="Z454" s="111">
        <f t="shared" ca="1" si="79"/>
        <v>4.2830434782608701E-2</v>
      </c>
      <c r="AC454" s="113">
        <f t="shared" si="82"/>
        <v>42795</v>
      </c>
      <c r="AD454" s="112">
        <f t="shared" ca="1" si="80"/>
        <v>1.1482608695652166E-2</v>
      </c>
      <c r="AE454" s="112">
        <f t="shared" ca="1" si="81"/>
        <v>1.5360869565217386E-2</v>
      </c>
    </row>
    <row r="455" spans="1:31" x14ac:dyDescent="0.25">
      <c r="A455">
        <f t="shared" si="56"/>
        <v>2017</v>
      </c>
      <c r="B455" s="102">
        <v>42826</v>
      </c>
      <c r="C455" s="101">
        <v>2.94</v>
      </c>
      <c r="D455" s="108">
        <f t="shared" si="57"/>
        <v>2.9399999999999999E-2</v>
      </c>
      <c r="G455">
        <f t="shared" si="58"/>
        <v>2017</v>
      </c>
      <c r="H455" s="102">
        <v>42826</v>
      </c>
      <c r="I455" s="101">
        <v>2.67</v>
      </c>
      <c r="J455" s="108">
        <f t="shared" si="59"/>
        <v>2.6699999999999998E-2</v>
      </c>
      <c r="L455">
        <f t="shared" si="60"/>
        <v>2017</v>
      </c>
      <c r="M455" s="102">
        <v>42826</v>
      </c>
      <c r="N455" s="111" t="s">
        <v>71</v>
      </c>
      <c r="O455" s="111">
        <f t="shared" ca="1" si="71"/>
        <v>3.9284210526315783E-2</v>
      </c>
      <c r="P455" s="111">
        <f t="shared" ca="1" si="72"/>
        <v>4.1184210526315781E-2</v>
      </c>
      <c r="Q455" s="111">
        <f t="shared" ca="1" si="73"/>
        <v>4.5121052631578951E-2</v>
      </c>
      <c r="R455" s="111">
        <f t="shared" ca="1" si="74"/>
        <v>4.185263157894737E-2</v>
      </c>
      <c r="T455">
        <f t="shared" si="61"/>
        <v>2017</v>
      </c>
      <c r="U455" s="102">
        <f t="shared" si="62"/>
        <v>42826</v>
      </c>
      <c r="V455" s="111">
        <f t="shared" ca="1" si="75"/>
        <v>3.8678947368421049E-2</v>
      </c>
      <c r="W455" s="111">
        <f t="shared" ca="1" si="78"/>
        <v>3.9268421052631577E-2</v>
      </c>
      <c r="X455" s="111">
        <f t="shared" ca="1" si="76"/>
        <v>4.1152631578947364E-2</v>
      </c>
      <c r="Y455" s="111">
        <f t="shared" ca="1" si="77"/>
        <v>4.569473684210526E-2</v>
      </c>
      <c r="Z455" s="111">
        <f t="shared" ca="1" si="79"/>
        <v>4.1605263157894722E-2</v>
      </c>
      <c r="AC455" s="113">
        <f t="shared" si="82"/>
        <v>42826</v>
      </c>
      <c r="AD455" s="112">
        <f t="shared" ca="1" si="80"/>
        <v>1.1784210526315782E-2</v>
      </c>
      <c r="AE455" s="112">
        <f t="shared" ca="1" si="81"/>
        <v>1.5721052631578952E-2</v>
      </c>
    </row>
    <row r="456" spans="1:31" x14ac:dyDescent="0.25">
      <c r="A456">
        <f t="shared" ref="A456:A478" si="83">YEAR(B456)</f>
        <v>2017</v>
      </c>
      <c r="B456" s="102">
        <v>42856</v>
      </c>
      <c r="C456" s="101">
        <v>2.96</v>
      </c>
      <c r="D456" s="108">
        <f t="shared" si="57"/>
        <v>2.9600000000000001E-2</v>
      </c>
      <c r="G456">
        <f t="shared" ref="G456:G478" si="84">YEAR(H456)</f>
        <v>2017</v>
      </c>
      <c r="H456" s="102">
        <v>42856</v>
      </c>
      <c r="I456" s="101">
        <v>2.7</v>
      </c>
      <c r="J456" s="108">
        <f t="shared" si="59"/>
        <v>2.7000000000000003E-2</v>
      </c>
      <c r="L456">
        <f t="shared" ref="L456:L502" si="85">TRUNC(YEAR(M456))</f>
        <v>2017</v>
      </c>
      <c r="M456" s="102">
        <v>42856</v>
      </c>
      <c r="N456" t="s">
        <v>71</v>
      </c>
      <c r="O456" s="111">
        <f t="shared" ca="1" si="71"/>
        <v>3.935000000000001E-2</v>
      </c>
      <c r="P456" s="111">
        <f t="shared" ca="1" si="72"/>
        <v>4.1227272727272717E-2</v>
      </c>
      <c r="Q456" s="111">
        <f t="shared" ca="1" si="73"/>
        <v>4.4972727272727268E-2</v>
      </c>
      <c r="R456" s="111">
        <f t="shared" ca="1" si="74"/>
        <v>4.1849999999999998E-2</v>
      </c>
      <c r="T456">
        <f t="shared" ref="T456:T484" si="86">L456</f>
        <v>2017</v>
      </c>
      <c r="U456" s="102">
        <f t="shared" ref="U456:U484" si="87">M456</f>
        <v>42856</v>
      </c>
      <c r="V456" s="111">
        <f t="shared" ca="1" si="75"/>
        <v>3.8513636363636368E-2</v>
      </c>
      <c r="W456" s="111">
        <f t="shared" ca="1" si="78"/>
        <v>3.932272727272728E-2</v>
      </c>
      <c r="X456" s="111">
        <f t="shared" ca="1" si="76"/>
        <v>4.1095454545454539E-2</v>
      </c>
      <c r="Y456" s="111">
        <f t="shared" ca="1" si="77"/>
        <v>4.5495454545454561E-2</v>
      </c>
      <c r="Z456" s="111">
        <f t="shared" ca="1" si="79"/>
        <v>4.1536363636363642E-2</v>
      </c>
      <c r="AC456" s="113">
        <f t="shared" si="82"/>
        <v>42856</v>
      </c>
      <c r="AD456" s="112">
        <f t="shared" ca="1" si="80"/>
        <v>1.1627272727272715E-2</v>
      </c>
      <c r="AE456" s="112">
        <f t="shared" ca="1" si="81"/>
        <v>1.5372727272727267E-2</v>
      </c>
    </row>
    <row r="457" spans="1:31" x14ac:dyDescent="0.25">
      <c r="A457">
        <f t="shared" si="83"/>
        <v>2017</v>
      </c>
      <c r="B457" s="102">
        <v>42887</v>
      </c>
      <c r="C457" s="101">
        <v>2.8</v>
      </c>
      <c r="D457" s="108">
        <f t="shared" ref="D457" si="88">IF(ISNUMBER(C457),C457/100,"")</f>
        <v>2.7999999999999997E-2</v>
      </c>
      <c r="G457">
        <f t="shared" si="84"/>
        <v>2017</v>
      </c>
      <c r="H457" s="102">
        <v>42887</v>
      </c>
      <c r="I457" s="101">
        <v>2.54</v>
      </c>
      <c r="J457" s="108">
        <f t="shared" ref="J457:J478" si="89">IF(ISNUMBER(I457),I457/100,"")</f>
        <v>2.5399999999999999E-2</v>
      </c>
      <c r="L457">
        <f t="shared" si="85"/>
        <v>2017</v>
      </c>
      <c r="M457" s="102">
        <v>42887</v>
      </c>
      <c r="N457" t="s">
        <v>71</v>
      </c>
      <c r="O457" s="111">
        <f t="shared" ca="1" si="71"/>
        <v>3.7690909090909094E-2</v>
      </c>
      <c r="P457" s="111">
        <f t="shared" ca="1" si="72"/>
        <v>3.9413636363636352E-2</v>
      </c>
      <c r="Q457" s="111">
        <f t="shared" ca="1" si="73"/>
        <v>4.324090909090908E-2</v>
      </c>
      <c r="R457" s="111">
        <f t="shared" ca="1" si="74"/>
        <v>4.0118181818181817E-2</v>
      </c>
      <c r="T457">
        <f t="shared" si="86"/>
        <v>2017</v>
      </c>
      <c r="U457" s="102">
        <f t="shared" si="87"/>
        <v>42887</v>
      </c>
      <c r="V457" s="111">
        <f t="shared" ca="1" si="75"/>
        <v>3.6786363636363638E-2</v>
      </c>
      <c r="W457" s="111">
        <f t="shared" ca="1" si="78"/>
        <v>3.7750000000000013E-2</v>
      </c>
      <c r="X457" s="111">
        <f t="shared" ca="1" si="76"/>
        <v>3.9340909090909086E-2</v>
      </c>
      <c r="Y457" s="111">
        <f t="shared" ca="1" si="77"/>
        <v>4.370000000000001E-2</v>
      </c>
      <c r="Z457" s="111">
        <f t="shared" ca="1" si="79"/>
        <v>3.9818181818181829E-2</v>
      </c>
      <c r="AC457" s="113">
        <f t="shared" si="82"/>
        <v>42887</v>
      </c>
      <c r="AD457" s="112">
        <f t="shared" ca="1" si="80"/>
        <v>1.1413636363636355E-2</v>
      </c>
      <c r="AE457" s="112">
        <f t="shared" ca="1" si="81"/>
        <v>1.5240909090909083E-2</v>
      </c>
    </row>
    <row r="458" spans="1:31" x14ac:dyDescent="0.25">
      <c r="A458">
        <f t="shared" si="83"/>
        <v>2017</v>
      </c>
      <c r="B458" s="102">
        <v>42917</v>
      </c>
      <c r="C458" s="101">
        <v>2.88</v>
      </c>
      <c r="D458" s="108">
        <f t="shared" si="57"/>
        <v>2.8799999999999999E-2</v>
      </c>
      <c r="G458">
        <f t="shared" si="84"/>
        <v>2017</v>
      </c>
      <c r="H458" s="102">
        <v>42917</v>
      </c>
      <c r="I458" s="101">
        <v>2.65</v>
      </c>
      <c r="J458" s="108">
        <f t="shared" si="89"/>
        <v>2.6499999999999999E-2</v>
      </c>
      <c r="L458">
        <f t="shared" si="85"/>
        <v>2017</v>
      </c>
      <c r="M458" s="102">
        <v>42917</v>
      </c>
      <c r="N458" s="111" t="s">
        <v>71</v>
      </c>
      <c r="O458" s="111">
        <f t="shared" ca="1" si="71"/>
        <v>3.8180000000000006E-2</v>
      </c>
      <c r="P458" s="111">
        <f t="shared" ca="1" si="72"/>
        <v>3.9945000000000008E-2</v>
      </c>
      <c r="Q458" s="111">
        <f t="shared" ca="1" si="73"/>
        <v>4.3605000000000005E-2</v>
      </c>
      <c r="R458" s="111">
        <f t="shared" ca="1" si="74"/>
        <v>4.0579999999999998E-2</v>
      </c>
      <c r="T458">
        <f t="shared" si="86"/>
        <v>2017</v>
      </c>
      <c r="U458" s="102">
        <f t="shared" si="87"/>
        <v>42917</v>
      </c>
      <c r="V458" s="111">
        <f t="shared" ca="1" si="75"/>
        <v>3.6979999999999999E-2</v>
      </c>
      <c r="W458" s="111">
        <f t="shared" ca="1" si="78"/>
        <v>3.8040000000000004E-2</v>
      </c>
      <c r="X458" s="111">
        <f t="shared" ca="1" si="76"/>
        <v>3.9764999999999988E-2</v>
      </c>
      <c r="Y458" s="111">
        <f t="shared" ca="1" si="77"/>
        <v>4.3895000000000003E-2</v>
      </c>
      <c r="Z458" s="111">
        <f t="shared" ca="1" si="79"/>
        <v>4.0125000000000008E-2</v>
      </c>
      <c r="AC458" s="113">
        <f t="shared" ref="AC458:AC463" si="90">U458</f>
        <v>42917</v>
      </c>
      <c r="AD458" s="112">
        <f t="shared" ca="1" si="80"/>
        <v>1.1145000000000009E-2</v>
      </c>
      <c r="AE458" s="112">
        <f t="shared" ca="1" si="81"/>
        <v>1.4805000000000006E-2</v>
      </c>
    </row>
    <row r="459" spans="1:31" x14ac:dyDescent="0.25">
      <c r="A459">
        <f t="shared" si="83"/>
        <v>2017</v>
      </c>
      <c r="B459" s="102">
        <v>42948</v>
      </c>
      <c r="C459" s="101">
        <v>2.8</v>
      </c>
      <c r="D459" s="108">
        <f t="shared" si="57"/>
        <v>2.7999999999999997E-2</v>
      </c>
      <c r="G459">
        <f t="shared" si="84"/>
        <v>2017</v>
      </c>
      <c r="H459" s="102">
        <v>42948</v>
      </c>
      <c r="I459" s="101">
        <v>2.5499999999999998</v>
      </c>
      <c r="J459" s="108">
        <f t="shared" si="89"/>
        <v>2.5499999999999998E-2</v>
      </c>
      <c r="L459">
        <f t="shared" si="85"/>
        <v>2017</v>
      </c>
      <c r="M459" s="102">
        <v>42948</v>
      </c>
      <c r="N459" t="s">
        <v>71</v>
      </c>
      <c r="O459" s="111">
        <f t="shared" ca="1" si="71"/>
        <v>3.6726086956521742E-2</v>
      </c>
      <c r="P459" s="111">
        <f t="shared" ca="1" si="72"/>
        <v>3.8621739130434783E-2</v>
      </c>
      <c r="Q459" s="111">
        <f t="shared" ca="1" si="73"/>
        <v>4.2334782608695665E-2</v>
      </c>
      <c r="R459" s="111">
        <f t="shared" ca="1" si="74"/>
        <v>3.9217391304347843E-2</v>
      </c>
      <c r="T459">
        <f t="shared" si="86"/>
        <v>2017</v>
      </c>
      <c r="U459" s="102">
        <f t="shared" si="87"/>
        <v>42948</v>
      </c>
      <c r="V459" s="111">
        <f t="shared" ca="1" si="75"/>
        <v>3.6343478260869568E-2</v>
      </c>
      <c r="W459" s="111">
        <f t="shared" ca="1" si="78"/>
        <v>3.7600000000000015E-2</v>
      </c>
      <c r="X459" s="111">
        <f t="shared" ca="1" si="76"/>
        <v>3.8817391304347811E-2</v>
      </c>
      <c r="Y459" s="111">
        <f t="shared" ca="1" si="77"/>
        <v>4.3100000000000013E-2</v>
      </c>
      <c r="Z459" s="111">
        <f t="shared" ca="1" si="79"/>
        <v>3.9230434782608702E-2</v>
      </c>
      <c r="AC459" s="113">
        <f t="shared" si="90"/>
        <v>42948</v>
      </c>
      <c r="AD459" s="112">
        <f t="shared" ca="1" si="80"/>
        <v>1.0621739130434786E-2</v>
      </c>
      <c r="AE459" s="112">
        <f t="shared" ca="1" si="81"/>
        <v>1.4334782608695668E-2</v>
      </c>
    </row>
    <row r="460" spans="1:31" x14ac:dyDescent="0.25">
      <c r="A460">
        <f t="shared" si="83"/>
        <v>2017</v>
      </c>
      <c r="B460" s="102">
        <v>42979</v>
      </c>
      <c r="C460" s="101">
        <v>2.78</v>
      </c>
      <c r="D460" s="108">
        <f t="shared" ref="D460:D524" si="91">IF(ISNUMBER(C460),C460/100,"")</f>
        <v>2.7799999999999998E-2</v>
      </c>
      <c r="G460">
        <f t="shared" si="84"/>
        <v>2017</v>
      </c>
      <c r="H460" s="102">
        <v>42979</v>
      </c>
      <c r="I460" s="101">
        <v>2.5299999999999998</v>
      </c>
      <c r="J460" s="108">
        <f t="shared" si="89"/>
        <v>2.53E-2</v>
      </c>
      <c r="L460">
        <f t="shared" si="85"/>
        <v>2017</v>
      </c>
      <c r="M460" s="102">
        <v>42979</v>
      </c>
      <c r="N460" t="s">
        <v>71</v>
      </c>
      <c r="O460" s="111">
        <f t="shared" ca="1" si="71"/>
        <v>3.703E-2</v>
      </c>
      <c r="P460" s="111">
        <f t="shared" ca="1" si="72"/>
        <v>3.8650000000000004E-2</v>
      </c>
      <c r="Q460" s="111">
        <f t="shared" ca="1" si="73"/>
        <v>4.2349999999999992E-2</v>
      </c>
      <c r="R460" s="111">
        <f t="shared" ca="1" si="74"/>
        <v>3.9345000000000005E-2</v>
      </c>
      <c r="T460">
        <f t="shared" si="86"/>
        <v>2017</v>
      </c>
      <c r="U460" s="102">
        <f t="shared" si="87"/>
        <v>42979</v>
      </c>
      <c r="V460" s="111">
        <f t="shared" ca="1" si="75"/>
        <v>3.6295000000000001E-2</v>
      </c>
      <c r="W460" s="111">
        <f t="shared" ca="1" si="78"/>
        <v>3.7290000000000011E-2</v>
      </c>
      <c r="X460" s="111">
        <f t="shared" ca="1" si="76"/>
        <v>3.8790000000000005E-2</v>
      </c>
      <c r="Y460" s="111">
        <f t="shared" ca="1" si="77"/>
        <v>4.303499999999999E-2</v>
      </c>
      <c r="Z460" s="111">
        <f t="shared" ca="1" si="79"/>
        <v>3.9245000000000002E-2</v>
      </c>
      <c r="AC460" s="113">
        <f t="shared" si="90"/>
        <v>42979</v>
      </c>
      <c r="AD460" s="112">
        <f t="shared" ca="1" si="80"/>
        <v>1.0850000000000005E-2</v>
      </c>
      <c r="AE460" s="112">
        <f t="shared" ca="1" si="81"/>
        <v>1.4549999999999993E-2</v>
      </c>
    </row>
    <row r="461" spans="1:31" x14ac:dyDescent="0.25">
      <c r="A461">
        <f t="shared" si="83"/>
        <v>2017</v>
      </c>
      <c r="B461" s="102">
        <v>43009</v>
      </c>
      <c r="C461" s="101">
        <v>2.88</v>
      </c>
      <c r="D461" s="108">
        <f t="shared" si="91"/>
        <v>2.8799999999999999E-2</v>
      </c>
      <c r="G461">
        <f t="shared" si="84"/>
        <v>2017</v>
      </c>
      <c r="H461" s="102">
        <v>43009</v>
      </c>
      <c r="I461" s="101">
        <v>2.65</v>
      </c>
      <c r="J461" s="108">
        <f t="shared" si="89"/>
        <v>2.6499999999999999E-2</v>
      </c>
      <c r="L461">
        <f t="shared" si="85"/>
        <v>2017</v>
      </c>
      <c r="M461" s="102">
        <v>43009</v>
      </c>
      <c r="N461" s="174" t="s">
        <v>71</v>
      </c>
      <c r="O461" s="111">
        <v>3.7413636363636364E-2</v>
      </c>
      <c r="P461" s="111">
        <v>3.9099999999999996E-2</v>
      </c>
      <c r="Q461" s="111">
        <v>4.2554545454545449E-2</v>
      </c>
      <c r="R461" s="111">
        <v>3.9690909090909096E-2</v>
      </c>
      <c r="S461" s="175"/>
      <c r="T461">
        <f t="shared" si="86"/>
        <v>2017</v>
      </c>
      <c r="U461" s="102">
        <f t="shared" si="87"/>
        <v>43009</v>
      </c>
      <c r="V461" s="111">
        <v>3.5977272727272733E-2</v>
      </c>
      <c r="W461" s="111">
        <v>3.7450000000000004E-2</v>
      </c>
      <c r="X461" s="111">
        <v>3.9059090909090904E-2</v>
      </c>
      <c r="Y461" s="111">
        <v>4.3168181818181821E-2</v>
      </c>
      <c r="Z461" s="111">
        <v>3.9386363636363643E-2</v>
      </c>
      <c r="AC461" s="113">
        <f t="shared" si="90"/>
        <v>43009</v>
      </c>
      <c r="AD461" s="112">
        <f t="shared" si="80"/>
        <v>1.0299999999999997E-2</v>
      </c>
      <c r="AE461" s="112">
        <f t="shared" si="81"/>
        <v>1.375454545454545E-2</v>
      </c>
    </row>
    <row r="462" spans="1:31" x14ac:dyDescent="0.25">
      <c r="A462">
        <f t="shared" si="83"/>
        <v>2017</v>
      </c>
      <c r="B462" s="102">
        <v>43040</v>
      </c>
      <c r="C462" s="101">
        <v>2.8</v>
      </c>
      <c r="D462" s="108">
        <f t="shared" si="91"/>
        <v>2.7999999999999997E-2</v>
      </c>
      <c r="G462">
        <f t="shared" si="84"/>
        <v>2017</v>
      </c>
      <c r="H462" s="102">
        <v>43040</v>
      </c>
      <c r="I462" s="101">
        <v>2.6</v>
      </c>
      <c r="J462" s="108">
        <f t="shared" si="89"/>
        <v>2.6000000000000002E-2</v>
      </c>
      <c r="L462">
        <f t="shared" si="85"/>
        <v>2017</v>
      </c>
      <c r="M462" s="102">
        <v>43040</v>
      </c>
      <c r="N462" s="174" t="s">
        <v>71</v>
      </c>
      <c r="O462" s="111">
        <v>3.6485000000000004E-2</v>
      </c>
      <c r="P462" s="111">
        <v>3.8304999999999999E-2</v>
      </c>
      <c r="Q462" s="111">
        <v>4.1634999999999998E-2</v>
      </c>
      <c r="R462" s="111">
        <v>3.8809999999999997E-2</v>
      </c>
      <c r="S462" s="175"/>
      <c r="T462">
        <f t="shared" si="86"/>
        <v>2017</v>
      </c>
      <c r="U462" s="102">
        <f t="shared" si="87"/>
        <v>43040</v>
      </c>
      <c r="V462" s="111">
        <v>3.5740000000000001E-2</v>
      </c>
      <c r="W462" s="111">
        <v>3.669E-2</v>
      </c>
      <c r="X462" s="111">
        <v>3.8400000000000004E-2</v>
      </c>
      <c r="Y462" s="111">
        <v>4.2664999999999995E-2</v>
      </c>
      <c r="Z462" s="111">
        <v>3.8774999999999997E-2</v>
      </c>
      <c r="AC462" s="113">
        <f t="shared" si="90"/>
        <v>43040</v>
      </c>
      <c r="AD462" s="112">
        <f t="shared" si="80"/>
        <v>1.0305000000000002E-2</v>
      </c>
      <c r="AE462" s="112">
        <f t="shared" si="81"/>
        <v>1.3635000000000001E-2</v>
      </c>
    </row>
    <row r="463" spans="1:31" x14ac:dyDescent="0.25">
      <c r="A463">
        <f t="shared" si="83"/>
        <v>2017</v>
      </c>
      <c r="B463" s="102">
        <v>43070</v>
      </c>
      <c r="C463" s="101">
        <v>2.77</v>
      </c>
      <c r="D463" s="108">
        <f t="shared" si="91"/>
        <v>2.7699999999999999E-2</v>
      </c>
      <c r="G463">
        <f t="shared" si="84"/>
        <v>2017</v>
      </c>
      <c r="H463" s="102">
        <v>43070</v>
      </c>
      <c r="I463" s="101">
        <v>2.6</v>
      </c>
      <c r="J463" s="108">
        <f t="shared" si="89"/>
        <v>2.6000000000000002E-2</v>
      </c>
      <c r="L463">
        <f t="shared" si="85"/>
        <v>2017</v>
      </c>
      <c r="M463" s="102">
        <v>43070</v>
      </c>
      <c r="N463" s="174" t="s">
        <v>71</v>
      </c>
      <c r="O463" s="111">
        <v>3.6226315789473683E-2</v>
      </c>
      <c r="P463" s="111">
        <v>3.7963157894736838E-2</v>
      </c>
      <c r="Q463" s="111">
        <v>4.1384210526315794E-2</v>
      </c>
      <c r="R463" s="111">
        <v>3.8510526315789488E-2</v>
      </c>
      <c r="S463" s="175"/>
      <c r="T463">
        <f t="shared" si="86"/>
        <v>2017</v>
      </c>
      <c r="U463" s="102">
        <f t="shared" si="87"/>
        <v>43070</v>
      </c>
      <c r="V463" s="111">
        <v>3.5105263157894737E-2</v>
      </c>
      <c r="W463" s="111">
        <v>3.6136842105263155E-2</v>
      </c>
      <c r="X463" s="111">
        <v>3.7947368421052632E-2</v>
      </c>
      <c r="Y463" s="111">
        <v>4.2263157894736836E-2</v>
      </c>
      <c r="Z463" s="111">
        <v>3.8289473684210526E-2</v>
      </c>
      <c r="AC463" s="113">
        <f t="shared" si="90"/>
        <v>43070</v>
      </c>
      <c r="AD463" s="112">
        <f t="shared" si="80"/>
        <v>1.0263157894736839E-2</v>
      </c>
      <c r="AE463" s="112">
        <f t="shared" si="81"/>
        <v>1.3684210526315795E-2</v>
      </c>
    </row>
    <row r="464" spans="1:31" x14ac:dyDescent="0.25">
      <c r="A464">
        <f t="shared" si="83"/>
        <v>2018</v>
      </c>
      <c r="B464" s="102">
        <v>43101</v>
      </c>
      <c r="C464" s="101">
        <v>2.88</v>
      </c>
      <c r="D464" s="108">
        <f t="shared" si="91"/>
        <v>2.8799999999999999E-2</v>
      </c>
      <c r="G464">
        <f t="shared" si="84"/>
        <v>2018</v>
      </c>
      <c r="H464" s="102">
        <v>43101</v>
      </c>
      <c r="I464" s="101">
        <v>2.73</v>
      </c>
      <c r="J464" s="108">
        <f t="shared" si="89"/>
        <v>2.7300000000000001E-2</v>
      </c>
      <c r="L464">
        <f t="shared" si="85"/>
        <v>2018</v>
      </c>
      <c r="M464" s="105">
        <v>43101</v>
      </c>
      <c r="N464" t="s">
        <v>71</v>
      </c>
      <c r="O464" s="111">
        <v>3.6923809523809525E-2</v>
      </c>
      <c r="P464" s="111">
        <v>3.8604761904761906E-2</v>
      </c>
      <c r="Q464" s="111">
        <v>4.1800000000000004E-2</v>
      </c>
      <c r="R464" s="111">
        <v>3.9109523809523809E-2</v>
      </c>
      <c r="S464" s="111"/>
      <c r="T464">
        <f t="shared" si="86"/>
        <v>2018</v>
      </c>
      <c r="U464" s="102">
        <f t="shared" si="87"/>
        <v>43101</v>
      </c>
      <c r="V464" s="111">
        <v>3.5476190476190481E-2</v>
      </c>
      <c r="W464" s="111">
        <v>3.6809523809523806E-2</v>
      </c>
      <c r="X464" s="111">
        <v>3.8538095238095246E-2</v>
      </c>
      <c r="Y464" s="111">
        <v>4.2561904761904759E-2</v>
      </c>
      <c r="Z464" s="111">
        <v>3.8809523809523808E-2</v>
      </c>
      <c r="AA464" s="111"/>
      <c r="AC464" s="113">
        <f t="shared" ref="AC464:AC478" si="92">U464</f>
        <v>43101</v>
      </c>
      <c r="AD464" s="112">
        <f t="shared" si="80"/>
        <v>9.8047619047619064E-3</v>
      </c>
      <c r="AE464" s="112">
        <f t="shared" si="81"/>
        <v>1.3000000000000005E-2</v>
      </c>
    </row>
    <row r="465" spans="1:31" x14ac:dyDescent="0.25">
      <c r="A465">
        <f t="shared" si="83"/>
        <v>2018</v>
      </c>
      <c r="B465" s="102">
        <v>43132</v>
      </c>
      <c r="C465" s="101">
        <v>3.13</v>
      </c>
      <c r="D465" s="108">
        <f t="shared" si="91"/>
        <v>3.1300000000000001E-2</v>
      </c>
      <c r="G465">
        <f t="shared" si="84"/>
        <v>2018</v>
      </c>
      <c r="H465" s="102">
        <v>43132</v>
      </c>
      <c r="I465" s="101">
        <v>3.02</v>
      </c>
      <c r="J465" s="108">
        <f t="shared" si="89"/>
        <v>3.0200000000000001E-2</v>
      </c>
      <c r="K465"/>
      <c r="L465">
        <f t="shared" si="85"/>
        <v>2018</v>
      </c>
      <c r="M465" s="105">
        <v>43132</v>
      </c>
      <c r="N465" t="s">
        <v>71</v>
      </c>
      <c r="O465" s="111">
        <v>3.9410526315789472E-2</v>
      </c>
      <c r="P465" s="111">
        <v>4.0863157894736844E-2</v>
      </c>
      <c r="Q465" s="111">
        <v>4.4173684210526316E-2</v>
      </c>
      <c r="R465" s="111">
        <v>4.1478947368421039E-2</v>
      </c>
      <c r="S465" s="111"/>
      <c r="T465">
        <f t="shared" si="86"/>
        <v>2018</v>
      </c>
      <c r="U465" s="102">
        <f t="shared" si="87"/>
        <v>43132</v>
      </c>
      <c r="V465" s="111">
        <v>3.8242105263157911E-2</v>
      </c>
      <c r="W465" s="111">
        <v>3.9484210526315802E-2</v>
      </c>
      <c r="X465" s="111">
        <v>4.0931578947368423E-2</v>
      </c>
      <c r="Y465" s="111">
        <v>4.5089473684210526E-2</v>
      </c>
      <c r="Z465" s="111">
        <v>4.1347368421052626E-2</v>
      </c>
      <c r="AA465" s="111"/>
      <c r="AC465" s="113">
        <f t="shared" si="92"/>
        <v>43132</v>
      </c>
      <c r="AD465" s="112">
        <f t="shared" si="80"/>
        <v>9.5631578947368429E-3</v>
      </c>
      <c r="AE465" s="112">
        <f t="shared" si="81"/>
        <v>1.2873684210526315E-2</v>
      </c>
    </row>
    <row r="466" spans="1:31" x14ac:dyDescent="0.25">
      <c r="A466">
        <f t="shared" si="83"/>
        <v>2018</v>
      </c>
      <c r="B466" s="102">
        <v>43160</v>
      </c>
      <c r="C466" s="101">
        <v>3.09</v>
      </c>
      <c r="D466" s="108">
        <f t="shared" si="91"/>
        <v>3.0899999999999997E-2</v>
      </c>
      <c r="G466">
        <f t="shared" si="84"/>
        <v>2018</v>
      </c>
      <c r="H466" s="102">
        <v>43160</v>
      </c>
      <c r="I466" s="101">
        <v>2.97</v>
      </c>
      <c r="J466" s="108">
        <f t="shared" si="89"/>
        <v>2.9700000000000001E-2</v>
      </c>
      <c r="K466"/>
      <c r="L466">
        <f t="shared" si="85"/>
        <v>2018</v>
      </c>
      <c r="M466" s="105">
        <v>43160</v>
      </c>
      <c r="N466" t="s">
        <v>71</v>
      </c>
      <c r="O466" s="111">
        <v>3.9742857142857135E-2</v>
      </c>
      <c r="P466" s="111">
        <v>4.1314285714285706E-2</v>
      </c>
      <c r="Q466" s="111">
        <v>4.522857142857143E-2</v>
      </c>
      <c r="R466" s="111">
        <v>4.2090476190476199E-2</v>
      </c>
      <c r="S466" s="111"/>
      <c r="T466">
        <f t="shared" si="86"/>
        <v>2018</v>
      </c>
      <c r="U466" s="102">
        <f t="shared" si="87"/>
        <v>43160</v>
      </c>
      <c r="V466" s="111">
        <v>3.8657142857142862E-2</v>
      </c>
      <c r="W466" s="111">
        <v>3.9914285714285722E-2</v>
      </c>
      <c r="X466" s="111">
        <v>4.1409523809523806E-2</v>
      </c>
      <c r="Y466" s="111">
        <v>4.6399999999999997E-2</v>
      </c>
      <c r="Z466" s="111">
        <v>4.2033333333333332E-2</v>
      </c>
      <c r="AA466" s="111"/>
      <c r="AC466" s="113">
        <f t="shared" si="92"/>
        <v>43160</v>
      </c>
      <c r="AD466" s="112">
        <f t="shared" si="80"/>
        <v>1.0414285714285709E-2</v>
      </c>
      <c r="AE466" s="112">
        <f t="shared" si="81"/>
        <v>1.4328571428571434E-2</v>
      </c>
    </row>
    <row r="467" spans="1:31" x14ac:dyDescent="0.25">
      <c r="A467">
        <f t="shared" si="83"/>
        <v>2018</v>
      </c>
      <c r="B467" s="102">
        <v>43191</v>
      </c>
      <c r="C467" s="101">
        <v>3.07</v>
      </c>
      <c r="D467" s="108">
        <f t="shared" si="91"/>
        <v>3.0699999999999998E-2</v>
      </c>
      <c r="G467">
        <f t="shared" si="84"/>
        <v>2018</v>
      </c>
      <c r="H467" s="102">
        <v>43191</v>
      </c>
      <c r="I467" s="101">
        <v>2.96</v>
      </c>
      <c r="J467" s="108">
        <f t="shared" si="89"/>
        <v>2.9600000000000001E-2</v>
      </c>
      <c r="K467"/>
      <c r="L467">
        <f t="shared" si="85"/>
        <v>2018</v>
      </c>
      <c r="M467" s="105">
        <v>43191</v>
      </c>
      <c r="N467" t="s">
        <v>71</v>
      </c>
      <c r="O467" s="111">
        <v>3.9895238095238095E-2</v>
      </c>
      <c r="P467" s="111">
        <v>4.1666666666666671E-2</v>
      </c>
      <c r="Q467" s="111">
        <v>4.5752380952380954E-2</v>
      </c>
      <c r="R467" s="111">
        <v>4.2438095238095233E-2</v>
      </c>
      <c r="T467">
        <f t="shared" si="86"/>
        <v>2018</v>
      </c>
      <c r="U467" s="102">
        <f t="shared" si="87"/>
        <v>43191</v>
      </c>
      <c r="V467" s="111">
        <v>3.8461904761904767E-2</v>
      </c>
      <c r="W467" s="111">
        <v>4.0114285714285713E-2</v>
      </c>
      <c r="X467" s="111">
        <v>4.1695238095238098E-2</v>
      </c>
      <c r="Y467" s="111">
        <v>4.6690476190476192E-2</v>
      </c>
      <c r="Z467" s="111">
        <v>4.2247619047619055E-2</v>
      </c>
      <c r="AC467" s="113">
        <f t="shared" si="92"/>
        <v>43191</v>
      </c>
      <c r="AD467" s="112">
        <f t="shared" si="80"/>
        <v>1.0966666666666673E-2</v>
      </c>
      <c r="AE467" s="112">
        <f t="shared" si="81"/>
        <v>1.5052380952380956E-2</v>
      </c>
    </row>
    <row r="468" spans="1:31" x14ac:dyDescent="0.25">
      <c r="A468">
        <f t="shared" si="83"/>
        <v>2018</v>
      </c>
      <c r="B468" s="102">
        <v>43221</v>
      </c>
      <c r="C468" s="101">
        <v>3.13</v>
      </c>
      <c r="D468" s="108">
        <f t="shared" si="91"/>
        <v>3.1300000000000001E-2</v>
      </c>
      <c r="G468">
        <f t="shared" si="84"/>
        <v>2018</v>
      </c>
      <c r="H468" s="102">
        <v>43221</v>
      </c>
      <c r="I468" s="101">
        <v>3.05</v>
      </c>
      <c r="J468" s="108">
        <f t="shared" si="89"/>
        <v>3.0499999999999999E-2</v>
      </c>
      <c r="K468"/>
      <c r="L468">
        <f t="shared" si="85"/>
        <v>2018</v>
      </c>
      <c r="M468" s="105">
        <v>43221</v>
      </c>
      <c r="N468" t="s">
        <v>71</v>
      </c>
      <c r="O468" s="111">
        <v>4.1018181818181815E-2</v>
      </c>
      <c r="P468" s="111">
        <v>4.2786363636363629E-2</v>
      </c>
      <c r="Q468" s="111">
        <v>4.7095454545454538E-2</v>
      </c>
      <c r="R468" s="111">
        <v>4.3640909090909084E-2</v>
      </c>
      <c r="T468">
        <f t="shared" si="86"/>
        <v>2018</v>
      </c>
      <c r="U468" s="102">
        <f t="shared" si="87"/>
        <v>43221</v>
      </c>
      <c r="V468" s="111">
        <v>3.9949999999999999E-2</v>
      </c>
      <c r="W468" s="111">
        <v>4.1163636363636374E-2</v>
      </c>
      <c r="X468" s="111">
        <v>4.2968181818181822E-2</v>
      </c>
      <c r="Y468" s="111">
        <v>4.8254545454545446E-2</v>
      </c>
      <c r="Z468" s="111">
        <v>4.3577272727272728E-2</v>
      </c>
      <c r="AC468" s="113">
        <f t="shared" si="92"/>
        <v>43221</v>
      </c>
      <c r="AD468" s="112">
        <f t="shared" si="80"/>
        <v>1.1486363636363628E-2</v>
      </c>
      <c r="AE468" s="112">
        <f t="shared" si="81"/>
        <v>1.5795454545454536E-2</v>
      </c>
    </row>
    <row r="469" spans="1:31" x14ac:dyDescent="0.25">
      <c r="A469">
        <f t="shared" si="83"/>
        <v>2018</v>
      </c>
      <c r="B469" s="102">
        <v>43252</v>
      </c>
      <c r="C469" s="101">
        <v>3.05</v>
      </c>
      <c r="D469" s="108">
        <f t="shared" si="91"/>
        <v>3.0499999999999999E-2</v>
      </c>
      <c r="G469">
        <f t="shared" si="84"/>
        <v>2018</v>
      </c>
      <c r="H469" s="102">
        <v>43252</v>
      </c>
      <c r="I469" s="101">
        <v>2.98</v>
      </c>
      <c r="J469" s="108">
        <f t="shared" si="89"/>
        <v>2.98E-2</v>
      </c>
      <c r="K469"/>
      <c r="L469">
        <f t="shared" si="85"/>
        <v>2018</v>
      </c>
      <c r="M469" s="105">
        <v>43252</v>
      </c>
      <c r="N469" t="s">
        <v>71</v>
      </c>
      <c r="O469" s="111">
        <v>4.1165E-2</v>
      </c>
      <c r="P469" s="111">
        <v>4.2749999999999996E-2</v>
      </c>
      <c r="Q469" s="111">
        <v>4.7109999999999999E-2</v>
      </c>
      <c r="R469" s="111">
        <v>4.3674999999999985E-2</v>
      </c>
      <c r="T469">
        <f t="shared" si="86"/>
        <v>2018</v>
      </c>
      <c r="U469" s="102">
        <f t="shared" si="87"/>
        <v>43252</v>
      </c>
      <c r="V469" s="111">
        <v>3.9575000000000013E-2</v>
      </c>
      <c r="W469" s="111">
        <v>4.1154999999999997E-2</v>
      </c>
      <c r="X469" s="111">
        <v>4.2875000000000003E-2</v>
      </c>
      <c r="Y469" s="111">
        <v>4.8364999999999991E-2</v>
      </c>
      <c r="Z469" s="111">
        <v>4.3514999999999991E-2</v>
      </c>
      <c r="AC469" s="113">
        <f t="shared" si="92"/>
        <v>43252</v>
      </c>
      <c r="AD469" s="112">
        <f t="shared" si="80"/>
        <v>1.2249999999999997E-2</v>
      </c>
      <c r="AE469" s="112">
        <f t="shared" si="81"/>
        <v>1.661E-2</v>
      </c>
    </row>
    <row r="470" spans="1:31" x14ac:dyDescent="0.25">
      <c r="A470">
        <f t="shared" si="83"/>
        <v>2018</v>
      </c>
      <c r="B470" s="102">
        <v>43282</v>
      </c>
      <c r="C470" s="101">
        <v>3.01</v>
      </c>
      <c r="D470" s="108">
        <f t="shared" si="91"/>
        <v>3.0099999999999998E-2</v>
      </c>
      <c r="G470">
        <f t="shared" si="84"/>
        <v>2018</v>
      </c>
      <c r="H470" s="102">
        <v>43282</v>
      </c>
      <c r="I470" s="101">
        <v>2.94</v>
      </c>
      <c r="J470" s="108">
        <f t="shared" si="89"/>
        <v>2.9399999999999999E-2</v>
      </c>
      <c r="K470"/>
      <c r="L470">
        <f t="shared" si="85"/>
        <v>2018</v>
      </c>
      <c r="M470" s="105">
        <v>43282</v>
      </c>
      <c r="N470" t="s">
        <v>71</v>
      </c>
      <c r="O470" s="111">
        <v>4.0971428571428568E-2</v>
      </c>
      <c r="P470" s="111">
        <v>4.2728571428571435E-2</v>
      </c>
      <c r="Q470" s="111">
        <v>4.6700000000000005E-2</v>
      </c>
      <c r="R470" s="111">
        <v>4.3461904761904771E-2</v>
      </c>
      <c r="T470">
        <f t="shared" si="86"/>
        <v>2018</v>
      </c>
      <c r="U470" s="102">
        <f t="shared" si="87"/>
        <v>43282</v>
      </c>
      <c r="V470" s="111">
        <v>3.8942857142857147E-2</v>
      </c>
      <c r="W470" s="111">
        <v>4.0576190476190488E-2</v>
      </c>
      <c r="X470" s="111">
        <v>4.2461904761904763E-2</v>
      </c>
      <c r="Y470" s="111">
        <v>4.7661904761904759E-2</v>
      </c>
      <c r="Z470" s="111">
        <v>4.3295238095238102E-2</v>
      </c>
      <c r="AC470" s="113">
        <f t="shared" si="92"/>
        <v>43282</v>
      </c>
      <c r="AD470" s="112">
        <f t="shared" si="80"/>
        <v>1.2628571428571437E-2</v>
      </c>
      <c r="AE470" s="112">
        <f t="shared" si="81"/>
        <v>1.6600000000000007E-2</v>
      </c>
    </row>
    <row r="471" spans="1:31" x14ac:dyDescent="0.25">
      <c r="A471">
        <f t="shared" si="83"/>
        <v>2018</v>
      </c>
      <c r="B471" s="102">
        <v>43313</v>
      </c>
      <c r="C471" s="101">
        <v>3.04</v>
      </c>
      <c r="D471" s="108">
        <f t="shared" si="91"/>
        <v>3.04E-2</v>
      </c>
      <c r="G471">
        <f t="shared" si="84"/>
        <v>2018</v>
      </c>
      <c r="H471" s="102">
        <v>43313</v>
      </c>
      <c r="I471" s="101">
        <v>2.97</v>
      </c>
      <c r="J471" s="108">
        <f t="shared" si="89"/>
        <v>2.9700000000000001E-2</v>
      </c>
      <c r="K471"/>
      <c r="L471">
        <f t="shared" si="85"/>
        <v>2018</v>
      </c>
      <c r="M471" s="105">
        <v>43313</v>
      </c>
      <c r="N471" t="s">
        <v>71</v>
      </c>
      <c r="O471" s="111">
        <v>4.07695652173913E-2</v>
      </c>
      <c r="P471" s="111">
        <v>4.2595652173913041E-2</v>
      </c>
      <c r="Q471" s="111">
        <v>4.6434782608695664E-2</v>
      </c>
      <c r="R471" s="111">
        <v>4.3269565217391302E-2</v>
      </c>
      <c r="T471">
        <f t="shared" si="86"/>
        <v>2018</v>
      </c>
      <c r="U471" s="102">
        <f t="shared" si="87"/>
        <v>43313</v>
      </c>
      <c r="V471" s="111">
        <v>3.884782608695652E-2</v>
      </c>
      <c r="W471" s="111">
        <v>4.0456521739130447E-2</v>
      </c>
      <c r="X471" s="111">
        <v>4.2321739130434792E-2</v>
      </c>
      <c r="Y471" s="111">
        <v>4.7660869565217395E-2</v>
      </c>
      <c r="Z471" s="111">
        <v>4.2904347826086951E-2</v>
      </c>
      <c r="AC471" s="113">
        <f t="shared" si="92"/>
        <v>43313</v>
      </c>
      <c r="AD471" s="112">
        <f t="shared" si="80"/>
        <v>1.2195652173913041E-2</v>
      </c>
      <c r="AE471" s="112">
        <f t="shared" si="81"/>
        <v>1.6034782608695664E-2</v>
      </c>
    </row>
    <row r="472" spans="1:31" x14ac:dyDescent="0.25">
      <c r="A472">
        <f t="shared" si="83"/>
        <v>2018</v>
      </c>
      <c r="B472" s="102">
        <v>43344</v>
      </c>
      <c r="C472" s="101">
        <v>3.15</v>
      </c>
      <c r="D472" s="108">
        <f t="shared" si="91"/>
        <v>3.15E-2</v>
      </c>
      <c r="G472">
        <f t="shared" si="84"/>
        <v>2018</v>
      </c>
      <c r="H472" s="102">
        <v>43344</v>
      </c>
      <c r="I472" s="101">
        <v>3.08</v>
      </c>
      <c r="J472" s="108">
        <f t="shared" si="89"/>
        <v>3.0800000000000001E-2</v>
      </c>
      <c r="K472"/>
      <c r="L472">
        <f t="shared" si="85"/>
        <v>2018</v>
      </c>
      <c r="M472" s="105">
        <v>43344</v>
      </c>
      <c r="N472" t="s">
        <v>71</v>
      </c>
      <c r="O472" s="111">
        <v>4.1789473684210536E-2</v>
      </c>
      <c r="P472" s="111">
        <v>4.3226315789473675E-2</v>
      </c>
      <c r="Q472" s="111">
        <v>4.7426315789473678E-2</v>
      </c>
      <c r="R472" s="111">
        <v>4.414736842105263E-2</v>
      </c>
      <c r="T472">
        <f t="shared" si="86"/>
        <v>2018</v>
      </c>
      <c r="U472" s="102">
        <f t="shared" si="87"/>
        <v>43344</v>
      </c>
      <c r="V472" s="111">
        <v>3.9768421052631592E-2</v>
      </c>
      <c r="W472" s="111">
        <v>4.1389473684210525E-2</v>
      </c>
      <c r="X472" s="111">
        <v>4.3121052631578949E-2</v>
      </c>
      <c r="Y472" s="111">
        <v>4.8836842105263158E-2</v>
      </c>
      <c r="Z472" s="111">
        <v>4.3826315789473685E-2</v>
      </c>
      <c r="AC472" s="113">
        <f t="shared" si="92"/>
        <v>43344</v>
      </c>
      <c r="AD472" s="112">
        <f t="shared" si="80"/>
        <v>1.1726315789473675E-2</v>
      </c>
      <c r="AE472" s="112">
        <f t="shared" si="81"/>
        <v>1.5926315789473677E-2</v>
      </c>
    </row>
    <row r="473" spans="1:31" x14ac:dyDescent="0.25">
      <c r="A473">
        <f t="shared" si="83"/>
        <v>2018</v>
      </c>
      <c r="B473" s="102">
        <v>43374</v>
      </c>
      <c r="C473" s="101">
        <v>3.34</v>
      </c>
      <c r="D473" s="108">
        <f t="shared" si="91"/>
        <v>3.3399999999999999E-2</v>
      </c>
      <c r="G473">
        <f t="shared" si="84"/>
        <v>2018</v>
      </c>
      <c r="H473" s="102">
        <v>43374</v>
      </c>
      <c r="I473" s="101">
        <v>3.27</v>
      </c>
      <c r="J473" s="108">
        <f t="shared" si="89"/>
        <v>3.27E-2</v>
      </c>
      <c r="K473"/>
      <c r="L473">
        <f t="shared" si="85"/>
        <v>2018</v>
      </c>
      <c r="M473" s="105">
        <v>43374</v>
      </c>
      <c r="N473" t="s">
        <v>71</v>
      </c>
      <c r="O473" s="111">
        <v>4.3078260869565226E-2</v>
      </c>
      <c r="P473" s="111">
        <v>4.4530434782608687E-2</v>
      </c>
      <c r="Q473" s="111">
        <v>4.9065217391304351E-2</v>
      </c>
      <c r="R473" s="111">
        <v>4.555652173913044E-2</v>
      </c>
      <c r="T473">
        <f t="shared" si="86"/>
        <v>2018</v>
      </c>
      <c r="U473" s="102">
        <f t="shared" si="87"/>
        <v>43374</v>
      </c>
      <c r="V473" s="111">
        <v>4.1443478260869561E-2</v>
      </c>
      <c r="W473" s="111">
        <v>4.2765217391304351E-2</v>
      </c>
      <c r="X473" s="111">
        <v>4.4552173913043475E-2</v>
      </c>
      <c r="Y473" s="111">
        <v>5.0660869565217405E-2</v>
      </c>
      <c r="Z473" s="111">
        <v>4.5386956521739123E-2</v>
      </c>
      <c r="AC473" s="113">
        <f t="shared" si="92"/>
        <v>43374</v>
      </c>
      <c r="AD473" s="112">
        <f t="shared" si="80"/>
        <v>1.1130434782608688E-2</v>
      </c>
      <c r="AE473" s="112">
        <f t="shared" si="81"/>
        <v>1.5665217391304352E-2</v>
      </c>
    </row>
    <row r="474" spans="1:31" x14ac:dyDescent="0.25">
      <c r="A474">
        <f t="shared" si="83"/>
        <v>2018</v>
      </c>
      <c r="B474" s="102">
        <v>43405</v>
      </c>
      <c r="C474" s="101">
        <v>3.36</v>
      </c>
      <c r="D474" s="108">
        <f t="shared" si="91"/>
        <v>3.3599999999999998E-2</v>
      </c>
      <c r="G474">
        <f t="shared" si="84"/>
        <v>2018</v>
      </c>
      <c r="H474" s="102">
        <v>43405</v>
      </c>
      <c r="I474" s="101">
        <v>3.27</v>
      </c>
      <c r="J474" s="108">
        <f t="shared" si="89"/>
        <v>3.27E-2</v>
      </c>
      <c r="K474"/>
      <c r="L474">
        <f t="shared" si="85"/>
        <v>2018</v>
      </c>
      <c r="M474" s="105">
        <v>43405</v>
      </c>
      <c r="N474" t="s">
        <v>71</v>
      </c>
      <c r="O474" s="111">
        <v>4.3949999999999996E-2</v>
      </c>
      <c r="P474" s="111">
        <v>4.5235000000000004E-2</v>
      </c>
      <c r="Q474" s="111">
        <v>5.0290000000000001E-2</v>
      </c>
      <c r="R474" s="111">
        <v>4.65E-2</v>
      </c>
      <c r="T474">
        <f t="shared" si="86"/>
        <v>2018</v>
      </c>
      <c r="U474" s="102">
        <f t="shared" si="87"/>
        <v>43405</v>
      </c>
      <c r="V474" s="111">
        <v>4.2165000000000001E-2</v>
      </c>
      <c r="W474" s="111">
        <v>4.3694999999999998E-2</v>
      </c>
      <c r="X474" s="111">
        <v>4.5280000000000015E-2</v>
      </c>
      <c r="Y474" s="111">
        <v>5.2239999999999995E-2</v>
      </c>
      <c r="Z474" s="111">
        <v>4.6395000000000006E-2</v>
      </c>
      <c r="AC474" s="113">
        <f t="shared" si="92"/>
        <v>43405</v>
      </c>
      <c r="AD474" s="112">
        <f t="shared" si="80"/>
        <v>1.1635000000000006E-2</v>
      </c>
      <c r="AE474" s="112">
        <f t="shared" si="81"/>
        <v>1.6690000000000003E-2</v>
      </c>
    </row>
    <row r="475" spans="1:31" x14ac:dyDescent="0.25">
      <c r="A475">
        <f t="shared" si="83"/>
        <v>2018</v>
      </c>
      <c r="B475" s="102">
        <v>43435</v>
      </c>
      <c r="C475" s="101">
        <v>3.1</v>
      </c>
      <c r="D475" s="108">
        <f t="shared" si="91"/>
        <v>3.1E-2</v>
      </c>
      <c r="G475">
        <f t="shared" si="84"/>
        <v>2018</v>
      </c>
      <c r="H475" s="102">
        <v>43435</v>
      </c>
      <c r="I475" s="101">
        <v>2.98</v>
      </c>
      <c r="J475" s="108">
        <f t="shared" si="89"/>
        <v>2.98E-2</v>
      </c>
      <c r="L475">
        <f t="shared" si="85"/>
        <v>2018</v>
      </c>
      <c r="M475" s="105">
        <v>43435</v>
      </c>
      <c r="N475" t="s">
        <v>71</v>
      </c>
      <c r="O475" s="111">
        <v>4.2352631578947364E-2</v>
      </c>
      <c r="P475" s="111">
        <v>4.372631578947369E-2</v>
      </c>
      <c r="Q475" s="111">
        <v>4.9173684210526314E-2</v>
      </c>
      <c r="R475" s="111">
        <v>4.508947368421052E-2</v>
      </c>
      <c r="T475">
        <f t="shared" si="86"/>
        <v>2018</v>
      </c>
      <c r="U475" s="102">
        <f t="shared" si="87"/>
        <v>43435</v>
      </c>
      <c r="V475" s="111">
        <v>4.015263157894737E-2</v>
      </c>
      <c r="W475" s="111">
        <v>4.2021052631578945E-2</v>
      </c>
      <c r="X475" s="111">
        <v>4.367894736842106E-2</v>
      </c>
      <c r="Y475" s="111">
        <v>5.133684210526316E-2</v>
      </c>
      <c r="Z475" s="111">
        <v>4.4921052631578952E-2</v>
      </c>
      <c r="AC475" s="113">
        <f t="shared" si="92"/>
        <v>43435</v>
      </c>
      <c r="AD475" s="112">
        <f t="shared" si="80"/>
        <v>1.272631578947369E-2</v>
      </c>
      <c r="AE475" s="112">
        <f t="shared" si="81"/>
        <v>1.8173684210526314E-2</v>
      </c>
    </row>
    <row r="476" spans="1:31" x14ac:dyDescent="0.25">
      <c r="A476">
        <f t="shared" si="83"/>
        <v>2019</v>
      </c>
      <c r="B476" s="102">
        <v>43466</v>
      </c>
      <c r="C476" s="101">
        <v>3.04</v>
      </c>
      <c r="D476" s="108">
        <f t="shared" si="91"/>
        <v>3.04E-2</v>
      </c>
      <c r="G476">
        <f t="shared" si="84"/>
        <v>2019</v>
      </c>
      <c r="H476" s="102">
        <v>43466</v>
      </c>
      <c r="I476" s="101">
        <v>2.89</v>
      </c>
      <c r="J476" s="108">
        <f t="shared" si="89"/>
        <v>2.8900000000000002E-2</v>
      </c>
      <c r="L476">
        <f t="shared" si="85"/>
        <v>2019</v>
      </c>
      <c r="M476" s="105">
        <v>43466</v>
      </c>
      <c r="N476" t="s">
        <v>71</v>
      </c>
      <c r="O476" s="111">
        <v>4.182380952380952E-2</v>
      </c>
      <c r="P476" s="111">
        <v>4.35047619047619E-2</v>
      </c>
      <c r="Q476" s="111">
        <v>4.9138095238095238E-2</v>
      </c>
      <c r="R476" s="111">
        <v>4.4828571428571426E-2</v>
      </c>
      <c r="T476">
        <f t="shared" si="86"/>
        <v>2019</v>
      </c>
      <c r="U476" s="102">
        <f t="shared" si="87"/>
        <v>43466</v>
      </c>
      <c r="V476" s="111">
        <v>3.9290476190476188E-2</v>
      </c>
      <c r="W476" s="111">
        <v>4.1309523809523817E-2</v>
      </c>
      <c r="X476" s="111">
        <v>4.3390476190476195E-2</v>
      </c>
      <c r="Y476" s="111">
        <v>5.1199999999999996E-2</v>
      </c>
      <c r="Z476" s="111">
        <v>4.4500000000000012E-2</v>
      </c>
      <c r="AC476" s="113">
        <f t="shared" si="92"/>
        <v>43466</v>
      </c>
      <c r="AD476" s="112">
        <f t="shared" si="80"/>
        <v>1.31047619047619E-2</v>
      </c>
      <c r="AE476" s="112">
        <f t="shared" si="81"/>
        <v>1.8738095238095238E-2</v>
      </c>
    </row>
    <row r="477" spans="1:31" x14ac:dyDescent="0.25">
      <c r="A477">
        <f t="shared" si="83"/>
        <v>2019</v>
      </c>
      <c r="B477" s="102">
        <v>43497</v>
      </c>
      <c r="C477" s="101">
        <v>3.02</v>
      </c>
      <c r="D477" s="108">
        <f t="shared" si="91"/>
        <v>3.0200000000000001E-2</v>
      </c>
      <c r="G477">
        <f t="shared" si="84"/>
        <v>2019</v>
      </c>
      <c r="H477" s="102">
        <v>43497</v>
      </c>
      <c r="I477" s="101">
        <v>2.87</v>
      </c>
      <c r="J477" s="108">
        <f t="shared" si="89"/>
        <v>2.87E-2</v>
      </c>
      <c r="L477">
        <f t="shared" si="85"/>
        <v>2019</v>
      </c>
      <c r="M477" s="105">
        <v>43497</v>
      </c>
      <c r="N477" t="s">
        <v>71</v>
      </c>
      <c r="O477" s="111">
        <v>4.0510526315789476E-2</v>
      </c>
      <c r="P477" s="111">
        <v>4.2478947368421054E-2</v>
      </c>
      <c r="Q477" s="111">
        <v>4.7568421052631586E-2</v>
      </c>
      <c r="R477" s="111">
        <v>4.3521052631578946E-2</v>
      </c>
      <c r="T477">
        <f t="shared" si="86"/>
        <v>2019</v>
      </c>
      <c r="U477" s="102">
        <f t="shared" si="87"/>
        <v>43497</v>
      </c>
      <c r="V477" s="111">
        <v>3.7899999999999996E-2</v>
      </c>
      <c r="W477" s="111">
        <v>3.9936842105263159E-2</v>
      </c>
      <c r="X477" s="111">
        <v>4.229473684210526E-2</v>
      </c>
      <c r="Y477" s="111">
        <v>4.9473684210526316E-2</v>
      </c>
      <c r="Z477" s="111">
        <v>4.3115789473684205E-2</v>
      </c>
      <c r="AC477" s="113">
        <f t="shared" si="92"/>
        <v>43497</v>
      </c>
      <c r="AD477" s="112">
        <f t="shared" si="80"/>
        <v>1.2278947368421052E-2</v>
      </c>
      <c r="AE477" s="112">
        <f t="shared" si="81"/>
        <v>1.7368421052631585E-2</v>
      </c>
    </row>
    <row r="478" spans="1:31" x14ac:dyDescent="0.25">
      <c r="A478">
        <f t="shared" si="83"/>
        <v>2019</v>
      </c>
      <c r="B478" s="102">
        <v>43525</v>
      </c>
      <c r="C478" s="101">
        <v>2.98</v>
      </c>
      <c r="D478" s="108">
        <f t="shared" si="91"/>
        <v>2.98E-2</v>
      </c>
      <c r="G478">
        <f t="shared" si="84"/>
        <v>2019</v>
      </c>
      <c r="H478" s="102">
        <v>43525</v>
      </c>
      <c r="I478" s="101">
        <v>2.8</v>
      </c>
      <c r="J478" s="108">
        <f t="shared" si="89"/>
        <v>2.7999999999999997E-2</v>
      </c>
      <c r="K478"/>
      <c r="L478">
        <f t="shared" si="85"/>
        <v>2019</v>
      </c>
      <c r="M478" s="105">
        <v>43525</v>
      </c>
      <c r="N478" t="s">
        <v>71</v>
      </c>
      <c r="O478" s="111">
        <v>3.9761904761904762E-2</v>
      </c>
      <c r="P478" s="111">
        <v>4.1609523809523818E-2</v>
      </c>
      <c r="Q478" s="111">
        <v>4.647619047619047E-2</v>
      </c>
      <c r="R478" s="111">
        <v>4.2614285714285716E-2</v>
      </c>
      <c r="T478">
        <f t="shared" si="86"/>
        <v>2019</v>
      </c>
      <c r="U478" s="102">
        <f t="shared" si="87"/>
        <v>43525</v>
      </c>
      <c r="V478" s="111">
        <v>3.773809523809523E-2</v>
      </c>
      <c r="W478" s="111">
        <v>3.9233333333333335E-2</v>
      </c>
      <c r="X478" s="111">
        <v>4.1699999999999994E-2</v>
      </c>
      <c r="Y478" s="111">
        <v>4.8357142857142849E-2</v>
      </c>
      <c r="Z478" s="111">
        <v>4.237142857142856E-2</v>
      </c>
      <c r="AC478" s="113">
        <f t="shared" si="92"/>
        <v>43525</v>
      </c>
      <c r="AD478" s="112">
        <f t="shared" si="80"/>
        <v>1.1809523809523818E-2</v>
      </c>
      <c r="AE478" s="112">
        <f t="shared" si="81"/>
        <v>1.6676190476190469E-2</v>
      </c>
    </row>
    <row r="479" spans="1:31" x14ac:dyDescent="0.25">
      <c r="A479">
        <f t="shared" ref="A479:A535" si="93">YEAR(B479)</f>
        <v>2019</v>
      </c>
      <c r="B479" s="102">
        <v>43556</v>
      </c>
      <c r="C479" s="101">
        <v>2.94</v>
      </c>
      <c r="D479" s="108">
        <f t="shared" si="91"/>
        <v>2.9399999999999999E-2</v>
      </c>
      <c r="G479">
        <f t="shared" ref="G479:G535" si="94">YEAR(H479)</f>
        <v>2019</v>
      </c>
      <c r="H479" s="102">
        <v>43556</v>
      </c>
      <c r="I479" s="101">
        <v>2.76</v>
      </c>
      <c r="J479" s="108">
        <f t="shared" ref="J479:J538" si="95">IF(ISNUMBER(I479),I479/100,"")</f>
        <v>2.76E-2</v>
      </c>
      <c r="K479"/>
      <c r="L479">
        <f t="shared" si="85"/>
        <v>2019</v>
      </c>
      <c r="M479" s="105">
        <v>43556</v>
      </c>
      <c r="N479" t="s">
        <v>71</v>
      </c>
      <c r="O479" s="111">
        <v>3.9052380952380956E-2</v>
      </c>
      <c r="P479" s="111">
        <v>4.0809523809523796E-2</v>
      </c>
      <c r="Q479" s="111">
        <v>4.5466666666666669E-2</v>
      </c>
      <c r="R479" s="111">
        <v>4.178571428571428E-2</v>
      </c>
      <c r="T479">
        <f t="shared" si="86"/>
        <v>2019</v>
      </c>
      <c r="U479" s="102">
        <f t="shared" si="87"/>
        <v>43556</v>
      </c>
      <c r="V479" s="111">
        <v>3.6947619047619056E-2</v>
      </c>
      <c r="W479" s="111">
        <v>3.8485714285714283E-2</v>
      </c>
      <c r="X479" s="111">
        <v>4.0819047619047616E-2</v>
      </c>
      <c r="Y479" s="111">
        <v>4.7033333333333337E-2</v>
      </c>
      <c r="Z479" s="111">
        <v>4.1452380952380949E-2</v>
      </c>
      <c r="AC479" s="113">
        <f t="shared" ref="AC479:AC487" si="96">U479</f>
        <v>43556</v>
      </c>
      <c r="AD479" s="112">
        <f t="shared" si="80"/>
        <v>1.1409523809523796E-2</v>
      </c>
      <c r="AE479" s="112">
        <f t="shared" si="81"/>
        <v>1.606666666666667E-2</v>
      </c>
    </row>
    <row r="480" spans="1:31" x14ac:dyDescent="0.25">
      <c r="A480">
        <f t="shared" si="93"/>
        <v>2019</v>
      </c>
      <c r="B480" s="102">
        <v>43586</v>
      </c>
      <c r="C480" s="101">
        <v>2.82</v>
      </c>
      <c r="D480" s="108">
        <f t="shared" si="91"/>
        <v>2.8199999999999999E-2</v>
      </c>
      <c r="G480">
        <f t="shared" si="94"/>
        <v>2019</v>
      </c>
      <c r="H480" s="102">
        <v>43586</v>
      </c>
      <c r="I480" s="101">
        <v>2.63</v>
      </c>
      <c r="J480" s="108">
        <f t="shared" si="95"/>
        <v>2.63E-2</v>
      </c>
      <c r="K480"/>
      <c r="L480">
        <f t="shared" si="85"/>
        <v>2019</v>
      </c>
      <c r="M480" s="105">
        <v>43586</v>
      </c>
      <c r="N480" t="s">
        <v>71</v>
      </c>
      <c r="O480" s="111">
        <v>3.8386363636363635E-2</v>
      </c>
      <c r="P480" s="111">
        <v>3.9809090909090912E-2</v>
      </c>
      <c r="Q480" s="111">
        <v>4.4699999999999997E-2</v>
      </c>
      <c r="R480" s="111">
        <v>4.0972727272727279E-2</v>
      </c>
      <c r="T480">
        <f t="shared" si="86"/>
        <v>2019</v>
      </c>
      <c r="U480" s="102">
        <f t="shared" si="87"/>
        <v>43586</v>
      </c>
      <c r="V480" s="111">
        <v>3.6768181818181825E-2</v>
      </c>
      <c r="W480" s="111">
        <v>3.8013636363636361E-2</v>
      </c>
      <c r="X480" s="111">
        <v>4.0054545454545461E-2</v>
      </c>
      <c r="Y480" s="111">
        <v>4.6281818181818181E-2</v>
      </c>
      <c r="Z480" s="111">
        <v>4.082727272727274E-2</v>
      </c>
      <c r="AC480" s="113">
        <f t="shared" si="96"/>
        <v>43586</v>
      </c>
      <c r="AD480" s="112">
        <f t="shared" si="80"/>
        <v>1.1609090909090913E-2</v>
      </c>
      <c r="AE480" s="112">
        <f t="shared" si="81"/>
        <v>1.6499999999999997E-2</v>
      </c>
    </row>
    <row r="481" spans="1:31" x14ac:dyDescent="0.25">
      <c r="A481">
        <f t="shared" si="93"/>
        <v>2019</v>
      </c>
      <c r="B481" s="102">
        <v>43617</v>
      </c>
      <c r="C481" s="101">
        <v>2.57</v>
      </c>
      <c r="D481" s="108">
        <f t="shared" si="91"/>
        <v>2.5699999999999997E-2</v>
      </c>
      <c r="G481">
        <f t="shared" si="94"/>
        <v>2019</v>
      </c>
      <c r="H481" s="102">
        <v>43617</v>
      </c>
      <c r="I481" s="101">
        <v>2.36</v>
      </c>
      <c r="J481" s="108">
        <f t="shared" si="95"/>
        <v>2.3599999999999999E-2</v>
      </c>
      <c r="K481"/>
      <c r="L481">
        <f t="shared" si="85"/>
        <v>2019</v>
      </c>
      <c r="M481" s="105">
        <v>43617</v>
      </c>
      <c r="N481" t="s">
        <v>71</v>
      </c>
      <c r="O481" s="111">
        <v>3.6460000000000006E-2</v>
      </c>
      <c r="P481" s="111">
        <v>3.8184999999999997E-2</v>
      </c>
      <c r="Q481" s="111">
        <v>4.314500000000001E-2</v>
      </c>
      <c r="R481" s="111">
        <v>3.9254999999999998E-2</v>
      </c>
      <c r="T481">
        <f t="shared" si="86"/>
        <v>2019</v>
      </c>
      <c r="U481" s="102">
        <f t="shared" si="87"/>
        <v>43617</v>
      </c>
      <c r="V481" s="111">
        <v>3.4210000000000004E-2</v>
      </c>
      <c r="W481" s="111">
        <v>3.5899999999999994E-2</v>
      </c>
      <c r="X481" s="111">
        <v>3.8295000000000003E-2</v>
      </c>
      <c r="Y481" s="111">
        <v>4.4605000000000006E-2</v>
      </c>
      <c r="Z481" s="111">
        <v>3.891E-2</v>
      </c>
      <c r="AC481" s="113">
        <f t="shared" si="96"/>
        <v>43617</v>
      </c>
      <c r="AD481" s="112">
        <f t="shared" si="80"/>
        <v>1.2485E-2</v>
      </c>
      <c r="AE481" s="112">
        <f t="shared" si="81"/>
        <v>1.7445000000000013E-2</v>
      </c>
    </row>
    <row r="482" spans="1:31" x14ac:dyDescent="0.25">
      <c r="A482">
        <f t="shared" si="93"/>
        <v>2019</v>
      </c>
      <c r="B482" s="102">
        <v>43647</v>
      </c>
      <c r="C482" s="101">
        <v>2.57</v>
      </c>
      <c r="D482" s="108">
        <f t="shared" si="91"/>
        <v>2.5699999999999997E-2</v>
      </c>
      <c r="G482">
        <f t="shared" si="94"/>
        <v>2019</v>
      </c>
      <c r="H482" s="102">
        <v>43647</v>
      </c>
      <c r="I482" s="101">
        <v>2.36</v>
      </c>
      <c r="J482" s="108">
        <f t="shared" si="95"/>
        <v>2.3599999999999999E-2</v>
      </c>
      <c r="K482"/>
      <c r="L482">
        <f t="shared" si="85"/>
        <v>2019</v>
      </c>
      <c r="M482" s="105">
        <v>43647</v>
      </c>
      <c r="N482" t="s">
        <v>71</v>
      </c>
      <c r="O482" s="111">
        <v>3.5327272727272721E-2</v>
      </c>
      <c r="P482" s="111">
        <v>3.6940909090909087E-2</v>
      </c>
      <c r="Q482" s="111">
        <v>4.1331818181818185E-2</v>
      </c>
      <c r="R482" s="111">
        <v>3.7868181818181822E-2</v>
      </c>
      <c r="T482">
        <f t="shared" si="86"/>
        <v>2019</v>
      </c>
      <c r="U482" s="102">
        <f t="shared" si="87"/>
        <v>43647</v>
      </c>
      <c r="V482" s="111">
        <v>3.2931818181818187E-2</v>
      </c>
      <c r="W482" s="111">
        <v>3.4581818181818186E-2</v>
      </c>
      <c r="X482" s="111">
        <v>3.7000000000000005E-2</v>
      </c>
      <c r="Y482" s="111">
        <v>4.2790909090909109E-2</v>
      </c>
      <c r="Z482" s="111">
        <v>3.7459090909090914E-2</v>
      </c>
      <c r="AC482" s="113">
        <f t="shared" si="96"/>
        <v>43647</v>
      </c>
      <c r="AD482" s="112">
        <f t="shared" si="80"/>
        <v>1.124090909090909E-2</v>
      </c>
      <c r="AE482" s="112">
        <f t="shared" si="81"/>
        <v>1.5631818181818188E-2</v>
      </c>
    </row>
    <row r="483" spans="1:31" x14ac:dyDescent="0.25">
      <c r="A483">
        <f t="shared" si="93"/>
        <v>2019</v>
      </c>
      <c r="B483" s="102">
        <v>43678</v>
      </c>
      <c r="C483" s="101">
        <v>2.12</v>
      </c>
      <c r="D483" s="108">
        <f t="shared" si="91"/>
        <v>2.12E-2</v>
      </c>
      <c r="G483">
        <f t="shared" si="94"/>
        <v>2019</v>
      </c>
      <c r="H483" s="102">
        <v>43678</v>
      </c>
      <c r="I483" s="101">
        <v>1.91</v>
      </c>
      <c r="J483" s="108">
        <f t="shared" si="95"/>
        <v>1.9099999999999999E-2</v>
      </c>
      <c r="K483"/>
      <c r="L483">
        <f t="shared" si="85"/>
        <v>2019</v>
      </c>
      <c r="M483" s="105">
        <v>43678</v>
      </c>
      <c r="N483" t="s">
        <v>71</v>
      </c>
      <c r="O483" s="111">
        <v>3.1690909090909082E-2</v>
      </c>
      <c r="P483" s="111">
        <v>3.2918181818181826E-2</v>
      </c>
      <c r="Q483" s="111">
        <v>3.6290909090909089E-2</v>
      </c>
      <c r="R483" s="111">
        <v>3.3631818181818179E-2</v>
      </c>
      <c r="T483">
        <f t="shared" si="86"/>
        <v>2019</v>
      </c>
      <c r="U483" s="102">
        <f t="shared" si="87"/>
        <v>43678</v>
      </c>
      <c r="V483" s="111">
        <v>2.9772727272727274E-2</v>
      </c>
      <c r="W483" s="111">
        <v>3.0818181818181814E-2</v>
      </c>
      <c r="X483" s="111">
        <v>3.3204545454545459E-2</v>
      </c>
      <c r="Y483" s="111">
        <v>3.8736363636363631E-2</v>
      </c>
      <c r="Z483" s="111">
        <v>3.3622727272727276E-2</v>
      </c>
      <c r="AC483" s="113">
        <f t="shared" si="96"/>
        <v>43678</v>
      </c>
      <c r="AD483" s="112">
        <f t="shared" si="80"/>
        <v>1.1718181818181825E-2</v>
      </c>
      <c r="AE483" s="112">
        <f t="shared" si="81"/>
        <v>1.5090909090909089E-2</v>
      </c>
    </row>
    <row r="484" spans="1:31" x14ac:dyDescent="0.25">
      <c r="A484">
        <f t="shared" si="93"/>
        <v>2019</v>
      </c>
      <c r="B484" s="102">
        <v>43709</v>
      </c>
      <c r="C484" s="101">
        <v>2.16</v>
      </c>
      <c r="D484" s="108">
        <f t="shared" si="91"/>
        <v>2.1600000000000001E-2</v>
      </c>
      <c r="G484">
        <f t="shared" si="94"/>
        <v>2019</v>
      </c>
      <c r="H484" s="102">
        <v>43709</v>
      </c>
      <c r="I484" s="101">
        <v>1.97</v>
      </c>
      <c r="J484" s="108">
        <f t="shared" si="95"/>
        <v>1.9699999999999999E-2</v>
      </c>
      <c r="K484"/>
      <c r="L484">
        <f t="shared" si="85"/>
        <v>2019</v>
      </c>
      <c r="M484" s="105">
        <v>43709</v>
      </c>
      <c r="N484" t="s">
        <v>71</v>
      </c>
      <c r="O484" s="111">
        <v>3.243E-2</v>
      </c>
      <c r="P484" s="111">
        <v>3.3729999999999996E-2</v>
      </c>
      <c r="Q484" s="111">
        <v>3.7114999999999995E-2</v>
      </c>
      <c r="R484" s="111">
        <v>3.4420000000000006E-2</v>
      </c>
      <c r="T484">
        <f t="shared" si="86"/>
        <v>2019</v>
      </c>
      <c r="U484" s="102">
        <f t="shared" si="87"/>
        <v>43709</v>
      </c>
      <c r="V484" s="111">
        <v>3.0320000000000003E-2</v>
      </c>
      <c r="W484" s="111">
        <v>3.1365000000000004E-2</v>
      </c>
      <c r="X484" s="111">
        <v>3.3649999999999999E-2</v>
      </c>
      <c r="Y484" s="111">
        <v>3.9144999999999999E-2</v>
      </c>
      <c r="Z484" s="111">
        <v>3.415E-2</v>
      </c>
      <c r="AC484" s="113">
        <f t="shared" si="96"/>
        <v>43709</v>
      </c>
      <c r="AD484" s="112">
        <f t="shared" si="80"/>
        <v>1.2129999999999995E-2</v>
      </c>
      <c r="AE484" s="112">
        <f t="shared" si="81"/>
        <v>1.5514999999999994E-2</v>
      </c>
    </row>
    <row r="485" spans="1:31" x14ac:dyDescent="0.25">
      <c r="A485">
        <f t="shared" si="93"/>
        <v>2019</v>
      </c>
      <c r="B485" s="102">
        <v>43739</v>
      </c>
      <c r="C485" s="101">
        <v>2.19</v>
      </c>
      <c r="D485" s="108">
        <f t="shared" si="91"/>
        <v>2.1899999999999999E-2</v>
      </c>
      <c r="G485">
        <f t="shared" si="94"/>
        <v>2019</v>
      </c>
      <c r="H485" s="102">
        <v>43739</v>
      </c>
      <c r="I485" s="101">
        <v>2</v>
      </c>
      <c r="J485" s="108">
        <f t="shared" si="95"/>
        <v>0.02</v>
      </c>
      <c r="K485"/>
      <c r="L485">
        <f t="shared" si="85"/>
        <v>2019</v>
      </c>
      <c r="M485" s="105">
        <v>43739</v>
      </c>
      <c r="N485" t="s">
        <v>71</v>
      </c>
      <c r="O485" s="111">
        <v>3.2377272727272727E-2</v>
      </c>
      <c r="P485" s="111">
        <v>3.3849999999999998E-2</v>
      </c>
      <c r="Q485" s="111">
        <v>3.723636363636363E-2</v>
      </c>
      <c r="R485" s="111">
        <v>3.4486363636363641E-2</v>
      </c>
      <c r="T485">
        <f>L485</f>
        <v>2019</v>
      </c>
      <c r="U485" s="102">
        <v>43739</v>
      </c>
      <c r="V485" s="111">
        <v>3.0081818181818178E-2</v>
      </c>
      <c r="W485" s="111">
        <v>3.1272727272727278E-2</v>
      </c>
      <c r="X485" s="111">
        <v>3.3690909090909098E-2</v>
      </c>
      <c r="Y485" s="111">
        <v>3.925E-2</v>
      </c>
      <c r="Z485" s="111">
        <v>3.4127272727272728E-2</v>
      </c>
      <c r="AC485" s="113">
        <f t="shared" si="96"/>
        <v>43739</v>
      </c>
      <c r="AD485" s="112">
        <f t="shared" si="80"/>
        <v>1.1949999999999999E-2</v>
      </c>
      <c r="AE485" s="112">
        <f t="shared" si="81"/>
        <v>1.5336363636363631E-2</v>
      </c>
    </row>
    <row r="486" spans="1:31" x14ac:dyDescent="0.25">
      <c r="A486">
        <f t="shared" si="93"/>
        <v>2019</v>
      </c>
      <c r="B486" s="102">
        <v>43770</v>
      </c>
      <c r="C486" s="101">
        <v>2.2799999999999998</v>
      </c>
      <c r="D486" s="108">
        <f t="shared" si="91"/>
        <v>2.2799999999999997E-2</v>
      </c>
      <c r="G486">
        <f t="shared" si="94"/>
        <v>2019</v>
      </c>
      <c r="H486" s="102">
        <v>43770</v>
      </c>
      <c r="I486" s="101">
        <v>2.13</v>
      </c>
      <c r="J486" s="108">
        <f t="shared" si="95"/>
        <v>2.1299999999999999E-2</v>
      </c>
      <c r="K486"/>
      <c r="L486">
        <f t="shared" si="85"/>
        <v>2019</v>
      </c>
      <c r="M486" s="105">
        <v>43770</v>
      </c>
      <c r="N486" t="s">
        <v>71</v>
      </c>
      <c r="O486" s="111">
        <v>3.2521052631578944E-2</v>
      </c>
      <c r="P486" s="111">
        <v>3.4252631578947368E-2</v>
      </c>
      <c r="Q486" s="111">
        <v>3.7573684210526322E-2</v>
      </c>
      <c r="R486" s="111">
        <v>3.4773684210526318E-2</v>
      </c>
      <c r="T486">
        <f>L486</f>
        <v>2019</v>
      </c>
      <c r="U486" s="102">
        <v>43770</v>
      </c>
      <c r="V486" s="111">
        <v>3.0573684210526308E-2</v>
      </c>
      <c r="W486" s="111">
        <v>3.1573684210526316E-2</v>
      </c>
      <c r="X486" s="111">
        <v>3.3973684210526323E-2</v>
      </c>
      <c r="Y486" s="111">
        <v>3.9410526315789472E-2</v>
      </c>
      <c r="Z486" s="111">
        <v>3.4415789473684198E-2</v>
      </c>
      <c r="AC486" s="113">
        <f t="shared" si="96"/>
        <v>43770</v>
      </c>
      <c r="AD486" s="112">
        <f t="shared" si="80"/>
        <v>1.1452631578947371E-2</v>
      </c>
      <c r="AE486" s="112">
        <f t="shared" si="81"/>
        <v>1.4773684210526324E-2</v>
      </c>
    </row>
    <row r="487" spans="1:31" x14ac:dyDescent="0.25">
      <c r="A487">
        <f t="shared" si="93"/>
        <v>2019</v>
      </c>
      <c r="B487" s="102">
        <v>43800</v>
      </c>
      <c r="C487" s="101">
        <v>2.2999999999999998</v>
      </c>
      <c r="D487" s="108">
        <f t="shared" si="91"/>
        <v>2.3E-2</v>
      </c>
      <c r="G487">
        <f t="shared" si="94"/>
        <v>2019</v>
      </c>
      <c r="H487" s="102">
        <v>43800</v>
      </c>
      <c r="I487" s="101">
        <v>2.16</v>
      </c>
      <c r="J487" s="108">
        <f t="shared" si="95"/>
        <v>2.1600000000000001E-2</v>
      </c>
      <c r="L487">
        <f t="shared" si="85"/>
        <v>2019</v>
      </c>
      <c r="M487" s="105">
        <v>43800</v>
      </c>
      <c r="N487" t="s">
        <v>71</v>
      </c>
      <c r="O487" s="111">
        <v>3.2230000000000002E-2</v>
      </c>
      <c r="P487" s="111">
        <v>3.4000000000000009E-2</v>
      </c>
      <c r="Q487" s="111">
        <v>3.7269999999999998E-2</v>
      </c>
      <c r="R487" s="111">
        <v>3.4494999999999998E-2</v>
      </c>
      <c r="T487">
        <f>L487</f>
        <v>2019</v>
      </c>
      <c r="U487" s="102">
        <v>43800</v>
      </c>
      <c r="V487" s="111">
        <v>3.0075000000000001E-2</v>
      </c>
      <c r="W487" s="111">
        <v>3.1115000000000004E-2</v>
      </c>
      <c r="X487" s="111">
        <v>3.3629999999999993E-2</v>
      </c>
      <c r="Y487" s="111">
        <v>3.8784999999999993E-2</v>
      </c>
      <c r="Z487" s="111">
        <v>3.3975000000000012E-2</v>
      </c>
      <c r="AC487" s="113">
        <f t="shared" si="96"/>
        <v>43800</v>
      </c>
      <c r="AD487" s="112">
        <f t="shared" si="80"/>
        <v>1.100000000000001E-2</v>
      </c>
      <c r="AE487" s="112">
        <f t="shared" si="81"/>
        <v>1.4269999999999998E-2</v>
      </c>
    </row>
    <row r="488" spans="1:31" x14ac:dyDescent="0.25">
      <c r="A488">
        <f t="shared" si="93"/>
        <v>2020</v>
      </c>
      <c r="B488" s="102">
        <v>43831</v>
      </c>
      <c r="C488" s="101">
        <v>2.2200000000000002</v>
      </c>
      <c r="D488" s="108">
        <f t="shared" si="91"/>
        <v>2.2200000000000001E-2</v>
      </c>
      <c r="G488">
        <f t="shared" si="94"/>
        <v>2020</v>
      </c>
      <c r="H488" s="102">
        <v>43831</v>
      </c>
      <c r="I488" s="101">
        <v>2.0699999999999998</v>
      </c>
      <c r="J488" s="108">
        <f t="shared" si="95"/>
        <v>2.07E-2</v>
      </c>
      <c r="L488">
        <f t="shared" si="85"/>
        <v>2020</v>
      </c>
      <c r="M488" s="105">
        <f t="shared" ref="M488:M513" si="97">EDATE(M487,1)</f>
        <v>43831</v>
      </c>
      <c r="N488" t="s">
        <v>71</v>
      </c>
      <c r="O488" s="111">
        <v>3.1176190476190475E-2</v>
      </c>
      <c r="P488" s="111">
        <v>3.2880952380952379E-2</v>
      </c>
      <c r="Q488" s="111">
        <v>3.6019047619047617E-2</v>
      </c>
      <c r="R488" s="111">
        <v>3.3357142857142863E-2</v>
      </c>
      <c r="T488">
        <f t="shared" ref="T488:T496" si="98">TRUNC(YEAR(U488))</f>
        <v>2020</v>
      </c>
      <c r="U488" s="105">
        <f t="shared" ref="U488:U510" si="99">EDATE(U487,1)</f>
        <v>43831</v>
      </c>
      <c r="V488" s="111">
        <v>2.9409523809523806E-2</v>
      </c>
      <c r="W488" s="111">
        <v>3.0209523809523804E-2</v>
      </c>
      <c r="X488" s="111">
        <v>3.266190476190476E-2</v>
      </c>
      <c r="Y488" s="111">
        <v>3.7719047619047617E-2</v>
      </c>
      <c r="Z488" s="111">
        <v>3.3009523809523808E-2</v>
      </c>
      <c r="AC488" s="113">
        <f t="shared" ref="AC488:AC502" si="100">U488</f>
        <v>43831</v>
      </c>
      <c r="AD488" s="112">
        <f t="shared" si="80"/>
        <v>1.0680952380952378E-2</v>
      </c>
      <c r="AE488" s="112">
        <f t="shared" si="81"/>
        <v>1.3819047619047616E-2</v>
      </c>
    </row>
    <row r="489" spans="1:31" x14ac:dyDescent="0.25">
      <c r="A489">
        <f t="shared" si="93"/>
        <v>2020</v>
      </c>
      <c r="B489" s="102">
        <v>43862</v>
      </c>
      <c r="C489" s="101">
        <v>1.97</v>
      </c>
      <c r="D489" s="108">
        <f t="shared" si="91"/>
        <v>1.9699999999999999E-2</v>
      </c>
      <c r="G489">
        <f t="shared" si="94"/>
        <v>2020</v>
      </c>
      <c r="H489" s="102">
        <v>43862</v>
      </c>
      <c r="I489" s="101">
        <v>1.81</v>
      </c>
      <c r="J489" s="108">
        <f t="shared" si="95"/>
        <v>1.8100000000000002E-2</v>
      </c>
      <c r="L489">
        <f t="shared" si="85"/>
        <v>2020</v>
      </c>
      <c r="M489" s="105">
        <f t="shared" si="97"/>
        <v>43862</v>
      </c>
      <c r="N489" t="s">
        <v>71</v>
      </c>
      <c r="O489" s="111">
        <v>2.9552631578947369E-2</v>
      </c>
      <c r="P489" s="111">
        <v>3.1115789473684208E-2</v>
      </c>
      <c r="Q489" s="111">
        <v>3.4199999999999994E-2</v>
      </c>
      <c r="R489" s="111">
        <v>3.1621052631578946E-2</v>
      </c>
      <c r="T489">
        <f t="shared" si="98"/>
        <v>2020</v>
      </c>
      <c r="U489" s="105">
        <f t="shared" si="99"/>
        <v>43862</v>
      </c>
      <c r="V489" s="111">
        <v>2.7789473684210527E-2</v>
      </c>
      <c r="W489" s="111">
        <v>2.852105263157895E-2</v>
      </c>
      <c r="X489" s="111">
        <v>3.0963157894736838E-2</v>
      </c>
      <c r="Y489" s="111">
        <v>3.6110526315789475E-2</v>
      </c>
      <c r="Z489" s="111">
        <v>3.1310526315789476E-2</v>
      </c>
      <c r="AC489" s="113">
        <f t="shared" si="100"/>
        <v>43862</v>
      </c>
      <c r="AD489" s="112">
        <f t="shared" si="80"/>
        <v>1.1415789473684209E-2</v>
      </c>
      <c r="AE489" s="112">
        <f t="shared" si="81"/>
        <v>1.4499999999999996E-2</v>
      </c>
    </row>
    <row r="490" spans="1:31" x14ac:dyDescent="0.25">
      <c r="A490">
        <f t="shared" si="93"/>
        <v>2020</v>
      </c>
      <c r="B490" s="102">
        <v>43891</v>
      </c>
      <c r="C490" s="101">
        <v>1.46</v>
      </c>
      <c r="D490" s="108">
        <f t="shared" si="91"/>
        <v>1.46E-2</v>
      </c>
      <c r="G490">
        <f t="shared" si="94"/>
        <v>2020</v>
      </c>
      <c r="H490" s="102">
        <v>43891</v>
      </c>
      <c r="I490" s="101">
        <v>1.26</v>
      </c>
      <c r="J490" s="108">
        <f t="shared" si="95"/>
        <v>1.26E-2</v>
      </c>
      <c r="L490">
        <f t="shared" si="85"/>
        <v>2020</v>
      </c>
      <c r="M490" s="105">
        <f t="shared" si="97"/>
        <v>43891</v>
      </c>
      <c r="N490" t="s">
        <v>71</v>
      </c>
      <c r="O490" s="111">
        <v>3.3022727272727266E-2</v>
      </c>
      <c r="P490" s="111">
        <v>3.5022727272727275E-2</v>
      </c>
      <c r="Q490" s="111">
        <v>3.9618181818181816E-2</v>
      </c>
      <c r="R490" s="111">
        <v>3.5886363636363633E-2</v>
      </c>
      <c r="T490">
        <f t="shared" si="98"/>
        <v>2020</v>
      </c>
      <c r="U490" s="105">
        <f t="shared" si="99"/>
        <v>43891</v>
      </c>
      <c r="V490" s="111">
        <v>3.0181818181818185E-2</v>
      </c>
      <c r="W490" s="111">
        <v>3.0809090909090911E-2</v>
      </c>
      <c r="X490" s="111">
        <v>3.4259090909090906E-2</v>
      </c>
      <c r="Y490" s="111">
        <v>4.2881818181818188E-2</v>
      </c>
      <c r="Z490" s="111">
        <v>3.5268181818181817E-2</v>
      </c>
      <c r="AC490" s="113">
        <f t="shared" si="100"/>
        <v>43891</v>
      </c>
      <c r="AD490" s="112">
        <f t="shared" si="80"/>
        <v>2.0422727272727273E-2</v>
      </c>
      <c r="AE490" s="112">
        <f t="shared" si="81"/>
        <v>2.5018181818181814E-2</v>
      </c>
    </row>
    <row r="491" spans="1:31" x14ac:dyDescent="0.25">
      <c r="A491">
        <f t="shared" si="93"/>
        <v>2020</v>
      </c>
      <c r="B491" s="102">
        <v>43922</v>
      </c>
      <c r="C491" s="101">
        <v>1.27</v>
      </c>
      <c r="D491" s="108">
        <f t="shared" si="91"/>
        <v>1.2699999999999999E-2</v>
      </c>
      <c r="G491">
        <f t="shared" si="94"/>
        <v>2020</v>
      </c>
      <c r="H491" s="102">
        <v>43922</v>
      </c>
      <c r="I491" s="101">
        <v>1.06</v>
      </c>
      <c r="J491" s="108">
        <f t="shared" si="95"/>
        <v>1.06E-2</v>
      </c>
      <c r="L491">
        <f t="shared" si="85"/>
        <v>2020</v>
      </c>
      <c r="M491" s="105">
        <f t="shared" si="97"/>
        <v>43922</v>
      </c>
      <c r="N491" t="s">
        <v>71</v>
      </c>
      <c r="O491" s="111">
        <v>3.3022727272727266E-2</v>
      </c>
      <c r="P491" s="111">
        <v>3.5022727272727275E-2</v>
      </c>
      <c r="Q491" s="111">
        <v>3.9618181818181816E-2</v>
      </c>
      <c r="R491" s="111">
        <v>3.5886363636363633E-2</v>
      </c>
      <c r="T491">
        <f t="shared" si="98"/>
        <v>2020</v>
      </c>
      <c r="U491" s="105">
        <f t="shared" si="99"/>
        <v>43922</v>
      </c>
      <c r="V491" s="111">
        <v>3.0181818181818185E-2</v>
      </c>
      <c r="W491" s="111">
        <v>3.0809090909090911E-2</v>
      </c>
      <c r="X491" s="111">
        <v>3.4259090909090906E-2</v>
      </c>
      <c r="Y491" s="111">
        <v>4.2881818181818188E-2</v>
      </c>
      <c r="Z491" s="111">
        <v>3.5268181818181817E-2</v>
      </c>
      <c r="AC491" s="113">
        <f t="shared" si="100"/>
        <v>43922</v>
      </c>
      <c r="AD491" s="112">
        <f t="shared" si="80"/>
        <v>2.2322727272727275E-2</v>
      </c>
      <c r="AE491" s="112">
        <f t="shared" si="81"/>
        <v>2.6918181818181817E-2</v>
      </c>
    </row>
    <row r="492" spans="1:31" x14ac:dyDescent="0.25">
      <c r="A492">
        <f t="shared" si="93"/>
        <v>2020</v>
      </c>
      <c r="B492" s="102">
        <v>43952</v>
      </c>
      <c r="C492" s="101">
        <v>1.38</v>
      </c>
      <c r="D492" s="108">
        <f t="shared" si="91"/>
        <v>1.38E-2</v>
      </c>
      <c r="G492">
        <f t="shared" si="94"/>
        <v>2020</v>
      </c>
      <c r="H492" s="102">
        <v>43952</v>
      </c>
      <c r="I492" s="101">
        <v>1.1200000000000001</v>
      </c>
      <c r="J492" s="108">
        <f t="shared" si="95"/>
        <v>1.1200000000000002E-2</v>
      </c>
      <c r="L492">
        <f t="shared" si="85"/>
        <v>2020</v>
      </c>
      <c r="M492" s="105">
        <f t="shared" si="97"/>
        <v>43952</v>
      </c>
      <c r="N492" t="s">
        <v>71</v>
      </c>
      <c r="O492" s="111">
        <v>2.9257142857142853E-2</v>
      </c>
      <c r="P492" s="111">
        <v>3.1866666666666668E-2</v>
      </c>
      <c r="Q492" s="111">
        <v>3.8190476190476198E-2</v>
      </c>
      <c r="R492" s="111">
        <v>3.3109523809523804E-2</v>
      </c>
      <c r="T492">
        <f t="shared" si="98"/>
        <v>2020</v>
      </c>
      <c r="U492" s="105">
        <f t="shared" si="99"/>
        <v>43952</v>
      </c>
      <c r="V492" s="111">
        <v>2.4285714285714292E-2</v>
      </c>
      <c r="W492" s="111">
        <v>2.7452380952380954E-2</v>
      </c>
      <c r="X492" s="111">
        <v>3.1195238095238092E-2</v>
      </c>
      <c r="Y492" s="111">
        <v>4.1271428571428563E-2</v>
      </c>
      <c r="Z492" s="111">
        <v>3.216666666666667E-2</v>
      </c>
      <c r="AC492" s="113">
        <f t="shared" si="100"/>
        <v>43952</v>
      </c>
      <c r="AD492" s="112">
        <f t="shared" si="80"/>
        <v>1.8066666666666668E-2</v>
      </c>
      <c r="AE492" s="112">
        <f t="shared" si="81"/>
        <v>2.4390476190476199E-2</v>
      </c>
    </row>
    <row r="493" spans="1:31" x14ac:dyDescent="0.25">
      <c r="A493">
        <f t="shared" si="93"/>
        <v>2020</v>
      </c>
      <c r="B493" s="102">
        <v>43983</v>
      </c>
      <c r="C493" s="101">
        <v>1.49</v>
      </c>
      <c r="D493" s="108">
        <f t="shared" si="91"/>
        <v>1.49E-2</v>
      </c>
      <c r="G493">
        <f t="shared" si="94"/>
        <v>2020</v>
      </c>
      <c r="H493" s="102">
        <v>43983</v>
      </c>
      <c r="I493" s="101">
        <v>1.27</v>
      </c>
      <c r="J493" s="108">
        <f t="shared" si="95"/>
        <v>1.2699999999999999E-2</v>
      </c>
      <c r="L493">
        <f t="shared" si="85"/>
        <v>2020</v>
      </c>
      <c r="M493" s="105">
        <f t="shared" si="97"/>
        <v>43983</v>
      </c>
      <c r="N493" t="s">
        <v>71</v>
      </c>
      <c r="O493" s="111">
        <v>2.8952500000000009E-2</v>
      </c>
      <c r="P493" s="111">
        <v>3.1407499999999998E-2</v>
      </c>
      <c r="Q493" s="111">
        <v>3.6357499999999994E-2</v>
      </c>
      <c r="R493" s="111">
        <v>3.2250000000000008E-2</v>
      </c>
      <c r="T493">
        <f t="shared" si="98"/>
        <v>2020</v>
      </c>
      <c r="U493" s="105">
        <f t="shared" si="99"/>
        <v>43983</v>
      </c>
      <c r="V493" s="111">
        <v>2.4947500000000004E-2</v>
      </c>
      <c r="W493" s="111">
        <v>2.7254999999999995E-2</v>
      </c>
      <c r="X493" s="111">
        <v>3.1209999999999995E-2</v>
      </c>
      <c r="Y493" s="111">
        <v>3.9582500000000007E-2</v>
      </c>
      <c r="Z493" s="111">
        <v>3.1680000000000007E-2</v>
      </c>
      <c r="AC493" s="113">
        <f t="shared" si="100"/>
        <v>43983</v>
      </c>
      <c r="AD493" s="112">
        <f t="shared" si="80"/>
        <v>1.6507499999999998E-2</v>
      </c>
      <c r="AE493" s="112">
        <f t="shared" si="81"/>
        <v>2.1457499999999994E-2</v>
      </c>
    </row>
    <row r="494" spans="1:31" x14ac:dyDescent="0.25">
      <c r="A494">
        <f t="shared" si="93"/>
        <v>2020</v>
      </c>
      <c r="B494" s="102">
        <v>44013</v>
      </c>
      <c r="C494" s="101">
        <v>1.31</v>
      </c>
      <c r="D494" s="108">
        <f t="shared" si="91"/>
        <v>1.3100000000000001E-2</v>
      </c>
      <c r="G494">
        <f t="shared" si="94"/>
        <v>2020</v>
      </c>
      <c r="H494" s="102">
        <v>44013</v>
      </c>
      <c r="I494" s="101">
        <v>1.0900000000000001</v>
      </c>
      <c r="J494" s="108">
        <f t="shared" si="95"/>
        <v>1.09E-2</v>
      </c>
      <c r="L494">
        <f t="shared" si="85"/>
        <v>2020</v>
      </c>
      <c r="M494" s="105">
        <f t="shared" si="97"/>
        <v>44013</v>
      </c>
      <c r="N494" t="s">
        <v>71</v>
      </c>
      <c r="O494" s="111">
        <v>2.4631818181818178E-2</v>
      </c>
      <c r="P494" s="111">
        <v>2.7429545454545453E-2</v>
      </c>
      <c r="Q494" s="111">
        <v>3.0920454545454543E-2</v>
      </c>
      <c r="R494" s="111">
        <v>2.7675000000000002E-2</v>
      </c>
      <c r="T494">
        <f t="shared" si="98"/>
        <v>2020</v>
      </c>
      <c r="U494" s="105">
        <f t="shared" si="99"/>
        <v>44013</v>
      </c>
      <c r="V494" s="111">
        <v>2.144090909090909E-2</v>
      </c>
      <c r="W494" s="111">
        <v>2.3143181818181823E-2</v>
      </c>
      <c r="X494" s="111">
        <v>2.687272727272727E-2</v>
      </c>
      <c r="Y494" s="111">
        <v>3.3120454545454543E-2</v>
      </c>
      <c r="Z494" s="111">
        <v>2.6945454545454547E-2</v>
      </c>
      <c r="AC494" s="113">
        <f t="shared" si="100"/>
        <v>44013</v>
      </c>
      <c r="AD494" s="112">
        <f t="shared" si="80"/>
        <v>1.4329545454545452E-2</v>
      </c>
      <c r="AE494" s="112">
        <f t="shared" si="81"/>
        <v>1.7820454545454542E-2</v>
      </c>
    </row>
    <row r="495" spans="1:31" x14ac:dyDescent="0.25">
      <c r="A495">
        <f t="shared" si="93"/>
        <v>2020</v>
      </c>
      <c r="B495" s="102">
        <v>44044</v>
      </c>
      <c r="C495" s="101">
        <v>1.36</v>
      </c>
      <c r="D495" s="108">
        <f t="shared" si="91"/>
        <v>1.3600000000000001E-2</v>
      </c>
      <c r="G495">
        <f t="shared" si="94"/>
        <v>2020</v>
      </c>
      <c r="H495" s="102">
        <v>44044</v>
      </c>
      <c r="I495" s="101">
        <v>1.1399999999999999</v>
      </c>
      <c r="J495" s="108">
        <f t="shared" si="95"/>
        <v>1.1399999999999999E-2</v>
      </c>
      <c r="L495">
        <f t="shared" si="85"/>
        <v>2020</v>
      </c>
      <c r="M495" s="105">
        <f t="shared" si="97"/>
        <v>44044</v>
      </c>
      <c r="N495" t="s">
        <v>71</v>
      </c>
      <c r="O495" s="111">
        <v>2.4985000000000004E-2</v>
      </c>
      <c r="P495" s="111">
        <v>2.7379999999999998E-2</v>
      </c>
      <c r="Q495" s="111">
        <v>3.0635000000000003E-2</v>
      </c>
      <c r="R495" s="111">
        <v>2.7665000000000002E-2</v>
      </c>
      <c r="T495">
        <f t="shared" si="98"/>
        <v>2020</v>
      </c>
      <c r="U495" s="105">
        <f t="shared" si="99"/>
        <v>44044</v>
      </c>
      <c r="V495" s="111">
        <v>2.257E-2</v>
      </c>
      <c r="W495" s="111">
        <v>2.3805E-2</v>
      </c>
      <c r="X495" s="111">
        <v>2.6905000000000005E-2</v>
      </c>
      <c r="Y495" s="111">
        <v>3.2809999999999999E-2</v>
      </c>
      <c r="Z495" s="111">
        <v>2.716E-2</v>
      </c>
      <c r="AC495" s="113">
        <f t="shared" si="100"/>
        <v>44044</v>
      </c>
      <c r="AD495" s="112">
        <f t="shared" si="80"/>
        <v>1.3779999999999997E-2</v>
      </c>
      <c r="AE495" s="112">
        <f t="shared" si="81"/>
        <v>1.7035000000000002E-2</v>
      </c>
    </row>
    <row r="496" spans="1:31" x14ac:dyDescent="0.25">
      <c r="A496">
        <f t="shared" si="93"/>
        <v>2020</v>
      </c>
      <c r="B496" s="102">
        <v>44075</v>
      </c>
      <c r="C496" s="101">
        <v>1.42</v>
      </c>
      <c r="D496" s="108">
        <f t="shared" si="91"/>
        <v>1.4199999999999999E-2</v>
      </c>
      <c r="G496">
        <f t="shared" si="94"/>
        <v>2020</v>
      </c>
      <c r="H496" s="102">
        <v>44075</v>
      </c>
      <c r="I496" s="101">
        <v>1.21</v>
      </c>
      <c r="J496" s="108">
        <f t="shared" si="95"/>
        <v>1.21E-2</v>
      </c>
      <c r="L496">
        <f t="shared" si="85"/>
        <v>2020</v>
      </c>
      <c r="M496" s="105">
        <f t="shared" si="97"/>
        <v>44075</v>
      </c>
      <c r="N496" t="s">
        <v>71</v>
      </c>
      <c r="O496" s="111">
        <v>2.6157142857142861E-2</v>
      </c>
      <c r="P496" s="111">
        <v>2.8419047619047615E-2</v>
      </c>
      <c r="Q496" s="111">
        <v>3.1680952380952379E-2</v>
      </c>
      <c r="R496" s="111">
        <v>2.8752380952380953E-2</v>
      </c>
      <c r="T496">
        <f t="shared" si="98"/>
        <v>2020</v>
      </c>
      <c r="U496" s="105">
        <f t="shared" si="99"/>
        <v>44075</v>
      </c>
      <c r="V496" s="111">
        <v>2.3133333333333332E-2</v>
      </c>
      <c r="W496" s="111">
        <v>2.4661904761904763E-2</v>
      </c>
      <c r="X496" s="111">
        <v>2.7880952380952378E-2</v>
      </c>
      <c r="Y496" s="111">
        <v>3.3642857142857141E-2</v>
      </c>
      <c r="Z496" s="111">
        <v>2.804285714285714E-2</v>
      </c>
      <c r="AC496" s="113">
        <f t="shared" si="100"/>
        <v>44075</v>
      </c>
      <c r="AD496" s="112">
        <f t="shared" si="80"/>
        <v>1.4219047619047616E-2</v>
      </c>
      <c r="AE496" s="112">
        <f t="shared" si="81"/>
        <v>1.7480952380952382E-2</v>
      </c>
    </row>
    <row r="497" spans="1:31" x14ac:dyDescent="0.25">
      <c r="A497">
        <f t="shared" si="93"/>
        <v>2020</v>
      </c>
      <c r="B497" s="102">
        <v>44105</v>
      </c>
      <c r="C497" s="101">
        <v>1.57</v>
      </c>
      <c r="D497" s="108">
        <f t="shared" si="91"/>
        <v>1.5700000000000002E-2</v>
      </c>
      <c r="G497">
        <f t="shared" si="94"/>
        <v>2020</v>
      </c>
      <c r="H497" s="102">
        <v>44105</v>
      </c>
      <c r="I497" s="101">
        <v>1.34</v>
      </c>
      <c r="J497" s="108">
        <f t="shared" si="95"/>
        <v>1.34E-2</v>
      </c>
      <c r="L497">
        <f t="shared" si="85"/>
        <v>2020</v>
      </c>
      <c r="M497" s="105">
        <f t="shared" si="97"/>
        <v>44105</v>
      </c>
      <c r="N497" t="s">
        <v>71</v>
      </c>
      <c r="O497" s="111">
        <v>2.7205E-2</v>
      </c>
      <c r="P497" s="111">
        <v>2.9485000000000004E-2</v>
      </c>
      <c r="Q497" s="111">
        <v>3.2740000000000005E-2</v>
      </c>
      <c r="R497" s="111">
        <v>2.9804999999999998E-2</v>
      </c>
      <c r="T497">
        <f t="shared" ref="T497:T502" si="101">TRUNC(YEAR(U497))</f>
        <v>2020</v>
      </c>
      <c r="U497" s="105">
        <f t="shared" si="99"/>
        <v>44105</v>
      </c>
      <c r="V497" s="111">
        <v>2.3555000000000003E-2</v>
      </c>
      <c r="W497" s="111">
        <v>2.5490000000000002E-2</v>
      </c>
      <c r="X497" s="111">
        <v>2.8835E-2</v>
      </c>
      <c r="Y497" s="111">
        <v>3.44E-2</v>
      </c>
      <c r="Z497" s="111">
        <v>2.887E-2</v>
      </c>
      <c r="AC497" s="113">
        <f t="shared" si="100"/>
        <v>44105</v>
      </c>
      <c r="AD497" s="112">
        <f t="shared" si="80"/>
        <v>1.3785000000000002E-2</v>
      </c>
      <c r="AE497" s="112">
        <f t="shared" si="81"/>
        <v>1.7040000000000003E-2</v>
      </c>
    </row>
    <row r="498" spans="1:31" x14ac:dyDescent="0.25">
      <c r="A498">
        <f t="shared" si="93"/>
        <v>2020</v>
      </c>
      <c r="B498" s="102">
        <v>44136</v>
      </c>
      <c r="C498" s="101">
        <v>1.62</v>
      </c>
      <c r="D498" s="108">
        <f t="shared" si="91"/>
        <v>1.6200000000000003E-2</v>
      </c>
      <c r="G498">
        <f t="shared" si="94"/>
        <v>2020</v>
      </c>
      <c r="H498" s="102">
        <v>44136</v>
      </c>
      <c r="I498" s="101">
        <v>1.4</v>
      </c>
      <c r="J498" s="108">
        <f t="shared" si="95"/>
        <v>1.3999999999999999E-2</v>
      </c>
      <c r="L498">
        <f t="shared" si="85"/>
        <v>2020</v>
      </c>
      <c r="M498" s="105">
        <f t="shared" si="97"/>
        <v>44136</v>
      </c>
      <c r="N498" t="s">
        <v>71</v>
      </c>
      <c r="O498" s="111">
        <v>2.6310526315789475E-2</v>
      </c>
      <c r="P498" s="111">
        <v>2.8536842105263152E-2</v>
      </c>
      <c r="Q498" s="111">
        <v>3.1742105263157898E-2</v>
      </c>
      <c r="R498" s="111">
        <v>2.8857894736842107E-2</v>
      </c>
      <c r="T498">
        <f t="shared" si="101"/>
        <v>2020</v>
      </c>
      <c r="U498" s="105">
        <f t="shared" si="99"/>
        <v>44136</v>
      </c>
      <c r="V498" s="111">
        <v>2.3021052631578949E-2</v>
      </c>
      <c r="W498" s="111">
        <v>2.467894736842105E-2</v>
      </c>
      <c r="X498" s="111">
        <v>2.7889473684210523E-2</v>
      </c>
      <c r="Y498" s="111">
        <v>3.2957894736842103E-2</v>
      </c>
      <c r="Z498" s="111">
        <v>2.7878947368421048E-2</v>
      </c>
      <c r="AC498" s="113">
        <f t="shared" si="100"/>
        <v>44136</v>
      </c>
      <c r="AD498" s="112">
        <f t="shared" si="80"/>
        <v>1.233684210526315E-2</v>
      </c>
      <c r="AE498" s="112">
        <f t="shared" si="81"/>
        <v>1.5542105263157895E-2</v>
      </c>
    </row>
    <row r="499" spans="1:31" x14ac:dyDescent="0.25">
      <c r="A499">
        <f t="shared" si="93"/>
        <v>2020</v>
      </c>
      <c r="B499" s="102">
        <v>44166</v>
      </c>
      <c r="C499" s="101">
        <v>1.67</v>
      </c>
      <c r="D499" s="108">
        <f t="shared" si="91"/>
        <v>1.67E-2</v>
      </c>
      <c r="G499">
        <f t="shared" si="94"/>
        <v>2020</v>
      </c>
      <c r="H499" s="102">
        <v>44166</v>
      </c>
      <c r="I499" s="101">
        <v>1.47</v>
      </c>
      <c r="J499" s="108">
        <f t="shared" si="95"/>
        <v>1.47E-2</v>
      </c>
      <c r="L499">
        <f t="shared" si="85"/>
        <v>2020</v>
      </c>
      <c r="M499" s="105">
        <f t="shared" si="97"/>
        <v>44166</v>
      </c>
      <c r="N499" t="s">
        <v>71</v>
      </c>
      <c r="O499" s="111">
        <v>2.5718181818181817E-2</v>
      </c>
      <c r="P499" s="111">
        <v>2.7736363636363628E-2</v>
      </c>
      <c r="Q499" s="111">
        <v>3.0490909090909082E-2</v>
      </c>
      <c r="R499" s="111">
        <v>2.7981818181818184E-2</v>
      </c>
      <c r="T499">
        <f t="shared" si="101"/>
        <v>2020</v>
      </c>
      <c r="U499" s="105">
        <f t="shared" si="99"/>
        <v>44166</v>
      </c>
      <c r="V499" s="111">
        <v>2.2604545454545457E-2</v>
      </c>
      <c r="W499" s="111">
        <v>2.444090909090909E-2</v>
      </c>
      <c r="X499" s="111">
        <v>2.7181818181818185E-2</v>
      </c>
      <c r="Y499" s="111">
        <v>3.1640909090909081E-2</v>
      </c>
      <c r="Z499" s="111">
        <v>2.7145454545454552E-2</v>
      </c>
      <c r="AC499" s="113">
        <f t="shared" si="100"/>
        <v>44166</v>
      </c>
      <c r="AD499" s="112">
        <f t="shared" si="80"/>
        <v>1.1036363636363629E-2</v>
      </c>
      <c r="AE499" s="112">
        <f t="shared" si="81"/>
        <v>1.3790909090909083E-2</v>
      </c>
    </row>
    <row r="500" spans="1:31" x14ac:dyDescent="0.25">
      <c r="A500">
        <f t="shared" si="93"/>
        <v>2021</v>
      </c>
      <c r="B500" s="102">
        <v>44197</v>
      </c>
      <c r="C500" s="101">
        <v>1.82</v>
      </c>
      <c r="D500" s="108">
        <f t="shared" si="91"/>
        <v>1.8200000000000001E-2</v>
      </c>
      <c r="G500">
        <f t="shared" si="94"/>
        <v>2021</v>
      </c>
      <c r="H500" s="102">
        <v>44197</v>
      </c>
      <c r="I500" s="101">
        <v>1.63</v>
      </c>
      <c r="J500" s="108">
        <f t="shared" si="95"/>
        <v>1.6299999999999999E-2</v>
      </c>
      <c r="L500">
        <f t="shared" si="85"/>
        <v>2021</v>
      </c>
      <c r="M500" s="105">
        <f t="shared" si="97"/>
        <v>44197</v>
      </c>
      <c r="N500" t="s">
        <v>71</v>
      </c>
      <c r="O500" s="111">
        <v>2.7268421052631581E-2</v>
      </c>
      <c r="P500" s="111">
        <v>2.9089473684210526E-2</v>
      </c>
      <c r="Q500" s="111">
        <v>3.1836842105263156E-2</v>
      </c>
      <c r="R500" s="111">
        <v>2.9399999999999999E-2</v>
      </c>
      <c r="T500">
        <f t="shared" si="101"/>
        <v>2021</v>
      </c>
      <c r="U500" s="105">
        <f t="shared" si="99"/>
        <v>44197</v>
      </c>
      <c r="V500" s="111">
        <v>2.4510526315789472E-2</v>
      </c>
      <c r="W500" s="111">
        <v>2.6100000000000002E-2</v>
      </c>
      <c r="X500" s="111">
        <v>2.8400000000000005E-2</v>
      </c>
      <c r="Y500" s="111">
        <v>3.243684210526316E-2</v>
      </c>
      <c r="Z500" s="111">
        <v>2.8478947368421055E-2</v>
      </c>
      <c r="AC500" s="113">
        <f t="shared" si="100"/>
        <v>44197</v>
      </c>
      <c r="AD500" s="112">
        <f t="shared" si="80"/>
        <v>1.0889473684210525E-2</v>
      </c>
      <c r="AE500" s="112">
        <f t="shared" si="81"/>
        <v>1.3636842105263156E-2</v>
      </c>
    </row>
    <row r="501" spans="1:31" x14ac:dyDescent="0.25">
      <c r="A501">
        <f t="shared" si="93"/>
        <v>2021</v>
      </c>
      <c r="B501" s="102">
        <v>44228</v>
      </c>
      <c r="C501" s="101">
        <v>2.04</v>
      </c>
      <c r="D501" s="108">
        <f t="shared" si="91"/>
        <v>2.0400000000000001E-2</v>
      </c>
      <c r="G501">
        <f t="shared" si="94"/>
        <v>2021</v>
      </c>
      <c r="H501" s="102">
        <v>44228</v>
      </c>
      <c r="I501" s="101">
        <v>1.88</v>
      </c>
      <c r="J501" s="108">
        <f t="shared" si="95"/>
        <v>1.8799999999999997E-2</v>
      </c>
      <c r="L501">
        <f t="shared" si="85"/>
        <v>2021</v>
      </c>
      <c r="M501" s="105">
        <f t="shared" si="97"/>
        <v>44228</v>
      </c>
      <c r="N501" t="s">
        <v>71</v>
      </c>
      <c r="O501" s="111">
        <v>2.9284999999999999E-2</v>
      </c>
      <c r="P501" s="111">
        <v>3.0849999999999999E-2</v>
      </c>
      <c r="Q501" s="111">
        <v>3.3735000000000001E-2</v>
      </c>
      <c r="R501" s="111">
        <v>3.1285E-2</v>
      </c>
      <c r="T501">
        <f t="shared" si="101"/>
        <v>2021</v>
      </c>
      <c r="U501" s="105">
        <f t="shared" si="99"/>
        <v>44228</v>
      </c>
      <c r="V501" s="111">
        <v>2.6974999999999999E-2</v>
      </c>
      <c r="W501" s="111">
        <v>2.8310000000000009E-2</v>
      </c>
      <c r="X501" s="111">
        <v>3.0280000000000001E-2</v>
      </c>
      <c r="Y501" s="111">
        <v>3.4194999999999989E-2</v>
      </c>
      <c r="Z501" s="111">
        <v>3.0490000000000007E-2</v>
      </c>
      <c r="AC501" s="113">
        <f t="shared" si="100"/>
        <v>44228</v>
      </c>
      <c r="AD501" s="112">
        <f t="shared" si="80"/>
        <v>1.0449999999999997E-2</v>
      </c>
      <c r="AE501" s="112">
        <f t="shared" si="81"/>
        <v>1.3335E-2</v>
      </c>
    </row>
    <row r="502" spans="1:31" x14ac:dyDescent="0.25">
      <c r="A502">
        <f t="shared" si="93"/>
        <v>2021</v>
      </c>
      <c r="B502" s="102">
        <v>44256</v>
      </c>
      <c r="C502" s="101">
        <v>2.34</v>
      </c>
      <c r="D502" s="108">
        <f t="shared" si="91"/>
        <v>2.3399999999999997E-2</v>
      </c>
      <c r="G502">
        <f t="shared" si="94"/>
        <v>2021</v>
      </c>
      <c r="H502" s="102">
        <v>44256</v>
      </c>
      <c r="I502" s="101">
        <v>2.2400000000000002</v>
      </c>
      <c r="J502" s="108">
        <f t="shared" si="95"/>
        <v>2.2400000000000003E-2</v>
      </c>
      <c r="L502">
        <f t="shared" si="85"/>
        <v>2021</v>
      </c>
      <c r="M502" s="105">
        <f t="shared" si="97"/>
        <v>44256</v>
      </c>
      <c r="N502" t="s">
        <v>71</v>
      </c>
      <c r="O502" s="111">
        <v>3.2730434782608689E-2</v>
      </c>
      <c r="P502" s="111">
        <v>3.4369565217391304E-2</v>
      </c>
      <c r="Q502" s="111">
        <v>3.7156521739130435E-2</v>
      </c>
      <c r="R502" s="111">
        <v>3.475652173913045E-2</v>
      </c>
      <c r="T502">
        <f t="shared" si="101"/>
        <v>2021</v>
      </c>
      <c r="U502" s="105">
        <f t="shared" si="99"/>
        <v>44256</v>
      </c>
      <c r="V502" s="111">
        <v>3.0352173913043481E-2</v>
      </c>
      <c r="W502" s="111">
        <v>3.1682608695652176E-2</v>
      </c>
      <c r="X502" s="111">
        <v>3.3682608695652171E-2</v>
      </c>
      <c r="Y502" s="111">
        <v>3.7426086956521734E-2</v>
      </c>
      <c r="Z502" s="111">
        <v>3.3843478260869572E-2</v>
      </c>
      <c r="AC502" s="113">
        <f t="shared" si="100"/>
        <v>44256</v>
      </c>
      <c r="AD502" s="112">
        <f t="shared" si="80"/>
        <v>1.0969565217391307E-2</v>
      </c>
      <c r="AE502" s="112">
        <f t="shared" si="81"/>
        <v>1.3756521739130438E-2</v>
      </c>
    </row>
    <row r="503" spans="1:31" x14ac:dyDescent="0.25">
      <c r="A503">
        <f t="shared" si="93"/>
        <v>2021</v>
      </c>
      <c r="B503" s="102">
        <v>44287</v>
      </c>
      <c r="C503" s="101">
        <v>2.2999999999999998</v>
      </c>
      <c r="D503" s="108">
        <f t="shared" si="91"/>
        <v>2.3E-2</v>
      </c>
      <c r="G503">
        <f t="shared" si="94"/>
        <v>2021</v>
      </c>
      <c r="H503" s="102">
        <v>44287</v>
      </c>
      <c r="I503" s="101">
        <v>2.2000000000000002</v>
      </c>
      <c r="J503" s="108">
        <f t="shared" si="95"/>
        <v>2.2000000000000002E-2</v>
      </c>
      <c r="L503">
        <f t="shared" ref="L503:L532" si="102">TRUNC(YEAR(M503))</f>
        <v>2021</v>
      </c>
      <c r="M503" s="105">
        <f t="shared" si="97"/>
        <v>44287</v>
      </c>
      <c r="N503" t="s">
        <v>71</v>
      </c>
      <c r="O503" s="111">
        <v>3.1285714285714285E-2</v>
      </c>
      <c r="P503" s="111">
        <v>3.2990476190476195E-2</v>
      </c>
      <c r="Q503" s="111">
        <v>3.5652380952380956E-2</v>
      </c>
      <c r="R503" s="111">
        <v>3.3304761904761913E-2</v>
      </c>
      <c r="T503">
        <f t="shared" ref="T503:T510" si="103">TRUNC(YEAR(U503))</f>
        <v>2021</v>
      </c>
      <c r="U503" s="105">
        <f t="shared" si="99"/>
        <v>44287</v>
      </c>
      <c r="V503" s="111">
        <v>2.8985714285714288E-2</v>
      </c>
      <c r="W503" s="111">
        <v>3.029523809523809E-2</v>
      </c>
      <c r="X503" s="111">
        <v>3.2380952380952371E-2</v>
      </c>
      <c r="Y503" s="111">
        <v>3.6033333333333334E-2</v>
      </c>
      <c r="Z503" s="111">
        <v>3.2466666666666658E-2</v>
      </c>
      <c r="AC503" s="113">
        <f t="shared" ref="AC503:AC510" si="104">U503</f>
        <v>44287</v>
      </c>
      <c r="AD503" s="112">
        <f t="shared" si="80"/>
        <v>9.9904761904761955E-3</v>
      </c>
      <c r="AE503" s="112">
        <f t="shared" si="81"/>
        <v>1.2652380952380957E-2</v>
      </c>
    </row>
    <row r="504" spans="1:31" x14ac:dyDescent="0.25">
      <c r="A504">
        <f t="shared" si="93"/>
        <v>2021</v>
      </c>
      <c r="B504" s="102">
        <v>44317</v>
      </c>
      <c r="C504" s="101">
        <v>2.3199999999999998</v>
      </c>
      <c r="D504" s="108">
        <f t="shared" si="91"/>
        <v>2.3199999999999998E-2</v>
      </c>
      <c r="G504">
        <f t="shared" si="94"/>
        <v>2021</v>
      </c>
      <c r="H504" s="102">
        <v>44317</v>
      </c>
      <c r="I504" s="101">
        <v>2.2200000000000002</v>
      </c>
      <c r="J504" s="108">
        <f t="shared" si="95"/>
        <v>2.2200000000000001E-2</v>
      </c>
      <c r="L504">
        <f t="shared" si="102"/>
        <v>2021</v>
      </c>
      <c r="M504" s="105">
        <f t="shared" si="97"/>
        <v>44317</v>
      </c>
      <c r="N504" t="s">
        <v>71</v>
      </c>
      <c r="O504" s="111">
        <v>3.1745000000000002E-2</v>
      </c>
      <c r="P504" s="111">
        <v>3.3309999999999992E-2</v>
      </c>
      <c r="Q504" s="111">
        <v>3.5834999999999992E-2</v>
      </c>
      <c r="R504" s="111">
        <v>3.363E-2</v>
      </c>
      <c r="T504">
        <f t="shared" si="103"/>
        <v>2021</v>
      </c>
      <c r="U504" s="105">
        <f t="shared" si="99"/>
        <v>44317</v>
      </c>
      <c r="V504" s="111">
        <v>2.9560000000000003E-2</v>
      </c>
      <c r="W504" s="111">
        <v>3.0660000000000003E-2</v>
      </c>
      <c r="X504" s="111">
        <v>3.2719999999999999E-2</v>
      </c>
      <c r="Y504" s="111">
        <v>3.6199999999999996E-2</v>
      </c>
      <c r="Z504" s="111">
        <v>3.2820000000000002E-2</v>
      </c>
      <c r="AC504" s="113">
        <f t="shared" si="104"/>
        <v>44317</v>
      </c>
      <c r="AD504" s="112">
        <f t="shared" si="80"/>
        <v>1.0109999999999994E-2</v>
      </c>
      <c r="AE504" s="112">
        <f t="shared" si="81"/>
        <v>1.2634999999999993E-2</v>
      </c>
    </row>
    <row r="505" spans="1:31" x14ac:dyDescent="0.25">
      <c r="A505">
        <f t="shared" si="93"/>
        <v>2021</v>
      </c>
      <c r="B505" s="102">
        <v>44348</v>
      </c>
      <c r="C505" s="101">
        <v>2.16</v>
      </c>
      <c r="D505" s="108">
        <f t="shared" si="91"/>
        <v>2.1600000000000001E-2</v>
      </c>
      <c r="G505">
        <f t="shared" si="94"/>
        <v>2021</v>
      </c>
      <c r="H505" s="102">
        <v>44348</v>
      </c>
      <c r="I505" s="101">
        <v>2.09</v>
      </c>
      <c r="J505" s="108">
        <f t="shared" si="95"/>
        <v>2.0899999999999998E-2</v>
      </c>
      <c r="L505">
        <f t="shared" si="102"/>
        <v>2021</v>
      </c>
      <c r="M505" s="105">
        <f t="shared" si="97"/>
        <v>44348</v>
      </c>
      <c r="N505" t="s">
        <v>71</v>
      </c>
      <c r="O505" s="111">
        <v>3.0081818181818178E-2</v>
      </c>
      <c r="P505" s="111">
        <v>3.1618181818181823E-2</v>
      </c>
      <c r="Q505" s="111">
        <v>3.413181818181818E-2</v>
      </c>
      <c r="R505" s="111">
        <v>3.1945454545454548E-2</v>
      </c>
      <c r="T505">
        <f t="shared" si="103"/>
        <v>2021</v>
      </c>
      <c r="U505" s="105">
        <f t="shared" si="99"/>
        <v>44348</v>
      </c>
      <c r="V505" s="111">
        <v>2.7868181818181813E-2</v>
      </c>
      <c r="W505" s="111">
        <v>2.9059090909090913E-2</v>
      </c>
      <c r="X505" s="111">
        <v>3.0986363636363642E-2</v>
      </c>
      <c r="Y505" s="111">
        <v>3.4450000000000001E-2</v>
      </c>
      <c r="Z505" s="111">
        <v>3.1113636363636357E-2</v>
      </c>
      <c r="AC505" s="113">
        <f t="shared" si="104"/>
        <v>44348</v>
      </c>
      <c r="AD505" s="112">
        <f t="shared" si="80"/>
        <v>1.0018181818181822E-2</v>
      </c>
      <c r="AE505" s="112">
        <f t="shared" si="81"/>
        <v>1.2531818181818179E-2</v>
      </c>
    </row>
    <row r="506" spans="1:31" x14ac:dyDescent="0.25">
      <c r="A506">
        <f t="shared" si="93"/>
        <v>2021</v>
      </c>
      <c r="B506" s="102">
        <v>44378</v>
      </c>
      <c r="C506" s="101">
        <v>1.94</v>
      </c>
      <c r="D506" s="108">
        <f t="shared" si="91"/>
        <v>1.9400000000000001E-2</v>
      </c>
      <c r="G506">
        <f t="shared" si="94"/>
        <v>2021</v>
      </c>
      <c r="H506" s="102">
        <v>44378</v>
      </c>
      <c r="I506" s="101">
        <v>1.87</v>
      </c>
      <c r="J506" s="108">
        <f t="shared" si="95"/>
        <v>1.8700000000000001E-2</v>
      </c>
      <c r="L506">
        <f t="shared" si="102"/>
        <v>2021</v>
      </c>
      <c r="M506" s="105">
        <f t="shared" si="97"/>
        <v>44378</v>
      </c>
      <c r="N506" t="s">
        <v>71</v>
      </c>
      <c r="O506" s="111">
        <v>2.8028571374927244E-2</v>
      </c>
      <c r="P506" s="111">
        <v>2.9528571593051861E-2</v>
      </c>
      <c r="Q506" s="111">
        <v>3.2042857384965526E-2</v>
      </c>
      <c r="R506" s="111">
        <v>2.9866666724000644E-2</v>
      </c>
      <c r="T506">
        <f t="shared" si="103"/>
        <v>2021</v>
      </c>
      <c r="U506" s="105">
        <f t="shared" si="99"/>
        <v>44378</v>
      </c>
      <c r="V506" s="111">
        <v>2.5690476197713887E-2</v>
      </c>
      <c r="W506" s="111">
        <v>2.7142857311595037E-2</v>
      </c>
      <c r="X506" s="111">
        <v>2.8914285570666904E-2</v>
      </c>
      <c r="Y506" s="111">
        <v>3.2447619174491779E-2</v>
      </c>
      <c r="Z506" s="111">
        <v>2.9071428644373294E-2</v>
      </c>
      <c r="AC506" s="113">
        <f t="shared" si="104"/>
        <v>44378</v>
      </c>
      <c r="AD506" s="112">
        <f t="shared" si="80"/>
        <v>1.012857159305186E-2</v>
      </c>
      <c r="AE506" s="112">
        <f t="shared" si="81"/>
        <v>1.2642857384965525E-2</v>
      </c>
    </row>
    <row r="507" spans="1:31" x14ac:dyDescent="0.25">
      <c r="A507">
        <f t="shared" si="93"/>
        <v>2021</v>
      </c>
      <c r="B507" s="102">
        <v>44409</v>
      </c>
      <c r="C507" s="101">
        <v>1.92</v>
      </c>
      <c r="D507" s="108">
        <f t="shared" si="91"/>
        <v>1.9199999999999998E-2</v>
      </c>
      <c r="G507">
        <f t="shared" si="94"/>
        <v>2021</v>
      </c>
      <c r="H507" s="102">
        <v>44409</v>
      </c>
      <c r="I507" s="101">
        <v>1.83</v>
      </c>
      <c r="J507" s="108">
        <f t="shared" si="95"/>
        <v>1.83E-2</v>
      </c>
      <c r="L507">
        <f t="shared" si="102"/>
        <v>2021</v>
      </c>
      <c r="M507" s="105">
        <f t="shared" si="97"/>
        <v>44409</v>
      </c>
      <c r="N507" t="s">
        <v>71</v>
      </c>
      <c r="O507" s="111">
        <v>2.8204544786025132E-2</v>
      </c>
      <c r="P507" s="111">
        <v>2.9504545540972149E-2</v>
      </c>
      <c r="Q507" s="111">
        <v>3.1945454718714371E-2</v>
      </c>
      <c r="R507" s="111">
        <v>2.9886363412846163E-2</v>
      </c>
      <c r="T507">
        <f t="shared" si="103"/>
        <v>2021</v>
      </c>
      <c r="U507" s="105">
        <f t="shared" si="99"/>
        <v>44409</v>
      </c>
      <c r="V507" s="111">
        <v>2.5481818074529771E-2</v>
      </c>
      <c r="W507" s="111">
        <v>2.7286363850262993E-2</v>
      </c>
      <c r="X507" s="111">
        <v>2.8931818309832623E-2</v>
      </c>
      <c r="Y507" s="111">
        <v>3.2395454800941671E-2</v>
      </c>
      <c r="Z507" s="111">
        <v>2.9081818393685545E-2</v>
      </c>
      <c r="AC507" s="113">
        <f t="shared" si="104"/>
        <v>44409</v>
      </c>
      <c r="AD507" s="112">
        <f t="shared" si="80"/>
        <v>1.0304545540972151E-2</v>
      </c>
      <c r="AE507" s="112">
        <f t="shared" si="81"/>
        <v>1.2745454718714373E-2</v>
      </c>
    </row>
    <row r="508" spans="1:31" x14ac:dyDescent="0.25">
      <c r="A508">
        <f t="shared" si="93"/>
        <v>2021</v>
      </c>
      <c r="B508" s="102">
        <v>44440</v>
      </c>
      <c r="C508" s="101">
        <v>1.94</v>
      </c>
      <c r="D508" s="108">
        <f t="shared" si="91"/>
        <v>1.9400000000000001E-2</v>
      </c>
      <c r="G508">
        <f t="shared" si="94"/>
        <v>2021</v>
      </c>
      <c r="H508" s="102">
        <v>44440</v>
      </c>
      <c r="I508" s="101">
        <v>1.87</v>
      </c>
      <c r="J508" s="108">
        <f t="shared" si="95"/>
        <v>1.8700000000000001E-2</v>
      </c>
      <c r="L508">
        <f t="shared" si="102"/>
        <v>2021</v>
      </c>
      <c r="M508" s="105">
        <f t="shared" si="97"/>
        <v>44440</v>
      </c>
      <c r="N508" t="s">
        <v>71</v>
      </c>
      <c r="O508" s="111">
        <v>2.8399999297800481E-2</v>
      </c>
      <c r="P508" s="111">
        <v>2.9614285876353535E-2</v>
      </c>
      <c r="Q508" s="111">
        <v>3.1866666727832324E-2</v>
      </c>
      <c r="R508" s="111">
        <v>2.99666666144889E-2</v>
      </c>
      <c r="T508">
        <f t="shared" si="103"/>
        <v>2021</v>
      </c>
      <c r="U508" s="105">
        <f t="shared" si="99"/>
        <v>44440</v>
      </c>
      <c r="V508" s="111">
        <v>2.5290476424353406E-2</v>
      </c>
      <c r="W508" s="111">
        <v>2.7257143386772653E-2</v>
      </c>
      <c r="X508" s="111">
        <v>2.8947618834319511E-2</v>
      </c>
      <c r="Y508" s="111">
        <v>3.2300000389416959E-2</v>
      </c>
      <c r="Z508" s="111">
        <v>2.8969047502392761E-2</v>
      </c>
      <c r="AC508" s="113">
        <f t="shared" si="104"/>
        <v>44440</v>
      </c>
      <c r="AD508" s="112">
        <f t="shared" si="80"/>
        <v>1.0214285876353535E-2</v>
      </c>
      <c r="AE508" s="112">
        <f t="shared" si="81"/>
        <v>1.2466666727832323E-2</v>
      </c>
    </row>
    <row r="509" spans="1:31" x14ac:dyDescent="0.25">
      <c r="A509">
        <f t="shared" si="93"/>
        <v>2021</v>
      </c>
      <c r="B509" s="102">
        <v>44470</v>
      </c>
      <c r="C509" s="101">
        <v>2.06</v>
      </c>
      <c r="D509" s="108">
        <f t="shared" si="91"/>
        <v>2.06E-2</v>
      </c>
      <c r="G509">
        <f t="shared" si="94"/>
        <v>2021</v>
      </c>
      <c r="H509" s="102">
        <v>44470</v>
      </c>
      <c r="I509" s="101">
        <v>2.0299999999999998</v>
      </c>
      <c r="J509" s="108">
        <f t="shared" si="95"/>
        <v>2.0299999999999999E-2</v>
      </c>
      <c r="L509">
        <f t="shared" si="102"/>
        <v>2021</v>
      </c>
      <c r="M509" s="105">
        <f t="shared" si="97"/>
        <v>44470</v>
      </c>
      <c r="N509" t="s">
        <v>71</v>
      </c>
      <c r="O509" s="111">
        <v>2.9842104958860444E-2</v>
      </c>
      <c r="P509" s="111">
        <v>3.0847368565829123E-2</v>
      </c>
      <c r="Q509" s="111">
        <v>3.3157894093739315E-2</v>
      </c>
      <c r="R509" s="111">
        <v>3.1285964867524885E-2</v>
      </c>
      <c r="T509">
        <f t="shared" si="103"/>
        <v>2021</v>
      </c>
      <c r="U509" s="105">
        <f t="shared" si="99"/>
        <v>44470</v>
      </c>
      <c r="V509" s="111">
        <v>2.6810526553737436E-2</v>
      </c>
      <c r="W509" s="111">
        <v>2.8578947249211718E-2</v>
      </c>
      <c r="X509" s="111">
        <v>3.0215789416902908E-2</v>
      </c>
      <c r="Y509" s="111">
        <v>3.3515789399021514E-2</v>
      </c>
      <c r="Z509" s="111">
        <v>3.0171052430217161E-2</v>
      </c>
      <c r="AC509" s="113">
        <f t="shared" si="104"/>
        <v>44470</v>
      </c>
      <c r="AD509" s="112">
        <f t="shared" si="80"/>
        <v>1.0247368565829123E-2</v>
      </c>
      <c r="AE509" s="112">
        <f t="shared" si="81"/>
        <v>1.2557894093739315E-2</v>
      </c>
    </row>
    <row r="510" spans="1:31" x14ac:dyDescent="0.25">
      <c r="A510">
        <f t="shared" si="93"/>
        <v>2021</v>
      </c>
      <c r="B510" s="102">
        <v>44501</v>
      </c>
      <c r="C510" s="101">
        <v>1.94</v>
      </c>
      <c r="D510" s="108">
        <f t="shared" si="91"/>
        <v>1.9400000000000001E-2</v>
      </c>
      <c r="G510">
        <f t="shared" si="94"/>
        <v>2021</v>
      </c>
      <c r="H510" s="102">
        <v>44501</v>
      </c>
      <c r="I510" s="101">
        <v>1.97</v>
      </c>
      <c r="J510" s="108">
        <f t="shared" si="95"/>
        <v>1.9699999999999999E-2</v>
      </c>
      <c r="L510">
        <f t="shared" si="102"/>
        <v>2021</v>
      </c>
      <c r="M510" s="105">
        <f t="shared" si="97"/>
        <v>44501</v>
      </c>
      <c r="N510" t="s">
        <v>71</v>
      </c>
      <c r="O510" s="111">
        <v>2.9125000027418101E-2</v>
      </c>
      <c r="P510" s="111">
        <v>3.0194999776631547E-2</v>
      </c>
      <c r="Q510" s="111">
        <v>3.2529999638199747E-2</v>
      </c>
      <c r="R510" s="111">
        <v>3.0609999977797231E-2</v>
      </c>
      <c r="T510">
        <f t="shared" si="103"/>
        <v>2021</v>
      </c>
      <c r="U510" s="105">
        <f t="shared" si="99"/>
        <v>44501</v>
      </c>
      <c r="V510" s="111">
        <v>2.6240000177025758E-2</v>
      </c>
      <c r="W510" s="111">
        <v>2.7744999526143031E-2</v>
      </c>
      <c r="X510" s="111">
        <v>2.9544999737441496E-2</v>
      </c>
      <c r="Y510" s="111">
        <v>3.2829999839961502E-2</v>
      </c>
      <c r="Z510" s="111">
        <v>2.9644999872446016E-2</v>
      </c>
      <c r="AC510" s="113">
        <f t="shared" si="104"/>
        <v>44501</v>
      </c>
      <c r="AD510" s="112">
        <f t="shared" si="80"/>
        <v>1.0794999776631547E-2</v>
      </c>
      <c r="AE510" s="112">
        <f t="shared" si="81"/>
        <v>1.3129999638199746E-2</v>
      </c>
    </row>
    <row r="511" spans="1:31" x14ac:dyDescent="0.25">
      <c r="A511">
        <f t="shared" si="93"/>
        <v>2021</v>
      </c>
      <c r="B511" s="102">
        <v>44531</v>
      </c>
      <c r="C511" s="101">
        <v>1.85</v>
      </c>
      <c r="D511" s="108">
        <f t="shared" si="91"/>
        <v>1.8500000000000003E-2</v>
      </c>
      <c r="G511">
        <f t="shared" si="94"/>
        <v>2021</v>
      </c>
      <c r="H511" s="102">
        <v>44531</v>
      </c>
      <c r="I511" s="101">
        <v>1.9</v>
      </c>
      <c r="J511" s="108">
        <f t="shared" si="95"/>
        <v>1.9E-2</v>
      </c>
      <c r="L511">
        <f t="shared" si="102"/>
        <v>2021</v>
      </c>
      <c r="M511" s="105">
        <f t="shared" si="97"/>
        <v>44531</v>
      </c>
      <c r="N511" t="s">
        <v>71</v>
      </c>
      <c r="O511" s="111">
        <v>2.9260869259419609E-2</v>
      </c>
      <c r="P511" s="111">
        <v>3.0486956562684873E-2</v>
      </c>
      <c r="Q511" s="111">
        <v>3.2804347088803379E-2</v>
      </c>
      <c r="R511" s="111">
        <v>3.0852173981459195E-2</v>
      </c>
      <c r="T511">
        <f>TRUNC(YEAR(U511))</f>
        <v>2021</v>
      </c>
      <c r="U511" s="105">
        <f>EDATE(U510,1)</f>
        <v>44531</v>
      </c>
      <c r="V511" s="111">
        <v>2.6513043872040204E-2</v>
      </c>
      <c r="W511" s="111">
        <v>2.7739129717583209E-2</v>
      </c>
      <c r="X511" s="111">
        <v>2.9739130531316174E-2</v>
      </c>
      <c r="Y511" s="111">
        <v>3.3021738995676404E-2</v>
      </c>
      <c r="Z511" s="111">
        <v>2.9799999912147893E-2</v>
      </c>
      <c r="AC511" s="113">
        <f>U511</f>
        <v>44531</v>
      </c>
      <c r="AD511" s="112">
        <f t="shared" si="80"/>
        <v>1.1986956562684871E-2</v>
      </c>
      <c r="AE511" s="112">
        <f t="shared" si="81"/>
        <v>1.4304347088803376E-2</v>
      </c>
    </row>
    <row r="512" spans="1:31" x14ac:dyDescent="0.25">
      <c r="A512">
        <f t="shared" si="93"/>
        <v>2022</v>
      </c>
      <c r="B512" s="102">
        <v>44562</v>
      </c>
      <c r="C512" s="101">
        <v>2.1</v>
      </c>
      <c r="D512" s="108">
        <f t="shared" si="91"/>
        <v>2.1000000000000001E-2</v>
      </c>
      <c r="G512">
        <f t="shared" si="94"/>
        <v>2022</v>
      </c>
      <c r="H512" s="102">
        <v>44562</v>
      </c>
      <c r="I512" s="101">
        <v>2.15</v>
      </c>
      <c r="J512" s="108">
        <f t="shared" si="95"/>
        <v>2.1499999999999998E-2</v>
      </c>
      <c r="L512">
        <f t="shared" si="102"/>
        <v>2022</v>
      </c>
      <c r="M512" s="105">
        <f t="shared" si="97"/>
        <v>44562</v>
      </c>
      <c r="N512" t="s">
        <v>71</v>
      </c>
      <c r="O512" s="111">
        <v>3.1944999750703522E-2</v>
      </c>
      <c r="P512" s="111">
        <v>3.3254999853670558E-2</v>
      </c>
      <c r="Q512" s="111">
        <v>3.5739999450743166E-2</v>
      </c>
      <c r="R512" s="111">
        <v>3.3639999665319872E-2</v>
      </c>
      <c r="T512">
        <f t="shared" ref="T512:T517" si="105">TRUNC(YEAR(U512))</f>
        <v>2022</v>
      </c>
      <c r="U512" s="105">
        <f t="shared" ref="U512:U513" si="106">EDATE(U511,1)</f>
        <v>44562</v>
      </c>
      <c r="V512" s="111">
        <v>2.9339999705553E-2</v>
      </c>
      <c r="W512" s="111">
        <v>3.0159999895840832E-2</v>
      </c>
      <c r="X512" s="111">
        <v>3.249500002712008E-2</v>
      </c>
      <c r="Y512" s="111">
        <v>3.5849999263882611E-2</v>
      </c>
      <c r="Z512" s="111">
        <v>3.2525000162422629E-2</v>
      </c>
      <c r="AC512" s="113">
        <f t="shared" ref="AC512:AC513" si="107">U512</f>
        <v>44562</v>
      </c>
      <c r="AD512" s="112">
        <f t="shared" si="80"/>
        <v>1.2254999853670557E-2</v>
      </c>
      <c r="AE512" s="112">
        <f t="shared" si="81"/>
        <v>1.4739999450743165E-2</v>
      </c>
    </row>
    <row r="513" spans="1:31" x14ac:dyDescent="0.25">
      <c r="A513">
        <f t="shared" si="93"/>
        <v>2022</v>
      </c>
      <c r="B513" s="102">
        <v>44593</v>
      </c>
      <c r="C513" s="101">
        <v>2.25</v>
      </c>
      <c r="D513" s="108">
        <f t="shared" si="91"/>
        <v>2.2499999999999999E-2</v>
      </c>
      <c r="G513">
        <f t="shared" si="94"/>
        <v>2022</v>
      </c>
      <c r="H513" s="102">
        <v>44593</v>
      </c>
      <c r="I513" s="101">
        <v>2.31</v>
      </c>
      <c r="J513" s="108">
        <f t="shared" si="95"/>
        <v>2.3099999999999999E-2</v>
      </c>
      <c r="L513">
        <f t="shared" si="102"/>
        <v>2022</v>
      </c>
      <c r="M513" s="105">
        <f t="shared" si="97"/>
        <v>44593</v>
      </c>
      <c r="N513" t="s">
        <v>71</v>
      </c>
      <c r="O513" s="111">
        <v>3.5268750412762118E-2</v>
      </c>
      <c r="P513" s="111">
        <v>3.6481249750405523E-2</v>
      </c>
      <c r="Q513" s="111">
        <v>3.9156250011920885E-2</v>
      </c>
      <c r="R513" s="111">
        <v>3.6974999896064356E-2</v>
      </c>
      <c r="T513">
        <f t="shared" si="105"/>
        <v>2022</v>
      </c>
      <c r="U513" s="105">
        <f t="shared" si="106"/>
        <v>44593</v>
      </c>
      <c r="V513" s="111">
        <v>3.2318749792873823E-2</v>
      </c>
      <c r="W513" s="111">
        <v>3.3331249766424272E-2</v>
      </c>
      <c r="X513" s="111">
        <v>3.574375034682449E-2</v>
      </c>
      <c r="Y513" s="111">
        <v>3.9387500455230436E-2</v>
      </c>
      <c r="Z513" s="111">
        <v>3.5799999902024829E-2</v>
      </c>
      <c r="AC513" s="113">
        <f t="shared" si="107"/>
        <v>44593</v>
      </c>
      <c r="AD513" s="112">
        <f t="shared" ref="AD513:AD535" si="108">P513-D513</f>
        <v>1.3981249750405524E-2</v>
      </c>
      <c r="AE513" s="112">
        <f t="shared" ref="AE513:AE535" si="109">Q513-D513</f>
        <v>1.6656250011920885E-2</v>
      </c>
    </row>
    <row r="514" spans="1:31" x14ac:dyDescent="0.25">
      <c r="A514">
        <f t="shared" si="93"/>
        <v>2022</v>
      </c>
      <c r="B514" s="102">
        <v>44621</v>
      </c>
      <c r="C514" s="101">
        <v>2.41</v>
      </c>
      <c r="D514" s="108">
        <f t="shared" si="91"/>
        <v>2.41E-2</v>
      </c>
      <c r="G514">
        <f t="shared" si="94"/>
        <v>2022</v>
      </c>
      <c r="H514" s="102">
        <v>44621</v>
      </c>
      <c r="I514" s="101">
        <v>2.5099999999999998</v>
      </c>
      <c r="J514" s="108">
        <f t="shared" si="95"/>
        <v>2.5099999999999997E-2</v>
      </c>
      <c r="L514">
        <f t="shared" si="102"/>
        <v>2022</v>
      </c>
      <c r="M514" s="105">
        <v>44621</v>
      </c>
      <c r="N514" t="s">
        <v>71</v>
      </c>
      <c r="O514" s="111">
        <v>3.8045454828576568E-2</v>
      </c>
      <c r="P514" s="111">
        <v>3.9809091108495509E-2</v>
      </c>
      <c r="Q514" s="111">
        <v>4.275909062109208E-2</v>
      </c>
      <c r="R514" s="111">
        <v>4.0195454651388234E-2</v>
      </c>
      <c r="T514">
        <f t="shared" si="105"/>
        <v>2022</v>
      </c>
      <c r="U514" s="105">
        <v>44621</v>
      </c>
      <c r="V514" s="111">
        <v>3.4309090766039725E-2</v>
      </c>
      <c r="W514" s="111">
        <v>3.6168181852589923E-2</v>
      </c>
      <c r="X514" s="111">
        <v>3.8768181688948092E-2</v>
      </c>
      <c r="Y514" s="111">
        <v>4.290454524836753E-2</v>
      </c>
      <c r="Z514" s="111">
        <v>3.8786363922736843E-2</v>
      </c>
      <c r="AC514" s="113">
        <f t="shared" ref="AC514:AC517" si="110">U514</f>
        <v>44621</v>
      </c>
      <c r="AD514" s="112">
        <f t="shared" si="108"/>
        <v>1.5709091108495509E-2</v>
      </c>
      <c r="AE514" s="112">
        <f t="shared" si="109"/>
        <v>1.865909062109208E-2</v>
      </c>
    </row>
    <row r="515" spans="1:31" x14ac:dyDescent="0.25">
      <c r="A515">
        <f t="shared" si="93"/>
        <v>2022</v>
      </c>
      <c r="B515" s="102">
        <v>44652</v>
      </c>
      <c r="C515" s="101">
        <v>2.81</v>
      </c>
      <c r="D515" s="108">
        <f t="shared" si="91"/>
        <v>2.81E-2</v>
      </c>
      <c r="G515">
        <f t="shared" si="94"/>
        <v>2022</v>
      </c>
      <c r="H515" s="102">
        <v>44652</v>
      </c>
      <c r="I515" s="101">
        <v>2.99</v>
      </c>
      <c r="J515" s="108">
        <f t="shared" si="95"/>
        <v>2.9900000000000003E-2</v>
      </c>
      <c r="L515">
        <f t="shared" si="102"/>
        <v>2022</v>
      </c>
      <c r="M515" s="105">
        <v>44652</v>
      </c>
      <c r="N515" t="s">
        <v>71</v>
      </c>
      <c r="O515" s="111">
        <v>4.1019048159463035E-2</v>
      </c>
      <c r="P515" s="111">
        <v>4.3190476172027099E-2</v>
      </c>
      <c r="Q515" s="111">
        <v>4.6133333493982E-2</v>
      </c>
      <c r="R515" s="111">
        <v>4.3457142950239593E-2</v>
      </c>
      <c r="T515">
        <f t="shared" si="105"/>
        <v>2022</v>
      </c>
      <c r="U515" s="105">
        <v>44652</v>
      </c>
      <c r="V515" s="111">
        <v>3.7671429080054823E-2</v>
      </c>
      <c r="W515" s="111">
        <v>3.9371428313709406E-2</v>
      </c>
      <c r="X515" s="111">
        <v>4.2290475531419076E-2</v>
      </c>
      <c r="Y515" s="111">
        <v>4.6609523516325677E-2</v>
      </c>
      <c r="Z515" s="111">
        <v>4.2223808784428052E-2</v>
      </c>
      <c r="AC515" s="113">
        <f t="shared" si="110"/>
        <v>44652</v>
      </c>
      <c r="AD515" s="112">
        <f t="shared" si="108"/>
        <v>1.5090476172027099E-2</v>
      </c>
      <c r="AE515" s="112">
        <f t="shared" si="109"/>
        <v>1.8033333493982E-2</v>
      </c>
    </row>
    <row r="516" spans="1:31" x14ac:dyDescent="0.25">
      <c r="A516">
        <f t="shared" si="93"/>
        <v>2022</v>
      </c>
      <c r="B516" s="102">
        <v>44682</v>
      </c>
      <c r="C516" s="101">
        <v>3.07</v>
      </c>
      <c r="D516" s="108">
        <f t="shared" si="91"/>
        <v>3.0699999999999998E-2</v>
      </c>
      <c r="G516">
        <f t="shared" si="94"/>
        <v>2022</v>
      </c>
      <c r="H516" s="102">
        <v>44682</v>
      </c>
      <c r="I516" s="101">
        <v>3.26</v>
      </c>
      <c r="J516" s="108">
        <f t="shared" si="95"/>
        <v>3.2599999999999997E-2</v>
      </c>
      <c r="L516">
        <f t="shared" si="102"/>
        <v>2022</v>
      </c>
      <c r="M516" s="105">
        <v>44682</v>
      </c>
      <c r="N516" t="s">
        <v>71</v>
      </c>
      <c r="O516" s="111">
        <v>4.5826667050520534E-2</v>
      </c>
      <c r="P516" s="111">
        <v>4.7746666272481267E-2</v>
      </c>
      <c r="Q516" s="111">
        <v>5.0899999837080594E-2</v>
      </c>
      <c r="R516" s="111">
        <v>4.8173333207766164E-2</v>
      </c>
      <c r="T516">
        <f t="shared" si="105"/>
        <v>2022</v>
      </c>
      <c r="U516" s="105">
        <v>44682</v>
      </c>
      <c r="V516" s="111">
        <v>4.1786667207876792E-2</v>
      </c>
      <c r="W516" s="111">
        <v>4.3906665593385637E-2</v>
      </c>
      <c r="X516" s="111">
        <v>4.6819999814033467E-2</v>
      </c>
      <c r="Y516" s="111">
        <v>5.1393332829077987E-2</v>
      </c>
      <c r="Z516" s="111">
        <v>4.6793333192666327E-2</v>
      </c>
      <c r="AC516" s="113">
        <f t="shared" si="110"/>
        <v>44682</v>
      </c>
      <c r="AD516" s="112">
        <f t="shared" si="108"/>
        <v>1.7046666272481269E-2</v>
      </c>
      <c r="AE516" s="112">
        <f t="shared" si="109"/>
        <v>2.0199999837080596E-2</v>
      </c>
    </row>
    <row r="517" spans="1:31" x14ac:dyDescent="0.25">
      <c r="A517">
        <f t="shared" si="93"/>
        <v>2022</v>
      </c>
      <c r="B517" s="102">
        <v>44713</v>
      </c>
      <c r="C517" s="101">
        <v>3.25</v>
      </c>
      <c r="D517" s="108">
        <f t="shared" si="91"/>
        <v>3.2500000000000001E-2</v>
      </c>
      <c r="G517">
        <f t="shared" si="94"/>
        <v>2022</v>
      </c>
      <c r="H517" s="102">
        <v>44713</v>
      </c>
      <c r="I517" s="101">
        <v>3.48</v>
      </c>
      <c r="J517" s="108">
        <f t="shared" si="95"/>
        <v>3.4799999999999998E-2</v>
      </c>
      <c r="L517">
        <f t="shared" si="102"/>
        <v>2022</v>
      </c>
      <c r="M517" s="105">
        <v>44713</v>
      </c>
      <c r="N517" t="s">
        <v>71</v>
      </c>
      <c r="O517" s="111">
        <v>4.647999999999998E-2</v>
      </c>
      <c r="P517" s="111">
        <v>4.8604999809563149E-2</v>
      </c>
      <c r="Q517" s="111">
        <v>5.2200000480115395E-2</v>
      </c>
      <c r="R517" s="111">
        <v>4.9096666678587579E-2</v>
      </c>
      <c r="T517">
        <f t="shared" si="105"/>
        <v>2022</v>
      </c>
      <c r="U517" s="105">
        <v>44713</v>
      </c>
      <c r="V517" s="111">
        <v>4.2129411593956098E-2</v>
      </c>
      <c r="W517" s="111">
        <v>4.4676470532136789E-2</v>
      </c>
      <c r="X517" s="111">
        <v>4.7552941591950011E-2</v>
      </c>
      <c r="Y517" s="111">
        <v>5.2500000165841131E-2</v>
      </c>
      <c r="Z517" s="111">
        <v>4.7588235709597068E-2</v>
      </c>
      <c r="AC517" s="113">
        <f t="shared" si="110"/>
        <v>44713</v>
      </c>
      <c r="AD517" s="112">
        <f t="shared" si="108"/>
        <v>1.6104999809563147E-2</v>
      </c>
      <c r="AE517" s="112">
        <f t="shared" si="109"/>
        <v>1.9700000480115394E-2</v>
      </c>
    </row>
    <row r="518" spans="1:31" x14ac:dyDescent="0.25">
      <c r="A518">
        <f t="shared" si="93"/>
        <v>2022</v>
      </c>
      <c r="B518" s="102">
        <v>44743</v>
      </c>
      <c r="C518" s="101">
        <v>3.1</v>
      </c>
      <c r="D518" s="108">
        <f t="shared" si="91"/>
        <v>3.1E-2</v>
      </c>
      <c r="G518">
        <f t="shared" si="94"/>
        <v>2022</v>
      </c>
      <c r="H518" s="102">
        <v>44743</v>
      </c>
      <c r="I518" s="101">
        <v>3.35</v>
      </c>
      <c r="J518" s="108">
        <f t="shared" si="95"/>
        <v>3.3500000000000002E-2</v>
      </c>
      <c r="L518">
        <f t="shared" si="102"/>
        <v>2022</v>
      </c>
      <c r="M518" s="105">
        <v>44743</v>
      </c>
      <c r="N518" t="s">
        <v>71</v>
      </c>
      <c r="O518" s="111">
        <v>4.5694999600000001E-2</v>
      </c>
      <c r="P518" s="111">
        <v>4.7814999849999998E-2</v>
      </c>
      <c r="Q518" s="111">
        <v>5.1545000249999993E-2</v>
      </c>
      <c r="R518" s="111">
        <v>4.8355000299999992E-2</v>
      </c>
      <c r="T518">
        <f t="shared" ref="T518:T520" si="111">TRUNC(YEAR(U518))</f>
        <v>2022</v>
      </c>
      <c r="U518" s="105">
        <v>44743</v>
      </c>
      <c r="V518" s="111">
        <v>4.0580000472366783E-2</v>
      </c>
      <c r="W518" s="111">
        <v>4.368999975E-2</v>
      </c>
      <c r="X518" s="111">
        <v>4.664999999999999E-2</v>
      </c>
      <c r="Y518" s="111">
        <v>5.2134999850000009E-2</v>
      </c>
      <c r="Z518" s="111">
        <v>4.6744999950000012E-2</v>
      </c>
      <c r="AC518" s="113">
        <f t="shared" ref="AC518:AC520" si="112">U518</f>
        <v>44743</v>
      </c>
      <c r="AD518" s="112">
        <f t="shared" si="108"/>
        <v>1.6814999849999998E-2</v>
      </c>
      <c r="AE518" s="112">
        <f t="shared" si="109"/>
        <v>2.0545000249999994E-2</v>
      </c>
    </row>
    <row r="519" spans="1:31" x14ac:dyDescent="0.25">
      <c r="A519">
        <f t="shared" si="93"/>
        <v>2022</v>
      </c>
      <c r="B519" s="102">
        <v>44774</v>
      </c>
      <c r="C519" s="101">
        <v>3.13</v>
      </c>
      <c r="D519" s="108">
        <f t="shared" si="91"/>
        <v>3.1300000000000001E-2</v>
      </c>
      <c r="G519">
        <f t="shared" si="94"/>
        <v>2022</v>
      </c>
      <c r="H519" s="102">
        <v>44774</v>
      </c>
      <c r="I519" s="101">
        <v>3.35</v>
      </c>
      <c r="J519" s="108">
        <f t="shared" si="95"/>
        <v>3.3500000000000002E-2</v>
      </c>
      <c r="L519">
        <f t="shared" si="102"/>
        <v>2022</v>
      </c>
      <c r="M519" s="105">
        <v>44774</v>
      </c>
      <c r="N519" t="s">
        <v>71</v>
      </c>
      <c r="O519" s="111">
        <v>4.5430434043478261E-2</v>
      </c>
      <c r="P519" s="111">
        <v>4.7647825608695647E-2</v>
      </c>
      <c r="Q519" s="111">
        <v>5.0930434782608697E-2</v>
      </c>
      <c r="R519" s="111">
        <v>4.8000000304347819E-2</v>
      </c>
      <c r="T519">
        <f t="shared" si="111"/>
        <v>2022</v>
      </c>
      <c r="U519" s="105">
        <v>44774</v>
      </c>
      <c r="V519" s="111">
        <v>4.0695652498110434E-2</v>
      </c>
      <c r="W519" s="111">
        <v>4.3573913130434787E-2</v>
      </c>
      <c r="X519" s="111">
        <v>4.6504347782608695E-2</v>
      </c>
      <c r="Y519" s="111">
        <v>5.1526087043478261E-2</v>
      </c>
      <c r="Z519" s="111">
        <v>4.6504347826086964E-2</v>
      </c>
      <c r="AC519" s="113">
        <f t="shared" si="112"/>
        <v>44774</v>
      </c>
      <c r="AD519" s="112">
        <f t="shared" si="108"/>
        <v>1.6347825608695646E-2</v>
      </c>
      <c r="AE519" s="112">
        <f t="shared" si="109"/>
        <v>1.9630434782608695E-2</v>
      </c>
    </row>
    <row r="520" spans="1:31" x14ac:dyDescent="0.25">
      <c r="A520">
        <f t="shared" si="93"/>
        <v>2022</v>
      </c>
      <c r="B520" s="102">
        <v>44805</v>
      </c>
      <c r="C520" s="101">
        <v>3.56</v>
      </c>
      <c r="D520" s="108">
        <f t="shared" si="91"/>
        <v>3.56E-2</v>
      </c>
      <c r="G520">
        <f t="shared" si="94"/>
        <v>2022</v>
      </c>
      <c r="H520" s="102">
        <v>44805</v>
      </c>
      <c r="I520" s="101">
        <v>3.82</v>
      </c>
      <c r="J520" s="108">
        <f t="shared" si="95"/>
        <v>3.8199999999999998E-2</v>
      </c>
      <c r="L520">
        <f t="shared" si="102"/>
        <v>2022</v>
      </c>
      <c r="M520" s="105">
        <v>44805</v>
      </c>
      <c r="N520" t="s">
        <v>71</v>
      </c>
      <c r="O520" s="111">
        <v>5.0847619190476187E-2</v>
      </c>
      <c r="P520" s="111">
        <v>5.2804761380952393E-2</v>
      </c>
      <c r="Q520" s="111">
        <v>5.6133332904761905E-2</v>
      </c>
      <c r="R520" s="111">
        <v>5.3266665809523828E-2</v>
      </c>
      <c r="T520">
        <f t="shared" si="111"/>
        <v>2022</v>
      </c>
      <c r="U520" s="105">
        <v>44805</v>
      </c>
      <c r="V520" s="111">
        <v>4.5876190066337551E-2</v>
      </c>
      <c r="W520" s="111">
        <v>4.874285695238096E-2</v>
      </c>
      <c r="X520" s="111">
        <v>5.1804762095238106E-2</v>
      </c>
      <c r="Y520" s="111">
        <v>5.6938095238095239E-2</v>
      </c>
      <c r="Z520" s="111">
        <v>5.1785714666666663E-2</v>
      </c>
      <c r="AC520" s="113">
        <f t="shared" si="112"/>
        <v>44805</v>
      </c>
      <c r="AD520" s="112">
        <f t="shared" si="108"/>
        <v>1.7204761380952394E-2</v>
      </c>
      <c r="AE520" s="112">
        <f t="shared" si="109"/>
        <v>2.0533332904761906E-2</v>
      </c>
    </row>
    <row r="521" spans="1:31" x14ac:dyDescent="0.25">
      <c r="A521">
        <f t="shared" si="93"/>
        <v>2022</v>
      </c>
      <c r="B521" s="102">
        <v>44835</v>
      </c>
      <c r="C521" s="101">
        <v>4.04</v>
      </c>
      <c r="D521" s="108">
        <f t="shared" si="91"/>
        <v>4.0399999999999998E-2</v>
      </c>
      <c r="G521">
        <f t="shared" si="94"/>
        <v>2022</v>
      </c>
      <c r="H521" s="102">
        <v>44835</v>
      </c>
      <c r="I521" s="101">
        <v>4.28</v>
      </c>
      <c r="J521" s="108">
        <f t="shared" si="95"/>
        <v>4.2800000000000005E-2</v>
      </c>
      <c r="L521">
        <f t="shared" si="102"/>
        <v>2022</v>
      </c>
      <c r="M521" s="105">
        <v>44835</v>
      </c>
      <c r="N521" t="s">
        <v>71</v>
      </c>
      <c r="O521" s="111">
        <v>5.6823809619047629E-2</v>
      </c>
      <c r="P521" s="111">
        <v>5.8761905238095248E-2</v>
      </c>
      <c r="Q521" s="111">
        <v>6.1800000095238082E-2</v>
      </c>
      <c r="R521" s="111">
        <v>5.9128570857142862E-2</v>
      </c>
      <c r="T521">
        <f t="shared" ref="T521:T523" si="113">TRUNC(YEAR(U521))</f>
        <v>2022</v>
      </c>
      <c r="U521" s="105">
        <v>44835</v>
      </c>
      <c r="V521" s="111">
        <v>5.0980952524003476E-2</v>
      </c>
      <c r="W521" s="111">
        <v>5.3966666666666677E-2</v>
      </c>
      <c r="X521" s="111">
        <v>5.736190495238095E-2</v>
      </c>
      <c r="Y521" s="111">
        <v>6.2561904952380967E-2</v>
      </c>
      <c r="Z521" s="111">
        <v>5.7261904523809533E-2</v>
      </c>
      <c r="AC521" s="113">
        <f t="shared" ref="AC521:AC523" si="114">U521</f>
        <v>44835</v>
      </c>
      <c r="AD521" s="112">
        <f t="shared" si="108"/>
        <v>1.836190523809525E-2</v>
      </c>
      <c r="AE521" s="112">
        <f t="shared" si="109"/>
        <v>2.1400000095238084E-2</v>
      </c>
    </row>
    <row r="522" spans="1:31" x14ac:dyDescent="0.25">
      <c r="A522">
        <f t="shared" si="93"/>
        <v>2022</v>
      </c>
      <c r="B522" s="102">
        <v>44866</v>
      </c>
      <c r="C522" s="101">
        <v>4</v>
      </c>
      <c r="D522" s="108">
        <f t="shared" si="91"/>
        <v>0.04</v>
      </c>
      <c r="G522">
        <f t="shared" si="94"/>
        <v>2022</v>
      </c>
      <c r="H522" s="102">
        <v>44866</v>
      </c>
      <c r="I522" s="101">
        <v>4.22</v>
      </c>
      <c r="J522" s="108">
        <f t="shared" si="95"/>
        <v>4.2199999999999994E-2</v>
      </c>
      <c r="L522">
        <f t="shared" si="102"/>
        <v>2022</v>
      </c>
      <c r="M522" s="105">
        <v>44866</v>
      </c>
      <c r="N522" t="s">
        <v>71</v>
      </c>
      <c r="O522" s="111">
        <v>5.535499985000001E-2</v>
      </c>
      <c r="P522" s="111">
        <v>5.7540000249999987E-2</v>
      </c>
      <c r="Q522" s="111">
        <v>6.0480000349999993E-2</v>
      </c>
      <c r="R522" s="111">
        <v>5.7790000549999998E-2</v>
      </c>
      <c r="T522">
        <f t="shared" si="113"/>
        <v>2022</v>
      </c>
      <c r="U522" s="105">
        <v>44866</v>
      </c>
      <c r="V522" s="111">
        <v>4.8970000445842703E-2</v>
      </c>
      <c r="W522" s="111">
        <v>5.2310000349999997E-2</v>
      </c>
      <c r="X522" s="111">
        <v>5.5790000099999994E-2</v>
      </c>
      <c r="Y522" s="111">
        <v>6.0655000249999994E-2</v>
      </c>
      <c r="Z522" s="111">
        <v>5.5549999750000002E-2</v>
      </c>
      <c r="AC522" s="113">
        <f t="shared" si="114"/>
        <v>44866</v>
      </c>
      <c r="AD522" s="112">
        <f t="shared" si="108"/>
        <v>1.7540000249999986E-2</v>
      </c>
      <c r="AE522" s="112">
        <f t="shared" si="109"/>
        <v>2.0480000349999992E-2</v>
      </c>
    </row>
    <row r="523" spans="1:31" x14ac:dyDescent="0.25">
      <c r="A523">
        <f t="shared" si="93"/>
        <v>2022</v>
      </c>
      <c r="B523" s="102">
        <v>44896</v>
      </c>
      <c r="C523" s="101">
        <v>3.66</v>
      </c>
      <c r="D523" s="108">
        <f t="shared" si="91"/>
        <v>3.6600000000000001E-2</v>
      </c>
      <c r="G523">
        <f t="shared" si="94"/>
        <v>2022</v>
      </c>
      <c r="H523" s="102">
        <v>44896</v>
      </c>
      <c r="I523" s="101">
        <v>3.87</v>
      </c>
      <c r="J523" s="108">
        <f t="shared" si="95"/>
        <v>3.8699999999999998E-2</v>
      </c>
      <c r="L523">
        <f t="shared" si="102"/>
        <v>2022</v>
      </c>
      <c r="M523" s="105">
        <v>44896</v>
      </c>
      <c r="N523" t="s">
        <v>71</v>
      </c>
      <c r="O523" s="111">
        <v>5.0666666714285713E-2</v>
      </c>
      <c r="P523" s="111">
        <v>5.2914285857142855E-2</v>
      </c>
      <c r="Q523" s="111">
        <v>5.5819047619047622E-2</v>
      </c>
      <c r="R523" s="111">
        <v>5.3133333476190474E-2</v>
      </c>
      <c r="T523">
        <f t="shared" si="113"/>
        <v>2022</v>
      </c>
      <c r="U523" s="105">
        <v>44896</v>
      </c>
      <c r="V523" s="111">
        <v>4.4395238325993167E-2</v>
      </c>
      <c r="W523" s="111">
        <v>4.7814285809523814E-2</v>
      </c>
      <c r="X523" s="111">
        <v>5.1257143428571433E-2</v>
      </c>
      <c r="Y523" s="111">
        <v>5.6038095095238098E-2</v>
      </c>
      <c r="Z523" s="111">
        <v>5.0995238095238093E-2</v>
      </c>
      <c r="AC523" s="113">
        <f t="shared" si="114"/>
        <v>44896</v>
      </c>
      <c r="AD523" s="112">
        <f t="shared" si="108"/>
        <v>1.6314285857142855E-2</v>
      </c>
      <c r="AE523" s="112">
        <f t="shared" si="109"/>
        <v>1.9219047619047622E-2</v>
      </c>
    </row>
    <row r="524" spans="1:31" x14ac:dyDescent="0.25">
      <c r="A524">
        <f t="shared" si="93"/>
        <v>2023</v>
      </c>
      <c r="B524" s="102">
        <v>44927</v>
      </c>
      <c r="C524" s="101">
        <v>3.66</v>
      </c>
      <c r="D524" s="108">
        <f t="shared" si="91"/>
        <v>3.6600000000000001E-2</v>
      </c>
      <c r="G524">
        <f t="shared" si="94"/>
        <v>2023</v>
      </c>
      <c r="H524" s="102">
        <v>44927</v>
      </c>
      <c r="I524" s="101">
        <v>3.81</v>
      </c>
      <c r="J524" s="108">
        <f t="shared" si="95"/>
        <v>3.8100000000000002E-2</v>
      </c>
      <c r="L524">
        <f t="shared" si="102"/>
        <v>2023</v>
      </c>
      <c r="M524" s="105">
        <f t="shared" ref="M524:M526" si="115">EDATE(M523,1)</f>
        <v>44927</v>
      </c>
      <c r="N524" t="s">
        <v>71</v>
      </c>
      <c r="O524" s="111">
        <v>4.9820000049999993E-2</v>
      </c>
      <c r="P524" s="111">
        <v>5.2005000200000005E-2</v>
      </c>
      <c r="Q524" s="111">
        <v>5.4900000100000013E-2</v>
      </c>
      <c r="R524" s="111">
        <v>5.2254999900000008E-2</v>
      </c>
      <c r="T524">
        <f t="shared" ref="T524:T532" si="116">TRUNC(YEAR(U524))</f>
        <v>2023</v>
      </c>
      <c r="U524" s="105">
        <f t="shared" ref="U524:U526" si="117">EDATE(U523,1)</f>
        <v>44927</v>
      </c>
      <c r="V524" s="111">
        <v>4.3995000049471808E-2</v>
      </c>
      <c r="W524" s="111">
        <v>4.7229999799999992E-2</v>
      </c>
      <c r="X524" s="111">
        <v>5.0395000099999997E-2</v>
      </c>
      <c r="Y524" s="111">
        <v>5.5020000050000004E-2</v>
      </c>
      <c r="Z524" s="111">
        <v>5.0230000600000005E-2</v>
      </c>
      <c r="AC524" s="113">
        <f t="shared" ref="AC524:AC526" si="118">U524</f>
        <v>44927</v>
      </c>
      <c r="AD524" s="112">
        <f t="shared" si="108"/>
        <v>1.5405000200000005E-2</v>
      </c>
      <c r="AE524" s="112">
        <f t="shared" si="109"/>
        <v>1.8300000100000012E-2</v>
      </c>
    </row>
    <row r="525" spans="1:31" x14ac:dyDescent="0.25">
      <c r="A525">
        <f t="shared" si="93"/>
        <v>2023</v>
      </c>
      <c r="B525" s="102">
        <v>44958</v>
      </c>
      <c r="C525" s="101">
        <v>3.8</v>
      </c>
      <c r="D525" s="108">
        <f t="shared" ref="D525:D538" si="119">IF(ISNUMBER(C525),C525/100,"")</f>
        <v>3.7999999999999999E-2</v>
      </c>
      <c r="G525">
        <f t="shared" si="94"/>
        <v>2023</v>
      </c>
      <c r="H525" s="102">
        <v>44958</v>
      </c>
      <c r="I525" s="101">
        <v>3.95</v>
      </c>
      <c r="J525" s="108">
        <f t="shared" si="95"/>
        <v>3.95E-2</v>
      </c>
      <c r="L525">
        <f t="shared" si="102"/>
        <v>2023</v>
      </c>
      <c r="M525" s="105">
        <f t="shared" si="115"/>
        <v>44958</v>
      </c>
      <c r="N525" t="s">
        <v>71</v>
      </c>
      <c r="O525" s="111">
        <v>5.1157895157894734E-2</v>
      </c>
      <c r="P525" s="111">
        <v>5.2852631000000011E-2</v>
      </c>
      <c r="Q525" s="111">
        <v>5.5447369315789474E-2</v>
      </c>
      <c r="R525" s="111">
        <v>5.3157895000000011E-2</v>
      </c>
      <c r="T525">
        <f t="shared" si="116"/>
        <v>2023</v>
      </c>
      <c r="U525" s="105">
        <f t="shared" si="117"/>
        <v>44958</v>
      </c>
      <c r="V525" s="111">
        <v>4.5642105568396367E-2</v>
      </c>
      <c r="W525" s="111">
        <v>4.8426315947368404E-2</v>
      </c>
      <c r="X525" s="111">
        <v>5.1605263368421049E-2</v>
      </c>
      <c r="Y525" s="111">
        <v>5.5942105578947382E-2</v>
      </c>
      <c r="Z525" s="111">
        <v>5.1352631210526314E-2</v>
      </c>
      <c r="AC525" s="113">
        <f t="shared" si="118"/>
        <v>44958</v>
      </c>
      <c r="AD525" s="112">
        <f t="shared" si="108"/>
        <v>1.4852631000000012E-2</v>
      </c>
      <c r="AE525" s="112">
        <f t="shared" si="109"/>
        <v>1.7447369315789475E-2</v>
      </c>
    </row>
    <row r="526" spans="1:31" x14ac:dyDescent="0.25">
      <c r="A526">
        <f t="shared" si="93"/>
        <v>2023</v>
      </c>
      <c r="B526" s="102">
        <v>44986</v>
      </c>
      <c r="C526" s="101">
        <v>3.77</v>
      </c>
      <c r="D526" s="108">
        <f t="shared" si="119"/>
        <v>3.7699999999999997E-2</v>
      </c>
      <c r="G526">
        <f t="shared" si="94"/>
        <v>2023</v>
      </c>
      <c r="H526" s="102">
        <v>44986</v>
      </c>
      <c r="I526" s="101">
        <v>3.94</v>
      </c>
      <c r="J526" s="108">
        <f t="shared" si="95"/>
        <v>3.9399999999999998E-2</v>
      </c>
      <c r="L526">
        <f t="shared" si="102"/>
        <v>2023</v>
      </c>
      <c r="M526" s="105">
        <f t="shared" si="115"/>
        <v>44986</v>
      </c>
      <c r="N526" t="s">
        <v>71</v>
      </c>
      <c r="O526" s="111">
        <v>5.2418182000000008E-2</v>
      </c>
      <c r="P526" s="111">
        <v>5.394090931818183E-2</v>
      </c>
      <c r="Q526" s="111">
        <v>5.6759091045454541E-2</v>
      </c>
      <c r="R526" s="111">
        <v>5.4381818363636363E-2</v>
      </c>
      <c r="T526">
        <f t="shared" si="116"/>
        <v>2023</v>
      </c>
      <c r="U526" s="105">
        <f t="shared" si="117"/>
        <v>44986</v>
      </c>
      <c r="V526" s="111">
        <v>4.5940909253738081E-2</v>
      </c>
      <c r="W526" s="111">
        <v>4.9404545545454551E-2</v>
      </c>
      <c r="X526" s="111">
        <v>5.2500000090909091E-2</v>
      </c>
      <c r="Y526" s="111">
        <v>5.7131817499999987E-2</v>
      </c>
      <c r="Z526" s="111">
        <v>5.2309090454545459E-2</v>
      </c>
      <c r="AC526" s="113">
        <f t="shared" si="118"/>
        <v>44986</v>
      </c>
      <c r="AD526" s="112">
        <f t="shared" si="108"/>
        <v>1.6240909318181833E-2</v>
      </c>
      <c r="AE526" s="112">
        <f t="shared" si="109"/>
        <v>1.9059091045454543E-2</v>
      </c>
    </row>
    <row r="527" spans="1:31" x14ac:dyDescent="0.25">
      <c r="A527">
        <f t="shared" si="93"/>
        <v>2023</v>
      </c>
      <c r="B527" s="102">
        <v>45017</v>
      </c>
      <c r="C527" s="101">
        <v>3.68</v>
      </c>
      <c r="D527" s="108">
        <f t="shared" si="119"/>
        <v>3.6799999999999999E-2</v>
      </c>
      <c r="G527">
        <f t="shared" si="94"/>
        <v>2023</v>
      </c>
      <c r="H527" s="102">
        <v>45017</v>
      </c>
      <c r="I527" s="101">
        <v>3.8</v>
      </c>
      <c r="J527" s="108">
        <f t="shared" si="95"/>
        <v>3.7999999999999999E-2</v>
      </c>
      <c r="L527">
        <f t="shared" si="102"/>
        <v>2023</v>
      </c>
      <c r="M527" s="105">
        <v>45017</v>
      </c>
      <c r="N527" t="s">
        <v>71</v>
      </c>
      <c r="O527" s="111">
        <v>4.9949999749999988E-2</v>
      </c>
      <c r="P527" s="111">
        <v>5.1269999600000005E-2</v>
      </c>
      <c r="Q527" s="111">
        <v>5.4590000000000007E-2</v>
      </c>
      <c r="R527" s="111">
        <v>5.1929999800000001E-2</v>
      </c>
      <c r="T527">
        <f t="shared" si="116"/>
        <v>2023</v>
      </c>
      <c r="U527" s="105">
        <v>45017</v>
      </c>
      <c r="V527" s="111">
        <v>4.45999996736645E-2</v>
      </c>
      <c r="W527" s="111">
        <v>4.8135000649999996E-2</v>
      </c>
      <c r="X527" s="111">
        <v>5.0089999749999982E-2</v>
      </c>
      <c r="Y527" s="111">
        <v>5.5269999599999994E-2</v>
      </c>
      <c r="Z527" s="111">
        <v>5.0450000100000003E-2</v>
      </c>
      <c r="AC527" s="113">
        <f t="shared" ref="AC527:AC532" si="120">U527</f>
        <v>45017</v>
      </c>
      <c r="AD527" s="112">
        <f t="shared" si="108"/>
        <v>1.4469999600000005E-2</v>
      </c>
      <c r="AE527" s="112">
        <f t="shared" si="109"/>
        <v>1.7790000000000007E-2</v>
      </c>
    </row>
    <row r="528" spans="1:31" x14ac:dyDescent="0.25">
      <c r="A528">
        <f t="shared" si="93"/>
        <v>2023</v>
      </c>
      <c r="B528" s="102">
        <v>45047</v>
      </c>
      <c r="C528" s="101">
        <v>3.86</v>
      </c>
      <c r="D528" s="108">
        <f t="shared" si="119"/>
        <v>3.8599999999999995E-2</v>
      </c>
      <c r="G528">
        <f t="shared" si="94"/>
        <v>2023</v>
      </c>
      <c r="H528" s="102">
        <v>45047</v>
      </c>
      <c r="I528" s="101">
        <v>3.96</v>
      </c>
      <c r="J528" s="108">
        <f t="shared" si="95"/>
        <v>3.9599999999999996E-2</v>
      </c>
      <c r="L528">
        <f t="shared" si="102"/>
        <v>2023</v>
      </c>
      <c r="M528" s="105">
        <v>45047</v>
      </c>
      <c r="N528" t="s">
        <v>71</v>
      </c>
      <c r="O528" s="111">
        <v>5.2386363681818177E-2</v>
      </c>
      <c r="P528" s="111">
        <v>5.3599999454545459E-2</v>
      </c>
      <c r="Q528" s="111">
        <v>5.7081818545454549E-2</v>
      </c>
      <c r="R528" s="111">
        <v>5.4350000318181817E-2</v>
      </c>
      <c r="T528">
        <f t="shared" si="116"/>
        <v>2023</v>
      </c>
      <c r="U528" s="105">
        <v>45047</v>
      </c>
      <c r="V528" s="111">
        <v>4.6654545956037213E-2</v>
      </c>
      <c r="W528" s="111">
        <v>5.0554545318181821E-2</v>
      </c>
      <c r="X528" s="111">
        <v>5.2413636590909099E-2</v>
      </c>
      <c r="Y528" s="111">
        <v>5.7650000045454536E-2</v>
      </c>
      <c r="Z528" s="111">
        <v>5.2795455090909105E-2</v>
      </c>
      <c r="AC528" s="113">
        <f t="shared" si="120"/>
        <v>45047</v>
      </c>
      <c r="AD528" s="112">
        <f t="shared" si="108"/>
        <v>1.4999999454545464E-2</v>
      </c>
      <c r="AE528" s="112">
        <f t="shared" si="109"/>
        <v>1.8481818545454554E-2</v>
      </c>
    </row>
    <row r="529" spans="1:31" x14ac:dyDescent="0.25">
      <c r="A529">
        <f t="shared" si="93"/>
        <v>2023</v>
      </c>
      <c r="B529" s="102">
        <v>45078</v>
      </c>
      <c r="C529" s="101">
        <v>3.87</v>
      </c>
      <c r="D529" s="108">
        <f t="shared" si="119"/>
        <v>3.8699999999999998E-2</v>
      </c>
      <c r="G529">
        <f t="shared" si="94"/>
        <v>2023</v>
      </c>
      <c r="H529" s="102">
        <v>45078</v>
      </c>
      <c r="I529" s="101">
        <v>4.04</v>
      </c>
      <c r="J529" s="108">
        <f t="shared" si="95"/>
        <v>4.0399999999999998E-2</v>
      </c>
      <c r="L529">
        <f t="shared" si="102"/>
        <v>2023</v>
      </c>
      <c r="M529" s="105">
        <v>45078</v>
      </c>
      <c r="N529" t="s">
        <v>71</v>
      </c>
      <c r="O529" s="111">
        <v>5.2614286047619044E-2</v>
      </c>
      <c r="P529" s="111">
        <v>5.3819047904761913E-2</v>
      </c>
      <c r="Q529" s="111">
        <v>5.7338095285714284E-2</v>
      </c>
      <c r="R529" s="111">
        <v>5.4585714285714293E-2</v>
      </c>
      <c r="T529">
        <f t="shared" si="116"/>
        <v>2023</v>
      </c>
      <c r="U529" s="105">
        <v>45078</v>
      </c>
      <c r="V529" s="111">
        <v>4.6504761846292528E-2</v>
      </c>
      <c r="W529" s="111">
        <v>5.0580952666666658E-2</v>
      </c>
      <c r="X529" s="111">
        <v>5.2385713428571422E-2</v>
      </c>
      <c r="Y529" s="111">
        <v>5.7542857428571424E-2</v>
      </c>
      <c r="Z529" s="111">
        <v>5.2771428857142852E-2</v>
      </c>
      <c r="AC529" s="113">
        <f t="shared" si="120"/>
        <v>45078</v>
      </c>
      <c r="AD529" s="112">
        <f t="shared" si="108"/>
        <v>1.5119047904761915E-2</v>
      </c>
      <c r="AE529" s="112">
        <f t="shared" si="109"/>
        <v>1.8638095285714286E-2</v>
      </c>
    </row>
    <row r="530" spans="1:31" x14ac:dyDescent="0.25">
      <c r="A530">
        <f t="shared" si="93"/>
        <v>2023</v>
      </c>
      <c r="B530" s="102">
        <v>45108</v>
      </c>
      <c r="C530" s="101">
        <v>3.96</v>
      </c>
      <c r="D530" s="108">
        <f t="shared" si="119"/>
        <v>3.9599999999999996E-2</v>
      </c>
      <c r="G530">
        <f t="shared" si="94"/>
        <v>2023</v>
      </c>
      <c r="H530" s="102">
        <v>45108</v>
      </c>
      <c r="I530" s="101">
        <v>4.1500000000000004</v>
      </c>
      <c r="J530" s="108">
        <f t="shared" si="95"/>
        <v>4.1500000000000002E-2</v>
      </c>
      <c r="L530">
        <f t="shared" si="102"/>
        <v>2023</v>
      </c>
      <c r="M530" s="105">
        <v>45108</v>
      </c>
      <c r="N530" t="s">
        <v>71</v>
      </c>
      <c r="O530" s="111">
        <v>5.3030001074999986E-2</v>
      </c>
      <c r="P530" s="111">
        <v>5.4140000199999996E-2</v>
      </c>
      <c r="Q530" s="111">
        <v>5.7350000499999998E-2</v>
      </c>
      <c r="R530" s="111">
        <v>5.4842499900000008E-2</v>
      </c>
      <c r="T530">
        <f t="shared" si="116"/>
        <v>2023</v>
      </c>
      <c r="U530" s="105">
        <v>45108</v>
      </c>
      <c r="V530" s="111">
        <v>4.663999993354076E-2</v>
      </c>
      <c r="W530" s="111">
        <v>5.0747500199999997E-2</v>
      </c>
      <c r="X530" s="111">
        <v>5.2504999600000012E-2</v>
      </c>
      <c r="Y530" s="111">
        <v>5.7419999649999998E-2</v>
      </c>
      <c r="Z530" s="111">
        <v>5.2864999549999993E-2</v>
      </c>
      <c r="AC530" s="113">
        <f t="shared" si="120"/>
        <v>45108</v>
      </c>
      <c r="AD530" s="112">
        <f t="shared" si="108"/>
        <v>1.45400002E-2</v>
      </c>
      <c r="AE530" s="112">
        <f t="shared" si="109"/>
        <v>1.7750000500000002E-2</v>
      </c>
    </row>
    <row r="531" spans="1:31" x14ac:dyDescent="0.25">
      <c r="A531">
        <f t="shared" si="93"/>
        <v>2023</v>
      </c>
      <c r="B531" s="102">
        <v>45139</v>
      </c>
      <c r="C531" s="101">
        <v>4.28</v>
      </c>
      <c r="D531" s="108">
        <f t="shared" si="119"/>
        <v>4.2800000000000005E-2</v>
      </c>
      <c r="G531">
        <f t="shared" si="94"/>
        <v>2023</v>
      </c>
      <c r="H531" s="102">
        <v>45139</v>
      </c>
      <c r="I531" s="101">
        <v>4.46</v>
      </c>
      <c r="J531" s="108">
        <f t="shared" si="95"/>
        <v>4.4600000000000001E-2</v>
      </c>
      <c r="L531">
        <f t="shared" si="102"/>
        <v>2023</v>
      </c>
      <c r="M531" s="105">
        <v>45139</v>
      </c>
      <c r="N531" t="s">
        <v>71</v>
      </c>
      <c r="O531" s="111">
        <v>5.5799999608695652E-2</v>
      </c>
      <c r="P531" s="111">
        <v>5.7143477826086954E-2</v>
      </c>
      <c r="Q531" s="111">
        <v>6.0091304086956523E-2</v>
      </c>
      <c r="R531" s="111">
        <v>5.7669565217391305E-2</v>
      </c>
      <c r="T531">
        <f t="shared" si="116"/>
        <v>2023</v>
      </c>
      <c r="U531" s="105">
        <v>45139</v>
      </c>
      <c r="V531" s="111">
        <v>4.9526086967924328E-2</v>
      </c>
      <c r="W531" s="111">
        <v>5.3660869652173912E-2</v>
      </c>
      <c r="X531" s="111">
        <v>5.5508695478260879E-2</v>
      </c>
      <c r="Y531" s="111">
        <v>6.0173913478260864E-2</v>
      </c>
      <c r="Z531" s="111">
        <v>5.5752173913043476E-2</v>
      </c>
      <c r="AC531" s="113">
        <f t="shared" si="120"/>
        <v>45139</v>
      </c>
      <c r="AD531" s="112">
        <f t="shared" si="108"/>
        <v>1.4343477826086949E-2</v>
      </c>
      <c r="AE531" s="112">
        <f t="shared" si="109"/>
        <v>1.7291304086956519E-2</v>
      </c>
    </row>
    <row r="532" spans="1:31" x14ac:dyDescent="0.25">
      <c r="A532">
        <f t="shared" si="93"/>
        <v>2023</v>
      </c>
      <c r="B532" s="102">
        <v>45170</v>
      </c>
      <c r="C532" s="101">
        <v>4.47</v>
      </c>
      <c r="D532" s="108">
        <f t="shared" si="119"/>
        <v>4.4699999999999997E-2</v>
      </c>
      <c r="G532">
        <f t="shared" si="94"/>
        <v>2023</v>
      </c>
      <c r="H532" s="102">
        <v>45170</v>
      </c>
      <c r="I532" s="101">
        <v>4.6500000000000004</v>
      </c>
      <c r="J532" s="108">
        <f t="shared" si="95"/>
        <v>4.6500000000000007E-2</v>
      </c>
      <c r="L532">
        <f t="shared" si="102"/>
        <v>2023</v>
      </c>
      <c r="M532" s="105">
        <v>45170</v>
      </c>
      <c r="N532" t="s">
        <v>71</v>
      </c>
      <c r="O532" s="111">
        <v>5.7169999424999993E-2</v>
      </c>
      <c r="P532" s="111">
        <v>5.8620000849999999E-2</v>
      </c>
      <c r="Q532" s="111">
        <v>6.1467500800000005E-2</v>
      </c>
      <c r="R532" s="111">
        <v>5.9087500399999993E-2</v>
      </c>
      <c r="T532">
        <f t="shared" si="116"/>
        <v>2023</v>
      </c>
      <c r="U532" s="105">
        <v>45170</v>
      </c>
      <c r="V532" s="111">
        <v>5.1265001017600252E-2</v>
      </c>
      <c r="W532" s="111">
        <v>5.5089999899999999E-2</v>
      </c>
      <c r="X532" s="111">
        <v>5.6959999374999994E-2</v>
      </c>
      <c r="Y532" s="111">
        <v>6.1567500799999994E-2</v>
      </c>
      <c r="Z532" s="111">
        <v>5.7204999624999996E-2</v>
      </c>
      <c r="AC532" s="113">
        <f t="shared" si="120"/>
        <v>45170</v>
      </c>
      <c r="AD532" s="112">
        <f t="shared" si="108"/>
        <v>1.3920000850000003E-2</v>
      </c>
      <c r="AE532" s="112">
        <f t="shared" si="109"/>
        <v>1.6767500800000008E-2</v>
      </c>
    </row>
    <row r="533" spans="1:31" x14ac:dyDescent="0.25">
      <c r="A533">
        <f t="shared" si="93"/>
        <v>2023</v>
      </c>
      <c r="B533" s="102">
        <v>45200</v>
      </c>
      <c r="C533" s="101">
        <v>4.95</v>
      </c>
      <c r="D533" s="108">
        <f t="shared" si="119"/>
        <v>4.9500000000000002E-2</v>
      </c>
      <c r="G533">
        <f t="shared" si="94"/>
        <v>2023</v>
      </c>
      <c r="H533" s="102">
        <v>45200</v>
      </c>
      <c r="I533" s="101">
        <v>5.13</v>
      </c>
      <c r="J533" s="108">
        <f t="shared" si="95"/>
        <v>5.1299999999999998E-2</v>
      </c>
      <c r="L533">
        <f t="shared" ref="L533:L535" si="121">TRUNC(YEAR(M533))</f>
        <v>2023</v>
      </c>
      <c r="M533" s="105">
        <v>45200</v>
      </c>
      <c r="N533" t="s">
        <v>71</v>
      </c>
      <c r="O533" s="111">
        <v>6.1857143047619037E-2</v>
      </c>
      <c r="P533" s="111">
        <v>6.3357143142857161E-2</v>
      </c>
      <c r="Q533" s="111">
        <v>6.6100000142857135E-2</v>
      </c>
      <c r="R533" s="111">
        <v>6.377619052380952E-2</v>
      </c>
      <c r="T533">
        <f t="shared" ref="T533:T535" si="122">TRUNC(YEAR(U533))</f>
        <v>2023</v>
      </c>
      <c r="U533" s="105">
        <v>45200</v>
      </c>
      <c r="V533" s="111">
        <v>5.614285703216277E-2</v>
      </c>
      <c r="W533" s="111">
        <v>5.974761923809524E-2</v>
      </c>
      <c r="X533" s="111">
        <v>6.1790476761904752E-2</v>
      </c>
      <c r="Y533" s="111">
        <v>6.6295238380952373E-2</v>
      </c>
      <c r="Z533" s="111">
        <v>6.1961905095238079E-2</v>
      </c>
      <c r="AC533" s="113">
        <f t="shared" ref="AC533:AC535" si="123">U533</f>
        <v>45200</v>
      </c>
      <c r="AD533" s="112">
        <f t="shared" si="108"/>
        <v>1.3857143142857159E-2</v>
      </c>
      <c r="AE533" s="112">
        <f t="shared" si="109"/>
        <v>1.6600000142857133E-2</v>
      </c>
    </row>
    <row r="534" spans="1:31" x14ac:dyDescent="0.25">
      <c r="A534">
        <f t="shared" si="93"/>
        <v>2023</v>
      </c>
      <c r="B534" s="102">
        <v>45231</v>
      </c>
      <c r="C534" s="101">
        <v>4.66</v>
      </c>
      <c r="D534" s="108">
        <f t="shared" si="119"/>
        <v>4.6600000000000003E-2</v>
      </c>
      <c r="G534">
        <f t="shared" si="94"/>
        <v>2023</v>
      </c>
      <c r="H534" s="102">
        <v>45231</v>
      </c>
      <c r="I534" s="101">
        <v>4.84</v>
      </c>
      <c r="J534" s="108">
        <f t="shared" si="95"/>
        <v>4.8399999999999999E-2</v>
      </c>
      <c r="L534">
        <f t="shared" si="121"/>
        <v>2023</v>
      </c>
      <c r="M534" s="105">
        <v>45231</v>
      </c>
      <c r="N534" t="s">
        <v>71</v>
      </c>
      <c r="O534" s="111">
        <v>5.8978571809523789E-2</v>
      </c>
      <c r="P534" s="111">
        <v>6.0464286071428577E-2</v>
      </c>
      <c r="Q534" s="111">
        <v>6.2949999904761911E-2</v>
      </c>
      <c r="R534" s="111">
        <v>6.0797619523809521E-2</v>
      </c>
      <c r="T534">
        <f t="shared" si="122"/>
        <v>2023</v>
      </c>
      <c r="U534" s="105">
        <v>45231</v>
      </c>
      <c r="V534" s="111">
        <v>5.2823809463353341E-2</v>
      </c>
      <c r="W534" s="111">
        <v>5.6669047428571435E-2</v>
      </c>
      <c r="X534" s="111">
        <v>5.8697619571428571E-2</v>
      </c>
      <c r="Y534" s="111">
        <v>6.2926190476190483E-2</v>
      </c>
      <c r="Z534" s="111">
        <v>5.8792856714285711E-2</v>
      </c>
      <c r="AC534" s="113">
        <f t="shared" si="123"/>
        <v>45231</v>
      </c>
      <c r="AD534" s="112">
        <f t="shared" si="108"/>
        <v>1.3864286071428575E-2</v>
      </c>
      <c r="AE534" s="112">
        <f t="shared" si="109"/>
        <v>1.6349999904761908E-2</v>
      </c>
    </row>
    <row r="535" spans="1:31" x14ac:dyDescent="0.25">
      <c r="A535">
        <f t="shared" si="93"/>
        <v>2023</v>
      </c>
      <c r="B535" s="102">
        <v>45261</v>
      </c>
      <c r="C535" s="101">
        <v>4.1399999999999997</v>
      </c>
      <c r="D535" s="108">
        <f t="shared" si="119"/>
        <v>4.1399999999999999E-2</v>
      </c>
      <c r="G535">
        <f t="shared" si="94"/>
        <v>2023</v>
      </c>
      <c r="H535" s="102">
        <v>45261</v>
      </c>
      <c r="I535" s="101">
        <v>4.32</v>
      </c>
      <c r="J535" s="108">
        <f t="shared" si="95"/>
        <v>4.3200000000000002E-2</v>
      </c>
      <c r="L535">
        <f t="shared" si="121"/>
        <v>2023</v>
      </c>
      <c r="M535" s="105">
        <v>45261</v>
      </c>
      <c r="N535" t="s">
        <v>71</v>
      </c>
      <c r="O535" s="111">
        <v>5.2694999700000002E-2</v>
      </c>
      <c r="P535" s="111">
        <v>5.4235000999999991E-2</v>
      </c>
      <c r="Q535" s="111">
        <v>5.6774999650000005E-2</v>
      </c>
      <c r="R535" s="111">
        <v>5.4565001199999998E-2</v>
      </c>
      <c r="T535">
        <f t="shared" si="122"/>
        <v>2023</v>
      </c>
      <c r="U535" s="105">
        <v>45261</v>
      </c>
      <c r="V535" s="111">
        <v>4.7390000196397261E-2</v>
      </c>
      <c r="W535" s="111">
        <v>5.04799997E-2</v>
      </c>
      <c r="X535" s="111">
        <v>5.2479999899999998E-2</v>
      </c>
      <c r="Y535" s="111">
        <v>5.6419999750000005E-2</v>
      </c>
      <c r="Z535" s="111">
        <v>5.2604999600000001E-2</v>
      </c>
      <c r="AC535" s="113">
        <f t="shared" si="123"/>
        <v>45261</v>
      </c>
      <c r="AD535" s="112">
        <f t="shared" si="108"/>
        <v>1.2835000999999992E-2</v>
      </c>
      <c r="AE535" s="112">
        <f t="shared" si="109"/>
        <v>1.5374999650000006E-2</v>
      </c>
    </row>
    <row r="536" spans="1:31" x14ac:dyDescent="0.25">
      <c r="A536">
        <f t="shared" ref="A536:A538" si="124">YEAR(B536)</f>
        <v>2024</v>
      </c>
      <c r="B536" s="102">
        <v>45292</v>
      </c>
      <c r="C536" s="101">
        <v>4.26</v>
      </c>
      <c r="D536" s="108">
        <f t="shared" si="119"/>
        <v>4.2599999999999999E-2</v>
      </c>
      <c r="G536">
        <f t="shared" ref="G536:G538" si="125">YEAR(H536)</f>
        <v>2024</v>
      </c>
      <c r="H536" s="102">
        <v>45292</v>
      </c>
      <c r="I536" s="101">
        <v>4.3899999999999997</v>
      </c>
      <c r="J536" s="108">
        <f t="shared" si="95"/>
        <v>4.3899999999999995E-2</v>
      </c>
      <c r="L536">
        <f t="shared" ref="L536:L538" si="126">TRUNC(YEAR(M536))</f>
        <v>2024</v>
      </c>
      <c r="M536" s="105">
        <v>45292</v>
      </c>
      <c r="N536" t="s">
        <v>71</v>
      </c>
      <c r="O536" s="111">
        <v>5.3376191238095248E-2</v>
      </c>
      <c r="P536" s="111">
        <v>5.4790476190476195E-2</v>
      </c>
      <c r="Q536" s="111">
        <v>5.725714233333333E-2</v>
      </c>
      <c r="R536" s="111">
        <v>5.5138095047619039E-2</v>
      </c>
      <c r="T536">
        <f t="shared" ref="T536:T538" si="127">TRUNC(YEAR(U536))</f>
        <v>2024</v>
      </c>
      <c r="U536" s="105">
        <v>45292</v>
      </c>
      <c r="V536" s="111">
        <v>4.8680952084915935E-2</v>
      </c>
      <c r="W536" s="111">
        <v>5.1285713619047615E-2</v>
      </c>
      <c r="X536" s="111">
        <v>5.3114286190476187E-2</v>
      </c>
      <c r="Y536" s="111">
        <v>5.6771427857142856E-2</v>
      </c>
      <c r="Z536" s="111">
        <v>5.3280953047619053E-2</v>
      </c>
      <c r="AC536" s="113">
        <f t="shared" ref="AC536:AC538" si="128">U536</f>
        <v>45292</v>
      </c>
      <c r="AD536" s="112">
        <f t="shared" ref="AD536:AD538" si="129">P536-D536</f>
        <v>1.2190476190476196E-2</v>
      </c>
      <c r="AE536" s="112">
        <f t="shared" ref="AE536:AE538" si="130">Q536-D536</f>
        <v>1.4657142333333331E-2</v>
      </c>
    </row>
    <row r="537" spans="1:31" x14ac:dyDescent="0.25">
      <c r="A537">
        <f t="shared" si="124"/>
        <v>2024</v>
      </c>
      <c r="B537" s="102">
        <v>45323</v>
      </c>
      <c r="C537" s="101">
        <v>4.38</v>
      </c>
      <c r="D537" s="108">
        <f t="shared" si="119"/>
        <v>4.3799999999999999E-2</v>
      </c>
      <c r="G537">
        <f t="shared" si="125"/>
        <v>2024</v>
      </c>
      <c r="H537" s="102">
        <v>45323</v>
      </c>
      <c r="I537" s="101">
        <v>4.49</v>
      </c>
      <c r="J537" s="108">
        <f t="shared" si="95"/>
        <v>4.4900000000000002E-2</v>
      </c>
      <c r="L537">
        <f t="shared" si="126"/>
        <v>2024</v>
      </c>
      <c r="M537" s="105">
        <v>45323</v>
      </c>
      <c r="N537" t="s">
        <v>71</v>
      </c>
      <c r="O537" s="111">
        <v>5.422500009999999E-2</v>
      </c>
      <c r="P537" s="111">
        <v>5.5644999600000002E-2</v>
      </c>
      <c r="Q537" s="111">
        <v>5.7929999850000004E-2</v>
      </c>
      <c r="R537" s="111">
        <v>5.5944999950000004E-2</v>
      </c>
      <c r="T537">
        <f t="shared" si="127"/>
        <v>2024</v>
      </c>
      <c r="U537" s="105">
        <v>45323</v>
      </c>
      <c r="V537" s="111">
        <v>5.0255000032484468E-2</v>
      </c>
      <c r="W537" s="111">
        <v>5.2520000200000014E-2</v>
      </c>
      <c r="X537" s="111">
        <v>5.4299999950000011E-2</v>
      </c>
      <c r="Y537" s="111">
        <v>5.7660000350000004E-2</v>
      </c>
      <c r="Z537" s="111">
        <v>5.4415000000000005E-2</v>
      </c>
      <c r="AC537" s="113">
        <f t="shared" si="128"/>
        <v>45323</v>
      </c>
      <c r="AD537" s="112">
        <f t="shared" si="129"/>
        <v>1.1844999600000003E-2</v>
      </c>
      <c r="AE537" s="112">
        <f t="shared" si="130"/>
        <v>1.4129999850000005E-2</v>
      </c>
    </row>
    <row r="538" spans="1:31" x14ac:dyDescent="0.25">
      <c r="A538">
        <f t="shared" si="124"/>
        <v>2024</v>
      </c>
      <c r="B538" s="102">
        <v>45352</v>
      </c>
      <c r="C538" s="101">
        <v>4.3600000000000003</v>
      </c>
      <c r="D538" s="108">
        <f t="shared" si="119"/>
        <v>4.36E-2</v>
      </c>
      <c r="G538">
        <f t="shared" si="125"/>
        <v>2024</v>
      </c>
      <c r="H538" s="102">
        <v>45352</v>
      </c>
      <c r="I538" s="101">
        <v>4.46</v>
      </c>
      <c r="J538" s="108">
        <f t="shared" si="95"/>
        <v>4.4600000000000001E-2</v>
      </c>
      <c r="L538">
        <f t="shared" si="126"/>
        <v>2024</v>
      </c>
      <c r="M538" s="105">
        <v>45352</v>
      </c>
      <c r="N538" t="s">
        <v>71</v>
      </c>
      <c r="O538" s="111">
        <v>5.4250000200000002E-2</v>
      </c>
      <c r="P538" s="111">
        <v>5.5509999599999992E-2</v>
      </c>
      <c r="Q538" s="111">
        <v>5.7850000450000008E-2</v>
      </c>
      <c r="R538" s="111">
        <v>5.5869999199999999E-2</v>
      </c>
      <c r="T538">
        <f t="shared" si="127"/>
        <v>2024</v>
      </c>
      <c r="U538" s="105">
        <v>45352</v>
      </c>
      <c r="V538" s="111">
        <v>5.0075001083314363E-2</v>
      </c>
      <c r="W538" s="111">
        <v>5.2580000250000015E-2</v>
      </c>
      <c r="X538" s="111">
        <v>5.4189999999999995E-2</v>
      </c>
      <c r="Y538" s="111">
        <v>5.7535000000000003E-2</v>
      </c>
      <c r="Z538" s="111">
        <v>5.43300003E-2</v>
      </c>
      <c r="AC538" s="113">
        <f t="shared" si="128"/>
        <v>45352</v>
      </c>
      <c r="AD538" s="112">
        <f t="shared" si="129"/>
        <v>1.1909999599999992E-2</v>
      </c>
      <c r="AE538" s="112">
        <f t="shared" si="130"/>
        <v>1.4250000450000008E-2</v>
      </c>
    </row>
    <row r="539" spans="1:31" x14ac:dyDescent="0.25">
      <c r="D539" s="108"/>
      <c r="J539" s="108"/>
      <c r="M539" s="105"/>
      <c r="O539" s="111"/>
      <c r="P539" s="111"/>
      <c r="Q539" s="111"/>
      <c r="R539" s="111"/>
      <c r="U539" s="105"/>
      <c r="V539" s="111"/>
      <c r="W539" s="111"/>
      <c r="X539" s="111"/>
      <c r="Y539" s="111"/>
      <c r="Z539" s="111"/>
      <c r="AC539" s="113"/>
      <c r="AD539" s="112"/>
      <c r="AE539" s="112"/>
    </row>
    <row r="540" spans="1:31" x14ac:dyDescent="0.25">
      <c r="O540" s="111"/>
      <c r="P540" s="111"/>
      <c r="Q540" s="111"/>
      <c r="R540" s="111"/>
      <c r="V540" s="111"/>
      <c r="W540" s="111"/>
      <c r="X540" s="111"/>
      <c r="Y540" s="111"/>
      <c r="Z540" s="111"/>
    </row>
    <row r="541" spans="1:31" x14ac:dyDescent="0.25">
      <c r="O541" s="111"/>
      <c r="P541" s="111"/>
      <c r="Q541" s="111"/>
      <c r="R541" s="111"/>
      <c r="V541" s="111"/>
      <c r="W541" s="111"/>
      <c r="X541" s="111"/>
      <c r="Y541" s="111"/>
      <c r="Z541" s="111"/>
    </row>
    <row r="542" spans="1:31" x14ac:dyDescent="0.25">
      <c r="O542" s="111"/>
      <c r="P542" s="111"/>
      <c r="Q542" s="111"/>
      <c r="R542" s="111"/>
      <c r="V542" s="111"/>
      <c r="W542" s="111"/>
      <c r="X542" s="111"/>
      <c r="Y542" s="111"/>
      <c r="Z542" s="111"/>
    </row>
    <row r="543" spans="1:31" x14ac:dyDescent="0.25">
      <c r="O543" s="111"/>
      <c r="P543" s="111"/>
      <c r="Q543" s="111"/>
      <c r="R543" s="111"/>
      <c r="V543" s="111"/>
      <c r="W543" s="111"/>
      <c r="X543" s="111"/>
      <c r="Y543" s="111"/>
      <c r="Z543" s="111"/>
    </row>
    <row r="544" spans="1:31" x14ac:dyDescent="0.25">
      <c r="O544" s="111"/>
      <c r="P544" s="111"/>
      <c r="Q544" s="111"/>
      <c r="R544" s="111"/>
      <c r="V544" s="111"/>
      <c r="W544" s="111"/>
      <c r="X544" s="111"/>
      <c r="Y544" s="111"/>
      <c r="Z544" s="111"/>
    </row>
    <row r="545" spans="15:18" x14ac:dyDescent="0.25">
      <c r="O545" s="111"/>
      <c r="P545" s="111"/>
      <c r="Q545" s="111"/>
      <c r="R545" s="111"/>
    </row>
    <row r="546" spans="15:18" x14ac:dyDescent="0.25">
      <c r="O546" s="111"/>
      <c r="P546" s="111"/>
      <c r="Q546" s="111"/>
      <c r="R546" s="111"/>
    </row>
    <row r="547" spans="15:18" x14ac:dyDescent="0.25">
      <c r="O547" s="111"/>
      <c r="P547" s="111"/>
      <c r="Q547" s="111"/>
      <c r="R547" s="111"/>
    </row>
    <row r="746" spans="2:9" customFormat="1" x14ac:dyDescent="0.25">
      <c r="B746" s="102"/>
      <c r="C746" s="101"/>
      <c r="H746" s="102"/>
      <c r="I746" s="101"/>
    </row>
    <row r="747" spans="2:9" customFormat="1" x14ac:dyDescent="0.25">
      <c r="B747" s="102"/>
      <c r="C747" s="101"/>
      <c r="H747" s="102"/>
      <c r="I747" s="101"/>
    </row>
    <row r="748" spans="2:9" customFormat="1" x14ac:dyDescent="0.25">
      <c r="B748" s="102"/>
      <c r="C748" s="101"/>
      <c r="H748" s="102"/>
      <c r="I748" s="101"/>
    </row>
    <row r="750" spans="2:9" customFormat="1" x14ac:dyDescent="0.25">
      <c r="B750" s="102"/>
      <c r="C750" s="101"/>
      <c r="H750" s="102"/>
      <c r="I750" s="101"/>
    </row>
    <row r="751" spans="2:9" customFormat="1" x14ac:dyDescent="0.25">
      <c r="B751" s="102"/>
      <c r="C751" s="101"/>
      <c r="H751" s="102"/>
      <c r="I751" s="101"/>
    </row>
    <row r="752" spans="2:9" customFormat="1" x14ac:dyDescent="0.25">
      <c r="B752" s="102"/>
      <c r="C752" s="101"/>
      <c r="H752" s="102"/>
      <c r="I752" s="101"/>
    </row>
    <row r="753" spans="2:9" customFormat="1" x14ac:dyDescent="0.25">
      <c r="B753" s="102"/>
      <c r="C753" s="101"/>
      <c r="H753" s="102"/>
      <c r="I753" s="101"/>
    </row>
    <row r="754" spans="2:9" customFormat="1" x14ac:dyDescent="0.25">
      <c r="B754" s="102"/>
      <c r="C754" s="101"/>
      <c r="H754" s="102"/>
      <c r="I754" s="101"/>
    </row>
    <row r="755" spans="2:9" customFormat="1" x14ac:dyDescent="0.25">
      <c r="B755" s="102"/>
      <c r="C755" s="101"/>
      <c r="H755" s="102"/>
      <c r="I755" s="101"/>
    </row>
    <row r="756" spans="2:9" customFormat="1" x14ac:dyDescent="0.25">
      <c r="B756" s="102"/>
      <c r="C756" s="101"/>
      <c r="H756" s="102"/>
      <c r="I756" s="101"/>
    </row>
    <row r="757" spans="2:9" customFormat="1" x14ac:dyDescent="0.25">
      <c r="B757" s="102"/>
      <c r="C757" s="101"/>
      <c r="H757" s="102"/>
      <c r="I757" s="101"/>
    </row>
    <row r="758" spans="2:9" customFormat="1" x14ac:dyDescent="0.25">
      <c r="B758" s="102"/>
      <c r="C758" s="101"/>
      <c r="H758" s="102"/>
      <c r="I758" s="101"/>
    </row>
    <row r="759" spans="2:9" customFormat="1" x14ac:dyDescent="0.25">
      <c r="B759" s="102"/>
      <c r="C759" s="101"/>
      <c r="H759" s="102"/>
      <c r="I759" s="101"/>
    </row>
    <row r="760" spans="2:9" customFormat="1" x14ac:dyDescent="0.25">
      <c r="B760" s="102"/>
      <c r="C760" s="101"/>
      <c r="H760" s="102"/>
      <c r="I760" s="101"/>
    </row>
    <row r="762" spans="2:9" customFormat="1" x14ac:dyDescent="0.25">
      <c r="B762" s="102"/>
      <c r="C762" s="101"/>
      <c r="H762" s="102"/>
      <c r="I762" s="101"/>
    </row>
    <row r="763" spans="2:9" customFormat="1" x14ac:dyDescent="0.25">
      <c r="B763" s="102"/>
      <c r="C763" s="101"/>
      <c r="H763" s="102"/>
      <c r="I763" s="101"/>
    </row>
    <row r="764" spans="2:9" customFormat="1" x14ac:dyDescent="0.25">
      <c r="B764" s="102"/>
      <c r="C764" s="101"/>
      <c r="H764" s="102"/>
      <c r="I764" s="101"/>
    </row>
    <row r="765" spans="2:9" customFormat="1" x14ac:dyDescent="0.25">
      <c r="B765" s="102"/>
      <c r="C765" s="101"/>
      <c r="H765" s="102"/>
      <c r="I765" s="101"/>
    </row>
    <row r="766" spans="2:9" customFormat="1" x14ac:dyDescent="0.25">
      <c r="B766" s="102"/>
      <c r="C766" s="101"/>
      <c r="H766" s="102"/>
      <c r="I766" s="101"/>
    </row>
    <row r="767" spans="2:9" customFormat="1" x14ac:dyDescent="0.25">
      <c r="B767" s="102"/>
      <c r="C767" s="101"/>
      <c r="H767" s="102"/>
      <c r="I767" s="101"/>
    </row>
    <row r="768" spans="2:9" customFormat="1" x14ac:dyDescent="0.25">
      <c r="B768" s="102"/>
      <c r="C768" s="101"/>
      <c r="H768" s="102"/>
      <c r="I768" s="101"/>
    </row>
    <row r="769" spans="2:9" customFormat="1" x14ac:dyDescent="0.25">
      <c r="B769" s="102"/>
      <c r="C769" s="101"/>
      <c r="H769" s="102"/>
      <c r="I769" s="101"/>
    </row>
    <row r="770" spans="2:9" customFormat="1" x14ac:dyDescent="0.25">
      <c r="B770" s="102"/>
      <c r="C770" s="101"/>
      <c r="H770" s="102"/>
      <c r="I770" s="101"/>
    </row>
    <row r="771" spans="2:9" customFormat="1" x14ac:dyDescent="0.25">
      <c r="B771" s="102"/>
      <c r="C771" s="101"/>
      <c r="H771" s="102"/>
      <c r="I771" s="101"/>
    </row>
    <row r="772" spans="2:9" customFormat="1" x14ac:dyDescent="0.25">
      <c r="B772" s="102"/>
      <c r="C772" s="101"/>
      <c r="H772" s="102"/>
      <c r="I772" s="101"/>
    </row>
  </sheetData>
  <hyperlinks>
    <hyperlink ref="B5" r:id="rId1"/>
    <hyperlink ref="H5" r:id="rId2"/>
  </hyperlinks>
  <printOptions headings="1"/>
  <pageMargins left="0.7" right="0.7" top="0.75" bottom="0.75" header="0.3" footer="0.3"/>
  <pageSetup scale="66" fitToWidth="2" pageOrder="overThenDown" orientation="landscape" r:id="rId3"/>
  <headerFooter>
    <oddHeader>&amp;R&amp;Z&amp;F - &amp;A
&amp;P/&amp;N</oddHeader>
    <oddFooter>&amp;R&amp;A</oddFooter>
  </headerFooter>
  <colBreaks count="2" manualBreakCount="2">
    <brk id="11" max="1048575" man="1"/>
    <brk id="22" min="451" max="460" man="1"/>
  </colBreaks>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N61"/>
  <sheetViews>
    <sheetView zoomScaleNormal="100" workbookViewId="0">
      <pane ySplit="3" topLeftCell="A28" activePane="bottomLeft" state="frozen"/>
      <selection activeCell="A11556" sqref="A11556:B11570"/>
      <selection pane="bottomLeft" activeCell="N50" sqref="N50"/>
    </sheetView>
  </sheetViews>
  <sheetFormatPr defaultRowHeight="13.8" x14ac:dyDescent="0.25"/>
  <cols>
    <col min="2" max="2" width="11.8984375" bestFit="1" customWidth="1"/>
    <col min="3" max="3" width="3.3984375" customWidth="1"/>
    <col min="4" max="4" width="10.8984375" customWidth="1"/>
    <col min="5" max="5" width="13.5" customWidth="1"/>
    <col min="6" max="6" width="2.19921875" customWidth="1"/>
    <col min="7" max="7" width="10.8984375" customWidth="1"/>
    <col min="8" max="8" width="13.5" customWidth="1"/>
    <col min="9" max="9" width="2.09765625" customWidth="1"/>
    <col min="10" max="10" width="11" customWidth="1"/>
    <col min="11" max="11" width="12.8984375" customWidth="1"/>
    <col min="12" max="12" width="2.19921875" customWidth="1"/>
    <col min="13" max="13" width="11" customWidth="1"/>
    <col min="14" max="14" width="12.8984375" customWidth="1"/>
  </cols>
  <sheetData>
    <row r="1" spans="1:14" x14ac:dyDescent="0.25">
      <c r="A1" s="138" t="s">
        <v>102</v>
      </c>
    </row>
    <row r="2" spans="1:14" x14ac:dyDescent="0.25">
      <c r="A2" s="298" t="s">
        <v>101</v>
      </c>
      <c r="B2" s="298"/>
      <c r="D2" s="298" t="s">
        <v>100</v>
      </c>
      <c r="E2" s="298"/>
      <c r="G2" s="298" t="s">
        <v>99</v>
      </c>
      <c r="H2" s="298"/>
      <c r="J2" s="298" t="s">
        <v>98</v>
      </c>
      <c r="K2" s="298"/>
      <c r="M2" s="298" t="s">
        <v>97</v>
      </c>
      <c r="N2" s="298"/>
    </row>
    <row r="3" spans="1:14" x14ac:dyDescent="0.25">
      <c r="A3" s="110" t="s">
        <v>96</v>
      </c>
      <c r="B3" s="110" t="s">
        <v>95</v>
      </c>
      <c r="D3" s="110" t="s">
        <v>96</v>
      </c>
      <c r="E3" s="110" t="s">
        <v>95</v>
      </c>
      <c r="G3" s="110" t="s">
        <v>96</v>
      </c>
      <c r="H3" s="110" t="s">
        <v>95</v>
      </c>
      <c r="J3" s="110" t="s">
        <v>96</v>
      </c>
      <c r="K3" s="110" t="s">
        <v>95</v>
      </c>
      <c r="M3" s="110" t="s">
        <v>96</v>
      </c>
      <c r="N3" s="110" t="s">
        <v>95</v>
      </c>
    </row>
    <row r="6" spans="1:14" x14ac:dyDescent="0.25">
      <c r="A6" s="116">
        <v>1980</v>
      </c>
      <c r="B6" s="89">
        <f>IF(OR(A6&lt;2002,A6&gt;2005),AVERAGEIF('Monthly Yields (WP)'!$A$8:$A$715,'Annual Yields (WP)'!A6,'Monthly Yields (WP)'!$D$8:$D$715),AVERAGEIF('Monthly Yields (WP)'!$G$8:$G$900,'Annual Yields (WP)'!A6,'Monthly Yields (WP)'!$J$8:$J$900))</f>
        <v>0.11298333333333332</v>
      </c>
      <c r="D6" s="116">
        <v>1980</v>
      </c>
      <c r="E6" s="89">
        <f>AVERAGEIF('Monthly Yields (WP)'!$T$8:$T$715,'Annual Yields (WP)'!D6,'Monthly Yields (WP)'!$V$8:$V$715)</f>
        <v>0.11938333333333333</v>
      </c>
      <c r="G6" s="116">
        <v>1980</v>
      </c>
      <c r="H6" s="89">
        <f>AVERAGEIF('Monthly Yields (WP)'!$T$8:$T$715,'Annual Yields (WP)'!D6,'Monthly Yields (WP)'!$Y$8:$Y$715)</f>
        <v>0.13668333333333335</v>
      </c>
      <c r="J6" s="116">
        <v>1980</v>
      </c>
      <c r="K6" s="137">
        <v>0.13339999999999999</v>
      </c>
      <c r="M6" s="116">
        <v>1980</v>
      </c>
      <c r="N6" s="137">
        <v>0.13950000000000001</v>
      </c>
    </row>
    <row r="7" spans="1:14" x14ac:dyDescent="0.25">
      <c r="A7" s="116">
        <v>1981</v>
      </c>
      <c r="B7" s="89">
        <f>IF(OR(A7&lt;2002,A7&gt;2005),AVERAGEIF('Monthly Yields (WP)'!$A$8:$A$715,'Annual Yields (WP)'!A7,'Monthly Yields (WP)'!$D$8:$D$715),AVERAGEIF('Monthly Yields (WP)'!$G$8:$G$900,'Annual Yields (WP)'!A7,'Monthly Yields (WP)'!$J$8:$J$900))</f>
        <v>0.13441666666666668</v>
      </c>
      <c r="D7" s="116">
        <v>1981</v>
      </c>
      <c r="E7" s="89">
        <f>AVERAGEIF('Monthly Yields (WP)'!$T$8:$T$715,'Annual Yields (WP)'!D7,'Monthly Yields (WP)'!$V$8:$V$715)</f>
        <v>0.14170833333333333</v>
      </c>
      <c r="G7" s="116">
        <v>1981</v>
      </c>
      <c r="H7" s="89">
        <f>AVERAGEIF('Monthly Yields (WP)'!$T$8:$T$715,'Annual Yields (WP)'!D7,'Monthly Yields (WP)'!$Y$8:$Y$715)</f>
        <v>0.16044166666666668</v>
      </c>
      <c r="J7" s="116">
        <v>1981</v>
      </c>
      <c r="K7" s="137">
        <v>0.1595</v>
      </c>
      <c r="M7" s="116">
        <v>1981</v>
      </c>
      <c r="N7" s="137">
        <v>0.16600000000000001</v>
      </c>
    </row>
    <row r="8" spans="1:14" x14ac:dyDescent="0.25">
      <c r="A8" s="116">
        <v>1982</v>
      </c>
      <c r="B8" s="89">
        <f>IF(OR(A8&lt;2002,A8&gt;2005),AVERAGEIF('Monthly Yields (WP)'!$A$8:$A$715,'Annual Yields (WP)'!A8,'Monthly Yields (WP)'!$D$8:$D$715),AVERAGEIF('Monthly Yields (WP)'!$G$8:$G$900,'Annual Yields (WP)'!A8,'Monthly Yields (WP)'!$J$8:$J$900))</f>
        <v>0.12761666666666663</v>
      </c>
      <c r="D8" s="116">
        <v>1982</v>
      </c>
      <c r="E8" s="89">
        <f>AVERAGEIF('Monthly Yields (WP)'!$T$8:$T$715,'Annual Yields (WP)'!D8,'Monthly Yields (WP)'!$V$8:$V$715)</f>
        <v>0.137875</v>
      </c>
      <c r="G8" s="116">
        <v>1982</v>
      </c>
      <c r="H8" s="89">
        <f>AVERAGEIF('Monthly Yields (WP)'!$T$8:$T$715,'Annual Yields (WP)'!D8,'Monthly Yields (WP)'!$Y$8:$Y$715)</f>
        <v>0.16113333333333332</v>
      </c>
      <c r="J8" s="116">
        <v>1982</v>
      </c>
      <c r="K8" s="137">
        <v>0.15859999999999999</v>
      </c>
      <c r="M8" s="116">
        <v>1982</v>
      </c>
      <c r="N8" s="137">
        <v>0.16450000000000001</v>
      </c>
    </row>
    <row r="9" spans="1:14" x14ac:dyDescent="0.25">
      <c r="A9" s="116">
        <v>1983</v>
      </c>
      <c r="B9" s="89">
        <f>IF(OR(A9&lt;2002,A9&gt;2005),AVERAGEIF('Monthly Yields (WP)'!$A$8:$A$715,'Annual Yields (WP)'!A9,'Monthly Yields (WP)'!$D$8:$D$715),AVERAGEIF('Monthly Yields (WP)'!$G$8:$G$900,'Annual Yields (WP)'!A9,'Monthly Yields (WP)'!$J$8:$J$900))</f>
        <v>0.1117833333333333</v>
      </c>
      <c r="D9" s="116">
        <v>1983</v>
      </c>
      <c r="E9" s="89">
        <f>AVERAGEIF('Monthly Yields (WP)'!$T$8:$T$715,'Annual Yields (WP)'!D9,'Monthly Yields (WP)'!$V$8:$V$715)</f>
        <v>0.12041666666666666</v>
      </c>
      <c r="G9" s="116">
        <v>1983</v>
      </c>
      <c r="H9" s="89">
        <f>AVERAGEIF('Monthly Yields (WP)'!$T$8:$T$715,'Annual Yields (WP)'!D9,'Monthly Yields (WP)'!$Y$8:$Y$715)</f>
        <v>0.13554166666666664</v>
      </c>
      <c r="J9" s="116">
        <v>1983</v>
      </c>
      <c r="K9" s="137">
        <v>0.1366</v>
      </c>
      <c r="M9" s="116">
        <v>1983</v>
      </c>
      <c r="N9" s="137">
        <v>0.14199999999999999</v>
      </c>
    </row>
    <row r="10" spans="1:14" x14ac:dyDescent="0.25">
      <c r="A10" s="116">
        <v>1984</v>
      </c>
      <c r="B10" s="89">
        <f>IF(OR(A10&lt;2002,A10&gt;2005),AVERAGEIF('Monthly Yields (WP)'!$A$8:$A$715,'Annual Yields (WP)'!A10,'Monthly Yields (WP)'!$D$8:$D$715),AVERAGEIF('Monthly Yields (WP)'!$G$8:$G$900,'Annual Yields (WP)'!A10,'Monthly Yields (WP)'!$J$8:$J$900))</f>
        <v>0.12391666666666666</v>
      </c>
      <c r="D10" s="116">
        <v>1984</v>
      </c>
      <c r="E10" s="89">
        <f>AVERAGEIF('Monthly Yields (WP)'!$T$8:$T$715,'Annual Yields (WP)'!D10,'Monthly Yields (WP)'!$V$8:$V$715)</f>
        <v>0.12709166666666669</v>
      </c>
      <c r="G10" s="116">
        <v>1984</v>
      </c>
      <c r="H10" s="89">
        <f>AVERAGEIF('Monthly Yields (WP)'!$T$8:$T$715,'Annual Yields (WP)'!D10,'Monthly Yields (WP)'!$Y$8:$Y$715)</f>
        <v>0.1419</v>
      </c>
      <c r="J10" s="116">
        <v>1984</v>
      </c>
      <c r="K10" s="137">
        <v>0.14030000000000001</v>
      </c>
      <c r="M10" s="116">
        <v>1984</v>
      </c>
      <c r="N10" s="137">
        <v>0.14530000000000001</v>
      </c>
    </row>
    <row r="11" spans="1:14" x14ac:dyDescent="0.25">
      <c r="A11" s="116">
        <v>1985</v>
      </c>
      <c r="B11" s="89">
        <f>IF(OR(A11&lt;2002,A11&gt;2005),AVERAGEIF('Monthly Yields (WP)'!$A$8:$A$715,'Annual Yields (WP)'!A11,'Monthly Yields (WP)'!$D$8:$D$715),AVERAGEIF('Monthly Yields (WP)'!$G$8:$G$900,'Annual Yields (WP)'!A11,'Monthly Yields (WP)'!$J$8:$J$900))</f>
        <v>0.10789166666666668</v>
      </c>
      <c r="D11" s="116">
        <v>1985</v>
      </c>
      <c r="E11" s="89">
        <f>AVERAGEIF('Monthly Yields (WP)'!$T$8:$T$715,'Annual Yields (WP)'!D11,'Monthly Yields (WP)'!$V$8:$V$715)</f>
        <v>0.11373333333333334</v>
      </c>
      <c r="G11" s="116">
        <v>1985</v>
      </c>
      <c r="H11" s="89">
        <f>AVERAGEIF('Monthly Yields (WP)'!$T$8:$T$715,'Annual Yields (WP)'!D11,'Monthly Yields (WP)'!$Y$8:$Y$715)</f>
        <v>0.12715000000000001</v>
      </c>
      <c r="J11" s="116">
        <v>1985</v>
      </c>
      <c r="K11" s="137">
        <v>0.12470000000000001</v>
      </c>
      <c r="M11" s="116">
        <v>1985</v>
      </c>
      <c r="N11" s="137">
        <v>0.12959999999999999</v>
      </c>
    </row>
    <row r="12" spans="1:14" x14ac:dyDescent="0.25">
      <c r="A12" s="116">
        <v>1986</v>
      </c>
      <c r="B12" s="89">
        <f>IF(OR(A12&lt;2002,A12&gt;2005),AVERAGEIF('Monthly Yields (WP)'!$A$8:$A$715,'Annual Yields (WP)'!A12,'Monthly Yields (WP)'!$D$8:$D$715),AVERAGEIF('Monthly Yields (WP)'!$G$8:$G$900,'Annual Yields (WP)'!A12,'Monthly Yields (WP)'!$J$8:$J$900))</f>
        <v>7.7983333333333335E-2</v>
      </c>
      <c r="D12" s="116">
        <v>1986</v>
      </c>
      <c r="E12" s="89">
        <f>AVERAGEIF('Monthly Yields (WP)'!$T$8:$T$715,'Annual Yields (WP)'!D12,'Monthly Yields (WP)'!$V$8:$V$715)</f>
        <v>9.0208333333333335E-2</v>
      </c>
      <c r="G12" s="116">
        <v>1986</v>
      </c>
      <c r="H12" s="89">
        <f>AVERAGEIF('Monthly Yields (WP)'!$T$8:$T$715,'Annual Yields (WP)'!D12,'Monthly Yields (WP)'!$Y$8:$Y$715)</f>
        <v>0.10390833333333331</v>
      </c>
      <c r="J12" s="116">
        <v>1986</v>
      </c>
      <c r="K12" s="137">
        <v>9.5799999999999996E-2</v>
      </c>
      <c r="M12" s="116">
        <v>1986</v>
      </c>
      <c r="N12" s="137">
        <v>0.1</v>
      </c>
    </row>
    <row r="13" spans="1:14" x14ac:dyDescent="0.25">
      <c r="A13" s="116">
        <v>1987</v>
      </c>
      <c r="B13" s="89">
        <f>IF(OR(A13&lt;2002,A13&gt;2005),AVERAGEIF('Monthly Yields (WP)'!$A$8:$A$715,'Annual Yields (WP)'!A13,'Monthly Yields (WP)'!$D$8:$D$715),AVERAGEIF('Monthly Yields (WP)'!$G$8:$G$900,'Annual Yields (WP)'!A13,'Monthly Yields (WP)'!$J$8:$J$900))</f>
        <v>8.5800000000000001E-2</v>
      </c>
      <c r="D13" s="116">
        <v>1987</v>
      </c>
      <c r="E13" s="89">
        <f>AVERAGEIF('Monthly Yields (WP)'!$T$8:$T$715,'Annual Yields (WP)'!D13,'Monthly Yields (WP)'!$V$8:$V$715)</f>
        <v>9.3758333333333332E-2</v>
      </c>
      <c r="G13" s="116">
        <v>1987</v>
      </c>
      <c r="H13" s="89">
        <f>AVERAGEIF('Monthly Yields (WP)'!$T$8:$T$715,'Annual Yields (WP)'!D13,'Monthly Yields (WP)'!$Y$8:$Y$715)</f>
        <v>0.10575833333333333</v>
      </c>
      <c r="J13" s="116">
        <v>1987</v>
      </c>
      <c r="K13" s="137">
        <v>0.10100000000000001</v>
      </c>
      <c r="M13" s="116">
        <v>1987</v>
      </c>
      <c r="N13" s="137">
        <v>0.1053</v>
      </c>
    </row>
    <row r="14" spans="1:14" x14ac:dyDescent="0.25">
      <c r="A14" s="116">
        <v>1988</v>
      </c>
      <c r="B14" s="89">
        <f>IF(OR(A14&lt;2002,A14&gt;2005),AVERAGEIF('Monthly Yields (WP)'!$A$8:$A$715,'Annual Yields (WP)'!A14,'Monthly Yields (WP)'!$D$8:$D$715),AVERAGEIF('Monthly Yields (WP)'!$G$8:$G$900,'Annual Yields (WP)'!A14,'Monthly Yields (WP)'!$J$8:$J$900))</f>
        <v>8.9591666666666681E-2</v>
      </c>
      <c r="D14" s="116">
        <v>1988</v>
      </c>
      <c r="E14" s="89">
        <f>AVERAGEIF('Monthly Yields (WP)'!$T$8:$T$715,'Annual Yields (WP)'!D14,'Monthly Yields (WP)'!$V$8:$V$715)</f>
        <v>9.7100000000000006E-2</v>
      </c>
      <c r="G14" s="116">
        <v>1988</v>
      </c>
      <c r="H14" s="89">
        <f>AVERAGEIF('Monthly Yields (WP)'!$T$8:$T$715,'Annual Yields (WP)'!D14,'Monthly Yields (WP)'!$Y$8:$Y$715)</f>
        <v>0.10830000000000001</v>
      </c>
      <c r="J14" s="116">
        <v>1988</v>
      </c>
      <c r="K14" s="137">
        <v>0.10489999999999999</v>
      </c>
      <c r="M14" s="116">
        <v>1988</v>
      </c>
      <c r="N14" s="137">
        <v>0.11</v>
      </c>
    </row>
    <row r="15" spans="1:14" x14ac:dyDescent="0.25">
      <c r="A15" s="116">
        <v>1989</v>
      </c>
      <c r="B15" s="89">
        <f>IF(OR(A15&lt;2002,A15&gt;2005),AVERAGEIF('Monthly Yields (WP)'!$A$8:$A$715,'Annual Yields (WP)'!A15,'Monthly Yields (WP)'!$D$8:$D$715),AVERAGEIF('Monthly Yields (WP)'!$G$8:$G$900,'Annual Yields (WP)'!A15,'Monthly Yields (WP)'!$J$8:$J$900))</f>
        <v>8.4491666666666645E-2</v>
      </c>
      <c r="D15" s="116">
        <v>1989</v>
      </c>
      <c r="E15" s="89">
        <f>AVERAGEIF('Monthly Yields (WP)'!$T$8:$T$715,'Annual Yields (WP)'!D15,'Monthly Yields (WP)'!$V$8:$V$715)</f>
        <v>9.2574999999999977E-2</v>
      </c>
      <c r="G15" s="116">
        <v>1989</v>
      </c>
      <c r="H15" s="89">
        <f>AVERAGEIF('Monthly Yields (WP)'!$T$8:$T$715,'Annual Yields (WP)'!D15,'Monthly Yields (WP)'!$Y$8:$Y$715)</f>
        <v>0.10177500000000002</v>
      </c>
      <c r="J15" s="116">
        <v>1989</v>
      </c>
      <c r="K15" s="137">
        <v>9.7699999999999995E-2</v>
      </c>
      <c r="M15" s="116">
        <v>1989</v>
      </c>
      <c r="N15" s="137">
        <v>9.9699999999999997E-2</v>
      </c>
    </row>
    <row r="16" spans="1:14" x14ac:dyDescent="0.25">
      <c r="A16" s="116">
        <v>1990</v>
      </c>
      <c r="B16" s="89">
        <f>IF(OR(A16&lt;2002,A16&gt;2005),AVERAGEIF('Monthly Yields (WP)'!$A$8:$A$715,'Annual Yields (WP)'!A16,'Monthly Yields (WP)'!$D$8:$D$715),AVERAGEIF('Monthly Yields (WP)'!$G$8:$G$900,'Annual Yields (WP)'!A16,'Monthly Yields (WP)'!$J$8:$J$900))</f>
        <v>8.6083333333333331E-2</v>
      </c>
      <c r="D16" s="116">
        <v>1990</v>
      </c>
      <c r="E16" s="89">
        <f>AVERAGEIF('Monthly Yields (WP)'!$T$8:$T$715,'Annual Yields (WP)'!D16,'Monthly Yields (WP)'!$V$8:$V$715)</f>
        <v>9.321666666666667E-2</v>
      </c>
      <c r="G16" s="116">
        <v>1990</v>
      </c>
      <c r="H16" s="89">
        <f>AVERAGEIF('Monthly Yields (WP)'!$T$8:$T$715,'Annual Yields (WP)'!D16,'Monthly Yields (WP)'!$Y$8:$Y$715)</f>
        <v>0.10355000000000002</v>
      </c>
      <c r="J16" s="116">
        <v>1990</v>
      </c>
      <c r="K16" s="137">
        <v>9.8599999999999993E-2</v>
      </c>
      <c r="M16" s="116">
        <v>1990</v>
      </c>
      <c r="N16" s="137">
        <v>0.10059999999999999</v>
      </c>
    </row>
    <row r="17" spans="1:14" x14ac:dyDescent="0.25">
      <c r="A17" s="116">
        <v>1991</v>
      </c>
      <c r="B17" s="89">
        <f>IF(OR(A17&lt;2002,A17&gt;2005),AVERAGEIF('Monthly Yields (WP)'!$A$8:$A$715,'Annual Yields (WP)'!A17,'Monthly Yields (WP)'!$D$8:$D$715),AVERAGEIF('Monthly Yields (WP)'!$G$8:$G$900,'Annual Yields (WP)'!A17,'Monthly Yields (WP)'!$J$8:$J$900))</f>
        <v>8.1358333333333324E-2</v>
      </c>
      <c r="D17" s="116">
        <v>1991</v>
      </c>
      <c r="E17" s="89">
        <f>AVERAGEIF('Monthly Yields (WP)'!$T$8:$T$715,'Annual Yields (WP)'!D17,'Monthly Yields (WP)'!$V$8:$V$715)</f>
        <v>8.7691666666666668E-2</v>
      </c>
      <c r="G17" s="116">
        <v>1991</v>
      </c>
      <c r="H17" s="89">
        <f>AVERAGEIF('Monthly Yields (WP)'!$T$8:$T$715,'Annual Yields (WP)'!D17,'Monthly Yields (WP)'!$Y$8:$Y$715)</f>
        <v>9.8016666666666655E-2</v>
      </c>
      <c r="J17" s="116">
        <v>1991</v>
      </c>
      <c r="K17" s="137">
        <v>9.3600000000000003E-2</v>
      </c>
      <c r="M17" s="116">
        <v>1991</v>
      </c>
      <c r="N17" s="137">
        <v>9.5500000000000002E-2</v>
      </c>
    </row>
    <row r="18" spans="1:14" x14ac:dyDescent="0.25">
      <c r="A18" s="116">
        <v>1992</v>
      </c>
      <c r="B18" s="89">
        <f>IF(OR(A18&lt;2002,A18&gt;2005),AVERAGEIF('Monthly Yields (WP)'!$A$8:$A$715,'Annual Yields (WP)'!A18,'Monthly Yields (WP)'!$D$8:$D$715),AVERAGEIF('Monthly Yields (WP)'!$G$8:$G$900,'Annual Yields (WP)'!A18,'Monthly Yields (WP)'!$J$8:$J$900))</f>
        <v>7.6666666666666661E-2</v>
      </c>
      <c r="D18" s="116">
        <v>1992</v>
      </c>
      <c r="E18" s="89">
        <f>AVERAGEIF('Monthly Yields (WP)'!$T$8:$T$715,'Annual Yields (WP)'!D18,'Monthly Yields (WP)'!$V$8:$V$715)</f>
        <v>8.1399999999999986E-2</v>
      </c>
      <c r="G18" s="116">
        <v>1992</v>
      </c>
      <c r="H18" s="89">
        <f>AVERAGEIF('Monthly Yields (WP)'!$T$8:$T$715,'Annual Yields (WP)'!D18,'Monthly Yields (WP)'!$Y$8:$Y$715)</f>
        <v>8.9766666666666675E-2</v>
      </c>
      <c r="J18" s="116">
        <v>1992</v>
      </c>
      <c r="K18" s="137">
        <v>8.6900000000000005E-2</v>
      </c>
      <c r="M18" s="116">
        <v>1992</v>
      </c>
      <c r="N18" s="137">
        <v>8.8599999999999998E-2</v>
      </c>
    </row>
    <row r="19" spans="1:14" x14ac:dyDescent="0.25">
      <c r="A19" s="116">
        <v>1993</v>
      </c>
      <c r="B19" s="89">
        <f>IF(OR(A19&lt;2002,A19&gt;2005),AVERAGEIF('Monthly Yields (WP)'!$A$8:$A$715,'Annual Yields (WP)'!A19,'Monthly Yields (WP)'!$D$8:$D$715),AVERAGEIF('Monthly Yields (WP)'!$G$8:$G$900,'Annual Yields (WP)'!A19,'Monthly Yields (WP)'!$J$8:$J$900))</f>
        <v>6.5983333333333324E-2</v>
      </c>
      <c r="D19" s="116">
        <v>1993</v>
      </c>
      <c r="E19" s="89">
        <f>AVERAGEIF('Monthly Yields (WP)'!$T$8:$T$715,'Annual Yields (WP)'!D19,'Monthly Yields (WP)'!$V$8:$V$715)</f>
        <v>7.2191666666666668E-2</v>
      </c>
      <c r="G19" s="116">
        <v>1993</v>
      </c>
      <c r="H19" s="89">
        <f>AVERAGEIF('Monthly Yields (WP)'!$T$8:$T$715,'Annual Yields (WP)'!D19,'Monthly Yields (WP)'!$Y$8:$Y$715)</f>
        <v>7.9299999999999995E-2</v>
      </c>
      <c r="J19" s="116">
        <v>1993</v>
      </c>
      <c r="K19" s="137">
        <v>7.5899999999999995E-2</v>
      </c>
      <c r="M19" s="116">
        <v>1993</v>
      </c>
      <c r="N19" s="137">
        <v>7.9100000000000004E-2</v>
      </c>
    </row>
    <row r="20" spans="1:14" x14ac:dyDescent="0.25">
      <c r="A20" s="116">
        <v>1994</v>
      </c>
      <c r="B20" s="89">
        <f>IF(OR(A20&lt;2002,A20&gt;2005),AVERAGEIF('Monthly Yields (WP)'!$A$8:$A$715,'Annual Yields (WP)'!A20,'Monthly Yields (WP)'!$D$8:$D$715),AVERAGEIF('Monthly Yields (WP)'!$G$8:$G$900,'Annual Yields (WP)'!A20,'Monthly Yields (WP)'!$J$8:$J$900))</f>
        <v>7.3700000000000002E-2</v>
      </c>
      <c r="D20" s="116">
        <v>1994</v>
      </c>
      <c r="E20" s="89">
        <f>AVERAGEIF('Monthly Yields (WP)'!$T$8:$T$715,'Annual Yields (WP)'!D20,'Monthly Yields (WP)'!$V$8:$V$715)</f>
        <v>7.9625000000000001E-2</v>
      </c>
      <c r="G20" s="116">
        <v>1994</v>
      </c>
      <c r="H20" s="89">
        <f>AVERAGEIF('Monthly Yields (WP)'!$T$8:$T$715,'Annual Yields (WP)'!D20,'Monthly Yields (WP)'!$Y$8:$Y$715)</f>
        <v>8.6224999999999996E-2</v>
      </c>
      <c r="J20" s="116">
        <v>1994</v>
      </c>
      <c r="K20" s="137">
        <v>8.3099999999999993E-2</v>
      </c>
      <c r="M20" s="116">
        <v>1994</v>
      </c>
      <c r="N20" s="137">
        <v>8.6300000000000002E-2</v>
      </c>
    </row>
    <row r="21" spans="1:14" x14ac:dyDescent="0.25">
      <c r="A21" s="116">
        <v>1995</v>
      </c>
      <c r="B21" s="89">
        <f>IF(OR(A21&lt;2002,A21&gt;2005),AVERAGEIF('Monthly Yields (WP)'!$A$8:$A$715,'Annual Yields (WP)'!A21,'Monthly Yields (WP)'!$D$8:$D$715),AVERAGEIF('Monthly Yields (WP)'!$G$8:$G$900,'Annual Yields (WP)'!A21,'Monthly Yields (WP)'!$J$8:$J$900))</f>
        <v>6.8841666666666676E-2</v>
      </c>
      <c r="D21" s="116">
        <v>1995</v>
      </c>
      <c r="E21" s="89">
        <f>AVERAGEIF('Monthly Yields (WP)'!$T$8:$T$715,'Annual Yields (WP)'!D21,'Monthly Yields (WP)'!$V$8:$V$715)</f>
        <v>7.5900000000000009E-2</v>
      </c>
      <c r="G21" s="116">
        <v>1995</v>
      </c>
      <c r="H21" s="89">
        <f>AVERAGEIF('Monthly Yields (WP)'!$T$8:$T$715,'Annual Yields (WP)'!D21,'Monthly Yields (WP)'!$Y$8:$Y$715)</f>
        <v>8.2008333333333322E-2</v>
      </c>
      <c r="J21" s="116">
        <v>1995</v>
      </c>
      <c r="K21" s="137">
        <v>7.8899999999999998E-2</v>
      </c>
      <c r="M21" s="116">
        <v>1995</v>
      </c>
      <c r="N21" s="137">
        <v>8.2900000000000001E-2</v>
      </c>
    </row>
    <row r="22" spans="1:14" x14ac:dyDescent="0.25">
      <c r="A22" s="116">
        <v>1996</v>
      </c>
      <c r="B22" s="89">
        <f>IF(OR(A22&lt;2002,A22&gt;2005),AVERAGEIF('Monthly Yields (WP)'!$A$8:$A$715,'Annual Yields (WP)'!A22,'Monthly Yields (WP)'!$D$8:$D$715),AVERAGEIF('Monthly Yields (WP)'!$G$8:$G$900,'Annual Yields (WP)'!A22,'Monthly Yields (WP)'!$J$8:$J$900))</f>
        <v>6.700833333333335E-2</v>
      </c>
      <c r="D22" s="116">
        <v>1996</v>
      </c>
      <c r="E22" s="89">
        <f>AVERAGEIF('Monthly Yields (WP)'!$T$8:$T$715,'Annual Yields (WP)'!D22,'Monthly Yields (WP)'!$V$8:$V$715)</f>
        <v>7.3699999999999988E-2</v>
      </c>
      <c r="G22" s="116">
        <v>1996</v>
      </c>
      <c r="H22" s="89">
        <f>AVERAGEIF('Monthly Yields (WP)'!$T$8:$T$715,'Annual Yields (WP)'!D22,'Monthly Yields (WP)'!$Y$8:$Y$715)</f>
        <v>8.0541666666666664E-2</v>
      </c>
      <c r="J22" s="116">
        <v>1996</v>
      </c>
      <c r="K22" s="137">
        <v>7.7499999999999999E-2</v>
      </c>
      <c r="M22" s="116">
        <v>1996</v>
      </c>
      <c r="N22" s="137">
        <v>8.1699999999999995E-2</v>
      </c>
    </row>
    <row r="23" spans="1:14" x14ac:dyDescent="0.25">
      <c r="A23" s="116">
        <v>1997</v>
      </c>
      <c r="B23" s="89">
        <f>IF(OR(A23&lt;2002,A23&gt;2005),AVERAGEIF('Monthly Yields (WP)'!$A$8:$A$715,'Annual Yields (WP)'!A23,'Monthly Yields (WP)'!$D$8:$D$715),AVERAGEIF('Monthly Yields (WP)'!$G$8:$G$900,'Annual Yields (WP)'!A23,'Monthly Yields (WP)'!$J$8:$J$900))</f>
        <v>6.6058333333333344E-2</v>
      </c>
      <c r="D23" s="116">
        <v>1997</v>
      </c>
      <c r="E23" s="89">
        <f>AVERAGEIF('Monthly Yields (WP)'!$T$8:$T$715,'Annual Yields (WP)'!D23,'Monthly Yields (WP)'!$V$8:$V$715)</f>
        <v>7.2616666666666677E-2</v>
      </c>
      <c r="G23" s="116">
        <v>1997</v>
      </c>
      <c r="H23" s="89">
        <f>AVERAGEIF('Monthly Yields (WP)'!$T$8:$T$715,'Annual Yields (WP)'!D23,'Monthly Yields (WP)'!$Y$8:$Y$715)</f>
        <v>7.8625E-2</v>
      </c>
      <c r="J23" s="116">
        <v>1997</v>
      </c>
      <c r="K23" s="137">
        <v>7.5999999999999998E-2</v>
      </c>
      <c r="M23" s="116">
        <v>1997</v>
      </c>
      <c r="N23" s="137">
        <v>7.9500000000000001E-2</v>
      </c>
    </row>
    <row r="24" spans="1:14" x14ac:dyDescent="0.25">
      <c r="A24" s="116">
        <v>1998</v>
      </c>
      <c r="B24" s="89">
        <f>IF(OR(A24&lt;2002,A24&gt;2005),AVERAGEIF('Monthly Yields (WP)'!$A$8:$A$715,'Annual Yields (WP)'!A24,'Monthly Yields (WP)'!$D$8:$D$715),AVERAGEIF('Monthly Yields (WP)'!$G$8:$G$900,'Annual Yields (WP)'!A24,'Monthly Yields (WP)'!$J$8:$J$900))</f>
        <v>5.5783333333333331E-2</v>
      </c>
      <c r="D24" s="116">
        <v>1998</v>
      </c>
      <c r="E24" s="89">
        <f>AVERAGEIF('Monthly Yields (WP)'!$T$8:$T$715,'Annual Yields (WP)'!D24,'Monthly Yields (WP)'!$V$8:$V$715)</f>
        <v>6.5316666666666676E-2</v>
      </c>
      <c r="G24" s="116">
        <v>1998</v>
      </c>
      <c r="H24" s="89">
        <f>AVERAGEIF('Monthly Yields (WP)'!$T$8:$T$715,'Annual Yields (WP)'!D24,'Monthly Yields (WP)'!$Y$8:$Y$715)</f>
        <v>7.2208333333333333E-2</v>
      </c>
      <c r="J24" s="116">
        <v>1998</v>
      </c>
      <c r="K24" s="137">
        <v>7.0400000000000004E-2</v>
      </c>
      <c r="M24" s="116">
        <v>1998</v>
      </c>
      <c r="N24" s="137">
        <v>7.2599999999999998E-2</v>
      </c>
    </row>
    <row r="25" spans="1:14" x14ac:dyDescent="0.25">
      <c r="A25" s="116">
        <v>1999</v>
      </c>
      <c r="B25" s="89">
        <f>IF(OR(A25&lt;2002,A25&gt;2005),AVERAGEIF('Monthly Yields (WP)'!$A$8:$A$715,'Annual Yields (WP)'!A25,'Monthly Yields (WP)'!$D$8:$D$715),AVERAGEIF('Monthly Yields (WP)'!$G$8:$G$900,'Annual Yields (WP)'!A25,'Monthly Yields (WP)'!$J$8:$J$900))</f>
        <v>5.8658333333333333E-2</v>
      </c>
      <c r="D25" s="116">
        <v>1999</v>
      </c>
      <c r="E25" s="89">
        <f>AVERAGEIF('Monthly Yields (WP)'!$T$8:$T$715,'Annual Yields (WP)'!D25,'Monthly Yields (WP)'!$V$8:$V$715)</f>
        <v>7.0416666666666669E-2</v>
      </c>
      <c r="G25" s="116">
        <v>1999</v>
      </c>
      <c r="H25" s="89">
        <f>AVERAGEIF('Monthly Yields (WP)'!$T$8:$T$715,'Annual Yields (WP)'!D25,'Monthly Yields (WP)'!$Y$8:$Y$715)</f>
        <v>7.8708333333333325E-2</v>
      </c>
      <c r="J25" s="116">
        <v>1999</v>
      </c>
      <c r="K25" s="137">
        <v>7.6200000000000004E-2</v>
      </c>
      <c r="M25" s="116">
        <v>1999</v>
      </c>
      <c r="N25" s="137">
        <v>7.8799999999999995E-2</v>
      </c>
    </row>
    <row r="26" spans="1:14" x14ac:dyDescent="0.25">
      <c r="A26" s="116">
        <v>2000</v>
      </c>
      <c r="B26" s="89">
        <f>IF(OR(A26&lt;2002,A26&gt;2005),AVERAGEIF('Monthly Yields (WP)'!$A$8:$A$715,'Annual Yields (WP)'!A26,'Monthly Yields (WP)'!$D$8:$D$715),AVERAGEIF('Monthly Yields (WP)'!$G$8:$G$900,'Annual Yields (WP)'!A26,'Monthly Yields (WP)'!$J$8:$J$900))</f>
        <v>5.9425000000000006E-2</v>
      </c>
      <c r="D26" s="116">
        <v>2000</v>
      </c>
      <c r="E26" s="89">
        <f>AVERAGEIF('Monthly Yields (WP)'!$T$8:$T$715,'Annual Yields (WP)'!D26,'Monthly Yields (WP)'!$V$8:$V$715)</f>
        <v>7.6225000000000001E-2</v>
      </c>
      <c r="G26" s="116">
        <v>2000</v>
      </c>
      <c r="H26" s="89">
        <f>AVERAGEIF('Monthly Yields (WP)'!$T$8:$T$715,'Annual Yields (WP)'!D26,'Monthly Yields (WP)'!$Y$8:$Y$715)</f>
        <v>8.364166666666667E-2</v>
      </c>
      <c r="J26" s="116">
        <v>2000</v>
      </c>
      <c r="K26" s="137">
        <v>8.2441666666666663E-2</v>
      </c>
      <c r="M26" s="116">
        <v>2000</v>
      </c>
      <c r="N26" s="137">
        <v>8.3591666666666647E-2</v>
      </c>
    </row>
    <row r="27" spans="1:14" x14ac:dyDescent="0.25">
      <c r="A27" s="116">
        <v>2001</v>
      </c>
      <c r="B27" s="89">
        <f>IF(OR(A27&lt;2002,A27&gt;2005),AVERAGEIF('Monthly Yields (WP)'!$A$8:$A$715,'Annual Yields (WP)'!A27,'Monthly Yields (WP)'!$D$8:$D$715),AVERAGEIF('Monthly Yields (WP)'!$G$8:$G$900,'Annual Yields (WP)'!A27,'Monthly Yields (WP)'!$J$8:$J$900))</f>
        <v>5.4933333333333334E-2</v>
      </c>
      <c r="D27" s="116">
        <v>2001</v>
      </c>
      <c r="E27" s="89">
        <f>AVERAGEIF('Monthly Yields (WP)'!$T$8:$T$715,'Annual Yields (WP)'!D27,'Monthly Yields (WP)'!$V$8:$V$715)</f>
        <v>7.0825000000000013E-2</v>
      </c>
      <c r="G27" s="116">
        <v>2001</v>
      </c>
      <c r="H27" s="89">
        <f>AVERAGEIF('Monthly Yields (WP)'!$T$8:$T$715,'Annual Yields (WP)'!D27,'Monthly Yields (WP)'!$Y$8:$Y$715)</f>
        <v>7.9475000000000004E-2</v>
      </c>
      <c r="J27" s="116">
        <v>2001</v>
      </c>
      <c r="K27" s="89">
        <f ca="1">AVERAGEIF('Monthly Yields (WP)'!$L$8:$S$715,'Annual Yields (WP)'!J27,'Monthly Yields (WP)'!$P$8:$P$715)</f>
        <v>7.7625E-2</v>
      </c>
      <c r="M27" s="116">
        <v>2001</v>
      </c>
      <c r="N27" s="89">
        <f>AVERAGEIF('Monthly Yields (WP)'!$L$8:$L$715,'Annual Yields (WP)'!M27,'Monthly Yields (WP)'!$Q$8:$Q$715)</f>
        <v>8.0283333333333345E-2</v>
      </c>
    </row>
    <row r="28" spans="1:14" x14ac:dyDescent="0.25">
      <c r="A28" s="116">
        <v>2002</v>
      </c>
      <c r="B28" s="136">
        <f>IF(OR(A28&lt;2002,A28&gt;2005),AVERAGEIF('Monthly Yields (WP)'!$A$8:$A$715,'Annual Yields (WP)'!A28,'Monthly Yields (WP)'!$D$8:$D$715),AVERAGEIF('Monthly Yields (WP)'!$G$8:$G$900,'Annual Yields (WP)'!A28,'Monthly Yields (WP)'!$J$8:$J$900))</f>
        <v>5.4300000000000008E-2</v>
      </c>
      <c r="D28" s="116">
        <v>2002</v>
      </c>
      <c r="E28" s="89">
        <f>AVERAGEIF('Monthly Yields (WP)'!$T$8:$T$715,'Annual Yields (WP)'!D28,'Monthly Yields (WP)'!$V$8:$V$715)</f>
        <v>6.4916666666666678E-2</v>
      </c>
      <c r="G28" s="116">
        <v>2002</v>
      </c>
      <c r="H28" s="89">
        <f>AVERAGEIF('Monthly Yields (WP)'!$T$8:$T$715,'Annual Yields (WP)'!D28,'Monthly Yields (WP)'!$Y$8:$Y$715)</f>
        <v>7.8016666666666665E-2</v>
      </c>
      <c r="J28" s="116">
        <v>2002</v>
      </c>
      <c r="K28" s="89">
        <f ca="1">AVERAGEIF('Monthly Yields (WP)'!$L$8:$S$715,'Annual Yields (WP)'!J28,'Monthly Yields (WP)'!$P$8:$P$715)</f>
        <v>7.3724999999999999E-2</v>
      </c>
      <c r="M28" s="116">
        <v>2002</v>
      </c>
      <c r="N28" s="89">
        <f>AVERAGEIF('Monthly Yields (WP)'!$L$8:$L$715,'Annual Yields (WP)'!M28,'Monthly Yields (WP)'!$Q$8:$Q$715)</f>
        <v>8.0233333333333337E-2</v>
      </c>
    </row>
    <row r="29" spans="1:14" x14ac:dyDescent="0.25">
      <c r="A29" s="116">
        <v>2003</v>
      </c>
      <c r="B29" s="136">
        <f>IF(OR(A29&lt;2002,A29&gt;2005),AVERAGEIF('Monthly Yields (WP)'!$A$8:$A$715,'Annual Yields (WP)'!A29,'Monthly Yields (WP)'!$D$8:$D$715),AVERAGEIF('Monthly Yields (WP)'!$G$8:$G$900,'Annual Yields (WP)'!A29,'Monthly Yields (WP)'!$J$8:$J$900))</f>
        <v>4.9575000000000001E-2</v>
      </c>
      <c r="D29" s="116">
        <v>2003</v>
      </c>
      <c r="E29" s="89">
        <f>AVERAGEIF('Monthly Yields (WP)'!$T$8:$T$715,'Annual Yields (WP)'!D29,'Monthly Yields (WP)'!$V$8:$V$715)</f>
        <v>5.6666666666666671E-2</v>
      </c>
      <c r="G29" s="116">
        <v>2003</v>
      </c>
      <c r="H29" s="89">
        <f>AVERAGEIF('Monthly Yields (WP)'!$T$8:$T$715,'Annual Yields (WP)'!D29,'Monthly Yields (WP)'!$Y$8:$Y$715)</f>
        <v>6.7658333333333334E-2</v>
      </c>
      <c r="J29" s="116">
        <v>2003</v>
      </c>
      <c r="K29" s="89">
        <f ca="1">AVERAGEIF('Monthly Yields (WP)'!$L$8:$S$715,'Annual Yields (WP)'!J29,'Monthly Yields (WP)'!$P$8:$P$715)</f>
        <v>6.580833333333333E-2</v>
      </c>
      <c r="M29" s="116">
        <v>2003</v>
      </c>
      <c r="N29" s="89">
        <f>AVERAGEIF('Monthly Yields (WP)'!$L$8:$L$715,'Annual Yields (WP)'!M29,'Monthly Yields (WP)'!$Q$8:$Q$715)</f>
        <v>6.8425E-2</v>
      </c>
    </row>
    <row r="30" spans="1:14" x14ac:dyDescent="0.25">
      <c r="A30" s="116">
        <v>2004</v>
      </c>
      <c r="B30" s="136">
        <f>IF(OR(A30&lt;2002,A30&gt;2005),AVERAGEIF('Monthly Yields (WP)'!$A$8:$A$715,'Annual Yields (WP)'!A30,'Monthly Yields (WP)'!$D$8:$D$715),AVERAGEIF('Monthly Yields (WP)'!$G$8:$G$900,'Annual Yields (WP)'!A30,'Monthly Yields (WP)'!$J$8:$J$900))</f>
        <v>5.046666666666666E-2</v>
      </c>
      <c r="D30" s="116">
        <v>2004</v>
      </c>
      <c r="E30" s="89">
        <f>AVERAGEIF('Monthly Yields (WP)'!$T$8:$T$715,'Annual Yields (WP)'!D30,'Monthly Yields (WP)'!$V$8:$V$715)</f>
        <v>5.6283333333333331E-2</v>
      </c>
      <c r="G30" s="116">
        <v>2004</v>
      </c>
      <c r="H30" s="89">
        <f>AVERAGEIF('Monthly Yields (WP)'!$T$8:$T$715,'Annual Yields (WP)'!D30,'Monthly Yields (WP)'!$Y$8:$Y$715)</f>
        <v>6.3933333333333328E-2</v>
      </c>
      <c r="J30" s="116">
        <v>2004</v>
      </c>
      <c r="K30" s="89">
        <f ca="1">AVERAGEIF('Monthly Yields (WP)'!$L$8:$S$715,'Annual Yields (WP)'!J30,'Monthly Yields (WP)'!$P$8:$P$715)</f>
        <v>6.1599999999999995E-2</v>
      </c>
      <c r="M30" s="116">
        <v>2004</v>
      </c>
      <c r="N30" s="89">
        <f>AVERAGEIF('Monthly Yields (WP)'!$L$8:$L$715,'Annual Yields (WP)'!M30,'Monthly Yields (WP)'!$Q$8:$Q$715)</f>
        <v>6.3949999999999993E-2</v>
      </c>
    </row>
    <row r="31" spans="1:14" x14ac:dyDescent="0.25">
      <c r="A31" s="116">
        <v>2005</v>
      </c>
      <c r="B31" s="136">
        <f>IF(OR(A31&lt;2002,A31&gt;2005),AVERAGEIF('Monthly Yields (WP)'!$A$8:$A$715,'Annual Yields (WP)'!A31,'Monthly Yields (WP)'!$D$8:$D$715),AVERAGEIF('Monthly Yields (WP)'!$G$8:$G$900,'Annual Yields (WP)'!A31,'Monthly Yields (WP)'!$J$8:$J$900))</f>
        <v>4.6458333333333331E-2</v>
      </c>
      <c r="D31" s="116">
        <v>2005</v>
      </c>
      <c r="E31" s="89">
        <f>AVERAGEIF('Monthly Yields (WP)'!$T$8:$T$715,'Annual Yields (WP)'!D31,'Monthly Yields (WP)'!$V$8:$V$715)</f>
        <v>5.2350000000000001E-2</v>
      </c>
      <c r="G31" s="116">
        <v>2005</v>
      </c>
      <c r="H31" s="89">
        <f>AVERAGEIF('Monthly Yields (WP)'!$T$8:$T$715,'Annual Yields (WP)'!D31,'Monthly Yields (WP)'!$Y$8:$Y$715)</f>
        <v>6.064166666666667E-2</v>
      </c>
      <c r="J31" s="116">
        <v>2005</v>
      </c>
      <c r="K31" s="89">
        <f ca="1">AVERAGEIF('Monthly Yields (WP)'!$L$8:$S$715,'Annual Yields (WP)'!J31,'Monthly Yields (WP)'!$P$8:$P$715)</f>
        <v>5.6491666666666662E-2</v>
      </c>
      <c r="M31" s="116">
        <v>2005</v>
      </c>
      <c r="N31" s="89">
        <f>AVERAGEIF('Monthly Yields (WP)'!$L$8:$L$715,'Annual Yields (WP)'!M31,'Monthly Yields (WP)'!$Q$8:$Q$715)</f>
        <v>5.9249999999999997E-2</v>
      </c>
    </row>
    <row r="32" spans="1:14" x14ac:dyDescent="0.25">
      <c r="A32" s="116">
        <v>2006</v>
      </c>
      <c r="B32" s="89">
        <f>IF(OR(A32&lt;2002,A32&gt;2005),AVERAGEIF('Monthly Yields (WP)'!$A$8:$A$715,'Annual Yields (WP)'!A32,'Monthly Yields (WP)'!$D$8:$D$715),AVERAGEIF('Monthly Yields (WP)'!$G$8:$G$900,'Annual Yields (WP)'!A32,'Monthly Yields (WP)'!$J$8:$J$900))</f>
        <v>4.873333333333333E-2</v>
      </c>
      <c r="D32" s="116">
        <v>2006</v>
      </c>
      <c r="E32" s="89">
        <f>AVERAGEIF('Monthly Yields (WP)'!$T$8:$T$715,'Annual Yields (WP)'!D32,'Monthly Yields (WP)'!$V$8:$V$715)</f>
        <v>5.5875000000000008E-2</v>
      </c>
      <c r="G32" s="116">
        <v>2006</v>
      </c>
      <c r="H32" s="89">
        <f>AVERAGEIF('Monthly Yields (WP)'!$T$8:$T$715,'Annual Yields (WP)'!D32,'Monthly Yields (WP)'!$Y$8:$Y$715)</f>
        <v>6.4791666666666678E-2</v>
      </c>
      <c r="J32" s="116">
        <v>2006</v>
      </c>
      <c r="K32" s="89">
        <f ca="1">AVERAGEIF('Monthly Yields (WP)'!$L$8:$S$715,'Annual Yields (WP)'!J32,'Monthly Yields (WP)'!$P$8:$P$715)</f>
        <v>6.0683333333333332E-2</v>
      </c>
      <c r="M32" s="116">
        <v>2006</v>
      </c>
      <c r="N32" s="89">
        <f>AVERAGEIF('Monthly Yields (WP)'!$L$8:$L$715,'Annual Yields (WP)'!M32,'Monthly Yields (WP)'!$Q$8:$Q$715)</f>
        <v>6.3166666666666663E-2</v>
      </c>
    </row>
    <row r="33" spans="1:14" x14ac:dyDescent="0.25">
      <c r="A33" s="116">
        <v>2007</v>
      </c>
      <c r="B33" s="89">
        <f>IF(OR(A33&lt;2002,A33&gt;2005),AVERAGEIF('Monthly Yields (WP)'!$A$8:$A$715,'Annual Yields (WP)'!A33,'Monthly Yields (WP)'!$D$8:$D$715),AVERAGEIF('Monthly Yields (WP)'!$G$8:$G$900,'Annual Yields (WP)'!A33,'Monthly Yields (WP)'!$J$8:$J$900))</f>
        <v>4.8341666666666672E-2</v>
      </c>
      <c r="D33" s="116">
        <v>2007</v>
      </c>
      <c r="E33" s="89">
        <f>AVERAGEIF('Monthly Yields (WP)'!$T$8:$T$715,'Annual Yields (WP)'!D33,'Monthly Yields (WP)'!$V$8:$V$715)</f>
        <v>5.5558333333333342E-2</v>
      </c>
      <c r="G33" s="116">
        <v>2007</v>
      </c>
      <c r="H33" s="89">
        <f>AVERAGEIF('Monthly Yields (WP)'!$T$8:$T$715,'Annual Yields (WP)'!D33,'Monthly Yields (WP)'!$Y$8:$Y$715)</f>
        <v>6.4825000000000008E-2</v>
      </c>
      <c r="J33" s="116">
        <v>2007</v>
      </c>
      <c r="K33" s="89">
        <f ca="1">AVERAGEIF('Monthly Yields (WP)'!$L$8:$S$715,'Annual Yields (WP)'!J33,'Monthly Yields (WP)'!$P$8:$P$715)</f>
        <v>6.0733333333333334E-2</v>
      </c>
      <c r="M33" s="116">
        <v>2007</v>
      </c>
      <c r="N33" s="89">
        <f>AVERAGEIF('Monthly Yields (WP)'!$L$8:$L$715,'Annual Yields (WP)'!M33,'Monthly Yields (WP)'!$Q$8:$Q$715)</f>
        <v>6.3300000000000009E-2</v>
      </c>
    </row>
    <row r="34" spans="1:14" x14ac:dyDescent="0.25">
      <c r="A34" s="116">
        <v>2008</v>
      </c>
      <c r="B34" s="89">
        <f>IF(OR(A34&lt;2002,A34&gt;2005),AVERAGEIF('Monthly Yields (WP)'!$A$8:$A$715,'Annual Yields (WP)'!A34,'Monthly Yields (WP)'!$D$8:$D$715),AVERAGEIF('Monthly Yields (WP)'!$G$8:$G$900,'Annual Yields (WP)'!A34,'Monthly Yields (WP)'!$J$8:$J$900))</f>
        <v>4.2791666666666665E-2</v>
      </c>
      <c r="D34" s="116">
        <v>2008</v>
      </c>
      <c r="E34" s="89">
        <f>AVERAGEIF('Monthly Yields (WP)'!$T$8:$T$715,'Annual Yields (WP)'!D34,'Monthly Yields (WP)'!$V$8:$V$715)</f>
        <v>5.6316666666666675E-2</v>
      </c>
      <c r="G34" s="116">
        <v>2008</v>
      </c>
      <c r="H34" s="89">
        <f>AVERAGEIF('Monthly Yields (WP)'!$T$8:$T$715,'Annual Yields (WP)'!D34,'Monthly Yields (WP)'!$Y$8:$Y$715)</f>
        <v>7.4466666666666681E-2</v>
      </c>
      <c r="J34" s="116">
        <v>2008</v>
      </c>
      <c r="K34" s="89">
        <f ca="1">AVERAGEIF('Monthly Yields (WP)'!$L$8:$S$715,'Annual Yields (WP)'!J34,'Monthly Yields (WP)'!$P$8:$P$715)</f>
        <v>6.5283333333333332E-2</v>
      </c>
      <c r="M34" s="116">
        <v>2008</v>
      </c>
      <c r="N34" s="89">
        <f>AVERAGEIF('Monthly Yields (WP)'!$L$8:$L$715,'Annual Yields (WP)'!M34,'Monthly Yields (WP)'!$Q$8:$Q$715)</f>
        <v>7.2458333333333333E-2</v>
      </c>
    </row>
    <row r="35" spans="1:14" x14ac:dyDescent="0.25">
      <c r="A35" s="116">
        <v>2009</v>
      </c>
      <c r="B35" s="89">
        <f>IF(OR(A35&lt;2002,A35&gt;2005),AVERAGEIF('Monthly Yields (WP)'!$A$8:$A$715,'Annual Yields (WP)'!A35,'Monthly Yields (WP)'!$D$8:$D$715),AVERAGEIF('Monthly Yields (WP)'!$G$8:$G$900,'Annual Yields (WP)'!A35,'Monthly Yields (WP)'!$J$8:$J$900))</f>
        <v>4.0691666666666668E-2</v>
      </c>
      <c r="D35" s="116">
        <v>2009</v>
      </c>
      <c r="E35" s="89">
        <f>AVERAGEIF('Monthly Yields (WP)'!$T$8:$T$715,'Annual Yields (WP)'!D35,'Monthly Yields (WP)'!$V$8:$V$715)</f>
        <v>5.3133333333333331E-2</v>
      </c>
      <c r="G35" s="116">
        <v>2009</v>
      </c>
      <c r="H35" s="89">
        <f>AVERAGEIF('Monthly Yields (WP)'!$T$8:$T$715,'Annual Yields (WP)'!D35,'Monthly Yields (WP)'!$Y$8:$Y$715)</f>
        <v>7.2958333333333333E-2</v>
      </c>
      <c r="J35" s="116">
        <v>2009</v>
      </c>
      <c r="K35" s="89">
        <f ca="1">AVERAGEIF('Monthly Yields (WP)'!$L$8:$S$715,'Annual Yields (WP)'!J35,'Monthly Yields (WP)'!$P$8:$P$715)</f>
        <v>6.0391666666666656E-2</v>
      </c>
      <c r="M35" s="116">
        <v>2009</v>
      </c>
      <c r="N35" s="89">
        <f>AVERAGEIF('Monthly Yields (WP)'!$L$8:$L$715,'Annual Yields (WP)'!M35,'Monthly Yields (WP)'!$Q$8:$Q$715)</f>
        <v>7.0550000000000002E-2</v>
      </c>
    </row>
    <row r="36" spans="1:14" x14ac:dyDescent="0.25">
      <c r="A36" s="116">
        <v>2010</v>
      </c>
      <c r="B36" s="89">
        <f>IF(OR(A36&lt;2002,A36&gt;2005),AVERAGEIF('Monthly Yields (WP)'!$A$8:$A$715,'Annual Yields (WP)'!A36,'Monthly Yields (WP)'!$D$8:$D$715),AVERAGEIF('Monthly Yields (WP)'!$G$8:$G$900,'Annual Yields (WP)'!A36,'Monthly Yields (WP)'!$J$8:$J$900))</f>
        <v>4.2508333333333335E-2</v>
      </c>
      <c r="D36" s="116">
        <v>2010</v>
      </c>
      <c r="E36" s="89">
        <f ca="1">AVERAGEIF('Monthly Yields (WP)'!$T$8:$T$715,'Annual Yields (WP)'!D36,'Monthly Yields (WP)'!$V$8:$V$715)</f>
        <v>4.9486141886579203E-2</v>
      </c>
      <c r="G36" s="116">
        <v>2010</v>
      </c>
      <c r="H36" s="89">
        <f ca="1">AVERAGEIF('Monthly Yields (WP)'!$T$8:$T$715,'Annual Yields (WP)'!D36,'Monthly Yields (WP)'!$Y$8:$Y$715)</f>
        <v>6.0422650928792565E-2</v>
      </c>
      <c r="J36" s="116">
        <v>2010</v>
      </c>
      <c r="K36" s="89">
        <f ca="1">AVERAGEIF('Monthly Yields (WP)'!$L$8:$S$715,'Annual Yields (WP)'!J36,'Monthly Yields (WP)'!$P$8:$P$715)</f>
        <v>5.4688919787213131E-2</v>
      </c>
      <c r="M36" s="116">
        <v>2010</v>
      </c>
      <c r="N36" s="89">
        <f ca="1">AVERAGEIF('Monthly Yields (WP)'!$L$8:$L$715,'Annual Yields (WP)'!M36,'Monthly Yields (WP)'!$Q$8:$Q$715)</f>
        <v>5.9645065912329841E-2</v>
      </c>
    </row>
    <row r="37" spans="1:14" x14ac:dyDescent="0.25">
      <c r="A37" s="116">
        <v>2011</v>
      </c>
      <c r="B37" s="89">
        <f>IF(OR(A37&lt;2002,A37&gt;2005),AVERAGEIF('Monthly Yields (WP)'!$A$8:$A$715,'Annual Yields (WP)'!A37,'Monthly Yields (WP)'!$D$8:$D$715),AVERAGEIF('Monthly Yields (WP)'!$G$8:$G$900,'Annual Yields (WP)'!A37,'Monthly Yields (WP)'!$J$8:$J$900))</f>
        <v>3.9108333333333335E-2</v>
      </c>
      <c r="D37" s="116">
        <v>2011</v>
      </c>
      <c r="E37" s="89">
        <f ca="1">AVERAGEIF('Monthly Yields (WP)'!$T$8:$T$715,'Annual Yields (WP)'!D37,'Monthly Yields (WP)'!$V$8:$V$715)</f>
        <v>4.6399211789152482E-2</v>
      </c>
      <c r="G37" s="116">
        <v>2011</v>
      </c>
      <c r="H37" s="89">
        <f ca="1">AVERAGEIF('Monthly Yields (WP)'!$T$8:$T$715,'Annual Yields (WP)'!D37,'Monthly Yields (WP)'!$Y$8:$Y$715)</f>
        <v>5.6664149059954531E-2</v>
      </c>
      <c r="J37" s="116">
        <v>2011</v>
      </c>
      <c r="K37" s="89">
        <f ca="1">AVERAGEIF('Monthly Yields (WP)'!$L$8:$S$715,'Annual Yields (WP)'!J37,'Monthly Yields (WP)'!$P$8:$P$715)</f>
        <v>5.0390073932477887E-2</v>
      </c>
      <c r="M37" s="116">
        <v>2011</v>
      </c>
      <c r="N37" s="89">
        <f ca="1">AVERAGEIF('Monthly Yields (WP)'!$L$8:$L$715,'Annual Yields (WP)'!M37,'Monthly Yields (WP)'!$Q$8:$Q$715)</f>
        <v>5.5661813972092772E-2</v>
      </c>
    </row>
    <row r="38" spans="1:14" x14ac:dyDescent="0.25">
      <c r="A38" s="116">
        <v>2012</v>
      </c>
      <c r="B38" s="89">
        <f>IF(OR(A38&lt;2002,A38&gt;2005),AVERAGEIF('Monthly Yields (WP)'!$A$8:$A$715,'Annual Yields (WP)'!A38,'Monthly Yields (WP)'!$D$8:$D$715),AVERAGEIF('Monthly Yields (WP)'!$G$8:$G$900,'Annual Yields (WP)'!A38,'Monthly Yields (WP)'!$J$8:$J$900))</f>
        <v>2.9208333333333333E-2</v>
      </c>
      <c r="D38" s="116">
        <v>2012</v>
      </c>
      <c r="E38" s="89">
        <f ca="1">AVERAGEIF('Monthly Yields (WP)'!$T$8:$T$715,'Annual Yields (WP)'!D38,'Monthly Yields (WP)'!$V$8:$V$715)</f>
        <v>3.6731737227054556E-2</v>
      </c>
      <c r="G38" s="116">
        <v>2012</v>
      </c>
      <c r="H38" s="89">
        <f ca="1">AVERAGEIF('Monthly Yields (WP)'!$T$8:$T$715,'Annual Yields (WP)'!D38,'Monthly Yields (WP)'!$Y$8:$Y$715)</f>
        <v>4.9376048782085936E-2</v>
      </c>
      <c r="J38" s="116">
        <v>2012</v>
      </c>
      <c r="K38" s="89">
        <f ca="1">AVERAGEIF('Monthly Yields (WP)'!$L$8:$S$715,'Annual Yields (WP)'!J38,'Monthly Yields (WP)'!$P$8:$P$715)</f>
        <v>4.1308564221010043E-2</v>
      </c>
      <c r="M38" s="116">
        <v>2012</v>
      </c>
      <c r="N38" s="89">
        <f ca="1">AVERAGEIF('Monthly Yields (WP)'!$L$8:$L$715,'Annual Yields (WP)'!M38,'Monthly Yields (WP)'!$Q$8:$Q$715)</f>
        <v>4.8256893848182547E-2</v>
      </c>
    </row>
    <row r="39" spans="1:14" x14ac:dyDescent="0.25">
      <c r="A39" s="116">
        <v>2013</v>
      </c>
      <c r="B39" s="89">
        <f>IF(OR(A39&lt;2002,A39&gt;2005),AVERAGEIF('Monthly Yields (WP)'!$A$8:$A$715,'Annual Yields (WP)'!A39,'Monthly Yields (WP)'!$D$8:$D$715),AVERAGEIF('Monthly Yields (WP)'!$G$8:$G$900,'Annual Yields (WP)'!A39,'Monthly Yields (WP)'!$J$8:$J$900))</f>
        <v>3.4483333333333331E-2</v>
      </c>
      <c r="D39" s="116">
        <v>2013</v>
      </c>
      <c r="E39" s="89">
        <f ca="1">AVERAGEIF('Monthly Yields (WP)'!$T$8:$T$715,'Annual Yields (WP)'!D39,'Monthly Yields (WP)'!$V$8:$V$715)</f>
        <v>4.2353457172342616E-2</v>
      </c>
      <c r="G39" s="116">
        <v>2013</v>
      </c>
      <c r="H39" s="89">
        <f ca="1">AVERAGEIF('Monthly Yields (WP)'!$T$8:$T$715,'Annual Yields (WP)'!D39,'Monthly Yields (WP)'!$Y$8:$Y$715)</f>
        <v>5.1015290565987158E-2</v>
      </c>
      <c r="J39" s="116">
        <v>2013</v>
      </c>
      <c r="K39" s="89">
        <f ca="1">AVERAGEIF('Monthly Yields (WP)'!$L$8:$S$715,'Annual Yields (WP)'!J39,'Monthly Yields (WP)'!$P$8:$P$715)</f>
        <v>4.4759707479483019E-2</v>
      </c>
      <c r="M39" s="116">
        <v>2013</v>
      </c>
      <c r="N39" s="89">
        <f ca="1">AVERAGEIF('Monthly Yields (WP)'!$L$8:$L$715,'Annual Yields (WP)'!M39,'Monthly Yields (WP)'!$Q$8:$Q$715)</f>
        <v>4.9821343577303334E-2</v>
      </c>
    </row>
    <row r="40" spans="1:14" x14ac:dyDescent="0.25">
      <c r="A40" s="116">
        <v>2014</v>
      </c>
      <c r="B40" s="89">
        <f>IF(OR(A40&lt;2002,A40&gt;2005),AVERAGEIF('Monthly Yields (WP)'!$A$8:$A$715,'Annual Yields (WP)'!A40,'Monthly Yields (WP)'!$D$8:$D$715),AVERAGEIF('Monthly Yields (WP)'!$G$8:$G$900,'Annual Yields (WP)'!A40,'Monthly Yields (WP)'!$J$8:$J$900))</f>
        <v>3.3399999999999999E-2</v>
      </c>
      <c r="D40" s="116">
        <v>2014</v>
      </c>
      <c r="E40" s="89">
        <f ca="1">AVERAGEIF('Monthly Yields (WP)'!$T$8:$T$715,'Annual Yields (WP)'!D40,'Monthly Yields (WP)'!$V$8:$V$715)</f>
        <v>4.1623565805109931E-2</v>
      </c>
      <c r="G40" s="116">
        <v>2014</v>
      </c>
      <c r="H40" s="89">
        <f ca="1">AVERAGEIF('Monthly Yields (WP)'!$T$8:$T$715,'Annual Yields (WP)'!D40,'Monthly Yields (WP)'!$Y$8:$Y$715)</f>
        <v>4.8554684166595939E-2</v>
      </c>
      <c r="J40" s="116">
        <v>2014</v>
      </c>
      <c r="K40" s="89">
        <f ca="1">AVERAGEIF('Monthly Yields (WP)'!$L$8:$S$715,'Annual Yields (WP)'!J40,'Monthly Yields (WP)'!$P$8:$P$715)</f>
        <v>4.2774094021446961E-2</v>
      </c>
      <c r="M40" s="116">
        <v>2014</v>
      </c>
      <c r="N40" s="89">
        <f ca="1">AVERAGEIF('Monthly Yields (WP)'!$L$8:$L$715,'Annual Yields (WP)'!M40,'Monthly Yields (WP)'!$Q$8:$Q$715)</f>
        <v>4.7983787029963504E-2</v>
      </c>
    </row>
    <row r="41" spans="1:14" x14ac:dyDescent="0.25">
      <c r="A41" s="116">
        <v>2015</v>
      </c>
      <c r="B41" s="89">
        <f>IF(OR(A41&lt;2002,A41&gt;2005),AVERAGEIF('Monthly Yields (WP)'!$A$8:$A$715,'Annual Yields (WP)'!A41,'Monthly Yields (WP)'!$D$8:$D$715),AVERAGEIF('Monthly Yields (WP)'!$G$8:$G$900,'Annual Yields (WP)'!A41,'Monthly Yields (WP)'!$J$8:$J$900))</f>
        <v>2.8408333333333331E-2</v>
      </c>
      <c r="D41" s="116">
        <v>2015</v>
      </c>
      <c r="E41" s="89">
        <f ca="1">AVERAGEIF('Monthly Yields (WP)'!$T$8:$T$715,'Annual Yields (WP)'!D41,'Monthly Yields (WP)'!$V$8:$V$715)</f>
        <v>3.8865561979443554E-2</v>
      </c>
      <c r="G41" s="116">
        <v>2015</v>
      </c>
      <c r="H41" s="89">
        <f ca="1">AVERAGEIF('Monthly Yields (WP)'!$T$8:$T$715,'Annual Yields (WP)'!D41,'Monthly Yields (WP)'!$Y$8:$Y$715)</f>
        <v>4.9983818036252244E-2</v>
      </c>
      <c r="J41" s="116">
        <v>2015</v>
      </c>
      <c r="K41" s="89">
        <f ca="1">AVERAGEIF('Monthly Yields (WP)'!$L$8:$S$715,'Annual Yields (WP)'!J41,'Monthly Yields (WP)'!$P$8:$P$715)</f>
        <v>4.1153967589428117E-2</v>
      </c>
      <c r="M41" s="116">
        <v>2015</v>
      </c>
      <c r="N41" s="89">
        <f ca="1">AVERAGEIF('Monthly Yields (WP)'!$L$8:$L$715,'Annual Yields (WP)'!M41,'Monthly Yields (WP)'!$Q$8:$Q$715)</f>
        <v>5.0280741690083786E-2</v>
      </c>
    </row>
    <row r="42" spans="1:14" x14ac:dyDescent="0.25">
      <c r="A42" s="116">
        <v>2016</v>
      </c>
      <c r="B42" s="89">
        <f>IF(OR(A42&lt;2002,A42&gt;2005),AVERAGEIF('Monthly Yields (WP)'!$A$8:$A$715,'Annual Yields (WP)'!A42,'Monthly Yields (WP)'!$D$8:$D$715),AVERAGEIF('Monthly Yields (WP)'!$G$8:$G$900,'Annual Yields (WP)'!A42,'Monthly Yields (WP)'!$J$8:$J$900))</f>
        <v>2.5975000000000002E-2</v>
      </c>
      <c r="D42" s="116">
        <v>2016</v>
      </c>
      <c r="E42" s="89">
        <f ca="1">AVERAGEIF('Monthly Yields (WP)'!$T$8:$T$715,'Annual Yields (WP)'!D42,'Monthly Yields (WP)'!$V$8:$V$715)</f>
        <v>3.6641758732305067E-2</v>
      </c>
      <c r="G42" s="116">
        <v>2016</v>
      </c>
      <c r="H42" s="89">
        <f ca="1">AVERAGEIF('Monthly Yields (WP)'!$T$8:$T$715,'Annual Yields (WP)'!D42,'Monthly Yields (WP)'!$Y$8:$Y$715)</f>
        <v>4.7145330800651163E-2</v>
      </c>
      <c r="J42" s="116">
        <f>TRUNC(2016)</f>
        <v>2016</v>
      </c>
      <c r="K42" s="89">
        <f ca="1">AVERAGEIF('Monthly Yields (WP)'!$L$8:$S$715,'Annual Yields (WP)'!J42,'Monthly Yields (WP)'!$P$8:$P$715)</f>
        <v>3.930199127182251E-2</v>
      </c>
      <c r="M42" s="116">
        <v>2016</v>
      </c>
      <c r="N42" s="89">
        <f ca="1">AVERAGEIF('Monthly Yields (WP)'!$L$8:$L$715,'Annual Yields (WP)'!M42,'Monthly Yields (WP)'!$Q$8:$Q$715)</f>
        <v>4.6746381356058131E-2</v>
      </c>
    </row>
    <row r="43" spans="1:14" x14ac:dyDescent="0.25">
      <c r="A43" s="116">
        <v>2017</v>
      </c>
      <c r="B43" s="89">
        <f>IF(OR(A43&lt;2002,A43&gt;2005),AVERAGEIF('Monthly Yields (WP)'!$A$8:$A$715,'Annual Yields (WP)'!A43,'Monthly Yields (WP)'!$D$8:$D$715),AVERAGEIF('Monthly Yields (WP)'!$G$8:$G$900,'Annual Yields (WP)'!A43,'Monthly Yields (WP)'!$J$8:$J$900))</f>
        <v>2.895E-2</v>
      </c>
      <c r="D43" s="116">
        <v>2017</v>
      </c>
      <c r="E43" s="89">
        <f ca="1">AVERAGEIF('Monthly Yields (WP)'!$T$8:$T$715,'Annual Yields (WP)'!D43,'Monthly Yields (WP)'!$V$8:$V$715)</f>
        <v>3.7433348242146877E-2</v>
      </c>
      <c r="G43" s="116">
        <v>2017</v>
      </c>
      <c r="H43" s="89">
        <f ca="1">AVERAGEIF('Monthly Yields (WP)'!$T$8:$T$715,'Annual Yields (WP)'!D43,'Monthly Yields (WP)'!$Y$8:$Y$715)</f>
        <v>4.4401927744261847E-2</v>
      </c>
      <c r="J43" s="116">
        <v>2017</v>
      </c>
      <c r="K43" s="89">
        <f ca="1">AVERAGEIF('Monthly Yields (WP)'!$L$8:$S$715,'Annual Yields (WP)'!J43,'Monthly Yields (WP)'!$P$8:$P$715)</f>
        <v>3.9987543339574223E-2</v>
      </c>
      <c r="M43" s="116">
        <v>2017</v>
      </c>
      <c r="N43" s="89">
        <f ca="1">AVERAGEIF('Monthly Yields (WP)'!$L$8:$L$715,'Annual Yields (WP)'!M43,'Monthly Yields (WP)'!$Q$8:$Q$715)</f>
        <v>4.3774266867762292E-2</v>
      </c>
    </row>
    <row r="44" spans="1:14" x14ac:dyDescent="0.25">
      <c r="A44" s="116">
        <v>2018</v>
      </c>
      <c r="B44" s="89">
        <f>IF(OR(A44&lt;2002,A44&gt;2005),AVERAGEIF('Monthly Yields (WP)'!$A$8:$A$715,'Annual Yields (WP)'!A44,'Monthly Yields (WP)'!$D$8:$D$715),AVERAGEIF('Monthly Yields (WP)'!$G$8:$G$900,'Annual Yields (WP)'!A44,'Monthly Yields (WP)'!$J$8:$J$900))</f>
        <v>3.1124999999999996E-2</v>
      </c>
      <c r="D44" s="116">
        <v>2018</v>
      </c>
      <c r="E44" s="89">
        <f>AVERAGEIF('Monthly Yields (WP)'!$T$8:$T$715,'Annual Yields (WP)'!D44,'Monthly Yields (WP)'!$V$8:$V$715)</f>
        <v>3.9306879790054858E-2</v>
      </c>
      <c r="G44" s="116">
        <v>2018</v>
      </c>
      <c r="H44" s="89">
        <f>AVERAGEIF('Monthly Yields (WP)'!$T$8:$T$715,'Annual Yields (WP)'!D44,'Monthly Yields (WP)'!$Y$8:$Y$715)</f>
        <v>4.7979894016166896E-2</v>
      </c>
      <c r="J44" s="116">
        <v>2018</v>
      </c>
      <c r="K44" s="89">
        <f ca="1">AVERAGEIF('Monthly Yields (WP)'!$L$8:$S$715,'Annual Yields (WP)'!J44,'Monthly Yields (WP)'!$P$8:$P$715)</f>
        <v>4.2502293815071278E-2</v>
      </c>
      <c r="M44" s="116">
        <v>2018</v>
      </c>
      <c r="N44" s="89">
        <f>AVERAGEIF('Monthly Yields (WP)'!$L$8:$L$715,'Annual Yields (WP)'!M44,'Monthly Yields (WP)'!$Q$8:$Q$715)</f>
        <v>4.6687507594744437E-2</v>
      </c>
    </row>
    <row r="45" spans="1:14" x14ac:dyDescent="0.25">
      <c r="A45" s="116">
        <v>2019</v>
      </c>
      <c r="B45" s="89">
        <f>IF(OR(A45&lt;2002,A45&gt;2005),AVERAGEIF('Monthly Yields (WP)'!$A$8:$A$715,'Annual Yields (WP)'!A45,'Monthly Yields (WP)'!$D$8:$D$715),AVERAGEIF('Monthly Yields (WP)'!$G$8:$G$900,'Annual Yields (WP)'!A45,'Monthly Yields (WP)'!$J$8:$J$900))</f>
        <v>2.5825000000000001E-2</v>
      </c>
      <c r="D45" s="116">
        <v>2019</v>
      </c>
      <c r="E45" s="89">
        <f>AVERAGEIF('Monthly Yields (WP)'!$T$8:$T$715,'Annual Yields (WP)'!D45,'Monthly Yields (WP)'!$V$8:$V$715)</f>
        <v>3.3884118345105192E-2</v>
      </c>
      <c r="G45" s="116">
        <v>2019</v>
      </c>
      <c r="H45" s="89">
        <f>AVERAGEIF('Monthly Yields (WP)'!$T$8:$T$715,'Annual Yields (WP)'!D45,'Monthly Yields (WP)'!$Y$8:$Y$715)</f>
        <v>4.3755731468823576E-2</v>
      </c>
      <c r="J45" s="116">
        <v>2019</v>
      </c>
      <c r="K45" s="89">
        <f ca="1">AVERAGEIF('Monthly Yields (WP)'!$L$8:$S$715,'Annual Yields (WP)'!J45,'Monthly Yields (WP)'!$P$8:$P$715)</f>
        <v>3.7674047524113317E-2</v>
      </c>
      <c r="M45" s="116">
        <v>2019</v>
      </c>
      <c r="N45" s="89">
        <f>AVERAGEIF('Monthly Yields (WP)'!$L$8:$L$715,'Annual Yields (WP)'!M45,'Monthly Yields (WP)'!$Q$8:$Q$715)</f>
        <v>4.19426790461001E-2</v>
      </c>
    </row>
    <row r="46" spans="1:14" x14ac:dyDescent="0.25">
      <c r="A46" s="116">
        <v>2020</v>
      </c>
      <c r="B46" s="89">
        <f>IF(OR(A46&lt;2002,A46&gt;2005),AVERAGEIF('Monthly Yields (WP)'!$A$8:$A$715,'Annual Yields (WP)'!A46,'Monthly Yields (WP)'!$D$8:$D$715),AVERAGEIF('Monthly Yields (WP)'!$G$8:$G$900,'Annual Yields (WP)'!A46,'Monthly Yields (WP)'!$J$8:$J$900))</f>
        <v>1.5616666666666662E-2</v>
      </c>
      <c r="D46" s="116">
        <v>2020</v>
      </c>
      <c r="E46" s="89">
        <f>AVERAGEIF('Monthly Yields (WP)'!$T$8:$T$715,'Annual Yields (WP)'!D46,'Monthly Yields (WP)'!$V$8:$V$715)</f>
        <v>2.5260057387787652E-2</v>
      </c>
      <c r="G46" s="116">
        <v>2020</v>
      </c>
      <c r="H46" s="89">
        <f>AVERAGEIF('Monthly Yields (WP)'!$T$8:$T$715,'Annual Yields (WP)'!D46,'Monthly Yields (WP)'!$Y$8:$Y$715)</f>
        <v>3.6584937865497075E-2</v>
      </c>
      <c r="J46" s="116">
        <v>2020</v>
      </c>
      <c r="K46" s="89">
        <f ca="1">AVERAGEIF('Monthly Yields (WP)'!$L$8:$S$715,'Annual Yields (WP)'!J46,'Monthly Yields (WP)'!$P$8:$P$715)</f>
        <v>3.0525263490164798E-2</v>
      </c>
      <c r="M46" s="116">
        <v>2020</v>
      </c>
      <c r="N46" s="89">
        <f>AVERAGEIF('Monthly Yields (WP)'!$L$8:$L$715,'Annual Yields (WP)'!M46,'Monthly Yields (WP)'!$Q$8:$Q$715)</f>
        <v>3.4351067393863441E-2</v>
      </c>
    </row>
    <row r="47" spans="1:14" x14ac:dyDescent="0.25">
      <c r="A47" s="116">
        <v>2021</v>
      </c>
      <c r="B47" s="89">
        <f>IF(OR(A47&lt;2002,A47&gt;2005),AVERAGEIF('Monthly Yields (WP)'!$A$8:$A$715,'Annual Yields (WP)'!A47,'Monthly Yields (WP)'!$D$8:$D$715),AVERAGEIF('Monthly Yields (WP)'!$G$8:$G$900,'Annual Yields (WP)'!A47,'Monthly Yields (WP)'!$J$8:$J$900))</f>
        <v>2.0525000000000002E-2</v>
      </c>
      <c r="D47" s="116">
        <v>2021</v>
      </c>
      <c r="E47" s="89">
        <f>AVERAGEIF('Monthly Yields (WP)'!$T$8:$T$715,'Annual Yields (WP)'!D47,'Monthly Yields (WP)'!$V$8:$V$715)</f>
        <v>2.7023161469344126E-2</v>
      </c>
      <c r="G47" s="116">
        <v>2021</v>
      </c>
      <c r="H47" s="89">
        <f>AVERAGEIF('Monthly Yields (WP)'!$T$8:$T$715,'Annual Yields (WP)'!D47,'Monthly Yields (WP)'!$Y$8:$Y$715)</f>
        <v>3.3937655416219001E-2</v>
      </c>
      <c r="J47" s="116">
        <v>2021</v>
      </c>
      <c r="K47" s="89">
        <f ca="1">AVERAGEIF('Monthly Yields (WP)'!$L$8:$S$715,'Annual Yields (WP)'!J47,'Monthly Yields (WP)'!$P$8:$P$715)</f>
        <v>3.1033702068815245E-2</v>
      </c>
      <c r="M47" s="116">
        <v>2021</v>
      </c>
      <c r="N47" s="89">
        <f>AVERAGEIF('Monthly Yields (WP)'!$L$8:$L$715,'Annual Yields (WP)'!M47,'Monthly Yields (WP)'!$Q$8:$Q$715)</f>
        <v>3.355789855257061E-2</v>
      </c>
    </row>
    <row r="48" spans="1:14" x14ac:dyDescent="0.25">
      <c r="A48" s="116">
        <v>2022</v>
      </c>
      <c r="B48" s="89">
        <f>IF(OR(A48&lt;2002,A48&gt;2005),AVERAGEIF('Monthly Yields (WP)'!$A$8:$A$715,'Annual Yields (WP)'!A48,'Monthly Yields (WP)'!$D$8:$D$715),AVERAGEIF('Monthly Yields (WP)'!$G$8:$G$900,'Annual Yields (WP)'!A48,'Monthly Yields (WP)'!$J$8:$J$900))</f>
        <v>3.1149999999999997E-2</v>
      </c>
      <c r="D48" s="116">
        <v>2022</v>
      </c>
      <c r="E48" s="89">
        <f>AVERAGEIF('Monthly Yields (WP)'!$T$8:$T$715,'Annual Yields (WP)'!D48,'Monthly Yields (WP)'!$V$8:$V$715)</f>
        <v>4.0754448539917366E-2</v>
      </c>
      <c r="G48" s="116">
        <v>2022</v>
      </c>
      <c r="H48" s="89">
        <f>AVERAGEIF('Monthly Yields (WP)'!$T$8:$T$715,'Annual Yields (WP)'!D48,'Monthly Yields (WP)'!$Y$8:$Y$715)</f>
        <v>5.0708256992326485E-2</v>
      </c>
      <c r="J48" s="116">
        <v>2022</v>
      </c>
      <c r="K48" s="89">
        <f ca="1">AVERAGEIF('Monthly Yields (WP)'!$L$8:$S$715,'Annual Yields (WP)'!J48,'Monthly Yields (WP)'!$P$8:$P$715)</f>
        <v>4.7214271762627436E-2</v>
      </c>
      <c r="M48" s="116">
        <v>2022</v>
      </c>
      <c r="N48" s="89">
        <f>AVERAGEIF('Monthly Yields (WP)'!$L$8:$L$715,'Annual Yields (WP)'!M48,'Monthly Yields (WP)'!$Q$8:$Q$715)</f>
        <v>5.0299707491382538E-2</v>
      </c>
    </row>
    <row r="49" spans="1:14" x14ac:dyDescent="0.25">
      <c r="A49" s="116">
        <v>2023</v>
      </c>
      <c r="B49" s="89">
        <f>IF(OR(A49&lt;2002,A49&gt;2005),AVERAGEIF('Monthly Yields (WP)'!$A$8:$A$715,'Annual Yields (WP)'!A49,'Monthly Yields (WP)'!$D$8:$D$715),AVERAGEIF('Monthly Yields (WP)'!$G$8:$G$900,'Annual Yields (WP)'!A49,'Monthly Yields (WP)'!$J$8:$J$900))</f>
        <v>4.0916666666666664E-2</v>
      </c>
      <c r="D49" s="116">
        <v>2023</v>
      </c>
      <c r="E49" s="89">
        <f>AVERAGEIF('Monthly Yields (WP)'!$T$8:$T$715,'Annual Yields (WP)'!D49,'Monthly Yields (WP)'!$V$8:$V$715)</f>
        <v>4.8093756413214929E-2</v>
      </c>
      <c r="G49" s="116">
        <v>2023</v>
      </c>
      <c r="H49" s="89">
        <f>AVERAGEIF('Monthly Yields (WP)'!$T$8:$T$715,'Annual Yields (WP)'!D49,'Monthly Yields (WP)'!$Y$8:$Y$715)</f>
        <v>5.8613301894864765E-2</v>
      </c>
      <c r="J49" s="116">
        <v>2023</v>
      </c>
      <c r="K49" s="89">
        <f ca="1">AVERAGEIF('Monthly Yields (WP)'!$L$8:$S$715,'Annual Yields (WP)'!J49,'Monthly Yields (WP)'!$P$8:$P$715)</f>
        <v>5.5453958047321832E-2</v>
      </c>
      <c r="M49" s="116">
        <v>2023</v>
      </c>
      <c r="N49" s="89">
        <f>AVERAGEIF('Monthly Yields (WP)'!$L$8:$L$715,'Annual Yields (WP)'!M49,'Monthly Yields (WP)'!$Q$8:$Q$715)</f>
        <v>5.8404181614749029E-2</v>
      </c>
    </row>
    <row r="50" spans="1:14" x14ac:dyDescent="0.25">
      <c r="A50" s="116">
        <v>2024</v>
      </c>
      <c r="B50" s="89">
        <f>IF(OR(A50&lt;2002,A50&gt;2005),AVERAGEIF('Monthly Yields (WP)'!$A$8:$A$715,'Annual Yields (WP)'!A50,'Monthly Yields (WP)'!$D$8:$D$715),AVERAGEIF('Monthly Yields (WP)'!$G$8:$G$900,'Annual Yields (WP)'!A50,'Monthly Yields (WP)'!$J$8:$J$900))</f>
        <v>4.3333333333333335E-2</v>
      </c>
      <c r="D50" s="116">
        <v>2024</v>
      </c>
      <c r="E50" s="89">
        <f>AVERAGEIF('Monthly Yields (WP)'!$T$8:$T$715,'Annual Yields (WP)'!D50,'Monthly Yields (WP)'!$V$8:$V$715)</f>
        <v>4.9670317733571591E-2</v>
      </c>
      <c r="G50" s="116">
        <v>2024</v>
      </c>
      <c r="H50" s="89">
        <f>AVERAGEIF('Monthly Yields (WP)'!$T$8:$T$715,'Annual Yields (WP)'!D50,'Monthly Yields (WP)'!$Y$8:$Y$715)</f>
        <v>5.7322142735714288E-2</v>
      </c>
      <c r="J50" s="116">
        <v>2024</v>
      </c>
      <c r="K50" s="89">
        <f ca="1">AVERAGEIF('Monthly Yields (WP)'!$L$8:$S$715,'Annual Yields (WP)'!J50,'Monthly Yields (WP)'!$P$8:$P$715)</f>
        <v>5.531515846349206E-2</v>
      </c>
      <c r="M50" s="116">
        <v>2024</v>
      </c>
      <c r="N50" s="89">
        <f>AVERAGEIF('Monthly Yields (WP)'!$L$8:$L$715,'Annual Yields (WP)'!M50,'Monthly Yields (WP)'!$Q$8:$Q$715)</f>
        <v>5.7679047544444452E-2</v>
      </c>
    </row>
    <row r="51" spans="1:14" x14ac:dyDescent="0.25">
      <c r="A51" s="116"/>
    </row>
    <row r="52" spans="1:14" x14ac:dyDescent="0.25">
      <c r="A52" s="116"/>
    </row>
    <row r="53" spans="1:14" x14ac:dyDescent="0.25">
      <c r="A53" s="116"/>
    </row>
    <row r="54" spans="1:14" x14ac:dyDescent="0.25">
      <c r="A54" s="116"/>
    </row>
    <row r="55" spans="1:14" x14ac:dyDescent="0.25">
      <c r="A55" s="116"/>
    </row>
    <row r="56" spans="1:14" x14ac:dyDescent="0.25">
      <c r="A56" s="116"/>
    </row>
    <row r="57" spans="1:14" x14ac:dyDescent="0.25">
      <c r="A57" s="116"/>
    </row>
    <row r="58" spans="1:14" x14ac:dyDescent="0.25">
      <c r="A58" s="116"/>
    </row>
    <row r="59" spans="1:14" x14ac:dyDescent="0.25">
      <c r="A59" s="116"/>
    </row>
    <row r="60" spans="1:14" x14ac:dyDescent="0.25">
      <c r="A60" s="116"/>
    </row>
    <row r="61" spans="1:14" x14ac:dyDescent="0.25">
      <c r="A61" s="116"/>
    </row>
  </sheetData>
  <mergeCells count="5">
    <mergeCell ref="D2:E2"/>
    <mergeCell ref="G2:H2"/>
    <mergeCell ref="A2:B2"/>
    <mergeCell ref="J2:K2"/>
    <mergeCell ref="M2:N2"/>
  </mergeCells>
  <printOptions headings="1"/>
  <pageMargins left="0.7" right="0.7" top="0.75" bottom="0.75" header="0.3" footer="0.3"/>
  <pageSetup orientation="portrait" r:id="rId1"/>
  <headerFooter>
    <oddHeader>&amp;R&amp;Z&amp;F - &amp;A
&amp;P/&amp;N</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U2713"/>
  <sheetViews>
    <sheetView zoomScaleNormal="100" workbookViewId="0"/>
  </sheetViews>
  <sheetFormatPr defaultRowHeight="13.8" x14ac:dyDescent="0.25"/>
  <cols>
    <col min="1" max="1" width="5.8984375" customWidth="1"/>
    <col min="4" max="4" width="5.59765625" customWidth="1"/>
    <col min="5" max="5" width="10.5" bestFit="1" customWidth="1"/>
    <col min="8" max="8" width="3.59765625" customWidth="1"/>
    <col min="14" max="14" width="3.59765625" customWidth="1"/>
    <col min="16" max="16" width="3.59765625" customWidth="1"/>
    <col min="17" max="17" width="19.69921875" customWidth="1"/>
  </cols>
  <sheetData>
    <row r="1" spans="1:21" x14ac:dyDescent="0.25">
      <c r="A1" s="184"/>
      <c r="B1" s="298"/>
      <c r="C1" s="298"/>
      <c r="D1" s="298"/>
      <c r="E1" s="298"/>
      <c r="F1" s="298"/>
      <c r="G1" s="134"/>
      <c r="H1" s="134"/>
      <c r="I1" s="298"/>
      <c r="J1" s="298"/>
      <c r="K1" s="298"/>
      <c r="L1" s="298"/>
      <c r="M1" s="298"/>
      <c r="N1" s="190"/>
      <c r="O1" s="190"/>
      <c r="Q1" s="188"/>
      <c r="R1" s="188"/>
      <c r="S1" s="188"/>
      <c r="T1" s="188"/>
      <c r="U1" s="188"/>
    </row>
    <row r="2" spans="1:21" x14ac:dyDescent="0.25">
      <c r="A2" s="134"/>
      <c r="B2" s="134"/>
      <c r="C2" s="134"/>
      <c r="D2" s="134"/>
      <c r="E2" s="134"/>
      <c r="F2" s="134"/>
      <c r="G2" s="134"/>
      <c r="H2" s="134"/>
      <c r="I2" s="134"/>
      <c r="J2" s="134"/>
      <c r="K2" s="134"/>
      <c r="L2" s="134"/>
      <c r="M2" s="134"/>
      <c r="N2" s="134"/>
      <c r="O2" s="134"/>
      <c r="Q2" s="134"/>
      <c r="R2" s="134"/>
      <c r="S2" s="134"/>
      <c r="T2" s="134"/>
      <c r="U2" s="134"/>
    </row>
    <row r="3" spans="1:21" x14ac:dyDescent="0.25">
      <c r="A3" s="134"/>
      <c r="B3" s="134"/>
      <c r="C3" s="134"/>
      <c r="D3" s="134"/>
      <c r="E3" s="134"/>
      <c r="F3" s="134"/>
      <c r="G3" s="186"/>
      <c r="H3" s="134"/>
      <c r="I3" s="134"/>
      <c r="J3" s="134"/>
      <c r="K3" s="134"/>
      <c r="L3" s="134"/>
      <c r="M3" s="134"/>
      <c r="N3" s="134"/>
      <c r="O3" s="134"/>
      <c r="Q3" s="134"/>
      <c r="R3" s="134"/>
      <c r="S3" s="134"/>
      <c r="T3" s="134"/>
      <c r="U3" s="134"/>
    </row>
    <row r="4" spans="1:21" x14ac:dyDescent="0.25">
      <c r="A4" s="105"/>
      <c r="C4" s="108"/>
      <c r="D4" s="108"/>
      <c r="E4" s="108"/>
      <c r="F4" s="108"/>
      <c r="G4" s="187"/>
      <c r="H4" s="108"/>
      <c r="I4" s="108"/>
      <c r="J4" s="108"/>
      <c r="K4" s="108"/>
      <c r="L4" s="108"/>
      <c r="M4" s="108"/>
      <c r="N4" s="108"/>
      <c r="O4" s="189"/>
      <c r="Q4" s="185"/>
      <c r="R4" s="105"/>
    </row>
    <row r="5" spans="1:21" x14ac:dyDescent="0.25">
      <c r="A5" s="105"/>
      <c r="C5" s="108"/>
      <c r="D5" s="108"/>
      <c r="E5" s="108"/>
      <c r="F5" s="108"/>
      <c r="G5" s="187"/>
      <c r="H5" s="108"/>
      <c r="I5" s="108"/>
      <c r="J5" s="108"/>
      <c r="K5" s="108"/>
      <c r="L5" s="108"/>
      <c r="M5" s="108"/>
      <c r="N5" s="108"/>
      <c r="O5" s="189"/>
      <c r="Q5" s="185"/>
    </row>
    <row r="6" spans="1:21" x14ac:dyDescent="0.25">
      <c r="A6" s="105"/>
      <c r="C6" s="108"/>
      <c r="D6" s="108"/>
      <c r="E6" s="108"/>
      <c r="F6" s="108"/>
      <c r="G6" s="187"/>
      <c r="H6" s="108"/>
      <c r="I6" s="108"/>
      <c r="J6" s="108"/>
      <c r="K6" s="108"/>
      <c r="L6" s="108"/>
      <c r="M6" s="108"/>
      <c r="N6" s="108"/>
      <c r="O6" s="189"/>
      <c r="Q6" s="185"/>
    </row>
    <row r="7" spans="1:21" x14ac:dyDescent="0.25">
      <c r="A7" s="105"/>
      <c r="C7" s="108"/>
      <c r="D7" s="108"/>
      <c r="E7" s="108"/>
      <c r="F7" s="108"/>
      <c r="G7" s="187"/>
      <c r="H7" s="108"/>
      <c r="I7" s="108"/>
      <c r="J7" s="108"/>
      <c r="K7" s="108"/>
      <c r="L7" s="108"/>
      <c r="M7" s="108"/>
      <c r="N7" s="108"/>
      <c r="O7" s="189"/>
      <c r="Q7" s="185"/>
    </row>
    <row r="8" spans="1:21" x14ac:dyDescent="0.25">
      <c r="A8" s="105"/>
      <c r="C8" s="108"/>
      <c r="D8" s="108"/>
      <c r="E8" s="108"/>
      <c r="F8" s="108"/>
      <c r="G8" s="187"/>
      <c r="H8" s="108"/>
      <c r="I8" s="108"/>
      <c r="J8" s="108"/>
      <c r="K8" s="108"/>
      <c r="L8" s="108"/>
      <c r="M8" s="108"/>
      <c r="N8" s="108"/>
      <c r="O8" s="189"/>
      <c r="Q8" s="185"/>
    </row>
    <row r="9" spans="1:21" x14ac:dyDescent="0.25">
      <c r="A9" s="105"/>
      <c r="C9" s="108"/>
      <c r="D9" s="108"/>
      <c r="E9" s="108"/>
      <c r="F9" s="108"/>
      <c r="G9" s="187"/>
      <c r="H9" s="108"/>
      <c r="I9" s="108"/>
      <c r="J9" s="108"/>
      <c r="K9" s="108"/>
      <c r="L9" s="108"/>
      <c r="M9" s="108"/>
      <c r="N9" s="108"/>
      <c r="O9" s="189"/>
      <c r="Q9" s="185"/>
    </row>
    <row r="10" spans="1:21" x14ac:dyDescent="0.25">
      <c r="A10" s="105"/>
      <c r="C10" s="108"/>
      <c r="D10" s="108"/>
      <c r="E10" s="108"/>
      <c r="F10" s="108"/>
      <c r="G10" s="187"/>
      <c r="H10" s="108"/>
      <c r="I10" s="108"/>
      <c r="J10" s="108"/>
      <c r="K10" s="108"/>
      <c r="L10" s="108"/>
      <c r="M10" s="108"/>
      <c r="N10" s="108"/>
      <c r="O10" s="189"/>
      <c r="Q10" s="185"/>
    </row>
    <row r="11" spans="1:21" x14ac:dyDescent="0.25">
      <c r="A11" s="105"/>
      <c r="C11" s="108"/>
      <c r="D11" s="108"/>
      <c r="E11" s="108"/>
      <c r="F11" s="108"/>
      <c r="G11" s="187"/>
      <c r="H11" s="108"/>
      <c r="I11" s="108"/>
      <c r="J11" s="108"/>
      <c r="K11" s="108"/>
      <c r="L11" s="108"/>
      <c r="M11" s="108"/>
      <c r="N11" s="108"/>
      <c r="O11" s="189"/>
      <c r="Q11" s="185"/>
    </row>
    <row r="12" spans="1:21" x14ac:dyDescent="0.25">
      <c r="A12" s="105"/>
      <c r="C12" s="108"/>
      <c r="D12" s="108"/>
      <c r="E12" s="108"/>
      <c r="F12" s="108"/>
      <c r="G12" s="187"/>
      <c r="H12" s="108"/>
      <c r="I12" s="108"/>
      <c r="J12" s="108"/>
      <c r="K12" s="108"/>
      <c r="L12" s="108"/>
      <c r="M12" s="108"/>
      <c r="N12" s="108"/>
      <c r="O12" s="189"/>
      <c r="Q12" s="185"/>
    </row>
    <row r="13" spans="1:21" x14ac:dyDescent="0.25">
      <c r="A13" s="105"/>
      <c r="C13" s="108"/>
      <c r="D13" s="108"/>
      <c r="E13" s="108"/>
      <c r="F13" s="108"/>
      <c r="G13" s="187"/>
      <c r="H13" s="108"/>
      <c r="I13" s="108"/>
      <c r="J13" s="108"/>
      <c r="K13" s="108"/>
      <c r="L13" s="108"/>
      <c r="M13" s="108"/>
      <c r="N13" s="108"/>
      <c r="O13" s="189"/>
      <c r="Q13" s="185"/>
    </row>
    <row r="14" spans="1:21" x14ac:dyDescent="0.25">
      <c r="A14" s="105"/>
      <c r="C14" s="108"/>
      <c r="D14" s="108"/>
      <c r="E14" s="108"/>
      <c r="F14" s="108"/>
      <c r="G14" s="187"/>
      <c r="H14" s="108"/>
      <c r="I14" s="108"/>
      <c r="J14" s="108"/>
      <c r="K14" s="108"/>
      <c r="L14" s="108"/>
      <c r="M14" s="108"/>
      <c r="N14" s="108"/>
      <c r="O14" s="189"/>
      <c r="Q14" s="185"/>
    </row>
    <row r="15" spans="1:21" x14ac:dyDescent="0.25">
      <c r="A15" s="105"/>
      <c r="C15" s="108"/>
      <c r="D15" s="108"/>
      <c r="E15" s="108"/>
      <c r="F15" s="108"/>
      <c r="G15" s="187"/>
      <c r="H15" s="108"/>
      <c r="I15" s="108"/>
      <c r="J15" s="108"/>
      <c r="K15" s="108"/>
      <c r="L15" s="108"/>
      <c r="M15" s="108"/>
      <c r="N15" s="108"/>
      <c r="O15" s="189"/>
      <c r="Q15" s="185"/>
    </row>
    <row r="16" spans="1:21" x14ac:dyDescent="0.25">
      <c r="A16" s="105"/>
      <c r="C16" s="108"/>
      <c r="D16" s="108"/>
      <c r="E16" s="108"/>
      <c r="F16" s="108"/>
      <c r="G16" s="187"/>
      <c r="H16" s="108"/>
      <c r="I16" s="108"/>
      <c r="J16" s="108"/>
      <c r="K16" s="108"/>
      <c r="L16" s="108"/>
      <c r="M16" s="108"/>
      <c r="N16" s="108"/>
      <c r="O16" s="189"/>
      <c r="Q16" s="185"/>
    </row>
    <row r="17" spans="1:17" x14ac:dyDescent="0.25">
      <c r="A17" s="105"/>
      <c r="C17" s="108"/>
      <c r="D17" s="108"/>
      <c r="E17" s="108"/>
      <c r="F17" s="108"/>
      <c r="G17" s="187"/>
      <c r="H17" s="108"/>
      <c r="I17" s="108"/>
      <c r="J17" s="108"/>
      <c r="K17" s="108"/>
      <c r="L17" s="108"/>
      <c r="M17" s="108"/>
      <c r="N17" s="108"/>
      <c r="O17" s="189"/>
      <c r="Q17" s="185"/>
    </row>
    <row r="18" spans="1:17" x14ac:dyDescent="0.25">
      <c r="A18" s="105"/>
      <c r="C18" s="108"/>
      <c r="D18" s="108"/>
      <c r="E18" s="108"/>
      <c r="F18" s="108"/>
      <c r="G18" s="187"/>
      <c r="H18" s="108"/>
      <c r="I18" s="108"/>
      <c r="J18" s="108"/>
      <c r="K18" s="108"/>
      <c r="L18" s="108"/>
      <c r="M18" s="108"/>
      <c r="N18" s="108"/>
      <c r="O18" s="189"/>
      <c r="Q18" s="185"/>
    </row>
    <row r="19" spans="1:17" x14ac:dyDescent="0.25">
      <c r="A19" s="105"/>
      <c r="C19" s="108"/>
      <c r="D19" s="108"/>
      <c r="E19" s="108"/>
      <c r="F19" s="108"/>
      <c r="G19" s="187"/>
      <c r="H19" s="108"/>
      <c r="I19" s="108"/>
      <c r="J19" s="108"/>
      <c r="K19" s="108"/>
      <c r="L19" s="108"/>
      <c r="M19" s="108"/>
      <c r="N19" s="108"/>
      <c r="O19" s="189"/>
      <c r="Q19" s="185"/>
    </row>
    <row r="20" spans="1:17" x14ac:dyDescent="0.25">
      <c r="A20" s="105"/>
      <c r="C20" s="108"/>
      <c r="D20" s="108"/>
      <c r="E20" s="108"/>
      <c r="F20" s="108"/>
      <c r="G20" s="187"/>
      <c r="H20" s="108"/>
      <c r="I20" s="108"/>
      <c r="J20" s="108"/>
      <c r="K20" s="108"/>
      <c r="L20" s="108"/>
      <c r="M20" s="108"/>
      <c r="N20" s="108"/>
      <c r="O20" s="189"/>
      <c r="Q20" s="185"/>
    </row>
    <row r="21" spans="1:17" x14ac:dyDescent="0.25">
      <c r="A21" s="105"/>
      <c r="C21" s="108"/>
      <c r="D21" s="108"/>
      <c r="E21" s="108"/>
      <c r="F21" s="108"/>
      <c r="G21" s="187"/>
      <c r="H21" s="108"/>
      <c r="I21" s="108"/>
      <c r="J21" s="108"/>
      <c r="K21" s="108"/>
      <c r="L21" s="108"/>
      <c r="M21" s="108"/>
      <c r="N21" s="108"/>
      <c r="O21" s="189"/>
      <c r="Q21" s="185"/>
    </row>
    <row r="22" spans="1:17" x14ac:dyDescent="0.25">
      <c r="A22" s="105"/>
      <c r="C22" s="108"/>
      <c r="D22" s="108"/>
      <c r="E22" s="108"/>
      <c r="F22" s="108"/>
      <c r="G22" s="187"/>
      <c r="H22" s="108"/>
      <c r="I22" s="108"/>
      <c r="J22" s="108"/>
      <c r="K22" s="108"/>
      <c r="L22" s="108"/>
      <c r="M22" s="108"/>
      <c r="N22" s="108"/>
      <c r="O22" s="189"/>
      <c r="Q22" s="185"/>
    </row>
    <row r="23" spans="1:17" x14ac:dyDescent="0.25">
      <c r="A23" s="105"/>
      <c r="C23" s="108"/>
      <c r="D23" s="108"/>
      <c r="E23" s="108"/>
      <c r="F23" s="108"/>
      <c r="G23" s="187"/>
      <c r="H23" s="108"/>
      <c r="I23" s="108"/>
      <c r="J23" s="108"/>
      <c r="K23" s="108"/>
      <c r="L23" s="108"/>
      <c r="M23" s="108"/>
      <c r="N23" s="108"/>
      <c r="O23" s="189"/>
      <c r="Q23" s="185"/>
    </row>
    <row r="24" spans="1:17" x14ac:dyDescent="0.25">
      <c r="A24" s="105"/>
      <c r="C24" s="108"/>
      <c r="D24" s="108"/>
      <c r="E24" s="108"/>
      <c r="F24" s="108"/>
      <c r="G24" s="187"/>
      <c r="H24" s="108"/>
      <c r="I24" s="108"/>
      <c r="J24" s="108"/>
      <c r="K24" s="108"/>
      <c r="L24" s="108"/>
      <c r="M24" s="108"/>
      <c r="N24" s="108"/>
      <c r="O24" s="189"/>
      <c r="Q24" s="185"/>
    </row>
    <row r="25" spans="1:17" x14ac:dyDescent="0.25">
      <c r="A25" s="105"/>
      <c r="C25" s="108"/>
      <c r="D25" s="108"/>
      <c r="E25" s="108"/>
      <c r="F25" s="108"/>
      <c r="G25" s="187"/>
      <c r="H25" s="108"/>
      <c r="I25" s="108"/>
      <c r="J25" s="108"/>
      <c r="K25" s="108"/>
      <c r="L25" s="108"/>
      <c r="M25" s="108"/>
      <c r="N25" s="108"/>
      <c r="O25" s="189"/>
      <c r="Q25" s="185"/>
    </row>
    <row r="26" spans="1:17" x14ac:dyDescent="0.25">
      <c r="A26" s="105"/>
      <c r="B26" s="109"/>
      <c r="C26" s="108"/>
      <c r="D26" s="108"/>
      <c r="E26" s="108"/>
      <c r="F26" s="108"/>
      <c r="G26" s="187"/>
      <c r="H26" s="108"/>
      <c r="I26" s="108"/>
      <c r="J26" s="108"/>
      <c r="K26" s="108"/>
      <c r="L26" s="108"/>
      <c r="M26" s="108"/>
      <c r="N26" s="108"/>
      <c r="O26" s="189"/>
      <c r="Q26" s="185"/>
    </row>
    <row r="27" spans="1:17" x14ac:dyDescent="0.25">
      <c r="A27" s="105"/>
      <c r="B27" s="191" t="s">
        <v>86</v>
      </c>
      <c r="C27" s="108"/>
      <c r="D27" s="192"/>
      <c r="E27" s="108"/>
      <c r="F27" s="108"/>
      <c r="G27" s="187"/>
      <c r="H27" s="108"/>
      <c r="I27" s="108"/>
      <c r="J27" s="108"/>
      <c r="K27" s="108"/>
      <c r="L27" s="108"/>
      <c r="M27" s="108"/>
      <c r="N27" s="108"/>
      <c r="O27" s="189"/>
      <c r="Q27" s="185"/>
    </row>
    <row r="28" spans="1:17" x14ac:dyDescent="0.25">
      <c r="A28" s="105"/>
      <c r="B28" s="193" t="s">
        <v>125</v>
      </c>
      <c r="C28" s="108"/>
      <c r="D28" s="108"/>
      <c r="E28" s="194">
        <f ca="1">OFFSET('Moodys Yields(WP)'!$A$3,'Moodys Yields(WP)'!A1-3,0)</f>
        <v>45422</v>
      </c>
      <c r="F28" s="108"/>
      <c r="G28" s="187"/>
      <c r="H28" s="108"/>
      <c r="I28" s="108"/>
      <c r="J28" s="108"/>
      <c r="K28" s="108"/>
      <c r="L28" s="108"/>
      <c r="M28" s="108"/>
      <c r="N28" s="108"/>
      <c r="O28" s="189"/>
      <c r="Q28" s="185"/>
    </row>
    <row r="29" spans="1:17" x14ac:dyDescent="0.25">
      <c r="A29" s="105"/>
      <c r="C29" s="108"/>
      <c r="D29" s="108"/>
      <c r="E29" s="108"/>
      <c r="F29" s="108"/>
      <c r="G29" s="187"/>
      <c r="H29" s="108"/>
      <c r="I29" s="108"/>
      <c r="J29" s="108"/>
      <c r="K29" s="108"/>
      <c r="L29" s="108"/>
      <c r="M29" s="108"/>
      <c r="N29" s="108"/>
      <c r="O29" s="189"/>
      <c r="Q29" s="185"/>
    </row>
    <row r="30" spans="1:17" x14ac:dyDescent="0.25">
      <c r="A30" s="105"/>
      <c r="C30" s="108"/>
      <c r="D30" s="108"/>
      <c r="E30" s="108"/>
      <c r="F30" s="108"/>
      <c r="G30" s="187"/>
      <c r="H30" s="108"/>
      <c r="I30" s="108"/>
      <c r="J30" s="108"/>
      <c r="K30" s="108"/>
      <c r="L30" s="108"/>
      <c r="M30" s="108"/>
      <c r="N30" s="108"/>
      <c r="O30" s="189"/>
      <c r="Q30" s="185"/>
    </row>
    <row r="31" spans="1:17" x14ac:dyDescent="0.25">
      <c r="A31" s="105"/>
      <c r="C31" s="108"/>
      <c r="D31" s="108"/>
      <c r="E31" s="108"/>
      <c r="F31" s="108"/>
      <c r="G31" s="187"/>
      <c r="H31" s="108"/>
      <c r="I31" s="108"/>
      <c r="J31" s="108"/>
      <c r="K31" s="108"/>
      <c r="L31" s="108"/>
      <c r="M31" s="108"/>
      <c r="N31" s="108"/>
      <c r="O31" s="189"/>
      <c r="Q31" s="185"/>
    </row>
    <row r="32" spans="1:17" x14ac:dyDescent="0.25">
      <c r="A32" s="105"/>
      <c r="C32" s="108"/>
      <c r="D32" s="108"/>
      <c r="E32" s="108"/>
      <c r="F32" s="108"/>
      <c r="G32" s="187"/>
      <c r="H32" s="108"/>
      <c r="I32" s="108"/>
      <c r="J32" s="108"/>
      <c r="K32" s="108"/>
      <c r="L32" s="108"/>
      <c r="M32" s="108"/>
      <c r="N32" s="108"/>
      <c r="O32" s="189"/>
      <c r="Q32" s="185"/>
    </row>
    <row r="33" spans="1:17" x14ac:dyDescent="0.25">
      <c r="A33" s="105"/>
      <c r="C33" s="108"/>
      <c r="D33" s="108"/>
      <c r="E33" s="108"/>
      <c r="F33" s="108"/>
      <c r="G33" s="187"/>
      <c r="H33" s="108"/>
      <c r="I33" s="108"/>
      <c r="J33" s="108"/>
      <c r="K33" s="108"/>
      <c r="L33" s="108"/>
      <c r="M33" s="108"/>
      <c r="N33" s="108"/>
      <c r="O33" s="189"/>
      <c r="Q33" s="185"/>
    </row>
    <row r="34" spans="1:17" x14ac:dyDescent="0.25">
      <c r="A34" s="105"/>
      <c r="C34" s="108"/>
      <c r="D34" s="108"/>
      <c r="E34" s="108"/>
      <c r="F34" s="108"/>
      <c r="G34" s="187"/>
      <c r="H34" s="108"/>
      <c r="I34" s="108"/>
      <c r="J34" s="108"/>
      <c r="K34" s="108"/>
      <c r="L34" s="108"/>
      <c r="M34" s="108"/>
      <c r="N34" s="108"/>
      <c r="O34" s="189"/>
      <c r="Q34" s="185"/>
    </row>
    <row r="35" spans="1:17" x14ac:dyDescent="0.25">
      <c r="A35" s="105"/>
      <c r="C35" s="108"/>
      <c r="D35" s="108"/>
      <c r="E35" s="108"/>
      <c r="F35" s="108"/>
      <c r="G35" s="187"/>
      <c r="H35" s="108"/>
      <c r="I35" s="108"/>
      <c r="J35" s="108"/>
      <c r="K35" s="108"/>
      <c r="L35" s="108"/>
      <c r="M35" s="108"/>
      <c r="N35" s="108"/>
      <c r="O35" s="189"/>
      <c r="Q35" s="185"/>
    </row>
    <row r="36" spans="1:17" x14ac:dyDescent="0.25">
      <c r="A36" s="105"/>
      <c r="C36" s="108"/>
      <c r="D36" s="108"/>
      <c r="E36" s="108"/>
      <c r="F36" s="108"/>
      <c r="G36" s="187"/>
      <c r="H36" s="108"/>
      <c r="I36" s="108"/>
      <c r="J36" s="108"/>
      <c r="K36" s="108"/>
      <c r="L36" s="108"/>
      <c r="M36" s="108"/>
      <c r="N36" s="108"/>
      <c r="O36" s="189"/>
      <c r="Q36" s="185"/>
    </row>
    <row r="37" spans="1:17" x14ac:dyDescent="0.25">
      <c r="A37" s="105"/>
      <c r="C37" s="108"/>
      <c r="D37" s="108"/>
      <c r="E37" s="108"/>
      <c r="F37" s="108"/>
      <c r="G37" s="187"/>
      <c r="H37" s="108"/>
      <c r="I37" s="108"/>
      <c r="J37" s="108"/>
      <c r="K37" s="108"/>
      <c r="L37" s="108"/>
      <c r="M37" s="108"/>
      <c r="N37" s="108"/>
      <c r="O37" s="189"/>
      <c r="Q37" s="185"/>
    </row>
    <row r="38" spans="1:17" x14ac:dyDescent="0.25">
      <c r="A38" s="105"/>
      <c r="C38" s="108"/>
      <c r="D38" s="108"/>
      <c r="E38" s="108"/>
      <c r="F38" s="108"/>
      <c r="G38" s="187"/>
      <c r="H38" s="108"/>
      <c r="I38" s="108"/>
      <c r="J38" s="108"/>
      <c r="K38" s="108"/>
      <c r="L38" s="108"/>
      <c r="M38" s="108"/>
      <c r="N38" s="108"/>
      <c r="O38" s="189"/>
      <c r="Q38" s="185"/>
    </row>
    <row r="39" spans="1:17" x14ac:dyDescent="0.25">
      <c r="A39" s="105"/>
      <c r="C39" s="108"/>
      <c r="D39" s="108"/>
      <c r="E39" s="108"/>
      <c r="F39" s="108"/>
      <c r="G39" s="187"/>
      <c r="H39" s="108"/>
      <c r="I39" s="108"/>
      <c r="J39" s="108"/>
      <c r="K39" s="108"/>
      <c r="L39" s="108"/>
      <c r="M39" s="108"/>
      <c r="N39" s="108"/>
      <c r="O39" s="189"/>
      <c r="Q39" s="185"/>
    </row>
    <row r="40" spans="1:17" x14ac:dyDescent="0.25">
      <c r="A40" s="105"/>
      <c r="C40" s="108"/>
      <c r="D40" s="108"/>
      <c r="E40" s="108"/>
      <c r="F40" s="108"/>
      <c r="G40" s="187"/>
      <c r="H40" s="108"/>
      <c r="I40" s="108"/>
      <c r="J40" s="108"/>
      <c r="K40" s="108"/>
      <c r="L40" s="108"/>
      <c r="M40" s="108"/>
      <c r="N40" s="108"/>
      <c r="O40" s="189"/>
      <c r="Q40" s="185"/>
    </row>
    <row r="41" spans="1:17" x14ac:dyDescent="0.25">
      <c r="A41" s="105"/>
      <c r="C41" s="108"/>
      <c r="D41" s="108"/>
      <c r="E41" s="108"/>
      <c r="F41" s="108"/>
      <c r="G41" s="187"/>
      <c r="H41" s="108"/>
      <c r="I41" s="108"/>
      <c r="J41" s="108"/>
      <c r="K41" s="108"/>
      <c r="L41" s="108"/>
      <c r="M41" s="108"/>
      <c r="N41" s="108"/>
      <c r="O41" s="189"/>
      <c r="Q41" s="185"/>
    </row>
    <row r="42" spans="1:17" x14ac:dyDescent="0.25">
      <c r="A42" s="105"/>
      <c r="C42" s="108"/>
      <c r="D42" s="108"/>
      <c r="E42" s="108"/>
      <c r="F42" s="108"/>
      <c r="G42" s="187"/>
      <c r="H42" s="108"/>
      <c r="I42" s="108"/>
      <c r="J42" s="108"/>
      <c r="K42" s="108"/>
      <c r="L42" s="108"/>
      <c r="M42" s="108"/>
      <c r="N42" s="108"/>
      <c r="O42" s="189"/>
      <c r="Q42" s="185"/>
    </row>
    <row r="43" spans="1:17" x14ac:dyDescent="0.25">
      <c r="A43" s="105"/>
      <c r="C43" s="108"/>
      <c r="D43" s="108"/>
      <c r="E43" s="108"/>
      <c r="F43" s="108"/>
      <c r="G43" s="187"/>
      <c r="H43" s="108"/>
      <c r="I43" s="108"/>
      <c r="J43" s="108"/>
      <c r="K43" s="108"/>
      <c r="L43" s="108"/>
      <c r="M43" s="108"/>
      <c r="N43" s="108"/>
      <c r="O43" s="189"/>
      <c r="Q43" s="185"/>
    </row>
    <row r="44" spans="1:17" x14ac:dyDescent="0.25">
      <c r="A44" s="105"/>
      <c r="C44" s="108"/>
      <c r="D44" s="108"/>
      <c r="E44" s="108"/>
      <c r="F44" s="108"/>
      <c r="G44" s="187"/>
      <c r="H44" s="108"/>
      <c r="I44" s="108"/>
      <c r="J44" s="108"/>
      <c r="K44" s="108"/>
      <c r="L44" s="108"/>
      <c r="M44" s="108"/>
      <c r="N44" s="108"/>
      <c r="O44" s="189"/>
      <c r="Q44" s="185"/>
    </row>
    <row r="45" spans="1:17" x14ac:dyDescent="0.25">
      <c r="A45" s="105"/>
      <c r="C45" s="108"/>
      <c r="D45" s="108"/>
      <c r="E45" s="108"/>
      <c r="F45" s="108"/>
      <c r="G45" s="187"/>
      <c r="H45" s="108"/>
      <c r="I45" s="108"/>
      <c r="J45" s="108"/>
      <c r="K45" s="108"/>
      <c r="L45" s="108"/>
      <c r="M45" s="108"/>
      <c r="N45" s="108"/>
      <c r="O45" s="189"/>
      <c r="Q45" s="185"/>
    </row>
    <row r="46" spans="1:17" x14ac:dyDescent="0.25">
      <c r="A46" s="105"/>
      <c r="C46" s="108"/>
      <c r="D46" s="108"/>
      <c r="E46" s="108"/>
      <c r="F46" s="108"/>
      <c r="G46" s="187"/>
      <c r="H46" s="108"/>
      <c r="I46" s="108"/>
      <c r="J46" s="108"/>
      <c r="K46" s="108"/>
      <c r="L46" s="108"/>
      <c r="M46" s="108"/>
      <c r="N46" s="108"/>
      <c r="O46" s="189"/>
      <c r="Q46" s="185"/>
    </row>
    <row r="47" spans="1:17" x14ac:dyDescent="0.25">
      <c r="A47" s="105"/>
      <c r="C47" s="108"/>
      <c r="D47" s="108"/>
      <c r="E47" s="108"/>
      <c r="F47" s="108"/>
      <c r="G47" s="187"/>
      <c r="H47" s="108"/>
      <c r="I47" s="108"/>
      <c r="J47" s="108"/>
      <c r="K47" s="108"/>
      <c r="L47" s="108"/>
      <c r="M47" s="108"/>
      <c r="N47" s="108"/>
      <c r="O47" s="189"/>
      <c r="Q47" s="185"/>
    </row>
    <row r="48" spans="1:17" x14ac:dyDescent="0.25">
      <c r="A48" s="105"/>
      <c r="C48" s="108"/>
      <c r="D48" s="108"/>
      <c r="E48" s="108"/>
      <c r="F48" s="108"/>
      <c r="G48" s="187"/>
      <c r="H48" s="108"/>
      <c r="I48" s="108"/>
      <c r="J48" s="108"/>
      <c r="K48" s="108"/>
      <c r="L48" s="108"/>
      <c r="M48" s="108"/>
      <c r="N48" s="108"/>
      <c r="O48" s="189"/>
      <c r="Q48" s="185"/>
    </row>
    <row r="49" spans="1:17" x14ac:dyDescent="0.25">
      <c r="A49" s="105"/>
      <c r="C49" s="108"/>
      <c r="D49" s="108"/>
      <c r="E49" s="108"/>
      <c r="F49" s="108"/>
      <c r="G49" s="187"/>
      <c r="H49" s="108"/>
      <c r="I49" s="108"/>
      <c r="J49" s="108"/>
      <c r="K49" s="108"/>
      <c r="L49" s="108"/>
      <c r="M49" s="108"/>
      <c r="N49" s="108"/>
      <c r="O49" s="189"/>
      <c r="Q49" s="185"/>
    </row>
    <row r="50" spans="1:17" x14ac:dyDescent="0.25">
      <c r="A50" s="105"/>
      <c r="C50" s="108"/>
      <c r="D50" s="108"/>
      <c r="E50" s="108"/>
      <c r="F50" s="108"/>
      <c r="G50" s="187"/>
      <c r="H50" s="108"/>
      <c r="I50" s="108"/>
      <c r="J50" s="108"/>
      <c r="K50" s="108"/>
      <c r="L50" s="108"/>
      <c r="M50" s="108"/>
      <c r="N50" s="108"/>
      <c r="O50" s="189"/>
      <c r="Q50" s="185"/>
    </row>
    <row r="51" spans="1:17" x14ac:dyDescent="0.25">
      <c r="A51" s="105"/>
      <c r="C51" s="108"/>
      <c r="D51" s="108"/>
      <c r="E51" s="108"/>
      <c r="F51" s="108"/>
      <c r="G51" s="187"/>
      <c r="H51" s="108"/>
      <c r="I51" s="108"/>
      <c r="J51" s="108"/>
      <c r="K51" s="108"/>
      <c r="L51" s="108"/>
      <c r="M51" s="108"/>
      <c r="N51" s="108"/>
      <c r="O51" s="189"/>
      <c r="Q51" s="185"/>
    </row>
    <row r="52" spans="1:17" x14ac:dyDescent="0.25">
      <c r="A52" s="105"/>
      <c r="C52" s="108"/>
      <c r="D52" s="108"/>
      <c r="E52" s="108"/>
      <c r="F52" s="108"/>
      <c r="G52" s="187"/>
      <c r="H52" s="108"/>
      <c r="I52" s="108"/>
      <c r="J52" s="108"/>
      <c r="K52" s="108"/>
      <c r="L52" s="108"/>
      <c r="M52" s="108"/>
      <c r="N52" s="108"/>
      <c r="O52" s="189"/>
      <c r="Q52" s="185"/>
    </row>
    <row r="53" spans="1:17" x14ac:dyDescent="0.25">
      <c r="A53" s="105"/>
      <c r="C53" s="108"/>
      <c r="D53" s="108"/>
      <c r="E53" s="108"/>
      <c r="F53" s="108"/>
      <c r="G53" s="187"/>
      <c r="H53" s="108"/>
      <c r="I53" s="108"/>
      <c r="J53" s="108"/>
      <c r="K53" s="108"/>
      <c r="L53" s="108"/>
      <c r="M53" s="108"/>
      <c r="N53" s="108"/>
      <c r="O53" s="189"/>
      <c r="Q53" s="185"/>
    </row>
    <row r="54" spans="1:17" x14ac:dyDescent="0.25">
      <c r="A54" s="105"/>
      <c r="C54" s="108"/>
      <c r="D54" s="108"/>
      <c r="E54" s="108"/>
      <c r="F54" s="108"/>
      <c r="G54" s="187"/>
      <c r="H54" s="108"/>
      <c r="I54" s="108"/>
      <c r="J54" s="108"/>
      <c r="K54" s="108"/>
      <c r="L54" s="108"/>
      <c r="M54" s="108"/>
      <c r="N54" s="108"/>
      <c r="O54" s="189"/>
      <c r="Q54" s="185"/>
    </row>
    <row r="55" spans="1:17" x14ac:dyDescent="0.25">
      <c r="A55" s="105"/>
      <c r="C55" s="108"/>
      <c r="D55" s="108"/>
      <c r="E55" s="108"/>
      <c r="F55" s="108"/>
      <c r="G55" s="187"/>
      <c r="H55" s="108"/>
      <c r="I55" s="108"/>
      <c r="J55" s="108"/>
      <c r="K55" s="108"/>
      <c r="L55" s="108"/>
      <c r="M55" s="108"/>
      <c r="N55" s="108"/>
      <c r="O55" s="189"/>
      <c r="Q55" s="185"/>
    </row>
    <row r="56" spans="1:17" x14ac:dyDescent="0.25">
      <c r="A56" s="105"/>
      <c r="C56" s="108"/>
      <c r="D56" s="108"/>
      <c r="E56" s="108"/>
      <c r="F56" s="108"/>
      <c r="G56" s="187"/>
      <c r="H56" s="108"/>
      <c r="I56" s="108"/>
      <c r="J56" s="108"/>
      <c r="K56" s="108"/>
      <c r="L56" s="108"/>
      <c r="M56" s="108"/>
      <c r="N56" s="108"/>
      <c r="O56" s="189"/>
      <c r="Q56" s="185"/>
    </row>
    <row r="57" spans="1:17" x14ac:dyDescent="0.25">
      <c r="A57" s="105"/>
      <c r="C57" s="108"/>
      <c r="D57" s="108"/>
      <c r="E57" s="108"/>
      <c r="F57" s="108"/>
      <c r="G57" s="187"/>
      <c r="H57" s="108"/>
      <c r="I57" s="108"/>
      <c r="J57" s="108"/>
      <c r="K57" s="108"/>
      <c r="L57" s="108"/>
      <c r="M57" s="108"/>
      <c r="N57" s="108"/>
      <c r="O57" s="189"/>
      <c r="Q57" s="185"/>
    </row>
    <row r="58" spans="1:17" x14ac:dyDescent="0.25">
      <c r="A58" s="105"/>
      <c r="C58" s="108"/>
      <c r="D58" s="108"/>
      <c r="E58" s="108"/>
      <c r="F58" s="108"/>
      <c r="G58" s="187"/>
      <c r="H58" s="108"/>
      <c r="I58" s="108"/>
      <c r="J58" s="108"/>
      <c r="K58" s="108"/>
      <c r="L58" s="108"/>
      <c r="M58" s="108"/>
      <c r="N58" s="108"/>
      <c r="O58" s="189"/>
      <c r="Q58" s="185"/>
    </row>
    <row r="59" spans="1:17" x14ac:dyDescent="0.25">
      <c r="A59" s="105"/>
      <c r="C59" s="108"/>
      <c r="D59" s="108"/>
      <c r="E59" s="108"/>
      <c r="F59" s="108"/>
      <c r="G59" s="187"/>
      <c r="H59" s="108"/>
      <c r="I59" s="108"/>
      <c r="J59" s="108"/>
      <c r="K59" s="108"/>
      <c r="L59" s="108"/>
      <c r="M59" s="108"/>
      <c r="N59" s="108"/>
      <c r="O59" s="189"/>
      <c r="Q59" s="185"/>
    </row>
    <row r="60" spans="1:17" x14ac:dyDescent="0.25">
      <c r="A60" s="105"/>
      <c r="C60" s="108"/>
      <c r="D60" s="108"/>
      <c r="E60" s="108"/>
      <c r="F60" s="108"/>
      <c r="G60" s="187"/>
      <c r="H60" s="108"/>
      <c r="I60" s="108"/>
      <c r="J60" s="108"/>
      <c r="K60" s="108"/>
      <c r="L60" s="108"/>
      <c r="M60" s="108"/>
      <c r="N60" s="108"/>
      <c r="O60" s="189"/>
      <c r="Q60" s="185"/>
    </row>
    <row r="61" spans="1:17" x14ac:dyDescent="0.25">
      <c r="A61" s="105"/>
      <c r="C61" s="108"/>
      <c r="D61" s="108"/>
      <c r="E61" s="108"/>
      <c r="F61" s="108"/>
      <c r="G61" s="187"/>
      <c r="H61" s="108"/>
      <c r="I61" s="108"/>
      <c r="J61" s="108"/>
      <c r="K61" s="108"/>
      <c r="L61" s="108"/>
      <c r="M61" s="108"/>
      <c r="N61" s="108"/>
      <c r="O61" s="189"/>
      <c r="Q61" s="185"/>
    </row>
    <row r="62" spans="1:17" x14ac:dyDescent="0.25">
      <c r="A62" s="105"/>
      <c r="C62" s="108"/>
      <c r="D62" s="108"/>
      <c r="E62" s="108"/>
      <c r="F62" s="108"/>
      <c r="G62" s="187"/>
      <c r="H62" s="108"/>
      <c r="I62" s="108"/>
      <c r="J62" s="108"/>
      <c r="K62" s="108"/>
      <c r="L62" s="108"/>
      <c r="M62" s="108"/>
      <c r="N62" s="108"/>
      <c r="O62" s="189"/>
      <c r="Q62" s="185"/>
    </row>
    <row r="63" spans="1:17" x14ac:dyDescent="0.25">
      <c r="A63" s="105"/>
      <c r="C63" s="108"/>
      <c r="D63" s="108"/>
      <c r="E63" s="108"/>
      <c r="F63" s="108"/>
      <c r="G63" s="187"/>
      <c r="H63" s="108"/>
      <c r="I63" s="108"/>
      <c r="J63" s="108"/>
      <c r="K63" s="108"/>
      <c r="L63" s="108"/>
      <c r="M63" s="108"/>
      <c r="N63" s="108"/>
      <c r="O63" s="189"/>
      <c r="Q63" s="185"/>
    </row>
    <row r="64" spans="1:17" x14ac:dyDescent="0.25">
      <c r="A64" s="105"/>
      <c r="C64" s="108"/>
      <c r="D64" s="108"/>
      <c r="E64" s="108"/>
      <c r="F64" s="108"/>
      <c r="G64" s="187"/>
      <c r="H64" s="108"/>
      <c r="I64" s="108"/>
      <c r="J64" s="108"/>
      <c r="K64" s="108"/>
      <c r="L64" s="108"/>
      <c r="M64" s="108"/>
      <c r="N64" s="108"/>
      <c r="O64" s="189"/>
      <c r="Q64" s="185"/>
    </row>
    <row r="65" spans="1:17" x14ac:dyDescent="0.25">
      <c r="A65" s="105"/>
      <c r="C65" s="108"/>
      <c r="D65" s="108"/>
      <c r="E65" s="108"/>
      <c r="F65" s="108"/>
      <c r="G65" s="187"/>
      <c r="H65" s="108"/>
      <c r="I65" s="108"/>
      <c r="J65" s="108"/>
      <c r="K65" s="108"/>
      <c r="L65" s="108"/>
      <c r="M65" s="108"/>
      <c r="N65" s="108"/>
      <c r="O65" s="189"/>
      <c r="Q65" s="185"/>
    </row>
    <row r="66" spans="1:17" x14ac:dyDescent="0.25">
      <c r="A66" s="105"/>
      <c r="C66" s="108"/>
      <c r="D66" s="108"/>
      <c r="E66" s="108"/>
      <c r="F66" s="108"/>
      <c r="G66" s="187"/>
      <c r="H66" s="108"/>
      <c r="I66" s="108"/>
      <c r="J66" s="108"/>
      <c r="K66" s="108"/>
      <c r="L66" s="108"/>
      <c r="M66" s="108"/>
      <c r="N66" s="108"/>
      <c r="O66" s="189"/>
      <c r="Q66" s="185"/>
    </row>
    <row r="67" spans="1:17" x14ac:dyDescent="0.25">
      <c r="A67" s="105"/>
      <c r="C67" s="108"/>
      <c r="D67" s="108"/>
      <c r="E67" s="108"/>
      <c r="F67" s="108"/>
      <c r="G67" s="187"/>
      <c r="H67" s="108"/>
      <c r="I67" s="108"/>
      <c r="J67" s="108"/>
      <c r="K67" s="108"/>
      <c r="L67" s="108"/>
      <c r="M67" s="108"/>
      <c r="N67" s="108"/>
      <c r="O67" s="189"/>
      <c r="Q67" s="185"/>
    </row>
    <row r="68" spans="1:17" x14ac:dyDescent="0.25">
      <c r="A68" s="105"/>
      <c r="C68" s="108"/>
      <c r="D68" s="108"/>
      <c r="E68" s="108"/>
      <c r="F68" s="108"/>
      <c r="G68" s="187"/>
      <c r="H68" s="108"/>
      <c r="I68" s="108"/>
      <c r="J68" s="108"/>
      <c r="K68" s="108"/>
      <c r="L68" s="108"/>
      <c r="M68" s="108"/>
      <c r="N68" s="108"/>
      <c r="O68" s="189"/>
      <c r="Q68" s="185"/>
    </row>
    <row r="69" spans="1:17" x14ac:dyDescent="0.25">
      <c r="A69" s="105"/>
      <c r="C69" s="108"/>
      <c r="D69" s="108"/>
      <c r="E69" s="108"/>
      <c r="F69" s="108"/>
      <c r="G69" s="187"/>
      <c r="H69" s="108"/>
      <c r="I69" s="108"/>
      <c r="J69" s="108"/>
      <c r="K69" s="108"/>
      <c r="L69" s="108"/>
      <c r="M69" s="108"/>
      <c r="N69" s="108"/>
      <c r="O69" s="189"/>
      <c r="Q69" s="185"/>
    </row>
    <row r="70" spans="1:17" x14ac:dyDescent="0.25">
      <c r="A70" s="105"/>
      <c r="C70" s="108"/>
      <c r="D70" s="108"/>
      <c r="E70" s="108"/>
      <c r="F70" s="108"/>
      <c r="G70" s="187"/>
      <c r="H70" s="108"/>
      <c r="I70" s="108"/>
      <c r="J70" s="108"/>
      <c r="K70" s="108"/>
      <c r="L70" s="108"/>
      <c r="M70" s="108"/>
      <c r="N70" s="108"/>
      <c r="O70" s="189"/>
      <c r="Q70" s="185"/>
    </row>
    <row r="71" spans="1:17" x14ac:dyDescent="0.25">
      <c r="A71" s="105"/>
      <c r="C71" s="108"/>
      <c r="D71" s="108"/>
      <c r="E71" s="108"/>
      <c r="F71" s="108"/>
      <c r="G71" s="187"/>
      <c r="H71" s="108"/>
      <c r="I71" s="108"/>
      <c r="J71" s="108"/>
      <c r="K71" s="108"/>
      <c r="L71" s="108"/>
      <c r="M71" s="108"/>
      <c r="N71" s="108"/>
      <c r="O71" s="189"/>
      <c r="Q71" s="185"/>
    </row>
    <row r="72" spans="1:17" x14ac:dyDescent="0.25">
      <c r="A72" s="105"/>
      <c r="C72" s="108"/>
      <c r="D72" s="108"/>
      <c r="E72" s="108"/>
      <c r="F72" s="108"/>
      <c r="G72" s="187"/>
      <c r="H72" s="108"/>
      <c r="I72" s="108"/>
      <c r="J72" s="108"/>
      <c r="K72" s="108"/>
      <c r="L72" s="108"/>
      <c r="M72" s="108"/>
      <c r="N72" s="108"/>
      <c r="O72" s="189"/>
      <c r="Q72" s="185"/>
    </row>
    <row r="73" spans="1:17" x14ac:dyDescent="0.25">
      <c r="A73" s="105"/>
      <c r="C73" s="108"/>
      <c r="D73" s="108"/>
      <c r="E73" s="108"/>
      <c r="F73" s="108"/>
      <c r="G73" s="187"/>
      <c r="H73" s="108"/>
      <c r="I73" s="108"/>
      <c r="J73" s="108"/>
      <c r="K73" s="108"/>
      <c r="L73" s="108"/>
      <c r="M73" s="108"/>
      <c r="N73" s="108"/>
      <c r="O73" s="189"/>
      <c r="Q73" s="185"/>
    </row>
    <row r="74" spans="1:17" x14ac:dyDescent="0.25">
      <c r="A74" s="105"/>
      <c r="C74" s="108"/>
      <c r="D74" s="108"/>
      <c r="E74" s="108"/>
      <c r="F74" s="108"/>
      <c r="G74" s="187"/>
      <c r="H74" s="108"/>
      <c r="I74" s="108"/>
      <c r="J74" s="108"/>
      <c r="K74" s="108"/>
      <c r="L74" s="108"/>
      <c r="M74" s="108"/>
      <c r="N74" s="108"/>
      <c r="O74" s="189"/>
      <c r="Q74" s="185"/>
    </row>
    <row r="75" spans="1:17" x14ac:dyDescent="0.25">
      <c r="A75" s="105"/>
      <c r="C75" s="108"/>
      <c r="D75" s="108"/>
      <c r="E75" s="108"/>
      <c r="F75" s="108"/>
      <c r="G75" s="187"/>
      <c r="H75" s="108"/>
      <c r="I75" s="108"/>
      <c r="J75" s="108"/>
      <c r="K75" s="108"/>
      <c r="L75" s="108"/>
      <c r="M75" s="108"/>
      <c r="N75" s="108"/>
      <c r="O75" s="189"/>
      <c r="Q75" s="185"/>
    </row>
    <row r="76" spans="1:17" x14ac:dyDescent="0.25">
      <c r="A76" s="105"/>
      <c r="C76" s="108"/>
      <c r="D76" s="108"/>
      <c r="E76" s="108"/>
      <c r="F76" s="108"/>
      <c r="G76" s="187"/>
      <c r="H76" s="108"/>
      <c r="I76" s="108"/>
      <c r="J76" s="108"/>
      <c r="K76" s="108"/>
      <c r="L76" s="108"/>
      <c r="M76" s="108"/>
      <c r="N76" s="108"/>
      <c r="O76" s="189"/>
      <c r="Q76" s="185"/>
    </row>
    <row r="77" spans="1:17" x14ac:dyDescent="0.25">
      <c r="A77" s="105"/>
      <c r="C77" s="108"/>
      <c r="D77" s="108"/>
      <c r="E77" s="108"/>
      <c r="F77" s="108"/>
      <c r="G77" s="187"/>
      <c r="H77" s="108"/>
      <c r="I77" s="108"/>
      <c r="J77" s="108"/>
      <c r="K77" s="108"/>
      <c r="L77" s="108"/>
      <c r="M77" s="108"/>
      <c r="N77" s="108"/>
      <c r="O77" s="189"/>
      <c r="Q77" s="185"/>
    </row>
    <row r="78" spans="1:17" x14ac:dyDescent="0.25">
      <c r="A78" s="105"/>
      <c r="C78" s="108"/>
      <c r="D78" s="108"/>
      <c r="E78" s="108"/>
      <c r="F78" s="108"/>
      <c r="G78" s="187"/>
      <c r="H78" s="108"/>
      <c r="I78" s="108"/>
      <c r="J78" s="108"/>
      <c r="K78" s="108"/>
      <c r="L78" s="108"/>
      <c r="M78" s="108"/>
      <c r="N78" s="108"/>
      <c r="O78" s="189"/>
      <c r="Q78" s="185"/>
    </row>
    <row r="79" spans="1:17" x14ac:dyDescent="0.25">
      <c r="A79" s="105"/>
      <c r="C79" s="108"/>
      <c r="D79" s="108"/>
      <c r="E79" s="108"/>
      <c r="F79" s="108"/>
      <c r="G79" s="187"/>
      <c r="H79" s="108"/>
      <c r="I79" s="108"/>
      <c r="J79" s="108"/>
      <c r="K79" s="108"/>
      <c r="L79" s="108"/>
      <c r="M79" s="108"/>
      <c r="N79" s="108"/>
      <c r="O79" s="189"/>
      <c r="Q79" s="185"/>
    </row>
    <row r="80" spans="1:17" x14ac:dyDescent="0.25">
      <c r="A80" s="105"/>
      <c r="C80" s="108"/>
      <c r="D80" s="108"/>
      <c r="E80" s="108"/>
      <c r="F80" s="108"/>
      <c r="G80" s="187"/>
      <c r="H80" s="108"/>
      <c r="I80" s="108"/>
      <c r="J80" s="108"/>
      <c r="K80" s="108"/>
      <c r="L80" s="108"/>
      <c r="M80" s="108"/>
      <c r="N80" s="108"/>
      <c r="O80" s="189"/>
      <c r="Q80" s="185"/>
    </row>
    <row r="81" spans="1:17" x14ac:dyDescent="0.25">
      <c r="A81" s="105"/>
      <c r="C81" s="108"/>
      <c r="D81" s="108"/>
      <c r="E81" s="108"/>
      <c r="F81" s="108"/>
      <c r="G81" s="187"/>
      <c r="H81" s="108"/>
      <c r="I81" s="108"/>
      <c r="J81" s="108"/>
      <c r="K81" s="108"/>
      <c r="L81" s="108"/>
      <c r="M81" s="108"/>
      <c r="N81" s="108"/>
      <c r="O81" s="189"/>
      <c r="Q81" s="185"/>
    </row>
    <row r="82" spans="1:17" x14ac:dyDescent="0.25">
      <c r="A82" s="105"/>
      <c r="C82" s="108"/>
      <c r="D82" s="108"/>
      <c r="E82" s="108"/>
      <c r="F82" s="108"/>
      <c r="G82" s="187"/>
      <c r="H82" s="108"/>
      <c r="I82" s="108"/>
      <c r="J82" s="108"/>
      <c r="K82" s="108"/>
      <c r="L82" s="108"/>
      <c r="M82" s="108"/>
      <c r="N82" s="108"/>
      <c r="O82" s="189"/>
      <c r="Q82" s="185"/>
    </row>
    <row r="83" spans="1:17" x14ac:dyDescent="0.25">
      <c r="A83" s="105"/>
      <c r="C83" s="108"/>
      <c r="D83" s="108"/>
      <c r="E83" s="108"/>
      <c r="F83" s="108"/>
      <c r="G83" s="187"/>
      <c r="H83" s="108"/>
      <c r="I83" s="108"/>
      <c r="J83" s="108"/>
      <c r="K83" s="108"/>
      <c r="L83" s="108"/>
      <c r="M83" s="108"/>
      <c r="N83" s="108"/>
      <c r="O83" s="189"/>
      <c r="Q83" s="185"/>
    </row>
    <row r="84" spans="1:17" x14ac:dyDescent="0.25">
      <c r="A84" s="105"/>
      <c r="C84" s="108"/>
      <c r="D84" s="108"/>
      <c r="E84" s="108"/>
      <c r="F84" s="108"/>
      <c r="G84" s="187"/>
      <c r="H84" s="108"/>
      <c r="I84" s="108"/>
      <c r="J84" s="108"/>
      <c r="K84" s="108"/>
      <c r="L84" s="108"/>
      <c r="M84" s="108"/>
      <c r="N84" s="108"/>
      <c r="O84" s="189"/>
      <c r="Q84" s="185"/>
    </row>
    <row r="85" spans="1:17" x14ac:dyDescent="0.25">
      <c r="A85" s="105"/>
      <c r="C85" s="108"/>
      <c r="D85" s="108"/>
      <c r="E85" s="108"/>
      <c r="F85" s="108"/>
      <c r="G85" s="187"/>
      <c r="H85" s="108"/>
      <c r="I85" s="108"/>
      <c r="J85" s="108"/>
      <c r="K85" s="108"/>
      <c r="L85" s="108"/>
      <c r="M85" s="108"/>
      <c r="N85" s="108"/>
      <c r="O85" s="189"/>
      <c r="Q85" s="185"/>
    </row>
    <row r="86" spans="1:17" x14ac:dyDescent="0.25">
      <c r="A86" s="105"/>
      <c r="C86" s="108"/>
      <c r="D86" s="108"/>
      <c r="E86" s="108"/>
      <c r="F86" s="108"/>
      <c r="G86" s="187"/>
      <c r="H86" s="108"/>
      <c r="I86" s="108"/>
      <c r="J86" s="108"/>
      <c r="K86" s="108"/>
      <c r="L86" s="108"/>
      <c r="M86" s="108"/>
      <c r="N86" s="108"/>
      <c r="O86" s="189"/>
      <c r="Q86" s="185"/>
    </row>
    <row r="87" spans="1:17" x14ac:dyDescent="0.25">
      <c r="A87" s="105"/>
      <c r="C87" s="108"/>
      <c r="D87" s="108"/>
      <c r="E87" s="108"/>
      <c r="F87" s="108"/>
      <c r="G87" s="187"/>
      <c r="H87" s="108"/>
      <c r="I87" s="108"/>
      <c r="J87" s="108"/>
      <c r="K87" s="108"/>
      <c r="L87" s="108"/>
      <c r="M87" s="108"/>
      <c r="N87" s="108"/>
      <c r="O87" s="189"/>
      <c r="Q87" s="185"/>
    </row>
    <row r="88" spans="1:17" x14ac:dyDescent="0.25">
      <c r="A88" s="105"/>
      <c r="C88" s="108"/>
      <c r="D88" s="108"/>
      <c r="E88" s="108"/>
      <c r="F88" s="108"/>
      <c r="G88" s="187"/>
      <c r="H88" s="108"/>
      <c r="I88" s="108"/>
      <c r="J88" s="108"/>
      <c r="K88" s="108"/>
      <c r="L88" s="108"/>
      <c r="M88" s="108"/>
      <c r="N88" s="108"/>
      <c r="O88" s="189"/>
      <c r="Q88" s="185"/>
    </row>
    <row r="89" spans="1:17" x14ac:dyDescent="0.25">
      <c r="A89" s="105"/>
      <c r="C89" s="108"/>
      <c r="D89" s="108"/>
      <c r="E89" s="108"/>
      <c r="F89" s="108"/>
      <c r="G89" s="187"/>
      <c r="H89" s="108"/>
      <c r="I89" s="108"/>
      <c r="J89" s="108"/>
      <c r="K89" s="108"/>
      <c r="L89" s="108"/>
      <c r="M89" s="108"/>
      <c r="N89" s="108"/>
      <c r="O89" s="189"/>
      <c r="Q89" s="185"/>
    </row>
    <row r="90" spans="1:17" x14ac:dyDescent="0.25">
      <c r="A90" s="105"/>
      <c r="C90" s="108"/>
      <c r="D90" s="108"/>
      <c r="E90" s="108"/>
      <c r="F90" s="108"/>
      <c r="G90" s="187"/>
      <c r="H90" s="108"/>
      <c r="I90" s="108"/>
      <c r="J90" s="108"/>
      <c r="K90" s="108"/>
      <c r="L90" s="108"/>
      <c r="M90" s="108"/>
      <c r="N90" s="108"/>
      <c r="O90" s="189"/>
      <c r="Q90" s="185"/>
    </row>
    <row r="91" spans="1:17" x14ac:dyDescent="0.25">
      <c r="A91" s="105"/>
      <c r="C91" s="108"/>
      <c r="D91" s="108"/>
      <c r="E91" s="108"/>
      <c r="F91" s="108"/>
      <c r="G91" s="187"/>
      <c r="H91" s="108"/>
      <c r="I91" s="108"/>
      <c r="J91" s="108"/>
      <c r="K91" s="108"/>
      <c r="L91" s="108"/>
      <c r="M91" s="108"/>
      <c r="N91" s="108"/>
      <c r="O91" s="189"/>
      <c r="Q91" s="185"/>
    </row>
    <row r="92" spans="1:17" x14ac:dyDescent="0.25">
      <c r="A92" s="105"/>
      <c r="C92" s="108"/>
      <c r="D92" s="108"/>
      <c r="E92" s="108"/>
      <c r="F92" s="108"/>
      <c r="G92" s="187"/>
      <c r="H92" s="108"/>
      <c r="I92" s="108"/>
      <c r="J92" s="108"/>
      <c r="K92" s="108"/>
      <c r="L92" s="108"/>
      <c r="M92" s="108"/>
      <c r="N92" s="108"/>
      <c r="O92" s="189"/>
      <c r="Q92" s="185"/>
    </row>
    <row r="93" spans="1:17" x14ac:dyDescent="0.25">
      <c r="A93" s="105"/>
      <c r="C93" s="108"/>
      <c r="D93" s="108"/>
      <c r="E93" s="108"/>
      <c r="F93" s="108"/>
      <c r="G93" s="187"/>
      <c r="H93" s="108"/>
      <c r="I93" s="108"/>
      <c r="J93" s="108"/>
      <c r="K93" s="108"/>
      <c r="L93" s="108"/>
      <c r="M93" s="108"/>
      <c r="N93" s="108"/>
      <c r="O93" s="189"/>
      <c r="Q93" s="185"/>
    </row>
    <row r="94" spans="1:17" x14ac:dyDescent="0.25">
      <c r="A94" s="105"/>
      <c r="C94" s="108"/>
      <c r="D94" s="108"/>
      <c r="E94" s="108"/>
      <c r="F94" s="108"/>
      <c r="G94" s="187"/>
      <c r="H94" s="108"/>
      <c r="I94" s="108"/>
      <c r="J94" s="108"/>
      <c r="K94" s="108"/>
      <c r="L94" s="108"/>
      <c r="M94" s="108"/>
      <c r="N94" s="108"/>
      <c r="O94" s="189"/>
      <c r="Q94" s="185"/>
    </row>
    <row r="95" spans="1:17" x14ac:dyDescent="0.25">
      <c r="A95" s="105"/>
      <c r="C95" s="108"/>
      <c r="D95" s="108"/>
      <c r="E95" s="108"/>
      <c r="F95" s="108"/>
      <c r="G95" s="187"/>
      <c r="H95" s="108"/>
      <c r="I95" s="108"/>
      <c r="J95" s="108"/>
      <c r="K95" s="108"/>
      <c r="L95" s="108"/>
      <c r="M95" s="108"/>
      <c r="N95" s="108"/>
      <c r="O95" s="189"/>
      <c r="Q95" s="185"/>
    </row>
    <row r="96" spans="1:17" x14ac:dyDescent="0.25">
      <c r="A96" s="105"/>
      <c r="C96" s="108"/>
      <c r="D96" s="108"/>
      <c r="E96" s="108"/>
      <c r="F96" s="108"/>
      <c r="G96" s="187"/>
      <c r="H96" s="108"/>
      <c r="I96" s="108"/>
      <c r="J96" s="108"/>
      <c r="K96" s="108"/>
      <c r="L96" s="108"/>
      <c r="M96" s="108"/>
      <c r="N96" s="108"/>
      <c r="O96" s="189"/>
      <c r="Q96" s="185"/>
    </row>
    <row r="97" spans="1:17" x14ac:dyDescent="0.25">
      <c r="A97" s="105"/>
      <c r="C97" s="108"/>
      <c r="D97" s="108"/>
      <c r="E97" s="108"/>
      <c r="F97" s="108"/>
      <c r="G97" s="187"/>
      <c r="H97" s="108"/>
      <c r="I97" s="108"/>
      <c r="J97" s="108"/>
      <c r="K97" s="108"/>
      <c r="L97" s="108"/>
      <c r="M97" s="108"/>
      <c r="N97" s="108"/>
      <c r="O97" s="189"/>
      <c r="Q97" s="185"/>
    </row>
    <row r="98" spans="1:17" x14ac:dyDescent="0.25">
      <c r="A98" s="105"/>
      <c r="C98" s="108"/>
      <c r="D98" s="108"/>
      <c r="E98" s="108"/>
      <c r="F98" s="108"/>
      <c r="G98" s="187"/>
      <c r="H98" s="108"/>
      <c r="I98" s="108"/>
      <c r="J98" s="108"/>
      <c r="K98" s="108"/>
      <c r="L98" s="108"/>
      <c r="M98" s="108"/>
      <c r="N98" s="108"/>
      <c r="O98" s="189"/>
      <c r="Q98" s="185"/>
    </row>
    <row r="99" spans="1:17" x14ac:dyDescent="0.25">
      <c r="A99" s="105"/>
      <c r="C99" s="108"/>
      <c r="D99" s="108"/>
      <c r="E99" s="108"/>
      <c r="F99" s="108"/>
      <c r="G99" s="187"/>
      <c r="H99" s="108"/>
      <c r="I99" s="108"/>
      <c r="J99" s="108"/>
      <c r="K99" s="108"/>
      <c r="L99" s="108"/>
      <c r="M99" s="108"/>
      <c r="N99" s="108"/>
      <c r="O99" s="189"/>
      <c r="Q99" s="185"/>
    </row>
    <row r="100" spans="1:17" x14ac:dyDescent="0.25">
      <c r="A100" s="105"/>
      <c r="C100" s="108"/>
      <c r="D100" s="108"/>
      <c r="E100" s="108"/>
      <c r="F100" s="108"/>
      <c r="G100" s="187"/>
      <c r="H100" s="108"/>
      <c r="I100" s="108"/>
      <c r="J100" s="108"/>
      <c r="K100" s="108"/>
      <c r="L100" s="108"/>
      <c r="M100" s="108"/>
      <c r="N100" s="108"/>
      <c r="O100" s="189"/>
      <c r="Q100" s="185"/>
    </row>
    <row r="101" spans="1:17" x14ac:dyDescent="0.25">
      <c r="A101" s="105"/>
      <c r="C101" s="108"/>
      <c r="D101" s="108"/>
      <c r="E101" s="108"/>
      <c r="F101" s="108"/>
      <c r="G101" s="187"/>
      <c r="H101" s="108"/>
      <c r="I101" s="108"/>
      <c r="J101" s="108"/>
      <c r="K101" s="108"/>
      <c r="L101" s="108"/>
      <c r="M101" s="108"/>
      <c r="N101" s="108"/>
      <c r="O101" s="189"/>
      <c r="Q101" s="185"/>
    </row>
    <row r="102" spans="1:17" x14ac:dyDescent="0.25">
      <c r="A102" s="105"/>
      <c r="C102" s="108"/>
      <c r="D102" s="108"/>
      <c r="E102" s="108"/>
      <c r="F102" s="108"/>
      <c r="G102" s="187"/>
      <c r="H102" s="108"/>
      <c r="I102" s="108"/>
      <c r="J102" s="108"/>
      <c r="K102" s="108"/>
      <c r="L102" s="108"/>
      <c r="M102" s="108"/>
      <c r="N102" s="108"/>
      <c r="O102" s="189"/>
      <c r="Q102" s="185"/>
    </row>
    <row r="103" spans="1:17" x14ac:dyDescent="0.25">
      <c r="A103" s="105"/>
      <c r="C103" s="108"/>
      <c r="D103" s="108"/>
      <c r="E103" s="108"/>
      <c r="F103" s="108"/>
      <c r="G103" s="187"/>
      <c r="H103" s="108"/>
      <c r="I103" s="108"/>
      <c r="J103" s="108"/>
      <c r="K103" s="108"/>
      <c r="L103" s="108"/>
      <c r="M103" s="108"/>
      <c r="N103" s="108"/>
      <c r="O103" s="189"/>
      <c r="Q103" s="185"/>
    </row>
    <row r="104" spans="1:17" x14ac:dyDescent="0.25">
      <c r="A104" s="105"/>
      <c r="C104" s="108"/>
      <c r="D104" s="108"/>
      <c r="E104" s="108"/>
      <c r="F104" s="108"/>
      <c r="G104" s="187"/>
      <c r="H104" s="108"/>
      <c r="I104" s="108"/>
      <c r="J104" s="108"/>
      <c r="K104" s="108"/>
      <c r="L104" s="108"/>
      <c r="M104" s="108"/>
      <c r="N104" s="108"/>
      <c r="O104" s="189"/>
      <c r="Q104" s="185"/>
    </row>
    <row r="105" spans="1:17" x14ac:dyDescent="0.25">
      <c r="A105" s="105"/>
      <c r="C105" s="108"/>
      <c r="D105" s="108"/>
      <c r="E105" s="108"/>
      <c r="F105" s="108"/>
      <c r="G105" s="187"/>
      <c r="H105" s="108"/>
      <c r="I105" s="108"/>
      <c r="J105" s="108"/>
      <c r="K105" s="108"/>
      <c r="L105" s="108"/>
      <c r="M105" s="108"/>
      <c r="N105" s="108"/>
      <c r="O105" s="189"/>
      <c r="Q105" s="185"/>
    </row>
    <row r="106" spans="1:17" x14ac:dyDescent="0.25">
      <c r="A106" s="105"/>
      <c r="C106" s="108"/>
      <c r="D106" s="108"/>
      <c r="E106" s="108"/>
      <c r="F106" s="108"/>
      <c r="G106" s="187"/>
      <c r="H106" s="108"/>
      <c r="I106" s="108"/>
      <c r="J106" s="108"/>
      <c r="K106" s="108"/>
      <c r="L106" s="108"/>
      <c r="M106" s="108"/>
      <c r="N106" s="108"/>
      <c r="O106" s="189"/>
      <c r="Q106" s="185"/>
    </row>
    <row r="107" spans="1:17" x14ac:dyDescent="0.25">
      <c r="A107" s="105"/>
      <c r="C107" s="108"/>
      <c r="D107" s="108"/>
      <c r="E107" s="108"/>
      <c r="F107" s="108"/>
      <c r="G107" s="187"/>
      <c r="H107" s="108"/>
      <c r="I107" s="108"/>
      <c r="J107" s="108"/>
      <c r="K107" s="108"/>
      <c r="L107" s="108"/>
      <c r="M107" s="108"/>
      <c r="N107" s="108"/>
      <c r="O107" s="189"/>
      <c r="Q107" s="185"/>
    </row>
    <row r="108" spans="1:17" x14ac:dyDescent="0.25">
      <c r="A108" s="105"/>
      <c r="C108" s="108"/>
      <c r="D108" s="108"/>
      <c r="E108" s="108"/>
      <c r="F108" s="108"/>
      <c r="G108" s="187"/>
      <c r="H108" s="108"/>
      <c r="I108" s="108"/>
      <c r="J108" s="108"/>
      <c r="K108" s="108"/>
      <c r="L108" s="108"/>
      <c r="M108" s="108"/>
      <c r="N108" s="108"/>
      <c r="O108" s="189"/>
      <c r="Q108" s="185"/>
    </row>
    <row r="109" spans="1:17" x14ac:dyDescent="0.25">
      <c r="A109" s="105"/>
      <c r="C109" s="108"/>
      <c r="D109" s="108"/>
      <c r="E109" s="108"/>
      <c r="F109" s="108"/>
      <c r="G109" s="187"/>
      <c r="H109" s="108"/>
      <c r="I109" s="108"/>
      <c r="J109" s="108"/>
      <c r="K109" s="108"/>
      <c r="L109" s="108"/>
      <c r="M109" s="108"/>
      <c r="N109" s="108"/>
      <c r="O109" s="189"/>
      <c r="Q109" s="185"/>
    </row>
    <row r="110" spans="1:17" x14ac:dyDescent="0.25">
      <c r="A110" s="105"/>
      <c r="C110" s="108"/>
      <c r="D110" s="108"/>
      <c r="E110" s="108"/>
      <c r="F110" s="108"/>
      <c r="G110" s="187"/>
      <c r="H110" s="108"/>
      <c r="I110" s="108"/>
      <c r="J110" s="108"/>
      <c r="K110" s="108"/>
      <c r="L110" s="108"/>
      <c r="M110" s="108"/>
      <c r="N110" s="108"/>
      <c r="O110" s="189"/>
      <c r="Q110" s="185"/>
    </row>
    <row r="111" spans="1:17" x14ac:dyDescent="0.25">
      <c r="A111" s="105"/>
      <c r="C111" s="108"/>
      <c r="D111" s="108"/>
      <c r="E111" s="108"/>
      <c r="F111" s="108"/>
      <c r="G111" s="187"/>
      <c r="H111" s="108"/>
      <c r="I111" s="108"/>
      <c r="J111" s="108"/>
      <c r="K111" s="108"/>
      <c r="L111" s="108"/>
      <c r="M111" s="108"/>
      <c r="N111" s="108"/>
      <c r="O111" s="189"/>
      <c r="Q111" s="185"/>
    </row>
    <row r="112" spans="1:17" x14ac:dyDescent="0.25">
      <c r="A112" s="105"/>
      <c r="C112" s="108"/>
      <c r="D112" s="108"/>
      <c r="E112" s="108"/>
      <c r="F112" s="108"/>
      <c r="G112" s="187"/>
      <c r="H112" s="108"/>
      <c r="I112" s="108"/>
      <c r="J112" s="108"/>
      <c r="K112" s="108"/>
      <c r="L112" s="108"/>
      <c r="M112" s="108"/>
      <c r="N112" s="108"/>
      <c r="O112" s="189"/>
      <c r="Q112" s="185"/>
    </row>
    <row r="113" spans="1:17" x14ac:dyDescent="0.25">
      <c r="A113" s="105"/>
      <c r="C113" s="108"/>
      <c r="D113" s="108"/>
      <c r="E113" s="108"/>
      <c r="F113" s="108"/>
      <c r="G113" s="187"/>
      <c r="H113" s="108"/>
      <c r="I113" s="108"/>
      <c r="J113" s="108"/>
      <c r="K113" s="108"/>
      <c r="L113" s="108"/>
      <c r="M113" s="108"/>
      <c r="N113" s="108"/>
      <c r="O113" s="189"/>
      <c r="Q113" s="185"/>
    </row>
    <row r="114" spans="1:17" x14ac:dyDescent="0.25">
      <c r="A114" s="105"/>
      <c r="C114" s="108"/>
      <c r="D114" s="108"/>
      <c r="E114" s="108"/>
      <c r="F114" s="108"/>
      <c r="G114" s="187"/>
      <c r="H114" s="108"/>
      <c r="I114" s="108"/>
      <c r="J114" s="108"/>
      <c r="K114" s="108"/>
      <c r="L114" s="108"/>
      <c r="M114" s="108"/>
      <c r="N114" s="108"/>
      <c r="O114" s="189"/>
      <c r="Q114" s="185"/>
    </row>
    <row r="115" spans="1:17" x14ac:dyDescent="0.25">
      <c r="A115" s="105"/>
      <c r="C115" s="108"/>
      <c r="D115" s="108"/>
      <c r="E115" s="108"/>
      <c r="F115" s="108"/>
      <c r="G115" s="187"/>
      <c r="H115" s="108"/>
      <c r="I115" s="108"/>
      <c r="J115" s="108"/>
      <c r="K115" s="108"/>
      <c r="L115" s="108"/>
      <c r="M115" s="108"/>
      <c r="N115" s="108"/>
      <c r="O115" s="189"/>
      <c r="Q115" s="185"/>
    </row>
    <row r="116" spans="1:17" x14ac:dyDescent="0.25">
      <c r="A116" s="105"/>
      <c r="C116" s="108"/>
      <c r="D116" s="108"/>
      <c r="E116" s="108"/>
      <c r="F116" s="108"/>
      <c r="G116" s="187"/>
      <c r="H116" s="108"/>
      <c r="I116" s="108"/>
      <c r="J116" s="108"/>
      <c r="K116" s="108"/>
      <c r="L116" s="108"/>
      <c r="M116" s="108"/>
      <c r="N116" s="108"/>
      <c r="O116" s="189"/>
      <c r="Q116" s="185"/>
    </row>
    <row r="117" spans="1:17" x14ac:dyDescent="0.25">
      <c r="A117" s="105"/>
      <c r="C117" s="108"/>
      <c r="D117" s="108"/>
      <c r="E117" s="108"/>
      <c r="F117" s="108"/>
      <c r="G117" s="187"/>
      <c r="H117" s="108"/>
      <c r="I117" s="108"/>
      <c r="J117" s="108"/>
      <c r="K117" s="108"/>
      <c r="L117" s="108"/>
      <c r="M117" s="108"/>
      <c r="N117" s="108"/>
      <c r="O117" s="189"/>
      <c r="Q117" s="185"/>
    </row>
    <row r="118" spans="1:17" x14ac:dyDescent="0.25">
      <c r="A118" s="105"/>
      <c r="C118" s="108"/>
      <c r="D118" s="108"/>
      <c r="E118" s="108"/>
      <c r="F118" s="108"/>
      <c r="G118" s="187"/>
      <c r="H118" s="108"/>
      <c r="I118" s="108"/>
      <c r="J118" s="108"/>
      <c r="K118" s="108"/>
      <c r="L118" s="108"/>
      <c r="M118" s="108"/>
      <c r="N118" s="108"/>
      <c r="O118" s="189"/>
      <c r="Q118" s="185"/>
    </row>
    <row r="119" spans="1:17" x14ac:dyDescent="0.25">
      <c r="A119" s="105"/>
      <c r="C119" s="108"/>
      <c r="D119" s="108"/>
      <c r="E119" s="108"/>
      <c r="F119" s="108"/>
      <c r="G119" s="187"/>
      <c r="H119" s="108"/>
      <c r="I119" s="108"/>
      <c r="J119" s="108"/>
      <c r="K119" s="108"/>
      <c r="L119" s="108"/>
      <c r="M119" s="108"/>
      <c r="N119" s="108"/>
      <c r="O119" s="189"/>
      <c r="Q119" s="185"/>
    </row>
    <row r="120" spans="1:17" x14ac:dyDescent="0.25">
      <c r="A120" s="105"/>
      <c r="C120" s="108"/>
      <c r="D120" s="108"/>
      <c r="E120" s="108"/>
      <c r="F120" s="108"/>
      <c r="G120" s="187"/>
      <c r="H120" s="108"/>
      <c r="I120" s="108"/>
      <c r="J120" s="108"/>
      <c r="K120" s="108"/>
      <c r="L120" s="108"/>
      <c r="M120" s="108"/>
      <c r="N120" s="108"/>
      <c r="O120" s="189"/>
      <c r="Q120" s="185"/>
    </row>
    <row r="121" spans="1:17" x14ac:dyDescent="0.25">
      <c r="A121" s="105"/>
      <c r="C121" s="108"/>
      <c r="D121" s="108"/>
      <c r="E121" s="108"/>
      <c r="F121" s="108"/>
      <c r="G121" s="187"/>
      <c r="H121" s="108"/>
      <c r="I121" s="108"/>
      <c r="J121" s="108"/>
      <c r="K121" s="108"/>
      <c r="L121" s="108"/>
      <c r="M121" s="108"/>
      <c r="N121" s="108"/>
      <c r="O121" s="189"/>
      <c r="Q121" s="185"/>
    </row>
    <row r="122" spans="1:17" x14ac:dyDescent="0.25">
      <c r="A122" s="105"/>
      <c r="C122" s="108"/>
      <c r="D122" s="108"/>
      <c r="E122" s="108"/>
      <c r="F122" s="108"/>
      <c r="G122" s="187"/>
      <c r="H122" s="108"/>
      <c r="I122" s="108"/>
      <c r="J122" s="108"/>
      <c r="K122" s="108"/>
      <c r="L122" s="108"/>
      <c r="M122" s="108"/>
      <c r="N122" s="108"/>
      <c r="O122" s="189"/>
      <c r="Q122" s="185"/>
    </row>
    <row r="123" spans="1:17" x14ac:dyDescent="0.25">
      <c r="A123" s="105"/>
      <c r="C123" s="108"/>
      <c r="D123" s="108"/>
      <c r="E123" s="108"/>
      <c r="F123" s="108"/>
      <c r="G123" s="187"/>
      <c r="H123" s="108"/>
      <c r="I123" s="108"/>
      <c r="J123" s="108"/>
      <c r="K123" s="108"/>
      <c r="L123" s="108"/>
      <c r="M123" s="108"/>
      <c r="N123" s="108"/>
      <c r="O123" s="189"/>
      <c r="Q123" s="185"/>
    </row>
    <row r="124" spans="1:17" x14ac:dyDescent="0.25">
      <c r="A124" s="105"/>
      <c r="C124" s="108"/>
      <c r="D124" s="108"/>
      <c r="E124" s="108"/>
      <c r="F124" s="108"/>
      <c r="G124" s="187"/>
      <c r="H124" s="108"/>
      <c r="I124" s="108"/>
      <c r="J124" s="108"/>
      <c r="K124" s="108"/>
      <c r="L124" s="108"/>
      <c r="M124" s="108"/>
      <c r="N124" s="108"/>
      <c r="O124" s="189"/>
      <c r="Q124" s="185"/>
    </row>
    <row r="125" spans="1:17" x14ac:dyDescent="0.25">
      <c r="A125" s="105"/>
      <c r="C125" s="108"/>
      <c r="D125" s="108"/>
      <c r="E125" s="108"/>
      <c r="F125" s="108"/>
      <c r="G125" s="187"/>
      <c r="H125" s="108"/>
      <c r="I125" s="108"/>
      <c r="J125" s="108"/>
      <c r="K125" s="108"/>
      <c r="L125" s="108"/>
      <c r="M125" s="108"/>
      <c r="N125" s="108"/>
      <c r="O125" s="189"/>
      <c r="Q125" s="185"/>
    </row>
    <row r="126" spans="1:17" x14ac:dyDescent="0.25">
      <c r="A126" s="105"/>
      <c r="C126" s="108"/>
      <c r="D126" s="108"/>
      <c r="E126" s="108"/>
      <c r="F126" s="108"/>
      <c r="G126" s="187"/>
      <c r="H126" s="108"/>
      <c r="I126" s="108"/>
      <c r="J126" s="108"/>
      <c r="K126" s="108"/>
      <c r="L126" s="108"/>
      <c r="M126" s="108"/>
      <c r="N126" s="108"/>
      <c r="O126" s="189"/>
      <c r="Q126" s="185"/>
    </row>
    <row r="127" spans="1:17" x14ac:dyDescent="0.25">
      <c r="A127" s="105"/>
      <c r="C127" s="108"/>
      <c r="D127" s="108"/>
      <c r="E127" s="108"/>
      <c r="F127" s="108"/>
      <c r="G127" s="187"/>
      <c r="H127" s="108"/>
      <c r="I127" s="108"/>
      <c r="J127" s="108"/>
      <c r="K127" s="108"/>
      <c r="L127" s="108"/>
      <c r="M127" s="108"/>
      <c r="N127" s="108"/>
      <c r="O127" s="189"/>
      <c r="Q127" s="185"/>
    </row>
    <row r="128" spans="1:17" x14ac:dyDescent="0.25">
      <c r="A128" s="105"/>
      <c r="C128" s="108"/>
      <c r="D128" s="108"/>
      <c r="E128" s="108"/>
      <c r="F128" s="108"/>
      <c r="G128" s="187"/>
      <c r="H128" s="108"/>
      <c r="I128" s="108"/>
      <c r="J128" s="108"/>
      <c r="K128" s="108"/>
      <c r="L128" s="108"/>
      <c r="M128" s="108"/>
      <c r="N128" s="108"/>
      <c r="O128" s="189"/>
      <c r="Q128" s="185"/>
    </row>
    <row r="129" spans="1:17" x14ac:dyDescent="0.25">
      <c r="A129" s="105"/>
      <c r="C129" s="108"/>
      <c r="D129" s="108"/>
      <c r="E129" s="108"/>
      <c r="F129" s="108"/>
      <c r="G129" s="187"/>
      <c r="H129" s="108"/>
      <c r="I129" s="108"/>
      <c r="J129" s="108"/>
      <c r="K129" s="108"/>
      <c r="L129" s="108"/>
      <c r="M129" s="108"/>
      <c r="N129" s="108"/>
      <c r="O129" s="189"/>
      <c r="Q129" s="185"/>
    </row>
    <row r="130" spans="1:17" x14ac:dyDescent="0.25">
      <c r="A130" s="105"/>
      <c r="C130" s="108"/>
      <c r="D130" s="108"/>
      <c r="E130" s="108"/>
      <c r="F130" s="108"/>
      <c r="G130" s="187"/>
      <c r="H130" s="108"/>
      <c r="I130" s="108"/>
      <c r="J130" s="108"/>
      <c r="K130" s="108"/>
      <c r="L130" s="108"/>
      <c r="M130" s="108"/>
      <c r="N130" s="108"/>
      <c r="O130" s="189"/>
      <c r="Q130" s="185"/>
    </row>
    <row r="131" spans="1:17" x14ac:dyDescent="0.25">
      <c r="A131" s="105"/>
      <c r="C131" s="108"/>
      <c r="D131" s="108"/>
      <c r="E131" s="108"/>
      <c r="F131" s="108"/>
      <c r="G131" s="187"/>
      <c r="H131" s="108"/>
      <c r="I131" s="108"/>
      <c r="J131" s="108"/>
      <c r="K131" s="108"/>
      <c r="L131" s="108"/>
      <c r="M131" s="108"/>
      <c r="N131" s="108"/>
      <c r="O131" s="189"/>
      <c r="Q131" s="185"/>
    </row>
    <row r="132" spans="1:17" x14ac:dyDescent="0.25">
      <c r="A132" s="105"/>
      <c r="C132" s="108"/>
      <c r="D132" s="108"/>
      <c r="E132" s="108"/>
      <c r="F132" s="108"/>
      <c r="G132" s="187"/>
      <c r="H132" s="108"/>
      <c r="I132" s="108"/>
      <c r="J132" s="108"/>
      <c r="K132" s="108"/>
      <c r="L132" s="108"/>
      <c r="M132" s="108"/>
      <c r="N132" s="108"/>
      <c r="O132" s="189"/>
      <c r="Q132" s="185"/>
    </row>
    <row r="133" spans="1:17" x14ac:dyDescent="0.25">
      <c r="A133" s="105"/>
      <c r="C133" s="108"/>
      <c r="D133" s="108"/>
      <c r="E133" s="108"/>
      <c r="F133" s="108"/>
      <c r="G133" s="187"/>
      <c r="H133" s="108"/>
      <c r="I133" s="108"/>
      <c r="J133" s="108"/>
      <c r="K133" s="108"/>
      <c r="L133" s="108"/>
      <c r="M133" s="108"/>
      <c r="N133" s="108"/>
      <c r="O133" s="189"/>
      <c r="Q133" s="185"/>
    </row>
    <row r="134" spans="1:17" x14ac:dyDescent="0.25">
      <c r="A134" s="105"/>
      <c r="C134" s="108"/>
      <c r="D134" s="108"/>
      <c r="E134" s="108"/>
      <c r="F134" s="108"/>
      <c r="G134" s="187"/>
      <c r="H134" s="108"/>
      <c r="I134" s="108"/>
      <c r="J134" s="108"/>
      <c r="K134" s="108"/>
      <c r="L134" s="108"/>
      <c r="M134" s="108"/>
      <c r="N134" s="108"/>
      <c r="O134" s="189"/>
      <c r="Q134" s="185"/>
    </row>
    <row r="135" spans="1:17" x14ac:dyDescent="0.25">
      <c r="A135" s="105"/>
      <c r="C135" s="108"/>
      <c r="D135" s="108"/>
      <c r="E135" s="108"/>
      <c r="F135" s="108"/>
      <c r="G135" s="187"/>
      <c r="H135" s="108"/>
      <c r="I135" s="108"/>
      <c r="J135" s="108"/>
      <c r="K135" s="108"/>
      <c r="L135" s="108"/>
      <c r="M135" s="108"/>
      <c r="N135" s="108"/>
      <c r="O135" s="189"/>
      <c r="Q135" s="185"/>
    </row>
    <row r="136" spans="1:17" x14ac:dyDescent="0.25">
      <c r="A136" s="105"/>
      <c r="C136" s="108"/>
      <c r="D136" s="108"/>
      <c r="E136" s="108"/>
      <c r="F136" s="108"/>
      <c r="G136" s="187"/>
      <c r="H136" s="108"/>
      <c r="I136" s="108"/>
      <c r="J136" s="108"/>
      <c r="K136" s="108"/>
      <c r="L136" s="108"/>
      <c r="M136" s="108"/>
      <c r="N136" s="108"/>
      <c r="O136" s="189"/>
      <c r="Q136" s="185"/>
    </row>
    <row r="137" spans="1:17" x14ac:dyDescent="0.25">
      <c r="A137" s="105"/>
      <c r="C137" s="108"/>
      <c r="D137" s="108"/>
      <c r="E137" s="108"/>
      <c r="F137" s="108"/>
      <c r="G137" s="187"/>
      <c r="H137" s="108"/>
      <c r="I137" s="108"/>
      <c r="J137" s="108"/>
      <c r="K137" s="108"/>
      <c r="L137" s="108"/>
      <c r="M137" s="108"/>
      <c r="N137" s="108"/>
      <c r="O137" s="189"/>
      <c r="Q137" s="185"/>
    </row>
    <row r="138" spans="1:17" x14ac:dyDescent="0.25">
      <c r="A138" s="105"/>
      <c r="C138" s="108"/>
      <c r="D138" s="108"/>
      <c r="E138" s="108"/>
      <c r="F138" s="108"/>
      <c r="G138" s="187"/>
      <c r="H138" s="108"/>
      <c r="I138" s="108"/>
      <c r="J138" s="108"/>
      <c r="K138" s="108"/>
      <c r="L138" s="108"/>
      <c r="M138" s="108"/>
      <c r="N138" s="108"/>
      <c r="O138" s="189"/>
      <c r="Q138" s="185"/>
    </row>
    <row r="139" spans="1:17" x14ac:dyDescent="0.25">
      <c r="A139" s="105"/>
      <c r="C139" s="108"/>
      <c r="D139" s="108"/>
      <c r="E139" s="108"/>
      <c r="F139" s="108"/>
      <c r="G139" s="187"/>
      <c r="H139" s="108"/>
      <c r="I139" s="108"/>
      <c r="J139" s="108"/>
      <c r="K139" s="108"/>
      <c r="L139" s="108"/>
      <c r="M139" s="108"/>
      <c r="N139" s="108"/>
      <c r="O139" s="189"/>
      <c r="Q139" s="185"/>
    </row>
    <row r="140" spans="1:17" x14ac:dyDescent="0.25">
      <c r="A140" s="105"/>
      <c r="C140" s="108"/>
      <c r="D140" s="108"/>
      <c r="E140" s="108"/>
      <c r="F140" s="108"/>
      <c r="G140" s="187"/>
      <c r="H140" s="108"/>
      <c r="I140" s="108"/>
      <c r="J140" s="108"/>
      <c r="K140" s="108"/>
      <c r="L140" s="108"/>
      <c r="M140" s="108"/>
      <c r="N140" s="108"/>
      <c r="O140" s="189"/>
      <c r="Q140" s="185"/>
    </row>
    <row r="141" spans="1:17" x14ac:dyDescent="0.25">
      <c r="A141" s="105"/>
      <c r="C141" s="108"/>
      <c r="D141" s="108"/>
      <c r="E141" s="108"/>
      <c r="F141" s="108"/>
      <c r="G141" s="187"/>
      <c r="H141" s="108"/>
      <c r="I141" s="108"/>
      <c r="J141" s="108"/>
      <c r="K141" s="108"/>
      <c r="L141" s="108"/>
      <c r="M141" s="108"/>
      <c r="N141" s="108"/>
      <c r="O141" s="189"/>
      <c r="Q141" s="185"/>
    </row>
    <row r="142" spans="1:17" x14ac:dyDescent="0.25">
      <c r="A142" s="105"/>
      <c r="C142" s="108"/>
      <c r="D142" s="108"/>
      <c r="E142" s="108"/>
      <c r="F142" s="108"/>
      <c r="G142" s="187"/>
      <c r="H142" s="108"/>
      <c r="I142" s="108"/>
      <c r="J142" s="108"/>
      <c r="K142" s="108"/>
      <c r="L142" s="108"/>
      <c r="M142" s="108"/>
      <c r="N142" s="108"/>
      <c r="O142" s="189"/>
      <c r="Q142" s="185"/>
    </row>
    <row r="143" spans="1:17" x14ac:dyDescent="0.25">
      <c r="A143" s="105"/>
      <c r="C143" s="108"/>
      <c r="D143" s="108"/>
      <c r="E143" s="108"/>
      <c r="F143" s="108"/>
      <c r="G143" s="187"/>
      <c r="H143" s="108"/>
      <c r="I143" s="108"/>
      <c r="J143" s="108"/>
      <c r="K143" s="108"/>
      <c r="L143" s="108"/>
      <c r="M143" s="108"/>
      <c r="N143" s="108"/>
      <c r="O143" s="189"/>
      <c r="Q143" s="185"/>
    </row>
    <row r="144" spans="1:17" x14ac:dyDescent="0.25">
      <c r="A144" s="105"/>
      <c r="C144" s="108"/>
      <c r="D144" s="108"/>
      <c r="E144" s="108"/>
      <c r="F144" s="108"/>
      <c r="G144" s="187"/>
      <c r="H144" s="108"/>
      <c r="I144" s="108"/>
      <c r="J144" s="108"/>
      <c r="K144" s="108"/>
      <c r="L144" s="108"/>
      <c r="M144" s="108"/>
      <c r="N144" s="108"/>
      <c r="O144" s="189"/>
      <c r="Q144" s="185"/>
    </row>
    <row r="145" spans="1:17" x14ac:dyDescent="0.25">
      <c r="A145" s="105"/>
      <c r="C145" s="108"/>
      <c r="D145" s="108"/>
      <c r="E145" s="108"/>
      <c r="F145" s="108"/>
      <c r="G145" s="187"/>
      <c r="H145" s="108"/>
      <c r="I145" s="108"/>
      <c r="J145" s="108"/>
      <c r="K145" s="108"/>
      <c r="L145" s="108"/>
      <c r="M145" s="108"/>
      <c r="N145" s="108"/>
      <c r="O145" s="189"/>
      <c r="Q145" s="185"/>
    </row>
    <row r="146" spans="1:17" x14ac:dyDescent="0.25">
      <c r="A146" s="105"/>
      <c r="C146" s="108"/>
      <c r="D146" s="108"/>
      <c r="E146" s="108"/>
      <c r="F146" s="108"/>
      <c r="G146" s="187"/>
      <c r="H146" s="108"/>
      <c r="I146" s="108"/>
      <c r="J146" s="108"/>
      <c r="K146" s="108"/>
      <c r="L146" s="108"/>
      <c r="M146" s="108"/>
      <c r="N146" s="108"/>
      <c r="O146" s="189"/>
      <c r="Q146" s="185"/>
    </row>
    <row r="147" spans="1:17" x14ac:dyDescent="0.25">
      <c r="A147" s="105"/>
      <c r="C147" s="108"/>
      <c r="D147" s="108"/>
      <c r="E147" s="108"/>
      <c r="F147" s="108"/>
      <c r="G147" s="187"/>
      <c r="H147" s="108"/>
      <c r="I147" s="108"/>
      <c r="J147" s="108"/>
      <c r="K147" s="108"/>
      <c r="L147" s="108"/>
      <c r="M147" s="108"/>
      <c r="N147" s="108"/>
      <c r="O147" s="189"/>
      <c r="Q147" s="185"/>
    </row>
    <row r="148" spans="1:17" x14ac:dyDescent="0.25">
      <c r="A148" s="105"/>
      <c r="C148" s="108"/>
      <c r="D148" s="108"/>
      <c r="E148" s="108"/>
      <c r="F148" s="108"/>
      <c r="G148" s="187"/>
      <c r="H148" s="108"/>
      <c r="I148" s="108"/>
      <c r="J148" s="108"/>
      <c r="K148" s="108"/>
      <c r="L148" s="108"/>
      <c r="M148" s="108"/>
      <c r="N148" s="108"/>
      <c r="O148" s="189"/>
      <c r="Q148" s="185"/>
    </row>
    <row r="149" spans="1:17" x14ac:dyDescent="0.25">
      <c r="A149" s="105"/>
      <c r="C149" s="108"/>
      <c r="D149" s="108"/>
      <c r="E149" s="108"/>
      <c r="F149" s="108"/>
      <c r="G149" s="187"/>
      <c r="H149" s="108"/>
      <c r="I149" s="108"/>
      <c r="J149" s="108"/>
      <c r="K149" s="108"/>
      <c r="L149" s="108"/>
      <c r="M149" s="108"/>
      <c r="N149" s="108"/>
      <c r="O149" s="189"/>
      <c r="Q149" s="185"/>
    </row>
    <row r="150" spans="1:17" x14ac:dyDescent="0.25">
      <c r="A150" s="105"/>
      <c r="C150" s="108"/>
      <c r="D150" s="108"/>
      <c r="E150" s="108"/>
      <c r="F150" s="108"/>
      <c r="G150" s="187"/>
      <c r="H150" s="108"/>
      <c r="I150" s="108"/>
      <c r="J150" s="108"/>
      <c r="K150" s="108"/>
      <c r="L150" s="108"/>
      <c r="M150" s="108"/>
      <c r="N150" s="108"/>
      <c r="O150" s="189"/>
      <c r="Q150" s="185"/>
    </row>
    <row r="151" spans="1:17" x14ac:dyDescent="0.25">
      <c r="A151" s="105"/>
      <c r="C151" s="108"/>
      <c r="D151" s="108"/>
      <c r="E151" s="108"/>
      <c r="F151" s="108"/>
      <c r="G151" s="187"/>
      <c r="H151" s="108"/>
      <c r="I151" s="108"/>
      <c r="J151" s="108"/>
      <c r="K151" s="108"/>
      <c r="L151" s="108"/>
      <c r="M151" s="108"/>
      <c r="N151" s="108"/>
      <c r="O151" s="189"/>
      <c r="Q151" s="185"/>
    </row>
    <row r="152" spans="1:17" x14ac:dyDescent="0.25">
      <c r="A152" s="105"/>
      <c r="C152" s="108"/>
      <c r="D152" s="108"/>
      <c r="E152" s="108"/>
      <c r="F152" s="108"/>
      <c r="G152" s="187"/>
      <c r="H152" s="108"/>
      <c r="I152" s="108"/>
      <c r="J152" s="108"/>
      <c r="K152" s="108"/>
      <c r="L152" s="108"/>
      <c r="M152" s="108"/>
      <c r="N152" s="108"/>
      <c r="O152" s="189"/>
      <c r="Q152" s="185"/>
    </row>
    <row r="153" spans="1:17" x14ac:dyDescent="0.25">
      <c r="A153" s="105"/>
      <c r="C153" s="108"/>
      <c r="D153" s="108"/>
      <c r="E153" s="108"/>
      <c r="F153" s="108"/>
      <c r="G153" s="187"/>
      <c r="H153" s="108"/>
      <c r="I153" s="108"/>
      <c r="J153" s="108"/>
      <c r="K153" s="108"/>
      <c r="L153" s="108"/>
      <c r="M153" s="108"/>
      <c r="N153" s="108"/>
      <c r="O153" s="189"/>
      <c r="Q153" s="185"/>
    </row>
    <row r="154" spans="1:17" x14ac:dyDescent="0.25">
      <c r="A154" s="105"/>
      <c r="C154" s="108"/>
      <c r="D154" s="108"/>
      <c r="E154" s="108"/>
      <c r="F154" s="108"/>
      <c r="G154" s="187"/>
      <c r="H154" s="108"/>
      <c r="I154" s="108"/>
      <c r="J154" s="108"/>
      <c r="K154" s="108"/>
      <c r="L154" s="108"/>
      <c r="M154" s="108"/>
      <c r="N154" s="108"/>
      <c r="O154" s="189"/>
      <c r="Q154" s="185"/>
    </row>
    <row r="155" spans="1:17" x14ac:dyDescent="0.25">
      <c r="A155" s="105"/>
      <c r="C155" s="108"/>
      <c r="D155" s="108"/>
      <c r="E155" s="108"/>
      <c r="F155" s="108"/>
      <c r="G155" s="187"/>
      <c r="H155" s="108"/>
      <c r="I155" s="108"/>
      <c r="J155" s="108"/>
      <c r="K155" s="108"/>
      <c r="L155" s="108"/>
      <c r="M155" s="108"/>
      <c r="N155" s="108"/>
      <c r="O155" s="189"/>
      <c r="Q155" s="185"/>
    </row>
    <row r="156" spans="1:17" x14ac:dyDescent="0.25">
      <c r="A156" s="105"/>
      <c r="C156" s="108"/>
      <c r="D156" s="108"/>
      <c r="E156" s="108"/>
      <c r="F156" s="108"/>
      <c r="G156" s="187"/>
      <c r="H156" s="108"/>
      <c r="I156" s="108"/>
      <c r="J156" s="108"/>
      <c r="K156" s="108"/>
      <c r="L156" s="108"/>
      <c r="M156" s="108"/>
      <c r="N156" s="108"/>
      <c r="O156" s="189"/>
      <c r="Q156" s="185"/>
    </row>
    <row r="157" spans="1:17" x14ac:dyDescent="0.25">
      <c r="A157" s="105"/>
      <c r="C157" s="108"/>
      <c r="D157" s="108"/>
      <c r="E157" s="108"/>
      <c r="F157" s="108"/>
      <c r="G157" s="187"/>
      <c r="H157" s="108"/>
      <c r="I157" s="108"/>
      <c r="J157" s="108"/>
      <c r="K157" s="108"/>
      <c r="L157" s="108"/>
      <c r="M157" s="108"/>
      <c r="N157" s="108"/>
      <c r="O157" s="189"/>
      <c r="Q157" s="185"/>
    </row>
    <row r="158" spans="1:17" x14ac:dyDescent="0.25">
      <c r="A158" s="105"/>
      <c r="C158" s="108"/>
      <c r="D158" s="108"/>
      <c r="E158" s="108"/>
      <c r="F158" s="108"/>
      <c r="G158" s="187"/>
      <c r="H158" s="108"/>
      <c r="I158" s="108"/>
      <c r="J158" s="108"/>
      <c r="K158" s="108"/>
      <c r="L158" s="108"/>
      <c r="M158" s="108"/>
      <c r="N158" s="108"/>
      <c r="O158" s="189"/>
      <c r="Q158" s="185"/>
    </row>
    <row r="159" spans="1:17" x14ac:dyDescent="0.25">
      <c r="A159" s="105"/>
      <c r="C159" s="108"/>
      <c r="D159" s="108"/>
      <c r="E159" s="108"/>
      <c r="F159" s="108"/>
      <c r="G159" s="187"/>
      <c r="H159" s="108"/>
      <c r="I159" s="108"/>
      <c r="J159" s="108"/>
      <c r="K159" s="108"/>
      <c r="L159" s="108"/>
      <c r="M159" s="108"/>
      <c r="N159" s="108"/>
      <c r="O159" s="189"/>
      <c r="Q159" s="185"/>
    </row>
    <row r="160" spans="1:17" x14ac:dyDescent="0.25">
      <c r="A160" s="105"/>
      <c r="C160" s="108"/>
      <c r="D160" s="108"/>
      <c r="E160" s="108"/>
      <c r="F160" s="108"/>
      <c r="G160" s="187"/>
      <c r="H160" s="108"/>
      <c r="I160" s="108"/>
      <c r="J160" s="108"/>
      <c r="K160" s="108"/>
      <c r="L160" s="108"/>
      <c r="M160" s="108"/>
      <c r="N160" s="108"/>
      <c r="O160" s="189"/>
      <c r="Q160" s="185"/>
    </row>
    <row r="161" spans="1:17" x14ac:dyDescent="0.25">
      <c r="A161" s="105"/>
      <c r="C161" s="108"/>
      <c r="D161" s="108"/>
      <c r="E161" s="108"/>
      <c r="F161" s="108"/>
      <c r="G161" s="187"/>
      <c r="H161" s="108"/>
      <c r="I161" s="108"/>
      <c r="J161" s="108"/>
      <c r="K161" s="108"/>
      <c r="L161" s="108"/>
      <c r="M161" s="108"/>
      <c r="N161" s="108"/>
      <c r="O161" s="189"/>
      <c r="Q161" s="185"/>
    </row>
    <row r="162" spans="1:17" x14ac:dyDescent="0.25">
      <c r="A162" s="105"/>
      <c r="C162" s="108"/>
      <c r="D162" s="108"/>
      <c r="E162" s="108"/>
      <c r="F162" s="108"/>
      <c r="G162" s="187"/>
      <c r="H162" s="108"/>
      <c r="I162" s="108"/>
      <c r="J162" s="108"/>
      <c r="K162" s="108"/>
      <c r="L162" s="108"/>
      <c r="M162" s="108"/>
      <c r="N162" s="108"/>
      <c r="O162" s="189"/>
      <c r="Q162" s="185"/>
    </row>
    <row r="163" spans="1:17" x14ac:dyDescent="0.25">
      <c r="A163" s="105"/>
      <c r="C163" s="108"/>
      <c r="D163" s="108"/>
      <c r="E163" s="108"/>
      <c r="F163" s="108"/>
      <c r="G163" s="187"/>
      <c r="H163" s="108"/>
      <c r="I163" s="108"/>
      <c r="J163" s="108"/>
      <c r="K163" s="108"/>
      <c r="L163" s="108"/>
      <c r="M163" s="108"/>
      <c r="N163" s="108"/>
      <c r="O163" s="189"/>
      <c r="Q163" s="185"/>
    </row>
    <row r="164" spans="1:17" x14ac:dyDescent="0.25">
      <c r="A164" s="105"/>
      <c r="C164" s="108"/>
      <c r="D164" s="108"/>
      <c r="E164" s="108"/>
      <c r="F164" s="108"/>
      <c r="G164" s="187"/>
      <c r="H164" s="108"/>
      <c r="I164" s="108"/>
      <c r="J164" s="108"/>
      <c r="K164" s="108"/>
      <c r="L164" s="108"/>
      <c r="M164" s="108"/>
      <c r="N164" s="108"/>
      <c r="O164" s="189"/>
      <c r="Q164" s="185"/>
    </row>
    <row r="165" spans="1:17" x14ac:dyDescent="0.25">
      <c r="A165" s="105"/>
      <c r="C165" s="108"/>
      <c r="D165" s="108"/>
      <c r="E165" s="108"/>
      <c r="F165" s="108"/>
      <c r="G165" s="187"/>
      <c r="H165" s="108"/>
      <c r="I165" s="108"/>
      <c r="J165" s="108"/>
      <c r="K165" s="108"/>
      <c r="L165" s="108"/>
      <c r="M165" s="108"/>
      <c r="N165" s="108"/>
      <c r="O165" s="189"/>
      <c r="Q165" s="185"/>
    </row>
    <row r="166" spans="1:17" x14ac:dyDescent="0.25">
      <c r="A166" s="105"/>
      <c r="C166" s="108"/>
      <c r="D166" s="108"/>
      <c r="E166" s="108"/>
      <c r="F166" s="108"/>
      <c r="G166" s="187"/>
      <c r="H166" s="108"/>
      <c r="I166" s="108"/>
      <c r="J166" s="108"/>
      <c r="K166" s="108"/>
      <c r="L166" s="108"/>
      <c r="M166" s="108"/>
      <c r="N166" s="108"/>
      <c r="O166" s="189"/>
      <c r="Q166" s="185"/>
    </row>
    <row r="167" spans="1:17" x14ac:dyDescent="0.25">
      <c r="A167" s="105"/>
      <c r="C167" s="108"/>
      <c r="D167" s="108"/>
      <c r="E167" s="108"/>
      <c r="F167" s="108"/>
      <c r="G167" s="187"/>
      <c r="H167" s="108"/>
      <c r="I167" s="108"/>
      <c r="J167" s="108"/>
      <c r="K167" s="108"/>
      <c r="L167" s="108"/>
      <c r="M167" s="108"/>
      <c r="N167" s="108"/>
      <c r="O167" s="189"/>
      <c r="Q167" s="185"/>
    </row>
    <row r="168" spans="1:17" x14ac:dyDescent="0.25">
      <c r="A168" s="105"/>
      <c r="C168" s="108"/>
      <c r="D168" s="108"/>
      <c r="E168" s="108"/>
      <c r="F168" s="108"/>
      <c r="G168" s="187"/>
      <c r="H168" s="108"/>
      <c r="I168" s="108"/>
      <c r="J168" s="108"/>
      <c r="K168" s="108"/>
      <c r="L168" s="108"/>
      <c r="M168" s="108"/>
      <c r="N168" s="108"/>
      <c r="O168" s="189"/>
      <c r="Q168" s="185"/>
    </row>
    <row r="169" spans="1:17" x14ac:dyDescent="0.25">
      <c r="A169" s="105"/>
      <c r="C169" s="108"/>
      <c r="D169" s="108"/>
      <c r="E169" s="108"/>
      <c r="F169" s="108"/>
      <c r="G169" s="187"/>
      <c r="H169" s="108"/>
      <c r="I169" s="108"/>
      <c r="J169" s="108"/>
      <c r="K169" s="108"/>
      <c r="L169" s="108"/>
      <c r="M169" s="108"/>
      <c r="N169" s="108"/>
      <c r="O169" s="189"/>
      <c r="Q169" s="185"/>
    </row>
    <row r="170" spans="1:17" x14ac:dyDescent="0.25">
      <c r="A170" s="105"/>
      <c r="C170" s="108"/>
      <c r="D170" s="108"/>
      <c r="E170" s="108"/>
      <c r="F170" s="108"/>
      <c r="G170" s="187"/>
      <c r="H170" s="108"/>
      <c r="I170" s="108"/>
      <c r="J170" s="108"/>
      <c r="K170" s="108"/>
      <c r="L170" s="108"/>
      <c r="M170" s="108"/>
      <c r="N170" s="108"/>
      <c r="O170" s="189"/>
      <c r="Q170" s="185"/>
    </row>
    <row r="171" spans="1:17" x14ac:dyDescent="0.25">
      <c r="A171" s="105"/>
      <c r="C171" s="108"/>
      <c r="D171" s="108"/>
      <c r="E171" s="108"/>
      <c r="F171" s="108"/>
      <c r="G171" s="187"/>
      <c r="H171" s="108"/>
      <c r="I171" s="108"/>
      <c r="J171" s="108"/>
      <c r="K171" s="108"/>
      <c r="L171" s="108"/>
      <c r="M171" s="108"/>
      <c r="N171" s="108"/>
      <c r="O171" s="189"/>
      <c r="Q171" s="185"/>
    </row>
    <row r="172" spans="1:17" x14ac:dyDescent="0.25">
      <c r="A172" s="105"/>
      <c r="C172" s="108"/>
      <c r="D172" s="108"/>
      <c r="E172" s="108"/>
      <c r="F172" s="108"/>
      <c r="G172" s="187"/>
      <c r="H172" s="108"/>
      <c r="I172" s="108"/>
      <c r="J172" s="108"/>
      <c r="K172" s="108"/>
      <c r="L172" s="108"/>
      <c r="M172" s="108"/>
      <c r="N172" s="108"/>
      <c r="O172" s="189"/>
      <c r="Q172" s="185"/>
    </row>
    <row r="173" spans="1:17" x14ac:dyDescent="0.25">
      <c r="A173" s="105"/>
      <c r="C173" s="108"/>
      <c r="D173" s="108"/>
      <c r="E173" s="108"/>
      <c r="F173" s="108"/>
      <c r="G173" s="187"/>
      <c r="H173" s="108"/>
      <c r="I173" s="108"/>
      <c r="J173" s="108"/>
      <c r="K173" s="108"/>
      <c r="L173" s="108"/>
      <c r="M173" s="108"/>
      <c r="N173" s="108"/>
      <c r="O173" s="189"/>
      <c r="Q173" s="185"/>
    </row>
    <row r="174" spans="1:17" x14ac:dyDescent="0.25">
      <c r="A174" s="105"/>
      <c r="C174" s="108"/>
      <c r="D174" s="108"/>
      <c r="E174" s="108"/>
      <c r="F174" s="108"/>
      <c r="G174" s="187"/>
      <c r="H174" s="108"/>
      <c r="I174" s="108"/>
      <c r="J174" s="108"/>
      <c r="K174" s="108"/>
      <c r="L174" s="108"/>
      <c r="M174" s="108"/>
      <c r="N174" s="108"/>
      <c r="O174" s="189"/>
      <c r="Q174" s="185"/>
    </row>
    <row r="175" spans="1:17" x14ac:dyDescent="0.25">
      <c r="A175" s="105"/>
      <c r="C175" s="108"/>
      <c r="D175" s="108"/>
      <c r="E175" s="108"/>
      <c r="F175" s="108"/>
      <c r="G175" s="187"/>
      <c r="H175" s="108"/>
      <c r="I175" s="108"/>
      <c r="J175" s="108"/>
      <c r="K175" s="108"/>
      <c r="L175" s="108"/>
      <c r="M175" s="108"/>
      <c r="N175" s="108"/>
      <c r="O175" s="189"/>
      <c r="Q175" s="185"/>
    </row>
    <row r="176" spans="1:17" x14ac:dyDescent="0.25">
      <c r="A176" s="105"/>
      <c r="C176" s="108"/>
      <c r="D176" s="108"/>
      <c r="E176" s="108"/>
      <c r="F176" s="108"/>
      <c r="G176" s="187"/>
      <c r="H176" s="108"/>
      <c r="I176" s="108"/>
      <c r="J176" s="108"/>
      <c r="K176" s="108"/>
      <c r="L176" s="108"/>
      <c r="M176" s="108"/>
      <c r="N176" s="108"/>
      <c r="O176" s="189"/>
      <c r="Q176" s="185"/>
    </row>
    <row r="177" spans="1:17" x14ac:dyDescent="0.25">
      <c r="A177" s="105"/>
      <c r="C177" s="108"/>
      <c r="D177" s="108"/>
      <c r="E177" s="108"/>
      <c r="F177" s="108"/>
      <c r="G177" s="187"/>
      <c r="H177" s="108"/>
      <c r="I177" s="108"/>
      <c r="J177" s="108"/>
      <c r="K177" s="108"/>
      <c r="L177" s="108"/>
      <c r="M177" s="108"/>
      <c r="N177" s="108"/>
      <c r="O177" s="189"/>
      <c r="Q177" s="185"/>
    </row>
    <row r="178" spans="1:17" x14ac:dyDescent="0.25">
      <c r="A178" s="105"/>
      <c r="C178" s="108"/>
      <c r="D178" s="108"/>
      <c r="E178" s="108"/>
      <c r="F178" s="108"/>
      <c r="G178" s="187"/>
      <c r="H178" s="108"/>
      <c r="I178" s="108"/>
      <c r="J178" s="108"/>
      <c r="K178" s="108"/>
      <c r="L178" s="108"/>
      <c r="M178" s="108"/>
      <c r="N178" s="108"/>
      <c r="O178" s="189"/>
      <c r="Q178" s="185"/>
    </row>
    <row r="179" spans="1:17" x14ac:dyDescent="0.25">
      <c r="A179" s="105"/>
      <c r="C179" s="108"/>
      <c r="D179" s="108"/>
      <c r="E179" s="108"/>
      <c r="F179" s="108"/>
      <c r="G179" s="187"/>
      <c r="H179" s="108"/>
      <c r="I179" s="108"/>
      <c r="J179" s="108"/>
      <c r="K179" s="108"/>
      <c r="L179" s="108"/>
      <c r="M179" s="108"/>
      <c r="N179" s="108"/>
      <c r="O179" s="189"/>
      <c r="Q179" s="185"/>
    </row>
    <row r="180" spans="1:17" x14ac:dyDescent="0.25">
      <c r="A180" s="105"/>
      <c r="C180" s="108"/>
      <c r="D180" s="108"/>
      <c r="E180" s="108"/>
      <c r="F180" s="108"/>
      <c r="G180" s="187"/>
      <c r="H180" s="108"/>
      <c r="I180" s="108"/>
      <c r="J180" s="108"/>
      <c r="K180" s="108"/>
      <c r="L180" s="108"/>
      <c r="M180" s="108"/>
      <c r="N180" s="108"/>
      <c r="O180" s="189"/>
      <c r="Q180" s="185"/>
    </row>
    <row r="181" spans="1:17" x14ac:dyDescent="0.25">
      <c r="A181" s="105"/>
      <c r="C181" s="108"/>
      <c r="D181" s="108"/>
      <c r="E181" s="108"/>
      <c r="F181" s="108"/>
      <c r="G181" s="187"/>
      <c r="H181" s="108"/>
      <c r="I181" s="108"/>
      <c r="J181" s="108"/>
      <c r="K181" s="108"/>
      <c r="L181" s="108"/>
      <c r="M181" s="108"/>
      <c r="N181" s="108"/>
      <c r="O181" s="189"/>
      <c r="Q181" s="185"/>
    </row>
    <row r="182" spans="1:17" x14ac:dyDescent="0.25">
      <c r="A182" s="105"/>
      <c r="C182" s="108"/>
      <c r="D182" s="108"/>
      <c r="E182" s="108"/>
      <c r="F182" s="108"/>
      <c r="G182" s="187"/>
      <c r="H182" s="108"/>
      <c r="I182" s="108"/>
      <c r="J182" s="108"/>
      <c r="K182" s="108"/>
      <c r="L182" s="108"/>
      <c r="M182" s="108"/>
      <c r="N182" s="108"/>
      <c r="O182" s="189"/>
      <c r="Q182" s="185"/>
    </row>
    <row r="183" spans="1:17" x14ac:dyDescent="0.25">
      <c r="A183" s="105"/>
      <c r="C183" s="108"/>
      <c r="D183" s="108"/>
      <c r="E183" s="108"/>
      <c r="F183" s="108"/>
      <c r="G183" s="187"/>
      <c r="H183" s="108"/>
      <c r="I183" s="108"/>
      <c r="J183" s="108"/>
      <c r="K183" s="108"/>
      <c r="L183" s="108"/>
      <c r="M183" s="108"/>
      <c r="N183" s="108"/>
      <c r="O183" s="189"/>
      <c r="Q183" s="185"/>
    </row>
    <row r="184" spans="1:17" x14ac:dyDescent="0.25">
      <c r="A184" s="105"/>
      <c r="C184" s="108"/>
      <c r="D184" s="108"/>
      <c r="E184" s="108"/>
      <c r="F184" s="108"/>
      <c r="G184" s="187"/>
      <c r="H184" s="108"/>
      <c r="I184" s="108"/>
      <c r="J184" s="108"/>
      <c r="K184" s="108"/>
      <c r="L184" s="108"/>
      <c r="M184" s="108"/>
      <c r="N184" s="108"/>
      <c r="O184" s="189"/>
      <c r="Q184" s="185"/>
    </row>
    <row r="185" spans="1:17" x14ac:dyDescent="0.25">
      <c r="A185" s="105"/>
      <c r="C185" s="108"/>
      <c r="D185" s="108"/>
      <c r="E185" s="108"/>
      <c r="F185" s="108"/>
      <c r="G185" s="187"/>
      <c r="H185" s="108"/>
      <c r="I185" s="108"/>
      <c r="J185" s="108"/>
      <c r="K185" s="108"/>
      <c r="L185" s="108"/>
      <c r="M185" s="108"/>
      <c r="N185" s="108"/>
      <c r="O185" s="189"/>
      <c r="Q185" s="185"/>
    </row>
    <row r="186" spans="1:17" x14ac:dyDescent="0.25">
      <c r="A186" s="105"/>
      <c r="C186" s="108"/>
      <c r="D186" s="108"/>
      <c r="E186" s="108"/>
      <c r="F186" s="108"/>
      <c r="G186" s="187"/>
      <c r="H186" s="108"/>
      <c r="I186" s="108"/>
      <c r="J186" s="108"/>
      <c r="K186" s="108"/>
      <c r="L186" s="108"/>
      <c r="M186" s="108"/>
      <c r="N186" s="108"/>
      <c r="O186" s="189"/>
      <c r="Q186" s="185"/>
    </row>
    <row r="187" spans="1:17" x14ac:dyDescent="0.25">
      <c r="A187" s="105"/>
      <c r="C187" s="108"/>
      <c r="D187" s="108"/>
      <c r="E187" s="108"/>
      <c r="F187" s="108"/>
      <c r="G187" s="187"/>
      <c r="H187" s="108"/>
      <c r="I187" s="108"/>
      <c r="J187" s="108"/>
      <c r="K187" s="108"/>
      <c r="L187" s="108"/>
      <c r="M187" s="108"/>
      <c r="N187" s="108"/>
      <c r="O187" s="189"/>
      <c r="Q187" s="185"/>
    </row>
    <row r="188" spans="1:17" x14ac:dyDescent="0.25">
      <c r="A188" s="105"/>
      <c r="C188" s="108"/>
      <c r="D188" s="108"/>
      <c r="E188" s="108"/>
      <c r="F188" s="108"/>
      <c r="G188" s="187"/>
      <c r="H188" s="108"/>
      <c r="I188" s="108"/>
      <c r="J188" s="108"/>
      <c r="K188" s="108"/>
      <c r="L188" s="108"/>
      <c r="M188" s="108"/>
      <c r="N188" s="108"/>
      <c r="O188" s="189"/>
      <c r="Q188" s="185"/>
    </row>
    <row r="189" spans="1:17" x14ac:dyDescent="0.25">
      <c r="A189" s="105"/>
      <c r="C189" s="108"/>
      <c r="D189" s="108"/>
      <c r="E189" s="108"/>
      <c r="F189" s="108"/>
      <c r="G189" s="187"/>
      <c r="H189" s="108"/>
      <c r="I189" s="108"/>
      <c r="J189" s="108"/>
      <c r="K189" s="108"/>
      <c r="L189" s="108"/>
      <c r="M189" s="108"/>
      <c r="N189" s="108"/>
      <c r="O189" s="189"/>
      <c r="Q189" s="185"/>
    </row>
    <row r="190" spans="1:17" x14ac:dyDescent="0.25">
      <c r="A190" s="105"/>
      <c r="C190" s="108"/>
      <c r="D190" s="108"/>
      <c r="E190" s="108"/>
      <c r="F190" s="108"/>
      <c r="G190" s="187"/>
      <c r="H190" s="108"/>
      <c r="I190" s="108"/>
      <c r="J190" s="108"/>
      <c r="K190" s="108"/>
      <c r="L190" s="108"/>
      <c r="M190" s="108"/>
      <c r="N190" s="108"/>
      <c r="O190" s="189"/>
      <c r="Q190" s="185"/>
    </row>
    <row r="191" spans="1:17" x14ac:dyDescent="0.25">
      <c r="A191" s="105"/>
      <c r="C191" s="108"/>
      <c r="D191" s="108"/>
      <c r="E191" s="108"/>
      <c r="F191" s="108"/>
      <c r="G191" s="187"/>
      <c r="H191" s="108"/>
      <c r="I191" s="108"/>
      <c r="J191" s="108"/>
      <c r="K191" s="108"/>
      <c r="L191" s="108"/>
      <c r="M191" s="108"/>
      <c r="N191" s="108"/>
      <c r="O191" s="189"/>
      <c r="Q191" s="185"/>
    </row>
    <row r="192" spans="1:17" x14ac:dyDescent="0.25">
      <c r="A192" s="105"/>
      <c r="C192" s="108"/>
      <c r="D192" s="108"/>
      <c r="E192" s="108"/>
      <c r="F192" s="108"/>
      <c r="G192" s="187"/>
      <c r="H192" s="108"/>
      <c r="I192" s="108"/>
      <c r="J192" s="108"/>
      <c r="K192" s="108"/>
      <c r="L192" s="108"/>
      <c r="M192" s="108"/>
      <c r="N192" s="108"/>
      <c r="O192" s="189"/>
      <c r="Q192" s="185"/>
    </row>
    <row r="193" spans="1:17" x14ac:dyDescent="0.25">
      <c r="A193" s="105"/>
      <c r="C193" s="108"/>
      <c r="D193" s="108"/>
      <c r="E193" s="108"/>
      <c r="F193" s="108"/>
      <c r="G193" s="187"/>
      <c r="H193" s="108"/>
      <c r="I193" s="108"/>
      <c r="J193" s="108"/>
      <c r="K193" s="108"/>
      <c r="L193" s="108"/>
      <c r="M193" s="108"/>
      <c r="N193" s="108"/>
      <c r="O193" s="189"/>
      <c r="Q193" s="185"/>
    </row>
    <row r="194" spans="1:17" x14ac:dyDescent="0.25">
      <c r="A194" s="105"/>
      <c r="C194" s="108"/>
      <c r="D194" s="108"/>
      <c r="E194" s="108"/>
      <c r="F194" s="108"/>
      <c r="G194" s="187"/>
      <c r="H194" s="108"/>
      <c r="I194" s="108"/>
      <c r="J194" s="108"/>
      <c r="K194" s="108"/>
      <c r="L194" s="108"/>
      <c r="M194" s="108"/>
      <c r="N194" s="108"/>
      <c r="O194" s="189"/>
      <c r="Q194" s="185"/>
    </row>
    <row r="195" spans="1:17" x14ac:dyDescent="0.25">
      <c r="A195" s="105"/>
      <c r="C195" s="108"/>
      <c r="D195" s="108"/>
      <c r="E195" s="108"/>
      <c r="F195" s="108"/>
      <c r="G195" s="187"/>
      <c r="H195" s="108"/>
      <c r="I195" s="108"/>
      <c r="J195" s="108"/>
      <c r="K195" s="108"/>
      <c r="L195" s="108"/>
      <c r="M195" s="108"/>
      <c r="N195" s="108"/>
      <c r="O195" s="189"/>
      <c r="Q195" s="185"/>
    </row>
    <row r="196" spans="1:17" x14ac:dyDescent="0.25">
      <c r="A196" s="105"/>
      <c r="C196" s="108"/>
      <c r="D196" s="108"/>
      <c r="E196" s="108"/>
      <c r="F196" s="108"/>
      <c r="G196" s="187"/>
      <c r="H196" s="108"/>
      <c r="I196" s="108"/>
      <c r="J196" s="108"/>
      <c r="K196" s="108"/>
      <c r="L196" s="108"/>
      <c r="M196" s="108"/>
      <c r="N196" s="108"/>
      <c r="O196" s="189"/>
      <c r="Q196" s="185"/>
    </row>
    <row r="197" spans="1:17" x14ac:dyDescent="0.25">
      <c r="A197" s="105"/>
      <c r="C197" s="108"/>
      <c r="D197" s="108"/>
      <c r="E197" s="108"/>
      <c r="F197" s="108"/>
      <c r="G197" s="187"/>
      <c r="H197" s="108"/>
      <c r="I197" s="108"/>
      <c r="J197" s="108"/>
      <c r="K197" s="108"/>
      <c r="L197" s="108"/>
      <c r="M197" s="108"/>
      <c r="N197" s="108"/>
      <c r="O197" s="189"/>
      <c r="Q197" s="185"/>
    </row>
    <row r="198" spans="1:17" x14ac:dyDescent="0.25">
      <c r="A198" s="105"/>
      <c r="C198" s="108"/>
      <c r="D198" s="108"/>
      <c r="E198" s="108"/>
      <c r="F198" s="108"/>
      <c r="G198" s="187"/>
      <c r="H198" s="108"/>
      <c r="I198" s="108"/>
      <c r="J198" s="108"/>
      <c r="K198" s="108"/>
      <c r="L198" s="108"/>
      <c r="M198" s="108"/>
      <c r="N198" s="108"/>
      <c r="O198" s="189"/>
      <c r="Q198" s="185"/>
    </row>
    <row r="199" spans="1:17" x14ac:dyDescent="0.25">
      <c r="A199" s="105"/>
      <c r="C199" s="108"/>
      <c r="D199" s="108"/>
      <c r="E199" s="108"/>
      <c r="F199" s="108"/>
      <c r="G199" s="187"/>
      <c r="H199" s="108"/>
      <c r="I199" s="108"/>
      <c r="J199" s="108"/>
      <c r="K199" s="108"/>
      <c r="L199" s="108"/>
      <c r="M199" s="108"/>
      <c r="N199" s="108"/>
      <c r="O199" s="189"/>
      <c r="Q199" s="185"/>
    </row>
    <row r="200" spans="1:17" x14ac:dyDescent="0.25">
      <c r="A200" s="105"/>
      <c r="C200" s="108"/>
      <c r="D200" s="108"/>
      <c r="E200" s="108"/>
      <c r="F200" s="108"/>
      <c r="G200" s="187"/>
      <c r="H200" s="108"/>
      <c r="I200" s="108"/>
      <c r="J200" s="108"/>
      <c r="K200" s="108"/>
      <c r="L200" s="108"/>
      <c r="M200" s="108"/>
      <c r="N200" s="108"/>
      <c r="O200" s="189"/>
      <c r="Q200" s="185"/>
    </row>
    <row r="201" spans="1:17" x14ac:dyDescent="0.25">
      <c r="A201" s="105"/>
      <c r="C201" s="108"/>
      <c r="D201" s="108"/>
      <c r="E201" s="108"/>
      <c r="F201" s="108"/>
      <c r="G201" s="187"/>
      <c r="H201" s="108"/>
      <c r="I201" s="108"/>
      <c r="J201" s="108"/>
      <c r="K201" s="108"/>
      <c r="L201" s="108"/>
      <c r="M201" s="108"/>
      <c r="N201" s="108"/>
      <c r="O201" s="189"/>
      <c r="Q201" s="185"/>
    </row>
    <row r="202" spans="1:17" x14ac:dyDescent="0.25">
      <c r="A202" s="105"/>
      <c r="C202" s="108"/>
      <c r="D202" s="108"/>
      <c r="E202" s="108"/>
      <c r="F202" s="108"/>
      <c r="G202" s="187"/>
      <c r="H202" s="108"/>
      <c r="I202" s="108"/>
      <c r="J202" s="108"/>
      <c r="K202" s="108"/>
      <c r="L202" s="108"/>
      <c r="M202" s="108"/>
      <c r="N202" s="108"/>
      <c r="O202" s="189"/>
      <c r="Q202" s="185"/>
    </row>
    <row r="203" spans="1:17" x14ac:dyDescent="0.25">
      <c r="A203" s="105"/>
      <c r="C203" s="108"/>
      <c r="D203" s="108"/>
      <c r="E203" s="108"/>
      <c r="F203" s="108"/>
      <c r="G203" s="187"/>
      <c r="H203" s="108"/>
      <c r="I203" s="108"/>
      <c r="J203" s="108"/>
      <c r="K203" s="108"/>
      <c r="L203" s="108"/>
      <c r="M203" s="108"/>
      <c r="N203" s="108"/>
      <c r="O203" s="189"/>
      <c r="Q203" s="185"/>
    </row>
    <row r="204" spans="1:17" x14ac:dyDescent="0.25">
      <c r="A204" s="105"/>
      <c r="C204" s="108"/>
      <c r="D204" s="108"/>
      <c r="E204" s="108"/>
      <c r="F204" s="108"/>
      <c r="G204" s="187"/>
      <c r="H204" s="108"/>
      <c r="I204" s="108"/>
      <c r="J204" s="108"/>
      <c r="K204" s="108"/>
      <c r="L204" s="108"/>
      <c r="M204" s="108"/>
      <c r="N204" s="108"/>
      <c r="O204" s="189"/>
      <c r="Q204" s="185"/>
    </row>
    <row r="205" spans="1:17" x14ac:dyDescent="0.25">
      <c r="A205" s="105"/>
      <c r="C205" s="108"/>
      <c r="D205" s="108"/>
      <c r="E205" s="108"/>
      <c r="F205" s="108"/>
      <c r="G205" s="187"/>
      <c r="H205" s="108"/>
      <c r="I205" s="108"/>
      <c r="J205" s="108"/>
      <c r="K205" s="108"/>
      <c r="L205" s="108"/>
      <c r="M205" s="108"/>
      <c r="N205" s="108"/>
      <c r="O205" s="189"/>
      <c r="Q205" s="185"/>
    </row>
    <row r="206" spans="1:17" x14ac:dyDescent="0.25">
      <c r="A206" s="105"/>
      <c r="C206" s="108"/>
      <c r="D206" s="108"/>
      <c r="E206" s="108"/>
      <c r="F206" s="108"/>
      <c r="G206" s="187"/>
      <c r="H206" s="108"/>
      <c r="I206" s="108"/>
      <c r="J206" s="108"/>
      <c r="K206" s="108"/>
      <c r="L206" s="108"/>
      <c r="M206" s="108"/>
      <c r="N206" s="108"/>
      <c r="O206" s="189"/>
      <c r="Q206" s="185"/>
    </row>
    <row r="207" spans="1:17" x14ac:dyDescent="0.25">
      <c r="A207" s="105"/>
      <c r="C207" s="108"/>
      <c r="D207" s="108"/>
      <c r="E207" s="108"/>
      <c r="F207" s="108"/>
      <c r="G207" s="187"/>
      <c r="H207" s="108"/>
      <c r="I207" s="108"/>
      <c r="J207" s="108"/>
      <c r="K207" s="108"/>
      <c r="L207" s="108"/>
      <c r="M207" s="108"/>
      <c r="N207" s="108"/>
      <c r="O207" s="189"/>
      <c r="Q207" s="185"/>
    </row>
    <row r="208" spans="1:17" x14ac:dyDescent="0.25">
      <c r="A208" s="105"/>
      <c r="C208" s="108"/>
      <c r="D208" s="108"/>
      <c r="E208" s="108"/>
      <c r="F208" s="108"/>
      <c r="G208" s="187"/>
      <c r="H208" s="108"/>
      <c r="I208" s="108"/>
      <c r="J208" s="108"/>
      <c r="K208" s="108"/>
      <c r="L208" s="108"/>
      <c r="M208" s="108"/>
      <c r="N208" s="108"/>
      <c r="O208" s="189"/>
      <c r="Q208" s="185"/>
    </row>
    <row r="209" spans="1:17" x14ac:dyDescent="0.25">
      <c r="A209" s="105"/>
      <c r="C209" s="108"/>
      <c r="D209" s="108"/>
      <c r="E209" s="108"/>
      <c r="F209" s="108"/>
      <c r="G209" s="187"/>
      <c r="H209" s="108"/>
      <c r="I209" s="108"/>
      <c r="J209" s="108"/>
      <c r="K209" s="108"/>
      <c r="L209" s="108"/>
      <c r="M209" s="108"/>
      <c r="N209" s="108"/>
      <c r="O209" s="189"/>
      <c r="Q209" s="185"/>
    </row>
    <row r="210" spans="1:17" x14ac:dyDescent="0.25">
      <c r="A210" s="105"/>
      <c r="C210" s="108"/>
      <c r="D210" s="108"/>
      <c r="E210" s="108"/>
      <c r="F210" s="108"/>
      <c r="G210" s="187"/>
      <c r="H210" s="108"/>
      <c r="I210" s="108"/>
      <c r="J210" s="108"/>
      <c r="K210" s="108"/>
      <c r="L210" s="108"/>
      <c r="M210" s="108"/>
      <c r="N210" s="108"/>
      <c r="O210" s="189"/>
      <c r="Q210" s="185"/>
    </row>
    <row r="211" spans="1:17" x14ac:dyDescent="0.25">
      <c r="A211" s="105"/>
      <c r="C211" s="108"/>
      <c r="D211" s="108"/>
      <c r="E211" s="108"/>
      <c r="F211" s="108"/>
      <c r="G211" s="187"/>
      <c r="H211" s="108"/>
      <c r="I211" s="108"/>
      <c r="J211" s="108"/>
      <c r="K211" s="108"/>
      <c r="L211" s="108"/>
      <c r="M211" s="108"/>
      <c r="N211" s="108"/>
      <c r="O211" s="189"/>
      <c r="Q211" s="185"/>
    </row>
    <row r="212" spans="1:17" x14ac:dyDescent="0.25">
      <c r="A212" s="105"/>
      <c r="C212" s="108"/>
      <c r="D212" s="108"/>
      <c r="E212" s="108"/>
      <c r="F212" s="108"/>
      <c r="G212" s="187"/>
      <c r="H212" s="108"/>
      <c r="I212" s="108"/>
      <c r="J212" s="108"/>
      <c r="K212" s="108"/>
      <c r="L212" s="108"/>
      <c r="M212" s="108"/>
      <c r="N212" s="108"/>
      <c r="O212" s="189"/>
      <c r="Q212" s="185"/>
    </row>
    <row r="213" spans="1:17" x14ac:dyDescent="0.25">
      <c r="A213" s="105"/>
      <c r="C213" s="108"/>
      <c r="D213" s="108"/>
      <c r="E213" s="108"/>
      <c r="F213" s="108"/>
      <c r="G213" s="187"/>
      <c r="H213" s="108"/>
      <c r="I213" s="108"/>
      <c r="J213" s="108"/>
      <c r="K213" s="108"/>
      <c r="L213" s="108"/>
      <c r="M213" s="108"/>
      <c r="N213" s="108"/>
      <c r="O213" s="189"/>
      <c r="Q213" s="185"/>
    </row>
    <row r="214" spans="1:17" x14ac:dyDescent="0.25">
      <c r="A214" s="105"/>
      <c r="C214" s="108"/>
      <c r="D214" s="108"/>
      <c r="E214" s="108"/>
      <c r="F214" s="108"/>
      <c r="G214" s="187"/>
      <c r="H214" s="108"/>
      <c r="I214" s="108"/>
      <c r="J214" s="108"/>
      <c r="K214" s="108"/>
      <c r="L214" s="108"/>
      <c r="M214" s="108"/>
      <c r="N214" s="108"/>
      <c r="O214" s="189"/>
      <c r="Q214" s="185"/>
    </row>
    <row r="215" spans="1:17" x14ac:dyDescent="0.25">
      <c r="A215" s="105"/>
      <c r="C215" s="108"/>
      <c r="D215" s="108"/>
      <c r="E215" s="108"/>
      <c r="F215" s="108"/>
      <c r="G215" s="187"/>
      <c r="H215" s="108"/>
      <c r="I215" s="108"/>
      <c r="J215" s="108"/>
      <c r="K215" s="108"/>
      <c r="L215" s="108"/>
      <c r="M215" s="108"/>
      <c r="N215" s="108"/>
      <c r="O215" s="189"/>
      <c r="Q215" s="185"/>
    </row>
    <row r="216" spans="1:17" x14ac:dyDescent="0.25">
      <c r="A216" s="105"/>
      <c r="C216" s="108"/>
      <c r="D216" s="108"/>
      <c r="E216" s="108"/>
      <c r="F216" s="108"/>
      <c r="G216" s="187"/>
      <c r="H216" s="108"/>
      <c r="I216" s="108"/>
      <c r="J216" s="108"/>
      <c r="K216" s="108"/>
      <c r="L216" s="108"/>
      <c r="M216" s="108"/>
      <c r="N216" s="108"/>
      <c r="O216" s="189"/>
      <c r="Q216" s="185"/>
    </row>
    <row r="217" spans="1:17" x14ac:dyDescent="0.25">
      <c r="A217" s="105"/>
      <c r="C217" s="108"/>
      <c r="D217" s="108"/>
      <c r="E217" s="108"/>
      <c r="F217" s="108"/>
      <c r="G217" s="187"/>
      <c r="H217" s="108"/>
      <c r="I217" s="108"/>
      <c r="J217" s="108"/>
      <c r="K217" s="108"/>
      <c r="L217" s="108"/>
      <c r="M217" s="108"/>
      <c r="N217" s="108"/>
      <c r="O217" s="189"/>
      <c r="Q217" s="185"/>
    </row>
    <row r="218" spans="1:17" x14ac:dyDescent="0.25">
      <c r="A218" s="105"/>
      <c r="C218" s="108"/>
      <c r="D218" s="108"/>
      <c r="E218" s="108"/>
      <c r="F218" s="108"/>
      <c r="G218" s="187"/>
      <c r="H218" s="108"/>
      <c r="I218" s="108"/>
      <c r="J218" s="108"/>
      <c r="K218" s="108"/>
      <c r="L218" s="108"/>
      <c r="M218" s="108"/>
      <c r="N218" s="108"/>
      <c r="O218" s="189"/>
      <c r="Q218" s="185"/>
    </row>
    <row r="219" spans="1:17" x14ac:dyDescent="0.25">
      <c r="A219" s="105"/>
      <c r="C219" s="108"/>
      <c r="D219" s="108"/>
      <c r="E219" s="108"/>
      <c r="F219" s="108"/>
      <c r="G219" s="187"/>
      <c r="H219" s="108"/>
      <c r="I219" s="108"/>
      <c r="J219" s="108"/>
      <c r="K219" s="108"/>
      <c r="L219" s="108"/>
      <c r="M219" s="108"/>
      <c r="N219" s="108"/>
      <c r="O219" s="189"/>
      <c r="Q219" s="185"/>
    </row>
    <row r="220" spans="1:17" x14ac:dyDescent="0.25">
      <c r="A220" s="105"/>
      <c r="C220" s="108"/>
      <c r="D220" s="108"/>
      <c r="E220" s="108"/>
      <c r="F220" s="108"/>
      <c r="G220" s="187"/>
      <c r="H220" s="108"/>
      <c r="I220" s="108"/>
      <c r="J220" s="108"/>
      <c r="K220" s="108"/>
      <c r="L220" s="108"/>
      <c r="M220" s="108"/>
      <c r="N220" s="108"/>
      <c r="O220" s="189"/>
      <c r="Q220" s="185"/>
    </row>
    <row r="221" spans="1:17" x14ac:dyDescent="0.25">
      <c r="A221" s="105"/>
      <c r="C221" s="108"/>
      <c r="D221" s="108"/>
      <c r="E221" s="108"/>
      <c r="F221" s="108"/>
      <c r="G221" s="187"/>
      <c r="H221" s="108"/>
      <c r="I221" s="108"/>
      <c r="J221" s="108"/>
      <c r="K221" s="108"/>
      <c r="L221" s="108"/>
      <c r="M221" s="108"/>
      <c r="N221" s="108"/>
      <c r="O221" s="189"/>
      <c r="Q221" s="185"/>
    </row>
    <row r="222" spans="1:17" x14ac:dyDescent="0.25">
      <c r="A222" s="105"/>
      <c r="C222" s="108"/>
      <c r="D222" s="108"/>
      <c r="E222" s="108"/>
      <c r="F222" s="108"/>
      <c r="G222" s="187"/>
      <c r="H222" s="108"/>
      <c r="I222" s="108"/>
      <c r="J222" s="108"/>
      <c r="K222" s="108"/>
      <c r="L222" s="108"/>
      <c r="M222" s="108"/>
      <c r="N222" s="108"/>
      <c r="O222" s="189"/>
      <c r="Q222" s="185"/>
    </row>
    <row r="223" spans="1:17" x14ac:dyDescent="0.25">
      <c r="A223" s="105"/>
      <c r="C223" s="108"/>
      <c r="D223" s="108"/>
      <c r="E223" s="108"/>
      <c r="F223" s="108"/>
      <c r="G223" s="187"/>
      <c r="H223" s="108"/>
      <c r="I223" s="108"/>
      <c r="J223" s="108"/>
      <c r="K223" s="108"/>
      <c r="L223" s="108"/>
      <c r="M223" s="108"/>
      <c r="N223" s="108"/>
      <c r="O223" s="189"/>
      <c r="Q223" s="185"/>
    </row>
    <row r="224" spans="1:17" x14ac:dyDescent="0.25">
      <c r="A224" s="105"/>
      <c r="C224" s="108"/>
      <c r="D224" s="108"/>
      <c r="E224" s="108"/>
      <c r="F224" s="108"/>
      <c r="G224" s="187"/>
      <c r="H224" s="108"/>
      <c r="I224" s="108"/>
      <c r="J224" s="108"/>
      <c r="K224" s="108"/>
      <c r="L224" s="108"/>
      <c r="M224" s="108"/>
      <c r="N224" s="108"/>
      <c r="O224" s="189"/>
      <c r="Q224" s="185"/>
    </row>
    <row r="225" spans="1:17" x14ac:dyDescent="0.25">
      <c r="A225" s="105"/>
      <c r="C225" s="108"/>
      <c r="D225" s="108"/>
      <c r="E225" s="108"/>
      <c r="F225" s="108"/>
      <c r="G225" s="187"/>
      <c r="H225" s="108"/>
      <c r="I225" s="108"/>
      <c r="J225" s="108"/>
      <c r="K225" s="108"/>
      <c r="L225" s="108"/>
      <c r="M225" s="108"/>
      <c r="N225" s="108"/>
      <c r="O225" s="189"/>
      <c r="Q225" s="185"/>
    </row>
    <row r="226" spans="1:17" x14ac:dyDescent="0.25">
      <c r="A226" s="105"/>
      <c r="C226" s="108"/>
      <c r="D226" s="108"/>
      <c r="E226" s="108"/>
      <c r="F226" s="108"/>
      <c r="G226" s="187"/>
      <c r="H226" s="108"/>
      <c r="I226" s="108"/>
      <c r="J226" s="108"/>
      <c r="K226" s="108"/>
      <c r="L226" s="108"/>
      <c r="M226" s="108"/>
      <c r="N226" s="108"/>
      <c r="O226" s="189"/>
      <c r="Q226" s="185"/>
    </row>
    <row r="227" spans="1:17" x14ac:dyDescent="0.25">
      <c r="A227" s="105"/>
      <c r="C227" s="108"/>
      <c r="D227" s="108"/>
      <c r="E227" s="108"/>
      <c r="F227" s="108"/>
      <c r="G227" s="187"/>
      <c r="H227" s="108"/>
      <c r="I227" s="108"/>
      <c r="J227" s="108"/>
      <c r="K227" s="108"/>
      <c r="L227" s="108"/>
      <c r="M227" s="108"/>
      <c r="N227" s="108"/>
      <c r="O227" s="189"/>
      <c r="Q227" s="185"/>
    </row>
    <row r="228" spans="1:17" x14ac:dyDescent="0.25">
      <c r="A228" s="105"/>
      <c r="C228" s="108"/>
      <c r="D228" s="108"/>
      <c r="E228" s="108"/>
      <c r="F228" s="108"/>
      <c r="G228" s="187"/>
      <c r="H228" s="108"/>
      <c r="I228" s="108"/>
      <c r="J228" s="108"/>
      <c r="K228" s="108"/>
      <c r="L228" s="108"/>
      <c r="M228" s="108"/>
      <c r="N228" s="108"/>
      <c r="O228" s="189"/>
      <c r="Q228" s="185"/>
    </row>
    <row r="229" spans="1:17" x14ac:dyDescent="0.25">
      <c r="A229" s="105"/>
      <c r="C229" s="108"/>
      <c r="D229" s="108"/>
      <c r="E229" s="108"/>
      <c r="F229" s="108"/>
      <c r="G229" s="187"/>
      <c r="H229" s="108"/>
      <c r="I229" s="108"/>
      <c r="J229" s="108"/>
      <c r="K229" s="108"/>
      <c r="L229" s="108"/>
      <c r="M229" s="108"/>
      <c r="N229" s="108"/>
      <c r="O229" s="189"/>
      <c r="Q229" s="185"/>
    </row>
    <row r="230" spans="1:17" x14ac:dyDescent="0.25">
      <c r="A230" s="105"/>
      <c r="C230" s="108"/>
      <c r="D230" s="108"/>
      <c r="E230" s="108"/>
      <c r="F230" s="108"/>
      <c r="G230" s="187"/>
      <c r="H230" s="108"/>
      <c r="I230" s="108"/>
      <c r="J230" s="108"/>
      <c r="K230" s="108"/>
      <c r="L230" s="108"/>
      <c r="M230" s="108"/>
      <c r="N230" s="108"/>
      <c r="O230" s="189"/>
      <c r="Q230" s="185"/>
    </row>
    <row r="231" spans="1:17" x14ac:dyDescent="0.25">
      <c r="A231" s="105"/>
      <c r="C231" s="108"/>
      <c r="D231" s="108"/>
      <c r="E231" s="108"/>
      <c r="F231" s="108"/>
      <c r="G231" s="187"/>
      <c r="H231" s="108"/>
      <c r="I231" s="108"/>
      <c r="J231" s="108"/>
      <c r="K231" s="108"/>
      <c r="L231" s="108"/>
      <c r="M231" s="108"/>
      <c r="N231" s="108"/>
      <c r="O231" s="189"/>
      <c r="Q231" s="185"/>
    </row>
    <row r="232" spans="1:17" x14ac:dyDescent="0.25">
      <c r="A232" s="105"/>
      <c r="C232" s="108"/>
      <c r="D232" s="108"/>
      <c r="E232" s="108"/>
      <c r="F232" s="108"/>
      <c r="G232" s="187"/>
      <c r="H232" s="108"/>
      <c r="I232" s="108"/>
      <c r="J232" s="108"/>
      <c r="K232" s="108"/>
      <c r="L232" s="108"/>
      <c r="M232" s="108"/>
      <c r="N232" s="108"/>
      <c r="O232" s="189"/>
      <c r="Q232" s="185"/>
    </row>
    <row r="233" spans="1:17" x14ac:dyDescent="0.25">
      <c r="A233" s="105"/>
      <c r="C233" s="108"/>
      <c r="D233" s="108"/>
      <c r="E233" s="108"/>
      <c r="F233" s="108"/>
      <c r="G233" s="187"/>
      <c r="H233" s="108"/>
      <c r="I233" s="108"/>
      <c r="J233" s="108"/>
      <c r="K233" s="108"/>
      <c r="L233" s="108"/>
      <c r="M233" s="108"/>
      <c r="N233" s="108"/>
      <c r="O233" s="189"/>
      <c r="Q233" s="185"/>
    </row>
    <row r="234" spans="1:17" x14ac:dyDescent="0.25">
      <c r="A234" s="105"/>
      <c r="C234" s="108"/>
      <c r="D234" s="108"/>
      <c r="E234" s="108"/>
      <c r="F234" s="108"/>
      <c r="G234" s="187"/>
      <c r="H234" s="108"/>
      <c r="I234" s="108"/>
      <c r="J234" s="108"/>
      <c r="K234" s="108"/>
      <c r="L234" s="108"/>
      <c r="M234" s="108"/>
      <c r="N234" s="108"/>
      <c r="O234" s="189"/>
      <c r="Q234" s="185"/>
    </row>
    <row r="235" spans="1:17" x14ac:dyDescent="0.25">
      <c r="A235" s="105"/>
      <c r="C235" s="108"/>
      <c r="D235" s="108"/>
      <c r="E235" s="108"/>
      <c r="F235" s="108"/>
      <c r="G235" s="187"/>
      <c r="H235" s="108"/>
      <c r="I235" s="108"/>
      <c r="J235" s="108"/>
      <c r="K235" s="108"/>
      <c r="L235" s="108"/>
      <c r="M235" s="108"/>
      <c r="N235" s="108"/>
      <c r="O235" s="189"/>
      <c r="Q235" s="185"/>
    </row>
    <row r="236" spans="1:17" x14ac:dyDescent="0.25">
      <c r="A236" s="105"/>
      <c r="C236" s="108"/>
      <c r="D236" s="108"/>
      <c r="E236" s="108"/>
      <c r="F236" s="108"/>
      <c r="G236" s="187"/>
      <c r="H236" s="108"/>
      <c r="I236" s="108"/>
      <c r="J236" s="108"/>
      <c r="K236" s="108"/>
      <c r="L236" s="108"/>
      <c r="M236" s="108"/>
      <c r="N236" s="108"/>
      <c r="O236" s="189"/>
      <c r="Q236" s="185"/>
    </row>
    <row r="237" spans="1:17" x14ac:dyDescent="0.25">
      <c r="A237" s="105"/>
      <c r="C237" s="108"/>
      <c r="D237" s="108"/>
      <c r="E237" s="108"/>
      <c r="F237" s="108"/>
      <c r="G237" s="187"/>
      <c r="H237" s="108"/>
      <c r="I237" s="108"/>
      <c r="J237" s="108"/>
      <c r="K237" s="108"/>
      <c r="L237" s="108"/>
      <c r="M237" s="108"/>
      <c r="N237" s="108"/>
      <c r="O237" s="189"/>
      <c r="Q237" s="185"/>
    </row>
    <row r="238" spans="1:17" x14ac:dyDescent="0.25">
      <c r="A238" s="105"/>
      <c r="C238" s="108"/>
      <c r="D238" s="108"/>
      <c r="E238" s="108"/>
      <c r="F238" s="108"/>
      <c r="G238" s="187"/>
      <c r="H238" s="108"/>
      <c r="I238" s="108"/>
      <c r="J238" s="108"/>
      <c r="K238" s="108"/>
      <c r="L238" s="108"/>
      <c r="M238" s="108"/>
      <c r="N238" s="108"/>
      <c r="O238" s="189"/>
      <c r="Q238" s="185"/>
    </row>
    <row r="239" spans="1:17" x14ac:dyDescent="0.25">
      <c r="A239" s="105"/>
      <c r="C239" s="108"/>
      <c r="D239" s="108"/>
      <c r="E239" s="108"/>
      <c r="F239" s="108"/>
      <c r="G239" s="187"/>
      <c r="H239" s="108"/>
      <c r="I239" s="108"/>
      <c r="J239" s="108"/>
      <c r="K239" s="108"/>
      <c r="L239" s="108"/>
      <c r="M239" s="108"/>
      <c r="N239" s="108"/>
      <c r="O239" s="189"/>
      <c r="Q239" s="185"/>
    </row>
    <row r="240" spans="1:17" x14ac:dyDescent="0.25">
      <c r="A240" s="105"/>
      <c r="C240" s="108"/>
      <c r="D240" s="108"/>
      <c r="E240" s="108"/>
      <c r="F240" s="108"/>
      <c r="G240" s="187"/>
      <c r="H240" s="108"/>
      <c r="I240" s="108"/>
      <c r="J240" s="108"/>
      <c r="K240" s="108"/>
      <c r="L240" s="108"/>
      <c r="M240" s="108"/>
      <c r="N240" s="108"/>
      <c r="O240" s="189"/>
      <c r="Q240" s="185"/>
    </row>
    <row r="241" spans="1:17" x14ac:dyDescent="0.25">
      <c r="A241" s="105"/>
      <c r="C241" s="108"/>
      <c r="D241" s="108"/>
      <c r="E241" s="108"/>
      <c r="F241" s="108"/>
      <c r="G241" s="187"/>
      <c r="H241" s="108"/>
      <c r="I241" s="108"/>
      <c r="J241" s="108"/>
      <c r="K241" s="108"/>
      <c r="L241" s="108"/>
      <c r="M241" s="108"/>
      <c r="N241" s="108"/>
      <c r="O241" s="189"/>
      <c r="Q241" s="185"/>
    </row>
    <row r="242" spans="1:17" x14ac:dyDescent="0.25">
      <c r="A242" s="105"/>
      <c r="C242" s="108"/>
      <c r="D242" s="108"/>
      <c r="E242" s="108"/>
      <c r="F242" s="108"/>
      <c r="G242" s="187"/>
      <c r="H242" s="108"/>
      <c r="I242" s="108"/>
      <c r="J242" s="108"/>
      <c r="K242" s="108"/>
      <c r="L242" s="108"/>
      <c r="M242" s="108"/>
      <c r="N242" s="108"/>
      <c r="O242" s="189"/>
      <c r="Q242" s="185"/>
    </row>
    <row r="243" spans="1:17" x14ac:dyDescent="0.25">
      <c r="A243" s="105"/>
      <c r="C243" s="108"/>
      <c r="D243" s="108"/>
      <c r="E243" s="108"/>
      <c r="F243" s="108"/>
      <c r="G243" s="187"/>
      <c r="H243" s="108"/>
      <c r="I243" s="108"/>
      <c r="J243" s="108"/>
      <c r="K243" s="108"/>
      <c r="L243" s="108"/>
      <c r="M243" s="108"/>
      <c r="N243" s="108"/>
      <c r="O243" s="189"/>
      <c r="Q243" s="185"/>
    </row>
    <row r="244" spans="1:17" x14ac:dyDescent="0.25">
      <c r="A244" s="105"/>
      <c r="C244" s="108"/>
      <c r="D244" s="108"/>
      <c r="E244" s="108"/>
      <c r="F244" s="108"/>
      <c r="G244" s="187"/>
      <c r="H244" s="108"/>
      <c r="I244" s="108"/>
      <c r="J244" s="108"/>
      <c r="K244" s="108"/>
      <c r="L244" s="108"/>
      <c r="M244" s="108"/>
      <c r="N244" s="108"/>
      <c r="O244" s="189"/>
      <c r="Q244" s="185"/>
    </row>
    <row r="245" spans="1:17" x14ac:dyDescent="0.25">
      <c r="A245" s="105"/>
      <c r="C245" s="108"/>
      <c r="D245" s="108"/>
      <c r="E245" s="108"/>
      <c r="F245" s="108"/>
      <c r="G245" s="187"/>
      <c r="H245" s="108"/>
      <c r="I245" s="108"/>
      <c r="J245" s="108"/>
      <c r="K245" s="108"/>
      <c r="L245" s="108"/>
      <c r="M245" s="108"/>
      <c r="N245" s="108"/>
      <c r="O245" s="189"/>
      <c r="Q245" s="185"/>
    </row>
    <row r="246" spans="1:17" x14ac:dyDescent="0.25">
      <c r="A246" s="105"/>
      <c r="C246" s="108"/>
      <c r="D246" s="108"/>
      <c r="E246" s="108"/>
      <c r="F246" s="108"/>
      <c r="G246" s="187"/>
      <c r="H246" s="108"/>
      <c r="I246" s="108"/>
      <c r="J246" s="108"/>
      <c r="K246" s="108"/>
      <c r="L246" s="108"/>
      <c r="M246" s="108"/>
      <c r="N246" s="108"/>
      <c r="O246" s="189"/>
      <c r="Q246" s="185"/>
    </row>
    <row r="247" spans="1:17" x14ac:dyDescent="0.25">
      <c r="A247" s="105"/>
      <c r="C247" s="108"/>
      <c r="D247" s="108"/>
      <c r="E247" s="108"/>
      <c r="F247" s="108"/>
      <c r="G247" s="187"/>
      <c r="H247" s="108"/>
      <c r="I247" s="108"/>
      <c r="J247" s="108"/>
      <c r="K247" s="108"/>
      <c r="L247" s="108"/>
      <c r="M247" s="108"/>
      <c r="N247" s="108"/>
      <c r="O247" s="189"/>
      <c r="Q247" s="185"/>
    </row>
    <row r="248" spans="1:17" x14ac:dyDescent="0.25">
      <c r="A248" s="105"/>
      <c r="C248" s="108"/>
      <c r="D248" s="108"/>
      <c r="E248" s="108"/>
      <c r="F248" s="108"/>
      <c r="G248" s="187"/>
      <c r="H248" s="108"/>
      <c r="I248" s="108"/>
      <c r="J248" s="108"/>
      <c r="K248" s="108"/>
      <c r="L248" s="108"/>
      <c r="M248" s="108"/>
      <c r="N248" s="108"/>
      <c r="O248" s="189"/>
      <c r="Q248" s="185"/>
    </row>
    <row r="249" spans="1:17" x14ac:dyDescent="0.25">
      <c r="A249" s="105"/>
      <c r="C249" s="108"/>
      <c r="D249" s="108"/>
      <c r="E249" s="108"/>
      <c r="F249" s="108"/>
      <c r="G249" s="187"/>
      <c r="H249" s="108"/>
      <c r="I249" s="108"/>
      <c r="J249" s="108"/>
      <c r="K249" s="108"/>
      <c r="L249" s="108"/>
      <c r="M249" s="108"/>
      <c r="N249" s="108"/>
      <c r="O249" s="189"/>
      <c r="Q249" s="185"/>
    </row>
    <row r="250" spans="1:17" x14ac:dyDescent="0.25">
      <c r="A250" s="105"/>
      <c r="C250" s="108"/>
      <c r="D250" s="108"/>
      <c r="E250" s="108"/>
      <c r="F250" s="108"/>
      <c r="G250" s="187"/>
      <c r="H250" s="108"/>
      <c r="I250" s="108"/>
      <c r="J250" s="108"/>
      <c r="K250" s="108"/>
      <c r="L250" s="108"/>
      <c r="M250" s="108"/>
      <c r="N250" s="108"/>
      <c r="O250" s="189"/>
      <c r="Q250" s="185"/>
    </row>
    <row r="251" spans="1:17" x14ac:dyDescent="0.25">
      <c r="A251" s="105"/>
      <c r="C251" s="108"/>
      <c r="D251" s="108"/>
      <c r="E251" s="108"/>
      <c r="F251" s="108"/>
      <c r="G251" s="187"/>
      <c r="H251" s="108"/>
      <c r="I251" s="108"/>
      <c r="J251" s="108"/>
      <c r="K251" s="108"/>
      <c r="L251" s="108"/>
      <c r="M251" s="108"/>
      <c r="N251" s="108"/>
      <c r="O251" s="189"/>
      <c r="Q251" s="185"/>
    </row>
    <row r="252" spans="1:17" x14ac:dyDescent="0.25">
      <c r="A252" s="105"/>
      <c r="C252" s="108"/>
      <c r="D252" s="108"/>
      <c r="E252" s="108"/>
      <c r="F252" s="108"/>
      <c r="G252" s="187"/>
      <c r="H252" s="108"/>
      <c r="I252" s="108"/>
      <c r="J252" s="108"/>
      <c r="K252" s="108"/>
      <c r="L252" s="108"/>
      <c r="M252" s="108"/>
      <c r="N252" s="108"/>
      <c r="O252" s="189"/>
      <c r="Q252" s="185"/>
    </row>
    <row r="253" spans="1:17" x14ac:dyDescent="0.25">
      <c r="A253" s="105"/>
      <c r="C253" s="108"/>
      <c r="D253" s="108"/>
      <c r="E253" s="108"/>
      <c r="F253" s="108"/>
      <c r="G253" s="187"/>
      <c r="H253" s="108"/>
      <c r="I253" s="108"/>
      <c r="J253" s="108"/>
      <c r="K253" s="108"/>
      <c r="L253" s="108"/>
      <c r="M253" s="108"/>
      <c r="N253" s="108"/>
      <c r="O253" s="189"/>
      <c r="Q253" s="185"/>
    </row>
    <row r="254" spans="1:17" x14ac:dyDescent="0.25">
      <c r="A254" s="105"/>
      <c r="C254" s="108"/>
      <c r="D254" s="108"/>
      <c r="E254" s="108"/>
      <c r="F254" s="108"/>
      <c r="G254" s="187"/>
      <c r="H254" s="108"/>
      <c r="I254" s="108"/>
      <c r="J254" s="108"/>
      <c r="K254" s="108"/>
      <c r="L254" s="108"/>
      <c r="M254" s="108"/>
      <c r="N254" s="108"/>
      <c r="O254" s="189"/>
      <c r="Q254" s="185"/>
    </row>
    <row r="255" spans="1:17" x14ac:dyDescent="0.25">
      <c r="A255" s="105"/>
      <c r="C255" s="108"/>
      <c r="D255" s="108"/>
      <c r="E255" s="108"/>
      <c r="F255" s="108"/>
      <c r="G255" s="187"/>
      <c r="H255" s="108"/>
      <c r="I255" s="108"/>
      <c r="J255" s="108"/>
      <c r="K255" s="108"/>
      <c r="L255" s="108"/>
      <c r="M255" s="108"/>
      <c r="N255" s="108"/>
      <c r="O255" s="189"/>
      <c r="Q255" s="185"/>
    </row>
    <row r="256" spans="1:17" x14ac:dyDescent="0.25">
      <c r="A256" s="105"/>
      <c r="C256" s="108"/>
      <c r="D256" s="108"/>
      <c r="E256" s="108"/>
      <c r="F256" s="108"/>
      <c r="G256" s="187"/>
      <c r="H256" s="108"/>
      <c r="I256" s="108"/>
      <c r="J256" s="108"/>
      <c r="K256" s="108"/>
      <c r="L256" s="108"/>
      <c r="M256" s="108"/>
      <c r="N256" s="108"/>
      <c r="O256" s="189"/>
      <c r="Q256" s="185"/>
    </row>
    <row r="257" spans="1:17" x14ac:dyDescent="0.25">
      <c r="A257" s="105"/>
      <c r="C257" s="108"/>
      <c r="D257" s="108"/>
      <c r="E257" s="108"/>
      <c r="F257" s="108"/>
      <c r="G257" s="187"/>
      <c r="H257" s="108"/>
      <c r="I257" s="108"/>
      <c r="J257" s="108"/>
      <c r="K257" s="108"/>
      <c r="L257" s="108"/>
      <c r="M257" s="108"/>
      <c r="N257" s="108"/>
      <c r="O257" s="189"/>
      <c r="Q257" s="185"/>
    </row>
    <row r="258" spans="1:17" x14ac:dyDescent="0.25">
      <c r="A258" s="105"/>
      <c r="C258" s="108"/>
      <c r="D258" s="108"/>
      <c r="E258" s="108"/>
      <c r="F258" s="108"/>
      <c r="G258" s="187"/>
      <c r="H258" s="108"/>
      <c r="I258" s="108"/>
      <c r="J258" s="108"/>
      <c r="K258" s="108"/>
      <c r="L258" s="108"/>
      <c r="M258" s="108"/>
      <c r="N258" s="108"/>
      <c r="O258" s="189"/>
      <c r="Q258" s="185"/>
    </row>
    <row r="259" spans="1:17" x14ac:dyDescent="0.25">
      <c r="A259" s="105"/>
      <c r="C259" s="108"/>
      <c r="D259" s="108"/>
      <c r="E259" s="108"/>
      <c r="F259" s="108"/>
      <c r="G259" s="187"/>
      <c r="H259" s="108"/>
      <c r="I259" s="108"/>
      <c r="J259" s="108"/>
      <c r="K259" s="108"/>
      <c r="L259" s="108"/>
      <c r="M259" s="108"/>
      <c r="N259" s="108"/>
      <c r="O259" s="189"/>
      <c r="Q259" s="185"/>
    </row>
    <row r="260" spans="1:17" x14ac:dyDescent="0.25">
      <c r="A260" s="105"/>
      <c r="C260" s="108"/>
      <c r="D260" s="108"/>
      <c r="E260" s="108"/>
      <c r="F260" s="108"/>
      <c r="G260" s="187"/>
      <c r="H260" s="108"/>
      <c r="I260" s="108"/>
      <c r="J260" s="108"/>
      <c r="K260" s="108"/>
      <c r="L260" s="108"/>
      <c r="M260" s="108"/>
      <c r="N260" s="108"/>
      <c r="O260" s="189"/>
      <c r="Q260" s="185"/>
    </row>
    <row r="261" spans="1:17" x14ac:dyDescent="0.25">
      <c r="A261" s="105"/>
      <c r="C261" s="108"/>
      <c r="D261" s="108"/>
      <c r="E261" s="108"/>
      <c r="F261" s="108"/>
      <c r="G261" s="187"/>
      <c r="H261" s="108"/>
      <c r="I261" s="108"/>
      <c r="J261" s="108"/>
      <c r="K261" s="108"/>
      <c r="L261" s="108"/>
      <c r="M261" s="108"/>
      <c r="N261" s="108"/>
      <c r="O261" s="189"/>
      <c r="Q261" s="185"/>
    </row>
    <row r="262" spans="1:17" x14ac:dyDescent="0.25">
      <c r="A262" s="105"/>
      <c r="C262" s="108"/>
      <c r="D262" s="108"/>
      <c r="E262" s="108"/>
      <c r="F262" s="108"/>
      <c r="G262" s="187"/>
      <c r="H262" s="108"/>
      <c r="I262" s="108"/>
      <c r="J262" s="108"/>
      <c r="K262" s="108"/>
      <c r="L262" s="108"/>
      <c r="M262" s="108"/>
      <c r="N262" s="108"/>
      <c r="O262" s="189"/>
      <c r="Q262" s="185"/>
    </row>
    <row r="263" spans="1:17" x14ac:dyDescent="0.25">
      <c r="A263" s="105"/>
      <c r="C263" s="108"/>
      <c r="D263" s="108"/>
      <c r="E263" s="108"/>
      <c r="F263" s="108"/>
      <c r="G263" s="187"/>
      <c r="H263" s="108"/>
      <c r="I263" s="108"/>
      <c r="J263" s="108"/>
      <c r="K263" s="108"/>
      <c r="L263" s="108"/>
      <c r="M263" s="108"/>
      <c r="N263" s="108"/>
      <c r="O263" s="189"/>
      <c r="Q263" s="185"/>
    </row>
    <row r="264" spans="1:17" x14ac:dyDescent="0.25">
      <c r="A264" s="105"/>
      <c r="C264" s="108"/>
      <c r="D264" s="108"/>
      <c r="E264" s="108"/>
      <c r="F264" s="108"/>
      <c r="G264" s="187"/>
      <c r="H264" s="108"/>
      <c r="I264" s="108"/>
      <c r="J264" s="108"/>
      <c r="K264" s="108"/>
      <c r="L264" s="108"/>
      <c r="M264" s="108"/>
      <c r="N264" s="108"/>
      <c r="O264" s="189"/>
      <c r="Q264" s="185"/>
    </row>
    <row r="265" spans="1:17" x14ac:dyDescent="0.25">
      <c r="A265" s="105"/>
      <c r="C265" s="108"/>
      <c r="D265" s="108"/>
      <c r="E265" s="108"/>
      <c r="F265" s="108"/>
      <c r="G265" s="187"/>
      <c r="H265" s="108"/>
      <c r="I265" s="108"/>
      <c r="J265" s="108"/>
      <c r="K265" s="108"/>
      <c r="L265" s="108"/>
      <c r="M265" s="108"/>
      <c r="N265" s="108"/>
      <c r="O265" s="189"/>
      <c r="Q265" s="185"/>
    </row>
    <row r="266" spans="1:17" x14ac:dyDescent="0.25">
      <c r="A266" s="105"/>
      <c r="C266" s="108"/>
      <c r="D266" s="108"/>
      <c r="E266" s="108"/>
      <c r="F266" s="108"/>
      <c r="G266" s="187"/>
      <c r="H266" s="108"/>
      <c r="I266" s="108"/>
      <c r="J266" s="108"/>
      <c r="K266" s="108"/>
      <c r="L266" s="108"/>
      <c r="M266" s="108"/>
      <c r="N266" s="108"/>
      <c r="O266" s="189"/>
      <c r="Q266" s="185"/>
    </row>
    <row r="267" spans="1:17" x14ac:dyDescent="0.25">
      <c r="A267" s="105"/>
      <c r="C267" s="108"/>
      <c r="D267" s="108"/>
      <c r="E267" s="108"/>
      <c r="F267" s="108"/>
      <c r="G267" s="187"/>
      <c r="H267" s="108"/>
      <c r="I267" s="108"/>
      <c r="J267" s="108"/>
      <c r="K267" s="108"/>
      <c r="L267" s="108"/>
      <c r="M267" s="108"/>
      <c r="N267" s="108"/>
      <c r="O267" s="189"/>
      <c r="Q267" s="185"/>
    </row>
    <row r="268" spans="1:17" x14ac:dyDescent="0.25">
      <c r="A268" s="105"/>
      <c r="C268" s="108"/>
      <c r="D268" s="108"/>
      <c r="E268" s="108"/>
      <c r="F268" s="108"/>
      <c r="G268" s="187"/>
      <c r="H268" s="108"/>
      <c r="I268" s="108"/>
      <c r="J268" s="108"/>
      <c r="K268" s="108"/>
      <c r="L268" s="108"/>
      <c r="M268" s="108"/>
      <c r="N268" s="108"/>
      <c r="O268" s="189"/>
      <c r="Q268" s="185"/>
    </row>
    <row r="269" spans="1:17" x14ac:dyDescent="0.25">
      <c r="A269" s="105"/>
      <c r="C269" s="108"/>
      <c r="D269" s="108"/>
      <c r="E269" s="108"/>
      <c r="F269" s="108"/>
      <c r="G269" s="187"/>
      <c r="H269" s="108"/>
      <c r="I269" s="108"/>
      <c r="J269" s="108"/>
      <c r="K269" s="108"/>
      <c r="L269" s="108"/>
      <c r="M269" s="108"/>
      <c r="N269" s="108"/>
      <c r="O269" s="189"/>
      <c r="Q269" s="185"/>
    </row>
    <row r="270" spans="1:17" x14ac:dyDescent="0.25">
      <c r="A270" s="105"/>
      <c r="C270" s="108"/>
      <c r="D270" s="108"/>
      <c r="E270" s="108"/>
      <c r="F270" s="108"/>
      <c r="G270" s="187"/>
      <c r="H270" s="108"/>
      <c r="I270" s="108"/>
      <c r="J270" s="108"/>
      <c r="K270" s="108"/>
      <c r="L270" s="108"/>
      <c r="M270" s="108"/>
      <c r="N270" s="108"/>
      <c r="O270" s="189"/>
      <c r="Q270" s="185"/>
    </row>
    <row r="271" spans="1:17" x14ac:dyDescent="0.25">
      <c r="A271" s="105"/>
      <c r="C271" s="108"/>
      <c r="D271" s="108"/>
      <c r="E271" s="108"/>
      <c r="F271" s="108"/>
      <c r="G271" s="187"/>
      <c r="H271" s="108"/>
      <c r="I271" s="108"/>
      <c r="J271" s="108"/>
      <c r="K271" s="108"/>
      <c r="L271" s="108"/>
      <c r="M271" s="108"/>
      <c r="N271" s="108"/>
      <c r="O271" s="189"/>
      <c r="Q271" s="185"/>
    </row>
    <row r="272" spans="1:17" x14ac:dyDescent="0.25">
      <c r="A272" s="105"/>
      <c r="C272" s="108"/>
      <c r="D272" s="108"/>
      <c r="E272" s="108"/>
      <c r="F272" s="108"/>
      <c r="G272" s="187"/>
      <c r="H272" s="108"/>
      <c r="I272" s="108"/>
      <c r="J272" s="108"/>
      <c r="K272" s="108"/>
      <c r="L272" s="108"/>
      <c r="M272" s="108"/>
      <c r="N272" s="108"/>
      <c r="O272" s="189"/>
      <c r="Q272" s="185"/>
    </row>
    <row r="273" spans="1:17" x14ac:dyDescent="0.25">
      <c r="A273" s="105"/>
      <c r="C273" s="108"/>
      <c r="D273" s="108"/>
      <c r="E273" s="108"/>
      <c r="F273" s="108"/>
      <c r="G273" s="187"/>
      <c r="H273" s="108"/>
      <c r="I273" s="108"/>
      <c r="J273" s="108"/>
      <c r="K273" s="108"/>
      <c r="L273" s="108"/>
      <c r="M273" s="108"/>
      <c r="N273" s="108"/>
      <c r="O273" s="189"/>
      <c r="Q273" s="185"/>
    </row>
    <row r="274" spans="1:17" x14ac:dyDescent="0.25">
      <c r="A274" s="105"/>
      <c r="C274" s="108"/>
      <c r="D274" s="108"/>
      <c r="E274" s="108"/>
      <c r="F274" s="108"/>
      <c r="G274" s="187"/>
      <c r="H274" s="108"/>
      <c r="I274" s="108"/>
      <c r="J274" s="108"/>
      <c r="K274" s="108"/>
      <c r="L274" s="108"/>
      <c r="M274" s="108"/>
      <c r="N274" s="108"/>
      <c r="O274" s="189"/>
      <c r="Q274" s="185"/>
    </row>
    <row r="275" spans="1:17" x14ac:dyDescent="0.25">
      <c r="A275" s="105"/>
      <c r="C275" s="108"/>
      <c r="D275" s="108"/>
      <c r="E275" s="108"/>
      <c r="F275" s="108"/>
      <c r="G275" s="187"/>
      <c r="H275" s="108"/>
      <c r="I275" s="108"/>
      <c r="J275" s="108"/>
      <c r="K275" s="108"/>
      <c r="L275" s="108"/>
      <c r="M275" s="108"/>
      <c r="N275" s="108"/>
      <c r="O275" s="189"/>
      <c r="Q275" s="185"/>
    </row>
    <row r="276" spans="1:17" x14ac:dyDescent="0.25">
      <c r="A276" s="105"/>
      <c r="C276" s="108"/>
      <c r="D276" s="108"/>
      <c r="E276" s="108"/>
      <c r="F276" s="108"/>
      <c r="G276" s="187"/>
      <c r="H276" s="108"/>
      <c r="I276" s="108"/>
      <c r="J276" s="108"/>
      <c r="K276" s="108"/>
      <c r="L276" s="108"/>
      <c r="M276" s="108"/>
      <c r="N276" s="108"/>
      <c r="O276" s="189"/>
      <c r="Q276" s="185"/>
    </row>
    <row r="277" spans="1:17" x14ac:dyDescent="0.25">
      <c r="A277" s="105"/>
      <c r="C277" s="108"/>
      <c r="D277" s="108"/>
      <c r="E277" s="108"/>
      <c r="F277" s="108"/>
      <c r="G277" s="187"/>
      <c r="H277" s="108"/>
      <c r="I277" s="108"/>
      <c r="J277" s="108"/>
      <c r="K277" s="108"/>
      <c r="L277" s="108"/>
      <c r="M277" s="108"/>
      <c r="N277" s="108"/>
      <c r="O277" s="189"/>
      <c r="Q277" s="185"/>
    </row>
    <row r="278" spans="1:17" x14ac:dyDescent="0.25">
      <c r="A278" s="105"/>
      <c r="C278" s="108"/>
      <c r="D278" s="108"/>
      <c r="E278" s="108"/>
      <c r="F278" s="108"/>
      <c r="G278" s="187"/>
      <c r="H278" s="108"/>
      <c r="I278" s="108"/>
      <c r="J278" s="108"/>
      <c r="K278" s="108"/>
      <c r="L278" s="108"/>
      <c r="M278" s="108"/>
      <c r="N278" s="108"/>
      <c r="O278" s="189"/>
      <c r="Q278" s="185"/>
    </row>
    <row r="279" spans="1:17" x14ac:dyDescent="0.25">
      <c r="A279" s="105"/>
      <c r="C279" s="108"/>
      <c r="D279" s="108"/>
      <c r="E279" s="108"/>
      <c r="F279" s="108"/>
      <c r="G279" s="187"/>
      <c r="H279" s="108"/>
      <c r="I279" s="108"/>
      <c r="J279" s="108"/>
      <c r="K279" s="108"/>
      <c r="L279" s="108"/>
      <c r="M279" s="108"/>
      <c r="N279" s="108"/>
      <c r="O279" s="189"/>
      <c r="Q279" s="185"/>
    </row>
    <row r="280" spans="1:17" x14ac:dyDescent="0.25">
      <c r="A280" s="105"/>
      <c r="C280" s="108"/>
      <c r="D280" s="108"/>
      <c r="E280" s="108"/>
      <c r="F280" s="108"/>
      <c r="G280" s="187"/>
      <c r="H280" s="108"/>
      <c r="I280" s="108"/>
      <c r="J280" s="108"/>
      <c r="K280" s="108"/>
      <c r="L280" s="108"/>
      <c r="M280" s="108"/>
      <c r="N280" s="108"/>
      <c r="O280" s="189"/>
      <c r="Q280" s="185"/>
    </row>
    <row r="281" spans="1:17" x14ac:dyDescent="0.25">
      <c r="A281" s="105"/>
      <c r="C281" s="108"/>
      <c r="D281" s="108"/>
      <c r="E281" s="108"/>
      <c r="F281" s="108"/>
      <c r="G281" s="187"/>
      <c r="H281" s="108"/>
      <c r="I281" s="108"/>
      <c r="J281" s="108"/>
      <c r="K281" s="108"/>
      <c r="L281" s="108"/>
      <c r="M281" s="108"/>
      <c r="N281" s="108"/>
      <c r="O281" s="189"/>
      <c r="Q281" s="185"/>
    </row>
    <row r="282" spans="1:17" x14ac:dyDescent="0.25">
      <c r="A282" s="105"/>
      <c r="C282" s="108"/>
      <c r="D282" s="108"/>
      <c r="E282" s="108"/>
      <c r="F282" s="108"/>
      <c r="G282" s="187"/>
      <c r="H282" s="108"/>
      <c r="I282" s="108"/>
      <c r="J282" s="108"/>
      <c r="K282" s="108"/>
      <c r="L282" s="108"/>
      <c r="M282" s="108"/>
      <c r="N282" s="108"/>
      <c r="O282" s="189"/>
      <c r="Q282" s="185"/>
    </row>
    <row r="283" spans="1:17" x14ac:dyDescent="0.25">
      <c r="A283" s="105"/>
      <c r="C283" s="108"/>
      <c r="D283" s="108"/>
      <c r="E283" s="108"/>
      <c r="F283" s="108"/>
      <c r="G283" s="187"/>
      <c r="H283" s="108"/>
      <c r="I283" s="108"/>
      <c r="J283" s="108"/>
      <c r="K283" s="108"/>
      <c r="L283" s="108"/>
      <c r="M283" s="108"/>
      <c r="N283" s="108"/>
      <c r="O283" s="189"/>
      <c r="Q283" s="185"/>
    </row>
    <row r="284" spans="1:17" x14ac:dyDescent="0.25">
      <c r="A284" s="105"/>
      <c r="C284" s="108"/>
      <c r="D284" s="108"/>
      <c r="E284" s="108"/>
      <c r="F284" s="108"/>
      <c r="G284" s="187"/>
      <c r="H284" s="108"/>
      <c r="I284" s="108"/>
      <c r="J284" s="108"/>
      <c r="K284" s="108"/>
      <c r="L284" s="108"/>
      <c r="M284" s="108"/>
      <c r="N284" s="108"/>
      <c r="O284" s="189"/>
      <c r="Q284" s="185"/>
    </row>
    <row r="285" spans="1:17" x14ac:dyDescent="0.25">
      <c r="A285" s="105"/>
      <c r="C285" s="108"/>
      <c r="D285" s="108"/>
      <c r="E285" s="108"/>
      <c r="F285" s="108"/>
      <c r="G285" s="187"/>
      <c r="H285" s="108"/>
      <c r="I285" s="108"/>
      <c r="J285" s="108"/>
      <c r="K285" s="108"/>
      <c r="L285" s="108"/>
      <c r="M285" s="108"/>
      <c r="N285" s="108"/>
      <c r="O285" s="189"/>
      <c r="Q285" s="185"/>
    </row>
    <row r="286" spans="1:17" x14ac:dyDescent="0.25">
      <c r="A286" s="105"/>
      <c r="C286" s="108"/>
      <c r="D286" s="108"/>
      <c r="E286" s="108"/>
      <c r="F286" s="108"/>
      <c r="G286" s="187"/>
      <c r="H286" s="108"/>
      <c r="I286" s="108"/>
      <c r="J286" s="108"/>
      <c r="K286" s="108"/>
      <c r="L286" s="108"/>
      <c r="M286" s="108"/>
      <c r="N286" s="108"/>
      <c r="O286" s="189"/>
      <c r="Q286" s="185"/>
    </row>
    <row r="287" spans="1:17" x14ac:dyDescent="0.25">
      <c r="A287" s="105"/>
      <c r="C287" s="108"/>
      <c r="D287" s="108"/>
      <c r="E287" s="108"/>
      <c r="F287" s="108"/>
      <c r="G287" s="187"/>
      <c r="H287" s="108"/>
      <c r="I287" s="108"/>
      <c r="J287" s="108"/>
      <c r="K287" s="108"/>
      <c r="L287" s="108"/>
      <c r="M287" s="108"/>
      <c r="N287" s="108"/>
      <c r="O287" s="189"/>
      <c r="Q287" s="185"/>
    </row>
    <row r="288" spans="1:17" x14ac:dyDescent="0.25">
      <c r="A288" s="105"/>
      <c r="C288" s="108"/>
      <c r="D288" s="108"/>
      <c r="E288" s="108"/>
      <c r="F288" s="108"/>
      <c r="G288" s="187"/>
      <c r="H288" s="108"/>
      <c r="I288" s="108"/>
      <c r="J288" s="108"/>
      <c r="K288" s="108"/>
      <c r="L288" s="108"/>
      <c r="M288" s="108"/>
      <c r="N288" s="108"/>
      <c r="O288" s="189"/>
      <c r="Q288" s="185"/>
    </row>
    <row r="289" spans="1:17" x14ac:dyDescent="0.25">
      <c r="A289" s="105"/>
      <c r="C289" s="108"/>
      <c r="D289" s="108"/>
      <c r="E289" s="108"/>
      <c r="F289" s="108"/>
      <c r="G289" s="187"/>
      <c r="H289" s="108"/>
      <c r="I289" s="108"/>
      <c r="J289" s="108"/>
      <c r="K289" s="108"/>
      <c r="L289" s="108"/>
      <c r="M289" s="108"/>
      <c r="N289" s="108"/>
      <c r="O289" s="189"/>
      <c r="Q289" s="185"/>
    </row>
    <row r="290" spans="1:17" x14ac:dyDescent="0.25">
      <c r="A290" s="105"/>
      <c r="C290" s="108"/>
      <c r="D290" s="108"/>
      <c r="E290" s="108"/>
      <c r="F290" s="108"/>
      <c r="G290" s="187"/>
      <c r="H290" s="108"/>
      <c r="I290" s="108"/>
      <c r="J290" s="108"/>
      <c r="K290" s="108"/>
      <c r="L290" s="108"/>
      <c r="M290" s="108"/>
      <c r="N290" s="108"/>
      <c r="O290" s="189"/>
      <c r="Q290" s="185"/>
    </row>
    <row r="291" spans="1:17" x14ac:dyDescent="0.25">
      <c r="A291" s="105"/>
      <c r="C291" s="108"/>
      <c r="D291" s="108"/>
      <c r="E291" s="108"/>
      <c r="F291" s="108"/>
      <c r="G291" s="187"/>
      <c r="H291" s="108"/>
      <c r="I291" s="108"/>
      <c r="J291" s="108"/>
      <c r="K291" s="108"/>
      <c r="L291" s="108"/>
      <c r="M291" s="108"/>
      <c r="N291" s="108"/>
      <c r="O291" s="189"/>
      <c r="Q291" s="185"/>
    </row>
    <row r="292" spans="1:17" x14ac:dyDescent="0.25">
      <c r="A292" s="105"/>
      <c r="C292" s="108"/>
      <c r="D292" s="108"/>
      <c r="E292" s="108"/>
      <c r="F292" s="108"/>
      <c r="G292" s="187"/>
      <c r="H292" s="108"/>
      <c r="I292" s="108"/>
      <c r="J292" s="108"/>
      <c r="K292" s="108"/>
      <c r="L292" s="108"/>
      <c r="M292" s="108"/>
      <c r="N292" s="108"/>
      <c r="O292" s="189"/>
      <c r="Q292" s="185"/>
    </row>
    <row r="293" spans="1:17" x14ac:dyDescent="0.25">
      <c r="A293" s="105"/>
      <c r="C293" s="108"/>
      <c r="D293" s="108"/>
      <c r="E293" s="108"/>
      <c r="F293" s="108"/>
      <c r="G293" s="187"/>
      <c r="H293" s="108"/>
      <c r="I293" s="108"/>
      <c r="J293" s="108"/>
      <c r="K293" s="108"/>
      <c r="L293" s="108"/>
      <c r="M293" s="108"/>
      <c r="N293" s="108"/>
      <c r="O293" s="189"/>
      <c r="Q293" s="185"/>
    </row>
    <row r="294" spans="1:17" x14ac:dyDescent="0.25">
      <c r="A294" s="105"/>
      <c r="C294" s="108"/>
      <c r="D294" s="108"/>
      <c r="E294" s="108"/>
      <c r="F294" s="108"/>
      <c r="G294" s="187"/>
      <c r="H294" s="108"/>
      <c r="I294" s="108"/>
      <c r="J294" s="108"/>
      <c r="K294" s="108"/>
      <c r="L294" s="108"/>
      <c r="M294" s="108"/>
      <c r="N294" s="108"/>
      <c r="O294" s="189"/>
      <c r="Q294" s="185"/>
    </row>
    <row r="295" spans="1:17" x14ac:dyDescent="0.25">
      <c r="A295" s="105"/>
      <c r="C295" s="108"/>
      <c r="D295" s="108"/>
      <c r="E295" s="108"/>
      <c r="F295" s="108"/>
      <c r="G295" s="187"/>
      <c r="H295" s="108"/>
      <c r="I295" s="108"/>
      <c r="J295" s="108"/>
      <c r="K295" s="108"/>
      <c r="L295" s="108"/>
      <c r="M295" s="108"/>
      <c r="N295" s="108"/>
      <c r="O295" s="189"/>
      <c r="Q295" s="185"/>
    </row>
    <row r="296" spans="1:17" x14ac:dyDescent="0.25">
      <c r="A296" s="105"/>
      <c r="C296" s="108"/>
      <c r="D296" s="108"/>
      <c r="E296" s="108"/>
      <c r="F296" s="108"/>
      <c r="G296" s="187"/>
      <c r="H296" s="108"/>
      <c r="I296" s="108"/>
      <c r="J296" s="108"/>
      <c r="K296" s="108"/>
      <c r="L296" s="108"/>
      <c r="M296" s="108"/>
      <c r="N296" s="108"/>
      <c r="O296" s="189"/>
      <c r="Q296" s="185"/>
    </row>
    <row r="297" spans="1:17" x14ac:dyDescent="0.25">
      <c r="A297" s="105"/>
      <c r="C297" s="108"/>
      <c r="D297" s="108"/>
      <c r="E297" s="108"/>
      <c r="F297" s="108"/>
      <c r="G297" s="187"/>
      <c r="H297" s="108"/>
      <c r="I297" s="108"/>
      <c r="J297" s="108"/>
      <c r="K297" s="108"/>
      <c r="L297" s="108"/>
      <c r="M297" s="108"/>
      <c r="N297" s="108"/>
      <c r="O297" s="189"/>
      <c r="Q297" s="185"/>
    </row>
    <row r="298" spans="1:17" x14ac:dyDescent="0.25">
      <c r="A298" s="105"/>
      <c r="C298" s="108"/>
      <c r="D298" s="108"/>
      <c r="E298" s="108"/>
      <c r="F298" s="108"/>
      <c r="G298" s="187"/>
      <c r="H298" s="108"/>
      <c r="I298" s="108"/>
      <c r="J298" s="108"/>
      <c r="K298" s="108"/>
      <c r="L298" s="108"/>
      <c r="M298" s="108"/>
      <c r="N298" s="108"/>
      <c r="O298" s="189"/>
      <c r="Q298" s="185"/>
    </row>
    <row r="299" spans="1:17" x14ac:dyDescent="0.25">
      <c r="A299" s="105"/>
      <c r="C299" s="108"/>
      <c r="D299" s="108"/>
      <c r="E299" s="108"/>
      <c r="F299" s="108"/>
      <c r="G299" s="187"/>
      <c r="H299" s="108"/>
      <c r="I299" s="108"/>
      <c r="J299" s="108"/>
      <c r="K299" s="108"/>
      <c r="L299" s="108"/>
      <c r="M299" s="108"/>
      <c r="N299" s="108"/>
      <c r="O299" s="189"/>
      <c r="Q299" s="185"/>
    </row>
    <row r="300" spans="1:17" x14ac:dyDescent="0.25">
      <c r="A300" s="105"/>
      <c r="C300" s="108"/>
      <c r="D300" s="108"/>
      <c r="E300" s="108"/>
      <c r="F300" s="108"/>
      <c r="G300" s="187"/>
      <c r="H300" s="108"/>
      <c r="I300" s="108"/>
      <c r="J300" s="108"/>
      <c r="K300" s="108"/>
      <c r="L300" s="108"/>
      <c r="M300" s="108"/>
      <c r="N300" s="108"/>
      <c r="O300" s="189"/>
      <c r="Q300" s="185"/>
    </row>
    <row r="301" spans="1:17" x14ac:dyDescent="0.25">
      <c r="A301" s="105"/>
      <c r="C301" s="108"/>
      <c r="D301" s="108"/>
      <c r="E301" s="108"/>
      <c r="F301" s="108"/>
      <c r="G301" s="187"/>
      <c r="H301" s="108"/>
      <c r="I301" s="108"/>
      <c r="J301" s="108"/>
      <c r="K301" s="108"/>
      <c r="L301" s="108"/>
      <c r="M301" s="108"/>
      <c r="N301" s="108"/>
      <c r="O301" s="189"/>
      <c r="Q301" s="185"/>
    </row>
    <row r="302" spans="1:17" x14ac:dyDescent="0.25">
      <c r="A302" s="105"/>
      <c r="C302" s="108"/>
      <c r="D302" s="108"/>
      <c r="E302" s="108"/>
      <c r="F302" s="108"/>
      <c r="G302" s="187"/>
      <c r="H302" s="108"/>
      <c r="I302" s="108"/>
      <c r="J302" s="108"/>
      <c r="K302" s="108"/>
      <c r="L302" s="108"/>
      <c r="M302" s="108"/>
      <c r="N302" s="108"/>
      <c r="O302" s="189"/>
      <c r="Q302" s="185"/>
    </row>
    <row r="303" spans="1:17" x14ac:dyDescent="0.25">
      <c r="A303" s="105"/>
      <c r="C303" s="108"/>
      <c r="D303" s="108"/>
      <c r="E303" s="108"/>
      <c r="F303" s="108"/>
      <c r="G303" s="187"/>
      <c r="H303" s="108"/>
      <c r="I303" s="108"/>
      <c r="J303" s="108"/>
      <c r="K303" s="108"/>
      <c r="L303" s="108"/>
      <c r="M303" s="108"/>
      <c r="N303" s="108"/>
      <c r="O303" s="189"/>
      <c r="Q303" s="185"/>
    </row>
    <row r="304" spans="1:17" x14ac:dyDescent="0.25">
      <c r="A304" s="105"/>
      <c r="C304" s="108"/>
      <c r="D304" s="108"/>
      <c r="E304" s="108"/>
      <c r="F304" s="108"/>
      <c r="G304" s="187"/>
      <c r="H304" s="108"/>
      <c r="I304" s="108"/>
      <c r="J304" s="108"/>
      <c r="K304" s="108"/>
      <c r="L304" s="108"/>
      <c r="M304" s="108"/>
      <c r="N304" s="108"/>
      <c r="O304" s="189"/>
      <c r="Q304" s="185"/>
    </row>
    <row r="305" spans="1:17" x14ac:dyDescent="0.25">
      <c r="A305" s="105"/>
      <c r="C305" s="108"/>
      <c r="D305" s="108"/>
      <c r="E305" s="108"/>
      <c r="F305" s="108"/>
      <c r="G305" s="187"/>
      <c r="H305" s="108"/>
      <c r="I305" s="108"/>
      <c r="J305" s="108"/>
      <c r="K305" s="108"/>
      <c r="L305" s="108"/>
      <c r="M305" s="108"/>
      <c r="N305" s="108"/>
      <c r="O305" s="189"/>
      <c r="Q305" s="185"/>
    </row>
    <row r="306" spans="1:17" x14ac:dyDescent="0.25">
      <c r="A306" s="105"/>
      <c r="C306" s="108"/>
      <c r="D306" s="108"/>
      <c r="E306" s="108"/>
      <c r="F306" s="108"/>
      <c r="G306" s="187"/>
      <c r="H306" s="108"/>
      <c r="I306" s="108"/>
      <c r="J306" s="108"/>
      <c r="K306" s="108"/>
      <c r="L306" s="108"/>
      <c r="M306" s="108"/>
      <c r="N306" s="108"/>
      <c r="O306" s="189"/>
      <c r="Q306" s="185"/>
    </row>
    <row r="307" spans="1:17" x14ac:dyDescent="0.25">
      <c r="A307" s="105"/>
      <c r="C307" s="108"/>
      <c r="D307" s="108"/>
      <c r="E307" s="108"/>
      <c r="F307" s="108"/>
      <c r="G307" s="187"/>
      <c r="H307" s="108"/>
      <c r="I307" s="108"/>
      <c r="J307" s="108"/>
      <c r="K307" s="108"/>
      <c r="L307" s="108"/>
      <c r="M307" s="108"/>
      <c r="N307" s="108"/>
      <c r="O307" s="189"/>
      <c r="Q307" s="185"/>
    </row>
    <row r="308" spans="1:17" x14ac:dyDescent="0.25">
      <c r="A308" s="105"/>
      <c r="C308" s="108"/>
      <c r="D308" s="108"/>
      <c r="E308" s="108"/>
      <c r="F308" s="108"/>
      <c r="G308" s="187"/>
      <c r="H308" s="108"/>
      <c r="I308" s="108"/>
      <c r="J308" s="108"/>
      <c r="K308" s="108"/>
      <c r="L308" s="108"/>
      <c r="M308" s="108"/>
      <c r="N308" s="108"/>
      <c r="O308" s="189"/>
      <c r="Q308" s="185"/>
    </row>
    <row r="309" spans="1:17" x14ac:dyDescent="0.25">
      <c r="A309" s="105"/>
      <c r="C309" s="108"/>
      <c r="D309" s="108"/>
      <c r="E309" s="108"/>
      <c r="F309" s="108"/>
      <c r="G309" s="187"/>
      <c r="H309" s="108"/>
      <c r="I309" s="108"/>
      <c r="J309" s="108"/>
      <c r="K309" s="108"/>
      <c r="L309" s="108"/>
      <c r="M309" s="108"/>
      <c r="N309" s="108"/>
      <c r="O309" s="189"/>
      <c r="Q309" s="185"/>
    </row>
    <row r="310" spans="1:17" x14ac:dyDescent="0.25">
      <c r="A310" s="105"/>
      <c r="C310" s="108"/>
      <c r="D310" s="108"/>
      <c r="E310" s="108"/>
      <c r="F310" s="108"/>
      <c r="G310" s="187"/>
      <c r="H310" s="108"/>
      <c r="I310" s="108"/>
      <c r="J310" s="108"/>
      <c r="K310" s="108"/>
      <c r="L310" s="108"/>
      <c r="M310" s="108"/>
      <c r="N310" s="108"/>
      <c r="O310" s="189"/>
      <c r="Q310" s="185"/>
    </row>
    <row r="311" spans="1:17" x14ac:dyDescent="0.25">
      <c r="A311" s="105"/>
      <c r="C311" s="108"/>
      <c r="D311" s="108"/>
      <c r="E311" s="108"/>
      <c r="F311" s="108"/>
      <c r="G311" s="187"/>
      <c r="H311" s="108"/>
      <c r="I311" s="108"/>
      <c r="J311" s="108"/>
      <c r="K311" s="108"/>
      <c r="L311" s="108"/>
      <c r="M311" s="108"/>
      <c r="N311" s="108"/>
      <c r="O311" s="189"/>
      <c r="Q311" s="185"/>
    </row>
    <row r="312" spans="1:17" x14ac:dyDescent="0.25">
      <c r="A312" s="105"/>
      <c r="C312" s="108"/>
      <c r="D312" s="108"/>
      <c r="E312" s="108"/>
      <c r="F312" s="108"/>
      <c r="G312" s="187"/>
      <c r="H312" s="108"/>
      <c r="I312" s="108"/>
      <c r="J312" s="108"/>
      <c r="K312" s="108"/>
      <c r="L312" s="108"/>
      <c r="M312" s="108"/>
      <c r="N312" s="108"/>
      <c r="O312" s="189"/>
      <c r="Q312" s="185"/>
    </row>
    <row r="313" spans="1:17" x14ac:dyDescent="0.25">
      <c r="A313" s="105"/>
      <c r="C313" s="108"/>
      <c r="D313" s="108"/>
      <c r="E313" s="108"/>
      <c r="F313" s="108"/>
      <c r="G313" s="187"/>
      <c r="H313" s="108"/>
      <c r="I313" s="108"/>
      <c r="J313" s="108"/>
      <c r="K313" s="108"/>
      <c r="L313" s="108"/>
      <c r="M313" s="108"/>
      <c r="N313" s="108"/>
      <c r="O313" s="189"/>
      <c r="Q313" s="185"/>
    </row>
    <row r="314" spans="1:17" x14ac:dyDescent="0.25">
      <c r="A314" s="105"/>
      <c r="C314" s="108"/>
      <c r="D314" s="108"/>
      <c r="E314" s="108"/>
      <c r="F314" s="108"/>
      <c r="G314" s="187"/>
      <c r="H314" s="108"/>
      <c r="I314" s="108"/>
      <c r="J314" s="108"/>
      <c r="K314" s="108"/>
      <c r="L314" s="108"/>
      <c r="M314" s="108"/>
      <c r="N314" s="108"/>
      <c r="O314" s="189"/>
      <c r="Q314" s="185"/>
    </row>
    <row r="315" spans="1:17" x14ac:dyDescent="0.25">
      <c r="A315" s="105"/>
      <c r="C315" s="108"/>
      <c r="D315" s="108"/>
      <c r="E315" s="108"/>
      <c r="F315" s="108"/>
      <c r="G315" s="187"/>
      <c r="H315" s="108"/>
      <c r="I315" s="108"/>
      <c r="J315" s="108"/>
      <c r="K315" s="108"/>
      <c r="L315" s="108"/>
      <c r="M315" s="108"/>
      <c r="N315" s="108"/>
      <c r="O315" s="189"/>
      <c r="Q315" s="185"/>
    </row>
    <row r="316" spans="1:17" x14ac:dyDescent="0.25">
      <c r="A316" s="105"/>
      <c r="C316" s="108"/>
      <c r="D316" s="108"/>
      <c r="E316" s="108"/>
      <c r="F316" s="108"/>
      <c r="G316" s="187"/>
      <c r="H316" s="108"/>
      <c r="I316" s="108"/>
      <c r="J316" s="108"/>
      <c r="K316" s="108"/>
      <c r="L316" s="108"/>
      <c r="M316" s="108"/>
      <c r="N316" s="108"/>
      <c r="O316" s="189"/>
      <c r="Q316" s="185"/>
    </row>
    <row r="317" spans="1:17" x14ac:dyDescent="0.25">
      <c r="A317" s="105"/>
      <c r="C317" s="108"/>
      <c r="D317" s="108"/>
      <c r="E317" s="108"/>
      <c r="F317" s="108"/>
      <c r="G317" s="187"/>
      <c r="H317" s="108"/>
      <c r="I317" s="108"/>
      <c r="J317" s="108"/>
      <c r="K317" s="108"/>
      <c r="L317" s="108"/>
      <c r="M317" s="108"/>
      <c r="N317" s="108"/>
      <c r="O317" s="189"/>
      <c r="Q317" s="185"/>
    </row>
    <row r="318" spans="1:17" x14ac:dyDescent="0.25">
      <c r="A318" s="105"/>
      <c r="C318" s="108"/>
      <c r="D318" s="108"/>
      <c r="E318" s="108"/>
      <c r="F318" s="108"/>
      <c r="G318" s="187"/>
      <c r="H318" s="108"/>
      <c r="I318" s="108"/>
      <c r="J318" s="108"/>
      <c r="K318" s="108"/>
      <c r="L318" s="108"/>
      <c r="M318" s="108"/>
      <c r="N318" s="108"/>
      <c r="O318" s="189"/>
      <c r="Q318" s="185"/>
    </row>
    <row r="319" spans="1:17" x14ac:dyDescent="0.25">
      <c r="A319" s="105"/>
      <c r="C319" s="108"/>
      <c r="D319" s="108"/>
      <c r="E319" s="108"/>
      <c r="F319" s="108"/>
      <c r="G319" s="187"/>
      <c r="H319" s="108"/>
      <c r="I319" s="108"/>
      <c r="J319" s="108"/>
      <c r="K319" s="108"/>
      <c r="L319" s="108"/>
      <c r="M319" s="108"/>
      <c r="N319" s="108"/>
      <c r="O319" s="189"/>
      <c r="Q319" s="185"/>
    </row>
    <row r="320" spans="1:17" x14ac:dyDescent="0.25">
      <c r="A320" s="105"/>
      <c r="C320" s="108"/>
      <c r="D320" s="108"/>
      <c r="E320" s="108"/>
      <c r="F320" s="108"/>
      <c r="G320" s="187"/>
      <c r="H320" s="108"/>
      <c r="I320" s="108"/>
      <c r="J320" s="108"/>
      <c r="K320" s="108"/>
      <c r="L320" s="108"/>
      <c r="M320" s="108"/>
      <c r="N320" s="108"/>
      <c r="O320" s="189"/>
      <c r="Q320" s="185"/>
    </row>
    <row r="321" spans="1:17" x14ac:dyDescent="0.25">
      <c r="A321" s="105"/>
      <c r="C321" s="108"/>
      <c r="D321" s="108"/>
      <c r="E321" s="108"/>
      <c r="F321" s="108"/>
      <c r="G321" s="187"/>
      <c r="H321" s="108"/>
      <c r="I321" s="108"/>
      <c r="J321" s="108"/>
      <c r="K321" s="108"/>
      <c r="L321" s="108"/>
      <c r="M321" s="108"/>
      <c r="N321" s="108"/>
      <c r="O321" s="189"/>
      <c r="Q321" s="185"/>
    </row>
    <row r="322" spans="1:17" x14ac:dyDescent="0.25">
      <c r="A322" s="105"/>
      <c r="C322" s="108"/>
      <c r="D322" s="108"/>
      <c r="E322" s="108"/>
      <c r="F322" s="108"/>
      <c r="G322" s="187"/>
      <c r="H322" s="108"/>
      <c r="I322" s="108"/>
      <c r="J322" s="108"/>
      <c r="K322" s="108"/>
      <c r="L322" s="108"/>
      <c r="M322" s="108"/>
      <c r="N322" s="108"/>
      <c r="O322" s="189"/>
      <c r="Q322" s="185"/>
    </row>
    <row r="323" spans="1:17" x14ac:dyDescent="0.25">
      <c r="A323" s="105"/>
      <c r="C323" s="108"/>
      <c r="D323" s="108"/>
      <c r="E323" s="108"/>
      <c r="F323" s="108"/>
      <c r="G323" s="187"/>
      <c r="H323" s="108"/>
      <c r="I323" s="108"/>
      <c r="J323" s="108"/>
      <c r="K323" s="108"/>
      <c r="L323" s="108"/>
      <c r="M323" s="108"/>
      <c r="N323" s="108"/>
      <c r="O323" s="189"/>
      <c r="Q323" s="185"/>
    </row>
    <row r="324" spans="1:17" x14ac:dyDescent="0.25">
      <c r="A324" s="105"/>
      <c r="C324" s="108"/>
      <c r="D324" s="108"/>
      <c r="E324" s="108"/>
      <c r="F324" s="108"/>
      <c r="G324" s="187"/>
      <c r="H324" s="108"/>
      <c r="I324" s="108"/>
      <c r="J324" s="108"/>
      <c r="K324" s="108"/>
      <c r="L324" s="108"/>
      <c r="M324" s="108"/>
      <c r="N324" s="108"/>
      <c r="O324" s="189"/>
      <c r="Q324" s="185"/>
    </row>
    <row r="325" spans="1:17" x14ac:dyDescent="0.25">
      <c r="A325" s="105"/>
      <c r="C325" s="108"/>
      <c r="D325" s="108"/>
      <c r="E325" s="108"/>
      <c r="F325" s="108"/>
      <c r="G325" s="187"/>
      <c r="H325" s="108"/>
      <c r="I325" s="108"/>
      <c r="J325" s="108"/>
      <c r="K325" s="108"/>
      <c r="L325" s="108"/>
      <c r="M325" s="108"/>
      <c r="N325" s="108"/>
      <c r="O325" s="189"/>
      <c r="Q325" s="185"/>
    </row>
    <row r="326" spans="1:17" x14ac:dyDescent="0.25">
      <c r="A326" s="105"/>
      <c r="C326" s="108"/>
      <c r="D326" s="108"/>
      <c r="E326" s="108"/>
      <c r="F326" s="108"/>
      <c r="G326" s="187"/>
      <c r="H326" s="108"/>
      <c r="I326" s="108"/>
      <c r="J326" s="108"/>
      <c r="K326" s="108"/>
      <c r="L326" s="108"/>
      <c r="M326" s="108"/>
      <c r="N326" s="108"/>
      <c r="O326" s="189"/>
      <c r="Q326" s="185"/>
    </row>
    <row r="327" spans="1:17" x14ac:dyDescent="0.25">
      <c r="A327" s="105"/>
      <c r="C327" s="108"/>
      <c r="D327" s="108"/>
      <c r="E327" s="108"/>
      <c r="F327" s="108"/>
      <c r="G327" s="187"/>
      <c r="H327" s="108"/>
      <c r="I327" s="108"/>
      <c r="J327" s="108"/>
      <c r="K327" s="108"/>
      <c r="L327" s="108"/>
      <c r="M327" s="108"/>
      <c r="N327" s="108"/>
      <c r="O327" s="189"/>
      <c r="Q327" s="185"/>
    </row>
    <row r="328" spans="1:17" x14ac:dyDescent="0.25">
      <c r="A328" s="105"/>
      <c r="C328" s="108"/>
      <c r="D328" s="108"/>
      <c r="E328" s="108"/>
      <c r="F328" s="108"/>
      <c r="G328" s="187"/>
      <c r="H328" s="108"/>
      <c r="I328" s="108"/>
      <c r="J328" s="108"/>
      <c r="K328" s="108"/>
      <c r="L328" s="108"/>
      <c r="M328" s="108"/>
      <c r="N328" s="108"/>
      <c r="O328" s="189"/>
      <c r="Q328" s="185"/>
    </row>
    <row r="329" spans="1:17" x14ac:dyDescent="0.25">
      <c r="A329" s="105"/>
      <c r="C329" s="108"/>
      <c r="D329" s="108"/>
      <c r="E329" s="108"/>
      <c r="F329" s="108"/>
      <c r="G329" s="187"/>
      <c r="H329" s="108"/>
      <c r="I329" s="108"/>
      <c r="J329" s="108"/>
      <c r="K329" s="108"/>
      <c r="L329" s="108"/>
      <c r="M329" s="108"/>
      <c r="N329" s="108"/>
      <c r="O329" s="189"/>
      <c r="Q329" s="185"/>
    </row>
    <row r="330" spans="1:17" x14ac:dyDescent="0.25">
      <c r="A330" s="105"/>
      <c r="C330" s="108"/>
      <c r="D330" s="108"/>
      <c r="E330" s="108"/>
      <c r="F330" s="108"/>
      <c r="G330" s="187"/>
      <c r="H330" s="108"/>
      <c r="I330" s="108"/>
      <c r="J330" s="108"/>
      <c r="K330" s="108"/>
      <c r="L330" s="108"/>
      <c r="M330" s="108"/>
      <c r="N330" s="108"/>
      <c r="O330" s="189"/>
      <c r="Q330" s="185"/>
    </row>
    <row r="331" spans="1:17" x14ac:dyDescent="0.25">
      <c r="A331" s="105"/>
      <c r="C331" s="108"/>
      <c r="D331" s="108"/>
      <c r="E331" s="108"/>
      <c r="F331" s="108"/>
      <c r="G331" s="187"/>
      <c r="H331" s="108"/>
      <c r="I331" s="108"/>
      <c r="J331" s="108"/>
      <c r="K331" s="108"/>
      <c r="L331" s="108"/>
      <c r="M331" s="108"/>
      <c r="N331" s="108"/>
      <c r="O331" s="189"/>
      <c r="Q331" s="185"/>
    </row>
    <row r="332" spans="1:17" x14ac:dyDescent="0.25">
      <c r="A332" s="105"/>
      <c r="C332" s="108"/>
      <c r="D332" s="108"/>
      <c r="E332" s="108"/>
      <c r="F332" s="108"/>
      <c r="G332" s="187"/>
      <c r="H332" s="108"/>
      <c r="I332" s="108"/>
      <c r="J332" s="108"/>
      <c r="K332" s="108"/>
      <c r="L332" s="108"/>
      <c r="M332" s="108"/>
      <c r="N332" s="108"/>
      <c r="O332" s="189"/>
      <c r="Q332" s="185"/>
    </row>
    <row r="333" spans="1:17" x14ac:dyDescent="0.25">
      <c r="A333" s="105"/>
      <c r="C333" s="108"/>
      <c r="D333" s="108"/>
      <c r="E333" s="108"/>
      <c r="F333" s="108"/>
      <c r="G333" s="187"/>
      <c r="H333" s="108"/>
      <c r="I333" s="108"/>
      <c r="J333" s="108"/>
      <c r="K333" s="108"/>
      <c r="L333" s="108"/>
      <c r="M333" s="108"/>
      <c r="N333" s="108"/>
      <c r="O333" s="189"/>
      <c r="Q333" s="185"/>
    </row>
    <row r="334" spans="1:17" x14ac:dyDescent="0.25">
      <c r="A334" s="105"/>
      <c r="C334" s="108"/>
      <c r="D334" s="108"/>
      <c r="E334" s="108"/>
      <c r="F334" s="108"/>
      <c r="G334" s="187"/>
      <c r="H334" s="108"/>
      <c r="I334" s="108"/>
      <c r="J334" s="108"/>
      <c r="K334" s="108"/>
      <c r="L334" s="108"/>
      <c r="M334" s="108"/>
      <c r="N334" s="108"/>
      <c r="O334" s="189"/>
      <c r="Q334" s="185"/>
    </row>
    <row r="335" spans="1:17" x14ac:dyDescent="0.25">
      <c r="A335" s="105"/>
      <c r="C335" s="108"/>
      <c r="D335" s="108"/>
      <c r="E335" s="108"/>
      <c r="F335" s="108"/>
      <c r="G335" s="187"/>
      <c r="H335" s="108"/>
      <c r="I335" s="108"/>
      <c r="J335" s="108"/>
      <c r="K335" s="108"/>
      <c r="L335" s="108"/>
      <c r="M335" s="108"/>
      <c r="N335" s="108"/>
      <c r="O335" s="189"/>
      <c r="Q335" s="185"/>
    </row>
    <row r="336" spans="1:17" x14ac:dyDescent="0.25">
      <c r="A336" s="105"/>
      <c r="C336" s="108"/>
      <c r="D336" s="108"/>
      <c r="E336" s="108"/>
      <c r="F336" s="108"/>
      <c r="G336" s="187"/>
      <c r="H336" s="108"/>
      <c r="I336" s="108"/>
      <c r="J336" s="108"/>
      <c r="K336" s="108"/>
      <c r="L336" s="108"/>
      <c r="M336" s="108"/>
      <c r="N336" s="108"/>
      <c r="O336" s="189"/>
      <c r="Q336" s="185"/>
    </row>
    <row r="337" spans="1:17" x14ac:dyDescent="0.25">
      <c r="A337" s="105"/>
      <c r="C337" s="108"/>
      <c r="D337" s="108"/>
      <c r="E337" s="108"/>
      <c r="F337" s="108"/>
      <c r="G337" s="187"/>
      <c r="H337" s="108"/>
      <c r="I337" s="108"/>
      <c r="J337" s="108"/>
      <c r="K337" s="108"/>
      <c r="L337" s="108"/>
      <c r="M337" s="108"/>
      <c r="N337" s="108"/>
      <c r="O337" s="189"/>
      <c r="Q337" s="185"/>
    </row>
    <row r="338" spans="1:17" x14ac:dyDescent="0.25">
      <c r="A338" s="105"/>
      <c r="C338" s="108"/>
      <c r="D338" s="108"/>
      <c r="E338" s="108"/>
      <c r="F338" s="108"/>
      <c r="G338" s="187"/>
      <c r="H338" s="108"/>
      <c r="I338" s="108"/>
      <c r="J338" s="108"/>
      <c r="K338" s="108"/>
      <c r="L338" s="108"/>
      <c r="M338" s="108"/>
      <c r="N338" s="108"/>
      <c r="O338" s="189"/>
      <c r="Q338" s="185"/>
    </row>
    <row r="339" spans="1:17" x14ac:dyDescent="0.25">
      <c r="A339" s="105"/>
      <c r="C339" s="108"/>
      <c r="D339" s="108"/>
      <c r="E339" s="108"/>
      <c r="F339" s="108"/>
      <c r="G339" s="187"/>
      <c r="H339" s="108"/>
      <c r="I339" s="108"/>
      <c r="J339" s="108"/>
      <c r="K339" s="108"/>
      <c r="L339" s="108"/>
      <c r="M339" s="108"/>
      <c r="N339" s="108"/>
      <c r="O339" s="189"/>
      <c r="Q339" s="185"/>
    </row>
    <row r="340" spans="1:17" x14ac:dyDescent="0.25">
      <c r="A340" s="105"/>
      <c r="C340" s="108"/>
      <c r="D340" s="108"/>
      <c r="E340" s="108"/>
      <c r="F340" s="108"/>
      <c r="G340" s="187"/>
      <c r="H340" s="108"/>
      <c r="I340" s="108"/>
      <c r="J340" s="108"/>
      <c r="K340" s="108"/>
      <c r="L340" s="108"/>
      <c r="M340" s="108"/>
      <c r="N340" s="108"/>
      <c r="O340" s="189"/>
      <c r="Q340" s="185"/>
    </row>
    <row r="341" spans="1:17" x14ac:dyDescent="0.25">
      <c r="A341" s="105"/>
      <c r="C341" s="108"/>
      <c r="D341" s="108"/>
      <c r="E341" s="108"/>
      <c r="F341" s="108"/>
      <c r="G341" s="187"/>
      <c r="H341" s="108"/>
      <c r="I341" s="108"/>
      <c r="J341" s="108"/>
      <c r="K341" s="108"/>
      <c r="L341" s="108"/>
      <c r="M341" s="108"/>
      <c r="N341" s="108"/>
      <c r="O341" s="189"/>
      <c r="Q341" s="185"/>
    </row>
    <row r="342" spans="1:17" x14ac:dyDescent="0.25">
      <c r="A342" s="105"/>
      <c r="C342" s="108"/>
      <c r="D342" s="108"/>
      <c r="E342" s="108"/>
      <c r="F342" s="108"/>
      <c r="G342" s="187"/>
      <c r="H342" s="108"/>
      <c r="I342" s="108"/>
      <c r="J342" s="108"/>
      <c r="K342" s="108"/>
      <c r="L342" s="108"/>
      <c r="M342" s="108"/>
      <c r="N342" s="108"/>
      <c r="O342" s="189"/>
      <c r="Q342" s="185"/>
    </row>
    <row r="343" spans="1:17" x14ac:dyDescent="0.25">
      <c r="A343" s="105"/>
      <c r="C343" s="108"/>
      <c r="D343" s="108"/>
      <c r="E343" s="108"/>
      <c r="F343" s="108"/>
      <c r="G343" s="187"/>
      <c r="H343" s="108"/>
      <c r="I343" s="108"/>
      <c r="J343" s="108"/>
      <c r="K343" s="108"/>
      <c r="L343" s="108"/>
      <c r="M343" s="108"/>
      <c r="N343" s="108"/>
      <c r="O343" s="189"/>
      <c r="Q343" s="185"/>
    </row>
    <row r="344" spans="1:17" x14ac:dyDescent="0.25">
      <c r="A344" s="105"/>
      <c r="C344" s="108"/>
      <c r="D344" s="108"/>
      <c r="E344" s="108"/>
      <c r="F344" s="108"/>
      <c r="G344" s="187"/>
      <c r="H344" s="108"/>
      <c r="I344" s="108"/>
      <c r="J344" s="108"/>
      <c r="K344" s="108"/>
      <c r="L344" s="108"/>
      <c r="M344" s="108"/>
      <c r="N344" s="108"/>
      <c r="O344" s="189"/>
      <c r="Q344" s="185"/>
    </row>
    <row r="345" spans="1:17" x14ac:dyDescent="0.25">
      <c r="A345" s="105"/>
      <c r="C345" s="108"/>
      <c r="D345" s="108"/>
      <c r="E345" s="108"/>
      <c r="F345" s="108"/>
      <c r="G345" s="187"/>
      <c r="H345" s="108"/>
      <c r="I345" s="108"/>
      <c r="J345" s="108"/>
      <c r="K345" s="108"/>
      <c r="L345" s="108"/>
      <c r="M345" s="108"/>
      <c r="N345" s="108"/>
      <c r="O345" s="189"/>
      <c r="Q345" s="185"/>
    </row>
    <row r="346" spans="1:17" x14ac:dyDescent="0.25">
      <c r="A346" s="105"/>
      <c r="C346" s="108"/>
      <c r="D346" s="108"/>
      <c r="E346" s="108"/>
      <c r="F346" s="108"/>
      <c r="G346" s="187"/>
      <c r="H346" s="108"/>
      <c r="I346" s="108"/>
      <c r="J346" s="108"/>
      <c r="K346" s="108"/>
      <c r="L346" s="108"/>
      <c r="M346" s="108"/>
      <c r="N346" s="108"/>
      <c r="O346" s="189"/>
      <c r="Q346" s="185"/>
    </row>
    <row r="347" spans="1:17" x14ac:dyDescent="0.25">
      <c r="A347" s="105"/>
      <c r="C347" s="108"/>
      <c r="D347" s="108"/>
      <c r="E347" s="108"/>
      <c r="F347" s="108"/>
      <c r="G347" s="187"/>
      <c r="H347" s="108"/>
      <c r="I347" s="108"/>
      <c r="J347" s="108"/>
      <c r="K347" s="108"/>
      <c r="L347" s="108"/>
      <c r="M347" s="108"/>
      <c r="N347" s="108"/>
      <c r="O347" s="189"/>
      <c r="Q347" s="185"/>
    </row>
    <row r="348" spans="1:17" x14ac:dyDescent="0.25">
      <c r="A348" s="105"/>
      <c r="C348" s="108"/>
      <c r="D348" s="108"/>
      <c r="E348" s="108"/>
      <c r="F348" s="108"/>
      <c r="G348" s="187"/>
      <c r="H348" s="108"/>
      <c r="I348" s="108"/>
      <c r="J348" s="108"/>
      <c r="K348" s="108"/>
      <c r="L348" s="108"/>
      <c r="M348" s="108"/>
      <c r="N348" s="108"/>
      <c r="O348" s="189"/>
      <c r="Q348" s="185"/>
    </row>
    <row r="349" spans="1:17" x14ac:dyDescent="0.25">
      <c r="A349" s="105"/>
      <c r="C349" s="108"/>
      <c r="D349" s="108"/>
      <c r="E349" s="108"/>
      <c r="F349" s="108"/>
      <c r="G349" s="187"/>
      <c r="H349" s="108"/>
      <c r="I349" s="108"/>
      <c r="J349" s="108"/>
      <c r="K349" s="108"/>
      <c r="L349" s="108"/>
      <c r="M349" s="108"/>
      <c r="N349" s="108"/>
      <c r="O349" s="189"/>
      <c r="Q349" s="185"/>
    </row>
    <row r="350" spans="1:17" x14ac:dyDescent="0.25">
      <c r="A350" s="105"/>
      <c r="C350" s="108"/>
      <c r="D350" s="108"/>
      <c r="E350" s="108"/>
      <c r="F350" s="108"/>
      <c r="G350" s="187"/>
      <c r="H350" s="108"/>
      <c r="I350" s="108"/>
      <c r="J350" s="108"/>
      <c r="K350" s="108"/>
      <c r="L350" s="108"/>
      <c r="M350" s="108"/>
      <c r="N350" s="108"/>
      <c r="O350" s="189"/>
      <c r="Q350" s="185"/>
    </row>
    <row r="351" spans="1:17" x14ac:dyDescent="0.25">
      <c r="A351" s="105"/>
      <c r="C351" s="108"/>
      <c r="D351" s="108"/>
      <c r="E351" s="108"/>
      <c r="F351" s="108"/>
      <c r="G351" s="187"/>
      <c r="H351" s="108"/>
      <c r="I351" s="108"/>
      <c r="J351" s="108"/>
      <c r="K351" s="108"/>
      <c r="L351" s="108"/>
      <c r="M351" s="108"/>
      <c r="N351" s="108"/>
      <c r="O351" s="189"/>
      <c r="Q351" s="185"/>
    </row>
    <row r="352" spans="1:17" x14ac:dyDescent="0.25">
      <c r="A352" s="105"/>
      <c r="C352" s="108"/>
      <c r="D352" s="108"/>
      <c r="E352" s="108"/>
      <c r="F352" s="108"/>
      <c r="G352" s="187"/>
      <c r="H352" s="108"/>
      <c r="I352" s="108"/>
      <c r="J352" s="108"/>
      <c r="K352" s="108"/>
      <c r="L352" s="108"/>
      <c r="M352" s="108"/>
      <c r="N352" s="108"/>
      <c r="O352" s="189"/>
      <c r="Q352" s="185"/>
    </row>
    <row r="353" spans="1:17" x14ac:dyDescent="0.25">
      <c r="A353" s="105"/>
      <c r="C353" s="108"/>
      <c r="D353" s="108"/>
      <c r="E353" s="108"/>
      <c r="F353" s="108"/>
      <c r="G353" s="187"/>
      <c r="H353" s="108"/>
      <c r="I353" s="108"/>
      <c r="J353" s="108"/>
      <c r="K353" s="108"/>
      <c r="L353" s="108"/>
      <c r="M353" s="108"/>
      <c r="N353" s="108"/>
      <c r="O353" s="189"/>
      <c r="Q353" s="185"/>
    </row>
    <row r="354" spans="1:17" x14ac:dyDescent="0.25">
      <c r="A354" s="105"/>
      <c r="C354" s="108"/>
      <c r="D354" s="108"/>
      <c r="E354" s="108"/>
      <c r="F354" s="108"/>
      <c r="G354" s="187"/>
      <c r="H354" s="108"/>
      <c r="I354" s="108"/>
      <c r="J354" s="108"/>
      <c r="K354" s="108"/>
      <c r="L354" s="108"/>
      <c r="M354" s="108"/>
      <c r="N354" s="108"/>
      <c r="O354" s="189"/>
      <c r="Q354" s="185"/>
    </row>
    <row r="355" spans="1:17" x14ac:dyDescent="0.25">
      <c r="A355" s="105"/>
      <c r="C355" s="108"/>
      <c r="D355" s="108"/>
      <c r="E355" s="108"/>
      <c r="F355" s="108"/>
      <c r="G355" s="187"/>
      <c r="H355" s="108"/>
      <c r="I355" s="108"/>
      <c r="J355" s="108"/>
      <c r="K355" s="108"/>
      <c r="L355" s="108"/>
      <c r="M355" s="108"/>
      <c r="N355" s="108"/>
      <c r="O355" s="189"/>
      <c r="Q355" s="185"/>
    </row>
    <row r="356" spans="1:17" x14ac:dyDescent="0.25">
      <c r="A356" s="105"/>
      <c r="C356" s="108"/>
      <c r="D356" s="108"/>
      <c r="E356" s="108"/>
      <c r="F356" s="108"/>
      <c r="G356" s="187"/>
      <c r="H356" s="108"/>
      <c r="I356" s="108"/>
      <c r="J356" s="108"/>
      <c r="K356" s="108"/>
      <c r="L356" s="108"/>
      <c r="M356" s="108"/>
      <c r="N356" s="108"/>
      <c r="O356" s="189"/>
      <c r="Q356" s="185"/>
    </row>
    <row r="357" spans="1:17" x14ac:dyDescent="0.25">
      <c r="A357" s="105"/>
      <c r="C357" s="108"/>
      <c r="D357" s="108"/>
      <c r="E357" s="108"/>
      <c r="F357" s="108"/>
      <c r="G357" s="187"/>
      <c r="H357" s="108"/>
      <c r="I357" s="108"/>
      <c r="J357" s="108"/>
      <c r="K357" s="108"/>
      <c r="L357" s="108"/>
      <c r="M357" s="108"/>
      <c r="N357" s="108"/>
      <c r="O357" s="189"/>
      <c r="Q357" s="185"/>
    </row>
    <row r="358" spans="1:17" x14ac:dyDescent="0.25">
      <c r="A358" s="105"/>
      <c r="C358" s="108"/>
      <c r="D358" s="108"/>
      <c r="E358" s="108"/>
      <c r="F358" s="108"/>
      <c r="G358" s="187"/>
      <c r="H358" s="108"/>
      <c r="I358" s="108"/>
      <c r="J358" s="108"/>
      <c r="K358" s="108"/>
      <c r="L358" s="108"/>
      <c r="M358" s="108"/>
      <c r="N358" s="108"/>
      <c r="O358" s="189"/>
      <c r="Q358" s="185"/>
    </row>
    <row r="359" spans="1:17" x14ac:dyDescent="0.25">
      <c r="A359" s="105"/>
      <c r="C359" s="108"/>
      <c r="D359" s="108"/>
      <c r="E359" s="108"/>
      <c r="F359" s="108"/>
      <c r="G359" s="187"/>
      <c r="H359" s="108"/>
      <c r="I359" s="108"/>
      <c r="J359" s="108"/>
      <c r="K359" s="108"/>
      <c r="L359" s="108"/>
      <c r="M359" s="108"/>
      <c r="N359" s="108"/>
      <c r="O359" s="189"/>
      <c r="Q359" s="185"/>
    </row>
    <row r="360" spans="1:17" x14ac:dyDescent="0.25">
      <c r="A360" s="105"/>
      <c r="C360" s="108"/>
      <c r="D360" s="108"/>
      <c r="E360" s="108"/>
      <c r="F360" s="108"/>
      <c r="G360" s="187"/>
      <c r="H360" s="108"/>
      <c r="I360" s="108"/>
      <c r="J360" s="108"/>
      <c r="K360" s="108"/>
      <c r="L360" s="108"/>
      <c r="M360" s="108"/>
      <c r="N360" s="108"/>
      <c r="O360" s="189"/>
      <c r="Q360" s="185"/>
    </row>
    <row r="361" spans="1:17" x14ac:dyDescent="0.25">
      <c r="A361" s="105"/>
      <c r="C361" s="108"/>
      <c r="D361" s="108"/>
      <c r="E361" s="108"/>
      <c r="F361" s="108"/>
      <c r="G361" s="187"/>
      <c r="H361" s="108"/>
      <c r="I361" s="108"/>
      <c r="J361" s="108"/>
      <c r="K361" s="108"/>
      <c r="L361" s="108"/>
      <c r="M361" s="108"/>
      <c r="N361" s="108"/>
      <c r="O361" s="189"/>
      <c r="Q361" s="185"/>
    </row>
    <row r="362" spans="1:17" x14ac:dyDescent="0.25">
      <c r="A362" s="105"/>
      <c r="C362" s="108"/>
      <c r="D362" s="108"/>
      <c r="E362" s="108"/>
      <c r="F362" s="108"/>
      <c r="G362" s="187"/>
      <c r="H362" s="108"/>
      <c r="I362" s="108"/>
      <c r="J362" s="108"/>
      <c r="K362" s="108"/>
      <c r="L362" s="108"/>
      <c r="M362" s="108"/>
      <c r="N362" s="108"/>
      <c r="O362" s="189"/>
      <c r="Q362" s="185"/>
    </row>
    <row r="363" spans="1:17" x14ac:dyDescent="0.25">
      <c r="A363" s="105"/>
      <c r="C363" s="108"/>
      <c r="D363" s="108"/>
      <c r="E363" s="108"/>
      <c r="F363" s="108"/>
      <c r="G363" s="187"/>
      <c r="H363" s="108"/>
      <c r="I363" s="108"/>
      <c r="J363" s="108"/>
      <c r="K363" s="108"/>
      <c r="L363" s="108"/>
      <c r="M363" s="108"/>
      <c r="N363" s="108"/>
      <c r="O363" s="189"/>
      <c r="Q363" s="185"/>
    </row>
    <row r="364" spans="1:17" x14ac:dyDescent="0.25">
      <c r="A364" s="105"/>
      <c r="C364" s="108"/>
      <c r="D364" s="108"/>
      <c r="E364" s="108"/>
      <c r="F364" s="108"/>
      <c r="G364" s="187"/>
      <c r="H364" s="108"/>
      <c r="I364" s="108"/>
      <c r="J364" s="108"/>
      <c r="K364" s="108"/>
      <c r="L364" s="108"/>
      <c r="M364" s="108"/>
      <c r="N364" s="108"/>
      <c r="O364" s="189"/>
      <c r="Q364" s="185"/>
    </row>
    <row r="365" spans="1:17" x14ac:dyDescent="0.25">
      <c r="A365" s="105"/>
      <c r="C365" s="108"/>
      <c r="D365" s="108"/>
      <c r="E365" s="108"/>
      <c r="F365" s="108"/>
      <c r="G365" s="187"/>
      <c r="H365" s="108"/>
      <c r="I365" s="108"/>
      <c r="J365" s="108"/>
      <c r="K365" s="108"/>
      <c r="L365" s="108"/>
      <c r="M365" s="108"/>
      <c r="N365" s="108"/>
      <c r="O365" s="189"/>
      <c r="Q365" s="185"/>
    </row>
    <row r="366" spans="1:17" x14ac:dyDescent="0.25">
      <c r="A366" s="105"/>
      <c r="C366" s="108"/>
      <c r="D366" s="108"/>
      <c r="E366" s="108"/>
      <c r="F366" s="108"/>
      <c r="G366" s="187"/>
      <c r="H366" s="108"/>
      <c r="I366" s="108"/>
      <c r="J366" s="108"/>
      <c r="K366" s="108"/>
      <c r="L366" s="108"/>
      <c r="M366" s="108"/>
      <c r="N366" s="108"/>
      <c r="O366" s="189"/>
      <c r="Q366" s="185"/>
    </row>
    <row r="367" spans="1:17" x14ac:dyDescent="0.25">
      <c r="A367" s="105"/>
      <c r="C367" s="108"/>
      <c r="D367" s="108"/>
      <c r="E367" s="108"/>
      <c r="F367" s="108"/>
      <c r="G367" s="187"/>
      <c r="H367" s="108"/>
      <c r="I367" s="108"/>
      <c r="J367" s="108"/>
      <c r="K367" s="108"/>
      <c r="L367" s="108"/>
      <c r="M367" s="108"/>
      <c r="N367" s="108"/>
      <c r="O367" s="189"/>
      <c r="Q367" s="185"/>
    </row>
    <row r="368" spans="1:17" x14ac:dyDescent="0.25">
      <c r="A368" s="105"/>
      <c r="C368" s="108"/>
      <c r="D368" s="108"/>
      <c r="E368" s="108"/>
      <c r="F368" s="108"/>
      <c r="G368" s="187"/>
      <c r="H368" s="108"/>
      <c r="I368" s="108"/>
      <c r="J368" s="108"/>
      <c r="K368" s="108"/>
      <c r="L368" s="108"/>
      <c r="M368" s="108"/>
      <c r="N368" s="108"/>
      <c r="O368" s="189"/>
      <c r="Q368" s="185"/>
    </row>
    <row r="369" spans="1:17" x14ac:dyDescent="0.25">
      <c r="A369" s="105"/>
      <c r="C369" s="108"/>
      <c r="D369" s="108"/>
      <c r="E369" s="108"/>
      <c r="F369" s="108"/>
      <c r="G369" s="187"/>
      <c r="H369" s="108"/>
      <c r="I369" s="108"/>
      <c r="J369" s="108"/>
      <c r="K369" s="108"/>
      <c r="L369" s="108"/>
      <c r="M369" s="108"/>
      <c r="N369" s="108"/>
      <c r="O369" s="189"/>
      <c r="Q369" s="185"/>
    </row>
    <row r="370" spans="1:17" x14ac:dyDescent="0.25">
      <c r="A370" s="105"/>
      <c r="C370" s="108"/>
      <c r="D370" s="108"/>
      <c r="E370" s="108"/>
      <c r="F370" s="108"/>
      <c r="G370" s="187"/>
      <c r="H370" s="108"/>
      <c r="I370" s="108"/>
      <c r="J370" s="108"/>
      <c r="K370" s="108"/>
      <c r="L370" s="108"/>
      <c r="M370" s="108"/>
      <c r="N370" s="108"/>
      <c r="O370" s="189"/>
      <c r="Q370" s="185"/>
    </row>
    <row r="371" spans="1:17" x14ac:dyDescent="0.25">
      <c r="A371" s="105"/>
      <c r="C371" s="108"/>
      <c r="D371" s="108"/>
      <c r="E371" s="108"/>
      <c r="F371" s="108"/>
      <c r="G371" s="187"/>
      <c r="H371" s="108"/>
      <c r="I371" s="108"/>
      <c r="J371" s="108"/>
      <c r="K371" s="108"/>
      <c r="L371" s="108"/>
      <c r="M371" s="108"/>
      <c r="N371" s="108"/>
      <c r="O371" s="189"/>
      <c r="Q371" s="185"/>
    </row>
    <row r="372" spans="1:17" x14ac:dyDescent="0.25">
      <c r="A372" s="105"/>
      <c r="C372" s="108"/>
      <c r="D372" s="108"/>
      <c r="E372" s="108"/>
      <c r="F372" s="108"/>
      <c r="G372" s="187"/>
      <c r="H372" s="108"/>
      <c r="I372" s="108"/>
      <c r="J372" s="108"/>
      <c r="K372" s="108"/>
      <c r="L372" s="108"/>
      <c r="M372" s="108"/>
      <c r="N372" s="108"/>
      <c r="O372" s="189"/>
      <c r="Q372" s="185"/>
    </row>
    <row r="373" spans="1:17" x14ac:dyDescent="0.25">
      <c r="A373" s="105"/>
      <c r="C373" s="108"/>
      <c r="D373" s="108"/>
      <c r="E373" s="108"/>
      <c r="F373" s="108"/>
      <c r="G373" s="187"/>
      <c r="H373" s="108"/>
      <c r="I373" s="108"/>
      <c r="J373" s="108"/>
      <c r="K373" s="108"/>
      <c r="L373" s="108"/>
      <c r="M373" s="108"/>
      <c r="N373" s="108"/>
      <c r="O373" s="189"/>
      <c r="Q373" s="185"/>
    </row>
    <row r="374" spans="1:17" x14ac:dyDescent="0.25">
      <c r="A374" s="105"/>
      <c r="C374" s="108"/>
      <c r="D374" s="108"/>
      <c r="E374" s="108"/>
      <c r="F374" s="108"/>
      <c r="G374" s="187"/>
      <c r="H374" s="108"/>
      <c r="I374" s="108"/>
      <c r="J374" s="108"/>
      <c r="K374" s="108"/>
      <c r="L374" s="108"/>
      <c r="M374" s="108"/>
      <c r="N374" s="108"/>
      <c r="O374" s="189"/>
      <c r="Q374" s="185"/>
    </row>
    <row r="375" spans="1:17" x14ac:dyDescent="0.25">
      <c r="A375" s="105"/>
      <c r="C375" s="108"/>
      <c r="D375" s="108"/>
      <c r="E375" s="108"/>
      <c r="F375" s="108"/>
      <c r="G375" s="187"/>
      <c r="H375" s="108"/>
      <c r="I375" s="108"/>
      <c r="J375" s="108"/>
      <c r="K375" s="108"/>
      <c r="L375" s="108"/>
      <c r="M375" s="108"/>
      <c r="N375" s="108"/>
      <c r="O375" s="189"/>
      <c r="Q375" s="185"/>
    </row>
    <row r="376" spans="1:17" x14ac:dyDescent="0.25">
      <c r="A376" s="105"/>
      <c r="C376" s="108"/>
      <c r="D376" s="108"/>
      <c r="E376" s="108"/>
      <c r="F376" s="108"/>
      <c r="G376" s="187"/>
      <c r="H376" s="108"/>
      <c r="I376" s="108"/>
      <c r="J376" s="108"/>
      <c r="K376" s="108"/>
      <c r="L376" s="108"/>
      <c r="M376" s="108"/>
      <c r="N376" s="108"/>
      <c r="O376" s="189"/>
      <c r="Q376" s="185"/>
    </row>
    <row r="377" spans="1:17" x14ac:dyDescent="0.25">
      <c r="A377" s="105"/>
      <c r="C377" s="108"/>
      <c r="D377" s="108"/>
      <c r="E377" s="108"/>
      <c r="F377" s="108"/>
      <c r="G377" s="187"/>
      <c r="H377" s="108"/>
      <c r="I377" s="108"/>
      <c r="J377" s="108"/>
      <c r="K377" s="108"/>
      <c r="L377" s="108"/>
      <c r="M377" s="108"/>
      <c r="N377" s="108"/>
      <c r="O377" s="189"/>
      <c r="Q377" s="185"/>
    </row>
    <row r="378" spans="1:17" x14ac:dyDescent="0.25">
      <c r="A378" s="105"/>
      <c r="C378" s="108"/>
      <c r="D378" s="108"/>
      <c r="E378" s="108"/>
      <c r="F378" s="108"/>
      <c r="G378" s="187"/>
      <c r="H378" s="108"/>
      <c r="I378" s="108"/>
      <c r="J378" s="108"/>
      <c r="K378" s="108"/>
      <c r="L378" s="108"/>
      <c r="M378" s="108"/>
      <c r="N378" s="108"/>
      <c r="O378" s="189"/>
      <c r="Q378" s="185"/>
    </row>
    <row r="379" spans="1:17" x14ac:dyDescent="0.25">
      <c r="A379" s="105"/>
      <c r="C379" s="108"/>
      <c r="D379" s="108"/>
      <c r="E379" s="108"/>
      <c r="F379" s="108"/>
      <c r="G379" s="187"/>
      <c r="H379" s="108"/>
      <c r="I379" s="108"/>
      <c r="J379" s="108"/>
      <c r="K379" s="108"/>
      <c r="L379" s="108"/>
      <c r="M379" s="108"/>
      <c r="N379" s="108"/>
      <c r="O379" s="189"/>
      <c r="Q379" s="185"/>
    </row>
    <row r="380" spans="1:17" x14ac:dyDescent="0.25">
      <c r="A380" s="105"/>
      <c r="C380" s="108"/>
      <c r="D380" s="108"/>
      <c r="E380" s="108"/>
      <c r="F380" s="108"/>
      <c r="G380" s="187"/>
      <c r="H380" s="108"/>
      <c r="I380" s="108"/>
      <c r="J380" s="108"/>
      <c r="K380" s="108"/>
      <c r="L380" s="108"/>
      <c r="M380" s="108"/>
      <c r="N380" s="108"/>
      <c r="O380" s="189"/>
      <c r="Q380" s="185"/>
    </row>
    <row r="381" spans="1:17" x14ac:dyDescent="0.25">
      <c r="A381" s="105"/>
      <c r="C381" s="108"/>
      <c r="D381" s="108"/>
      <c r="E381" s="108"/>
      <c r="F381" s="108"/>
      <c r="G381" s="187"/>
      <c r="H381" s="108"/>
      <c r="I381" s="108"/>
      <c r="J381" s="108"/>
      <c r="K381" s="108"/>
      <c r="L381" s="108"/>
      <c r="M381" s="108"/>
      <c r="N381" s="108"/>
      <c r="O381" s="189"/>
      <c r="Q381" s="185"/>
    </row>
    <row r="382" spans="1:17" x14ac:dyDescent="0.25">
      <c r="A382" s="105"/>
      <c r="C382" s="108"/>
      <c r="D382" s="108"/>
      <c r="E382" s="108"/>
      <c r="F382" s="108"/>
      <c r="G382" s="187"/>
      <c r="H382" s="108"/>
      <c r="I382" s="108"/>
      <c r="J382" s="108"/>
      <c r="K382" s="108"/>
      <c r="L382" s="108"/>
      <c r="M382" s="108"/>
      <c r="N382" s="108"/>
      <c r="O382" s="189"/>
      <c r="Q382" s="185"/>
    </row>
    <row r="383" spans="1:17" x14ac:dyDescent="0.25">
      <c r="A383" s="105"/>
      <c r="C383" s="108"/>
      <c r="D383" s="108"/>
      <c r="E383" s="108"/>
      <c r="F383" s="108"/>
      <c r="G383" s="187"/>
      <c r="H383" s="108"/>
      <c r="I383" s="108"/>
      <c r="J383" s="108"/>
      <c r="K383" s="108"/>
      <c r="L383" s="108"/>
      <c r="M383" s="108"/>
      <c r="N383" s="108"/>
      <c r="O383" s="189"/>
      <c r="Q383" s="185"/>
    </row>
    <row r="384" spans="1:17" x14ac:dyDescent="0.25">
      <c r="A384" s="105"/>
      <c r="C384" s="108"/>
      <c r="D384" s="108"/>
      <c r="E384" s="108"/>
      <c r="F384" s="108"/>
      <c r="G384" s="187"/>
      <c r="H384" s="108"/>
      <c r="I384" s="108"/>
      <c r="J384" s="108"/>
      <c r="K384" s="108"/>
      <c r="L384" s="108"/>
      <c r="M384" s="108"/>
      <c r="N384" s="108"/>
      <c r="O384" s="189"/>
      <c r="Q384" s="185"/>
    </row>
    <row r="385" spans="1:17" x14ac:dyDescent="0.25">
      <c r="A385" s="105"/>
      <c r="C385" s="108"/>
      <c r="D385" s="108"/>
      <c r="E385" s="108"/>
      <c r="F385" s="108"/>
      <c r="G385" s="187"/>
      <c r="H385" s="108"/>
      <c r="I385" s="108"/>
      <c r="J385" s="108"/>
      <c r="K385" s="108"/>
      <c r="L385" s="108"/>
      <c r="M385" s="108"/>
      <c r="N385" s="108"/>
      <c r="O385" s="189"/>
      <c r="Q385" s="185"/>
    </row>
    <row r="386" spans="1:17" x14ac:dyDescent="0.25">
      <c r="A386" s="105"/>
      <c r="C386" s="108"/>
      <c r="D386" s="108"/>
      <c r="E386" s="108"/>
      <c r="F386" s="108"/>
      <c r="G386" s="187"/>
      <c r="H386" s="108"/>
      <c r="I386" s="108"/>
      <c r="J386" s="108"/>
      <c r="K386" s="108"/>
      <c r="L386" s="108"/>
      <c r="M386" s="108"/>
      <c r="N386" s="108"/>
      <c r="O386" s="189"/>
      <c r="Q386" s="185"/>
    </row>
    <row r="387" spans="1:17" x14ac:dyDescent="0.25">
      <c r="A387" s="105"/>
      <c r="C387" s="108"/>
      <c r="D387" s="108"/>
      <c r="E387" s="108"/>
      <c r="F387" s="108"/>
      <c r="G387" s="187"/>
      <c r="H387" s="108"/>
      <c r="I387" s="108"/>
      <c r="J387" s="108"/>
      <c r="K387" s="108"/>
      <c r="L387" s="108"/>
      <c r="M387" s="108"/>
      <c r="N387" s="108"/>
      <c r="O387" s="189"/>
      <c r="Q387" s="185"/>
    </row>
    <row r="388" spans="1:17" x14ac:dyDescent="0.25">
      <c r="A388" s="105"/>
      <c r="C388" s="108"/>
      <c r="D388" s="108"/>
      <c r="E388" s="108"/>
      <c r="F388" s="108"/>
      <c r="G388" s="187"/>
      <c r="H388" s="108"/>
      <c r="I388" s="108"/>
      <c r="J388" s="108"/>
      <c r="K388" s="108"/>
      <c r="L388" s="108"/>
      <c r="M388" s="108"/>
      <c r="N388" s="108"/>
      <c r="O388" s="189"/>
      <c r="Q388" s="185"/>
    </row>
    <row r="389" spans="1:17" x14ac:dyDescent="0.25">
      <c r="A389" s="105"/>
      <c r="C389" s="108"/>
      <c r="D389" s="108"/>
      <c r="E389" s="108"/>
      <c r="F389" s="108"/>
      <c r="G389" s="187"/>
      <c r="H389" s="108"/>
      <c r="I389" s="108"/>
      <c r="J389" s="108"/>
      <c r="K389" s="108"/>
      <c r="L389" s="108"/>
      <c r="M389" s="108"/>
      <c r="N389" s="108"/>
      <c r="O389" s="189"/>
      <c r="Q389" s="185"/>
    </row>
    <row r="390" spans="1:17" x14ac:dyDescent="0.25">
      <c r="A390" s="105"/>
      <c r="C390" s="108"/>
      <c r="D390" s="108"/>
      <c r="E390" s="108"/>
      <c r="F390" s="108"/>
      <c r="G390" s="187"/>
      <c r="H390" s="108"/>
      <c r="I390" s="108"/>
      <c r="J390" s="108"/>
      <c r="K390" s="108"/>
      <c r="L390" s="108"/>
      <c r="M390" s="108"/>
      <c r="N390" s="108"/>
      <c r="O390" s="189"/>
      <c r="Q390" s="185"/>
    </row>
    <row r="391" spans="1:17" x14ac:dyDescent="0.25">
      <c r="A391" s="105"/>
      <c r="C391" s="108"/>
      <c r="D391" s="108"/>
      <c r="E391" s="108"/>
      <c r="F391" s="108"/>
      <c r="G391" s="187"/>
      <c r="H391" s="108"/>
      <c r="I391" s="108"/>
      <c r="J391" s="108"/>
      <c r="K391" s="108"/>
      <c r="L391" s="108"/>
      <c r="M391" s="108"/>
      <c r="N391" s="108"/>
      <c r="O391" s="189"/>
      <c r="Q391" s="185"/>
    </row>
    <row r="392" spans="1:17" x14ac:dyDescent="0.25">
      <c r="A392" s="105"/>
      <c r="C392" s="108"/>
      <c r="D392" s="108"/>
      <c r="E392" s="108"/>
      <c r="F392" s="108"/>
      <c r="G392" s="187"/>
      <c r="H392" s="108"/>
      <c r="I392" s="108"/>
      <c r="J392" s="108"/>
      <c r="K392" s="108"/>
      <c r="L392" s="108"/>
      <c r="M392" s="108"/>
      <c r="N392" s="108"/>
      <c r="O392" s="189"/>
      <c r="Q392" s="185"/>
    </row>
    <row r="393" spans="1:17" x14ac:dyDescent="0.25">
      <c r="A393" s="105"/>
      <c r="C393" s="108"/>
      <c r="D393" s="108"/>
      <c r="E393" s="108"/>
      <c r="F393" s="108"/>
      <c r="G393" s="187"/>
      <c r="H393" s="108"/>
      <c r="I393" s="108"/>
      <c r="J393" s="108"/>
      <c r="K393" s="108"/>
      <c r="L393" s="108"/>
      <c r="M393" s="108"/>
      <c r="N393" s="108"/>
      <c r="O393" s="189"/>
      <c r="Q393" s="185"/>
    </row>
    <row r="394" spans="1:17" x14ac:dyDescent="0.25">
      <c r="A394" s="105"/>
      <c r="C394" s="108"/>
      <c r="D394" s="108"/>
      <c r="E394" s="108"/>
      <c r="F394" s="108"/>
      <c r="G394" s="187"/>
      <c r="H394" s="108"/>
      <c r="I394" s="108"/>
      <c r="J394" s="108"/>
      <c r="K394" s="108"/>
      <c r="L394" s="108"/>
      <c r="M394" s="108"/>
      <c r="N394" s="108"/>
      <c r="O394" s="189"/>
      <c r="Q394" s="185"/>
    </row>
    <row r="395" spans="1:17" x14ac:dyDescent="0.25">
      <c r="A395" s="105"/>
      <c r="C395" s="108"/>
      <c r="D395" s="108"/>
      <c r="E395" s="108"/>
      <c r="F395" s="108"/>
      <c r="G395" s="187"/>
      <c r="H395" s="108"/>
      <c r="I395" s="108"/>
      <c r="J395" s="108"/>
      <c r="K395" s="108"/>
      <c r="L395" s="108"/>
      <c r="M395" s="108"/>
      <c r="N395" s="108"/>
      <c r="O395" s="189"/>
      <c r="Q395" s="185"/>
    </row>
    <row r="396" spans="1:17" x14ac:dyDescent="0.25">
      <c r="A396" s="105"/>
      <c r="C396" s="108"/>
      <c r="D396" s="108"/>
      <c r="E396" s="108"/>
      <c r="F396" s="108"/>
      <c r="G396" s="187"/>
      <c r="H396" s="108"/>
      <c r="I396" s="108"/>
      <c r="J396" s="108"/>
      <c r="K396" s="108"/>
      <c r="L396" s="108"/>
      <c r="M396" s="108"/>
      <c r="N396" s="108"/>
      <c r="O396" s="189"/>
      <c r="Q396" s="185"/>
    </row>
    <row r="397" spans="1:17" x14ac:dyDescent="0.25">
      <c r="A397" s="105"/>
      <c r="C397" s="108"/>
      <c r="D397" s="108"/>
      <c r="E397" s="108"/>
      <c r="F397" s="108"/>
      <c r="G397" s="187"/>
      <c r="H397" s="108"/>
      <c r="I397" s="108"/>
      <c r="J397" s="108"/>
      <c r="K397" s="108"/>
      <c r="L397" s="108"/>
      <c r="M397" s="108"/>
      <c r="N397" s="108"/>
      <c r="O397" s="189"/>
      <c r="Q397" s="185"/>
    </row>
    <row r="398" spans="1:17" x14ac:dyDescent="0.25">
      <c r="A398" s="105"/>
      <c r="C398" s="108"/>
      <c r="D398" s="108"/>
      <c r="E398" s="108"/>
      <c r="F398" s="108"/>
      <c r="G398" s="187"/>
      <c r="H398" s="108"/>
      <c r="I398" s="108"/>
      <c r="J398" s="108"/>
      <c r="K398" s="108"/>
      <c r="L398" s="108"/>
      <c r="M398" s="108"/>
      <c r="N398" s="108"/>
      <c r="O398" s="189"/>
      <c r="Q398" s="185"/>
    </row>
    <row r="399" spans="1:17" x14ac:dyDescent="0.25">
      <c r="A399" s="105"/>
      <c r="C399" s="108"/>
      <c r="D399" s="108"/>
      <c r="E399" s="108"/>
      <c r="F399" s="108"/>
      <c r="G399" s="187"/>
      <c r="H399" s="108"/>
      <c r="I399" s="108"/>
      <c r="J399" s="108"/>
      <c r="K399" s="108"/>
      <c r="L399" s="108"/>
      <c r="M399" s="108"/>
      <c r="N399" s="108"/>
      <c r="O399" s="189"/>
      <c r="Q399" s="185"/>
    </row>
    <row r="400" spans="1:17" x14ac:dyDescent="0.25">
      <c r="A400" s="105"/>
      <c r="C400" s="108"/>
      <c r="D400" s="108"/>
      <c r="E400" s="108"/>
      <c r="F400" s="108"/>
      <c r="G400" s="187"/>
      <c r="H400" s="108"/>
      <c r="I400" s="108"/>
      <c r="J400" s="108"/>
      <c r="K400" s="108"/>
      <c r="L400" s="108"/>
      <c r="M400" s="108"/>
      <c r="N400" s="108"/>
      <c r="O400" s="189"/>
      <c r="Q400" s="185"/>
    </row>
    <row r="401" spans="1:17" x14ac:dyDescent="0.25">
      <c r="A401" s="105"/>
      <c r="C401" s="108"/>
      <c r="D401" s="108"/>
      <c r="E401" s="108"/>
      <c r="F401" s="108"/>
      <c r="G401" s="187"/>
      <c r="H401" s="108"/>
      <c r="I401" s="108"/>
      <c r="J401" s="108"/>
      <c r="K401" s="108"/>
      <c r="L401" s="108"/>
      <c r="M401" s="108"/>
      <c r="N401" s="108"/>
      <c r="O401" s="189"/>
      <c r="Q401" s="185"/>
    </row>
    <row r="402" spans="1:17" x14ac:dyDescent="0.25">
      <c r="A402" s="105"/>
      <c r="C402" s="108"/>
      <c r="D402" s="108"/>
      <c r="E402" s="108"/>
      <c r="F402" s="108"/>
      <c r="G402" s="187"/>
      <c r="H402" s="108"/>
      <c r="I402" s="108"/>
      <c r="J402" s="108"/>
      <c r="K402" s="108"/>
      <c r="L402" s="108"/>
      <c r="M402" s="108"/>
      <c r="N402" s="108"/>
      <c r="O402" s="189"/>
      <c r="Q402" s="185"/>
    </row>
    <row r="403" spans="1:17" x14ac:dyDescent="0.25">
      <c r="A403" s="105"/>
      <c r="C403" s="108"/>
      <c r="D403" s="108"/>
      <c r="E403" s="108"/>
      <c r="F403" s="108"/>
      <c r="G403" s="187"/>
      <c r="H403" s="108"/>
      <c r="I403" s="108"/>
      <c r="J403" s="108"/>
      <c r="K403" s="108"/>
      <c r="L403" s="108"/>
      <c r="M403" s="108"/>
      <c r="N403" s="108"/>
      <c r="O403" s="189"/>
      <c r="Q403" s="185"/>
    </row>
    <row r="404" spans="1:17" x14ac:dyDescent="0.25">
      <c r="A404" s="105"/>
      <c r="C404" s="108"/>
      <c r="D404" s="108"/>
      <c r="E404" s="108"/>
      <c r="F404" s="108"/>
      <c r="G404" s="187"/>
      <c r="H404" s="108"/>
      <c r="I404" s="108"/>
      <c r="J404" s="108"/>
      <c r="K404" s="108"/>
      <c r="L404" s="108"/>
      <c r="M404" s="108"/>
      <c r="N404" s="108"/>
      <c r="O404" s="189"/>
      <c r="Q404" s="185"/>
    </row>
    <row r="405" spans="1:17" x14ac:dyDescent="0.25">
      <c r="A405" s="105"/>
      <c r="C405" s="108"/>
      <c r="D405" s="108"/>
      <c r="E405" s="108"/>
      <c r="F405" s="108"/>
      <c r="G405" s="187"/>
      <c r="H405" s="108"/>
      <c r="I405" s="108"/>
      <c r="J405" s="108"/>
      <c r="K405" s="108"/>
      <c r="L405" s="108"/>
      <c r="M405" s="108"/>
      <c r="N405" s="108"/>
      <c r="O405" s="189"/>
      <c r="Q405" s="185"/>
    </row>
    <row r="406" spans="1:17" x14ac:dyDescent="0.25">
      <c r="A406" s="105"/>
      <c r="C406" s="108"/>
      <c r="D406" s="108"/>
      <c r="E406" s="108"/>
      <c r="F406" s="108"/>
      <c r="G406" s="187"/>
      <c r="H406" s="108"/>
      <c r="I406" s="108"/>
      <c r="J406" s="108"/>
      <c r="K406" s="108"/>
      <c r="L406" s="108"/>
      <c r="M406" s="108"/>
      <c r="N406" s="108"/>
      <c r="O406" s="189"/>
      <c r="Q406" s="185"/>
    </row>
    <row r="407" spans="1:17" x14ac:dyDescent="0.25">
      <c r="A407" s="105"/>
      <c r="C407" s="108"/>
      <c r="D407" s="108"/>
      <c r="E407" s="108"/>
      <c r="F407" s="108"/>
      <c r="G407" s="187"/>
      <c r="H407" s="108"/>
      <c r="I407" s="108"/>
      <c r="J407" s="108"/>
      <c r="K407" s="108"/>
      <c r="L407" s="108"/>
      <c r="M407" s="108"/>
      <c r="N407" s="108"/>
      <c r="O407" s="189"/>
      <c r="Q407" s="185"/>
    </row>
    <row r="408" spans="1:17" x14ac:dyDescent="0.25">
      <c r="A408" s="105"/>
      <c r="C408" s="108"/>
      <c r="D408" s="108"/>
      <c r="E408" s="108"/>
      <c r="F408" s="108"/>
      <c r="G408" s="187"/>
      <c r="H408" s="108"/>
      <c r="I408" s="108"/>
      <c r="J408" s="108"/>
      <c r="K408" s="108"/>
      <c r="L408" s="108"/>
      <c r="M408" s="108"/>
      <c r="N408" s="108"/>
      <c r="O408" s="189"/>
      <c r="Q408" s="185"/>
    </row>
    <row r="409" spans="1:17" x14ac:dyDescent="0.25">
      <c r="A409" s="105"/>
      <c r="C409" s="108"/>
      <c r="D409" s="108"/>
      <c r="E409" s="108"/>
      <c r="F409" s="108"/>
      <c r="G409" s="187"/>
      <c r="H409" s="108"/>
      <c r="I409" s="108"/>
      <c r="J409" s="108"/>
      <c r="K409" s="108"/>
      <c r="L409" s="108"/>
      <c r="M409" s="108"/>
      <c r="N409" s="108"/>
      <c r="O409" s="189"/>
      <c r="Q409" s="185"/>
    </row>
    <row r="410" spans="1:17" x14ac:dyDescent="0.25">
      <c r="A410" s="105"/>
      <c r="C410" s="108"/>
      <c r="D410" s="108"/>
      <c r="E410" s="108"/>
      <c r="F410" s="108"/>
      <c r="G410" s="187"/>
      <c r="H410" s="108"/>
      <c r="I410" s="108"/>
      <c r="J410" s="108"/>
      <c r="K410" s="108"/>
      <c r="L410" s="108"/>
      <c r="M410" s="108"/>
      <c r="N410" s="108"/>
      <c r="O410" s="189"/>
      <c r="Q410" s="185"/>
    </row>
    <row r="411" spans="1:17" x14ac:dyDescent="0.25">
      <c r="A411" s="105"/>
      <c r="C411" s="108"/>
      <c r="D411" s="108"/>
      <c r="E411" s="108"/>
      <c r="F411" s="108"/>
      <c r="G411" s="187"/>
      <c r="H411" s="108"/>
      <c r="I411" s="108"/>
      <c r="J411" s="108"/>
      <c r="K411" s="108"/>
      <c r="L411" s="108"/>
      <c r="M411" s="108"/>
      <c r="N411" s="108"/>
      <c r="O411" s="189"/>
      <c r="Q411" s="185"/>
    </row>
    <row r="412" spans="1:17" x14ac:dyDescent="0.25">
      <c r="A412" s="105"/>
      <c r="C412" s="108"/>
      <c r="D412" s="108"/>
      <c r="E412" s="108"/>
      <c r="F412" s="108"/>
      <c r="G412" s="187"/>
      <c r="H412" s="108"/>
      <c r="I412" s="108"/>
      <c r="J412" s="108"/>
      <c r="K412" s="108"/>
      <c r="L412" s="108"/>
      <c r="M412" s="108"/>
      <c r="N412" s="108"/>
      <c r="O412" s="189"/>
      <c r="Q412" s="185"/>
    </row>
    <row r="413" spans="1:17" x14ac:dyDescent="0.25">
      <c r="A413" s="105"/>
      <c r="C413" s="108"/>
      <c r="D413" s="108"/>
      <c r="E413" s="108"/>
      <c r="F413" s="108"/>
      <c r="G413" s="187"/>
      <c r="H413" s="108"/>
      <c r="I413" s="108"/>
      <c r="J413" s="108"/>
      <c r="K413" s="108"/>
      <c r="L413" s="108"/>
      <c r="M413" s="108"/>
      <c r="N413" s="108"/>
      <c r="O413" s="189"/>
      <c r="Q413" s="185"/>
    </row>
    <row r="414" spans="1:17" x14ac:dyDescent="0.25">
      <c r="A414" s="105"/>
      <c r="C414" s="108"/>
      <c r="D414" s="108"/>
      <c r="E414" s="108"/>
      <c r="F414" s="108"/>
      <c r="G414" s="187"/>
      <c r="H414" s="108"/>
      <c r="I414" s="108"/>
      <c r="J414" s="108"/>
      <c r="K414" s="108"/>
      <c r="L414" s="108"/>
      <c r="M414" s="108"/>
      <c r="N414" s="108"/>
      <c r="O414" s="189"/>
      <c r="Q414" s="185"/>
    </row>
    <row r="415" spans="1:17" x14ac:dyDescent="0.25">
      <c r="A415" s="105"/>
      <c r="C415" s="108"/>
      <c r="D415" s="108"/>
      <c r="E415" s="108"/>
      <c r="F415" s="108"/>
      <c r="G415" s="187"/>
      <c r="H415" s="108"/>
      <c r="I415" s="108"/>
      <c r="J415" s="108"/>
      <c r="K415" s="108"/>
      <c r="L415" s="108"/>
      <c r="M415" s="108"/>
      <c r="N415" s="108"/>
      <c r="O415" s="189"/>
      <c r="Q415" s="185"/>
    </row>
    <row r="416" spans="1:17" x14ac:dyDescent="0.25">
      <c r="A416" s="105"/>
      <c r="C416" s="108"/>
      <c r="D416" s="108"/>
      <c r="E416" s="108"/>
      <c r="F416" s="108"/>
      <c r="G416" s="187"/>
      <c r="H416" s="108"/>
      <c r="I416" s="108"/>
      <c r="J416" s="108"/>
      <c r="K416" s="108"/>
      <c r="L416" s="108"/>
      <c r="M416" s="108"/>
      <c r="N416" s="108"/>
      <c r="O416" s="189"/>
      <c r="Q416" s="185"/>
    </row>
    <row r="417" spans="1:17" x14ac:dyDescent="0.25">
      <c r="A417" s="105"/>
      <c r="C417" s="108"/>
      <c r="D417" s="108"/>
      <c r="E417" s="108"/>
      <c r="F417" s="108"/>
      <c r="G417" s="187"/>
      <c r="H417" s="108"/>
      <c r="I417" s="108"/>
      <c r="J417" s="108"/>
      <c r="K417" s="108"/>
      <c r="L417" s="108"/>
      <c r="M417" s="108"/>
      <c r="N417" s="108"/>
      <c r="O417" s="189"/>
      <c r="Q417" s="185"/>
    </row>
    <row r="418" spans="1:17" x14ac:dyDescent="0.25">
      <c r="A418" s="105"/>
      <c r="C418" s="108"/>
      <c r="D418" s="108"/>
      <c r="E418" s="108"/>
      <c r="F418" s="108"/>
      <c r="G418" s="187"/>
      <c r="H418" s="108"/>
      <c r="I418" s="108"/>
      <c r="J418" s="108"/>
      <c r="K418" s="108"/>
      <c r="L418" s="108"/>
      <c r="M418" s="108"/>
      <c r="N418" s="108"/>
      <c r="O418" s="189"/>
      <c r="Q418" s="185"/>
    </row>
    <row r="419" spans="1:17" x14ac:dyDescent="0.25">
      <c r="A419" s="105"/>
      <c r="C419" s="108"/>
      <c r="D419" s="108"/>
      <c r="E419" s="108"/>
      <c r="F419" s="108"/>
      <c r="G419" s="187"/>
      <c r="H419" s="108"/>
      <c r="I419" s="108"/>
      <c r="J419" s="108"/>
      <c r="K419" s="108"/>
      <c r="L419" s="108"/>
      <c r="M419" s="108"/>
      <c r="N419" s="108"/>
      <c r="O419" s="189"/>
      <c r="Q419" s="185"/>
    </row>
    <row r="420" spans="1:17" x14ac:dyDescent="0.25">
      <c r="A420" s="105"/>
      <c r="C420" s="108"/>
      <c r="D420" s="108"/>
      <c r="E420" s="108"/>
      <c r="F420" s="108"/>
      <c r="G420" s="187"/>
      <c r="H420" s="108"/>
      <c r="I420" s="108"/>
      <c r="J420" s="108"/>
      <c r="K420" s="108"/>
      <c r="L420" s="108"/>
      <c r="M420" s="108"/>
      <c r="N420" s="108"/>
      <c r="O420" s="189"/>
      <c r="Q420" s="185"/>
    </row>
    <row r="421" spans="1:17" x14ac:dyDescent="0.25">
      <c r="A421" s="105"/>
      <c r="C421" s="108"/>
      <c r="D421" s="108"/>
      <c r="E421" s="108"/>
      <c r="F421" s="108"/>
      <c r="G421" s="187"/>
      <c r="H421" s="108"/>
      <c r="I421" s="108"/>
      <c r="J421" s="108"/>
      <c r="K421" s="108"/>
      <c r="L421" s="108"/>
      <c r="M421" s="108"/>
      <c r="N421" s="108"/>
      <c r="O421" s="189"/>
      <c r="Q421" s="185"/>
    </row>
    <row r="422" spans="1:17" x14ac:dyDescent="0.25">
      <c r="A422" s="105"/>
      <c r="C422" s="108"/>
      <c r="D422" s="108"/>
      <c r="E422" s="108"/>
      <c r="F422" s="108"/>
      <c r="G422" s="187"/>
      <c r="H422" s="108"/>
      <c r="I422" s="108"/>
      <c r="J422" s="108"/>
      <c r="K422" s="108"/>
      <c r="L422" s="108"/>
      <c r="M422" s="108"/>
      <c r="N422" s="108"/>
      <c r="O422" s="189"/>
      <c r="Q422" s="185"/>
    </row>
    <row r="423" spans="1:17" x14ac:dyDescent="0.25">
      <c r="A423" s="105"/>
      <c r="C423" s="108"/>
      <c r="D423" s="108"/>
      <c r="E423" s="108"/>
      <c r="F423" s="108"/>
      <c r="G423" s="187"/>
      <c r="H423" s="108"/>
      <c r="I423" s="108"/>
      <c r="J423" s="108"/>
      <c r="K423" s="108"/>
      <c r="L423" s="108"/>
      <c r="M423" s="108"/>
      <c r="N423" s="108"/>
      <c r="O423" s="189"/>
      <c r="Q423" s="185"/>
    </row>
    <row r="424" spans="1:17" x14ac:dyDescent="0.25">
      <c r="A424" s="105"/>
      <c r="C424" s="108"/>
      <c r="D424" s="108"/>
      <c r="E424" s="108"/>
      <c r="F424" s="108"/>
      <c r="G424" s="187"/>
      <c r="H424" s="108"/>
      <c r="I424" s="108"/>
      <c r="J424" s="108"/>
      <c r="K424" s="108"/>
      <c r="L424" s="108"/>
      <c r="M424" s="108"/>
      <c r="N424" s="108"/>
      <c r="O424" s="189"/>
      <c r="Q424" s="185"/>
    </row>
    <row r="425" spans="1:17" x14ac:dyDescent="0.25">
      <c r="A425" s="105"/>
      <c r="C425" s="108"/>
      <c r="D425" s="108"/>
      <c r="E425" s="108"/>
      <c r="F425" s="108"/>
      <c r="G425" s="187"/>
      <c r="H425" s="108"/>
      <c r="I425" s="108"/>
      <c r="J425" s="108"/>
      <c r="K425" s="108"/>
      <c r="L425" s="108"/>
      <c r="M425" s="108"/>
      <c r="N425" s="108"/>
      <c r="O425" s="189"/>
      <c r="Q425" s="185"/>
    </row>
    <row r="426" spans="1:17" x14ac:dyDescent="0.25">
      <c r="A426" s="105"/>
      <c r="C426" s="108"/>
      <c r="D426" s="108"/>
      <c r="E426" s="108"/>
      <c r="F426" s="108"/>
      <c r="G426" s="187"/>
      <c r="H426" s="108"/>
      <c r="I426" s="108"/>
      <c r="J426" s="108"/>
      <c r="K426" s="108"/>
      <c r="L426" s="108"/>
      <c r="M426" s="108"/>
      <c r="N426" s="108"/>
      <c r="O426" s="189"/>
      <c r="Q426" s="185"/>
    </row>
    <row r="427" spans="1:17" x14ac:dyDescent="0.25">
      <c r="A427" s="105"/>
      <c r="C427" s="108"/>
      <c r="D427" s="108"/>
      <c r="E427" s="108"/>
      <c r="F427" s="108"/>
      <c r="G427" s="187"/>
      <c r="H427" s="108"/>
      <c r="I427" s="108"/>
      <c r="J427" s="108"/>
      <c r="K427" s="108"/>
      <c r="L427" s="108"/>
      <c r="M427" s="108"/>
      <c r="N427" s="108"/>
      <c r="O427" s="189"/>
      <c r="Q427" s="185"/>
    </row>
    <row r="428" spans="1:17" x14ac:dyDescent="0.25">
      <c r="A428" s="105"/>
      <c r="C428" s="108"/>
      <c r="D428" s="108"/>
      <c r="E428" s="108"/>
      <c r="F428" s="108"/>
      <c r="G428" s="187"/>
      <c r="H428" s="108"/>
      <c r="I428" s="108"/>
      <c r="J428" s="108"/>
      <c r="K428" s="108"/>
      <c r="L428" s="108"/>
      <c r="M428" s="108"/>
      <c r="N428" s="108"/>
      <c r="O428" s="189"/>
      <c r="Q428" s="185"/>
    </row>
    <row r="429" spans="1:17" x14ac:dyDescent="0.25">
      <c r="A429" s="105"/>
      <c r="C429" s="108"/>
      <c r="D429" s="108"/>
      <c r="E429" s="108"/>
      <c r="F429" s="108"/>
      <c r="G429" s="187"/>
      <c r="H429" s="108"/>
      <c r="I429" s="108"/>
      <c r="J429" s="108"/>
      <c r="K429" s="108"/>
      <c r="L429" s="108"/>
      <c r="M429" s="108"/>
      <c r="N429" s="108"/>
      <c r="O429" s="189"/>
      <c r="Q429" s="185"/>
    </row>
    <row r="430" spans="1:17" x14ac:dyDescent="0.25">
      <c r="A430" s="105"/>
      <c r="C430" s="108"/>
      <c r="D430" s="108"/>
      <c r="E430" s="108"/>
      <c r="F430" s="108"/>
      <c r="G430" s="187"/>
      <c r="H430" s="108"/>
      <c r="I430" s="108"/>
      <c r="J430" s="108"/>
      <c r="K430" s="108"/>
      <c r="L430" s="108"/>
      <c r="M430" s="108"/>
      <c r="N430" s="108"/>
      <c r="O430" s="189"/>
      <c r="Q430" s="185"/>
    </row>
    <row r="431" spans="1:17" x14ac:dyDescent="0.25">
      <c r="A431" s="105"/>
      <c r="C431" s="108"/>
      <c r="D431" s="108"/>
      <c r="E431" s="108"/>
      <c r="F431" s="108"/>
      <c r="G431" s="187"/>
      <c r="H431" s="108"/>
      <c r="I431" s="108"/>
      <c r="J431" s="108"/>
      <c r="K431" s="108"/>
      <c r="L431" s="108"/>
      <c r="M431" s="108"/>
      <c r="N431" s="108"/>
      <c r="O431" s="189"/>
      <c r="Q431" s="185"/>
    </row>
    <row r="432" spans="1:17" x14ac:dyDescent="0.25">
      <c r="A432" s="105"/>
      <c r="C432" s="108"/>
      <c r="D432" s="108"/>
      <c r="E432" s="108"/>
      <c r="F432" s="108"/>
      <c r="G432" s="187"/>
      <c r="H432" s="108"/>
      <c r="I432" s="108"/>
      <c r="J432" s="108"/>
      <c r="K432" s="108"/>
      <c r="L432" s="108"/>
      <c r="M432" s="108"/>
      <c r="N432" s="108"/>
      <c r="O432" s="189"/>
      <c r="Q432" s="185"/>
    </row>
    <row r="433" spans="1:17" x14ac:dyDescent="0.25">
      <c r="A433" s="105"/>
      <c r="C433" s="108"/>
      <c r="D433" s="108"/>
      <c r="E433" s="108"/>
      <c r="F433" s="108"/>
      <c r="G433" s="187"/>
      <c r="H433" s="108"/>
      <c r="I433" s="108"/>
      <c r="J433" s="108"/>
      <c r="K433" s="108"/>
      <c r="L433" s="108"/>
      <c r="M433" s="108"/>
      <c r="N433" s="108"/>
      <c r="O433" s="189"/>
      <c r="Q433" s="185"/>
    </row>
    <row r="434" spans="1:17" x14ac:dyDescent="0.25">
      <c r="A434" s="105"/>
      <c r="C434" s="108"/>
      <c r="D434" s="108"/>
      <c r="E434" s="108"/>
      <c r="F434" s="108"/>
      <c r="G434" s="187"/>
      <c r="H434" s="108"/>
      <c r="I434" s="108"/>
      <c r="J434" s="108"/>
      <c r="K434" s="108"/>
      <c r="L434" s="108"/>
      <c r="M434" s="108"/>
      <c r="N434" s="108"/>
      <c r="O434" s="189"/>
      <c r="Q434" s="185"/>
    </row>
    <row r="435" spans="1:17" x14ac:dyDescent="0.25">
      <c r="A435" s="105"/>
      <c r="C435" s="108"/>
      <c r="D435" s="108"/>
      <c r="E435" s="108"/>
      <c r="F435" s="108"/>
      <c r="G435" s="187"/>
      <c r="H435" s="108"/>
      <c r="I435" s="108"/>
      <c r="J435" s="108"/>
      <c r="K435" s="108"/>
      <c r="L435" s="108"/>
      <c r="M435" s="108"/>
      <c r="N435" s="108"/>
      <c r="O435" s="189"/>
      <c r="Q435" s="185"/>
    </row>
    <row r="436" spans="1:17" x14ac:dyDescent="0.25">
      <c r="A436" s="105"/>
      <c r="C436" s="108"/>
      <c r="D436" s="108"/>
      <c r="E436" s="108"/>
      <c r="F436" s="108"/>
      <c r="G436" s="187"/>
      <c r="H436" s="108"/>
      <c r="I436" s="108"/>
      <c r="J436" s="108"/>
      <c r="K436" s="108"/>
      <c r="L436" s="108"/>
      <c r="M436" s="108"/>
      <c r="N436" s="108"/>
      <c r="O436" s="189"/>
      <c r="Q436" s="185"/>
    </row>
    <row r="437" spans="1:17" x14ac:dyDescent="0.25">
      <c r="A437" s="105"/>
      <c r="C437" s="108"/>
      <c r="D437" s="108"/>
      <c r="E437" s="108"/>
      <c r="F437" s="108"/>
      <c r="G437" s="187"/>
      <c r="H437" s="108"/>
      <c r="I437" s="108"/>
      <c r="J437" s="108"/>
      <c r="K437" s="108"/>
      <c r="L437" s="108"/>
      <c r="M437" s="108"/>
      <c r="N437" s="108"/>
      <c r="O437" s="189"/>
      <c r="Q437" s="185"/>
    </row>
    <row r="438" spans="1:17" x14ac:dyDescent="0.25">
      <c r="A438" s="105"/>
      <c r="C438" s="108"/>
      <c r="D438" s="108"/>
      <c r="E438" s="108"/>
      <c r="F438" s="108"/>
      <c r="G438" s="187"/>
      <c r="H438" s="108"/>
      <c r="I438" s="108"/>
      <c r="J438" s="108"/>
      <c r="K438" s="108"/>
      <c r="L438" s="108"/>
      <c r="M438" s="108"/>
      <c r="N438" s="108"/>
      <c r="O438" s="189"/>
      <c r="Q438" s="185"/>
    </row>
    <row r="439" spans="1:17" x14ac:dyDescent="0.25">
      <c r="A439" s="105"/>
      <c r="C439" s="108"/>
      <c r="D439" s="108"/>
      <c r="E439" s="108"/>
      <c r="F439" s="108"/>
      <c r="G439" s="187"/>
      <c r="H439" s="108"/>
      <c r="I439" s="108"/>
      <c r="J439" s="108"/>
      <c r="K439" s="108"/>
      <c r="L439" s="108"/>
      <c r="M439" s="108"/>
      <c r="N439" s="108"/>
      <c r="O439" s="189"/>
      <c r="Q439" s="185"/>
    </row>
    <row r="440" spans="1:17" x14ac:dyDescent="0.25">
      <c r="A440" s="105"/>
      <c r="C440" s="108"/>
      <c r="D440" s="108"/>
      <c r="E440" s="108"/>
      <c r="F440" s="108"/>
      <c r="G440" s="187"/>
      <c r="H440" s="108"/>
      <c r="I440" s="108"/>
      <c r="J440" s="108"/>
      <c r="K440" s="108"/>
      <c r="L440" s="108"/>
      <c r="M440" s="108"/>
      <c r="N440" s="108"/>
      <c r="O440" s="189"/>
      <c r="Q440" s="185"/>
    </row>
    <row r="441" spans="1:17" x14ac:dyDescent="0.25">
      <c r="A441" s="105"/>
      <c r="C441" s="108"/>
      <c r="D441" s="108"/>
      <c r="E441" s="108"/>
      <c r="F441" s="108"/>
      <c r="G441" s="187"/>
      <c r="H441" s="108"/>
      <c r="I441" s="108"/>
      <c r="J441" s="108"/>
      <c r="K441" s="108"/>
      <c r="L441" s="108"/>
      <c r="M441" s="108"/>
      <c r="N441" s="108"/>
      <c r="O441" s="189"/>
      <c r="Q441" s="185"/>
    </row>
    <row r="442" spans="1:17" x14ac:dyDescent="0.25">
      <c r="A442" s="105"/>
      <c r="C442" s="108"/>
      <c r="D442" s="108"/>
      <c r="E442" s="108"/>
      <c r="F442" s="108"/>
      <c r="G442" s="187"/>
      <c r="H442" s="108"/>
      <c r="I442" s="108"/>
      <c r="J442" s="108"/>
      <c r="K442" s="108"/>
      <c r="L442" s="108"/>
      <c r="M442" s="108"/>
      <c r="N442" s="108"/>
      <c r="O442" s="189"/>
      <c r="Q442" s="185"/>
    </row>
    <row r="443" spans="1:17" x14ac:dyDescent="0.25">
      <c r="A443" s="105"/>
      <c r="C443" s="108"/>
      <c r="D443" s="108"/>
      <c r="E443" s="108"/>
      <c r="F443" s="108"/>
      <c r="G443" s="187"/>
      <c r="H443" s="108"/>
      <c r="I443" s="108"/>
      <c r="J443" s="108"/>
      <c r="K443" s="108"/>
      <c r="L443" s="108"/>
      <c r="M443" s="108"/>
      <c r="N443" s="108"/>
      <c r="O443" s="189"/>
      <c r="Q443" s="185"/>
    </row>
    <row r="444" spans="1:17" x14ac:dyDescent="0.25">
      <c r="A444" s="105"/>
      <c r="C444" s="108"/>
      <c r="D444" s="108"/>
      <c r="E444" s="108"/>
      <c r="F444" s="108"/>
      <c r="G444" s="187"/>
      <c r="H444" s="108"/>
      <c r="I444" s="108"/>
      <c r="J444" s="108"/>
      <c r="K444" s="108"/>
      <c r="L444" s="108"/>
      <c r="M444" s="108"/>
      <c r="N444" s="108"/>
      <c r="O444" s="189"/>
      <c r="Q444" s="185"/>
    </row>
    <row r="445" spans="1:17" x14ac:dyDescent="0.25">
      <c r="A445" s="105"/>
      <c r="C445" s="108"/>
      <c r="D445" s="108"/>
      <c r="E445" s="108"/>
      <c r="F445" s="108"/>
      <c r="G445" s="187"/>
      <c r="H445" s="108"/>
      <c r="I445" s="108"/>
      <c r="J445" s="108"/>
      <c r="K445" s="108"/>
      <c r="L445" s="108"/>
      <c r="M445" s="108"/>
      <c r="N445" s="108"/>
      <c r="O445" s="189"/>
      <c r="Q445" s="185"/>
    </row>
    <row r="446" spans="1:17" x14ac:dyDescent="0.25">
      <c r="A446" s="105"/>
      <c r="C446" s="108"/>
      <c r="D446" s="108"/>
      <c r="E446" s="108"/>
      <c r="F446" s="108"/>
      <c r="G446" s="187"/>
      <c r="H446" s="108"/>
      <c r="I446" s="108"/>
      <c r="J446" s="108"/>
      <c r="K446" s="108"/>
      <c r="L446" s="108"/>
      <c r="M446" s="108"/>
      <c r="N446" s="108"/>
      <c r="O446" s="189"/>
      <c r="Q446" s="185"/>
    </row>
    <row r="447" spans="1:17" x14ac:dyDescent="0.25">
      <c r="A447" s="105"/>
      <c r="C447" s="108"/>
      <c r="D447" s="108"/>
      <c r="E447" s="108"/>
      <c r="F447" s="108"/>
      <c r="G447" s="187"/>
      <c r="H447" s="108"/>
      <c r="I447" s="108"/>
      <c r="J447" s="108"/>
      <c r="K447" s="108"/>
      <c r="L447" s="108"/>
      <c r="M447" s="108"/>
      <c r="N447" s="108"/>
      <c r="O447" s="189"/>
      <c r="Q447" s="185"/>
    </row>
    <row r="448" spans="1:17" x14ac:dyDescent="0.25">
      <c r="A448" s="105"/>
      <c r="C448" s="108"/>
      <c r="D448" s="108"/>
      <c r="E448" s="108"/>
      <c r="F448" s="108"/>
      <c r="G448" s="187"/>
      <c r="H448" s="108"/>
      <c r="I448" s="108"/>
      <c r="J448" s="108"/>
      <c r="K448" s="108"/>
      <c r="L448" s="108"/>
      <c r="M448" s="108"/>
      <c r="N448" s="108"/>
      <c r="O448" s="189"/>
      <c r="Q448" s="185"/>
    </row>
    <row r="449" spans="1:17" x14ac:dyDescent="0.25">
      <c r="A449" s="105"/>
      <c r="C449" s="108"/>
      <c r="D449" s="108"/>
      <c r="E449" s="108"/>
      <c r="F449" s="108"/>
      <c r="G449" s="187"/>
      <c r="H449" s="108"/>
      <c r="I449" s="108"/>
      <c r="J449" s="108"/>
      <c r="K449" s="108"/>
      <c r="L449" s="108"/>
      <c r="M449" s="108"/>
      <c r="N449" s="108"/>
      <c r="O449" s="189"/>
      <c r="Q449" s="185"/>
    </row>
    <row r="450" spans="1:17" x14ac:dyDescent="0.25">
      <c r="A450" s="105"/>
      <c r="C450" s="108"/>
      <c r="D450" s="108"/>
      <c r="E450" s="108"/>
      <c r="F450" s="108"/>
      <c r="G450" s="187"/>
      <c r="H450" s="108"/>
      <c r="I450" s="108"/>
      <c r="J450" s="108"/>
      <c r="K450" s="108"/>
      <c r="L450" s="108"/>
      <c r="M450" s="108"/>
      <c r="N450" s="108"/>
      <c r="O450" s="189"/>
      <c r="Q450" s="185"/>
    </row>
    <row r="451" spans="1:17" x14ac:dyDescent="0.25">
      <c r="A451" s="105"/>
      <c r="C451" s="108"/>
      <c r="D451" s="108"/>
      <c r="E451" s="108"/>
      <c r="F451" s="108"/>
      <c r="G451" s="187"/>
      <c r="H451" s="108"/>
      <c r="I451" s="108"/>
      <c r="J451" s="108"/>
      <c r="K451" s="108"/>
      <c r="L451" s="108"/>
      <c r="M451" s="108"/>
      <c r="N451" s="108"/>
      <c r="O451" s="189"/>
      <c r="Q451" s="185"/>
    </row>
    <row r="452" spans="1:17" x14ac:dyDescent="0.25">
      <c r="A452" s="105"/>
      <c r="C452" s="108"/>
      <c r="D452" s="108"/>
      <c r="E452" s="108"/>
      <c r="F452" s="108"/>
      <c r="G452" s="187"/>
      <c r="H452" s="108"/>
      <c r="I452" s="108"/>
      <c r="J452" s="108"/>
      <c r="K452" s="108"/>
      <c r="L452" s="108"/>
      <c r="M452" s="108"/>
      <c r="N452" s="108"/>
      <c r="O452" s="189"/>
      <c r="Q452" s="185"/>
    </row>
    <row r="453" spans="1:17" x14ac:dyDescent="0.25">
      <c r="A453" s="105"/>
      <c r="C453" s="108"/>
      <c r="D453" s="108"/>
      <c r="E453" s="108"/>
      <c r="F453" s="108"/>
      <c r="G453" s="187"/>
      <c r="H453" s="108"/>
      <c r="I453" s="108"/>
      <c r="J453" s="108"/>
      <c r="K453" s="108"/>
      <c r="L453" s="108"/>
      <c r="M453" s="108"/>
      <c r="N453" s="108"/>
      <c r="O453" s="189"/>
      <c r="Q453" s="185"/>
    </row>
    <row r="454" spans="1:17" x14ac:dyDescent="0.25">
      <c r="A454" s="105"/>
      <c r="C454" s="108"/>
      <c r="D454" s="108"/>
      <c r="E454" s="108"/>
      <c r="F454" s="108"/>
      <c r="G454" s="187"/>
      <c r="H454" s="108"/>
      <c r="I454" s="108"/>
      <c r="J454" s="108"/>
      <c r="K454" s="108"/>
      <c r="L454" s="108"/>
      <c r="M454" s="108"/>
      <c r="N454" s="108"/>
      <c r="O454" s="189"/>
      <c r="Q454" s="185"/>
    </row>
    <row r="455" spans="1:17" x14ac:dyDescent="0.25">
      <c r="A455" s="105"/>
      <c r="C455" s="108"/>
      <c r="D455" s="108"/>
      <c r="E455" s="108"/>
      <c r="F455" s="108"/>
      <c r="G455" s="187"/>
      <c r="H455" s="108"/>
      <c r="I455" s="108"/>
      <c r="J455" s="108"/>
      <c r="K455" s="108"/>
      <c r="L455" s="108"/>
      <c r="M455" s="108"/>
      <c r="N455" s="108"/>
      <c r="O455" s="189"/>
      <c r="Q455" s="185"/>
    </row>
    <row r="456" spans="1:17" x14ac:dyDescent="0.25">
      <c r="A456" s="105"/>
      <c r="C456" s="108"/>
      <c r="D456" s="108"/>
      <c r="E456" s="108"/>
      <c r="F456" s="108"/>
      <c r="G456" s="187"/>
      <c r="H456" s="108"/>
      <c r="I456" s="108"/>
      <c r="J456" s="108"/>
      <c r="K456" s="108"/>
      <c r="L456" s="108"/>
      <c r="M456" s="108"/>
      <c r="N456" s="108"/>
      <c r="O456" s="189"/>
      <c r="Q456" s="185"/>
    </row>
    <row r="457" spans="1:17" x14ac:dyDescent="0.25">
      <c r="A457" s="105"/>
      <c r="C457" s="108"/>
      <c r="D457" s="108"/>
      <c r="E457" s="108"/>
      <c r="F457" s="108"/>
      <c r="G457" s="187"/>
      <c r="H457" s="108"/>
      <c r="I457" s="108"/>
      <c r="J457" s="108"/>
      <c r="K457" s="108"/>
      <c r="L457" s="108"/>
      <c r="M457" s="108"/>
      <c r="N457" s="108"/>
      <c r="O457" s="189"/>
      <c r="Q457" s="185"/>
    </row>
    <row r="458" spans="1:17" x14ac:dyDescent="0.25">
      <c r="A458" s="105"/>
      <c r="C458" s="108"/>
      <c r="D458" s="108"/>
      <c r="E458" s="108"/>
      <c r="F458" s="108"/>
      <c r="G458" s="187"/>
      <c r="H458" s="108"/>
      <c r="I458" s="108"/>
      <c r="J458" s="108"/>
      <c r="K458" s="108"/>
      <c r="L458" s="108"/>
      <c r="M458" s="108"/>
      <c r="N458" s="108"/>
      <c r="O458" s="189"/>
      <c r="Q458" s="185"/>
    </row>
    <row r="459" spans="1:17" x14ac:dyDescent="0.25">
      <c r="A459" s="105"/>
      <c r="C459" s="108"/>
      <c r="D459" s="108"/>
      <c r="E459" s="108"/>
      <c r="F459" s="108"/>
      <c r="G459" s="187"/>
      <c r="H459" s="108"/>
      <c r="I459" s="108"/>
      <c r="J459" s="108"/>
      <c r="K459" s="108"/>
      <c r="L459" s="108"/>
      <c r="M459" s="108"/>
      <c r="N459" s="108"/>
      <c r="O459" s="189"/>
      <c r="Q459" s="185"/>
    </row>
    <row r="460" spans="1:17" x14ac:dyDescent="0.25">
      <c r="A460" s="105"/>
      <c r="C460" s="108"/>
      <c r="D460" s="108"/>
      <c r="E460" s="108"/>
      <c r="F460" s="108"/>
      <c r="G460" s="187"/>
      <c r="H460" s="108"/>
      <c r="I460" s="108"/>
      <c r="J460" s="108"/>
      <c r="K460" s="108"/>
      <c r="L460" s="108"/>
      <c r="M460" s="108"/>
      <c r="N460" s="108"/>
      <c r="O460" s="189"/>
      <c r="Q460" s="185"/>
    </row>
    <row r="461" spans="1:17" x14ac:dyDescent="0.25">
      <c r="A461" s="105"/>
      <c r="C461" s="108"/>
      <c r="D461" s="108"/>
      <c r="E461" s="108"/>
      <c r="F461" s="108"/>
      <c r="G461" s="187"/>
      <c r="H461" s="108"/>
      <c r="I461" s="108"/>
      <c r="J461" s="108"/>
      <c r="K461" s="108"/>
      <c r="L461" s="108"/>
      <c r="M461" s="108"/>
      <c r="N461" s="108"/>
      <c r="O461" s="189"/>
      <c r="Q461" s="185"/>
    </row>
    <row r="462" spans="1:17" x14ac:dyDescent="0.25">
      <c r="A462" s="105"/>
      <c r="C462" s="108"/>
      <c r="D462" s="108"/>
      <c r="E462" s="108"/>
      <c r="F462" s="108"/>
      <c r="G462" s="187"/>
      <c r="H462" s="108"/>
      <c r="I462" s="108"/>
      <c r="J462" s="108"/>
      <c r="K462" s="108"/>
      <c r="L462" s="108"/>
      <c r="M462" s="108"/>
      <c r="N462" s="108"/>
      <c r="O462" s="189"/>
      <c r="Q462" s="185"/>
    </row>
    <row r="463" spans="1:17" x14ac:dyDescent="0.25">
      <c r="A463" s="105"/>
      <c r="C463" s="108"/>
      <c r="D463" s="108"/>
      <c r="E463" s="108"/>
      <c r="F463" s="108"/>
      <c r="G463" s="187"/>
      <c r="H463" s="108"/>
      <c r="I463" s="108"/>
      <c r="J463" s="108"/>
      <c r="K463" s="108"/>
      <c r="L463" s="108"/>
      <c r="M463" s="108"/>
      <c r="N463" s="108"/>
      <c r="O463" s="189"/>
      <c r="Q463" s="185"/>
    </row>
    <row r="464" spans="1:17" x14ac:dyDescent="0.25">
      <c r="A464" s="105"/>
      <c r="C464" s="108"/>
      <c r="D464" s="108"/>
      <c r="E464" s="108"/>
      <c r="F464" s="108"/>
      <c r="G464" s="187"/>
      <c r="H464" s="108"/>
      <c r="I464" s="108"/>
      <c r="J464" s="108"/>
      <c r="K464" s="108"/>
      <c r="L464" s="108"/>
      <c r="M464" s="108"/>
      <c r="N464" s="108"/>
      <c r="O464" s="189"/>
      <c r="Q464" s="185"/>
    </row>
    <row r="465" spans="1:17" x14ac:dyDescent="0.25">
      <c r="A465" s="105"/>
      <c r="C465" s="108"/>
      <c r="D465" s="108"/>
      <c r="E465" s="108"/>
      <c r="F465" s="108"/>
      <c r="G465" s="187"/>
      <c r="H465" s="108"/>
      <c r="I465" s="108"/>
      <c r="J465" s="108"/>
      <c r="K465" s="108"/>
      <c r="L465" s="108"/>
      <c r="M465" s="108"/>
      <c r="N465" s="108"/>
      <c r="O465" s="189"/>
      <c r="Q465" s="185"/>
    </row>
    <row r="466" spans="1:17" x14ac:dyDescent="0.25">
      <c r="A466" s="105"/>
      <c r="C466" s="108"/>
      <c r="D466" s="108"/>
      <c r="E466" s="108"/>
      <c r="F466" s="108"/>
      <c r="G466" s="187"/>
      <c r="H466" s="108"/>
      <c r="I466" s="108"/>
      <c r="J466" s="108"/>
      <c r="K466" s="108"/>
      <c r="L466" s="108"/>
      <c r="M466" s="108"/>
      <c r="N466" s="108"/>
      <c r="O466" s="189"/>
      <c r="Q466" s="185"/>
    </row>
    <row r="467" spans="1:17" x14ac:dyDescent="0.25">
      <c r="A467" s="105"/>
      <c r="C467" s="108"/>
      <c r="D467" s="108"/>
      <c r="E467" s="108"/>
      <c r="F467" s="108"/>
      <c r="G467" s="187"/>
      <c r="H467" s="108"/>
      <c r="I467" s="108"/>
      <c r="J467" s="108"/>
      <c r="K467" s="108"/>
      <c r="L467" s="108"/>
      <c r="M467" s="108"/>
      <c r="N467" s="108"/>
      <c r="O467" s="189"/>
      <c r="Q467" s="185"/>
    </row>
    <row r="468" spans="1:17" x14ac:dyDescent="0.25">
      <c r="A468" s="105"/>
      <c r="C468" s="108"/>
      <c r="D468" s="108"/>
      <c r="E468" s="108"/>
      <c r="F468" s="108"/>
      <c r="G468" s="187"/>
      <c r="H468" s="108"/>
      <c r="I468" s="108"/>
      <c r="J468" s="108"/>
      <c r="K468" s="108"/>
      <c r="L468" s="108"/>
      <c r="M468" s="108"/>
      <c r="N468" s="108"/>
      <c r="O468" s="189"/>
      <c r="Q468" s="185"/>
    </row>
    <row r="469" spans="1:17" x14ac:dyDescent="0.25">
      <c r="A469" s="105"/>
      <c r="C469" s="108"/>
      <c r="D469" s="108"/>
      <c r="E469" s="108"/>
      <c r="F469" s="108"/>
      <c r="G469" s="187"/>
      <c r="H469" s="108"/>
      <c r="I469" s="108"/>
      <c r="J469" s="108"/>
      <c r="K469" s="108"/>
      <c r="L469" s="108"/>
      <c r="M469" s="108"/>
      <c r="N469" s="108"/>
      <c r="O469" s="189"/>
      <c r="Q469" s="185"/>
    </row>
    <row r="470" spans="1:17" x14ac:dyDescent="0.25">
      <c r="A470" s="105"/>
      <c r="C470" s="108"/>
      <c r="D470" s="108"/>
      <c r="E470" s="108"/>
      <c r="F470" s="108"/>
      <c r="G470" s="187"/>
      <c r="H470" s="108"/>
      <c r="I470" s="108"/>
      <c r="J470" s="108"/>
      <c r="K470" s="108"/>
      <c r="L470" s="108"/>
      <c r="M470" s="108"/>
      <c r="N470" s="108"/>
      <c r="O470" s="189"/>
      <c r="Q470" s="185"/>
    </row>
    <row r="471" spans="1:17" x14ac:dyDescent="0.25">
      <c r="A471" s="105"/>
      <c r="C471" s="108"/>
      <c r="D471" s="108"/>
      <c r="E471" s="108"/>
      <c r="F471" s="108"/>
      <c r="G471" s="187"/>
      <c r="H471" s="108"/>
      <c r="I471" s="108"/>
      <c r="J471" s="108"/>
      <c r="K471" s="108"/>
      <c r="L471" s="108"/>
      <c r="M471" s="108"/>
      <c r="N471" s="108"/>
      <c r="O471" s="189"/>
      <c r="Q471" s="185"/>
    </row>
    <row r="472" spans="1:17" x14ac:dyDescent="0.25">
      <c r="A472" s="105"/>
      <c r="C472" s="108"/>
      <c r="D472" s="108"/>
      <c r="E472" s="108"/>
      <c r="F472" s="108"/>
      <c r="G472" s="187"/>
      <c r="H472" s="108"/>
      <c r="I472" s="108"/>
      <c r="J472" s="108"/>
      <c r="K472" s="108"/>
      <c r="L472" s="108"/>
      <c r="M472" s="108"/>
      <c r="N472" s="108"/>
      <c r="O472" s="189"/>
      <c r="Q472" s="185"/>
    </row>
    <row r="473" spans="1:17" x14ac:dyDescent="0.25">
      <c r="A473" s="105"/>
      <c r="C473" s="108"/>
      <c r="D473" s="108"/>
      <c r="E473" s="108"/>
      <c r="F473" s="108"/>
      <c r="G473" s="187"/>
      <c r="H473" s="108"/>
      <c r="I473" s="108"/>
      <c r="J473" s="108"/>
      <c r="K473" s="108"/>
      <c r="L473" s="108"/>
      <c r="M473" s="108"/>
      <c r="N473" s="108"/>
      <c r="O473" s="189"/>
      <c r="Q473" s="185"/>
    </row>
    <row r="474" spans="1:17" x14ac:dyDescent="0.25">
      <c r="A474" s="105"/>
      <c r="C474" s="108"/>
      <c r="D474" s="108"/>
      <c r="E474" s="108"/>
      <c r="F474" s="108"/>
      <c r="G474" s="187"/>
      <c r="H474" s="108"/>
      <c r="I474" s="108"/>
      <c r="J474" s="108"/>
      <c r="K474" s="108"/>
      <c r="L474" s="108"/>
      <c r="M474" s="108"/>
      <c r="N474" s="108"/>
      <c r="O474" s="189"/>
      <c r="Q474" s="185"/>
    </row>
    <row r="475" spans="1:17" x14ac:dyDescent="0.25">
      <c r="A475" s="105"/>
      <c r="C475" s="108"/>
      <c r="D475" s="108"/>
      <c r="E475" s="108"/>
      <c r="F475" s="108"/>
      <c r="G475" s="187"/>
      <c r="H475" s="108"/>
      <c r="I475" s="108"/>
      <c r="J475" s="108"/>
      <c r="K475" s="108"/>
      <c r="L475" s="108"/>
      <c r="M475" s="108"/>
      <c r="N475" s="108"/>
      <c r="O475" s="189"/>
      <c r="Q475" s="185"/>
    </row>
    <row r="476" spans="1:17" x14ac:dyDescent="0.25">
      <c r="A476" s="105"/>
      <c r="C476" s="108"/>
      <c r="D476" s="108"/>
      <c r="E476" s="108"/>
      <c r="F476" s="108"/>
      <c r="G476" s="187"/>
      <c r="H476" s="108"/>
      <c r="I476" s="108"/>
      <c r="J476" s="108"/>
      <c r="K476" s="108"/>
      <c r="L476" s="108"/>
      <c r="M476" s="108"/>
      <c r="N476" s="108"/>
      <c r="O476" s="189"/>
      <c r="Q476" s="185"/>
    </row>
    <row r="477" spans="1:17" x14ac:dyDescent="0.25">
      <c r="A477" s="105"/>
      <c r="C477" s="108"/>
      <c r="D477" s="108"/>
      <c r="E477" s="108"/>
      <c r="F477" s="108"/>
      <c r="G477" s="187"/>
      <c r="H477" s="108"/>
      <c r="I477" s="108"/>
      <c r="J477" s="108"/>
      <c r="K477" s="108"/>
      <c r="L477" s="108"/>
      <c r="M477" s="108"/>
      <c r="N477" s="108"/>
      <c r="O477" s="189"/>
      <c r="Q477" s="185"/>
    </row>
    <row r="478" spans="1:17" x14ac:dyDescent="0.25">
      <c r="A478" s="105"/>
      <c r="C478" s="108"/>
      <c r="D478" s="108"/>
      <c r="E478" s="108"/>
      <c r="F478" s="108"/>
      <c r="G478" s="187"/>
      <c r="H478" s="108"/>
      <c r="I478" s="108"/>
      <c r="J478" s="108"/>
      <c r="K478" s="108"/>
      <c r="L478" s="108"/>
      <c r="M478" s="108"/>
      <c r="N478" s="108"/>
      <c r="O478" s="189"/>
      <c r="Q478" s="185"/>
    </row>
    <row r="479" spans="1:17" x14ac:dyDescent="0.25">
      <c r="A479" s="105"/>
      <c r="C479" s="108"/>
      <c r="D479" s="108"/>
      <c r="E479" s="108"/>
      <c r="F479" s="108"/>
      <c r="G479" s="187"/>
      <c r="H479" s="108"/>
      <c r="I479" s="108"/>
      <c r="J479" s="108"/>
      <c r="K479" s="108"/>
      <c r="L479" s="108"/>
      <c r="M479" s="108"/>
      <c r="N479" s="108"/>
      <c r="O479" s="189"/>
      <c r="Q479" s="185"/>
    </row>
    <row r="480" spans="1:17" x14ac:dyDescent="0.25">
      <c r="A480" s="105"/>
      <c r="C480" s="108"/>
      <c r="D480" s="108"/>
      <c r="E480" s="108"/>
      <c r="F480" s="108"/>
      <c r="G480" s="187"/>
      <c r="H480" s="108"/>
      <c r="I480" s="108"/>
      <c r="J480" s="108"/>
      <c r="K480" s="108"/>
      <c r="L480" s="108"/>
      <c r="M480" s="108"/>
      <c r="N480" s="108"/>
      <c r="O480" s="189"/>
      <c r="Q480" s="185"/>
    </row>
    <row r="481" spans="1:17" x14ac:dyDescent="0.25">
      <c r="A481" s="105"/>
      <c r="C481" s="108"/>
      <c r="D481" s="108"/>
      <c r="E481" s="108"/>
      <c r="F481" s="108"/>
      <c r="G481" s="187"/>
      <c r="H481" s="108"/>
      <c r="I481" s="108"/>
      <c r="J481" s="108"/>
      <c r="K481" s="108"/>
      <c r="L481" s="108"/>
      <c r="M481" s="108"/>
      <c r="N481" s="108"/>
      <c r="O481" s="189"/>
      <c r="Q481" s="185"/>
    </row>
    <row r="482" spans="1:17" x14ac:dyDescent="0.25">
      <c r="A482" s="105"/>
      <c r="C482" s="108"/>
      <c r="D482" s="108"/>
      <c r="E482" s="108"/>
      <c r="F482" s="108"/>
      <c r="G482" s="187"/>
      <c r="H482" s="108"/>
      <c r="I482" s="108"/>
      <c r="J482" s="108"/>
      <c r="K482" s="108"/>
      <c r="L482" s="108"/>
      <c r="M482" s="108"/>
      <c r="N482" s="108"/>
      <c r="O482" s="189"/>
      <c r="Q482" s="185"/>
    </row>
    <row r="483" spans="1:17" x14ac:dyDescent="0.25">
      <c r="A483" s="105"/>
      <c r="C483" s="108"/>
      <c r="D483" s="108"/>
      <c r="E483" s="108"/>
      <c r="F483" s="108"/>
      <c r="G483" s="187"/>
      <c r="H483" s="108"/>
      <c r="I483" s="108"/>
      <c r="J483" s="108"/>
      <c r="K483" s="108"/>
      <c r="L483" s="108"/>
      <c r="M483" s="108"/>
      <c r="N483" s="108"/>
      <c r="O483" s="189"/>
      <c r="Q483" s="185"/>
    </row>
    <row r="484" spans="1:17" x14ac:dyDescent="0.25">
      <c r="A484" s="105"/>
      <c r="C484" s="108"/>
      <c r="D484" s="108"/>
      <c r="E484" s="108"/>
      <c r="F484" s="108"/>
      <c r="G484" s="187"/>
      <c r="H484" s="108"/>
      <c r="I484" s="108"/>
      <c r="J484" s="108"/>
      <c r="K484" s="108"/>
      <c r="L484" s="108"/>
      <c r="M484" s="108"/>
      <c r="N484" s="108"/>
      <c r="O484" s="189"/>
      <c r="Q484" s="185"/>
    </row>
    <row r="485" spans="1:17" x14ac:dyDescent="0.25">
      <c r="A485" s="105"/>
      <c r="C485" s="108"/>
      <c r="D485" s="108"/>
      <c r="E485" s="108"/>
      <c r="F485" s="108"/>
      <c r="G485" s="187"/>
      <c r="H485" s="108"/>
      <c r="I485" s="108"/>
      <c r="J485" s="108"/>
      <c r="K485" s="108"/>
      <c r="L485" s="108"/>
      <c r="M485" s="108"/>
      <c r="N485" s="108"/>
      <c r="O485" s="189"/>
      <c r="Q485" s="185"/>
    </row>
    <row r="486" spans="1:17" x14ac:dyDescent="0.25">
      <c r="A486" s="105"/>
      <c r="C486" s="108"/>
      <c r="D486" s="108"/>
      <c r="E486" s="108"/>
      <c r="F486" s="108"/>
      <c r="G486" s="187"/>
      <c r="H486" s="108"/>
      <c r="I486" s="108"/>
      <c r="J486" s="108"/>
      <c r="K486" s="108"/>
      <c r="L486" s="108"/>
      <c r="M486" s="108"/>
      <c r="N486" s="108"/>
      <c r="O486" s="189"/>
      <c r="Q486" s="185"/>
    </row>
    <row r="487" spans="1:17" x14ac:dyDescent="0.25">
      <c r="A487" s="105"/>
      <c r="C487" s="108"/>
      <c r="D487" s="108"/>
      <c r="E487" s="108"/>
      <c r="F487" s="108"/>
      <c r="G487" s="187"/>
      <c r="H487" s="108"/>
      <c r="I487" s="108"/>
      <c r="J487" s="108"/>
      <c r="K487" s="108"/>
      <c r="L487" s="108"/>
      <c r="M487" s="108"/>
      <c r="N487" s="108"/>
      <c r="O487" s="189"/>
      <c r="Q487" s="185"/>
    </row>
    <row r="488" spans="1:17" x14ac:dyDescent="0.25">
      <c r="A488" s="105"/>
      <c r="C488" s="108"/>
      <c r="D488" s="108"/>
      <c r="E488" s="108"/>
      <c r="F488" s="108"/>
      <c r="G488" s="187"/>
      <c r="H488" s="108"/>
      <c r="I488" s="108"/>
      <c r="J488" s="108"/>
      <c r="K488" s="108"/>
      <c r="L488" s="108"/>
      <c r="M488" s="108"/>
      <c r="N488" s="108"/>
      <c r="O488" s="189"/>
      <c r="Q488" s="185"/>
    </row>
    <row r="489" spans="1:17" x14ac:dyDescent="0.25">
      <c r="A489" s="105"/>
      <c r="C489" s="108"/>
      <c r="D489" s="108"/>
      <c r="E489" s="108"/>
      <c r="F489" s="108"/>
      <c r="G489" s="187"/>
      <c r="H489" s="108"/>
      <c r="I489" s="108"/>
      <c r="J489" s="108"/>
      <c r="K489" s="108"/>
      <c r="L489" s="108"/>
      <c r="M489" s="108"/>
      <c r="N489" s="108"/>
      <c r="O489" s="189"/>
      <c r="Q489" s="185"/>
    </row>
    <row r="490" spans="1:17" x14ac:dyDescent="0.25">
      <c r="A490" s="105"/>
      <c r="C490" s="108"/>
      <c r="D490" s="108"/>
      <c r="E490" s="108"/>
      <c r="F490" s="108"/>
      <c r="G490" s="187"/>
      <c r="H490" s="108"/>
      <c r="I490" s="108"/>
      <c r="J490" s="108"/>
      <c r="K490" s="108"/>
      <c r="L490" s="108"/>
      <c r="M490" s="108"/>
      <c r="N490" s="108"/>
      <c r="O490" s="189"/>
      <c r="Q490" s="185"/>
    </row>
    <row r="491" spans="1:17" x14ac:dyDescent="0.25">
      <c r="A491" s="105"/>
      <c r="C491" s="108"/>
      <c r="D491" s="108"/>
      <c r="E491" s="108"/>
      <c r="F491" s="108"/>
      <c r="G491" s="187"/>
      <c r="H491" s="108"/>
      <c r="I491" s="108"/>
      <c r="J491" s="108"/>
      <c r="K491" s="108"/>
      <c r="L491" s="108"/>
      <c r="M491" s="108"/>
      <c r="N491" s="108"/>
      <c r="O491" s="189"/>
      <c r="Q491" s="185"/>
    </row>
    <row r="492" spans="1:17" x14ac:dyDescent="0.25">
      <c r="A492" s="105"/>
      <c r="C492" s="108"/>
      <c r="D492" s="108"/>
      <c r="E492" s="108"/>
      <c r="F492" s="108"/>
      <c r="G492" s="187"/>
      <c r="H492" s="108"/>
      <c r="I492" s="108"/>
      <c r="J492" s="108"/>
      <c r="K492" s="108"/>
      <c r="L492" s="108"/>
      <c r="M492" s="108"/>
      <c r="N492" s="108"/>
      <c r="O492" s="189"/>
      <c r="Q492" s="185"/>
    </row>
    <row r="493" spans="1:17" x14ac:dyDescent="0.25">
      <c r="A493" s="105"/>
      <c r="C493" s="108"/>
      <c r="D493" s="108"/>
      <c r="E493" s="108"/>
      <c r="F493" s="108"/>
      <c r="G493" s="187"/>
      <c r="H493" s="108"/>
      <c r="I493" s="108"/>
      <c r="J493" s="108"/>
      <c r="K493" s="108"/>
      <c r="L493" s="108"/>
      <c r="M493" s="108"/>
      <c r="N493" s="108"/>
      <c r="O493" s="189"/>
      <c r="Q493" s="185"/>
    </row>
    <row r="494" spans="1:17" x14ac:dyDescent="0.25">
      <c r="A494" s="105"/>
      <c r="C494" s="108"/>
      <c r="D494" s="108"/>
      <c r="E494" s="108"/>
      <c r="F494" s="108"/>
      <c r="G494" s="187"/>
      <c r="H494" s="108"/>
      <c r="I494" s="108"/>
      <c r="J494" s="108"/>
      <c r="K494" s="108"/>
      <c r="L494" s="108"/>
      <c r="M494" s="108"/>
      <c r="N494" s="108"/>
      <c r="O494" s="189"/>
      <c r="Q494" s="185"/>
    </row>
    <row r="495" spans="1:17" x14ac:dyDescent="0.25">
      <c r="A495" s="105"/>
      <c r="C495" s="108"/>
      <c r="D495" s="108"/>
      <c r="E495" s="108"/>
      <c r="F495" s="108"/>
      <c r="G495" s="187"/>
      <c r="H495" s="108"/>
      <c r="I495" s="108"/>
      <c r="J495" s="108"/>
      <c r="K495" s="108"/>
      <c r="L495" s="108"/>
      <c r="M495" s="108"/>
      <c r="N495" s="108"/>
      <c r="O495" s="189"/>
      <c r="Q495" s="185"/>
    </row>
    <row r="496" spans="1:17" x14ac:dyDescent="0.25">
      <c r="A496" s="105"/>
      <c r="C496" s="108"/>
      <c r="D496" s="108"/>
      <c r="E496" s="108"/>
      <c r="F496" s="108"/>
      <c r="G496" s="187"/>
      <c r="H496" s="108"/>
      <c r="I496" s="108"/>
      <c r="J496" s="108"/>
      <c r="K496" s="108"/>
      <c r="L496" s="108"/>
      <c r="M496" s="108"/>
      <c r="N496" s="108"/>
      <c r="O496" s="189"/>
      <c r="Q496" s="185"/>
    </row>
    <row r="497" spans="1:17" x14ac:dyDescent="0.25">
      <c r="A497" s="105"/>
      <c r="C497" s="108"/>
      <c r="D497" s="108"/>
      <c r="E497" s="108"/>
      <c r="F497" s="108"/>
      <c r="G497" s="187"/>
      <c r="H497" s="108"/>
      <c r="I497" s="108"/>
      <c r="J497" s="108"/>
      <c r="K497" s="108"/>
      <c r="L497" s="108"/>
      <c r="M497" s="108"/>
      <c r="N497" s="108"/>
      <c r="O497" s="189"/>
      <c r="Q497" s="185"/>
    </row>
    <row r="498" spans="1:17" x14ac:dyDescent="0.25">
      <c r="A498" s="105"/>
      <c r="C498" s="108"/>
      <c r="D498" s="108"/>
      <c r="E498" s="108"/>
      <c r="F498" s="108"/>
      <c r="G498" s="187"/>
      <c r="H498" s="108"/>
      <c r="I498" s="108"/>
      <c r="J498" s="108"/>
      <c r="K498" s="108"/>
      <c r="L498" s="108"/>
      <c r="M498" s="108"/>
      <c r="N498" s="108"/>
      <c r="O498" s="189"/>
      <c r="Q498" s="185"/>
    </row>
    <row r="499" spans="1:17" x14ac:dyDescent="0.25">
      <c r="A499" s="105"/>
      <c r="C499" s="108"/>
      <c r="D499" s="108"/>
      <c r="E499" s="108"/>
      <c r="F499" s="108"/>
      <c r="G499" s="187"/>
      <c r="H499" s="108"/>
      <c r="I499" s="108"/>
      <c r="J499" s="108"/>
      <c r="K499" s="108"/>
      <c r="L499" s="108"/>
      <c r="M499" s="108"/>
      <c r="N499" s="108"/>
      <c r="O499" s="189"/>
      <c r="Q499" s="185"/>
    </row>
    <row r="500" spans="1:17" x14ac:dyDescent="0.25">
      <c r="A500" s="105"/>
      <c r="C500" s="108"/>
      <c r="D500" s="108"/>
      <c r="E500" s="108"/>
      <c r="F500" s="108"/>
      <c r="G500" s="187"/>
      <c r="H500" s="108"/>
      <c r="I500" s="108"/>
      <c r="J500" s="108"/>
      <c r="K500" s="108"/>
      <c r="L500" s="108"/>
      <c r="M500" s="108"/>
      <c r="N500" s="108"/>
      <c r="O500" s="189"/>
      <c r="Q500" s="185"/>
    </row>
    <row r="501" spans="1:17" x14ac:dyDescent="0.25">
      <c r="A501" s="105"/>
      <c r="C501" s="108"/>
      <c r="D501" s="108"/>
      <c r="E501" s="108"/>
      <c r="F501" s="108"/>
      <c r="G501" s="187"/>
      <c r="H501" s="108"/>
      <c r="I501" s="108"/>
      <c r="J501" s="108"/>
      <c r="K501" s="108"/>
      <c r="L501" s="108"/>
      <c r="M501" s="108"/>
      <c r="N501" s="108"/>
      <c r="O501" s="189"/>
      <c r="Q501" s="185"/>
    </row>
    <row r="502" spans="1:17" x14ac:dyDescent="0.25">
      <c r="A502" s="105"/>
      <c r="C502" s="108"/>
      <c r="D502" s="108"/>
      <c r="E502" s="108"/>
      <c r="F502" s="108"/>
      <c r="G502" s="187"/>
      <c r="H502" s="108"/>
      <c r="I502" s="108"/>
      <c r="J502" s="108"/>
      <c r="K502" s="108"/>
      <c r="L502" s="108"/>
      <c r="M502" s="108"/>
      <c r="N502" s="108"/>
      <c r="O502" s="189"/>
      <c r="Q502" s="185"/>
    </row>
    <row r="503" spans="1:17" x14ac:dyDescent="0.25">
      <c r="A503" s="105"/>
      <c r="C503" s="108"/>
      <c r="D503" s="108"/>
      <c r="E503" s="108"/>
      <c r="F503" s="108"/>
      <c r="G503" s="187"/>
      <c r="H503" s="108"/>
      <c r="I503" s="108"/>
      <c r="J503" s="108"/>
      <c r="K503" s="108"/>
      <c r="L503" s="108"/>
      <c r="M503" s="108"/>
      <c r="N503" s="108"/>
      <c r="O503" s="189"/>
      <c r="Q503" s="185"/>
    </row>
    <row r="504" spans="1:17" x14ac:dyDescent="0.25">
      <c r="A504" s="105"/>
      <c r="C504" s="108"/>
      <c r="D504" s="108"/>
      <c r="E504" s="108"/>
      <c r="F504" s="108"/>
      <c r="G504" s="187"/>
      <c r="H504" s="108"/>
      <c r="I504" s="108"/>
      <c r="J504" s="108"/>
      <c r="K504" s="108"/>
      <c r="L504" s="108"/>
      <c r="M504" s="108"/>
      <c r="N504" s="108"/>
      <c r="O504" s="189"/>
      <c r="Q504" s="185"/>
    </row>
    <row r="505" spans="1:17" x14ac:dyDescent="0.25">
      <c r="A505" s="105"/>
      <c r="C505" s="108"/>
      <c r="D505" s="108"/>
      <c r="E505" s="108"/>
      <c r="F505" s="108"/>
      <c r="G505" s="187"/>
      <c r="H505" s="108"/>
      <c r="I505" s="108"/>
      <c r="J505" s="108"/>
      <c r="K505" s="108"/>
      <c r="L505" s="108"/>
      <c r="M505" s="108"/>
      <c r="N505" s="108"/>
      <c r="O505" s="189"/>
      <c r="Q505" s="185"/>
    </row>
    <row r="506" spans="1:17" x14ac:dyDescent="0.25">
      <c r="A506" s="105"/>
      <c r="C506" s="108"/>
      <c r="D506" s="108"/>
      <c r="E506" s="108"/>
      <c r="F506" s="108"/>
      <c r="G506" s="187"/>
      <c r="H506" s="108"/>
      <c r="I506" s="108"/>
      <c r="J506" s="108"/>
      <c r="K506" s="108"/>
      <c r="L506" s="108"/>
      <c r="M506" s="108"/>
      <c r="N506" s="108"/>
      <c r="O506" s="189"/>
      <c r="Q506" s="185"/>
    </row>
    <row r="507" spans="1:17" x14ac:dyDescent="0.25">
      <c r="A507" s="105"/>
      <c r="C507" s="108"/>
      <c r="D507" s="108"/>
      <c r="E507" s="108"/>
      <c r="F507" s="108"/>
      <c r="G507" s="187"/>
      <c r="H507" s="108"/>
      <c r="I507" s="108"/>
      <c r="J507" s="108"/>
      <c r="K507" s="108"/>
      <c r="L507" s="108"/>
      <c r="M507" s="108"/>
      <c r="N507" s="108"/>
      <c r="O507" s="189"/>
      <c r="Q507" s="185"/>
    </row>
    <row r="508" spans="1:17" x14ac:dyDescent="0.25">
      <c r="A508" s="105"/>
      <c r="C508" s="108"/>
      <c r="D508" s="108"/>
      <c r="E508" s="108"/>
      <c r="F508" s="108"/>
      <c r="G508" s="187"/>
      <c r="H508" s="108"/>
      <c r="I508" s="108"/>
      <c r="J508" s="108"/>
      <c r="K508" s="108"/>
      <c r="L508" s="108"/>
      <c r="M508" s="108"/>
      <c r="N508" s="108"/>
      <c r="O508" s="189"/>
      <c r="Q508" s="185"/>
    </row>
    <row r="509" spans="1:17" x14ac:dyDescent="0.25">
      <c r="A509" s="105"/>
      <c r="C509" s="108"/>
      <c r="D509" s="108"/>
      <c r="E509" s="108"/>
      <c r="F509" s="108"/>
      <c r="G509" s="187"/>
      <c r="H509" s="108"/>
      <c r="I509" s="108"/>
      <c r="J509" s="108"/>
      <c r="K509" s="108"/>
      <c r="L509" s="108"/>
      <c r="M509" s="108"/>
      <c r="N509" s="108"/>
      <c r="O509" s="189"/>
      <c r="Q509" s="185"/>
    </row>
    <row r="510" spans="1:17" x14ac:dyDescent="0.25">
      <c r="A510" s="105"/>
      <c r="C510" s="108"/>
      <c r="D510" s="108"/>
      <c r="E510" s="108"/>
      <c r="F510" s="108"/>
      <c r="G510" s="187"/>
      <c r="H510" s="108"/>
      <c r="I510" s="108"/>
      <c r="J510" s="108"/>
      <c r="K510" s="108"/>
      <c r="L510" s="108"/>
      <c r="M510" s="108"/>
      <c r="N510" s="108"/>
      <c r="O510" s="189"/>
      <c r="Q510" s="185"/>
    </row>
    <row r="511" spans="1:17" x14ac:dyDescent="0.25">
      <c r="A511" s="105"/>
      <c r="C511" s="108"/>
      <c r="D511" s="108"/>
      <c r="E511" s="108"/>
      <c r="F511" s="108"/>
      <c r="G511" s="187"/>
      <c r="H511" s="108"/>
      <c r="I511" s="108"/>
      <c r="J511" s="108"/>
      <c r="K511" s="108"/>
      <c r="L511" s="108"/>
      <c r="M511" s="108"/>
      <c r="N511" s="108"/>
      <c r="O511" s="189"/>
      <c r="Q511" s="185"/>
    </row>
    <row r="512" spans="1:17" x14ac:dyDescent="0.25">
      <c r="A512" s="105"/>
      <c r="C512" s="108"/>
      <c r="D512" s="108"/>
      <c r="E512" s="108"/>
      <c r="F512" s="108"/>
      <c r="G512" s="187"/>
      <c r="H512" s="108"/>
      <c r="I512" s="108"/>
      <c r="J512" s="108"/>
      <c r="K512" s="108"/>
      <c r="L512" s="108"/>
      <c r="M512" s="108"/>
      <c r="N512" s="108"/>
      <c r="O512" s="189"/>
      <c r="Q512" s="185"/>
    </row>
    <row r="513" spans="1:17" x14ac:dyDescent="0.25">
      <c r="A513" s="105"/>
      <c r="C513" s="108"/>
      <c r="D513" s="108"/>
      <c r="E513" s="108"/>
      <c r="F513" s="108"/>
      <c r="G513" s="187"/>
      <c r="H513" s="108"/>
      <c r="I513" s="108"/>
      <c r="J513" s="108"/>
      <c r="K513" s="108"/>
      <c r="L513" s="108"/>
      <c r="M513" s="108"/>
      <c r="N513" s="108"/>
      <c r="O513" s="189"/>
      <c r="Q513" s="185"/>
    </row>
    <row r="514" spans="1:17" x14ac:dyDescent="0.25">
      <c r="A514" s="105"/>
      <c r="C514" s="108"/>
      <c r="D514" s="108"/>
      <c r="E514" s="108"/>
      <c r="F514" s="108"/>
      <c r="G514" s="187"/>
      <c r="H514" s="108"/>
      <c r="I514" s="108"/>
      <c r="J514" s="108"/>
      <c r="K514" s="108"/>
      <c r="L514" s="108"/>
      <c r="M514" s="108"/>
      <c r="N514" s="108"/>
      <c r="O514" s="189"/>
      <c r="Q514" s="185"/>
    </row>
    <row r="515" spans="1:17" x14ac:dyDescent="0.25">
      <c r="A515" s="105"/>
      <c r="C515" s="108"/>
      <c r="D515" s="108"/>
      <c r="E515" s="108"/>
      <c r="F515" s="108"/>
      <c r="G515" s="187"/>
      <c r="H515" s="108"/>
      <c r="I515" s="108"/>
      <c r="J515" s="108"/>
      <c r="K515" s="108"/>
      <c r="L515" s="108"/>
      <c r="M515" s="108"/>
      <c r="N515" s="108"/>
      <c r="O515" s="189"/>
      <c r="Q515" s="185"/>
    </row>
    <row r="516" spans="1:17" x14ac:dyDescent="0.25">
      <c r="A516" s="105"/>
      <c r="C516" s="108"/>
      <c r="D516" s="108"/>
      <c r="E516" s="108"/>
      <c r="F516" s="108"/>
      <c r="G516" s="187"/>
      <c r="H516" s="108"/>
      <c r="I516" s="108"/>
      <c r="J516" s="108"/>
      <c r="K516" s="108"/>
      <c r="L516" s="108"/>
      <c r="M516" s="108"/>
      <c r="N516" s="108"/>
      <c r="O516" s="189"/>
      <c r="Q516" s="185"/>
    </row>
    <row r="517" spans="1:17" x14ac:dyDescent="0.25">
      <c r="A517" s="105"/>
      <c r="C517" s="108"/>
      <c r="D517" s="108"/>
      <c r="E517" s="108"/>
      <c r="F517" s="108"/>
      <c r="G517" s="187"/>
      <c r="H517" s="108"/>
      <c r="I517" s="108"/>
      <c r="J517" s="108"/>
      <c r="K517" s="108"/>
      <c r="L517" s="108"/>
      <c r="M517" s="108"/>
      <c r="N517" s="108"/>
      <c r="O517" s="189"/>
      <c r="Q517" s="185"/>
    </row>
    <row r="518" spans="1:17" x14ac:dyDescent="0.25">
      <c r="A518" s="105"/>
      <c r="C518" s="108"/>
      <c r="D518" s="108"/>
      <c r="E518" s="108"/>
      <c r="F518" s="108"/>
      <c r="G518" s="187"/>
      <c r="H518" s="108"/>
      <c r="I518" s="108"/>
      <c r="J518" s="108"/>
      <c r="K518" s="108"/>
      <c r="L518" s="108"/>
      <c r="M518" s="108"/>
      <c r="N518" s="108"/>
      <c r="O518" s="189"/>
      <c r="Q518" s="185"/>
    </row>
    <row r="519" spans="1:17" x14ac:dyDescent="0.25">
      <c r="A519" s="105"/>
      <c r="C519" s="108"/>
      <c r="D519" s="108"/>
      <c r="E519" s="108"/>
      <c r="F519" s="108"/>
      <c r="G519" s="187"/>
      <c r="H519" s="108"/>
      <c r="I519" s="108"/>
      <c r="J519" s="108"/>
      <c r="K519" s="108"/>
      <c r="L519" s="108"/>
      <c r="M519" s="108"/>
      <c r="N519" s="108"/>
      <c r="O519" s="189"/>
      <c r="Q519" s="185"/>
    </row>
    <row r="520" spans="1:17" x14ac:dyDescent="0.25">
      <c r="A520" s="105"/>
      <c r="C520" s="108"/>
      <c r="D520" s="108"/>
      <c r="E520" s="108"/>
      <c r="F520" s="108"/>
      <c r="G520" s="187"/>
      <c r="H520" s="108"/>
      <c r="I520" s="108"/>
      <c r="J520" s="108"/>
      <c r="K520" s="108"/>
      <c r="L520" s="108"/>
      <c r="M520" s="108"/>
      <c r="N520" s="108"/>
      <c r="O520" s="189"/>
      <c r="Q520" s="185"/>
    </row>
    <row r="521" spans="1:17" x14ac:dyDescent="0.25">
      <c r="A521" s="105"/>
      <c r="C521" s="108"/>
      <c r="D521" s="108"/>
      <c r="E521" s="108"/>
      <c r="F521" s="108"/>
      <c r="G521" s="187"/>
      <c r="H521" s="108"/>
      <c r="I521" s="108"/>
      <c r="J521" s="108"/>
      <c r="K521" s="108"/>
      <c r="L521" s="108"/>
      <c r="M521" s="108"/>
      <c r="N521" s="108"/>
      <c r="O521" s="189"/>
      <c r="Q521" s="185"/>
    </row>
    <row r="522" spans="1:17" x14ac:dyDescent="0.25">
      <c r="A522" s="105"/>
      <c r="C522" s="108"/>
      <c r="D522" s="108"/>
      <c r="E522" s="108"/>
      <c r="F522" s="108"/>
      <c r="G522" s="187"/>
      <c r="H522" s="108"/>
      <c r="I522" s="108"/>
      <c r="J522" s="108"/>
      <c r="K522" s="108"/>
      <c r="L522" s="108"/>
      <c r="M522" s="108"/>
      <c r="N522" s="108"/>
      <c r="O522" s="189"/>
      <c r="Q522" s="185"/>
    </row>
    <row r="523" spans="1:17" x14ac:dyDescent="0.25">
      <c r="A523" s="105"/>
      <c r="C523" s="108"/>
      <c r="D523" s="108"/>
      <c r="E523" s="108"/>
      <c r="F523" s="108"/>
      <c r="G523" s="187"/>
      <c r="H523" s="108"/>
      <c r="I523" s="108"/>
      <c r="J523" s="108"/>
      <c r="K523" s="108"/>
      <c r="L523" s="108"/>
      <c r="M523" s="108"/>
      <c r="N523" s="108"/>
      <c r="O523" s="189"/>
      <c r="Q523" s="185"/>
    </row>
    <row r="524" spans="1:17" x14ac:dyDescent="0.25">
      <c r="A524" s="105"/>
      <c r="C524" s="108"/>
      <c r="D524" s="108"/>
      <c r="E524" s="108"/>
      <c r="F524" s="108"/>
      <c r="G524" s="187"/>
      <c r="H524" s="108"/>
      <c r="I524" s="108"/>
      <c r="J524" s="108"/>
      <c r="K524" s="108"/>
      <c r="L524" s="108"/>
      <c r="M524" s="108"/>
      <c r="N524" s="108"/>
      <c r="O524" s="189"/>
      <c r="Q524" s="185"/>
    </row>
    <row r="525" spans="1:17" x14ac:dyDescent="0.25">
      <c r="A525" s="105"/>
      <c r="C525" s="108"/>
      <c r="D525" s="108"/>
      <c r="E525" s="108"/>
      <c r="F525" s="108"/>
      <c r="G525" s="187"/>
      <c r="H525" s="108"/>
      <c r="I525" s="108"/>
      <c r="J525" s="108"/>
      <c r="K525" s="108"/>
      <c r="L525" s="108"/>
      <c r="M525" s="108"/>
      <c r="N525" s="108"/>
      <c r="O525" s="189"/>
      <c r="Q525" s="185"/>
    </row>
    <row r="526" spans="1:17" x14ac:dyDescent="0.25">
      <c r="A526" s="105"/>
      <c r="C526" s="108"/>
      <c r="D526" s="108"/>
      <c r="E526" s="108"/>
      <c r="F526" s="108"/>
      <c r="G526" s="187"/>
      <c r="H526" s="108"/>
      <c r="I526" s="108"/>
      <c r="J526" s="108"/>
      <c r="K526" s="108"/>
      <c r="L526" s="108"/>
      <c r="M526" s="108"/>
      <c r="N526" s="108"/>
      <c r="O526" s="189"/>
      <c r="Q526" s="185"/>
    </row>
    <row r="527" spans="1:17" x14ac:dyDescent="0.25">
      <c r="A527" s="105"/>
      <c r="C527" s="108"/>
      <c r="D527" s="108"/>
      <c r="E527" s="108"/>
      <c r="F527" s="108"/>
      <c r="G527" s="187"/>
      <c r="H527" s="108"/>
      <c r="I527" s="108"/>
      <c r="J527" s="108"/>
      <c r="K527" s="108"/>
      <c r="L527" s="108"/>
      <c r="M527" s="108"/>
      <c r="N527" s="108"/>
      <c r="O527" s="189"/>
      <c r="Q527" s="185"/>
    </row>
    <row r="528" spans="1:17" x14ac:dyDescent="0.25">
      <c r="A528" s="105"/>
      <c r="C528" s="108"/>
      <c r="D528" s="108"/>
      <c r="E528" s="108"/>
      <c r="F528" s="108"/>
      <c r="G528" s="187"/>
      <c r="H528" s="108"/>
      <c r="I528" s="108"/>
      <c r="J528" s="108"/>
      <c r="K528" s="108"/>
      <c r="L528" s="108"/>
      <c r="M528" s="108"/>
      <c r="N528" s="108"/>
      <c r="O528" s="189"/>
      <c r="Q528" s="185"/>
    </row>
    <row r="529" spans="1:17" x14ac:dyDescent="0.25">
      <c r="A529" s="105"/>
      <c r="C529" s="108"/>
      <c r="D529" s="108"/>
      <c r="E529" s="108"/>
      <c r="F529" s="108"/>
      <c r="G529" s="187"/>
      <c r="H529" s="108"/>
      <c r="I529" s="108"/>
      <c r="J529" s="108"/>
      <c r="K529" s="108"/>
      <c r="L529" s="108"/>
      <c r="M529" s="108"/>
      <c r="N529" s="108"/>
      <c r="O529" s="189"/>
      <c r="Q529" s="185"/>
    </row>
    <row r="530" spans="1:17" x14ac:dyDescent="0.25">
      <c r="A530" s="105"/>
      <c r="C530" s="108"/>
      <c r="D530" s="108"/>
      <c r="E530" s="108"/>
      <c r="F530" s="108"/>
      <c r="G530" s="187"/>
      <c r="H530" s="108"/>
      <c r="I530" s="108"/>
      <c r="J530" s="108"/>
      <c r="K530" s="108"/>
      <c r="L530" s="108"/>
      <c r="M530" s="108"/>
      <c r="N530" s="108"/>
      <c r="O530" s="189"/>
      <c r="Q530" s="185"/>
    </row>
    <row r="531" spans="1:17" x14ac:dyDescent="0.25">
      <c r="A531" s="105"/>
      <c r="C531" s="108"/>
      <c r="D531" s="108"/>
      <c r="E531" s="108"/>
      <c r="F531" s="108"/>
      <c r="G531" s="187"/>
      <c r="H531" s="108"/>
      <c r="I531" s="108"/>
      <c r="J531" s="108"/>
      <c r="K531" s="108"/>
      <c r="L531" s="108"/>
      <c r="M531" s="108"/>
      <c r="N531" s="108"/>
      <c r="O531" s="189"/>
      <c r="Q531" s="185"/>
    </row>
    <row r="532" spans="1:17" x14ac:dyDescent="0.25">
      <c r="A532" s="105"/>
      <c r="C532" s="108"/>
      <c r="D532" s="108"/>
      <c r="E532" s="108"/>
      <c r="F532" s="108"/>
      <c r="G532" s="187"/>
      <c r="H532" s="108"/>
      <c r="I532" s="108"/>
      <c r="J532" s="108"/>
      <c r="K532" s="108"/>
      <c r="L532" s="108"/>
      <c r="M532" s="108"/>
      <c r="N532" s="108"/>
      <c r="O532" s="189"/>
      <c r="Q532" s="185"/>
    </row>
    <row r="533" spans="1:17" x14ac:dyDescent="0.25">
      <c r="A533" s="105"/>
      <c r="C533" s="108"/>
      <c r="D533" s="108"/>
      <c r="E533" s="108"/>
      <c r="F533" s="108"/>
      <c r="G533" s="187"/>
      <c r="H533" s="108"/>
      <c r="I533" s="108"/>
      <c r="J533" s="108"/>
      <c r="K533" s="108"/>
      <c r="L533" s="108"/>
      <c r="M533" s="108"/>
      <c r="N533" s="108"/>
      <c r="O533" s="189"/>
      <c r="Q533" s="185"/>
    </row>
    <row r="534" spans="1:17" x14ac:dyDescent="0.25">
      <c r="A534" s="105"/>
      <c r="C534" s="108"/>
      <c r="D534" s="108"/>
      <c r="E534" s="108"/>
      <c r="F534" s="108"/>
      <c r="G534" s="187"/>
      <c r="H534" s="108"/>
      <c r="I534" s="108"/>
      <c r="J534" s="108"/>
      <c r="K534" s="108"/>
      <c r="L534" s="108"/>
      <c r="M534" s="108"/>
      <c r="N534" s="108"/>
      <c r="O534" s="189"/>
      <c r="Q534" s="185"/>
    </row>
    <row r="535" spans="1:17" x14ac:dyDescent="0.25">
      <c r="A535" s="105"/>
      <c r="C535" s="108"/>
      <c r="D535" s="108"/>
      <c r="E535" s="108"/>
      <c r="F535" s="108"/>
      <c r="G535" s="187"/>
      <c r="H535" s="108"/>
      <c r="I535" s="108"/>
      <c r="J535" s="108"/>
      <c r="K535" s="108"/>
      <c r="L535" s="108"/>
      <c r="M535" s="108"/>
      <c r="N535" s="108"/>
      <c r="O535" s="189"/>
      <c r="Q535" s="185"/>
    </row>
    <row r="536" spans="1:17" x14ac:dyDescent="0.25">
      <c r="A536" s="105"/>
      <c r="C536" s="108"/>
      <c r="D536" s="108"/>
      <c r="E536" s="108"/>
      <c r="F536" s="108"/>
      <c r="G536" s="187"/>
      <c r="H536" s="108"/>
      <c r="I536" s="108"/>
      <c r="J536" s="108"/>
      <c r="K536" s="108"/>
      <c r="L536" s="108"/>
      <c r="M536" s="108"/>
      <c r="N536" s="108"/>
      <c r="O536" s="189"/>
      <c r="Q536" s="185"/>
    </row>
    <row r="537" spans="1:17" x14ac:dyDescent="0.25">
      <c r="A537" s="105"/>
      <c r="C537" s="108"/>
      <c r="D537" s="108"/>
      <c r="E537" s="108"/>
      <c r="F537" s="108"/>
      <c r="G537" s="187"/>
      <c r="H537" s="108"/>
      <c r="I537" s="108"/>
      <c r="J537" s="108"/>
      <c r="K537" s="108"/>
      <c r="L537" s="108"/>
      <c r="M537" s="108"/>
      <c r="N537" s="108"/>
      <c r="O537" s="189"/>
      <c r="Q537" s="185"/>
    </row>
    <row r="538" spans="1:17" x14ac:dyDescent="0.25">
      <c r="A538" s="105"/>
      <c r="C538" s="108"/>
      <c r="D538" s="108"/>
      <c r="E538" s="108"/>
      <c r="F538" s="108"/>
      <c r="G538" s="187"/>
      <c r="H538" s="108"/>
      <c r="I538" s="108"/>
      <c r="J538" s="108"/>
      <c r="K538" s="108"/>
      <c r="L538" s="108"/>
      <c r="M538" s="108"/>
      <c r="N538" s="108"/>
      <c r="O538" s="189"/>
      <c r="Q538" s="185"/>
    </row>
    <row r="539" spans="1:17" x14ac:dyDescent="0.25">
      <c r="A539" s="105"/>
      <c r="C539" s="108"/>
      <c r="D539" s="108"/>
      <c r="E539" s="108"/>
      <c r="F539" s="108"/>
      <c r="G539" s="187"/>
      <c r="H539" s="108"/>
      <c r="I539" s="108"/>
      <c r="J539" s="108"/>
      <c r="K539" s="108"/>
      <c r="L539" s="108"/>
      <c r="M539" s="108"/>
      <c r="N539" s="108"/>
      <c r="O539" s="189"/>
      <c r="Q539" s="185"/>
    </row>
    <row r="540" spans="1:17" x14ac:dyDescent="0.25">
      <c r="A540" s="105"/>
      <c r="C540" s="108"/>
      <c r="D540" s="108"/>
      <c r="E540" s="108"/>
      <c r="F540" s="108"/>
      <c r="G540" s="187"/>
      <c r="H540" s="108"/>
      <c r="I540" s="108"/>
      <c r="J540" s="108"/>
      <c r="K540" s="108"/>
      <c r="L540" s="108"/>
      <c r="M540" s="108"/>
      <c r="N540" s="108"/>
      <c r="O540" s="189"/>
      <c r="Q540" s="185"/>
    </row>
    <row r="541" spans="1:17" x14ac:dyDescent="0.25">
      <c r="A541" s="105"/>
      <c r="C541" s="108"/>
      <c r="D541" s="108"/>
      <c r="E541" s="108"/>
      <c r="F541" s="108"/>
      <c r="G541" s="187"/>
      <c r="H541" s="108"/>
      <c r="I541" s="108"/>
      <c r="J541" s="108"/>
      <c r="K541" s="108"/>
      <c r="L541" s="108"/>
      <c r="M541" s="108"/>
      <c r="N541" s="108"/>
      <c r="O541" s="189"/>
      <c r="Q541" s="185"/>
    </row>
    <row r="542" spans="1:17" x14ac:dyDescent="0.25">
      <c r="A542" s="105"/>
      <c r="C542" s="108"/>
      <c r="D542" s="108"/>
      <c r="E542" s="108"/>
      <c r="F542" s="108"/>
      <c r="G542" s="187"/>
      <c r="H542" s="108"/>
      <c r="I542" s="108"/>
      <c r="J542" s="108"/>
      <c r="K542" s="108"/>
      <c r="L542" s="108"/>
      <c r="M542" s="108"/>
      <c r="N542" s="108"/>
      <c r="O542" s="189"/>
      <c r="Q542" s="185"/>
    </row>
    <row r="543" spans="1:17" x14ac:dyDescent="0.25">
      <c r="A543" s="105"/>
      <c r="C543" s="108"/>
      <c r="D543" s="108"/>
      <c r="E543" s="108"/>
      <c r="F543" s="108"/>
      <c r="G543" s="187"/>
      <c r="H543" s="108"/>
      <c r="I543" s="108"/>
      <c r="J543" s="108"/>
      <c r="K543" s="108"/>
      <c r="L543" s="108"/>
      <c r="M543" s="108"/>
      <c r="N543" s="108"/>
      <c r="O543" s="189"/>
      <c r="Q543" s="185"/>
    </row>
    <row r="544" spans="1:17" x14ac:dyDescent="0.25">
      <c r="A544" s="105"/>
      <c r="C544" s="108"/>
      <c r="D544" s="108"/>
      <c r="E544" s="108"/>
      <c r="F544" s="108"/>
      <c r="G544" s="187"/>
      <c r="H544" s="108"/>
      <c r="I544" s="108"/>
      <c r="J544" s="108"/>
      <c r="K544" s="108"/>
      <c r="L544" s="108"/>
      <c r="M544" s="108"/>
      <c r="N544" s="108"/>
      <c r="O544" s="189"/>
      <c r="Q544" s="185"/>
    </row>
    <row r="545" spans="1:17" x14ac:dyDescent="0.25">
      <c r="A545" s="105"/>
      <c r="C545" s="108"/>
      <c r="D545" s="108"/>
      <c r="E545" s="108"/>
      <c r="F545" s="108"/>
      <c r="G545" s="187"/>
      <c r="H545" s="108"/>
      <c r="I545" s="108"/>
      <c r="J545" s="108"/>
      <c r="K545" s="108"/>
      <c r="L545" s="108"/>
      <c r="M545" s="108"/>
      <c r="N545" s="108"/>
      <c r="O545" s="189"/>
      <c r="Q545" s="185"/>
    </row>
    <row r="546" spans="1:17" x14ac:dyDescent="0.25">
      <c r="A546" s="105"/>
      <c r="C546" s="108"/>
      <c r="D546" s="108"/>
      <c r="E546" s="108"/>
      <c r="F546" s="108"/>
      <c r="G546" s="187"/>
      <c r="H546" s="108"/>
      <c r="I546" s="108"/>
      <c r="J546" s="108"/>
      <c r="K546" s="108"/>
      <c r="L546" s="108"/>
      <c r="M546" s="108"/>
      <c r="N546" s="108"/>
      <c r="O546" s="189"/>
      <c r="Q546" s="185"/>
    </row>
    <row r="547" spans="1:17" x14ac:dyDescent="0.25">
      <c r="A547" s="105"/>
      <c r="C547" s="108"/>
      <c r="D547" s="108"/>
      <c r="E547" s="108"/>
      <c r="F547" s="108"/>
      <c r="G547" s="187"/>
      <c r="H547" s="108"/>
      <c r="I547" s="108"/>
      <c r="J547" s="108"/>
      <c r="K547" s="108"/>
      <c r="L547" s="108"/>
      <c r="M547" s="108"/>
      <c r="N547" s="108"/>
      <c r="O547" s="189"/>
      <c r="Q547" s="185"/>
    </row>
    <row r="548" spans="1:17" x14ac:dyDescent="0.25">
      <c r="A548" s="105"/>
      <c r="C548" s="108"/>
      <c r="D548" s="108"/>
      <c r="E548" s="108"/>
      <c r="F548" s="108"/>
      <c r="G548" s="187"/>
      <c r="H548" s="108"/>
      <c r="I548" s="108"/>
      <c r="J548" s="108"/>
      <c r="K548" s="108"/>
      <c r="L548" s="108"/>
      <c r="M548" s="108"/>
      <c r="N548" s="108"/>
      <c r="O548" s="189"/>
      <c r="Q548" s="185"/>
    </row>
    <row r="549" spans="1:17" x14ac:dyDescent="0.25">
      <c r="A549" s="105"/>
      <c r="C549" s="108"/>
      <c r="D549" s="108"/>
      <c r="E549" s="108"/>
      <c r="F549" s="108"/>
      <c r="G549" s="187"/>
      <c r="H549" s="108"/>
      <c r="I549" s="108"/>
      <c r="J549" s="108"/>
      <c r="K549" s="108"/>
      <c r="L549" s="108"/>
      <c r="M549" s="108"/>
      <c r="N549" s="108"/>
      <c r="O549" s="189"/>
      <c r="Q549" s="185"/>
    </row>
    <row r="550" spans="1:17" x14ac:dyDescent="0.25">
      <c r="A550" s="105"/>
      <c r="C550" s="108"/>
      <c r="D550" s="108"/>
      <c r="E550" s="108"/>
      <c r="F550" s="108"/>
      <c r="G550" s="187"/>
      <c r="H550" s="108"/>
      <c r="I550" s="108"/>
      <c r="J550" s="108"/>
      <c r="K550" s="108"/>
      <c r="L550" s="108"/>
      <c r="M550" s="108"/>
      <c r="N550" s="108"/>
      <c r="O550" s="189"/>
      <c r="Q550" s="185"/>
    </row>
    <row r="551" spans="1:17" x14ac:dyDescent="0.25">
      <c r="A551" s="105"/>
      <c r="C551" s="108"/>
      <c r="D551" s="108"/>
      <c r="E551" s="108"/>
      <c r="F551" s="108"/>
      <c r="G551" s="187"/>
      <c r="H551" s="108"/>
      <c r="I551" s="108"/>
      <c r="J551" s="108"/>
      <c r="K551" s="108"/>
      <c r="L551" s="108"/>
      <c r="M551" s="108"/>
      <c r="N551" s="108"/>
      <c r="O551" s="189"/>
      <c r="Q551" s="185"/>
    </row>
    <row r="552" spans="1:17" x14ac:dyDescent="0.25">
      <c r="A552" s="105"/>
      <c r="C552" s="108"/>
      <c r="D552" s="108"/>
      <c r="E552" s="108"/>
      <c r="F552" s="108"/>
      <c r="G552" s="187"/>
      <c r="H552" s="108"/>
      <c r="I552" s="108"/>
      <c r="J552" s="108"/>
      <c r="K552" s="108"/>
      <c r="L552" s="108"/>
      <c r="M552" s="108"/>
      <c r="N552" s="108"/>
      <c r="O552" s="189"/>
      <c r="Q552" s="185"/>
    </row>
    <row r="553" spans="1:17" x14ac:dyDescent="0.25">
      <c r="A553" s="105"/>
      <c r="C553" s="108"/>
      <c r="D553" s="108"/>
      <c r="E553" s="108"/>
      <c r="F553" s="108"/>
      <c r="G553" s="187"/>
      <c r="H553" s="108"/>
      <c r="I553" s="108"/>
      <c r="J553" s="108"/>
      <c r="K553" s="108"/>
      <c r="L553" s="108"/>
      <c r="M553" s="108"/>
      <c r="N553" s="108"/>
      <c r="O553" s="189"/>
      <c r="Q553" s="185"/>
    </row>
    <row r="554" spans="1:17" x14ac:dyDescent="0.25">
      <c r="A554" s="105"/>
      <c r="C554" s="108"/>
      <c r="D554" s="108"/>
      <c r="E554" s="108"/>
      <c r="F554" s="108"/>
      <c r="G554" s="187"/>
      <c r="H554" s="108"/>
      <c r="I554" s="108"/>
      <c r="J554" s="108"/>
      <c r="K554" s="108"/>
      <c r="L554" s="108"/>
      <c r="M554" s="108"/>
      <c r="N554" s="108"/>
      <c r="O554" s="189"/>
      <c r="Q554" s="185"/>
    </row>
    <row r="555" spans="1:17" x14ac:dyDescent="0.25">
      <c r="A555" s="105"/>
      <c r="C555" s="108"/>
      <c r="D555" s="108"/>
      <c r="E555" s="108"/>
      <c r="F555" s="108"/>
      <c r="G555" s="187"/>
      <c r="H555" s="108"/>
      <c r="I555" s="108"/>
      <c r="J555" s="108"/>
      <c r="K555" s="108"/>
      <c r="L555" s="108"/>
      <c r="M555" s="108"/>
      <c r="N555" s="108"/>
      <c r="O555" s="189"/>
      <c r="Q555" s="185"/>
    </row>
    <row r="556" spans="1:17" x14ac:dyDescent="0.25">
      <c r="A556" s="105"/>
      <c r="C556" s="108"/>
      <c r="D556" s="108"/>
      <c r="E556" s="108"/>
      <c r="F556" s="108"/>
      <c r="G556" s="187"/>
      <c r="H556" s="108"/>
      <c r="I556" s="108"/>
      <c r="J556" s="108"/>
      <c r="K556" s="108"/>
      <c r="L556" s="108"/>
      <c r="M556" s="108"/>
      <c r="N556" s="108"/>
      <c r="O556" s="189"/>
      <c r="Q556" s="185"/>
    </row>
    <row r="557" spans="1:17" x14ac:dyDescent="0.25">
      <c r="A557" s="105"/>
      <c r="C557" s="108"/>
      <c r="D557" s="108"/>
      <c r="E557" s="108"/>
      <c r="F557" s="108"/>
      <c r="G557" s="187"/>
      <c r="H557" s="108"/>
      <c r="I557" s="108"/>
      <c r="J557" s="108"/>
      <c r="K557" s="108"/>
      <c r="L557" s="108"/>
      <c r="M557" s="108"/>
      <c r="N557" s="108"/>
      <c r="O557" s="189"/>
      <c r="Q557" s="185"/>
    </row>
    <row r="558" spans="1:17" x14ac:dyDescent="0.25">
      <c r="A558" s="105"/>
      <c r="C558" s="108"/>
      <c r="D558" s="108"/>
      <c r="E558" s="108"/>
      <c r="F558" s="108"/>
      <c r="G558" s="187"/>
      <c r="H558" s="108"/>
      <c r="I558" s="108"/>
      <c r="J558" s="108"/>
      <c r="K558" s="108"/>
      <c r="L558" s="108"/>
      <c r="M558" s="108"/>
      <c r="N558" s="108"/>
      <c r="O558" s="189"/>
      <c r="Q558" s="185"/>
    </row>
    <row r="559" spans="1:17" x14ac:dyDescent="0.25">
      <c r="A559" s="105"/>
      <c r="C559" s="108"/>
      <c r="D559" s="108"/>
      <c r="E559" s="108"/>
      <c r="F559" s="108"/>
      <c r="G559" s="187"/>
      <c r="H559" s="108"/>
      <c r="I559" s="108"/>
      <c r="J559" s="108"/>
      <c r="K559" s="108"/>
      <c r="L559" s="108"/>
      <c r="M559" s="108"/>
      <c r="N559" s="108"/>
      <c r="O559" s="189"/>
      <c r="Q559" s="185"/>
    </row>
    <row r="560" spans="1:17" x14ac:dyDescent="0.25">
      <c r="A560" s="105"/>
      <c r="C560" s="108"/>
      <c r="D560" s="108"/>
      <c r="E560" s="108"/>
      <c r="F560" s="108"/>
      <c r="G560" s="187"/>
      <c r="H560" s="108"/>
      <c r="I560" s="108"/>
      <c r="J560" s="108"/>
      <c r="K560" s="108"/>
      <c r="L560" s="108"/>
      <c r="M560" s="108"/>
      <c r="N560" s="108"/>
      <c r="O560" s="189"/>
      <c r="Q560" s="185"/>
    </row>
    <row r="561" spans="1:17" x14ac:dyDescent="0.25">
      <c r="A561" s="105"/>
      <c r="C561" s="108"/>
      <c r="D561" s="108"/>
      <c r="E561" s="108"/>
      <c r="F561" s="108"/>
      <c r="G561" s="187"/>
      <c r="H561" s="108"/>
      <c r="I561" s="108"/>
      <c r="J561" s="108"/>
      <c r="K561" s="108"/>
      <c r="L561" s="108"/>
      <c r="M561" s="108"/>
      <c r="N561" s="108"/>
      <c r="O561" s="189"/>
      <c r="Q561" s="185"/>
    </row>
    <row r="562" spans="1:17" x14ac:dyDescent="0.25">
      <c r="A562" s="105"/>
      <c r="C562" s="108"/>
      <c r="D562" s="108"/>
      <c r="E562" s="108"/>
      <c r="F562" s="108"/>
      <c r="G562" s="187"/>
      <c r="H562" s="108"/>
      <c r="I562" s="108"/>
      <c r="J562" s="108"/>
      <c r="K562" s="108"/>
      <c r="L562" s="108"/>
      <c r="M562" s="108"/>
      <c r="N562" s="108"/>
      <c r="O562" s="189"/>
      <c r="Q562" s="185"/>
    </row>
    <row r="563" spans="1:17" x14ac:dyDescent="0.25">
      <c r="A563" s="105"/>
      <c r="C563" s="108"/>
      <c r="D563" s="108"/>
      <c r="E563" s="108"/>
      <c r="F563" s="108"/>
      <c r="G563" s="187"/>
      <c r="H563" s="108"/>
      <c r="I563" s="108"/>
      <c r="J563" s="108"/>
      <c r="K563" s="108"/>
      <c r="L563" s="108"/>
      <c r="M563" s="108"/>
      <c r="N563" s="108"/>
      <c r="O563" s="189"/>
      <c r="Q563" s="185"/>
    </row>
    <row r="564" spans="1:17" x14ac:dyDescent="0.25">
      <c r="A564" s="105"/>
      <c r="C564" s="108"/>
      <c r="D564" s="108"/>
      <c r="E564" s="108"/>
      <c r="F564" s="108"/>
      <c r="G564" s="187"/>
      <c r="H564" s="108"/>
      <c r="I564" s="108"/>
      <c r="J564" s="108"/>
      <c r="K564" s="108"/>
      <c r="L564" s="108"/>
      <c r="M564" s="108"/>
      <c r="N564" s="108"/>
      <c r="O564" s="189"/>
      <c r="Q564" s="185"/>
    </row>
    <row r="565" spans="1:17" x14ac:dyDescent="0.25">
      <c r="A565" s="105"/>
      <c r="C565" s="108"/>
      <c r="D565" s="108"/>
      <c r="E565" s="108"/>
      <c r="F565" s="108"/>
      <c r="G565" s="187"/>
      <c r="H565" s="108"/>
      <c r="I565" s="108"/>
      <c r="J565" s="108"/>
      <c r="K565" s="108"/>
      <c r="L565" s="108"/>
      <c r="M565" s="108"/>
      <c r="N565" s="108"/>
      <c r="O565" s="189"/>
      <c r="Q565" s="185"/>
    </row>
    <row r="566" spans="1:17" x14ac:dyDescent="0.25">
      <c r="A566" s="105"/>
      <c r="C566" s="108"/>
      <c r="D566" s="108"/>
      <c r="E566" s="108"/>
      <c r="F566" s="108"/>
      <c r="G566" s="187"/>
      <c r="H566" s="108"/>
      <c r="I566" s="108"/>
      <c r="J566" s="108"/>
      <c r="K566" s="108"/>
      <c r="L566" s="108"/>
      <c r="M566" s="108"/>
      <c r="N566" s="108"/>
      <c r="O566" s="189"/>
      <c r="Q566" s="185"/>
    </row>
    <row r="567" spans="1:17" x14ac:dyDescent="0.25">
      <c r="A567" s="105"/>
      <c r="C567" s="108"/>
      <c r="D567" s="108"/>
      <c r="E567" s="108"/>
      <c r="F567" s="108"/>
      <c r="G567" s="187"/>
      <c r="H567" s="108"/>
      <c r="I567" s="108"/>
      <c r="J567" s="108"/>
      <c r="K567" s="108"/>
      <c r="L567" s="108"/>
      <c r="M567" s="108"/>
      <c r="N567" s="108"/>
      <c r="O567" s="189"/>
      <c r="Q567" s="185"/>
    </row>
    <row r="568" spans="1:17" x14ac:dyDescent="0.25">
      <c r="A568" s="105"/>
      <c r="C568" s="108"/>
      <c r="D568" s="108"/>
      <c r="E568" s="108"/>
      <c r="F568" s="108"/>
      <c r="G568" s="187"/>
      <c r="H568" s="108"/>
      <c r="I568" s="108"/>
      <c r="J568" s="108"/>
      <c r="K568" s="108"/>
      <c r="L568" s="108"/>
      <c r="M568" s="108"/>
      <c r="N568" s="108"/>
      <c r="O568" s="189"/>
      <c r="Q568" s="185"/>
    </row>
    <row r="569" spans="1:17" x14ac:dyDescent="0.25">
      <c r="A569" s="105"/>
      <c r="C569" s="108"/>
      <c r="D569" s="108"/>
      <c r="E569" s="108"/>
      <c r="F569" s="108"/>
      <c r="G569" s="187"/>
      <c r="H569" s="108"/>
      <c r="I569" s="108"/>
      <c r="J569" s="108"/>
      <c r="K569" s="108"/>
      <c r="L569" s="108"/>
      <c r="M569" s="108"/>
      <c r="N569" s="108"/>
      <c r="O569" s="189"/>
      <c r="Q569" s="185"/>
    </row>
    <row r="570" spans="1:17" x14ac:dyDescent="0.25">
      <c r="A570" s="105"/>
      <c r="C570" s="108"/>
      <c r="D570" s="108"/>
      <c r="E570" s="108"/>
      <c r="F570" s="108"/>
      <c r="G570" s="187"/>
      <c r="H570" s="108"/>
      <c r="I570" s="108"/>
      <c r="J570" s="108"/>
      <c r="K570" s="108"/>
      <c r="L570" s="108"/>
      <c r="M570" s="108"/>
      <c r="N570" s="108"/>
      <c r="O570" s="189"/>
      <c r="Q570" s="185"/>
    </row>
    <row r="571" spans="1:17" x14ac:dyDescent="0.25">
      <c r="A571" s="105"/>
      <c r="C571" s="108"/>
      <c r="D571" s="108"/>
      <c r="E571" s="108"/>
      <c r="F571" s="108"/>
      <c r="G571" s="187"/>
      <c r="H571" s="108"/>
      <c r="I571" s="108"/>
      <c r="J571" s="108"/>
      <c r="K571" s="108"/>
      <c r="L571" s="108"/>
      <c r="M571" s="108"/>
      <c r="N571" s="108"/>
      <c r="O571" s="189"/>
      <c r="Q571" s="185"/>
    </row>
    <row r="572" spans="1:17" x14ac:dyDescent="0.25">
      <c r="A572" s="105"/>
      <c r="C572" s="108"/>
      <c r="D572" s="108"/>
      <c r="E572" s="108"/>
      <c r="F572" s="108"/>
      <c r="G572" s="187"/>
      <c r="H572" s="108"/>
      <c r="I572" s="108"/>
      <c r="J572" s="108"/>
      <c r="K572" s="108"/>
      <c r="L572" s="108"/>
      <c r="M572" s="108"/>
      <c r="N572" s="108"/>
      <c r="O572" s="189"/>
      <c r="Q572" s="185"/>
    </row>
    <row r="573" spans="1:17" x14ac:dyDescent="0.25">
      <c r="A573" s="105"/>
      <c r="C573" s="108"/>
      <c r="D573" s="108"/>
      <c r="E573" s="108"/>
      <c r="F573" s="108"/>
      <c r="G573" s="187"/>
      <c r="H573" s="108"/>
      <c r="I573" s="108"/>
      <c r="J573" s="108"/>
      <c r="K573" s="108"/>
      <c r="L573" s="108"/>
      <c r="M573" s="108"/>
      <c r="N573" s="108"/>
      <c r="O573" s="189"/>
      <c r="Q573" s="185"/>
    </row>
    <row r="574" spans="1:17" x14ac:dyDescent="0.25">
      <c r="A574" s="105"/>
      <c r="C574" s="108"/>
      <c r="D574" s="108"/>
      <c r="E574" s="108"/>
      <c r="F574" s="108"/>
      <c r="G574" s="187"/>
      <c r="H574" s="108"/>
      <c r="I574" s="108"/>
      <c r="J574" s="108"/>
      <c r="K574" s="108"/>
      <c r="L574" s="108"/>
      <c r="M574" s="108"/>
      <c r="N574" s="108"/>
      <c r="O574" s="189"/>
      <c r="Q574" s="185"/>
    </row>
    <row r="575" spans="1:17" x14ac:dyDescent="0.25">
      <c r="A575" s="105"/>
      <c r="C575" s="108"/>
      <c r="D575" s="108"/>
      <c r="E575" s="108"/>
      <c r="F575" s="108"/>
      <c r="G575" s="187"/>
      <c r="H575" s="108"/>
      <c r="I575" s="108"/>
      <c r="J575" s="108"/>
      <c r="K575" s="108"/>
      <c r="L575" s="108"/>
      <c r="M575" s="108"/>
      <c r="N575" s="108"/>
      <c r="O575" s="189"/>
      <c r="Q575" s="185"/>
    </row>
    <row r="576" spans="1:17" x14ac:dyDescent="0.25">
      <c r="A576" s="105"/>
      <c r="C576" s="108"/>
      <c r="D576" s="108"/>
      <c r="E576" s="108"/>
      <c r="F576" s="108"/>
      <c r="G576" s="187"/>
      <c r="H576" s="108"/>
      <c r="I576" s="108"/>
      <c r="J576" s="108"/>
      <c r="K576" s="108"/>
      <c r="L576" s="108"/>
      <c r="M576" s="108"/>
      <c r="N576" s="108"/>
      <c r="O576" s="189"/>
      <c r="Q576" s="185"/>
    </row>
    <row r="577" spans="1:17" x14ac:dyDescent="0.25">
      <c r="A577" s="105"/>
      <c r="C577" s="108"/>
      <c r="D577" s="108"/>
      <c r="E577" s="108"/>
      <c r="F577" s="108"/>
      <c r="G577" s="187"/>
      <c r="H577" s="108"/>
      <c r="I577" s="108"/>
      <c r="J577" s="108"/>
      <c r="K577" s="108"/>
      <c r="L577" s="108"/>
      <c r="M577" s="108"/>
      <c r="N577" s="108"/>
      <c r="O577" s="189"/>
      <c r="Q577" s="185"/>
    </row>
    <row r="578" spans="1:17" x14ac:dyDescent="0.25">
      <c r="A578" s="105"/>
      <c r="C578" s="108"/>
      <c r="D578" s="108"/>
      <c r="E578" s="108"/>
      <c r="F578" s="108"/>
      <c r="G578" s="187"/>
      <c r="H578" s="108"/>
      <c r="I578" s="108"/>
      <c r="J578" s="108"/>
      <c r="K578" s="108"/>
      <c r="L578" s="108"/>
      <c r="M578" s="108"/>
      <c r="N578" s="108"/>
      <c r="O578" s="189"/>
      <c r="Q578" s="185"/>
    </row>
    <row r="579" spans="1:17" x14ac:dyDescent="0.25">
      <c r="A579" s="105"/>
      <c r="C579" s="108"/>
      <c r="D579" s="108"/>
      <c r="E579" s="108"/>
      <c r="F579" s="108"/>
      <c r="G579" s="187"/>
      <c r="H579" s="108"/>
      <c r="I579" s="108"/>
      <c r="J579" s="108"/>
      <c r="K579" s="108"/>
      <c r="L579" s="108"/>
      <c r="M579" s="108"/>
      <c r="N579" s="108"/>
      <c r="O579" s="189"/>
      <c r="Q579" s="185"/>
    </row>
    <row r="580" spans="1:17" x14ac:dyDescent="0.25">
      <c r="A580" s="105"/>
      <c r="C580" s="108"/>
      <c r="D580" s="108"/>
      <c r="E580" s="108"/>
      <c r="F580" s="108"/>
      <c r="G580" s="187"/>
      <c r="H580" s="108"/>
      <c r="I580" s="108"/>
      <c r="J580" s="108"/>
      <c r="K580" s="108"/>
      <c r="L580" s="108"/>
      <c r="M580" s="108"/>
      <c r="N580" s="108"/>
      <c r="O580" s="189"/>
      <c r="Q580" s="185"/>
    </row>
    <row r="581" spans="1:17" x14ac:dyDescent="0.25">
      <c r="A581" s="105"/>
      <c r="C581" s="108"/>
      <c r="D581" s="108"/>
      <c r="E581" s="108"/>
      <c r="F581" s="108"/>
      <c r="G581" s="187"/>
      <c r="H581" s="108"/>
      <c r="I581" s="108"/>
      <c r="J581" s="108"/>
      <c r="K581" s="108"/>
      <c r="L581" s="108"/>
      <c r="M581" s="108"/>
      <c r="N581" s="108"/>
      <c r="O581" s="189"/>
      <c r="Q581" s="185"/>
    </row>
    <row r="582" spans="1:17" x14ac:dyDescent="0.25">
      <c r="A582" s="105"/>
      <c r="C582" s="108"/>
      <c r="D582" s="108"/>
      <c r="E582" s="108"/>
      <c r="F582" s="108"/>
      <c r="G582" s="187"/>
      <c r="H582" s="108"/>
      <c r="I582" s="108"/>
      <c r="J582" s="108"/>
      <c r="K582" s="108"/>
      <c r="L582" s="108"/>
      <c r="M582" s="108"/>
      <c r="N582" s="108"/>
      <c r="O582" s="189"/>
      <c r="Q582" s="185"/>
    </row>
    <row r="583" spans="1:17" x14ac:dyDescent="0.25">
      <c r="A583" s="105"/>
      <c r="C583" s="108"/>
      <c r="D583" s="108"/>
      <c r="E583" s="108"/>
      <c r="F583" s="108"/>
      <c r="G583" s="187"/>
      <c r="H583" s="108"/>
      <c r="I583" s="108"/>
      <c r="J583" s="108"/>
      <c r="K583" s="108"/>
      <c r="L583" s="108"/>
      <c r="M583" s="108"/>
      <c r="N583" s="108"/>
      <c r="O583" s="189"/>
      <c r="Q583" s="185"/>
    </row>
    <row r="584" spans="1:17" x14ac:dyDescent="0.25">
      <c r="A584" s="105"/>
      <c r="C584" s="108"/>
      <c r="D584" s="108"/>
      <c r="E584" s="108"/>
      <c r="F584" s="108"/>
      <c r="G584" s="187"/>
      <c r="H584" s="108"/>
      <c r="I584" s="108"/>
      <c r="J584" s="108"/>
      <c r="K584" s="108"/>
      <c r="L584" s="108"/>
      <c r="M584" s="108"/>
      <c r="N584" s="108"/>
      <c r="O584" s="189"/>
      <c r="Q584" s="185"/>
    </row>
    <row r="585" spans="1:17" x14ac:dyDescent="0.25">
      <c r="A585" s="105"/>
      <c r="C585" s="108"/>
      <c r="D585" s="108"/>
      <c r="E585" s="108"/>
      <c r="F585" s="108"/>
      <c r="G585" s="187"/>
      <c r="H585" s="108"/>
      <c r="I585" s="108"/>
      <c r="J585" s="108"/>
      <c r="K585" s="108"/>
      <c r="L585" s="108"/>
      <c r="M585" s="108"/>
      <c r="N585" s="108"/>
      <c r="O585" s="189"/>
      <c r="Q585" s="185"/>
    </row>
    <row r="586" spans="1:17" x14ac:dyDescent="0.25">
      <c r="A586" s="105"/>
      <c r="C586" s="108"/>
      <c r="D586" s="108"/>
      <c r="E586" s="108"/>
      <c r="F586" s="108"/>
      <c r="G586" s="187"/>
      <c r="H586" s="108"/>
      <c r="I586" s="108"/>
      <c r="J586" s="108"/>
      <c r="K586" s="108"/>
      <c r="L586" s="108"/>
      <c r="M586" s="108"/>
      <c r="N586" s="108"/>
      <c r="O586" s="189"/>
      <c r="Q586" s="185"/>
    </row>
    <row r="587" spans="1:17" x14ac:dyDescent="0.25">
      <c r="A587" s="105"/>
      <c r="C587" s="108"/>
      <c r="D587" s="108"/>
      <c r="E587" s="108"/>
      <c r="F587" s="108"/>
      <c r="G587" s="187"/>
      <c r="H587" s="108"/>
      <c r="I587" s="108"/>
      <c r="J587" s="108"/>
      <c r="K587" s="108"/>
      <c r="L587" s="108"/>
      <c r="M587" s="108"/>
      <c r="N587" s="108"/>
      <c r="O587" s="189"/>
      <c r="Q587" s="185"/>
    </row>
    <row r="588" spans="1:17" x14ac:dyDescent="0.25">
      <c r="A588" s="105"/>
      <c r="C588" s="108"/>
      <c r="D588" s="108"/>
      <c r="E588" s="108"/>
      <c r="F588" s="108"/>
      <c r="G588" s="187"/>
      <c r="H588" s="108"/>
      <c r="I588" s="108"/>
      <c r="J588" s="108"/>
      <c r="K588" s="108"/>
      <c r="L588" s="108"/>
      <c r="M588" s="108"/>
      <c r="N588" s="108"/>
      <c r="O588" s="189"/>
      <c r="Q588" s="185"/>
    </row>
    <row r="589" spans="1:17" x14ac:dyDescent="0.25">
      <c r="A589" s="105"/>
      <c r="C589" s="108"/>
      <c r="D589" s="108"/>
      <c r="E589" s="108"/>
      <c r="F589" s="108"/>
      <c r="G589" s="187"/>
      <c r="H589" s="108"/>
      <c r="I589" s="108"/>
      <c r="J589" s="108"/>
      <c r="K589" s="108"/>
      <c r="L589" s="108"/>
      <c r="M589" s="108"/>
      <c r="N589" s="108"/>
      <c r="O589" s="189"/>
      <c r="Q589" s="185"/>
    </row>
    <row r="590" spans="1:17" x14ac:dyDescent="0.25">
      <c r="A590" s="105"/>
      <c r="C590" s="108"/>
      <c r="D590" s="108"/>
      <c r="E590" s="108"/>
      <c r="F590" s="108"/>
      <c r="G590" s="187"/>
      <c r="H590" s="108"/>
      <c r="I590" s="108"/>
      <c r="J590" s="108"/>
      <c r="K590" s="108"/>
      <c r="L590" s="108"/>
      <c r="M590" s="108"/>
      <c r="N590" s="108"/>
      <c r="O590" s="189"/>
      <c r="Q590" s="185"/>
    </row>
    <row r="591" spans="1:17" x14ac:dyDescent="0.25">
      <c r="A591" s="105"/>
      <c r="C591" s="108"/>
      <c r="D591" s="108"/>
      <c r="E591" s="108"/>
      <c r="F591" s="108"/>
      <c r="G591" s="187"/>
      <c r="H591" s="108"/>
      <c r="I591" s="108"/>
      <c r="J591" s="108"/>
      <c r="K591" s="108"/>
      <c r="L591" s="108"/>
      <c r="M591" s="108"/>
      <c r="N591" s="108"/>
      <c r="O591" s="189"/>
      <c r="Q591" s="185"/>
    </row>
    <row r="592" spans="1:17" x14ac:dyDescent="0.25">
      <c r="A592" s="105"/>
      <c r="C592" s="108"/>
      <c r="D592" s="108"/>
      <c r="E592" s="108"/>
      <c r="F592" s="108"/>
      <c r="G592" s="187"/>
      <c r="H592" s="108"/>
      <c r="I592" s="108"/>
      <c r="J592" s="108"/>
      <c r="K592" s="108"/>
      <c r="L592" s="108"/>
      <c r="M592" s="108"/>
      <c r="N592" s="108"/>
      <c r="O592" s="189"/>
      <c r="Q592" s="185"/>
    </row>
    <row r="593" spans="1:17" x14ac:dyDescent="0.25">
      <c r="A593" s="105"/>
      <c r="C593" s="108"/>
      <c r="D593" s="108"/>
      <c r="E593" s="108"/>
      <c r="F593" s="108"/>
      <c r="G593" s="187"/>
      <c r="H593" s="108"/>
      <c r="I593" s="108"/>
      <c r="J593" s="108"/>
      <c r="K593" s="108"/>
      <c r="L593" s="108"/>
      <c r="M593" s="108"/>
      <c r="N593" s="108"/>
      <c r="O593" s="189"/>
      <c r="Q593" s="185"/>
    </row>
    <row r="594" spans="1:17" x14ac:dyDescent="0.25">
      <c r="A594" s="105"/>
      <c r="C594" s="108"/>
      <c r="D594" s="108"/>
      <c r="E594" s="108"/>
      <c r="F594" s="108"/>
      <c r="G594" s="187"/>
      <c r="H594" s="108"/>
      <c r="I594" s="108"/>
      <c r="J594" s="108"/>
      <c r="K594" s="108"/>
      <c r="L594" s="108"/>
      <c r="M594" s="108"/>
      <c r="N594" s="108"/>
      <c r="O594" s="189"/>
      <c r="Q594" s="185"/>
    </row>
    <row r="595" spans="1:17" x14ac:dyDescent="0.25">
      <c r="A595" s="105"/>
      <c r="C595" s="108"/>
      <c r="D595" s="108"/>
      <c r="E595" s="108"/>
      <c r="F595" s="108"/>
      <c r="G595" s="187"/>
      <c r="H595" s="108"/>
      <c r="I595" s="108"/>
      <c r="J595" s="108"/>
      <c r="K595" s="108"/>
      <c r="L595" s="108"/>
      <c r="M595" s="108"/>
      <c r="N595" s="108"/>
      <c r="O595" s="189"/>
      <c r="Q595" s="185"/>
    </row>
    <row r="596" spans="1:17" x14ac:dyDescent="0.25">
      <c r="A596" s="105"/>
      <c r="C596" s="108"/>
      <c r="D596" s="108"/>
      <c r="E596" s="108"/>
      <c r="F596" s="108"/>
      <c r="G596" s="187"/>
      <c r="H596" s="108"/>
      <c r="I596" s="108"/>
      <c r="J596" s="108"/>
      <c r="K596" s="108"/>
      <c r="L596" s="108"/>
      <c r="M596" s="108"/>
      <c r="N596" s="108"/>
      <c r="O596" s="189"/>
      <c r="Q596" s="185"/>
    </row>
    <row r="597" spans="1:17" x14ac:dyDescent="0.25">
      <c r="A597" s="105"/>
      <c r="C597" s="108"/>
      <c r="D597" s="108"/>
      <c r="E597" s="108"/>
      <c r="F597" s="108"/>
      <c r="G597" s="187"/>
      <c r="H597" s="108"/>
      <c r="I597" s="108"/>
      <c r="J597" s="108"/>
      <c r="K597" s="108"/>
      <c r="L597" s="108"/>
      <c r="M597" s="108"/>
      <c r="N597" s="108"/>
      <c r="O597" s="189"/>
      <c r="Q597" s="185"/>
    </row>
    <row r="598" spans="1:17" x14ac:dyDescent="0.25">
      <c r="A598" s="105"/>
      <c r="C598" s="108"/>
      <c r="D598" s="108"/>
      <c r="E598" s="108"/>
      <c r="F598" s="108"/>
      <c r="G598" s="187"/>
      <c r="H598" s="108"/>
      <c r="I598" s="108"/>
      <c r="J598" s="108"/>
      <c r="K598" s="108"/>
      <c r="L598" s="108"/>
      <c r="M598" s="108"/>
      <c r="N598" s="108"/>
      <c r="O598" s="189"/>
      <c r="Q598" s="185"/>
    </row>
    <row r="599" spans="1:17" x14ac:dyDescent="0.25">
      <c r="A599" s="105"/>
      <c r="C599" s="108"/>
      <c r="D599" s="108"/>
      <c r="E599" s="108"/>
      <c r="F599" s="108"/>
      <c r="G599" s="187"/>
      <c r="H599" s="108"/>
      <c r="I599" s="108"/>
      <c r="J599" s="108"/>
      <c r="K599" s="108"/>
      <c r="L599" s="108"/>
      <c r="M599" s="108"/>
      <c r="N599" s="108"/>
      <c r="O599" s="189"/>
      <c r="Q599" s="185"/>
    </row>
    <row r="600" spans="1:17" x14ac:dyDescent="0.25">
      <c r="A600" s="105"/>
      <c r="C600" s="108"/>
      <c r="D600" s="108"/>
      <c r="E600" s="108"/>
      <c r="F600" s="108"/>
      <c r="G600" s="187"/>
      <c r="H600" s="108"/>
      <c r="I600" s="108"/>
      <c r="J600" s="108"/>
      <c r="K600" s="108"/>
      <c r="L600" s="108"/>
      <c r="M600" s="108"/>
      <c r="N600" s="108"/>
      <c r="O600" s="189"/>
      <c r="Q600" s="185"/>
    </row>
    <row r="601" spans="1:17" x14ac:dyDescent="0.25">
      <c r="A601" s="105"/>
      <c r="C601" s="108"/>
      <c r="D601" s="108"/>
      <c r="E601" s="108"/>
      <c r="F601" s="108"/>
      <c r="G601" s="187"/>
      <c r="H601" s="108"/>
      <c r="I601" s="108"/>
      <c r="J601" s="108"/>
      <c r="K601" s="108"/>
      <c r="L601" s="108"/>
      <c r="M601" s="108"/>
      <c r="N601" s="108"/>
      <c r="O601" s="189"/>
      <c r="Q601" s="185"/>
    </row>
    <row r="602" spans="1:17" x14ac:dyDescent="0.25">
      <c r="A602" s="105"/>
      <c r="C602" s="108"/>
      <c r="D602" s="108"/>
      <c r="E602" s="108"/>
      <c r="F602" s="108"/>
      <c r="G602" s="187"/>
      <c r="H602" s="108"/>
      <c r="I602" s="108"/>
      <c r="J602" s="108"/>
      <c r="K602" s="108"/>
      <c r="L602" s="108"/>
      <c r="M602" s="108"/>
      <c r="N602" s="108"/>
      <c r="O602" s="189"/>
      <c r="Q602" s="185"/>
    </row>
    <row r="603" spans="1:17" x14ac:dyDescent="0.25">
      <c r="A603" s="105"/>
      <c r="C603" s="108"/>
      <c r="D603" s="108"/>
      <c r="E603" s="108"/>
      <c r="F603" s="108"/>
      <c r="G603" s="187"/>
      <c r="H603" s="108"/>
      <c r="I603" s="108"/>
      <c r="J603" s="108"/>
      <c r="K603" s="108"/>
      <c r="L603" s="108"/>
      <c r="M603" s="108"/>
      <c r="N603" s="108"/>
      <c r="O603" s="189"/>
      <c r="Q603" s="185"/>
    </row>
    <row r="604" spans="1:17" x14ac:dyDescent="0.25">
      <c r="A604" s="105"/>
      <c r="C604" s="108"/>
      <c r="D604" s="108"/>
      <c r="E604" s="108"/>
      <c r="F604" s="108"/>
      <c r="G604" s="187"/>
      <c r="H604" s="108"/>
      <c r="I604" s="108"/>
      <c r="J604" s="108"/>
      <c r="K604" s="108"/>
      <c r="L604" s="108"/>
      <c r="M604" s="108"/>
      <c r="N604" s="108"/>
      <c r="O604" s="189"/>
      <c r="Q604" s="185"/>
    </row>
    <row r="605" spans="1:17" x14ac:dyDescent="0.25">
      <c r="A605" s="105"/>
      <c r="C605" s="108"/>
      <c r="D605" s="108"/>
      <c r="E605" s="108"/>
      <c r="F605" s="108"/>
      <c r="G605" s="187"/>
      <c r="H605" s="108"/>
      <c r="I605" s="108"/>
      <c r="J605" s="108"/>
      <c r="K605" s="108"/>
      <c r="L605" s="108"/>
      <c r="M605" s="108"/>
      <c r="N605" s="108"/>
      <c r="O605" s="189"/>
      <c r="Q605" s="185"/>
    </row>
    <row r="606" spans="1:17" x14ac:dyDescent="0.25">
      <c r="A606" s="105"/>
      <c r="C606" s="108"/>
      <c r="D606" s="108"/>
      <c r="E606" s="108"/>
      <c r="F606" s="108"/>
      <c r="G606" s="187"/>
      <c r="H606" s="108"/>
      <c r="I606" s="108"/>
      <c r="J606" s="108"/>
      <c r="K606" s="108"/>
      <c r="L606" s="108"/>
      <c r="M606" s="108"/>
      <c r="N606" s="108"/>
      <c r="O606" s="189"/>
      <c r="Q606" s="185"/>
    </row>
    <row r="607" spans="1:17" x14ac:dyDescent="0.25">
      <c r="A607" s="105"/>
      <c r="C607" s="108"/>
      <c r="D607" s="108"/>
      <c r="E607" s="108"/>
      <c r="F607" s="108"/>
      <c r="G607" s="187"/>
      <c r="H607" s="108"/>
      <c r="I607" s="108"/>
      <c r="J607" s="108"/>
      <c r="K607" s="108"/>
      <c r="L607" s="108"/>
      <c r="M607" s="108"/>
      <c r="N607" s="108"/>
      <c r="O607" s="189"/>
      <c r="Q607" s="185"/>
    </row>
    <row r="608" spans="1:17" x14ac:dyDescent="0.25">
      <c r="A608" s="105"/>
      <c r="C608" s="108"/>
      <c r="D608" s="108"/>
      <c r="E608" s="108"/>
      <c r="F608" s="108"/>
      <c r="G608" s="187"/>
      <c r="H608" s="108"/>
      <c r="I608" s="108"/>
      <c r="J608" s="108"/>
      <c r="K608" s="108"/>
      <c r="L608" s="108"/>
      <c r="M608" s="108"/>
      <c r="N608" s="108"/>
      <c r="O608" s="189"/>
      <c r="Q608" s="185"/>
    </row>
    <row r="609" spans="1:17" x14ac:dyDescent="0.25">
      <c r="A609" s="105"/>
      <c r="C609" s="108"/>
      <c r="D609" s="108"/>
      <c r="E609" s="108"/>
      <c r="F609" s="108"/>
      <c r="G609" s="187"/>
      <c r="H609" s="108"/>
      <c r="I609" s="108"/>
      <c r="J609" s="108"/>
      <c r="K609" s="108"/>
      <c r="L609" s="108"/>
      <c r="M609" s="108"/>
      <c r="N609" s="108"/>
      <c r="O609" s="189"/>
      <c r="Q609" s="185"/>
    </row>
    <row r="610" spans="1:17" x14ac:dyDescent="0.25">
      <c r="A610" s="105"/>
      <c r="C610" s="108"/>
      <c r="D610" s="108"/>
      <c r="E610" s="108"/>
      <c r="F610" s="108"/>
      <c r="G610" s="187"/>
      <c r="H610" s="108"/>
      <c r="I610" s="108"/>
      <c r="J610" s="108"/>
      <c r="K610" s="108"/>
      <c r="L610" s="108"/>
      <c r="M610" s="108"/>
      <c r="N610" s="108"/>
      <c r="O610" s="189"/>
      <c r="Q610" s="185"/>
    </row>
    <row r="611" spans="1:17" x14ac:dyDescent="0.25">
      <c r="A611" s="105"/>
      <c r="C611" s="108"/>
      <c r="D611" s="108"/>
      <c r="E611" s="108"/>
      <c r="F611" s="108"/>
      <c r="G611" s="187"/>
      <c r="H611" s="108"/>
      <c r="I611" s="108"/>
      <c r="J611" s="108"/>
      <c r="K611" s="108"/>
      <c r="L611" s="108"/>
      <c r="M611" s="108"/>
      <c r="N611" s="108"/>
      <c r="O611" s="189"/>
      <c r="Q611" s="185"/>
    </row>
    <row r="612" spans="1:17" x14ac:dyDescent="0.25">
      <c r="A612" s="105"/>
      <c r="C612" s="108"/>
      <c r="D612" s="108"/>
      <c r="E612" s="108"/>
      <c r="F612" s="108"/>
      <c r="G612" s="187"/>
      <c r="H612" s="108"/>
      <c r="I612" s="108"/>
      <c r="J612" s="108"/>
      <c r="K612" s="108"/>
      <c r="L612" s="108"/>
      <c r="M612" s="108"/>
      <c r="N612" s="108"/>
      <c r="O612" s="189"/>
      <c r="Q612" s="185"/>
    </row>
    <row r="613" spans="1:17" x14ac:dyDescent="0.25">
      <c r="A613" s="105"/>
      <c r="C613" s="108"/>
      <c r="D613" s="108"/>
      <c r="E613" s="108"/>
      <c r="F613" s="108"/>
      <c r="G613" s="187"/>
      <c r="H613" s="108"/>
      <c r="I613" s="108"/>
      <c r="J613" s="108"/>
      <c r="K613" s="108"/>
      <c r="L613" s="108"/>
      <c r="M613" s="108"/>
      <c r="N613" s="108"/>
      <c r="O613" s="189"/>
      <c r="Q613" s="185"/>
    </row>
    <row r="614" spans="1:17" x14ac:dyDescent="0.25">
      <c r="A614" s="105"/>
      <c r="C614" s="108"/>
      <c r="D614" s="108"/>
      <c r="E614" s="108"/>
      <c r="F614" s="108"/>
      <c r="G614" s="187"/>
      <c r="H614" s="108"/>
      <c r="I614" s="108"/>
      <c r="J614" s="108"/>
      <c r="K614" s="108"/>
      <c r="L614" s="108"/>
      <c r="M614" s="108"/>
      <c r="N614" s="108"/>
      <c r="O614" s="189"/>
      <c r="Q614" s="185"/>
    </row>
    <row r="615" spans="1:17" x14ac:dyDescent="0.25">
      <c r="A615" s="105"/>
      <c r="C615" s="108"/>
      <c r="D615" s="108"/>
      <c r="E615" s="108"/>
      <c r="F615" s="108"/>
      <c r="G615" s="187"/>
      <c r="H615" s="108"/>
      <c r="I615" s="108"/>
      <c r="J615" s="108"/>
      <c r="K615" s="108"/>
      <c r="L615" s="108"/>
      <c r="M615" s="108"/>
      <c r="N615" s="108"/>
      <c r="O615" s="189"/>
      <c r="Q615" s="185"/>
    </row>
    <row r="616" spans="1:17" x14ac:dyDescent="0.25">
      <c r="A616" s="105"/>
      <c r="C616" s="108"/>
      <c r="D616" s="108"/>
      <c r="E616" s="108"/>
      <c r="F616" s="108"/>
      <c r="G616" s="187"/>
      <c r="H616" s="108"/>
      <c r="I616" s="108"/>
      <c r="J616" s="108"/>
      <c r="K616" s="108"/>
      <c r="L616" s="108"/>
      <c r="M616" s="108"/>
      <c r="N616" s="108"/>
      <c r="O616" s="189"/>
      <c r="Q616" s="185"/>
    </row>
    <row r="617" spans="1:17" x14ac:dyDescent="0.25">
      <c r="A617" s="105"/>
      <c r="C617" s="108"/>
      <c r="D617" s="108"/>
      <c r="E617" s="108"/>
      <c r="F617" s="108"/>
      <c r="G617" s="187"/>
      <c r="H617" s="108"/>
      <c r="I617" s="108"/>
      <c r="J617" s="108"/>
      <c r="K617" s="108"/>
      <c r="L617" s="108"/>
      <c r="M617" s="108"/>
      <c r="N617" s="108"/>
      <c r="O617" s="189"/>
      <c r="Q617" s="185"/>
    </row>
    <row r="618" spans="1:17" x14ac:dyDescent="0.25">
      <c r="A618" s="105"/>
      <c r="C618" s="108"/>
      <c r="D618" s="108"/>
      <c r="E618" s="108"/>
      <c r="F618" s="108"/>
      <c r="G618" s="187"/>
      <c r="H618" s="108"/>
      <c r="I618" s="108"/>
      <c r="J618" s="108"/>
      <c r="K618" s="108"/>
      <c r="L618" s="108"/>
      <c r="M618" s="108"/>
      <c r="N618" s="108"/>
      <c r="O618" s="189"/>
      <c r="Q618" s="185"/>
    </row>
    <row r="619" spans="1:17" x14ac:dyDescent="0.25">
      <c r="A619" s="105"/>
      <c r="C619" s="108"/>
      <c r="D619" s="108"/>
      <c r="E619" s="108"/>
      <c r="F619" s="108"/>
      <c r="G619" s="187"/>
      <c r="H619" s="108"/>
      <c r="I619" s="108"/>
      <c r="J619" s="108"/>
      <c r="K619" s="108"/>
      <c r="L619" s="108"/>
      <c r="M619" s="108"/>
      <c r="N619" s="108"/>
      <c r="O619" s="189"/>
      <c r="Q619" s="185"/>
    </row>
    <row r="620" spans="1:17" x14ac:dyDescent="0.25">
      <c r="A620" s="105"/>
      <c r="C620" s="108"/>
      <c r="D620" s="108"/>
      <c r="E620" s="108"/>
      <c r="F620" s="108"/>
      <c r="G620" s="187"/>
      <c r="H620" s="108"/>
      <c r="I620" s="108"/>
      <c r="J620" s="108"/>
      <c r="K620" s="108"/>
      <c r="L620" s="108"/>
      <c r="M620" s="108"/>
      <c r="N620" s="108"/>
      <c r="O620" s="189"/>
      <c r="Q620" s="185"/>
    </row>
    <row r="621" spans="1:17" x14ac:dyDescent="0.25">
      <c r="A621" s="105"/>
      <c r="C621" s="108"/>
      <c r="D621" s="108"/>
      <c r="E621" s="108"/>
      <c r="F621" s="108"/>
      <c r="G621" s="187"/>
      <c r="H621" s="108"/>
      <c r="I621" s="108"/>
      <c r="J621" s="108"/>
      <c r="K621" s="108"/>
      <c r="L621" s="108"/>
      <c r="M621" s="108"/>
      <c r="N621" s="108"/>
      <c r="O621" s="189"/>
      <c r="Q621" s="185"/>
    </row>
    <row r="622" spans="1:17" x14ac:dyDescent="0.25">
      <c r="A622" s="105"/>
      <c r="C622" s="108"/>
      <c r="D622" s="108"/>
      <c r="E622" s="108"/>
      <c r="F622" s="108"/>
      <c r="G622" s="187"/>
      <c r="H622" s="108"/>
      <c r="I622" s="108"/>
      <c r="J622" s="108"/>
      <c r="K622" s="108"/>
      <c r="L622" s="108"/>
      <c r="M622" s="108"/>
      <c r="N622" s="108"/>
      <c r="O622" s="189"/>
      <c r="Q622" s="185"/>
    </row>
    <row r="623" spans="1:17" x14ac:dyDescent="0.25">
      <c r="A623" s="105"/>
      <c r="C623" s="108"/>
      <c r="D623" s="108"/>
      <c r="E623" s="108"/>
      <c r="F623" s="108"/>
      <c r="G623" s="187"/>
      <c r="H623" s="108"/>
      <c r="I623" s="108"/>
      <c r="J623" s="108"/>
      <c r="K623" s="108"/>
      <c r="L623" s="108"/>
      <c r="M623" s="108"/>
      <c r="N623" s="108"/>
      <c r="O623" s="189"/>
      <c r="Q623" s="185"/>
    </row>
    <row r="624" spans="1:17" x14ac:dyDescent="0.25">
      <c r="A624" s="105"/>
      <c r="C624" s="108"/>
      <c r="D624" s="108"/>
      <c r="E624" s="108"/>
      <c r="F624" s="108"/>
      <c r="G624" s="187"/>
      <c r="H624" s="108"/>
      <c r="I624" s="108"/>
      <c r="J624" s="108"/>
      <c r="K624" s="108"/>
      <c r="L624" s="108"/>
      <c r="M624" s="108"/>
      <c r="N624" s="108"/>
      <c r="O624" s="189"/>
      <c r="Q624" s="185"/>
    </row>
    <row r="625" spans="1:17" x14ac:dyDescent="0.25">
      <c r="A625" s="105"/>
      <c r="C625" s="108"/>
      <c r="D625" s="108"/>
      <c r="E625" s="108"/>
      <c r="F625" s="108"/>
      <c r="G625" s="187"/>
      <c r="H625" s="108"/>
      <c r="I625" s="108"/>
      <c r="J625" s="108"/>
      <c r="K625" s="108"/>
      <c r="L625" s="108"/>
      <c r="M625" s="108"/>
      <c r="N625" s="108"/>
      <c r="O625" s="189"/>
      <c r="Q625" s="185"/>
    </row>
    <row r="626" spans="1:17" x14ac:dyDescent="0.25">
      <c r="A626" s="105"/>
      <c r="C626" s="108"/>
      <c r="D626" s="108"/>
      <c r="E626" s="108"/>
      <c r="F626" s="108"/>
      <c r="G626" s="187"/>
      <c r="H626" s="108"/>
      <c r="I626" s="108"/>
      <c r="J626" s="108"/>
      <c r="K626" s="108"/>
      <c r="L626" s="108"/>
      <c r="M626" s="108"/>
      <c r="N626" s="108"/>
      <c r="O626" s="189"/>
      <c r="Q626" s="185"/>
    </row>
    <row r="627" spans="1:17" x14ac:dyDescent="0.25">
      <c r="A627" s="105"/>
      <c r="C627" s="108"/>
      <c r="D627" s="108"/>
      <c r="E627" s="108"/>
      <c r="F627" s="108"/>
      <c r="G627" s="187"/>
      <c r="H627" s="108"/>
      <c r="I627" s="108"/>
      <c r="J627" s="108"/>
      <c r="K627" s="108"/>
      <c r="L627" s="108"/>
      <c r="M627" s="108"/>
      <c r="N627" s="108"/>
      <c r="O627" s="189"/>
      <c r="Q627" s="185"/>
    </row>
    <row r="628" spans="1:17" x14ac:dyDescent="0.25">
      <c r="A628" s="105"/>
      <c r="C628" s="108"/>
      <c r="D628" s="108"/>
      <c r="E628" s="108"/>
      <c r="F628" s="108"/>
      <c r="G628" s="187"/>
      <c r="H628" s="108"/>
      <c r="I628" s="108"/>
      <c r="J628" s="108"/>
      <c r="K628" s="108"/>
      <c r="L628" s="108"/>
      <c r="M628" s="108"/>
      <c r="N628" s="108"/>
      <c r="O628" s="189"/>
      <c r="Q628" s="185"/>
    </row>
    <row r="629" spans="1:17" x14ac:dyDescent="0.25">
      <c r="A629" s="105"/>
      <c r="C629" s="108"/>
      <c r="D629" s="108"/>
      <c r="E629" s="108"/>
      <c r="F629" s="108"/>
      <c r="G629" s="187"/>
      <c r="H629" s="108"/>
      <c r="I629" s="108"/>
      <c r="J629" s="108"/>
      <c r="K629" s="108"/>
      <c r="L629" s="108"/>
      <c r="M629" s="108"/>
      <c r="N629" s="108"/>
      <c r="O629" s="189"/>
      <c r="Q629" s="185"/>
    </row>
    <row r="630" spans="1:17" x14ac:dyDescent="0.25">
      <c r="A630" s="105"/>
      <c r="C630" s="108"/>
      <c r="D630" s="108"/>
      <c r="E630" s="108"/>
      <c r="F630" s="108"/>
      <c r="G630" s="187"/>
      <c r="H630" s="108"/>
      <c r="I630" s="108"/>
      <c r="J630" s="108"/>
      <c r="K630" s="108"/>
      <c r="L630" s="108"/>
      <c r="M630" s="108"/>
      <c r="N630" s="108"/>
      <c r="O630" s="189"/>
      <c r="Q630" s="185"/>
    </row>
    <row r="631" spans="1:17" x14ac:dyDescent="0.25">
      <c r="A631" s="105"/>
      <c r="C631" s="108"/>
      <c r="D631" s="108"/>
      <c r="E631" s="108"/>
      <c r="F631" s="108"/>
      <c r="G631" s="187"/>
      <c r="H631" s="108"/>
      <c r="I631" s="108"/>
      <c r="J631" s="108"/>
      <c r="K631" s="108"/>
      <c r="L631" s="108"/>
      <c r="M631" s="108"/>
      <c r="N631" s="108"/>
      <c r="O631" s="189"/>
      <c r="Q631" s="185"/>
    </row>
    <row r="632" spans="1:17" x14ac:dyDescent="0.25">
      <c r="A632" s="105"/>
      <c r="C632" s="108"/>
      <c r="D632" s="108"/>
      <c r="E632" s="108"/>
      <c r="F632" s="108"/>
      <c r="G632" s="187"/>
      <c r="H632" s="108"/>
      <c r="I632" s="108"/>
      <c r="J632" s="108"/>
      <c r="K632" s="108"/>
      <c r="L632" s="108"/>
      <c r="M632" s="108"/>
      <c r="N632" s="108"/>
      <c r="O632" s="189"/>
      <c r="Q632" s="185"/>
    </row>
    <row r="633" spans="1:17" x14ac:dyDescent="0.25">
      <c r="A633" s="105"/>
      <c r="C633" s="108"/>
      <c r="D633" s="108"/>
      <c r="E633" s="108"/>
      <c r="F633" s="108"/>
      <c r="G633" s="187"/>
      <c r="H633" s="108"/>
      <c r="I633" s="108"/>
      <c r="J633" s="108"/>
      <c r="K633" s="108"/>
      <c r="L633" s="108"/>
      <c r="M633" s="108"/>
      <c r="N633" s="108"/>
      <c r="O633" s="189"/>
      <c r="Q633" s="185"/>
    </row>
    <row r="634" spans="1:17" x14ac:dyDescent="0.25">
      <c r="A634" s="105"/>
      <c r="C634" s="108"/>
      <c r="D634" s="108"/>
      <c r="E634" s="108"/>
      <c r="F634" s="108"/>
      <c r="G634" s="187"/>
      <c r="H634" s="108"/>
      <c r="I634" s="108"/>
      <c r="J634" s="108"/>
      <c r="K634" s="108"/>
      <c r="L634" s="108"/>
      <c r="M634" s="108"/>
      <c r="N634" s="108"/>
      <c r="O634" s="189"/>
      <c r="Q634" s="185"/>
    </row>
    <row r="635" spans="1:17" x14ac:dyDescent="0.25">
      <c r="A635" s="105"/>
      <c r="C635" s="108"/>
      <c r="D635" s="108"/>
      <c r="E635" s="108"/>
      <c r="F635" s="108"/>
      <c r="G635" s="187"/>
      <c r="H635" s="108"/>
      <c r="I635" s="108"/>
      <c r="J635" s="108"/>
      <c r="K635" s="108"/>
      <c r="L635" s="108"/>
      <c r="M635" s="108"/>
      <c r="N635" s="108"/>
      <c r="O635" s="189"/>
      <c r="Q635" s="185"/>
    </row>
    <row r="636" spans="1:17" x14ac:dyDescent="0.25">
      <c r="A636" s="105"/>
      <c r="C636" s="108"/>
      <c r="D636" s="108"/>
      <c r="E636" s="108"/>
      <c r="F636" s="108"/>
      <c r="G636" s="187"/>
      <c r="H636" s="108"/>
      <c r="I636" s="108"/>
      <c r="J636" s="108"/>
      <c r="K636" s="108"/>
      <c r="L636" s="108"/>
      <c r="M636" s="108"/>
      <c r="N636" s="108"/>
      <c r="O636" s="189"/>
      <c r="Q636" s="185"/>
    </row>
    <row r="637" spans="1:17" x14ac:dyDescent="0.25">
      <c r="A637" s="105"/>
      <c r="C637" s="108"/>
      <c r="D637" s="108"/>
      <c r="E637" s="108"/>
      <c r="F637" s="108"/>
      <c r="G637" s="187"/>
      <c r="H637" s="108"/>
      <c r="I637" s="108"/>
      <c r="J637" s="108"/>
      <c r="K637" s="108"/>
      <c r="L637" s="108"/>
      <c r="M637" s="108"/>
      <c r="N637" s="108"/>
      <c r="O637" s="189"/>
      <c r="Q637" s="185"/>
    </row>
    <row r="638" spans="1:17" x14ac:dyDescent="0.25">
      <c r="A638" s="105"/>
      <c r="C638" s="108"/>
      <c r="D638" s="108"/>
      <c r="E638" s="108"/>
      <c r="F638" s="108"/>
      <c r="G638" s="187"/>
      <c r="H638" s="108"/>
      <c r="I638" s="108"/>
      <c r="J638" s="108"/>
      <c r="K638" s="108"/>
      <c r="L638" s="108"/>
      <c r="M638" s="108"/>
      <c r="N638" s="108"/>
      <c r="O638" s="189"/>
      <c r="Q638" s="185"/>
    </row>
    <row r="639" spans="1:17" x14ac:dyDescent="0.25">
      <c r="A639" s="105"/>
      <c r="C639" s="108"/>
      <c r="D639" s="108"/>
      <c r="E639" s="108"/>
      <c r="F639" s="108"/>
      <c r="G639" s="187"/>
      <c r="H639" s="108"/>
      <c r="I639" s="108"/>
      <c r="J639" s="108"/>
      <c r="K639" s="108"/>
      <c r="L639" s="108"/>
      <c r="M639" s="108"/>
      <c r="N639" s="108"/>
      <c r="O639" s="189"/>
      <c r="Q639" s="185"/>
    </row>
    <row r="640" spans="1:17" x14ac:dyDescent="0.25">
      <c r="A640" s="105"/>
      <c r="C640" s="108"/>
      <c r="D640" s="108"/>
      <c r="E640" s="108"/>
      <c r="F640" s="108"/>
      <c r="G640" s="187"/>
      <c r="H640" s="108"/>
      <c r="I640" s="108"/>
      <c r="J640" s="108"/>
      <c r="K640" s="108"/>
      <c r="L640" s="108"/>
      <c r="M640" s="108"/>
      <c r="N640" s="108"/>
      <c r="O640" s="189"/>
      <c r="Q640" s="185"/>
    </row>
    <row r="641" spans="1:17" x14ac:dyDescent="0.25">
      <c r="A641" s="105"/>
      <c r="C641" s="108"/>
      <c r="D641" s="108"/>
      <c r="E641" s="108"/>
      <c r="F641" s="108"/>
      <c r="G641" s="187"/>
      <c r="H641" s="108"/>
      <c r="I641" s="108"/>
      <c r="J641" s="108"/>
      <c r="K641" s="108"/>
      <c r="L641" s="108"/>
      <c r="M641" s="108"/>
      <c r="N641" s="108"/>
      <c r="O641" s="189"/>
      <c r="Q641" s="185"/>
    </row>
    <row r="642" spans="1:17" x14ac:dyDescent="0.25">
      <c r="A642" s="105"/>
      <c r="C642" s="108"/>
      <c r="D642" s="108"/>
      <c r="E642" s="108"/>
      <c r="F642" s="108"/>
      <c r="G642" s="187"/>
      <c r="H642" s="108"/>
      <c r="I642" s="108"/>
      <c r="J642" s="108"/>
      <c r="K642" s="108"/>
      <c r="L642" s="108"/>
      <c r="M642" s="108"/>
      <c r="N642" s="108"/>
      <c r="O642" s="189"/>
      <c r="Q642" s="185"/>
    </row>
    <row r="643" spans="1:17" x14ac:dyDescent="0.25">
      <c r="A643" s="105"/>
      <c r="C643" s="108"/>
      <c r="D643" s="108"/>
      <c r="E643" s="108"/>
      <c r="F643" s="108"/>
      <c r="G643" s="187"/>
      <c r="H643" s="108"/>
      <c r="I643" s="108"/>
      <c r="J643" s="108"/>
      <c r="K643" s="108"/>
      <c r="L643" s="108"/>
      <c r="M643" s="108"/>
      <c r="N643" s="108"/>
      <c r="O643" s="189"/>
      <c r="Q643" s="185"/>
    </row>
    <row r="644" spans="1:17" x14ac:dyDescent="0.25">
      <c r="A644" s="105"/>
      <c r="C644" s="108"/>
      <c r="D644" s="108"/>
      <c r="E644" s="108"/>
      <c r="F644" s="108"/>
      <c r="G644" s="187"/>
      <c r="H644" s="108"/>
      <c r="I644" s="108"/>
      <c r="J644" s="108"/>
      <c r="K644" s="108"/>
      <c r="L644" s="108"/>
      <c r="M644" s="108"/>
      <c r="N644" s="108"/>
      <c r="O644" s="189"/>
      <c r="Q644" s="185"/>
    </row>
    <row r="645" spans="1:17" x14ac:dyDescent="0.25">
      <c r="A645" s="105"/>
      <c r="C645" s="108"/>
      <c r="D645" s="108"/>
      <c r="E645" s="108"/>
      <c r="F645" s="108"/>
      <c r="G645" s="187"/>
      <c r="H645" s="108"/>
      <c r="I645" s="108"/>
      <c r="J645" s="108"/>
      <c r="K645" s="108"/>
      <c r="L645" s="108"/>
      <c r="M645" s="108"/>
      <c r="N645" s="108"/>
      <c r="O645" s="189"/>
      <c r="Q645" s="185"/>
    </row>
    <row r="646" spans="1:17" x14ac:dyDescent="0.25">
      <c r="A646" s="105"/>
      <c r="C646" s="108"/>
      <c r="D646" s="108"/>
      <c r="E646" s="108"/>
      <c r="F646" s="108"/>
      <c r="G646" s="187"/>
      <c r="H646" s="108"/>
      <c r="I646" s="108"/>
      <c r="J646" s="108"/>
      <c r="K646" s="108"/>
      <c r="L646" s="108"/>
      <c r="M646" s="108"/>
      <c r="N646" s="108"/>
      <c r="O646" s="189"/>
      <c r="Q646" s="185"/>
    </row>
    <row r="647" spans="1:17" x14ac:dyDescent="0.25">
      <c r="A647" s="105"/>
      <c r="C647" s="108"/>
      <c r="D647" s="108"/>
      <c r="E647" s="108"/>
      <c r="F647" s="108"/>
      <c r="G647" s="187"/>
      <c r="H647" s="108"/>
      <c r="I647" s="108"/>
      <c r="J647" s="108"/>
      <c r="K647" s="108"/>
      <c r="L647" s="108"/>
      <c r="M647" s="108"/>
      <c r="N647" s="108"/>
      <c r="O647" s="189"/>
      <c r="Q647" s="185"/>
    </row>
    <row r="648" spans="1:17" x14ac:dyDescent="0.25">
      <c r="A648" s="105"/>
      <c r="C648" s="108"/>
      <c r="D648" s="108"/>
      <c r="E648" s="108"/>
      <c r="F648" s="108"/>
      <c r="G648" s="187"/>
      <c r="H648" s="108"/>
      <c r="I648" s="108"/>
      <c r="J648" s="108"/>
      <c r="K648" s="108"/>
      <c r="L648" s="108"/>
      <c r="M648" s="108"/>
      <c r="N648" s="108"/>
      <c r="O648" s="189"/>
      <c r="Q648" s="185"/>
    </row>
    <row r="649" spans="1:17" x14ac:dyDescent="0.25">
      <c r="A649" s="105"/>
      <c r="C649" s="108"/>
      <c r="D649" s="108"/>
      <c r="E649" s="108"/>
      <c r="F649" s="108"/>
      <c r="G649" s="187"/>
      <c r="H649" s="108"/>
      <c r="I649" s="108"/>
      <c r="J649" s="108"/>
      <c r="K649" s="108"/>
      <c r="L649" s="108"/>
      <c r="M649" s="108"/>
      <c r="N649" s="108"/>
      <c r="O649" s="189"/>
      <c r="Q649" s="185"/>
    </row>
    <row r="650" spans="1:17" x14ac:dyDescent="0.25">
      <c r="A650" s="105"/>
      <c r="C650" s="108"/>
      <c r="D650" s="108"/>
      <c r="E650" s="108"/>
      <c r="F650" s="108"/>
      <c r="G650" s="187"/>
      <c r="H650" s="108"/>
      <c r="I650" s="108"/>
      <c r="J650" s="108"/>
      <c r="K650" s="108"/>
      <c r="L650" s="108"/>
      <c r="M650" s="108"/>
      <c r="N650" s="108"/>
      <c r="O650" s="189"/>
      <c r="Q650" s="185"/>
    </row>
    <row r="651" spans="1:17" x14ac:dyDescent="0.25">
      <c r="A651" s="105"/>
      <c r="C651" s="108"/>
      <c r="D651" s="108"/>
      <c r="E651" s="108"/>
      <c r="F651" s="108"/>
      <c r="G651" s="187"/>
      <c r="H651" s="108"/>
      <c r="I651" s="108"/>
      <c r="J651" s="108"/>
      <c r="K651" s="108"/>
      <c r="L651" s="108"/>
      <c r="M651" s="108"/>
      <c r="N651" s="108"/>
      <c r="O651" s="189"/>
      <c r="Q651" s="185"/>
    </row>
    <row r="652" spans="1:17" x14ac:dyDescent="0.25">
      <c r="A652" s="105"/>
      <c r="C652" s="108"/>
      <c r="D652" s="108"/>
      <c r="E652" s="108"/>
      <c r="F652" s="108"/>
      <c r="G652" s="187"/>
      <c r="H652" s="108"/>
      <c r="I652" s="108"/>
      <c r="J652" s="108"/>
      <c r="K652" s="108"/>
      <c r="L652" s="108"/>
      <c r="M652" s="108"/>
      <c r="N652" s="108"/>
      <c r="O652" s="189"/>
      <c r="Q652" s="185"/>
    </row>
    <row r="653" spans="1:17" x14ac:dyDescent="0.25">
      <c r="A653" s="105"/>
      <c r="C653" s="108"/>
      <c r="D653" s="108"/>
      <c r="E653" s="108"/>
      <c r="F653" s="108"/>
      <c r="G653" s="187"/>
      <c r="H653" s="108"/>
      <c r="I653" s="108"/>
      <c r="J653" s="108"/>
      <c r="K653" s="108"/>
      <c r="L653" s="108"/>
      <c r="M653" s="108"/>
      <c r="N653" s="108"/>
      <c r="O653" s="189"/>
      <c r="Q653" s="185"/>
    </row>
    <row r="654" spans="1:17" x14ac:dyDescent="0.25">
      <c r="A654" s="105"/>
      <c r="C654" s="108"/>
      <c r="D654" s="108"/>
      <c r="E654" s="108"/>
      <c r="F654" s="108"/>
      <c r="G654" s="187"/>
      <c r="H654" s="108"/>
      <c r="I654" s="108"/>
      <c r="J654" s="108"/>
      <c r="K654" s="108"/>
      <c r="L654" s="108"/>
      <c r="M654" s="108"/>
      <c r="N654" s="108"/>
      <c r="O654" s="189"/>
      <c r="Q654" s="185"/>
    </row>
    <row r="655" spans="1:17" x14ac:dyDescent="0.25">
      <c r="A655" s="105"/>
      <c r="C655" s="108"/>
      <c r="D655" s="108"/>
      <c r="E655" s="108"/>
      <c r="F655" s="108"/>
      <c r="G655" s="187"/>
      <c r="H655" s="108"/>
      <c r="I655" s="108"/>
      <c r="J655" s="108"/>
      <c r="K655" s="108"/>
      <c r="L655" s="108"/>
      <c r="M655" s="108"/>
      <c r="N655" s="108"/>
      <c r="O655" s="189"/>
      <c r="Q655" s="185"/>
    </row>
    <row r="656" spans="1:17" x14ac:dyDescent="0.25">
      <c r="A656" s="105"/>
      <c r="C656" s="108"/>
      <c r="D656" s="108"/>
      <c r="E656" s="108"/>
      <c r="F656" s="108"/>
      <c r="G656" s="187"/>
      <c r="H656" s="108"/>
      <c r="I656" s="108"/>
      <c r="J656" s="108"/>
      <c r="K656" s="108"/>
      <c r="L656" s="108"/>
      <c r="M656" s="108"/>
      <c r="N656" s="108"/>
      <c r="O656" s="189"/>
      <c r="Q656" s="185"/>
    </row>
    <row r="657" spans="1:17" x14ac:dyDescent="0.25">
      <c r="A657" s="105"/>
      <c r="C657" s="108"/>
      <c r="D657" s="108"/>
      <c r="E657" s="108"/>
      <c r="F657" s="108"/>
      <c r="G657" s="187"/>
      <c r="H657" s="108"/>
      <c r="I657" s="108"/>
      <c r="J657" s="108"/>
      <c r="K657" s="108"/>
      <c r="L657" s="108"/>
      <c r="M657" s="108"/>
      <c r="N657" s="108"/>
      <c r="O657" s="189"/>
      <c r="Q657" s="185"/>
    </row>
    <row r="658" spans="1:17" x14ac:dyDescent="0.25">
      <c r="A658" s="105"/>
      <c r="C658" s="108"/>
      <c r="D658" s="108"/>
      <c r="E658" s="108"/>
      <c r="F658" s="108"/>
      <c r="G658" s="187"/>
      <c r="H658" s="108"/>
      <c r="I658" s="108"/>
      <c r="J658" s="108"/>
      <c r="K658" s="108"/>
      <c r="L658" s="108"/>
      <c r="M658" s="108"/>
      <c r="N658" s="108"/>
      <c r="O658" s="189"/>
      <c r="Q658" s="185"/>
    </row>
    <row r="659" spans="1:17" x14ac:dyDescent="0.25">
      <c r="A659" s="105"/>
      <c r="C659" s="108"/>
      <c r="D659" s="108"/>
      <c r="E659" s="108"/>
      <c r="F659" s="108"/>
      <c r="G659" s="187"/>
      <c r="H659" s="108"/>
      <c r="I659" s="108"/>
      <c r="J659" s="108"/>
      <c r="K659" s="108"/>
      <c r="L659" s="108"/>
      <c r="M659" s="108"/>
      <c r="N659" s="108"/>
      <c r="O659" s="189"/>
      <c r="Q659" s="185"/>
    </row>
    <row r="660" spans="1:17" x14ac:dyDescent="0.25">
      <c r="A660" s="105"/>
      <c r="C660" s="108"/>
      <c r="D660" s="108"/>
      <c r="E660" s="108"/>
      <c r="F660" s="108"/>
      <c r="G660" s="187"/>
      <c r="H660" s="108"/>
      <c r="I660" s="108"/>
      <c r="J660" s="108"/>
      <c r="K660" s="108"/>
      <c r="L660" s="108"/>
      <c r="M660" s="108"/>
      <c r="N660" s="108"/>
      <c r="O660" s="189"/>
      <c r="Q660" s="185"/>
    </row>
    <row r="661" spans="1:17" x14ac:dyDescent="0.25">
      <c r="A661" s="105"/>
      <c r="C661" s="108"/>
      <c r="D661" s="108"/>
      <c r="E661" s="108"/>
      <c r="F661" s="108"/>
      <c r="G661" s="187"/>
      <c r="H661" s="108"/>
      <c r="I661" s="108"/>
      <c r="J661" s="108"/>
      <c r="K661" s="108"/>
      <c r="L661" s="108"/>
      <c r="M661" s="108"/>
      <c r="N661" s="108"/>
      <c r="O661" s="189"/>
      <c r="Q661" s="185"/>
    </row>
    <row r="662" spans="1:17" x14ac:dyDescent="0.25">
      <c r="A662" s="105"/>
      <c r="C662" s="108"/>
      <c r="D662" s="108"/>
      <c r="E662" s="108"/>
      <c r="F662" s="108"/>
      <c r="G662" s="187"/>
      <c r="H662" s="108"/>
      <c r="I662" s="108"/>
      <c r="J662" s="108"/>
      <c r="K662" s="108"/>
      <c r="L662" s="108"/>
      <c r="M662" s="108"/>
      <c r="N662" s="108"/>
      <c r="O662" s="189"/>
      <c r="Q662" s="185"/>
    </row>
    <row r="663" spans="1:17" x14ac:dyDescent="0.25">
      <c r="A663" s="105"/>
      <c r="C663" s="108"/>
      <c r="D663" s="108"/>
      <c r="E663" s="108"/>
      <c r="F663" s="108"/>
      <c r="G663" s="187"/>
      <c r="H663" s="108"/>
      <c r="I663" s="108"/>
      <c r="J663" s="108"/>
      <c r="K663" s="108"/>
      <c r="L663" s="108"/>
      <c r="M663" s="108"/>
      <c r="N663" s="108"/>
      <c r="O663" s="189"/>
      <c r="Q663" s="185"/>
    </row>
    <row r="664" spans="1:17" x14ac:dyDescent="0.25">
      <c r="A664" s="105"/>
      <c r="C664" s="108"/>
      <c r="D664" s="108"/>
      <c r="E664" s="108"/>
      <c r="F664" s="108"/>
      <c r="G664" s="187"/>
      <c r="H664" s="108"/>
      <c r="I664" s="108"/>
      <c r="J664" s="108"/>
      <c r="K664" s="108"/>
      <c r="L664" s="108"/>
      <c r="M664" s="108"/>
      <c r="N664" s="108"/>
      <c r="O664" s="189"/>
      <c r="Q664" s="185"/>
    </row>
    <row r="665" spans="1:17" x14ac:dyDescent="0.25">
      <c r="A665" s="105"/>
      <c r="C665" s="108"/>
      <c r="D665" s="108"/>
      <c r="E665" s="108"/>
      <c r="F665" s="108"/>
      <c r="G665" s="187"/>
      <c r="H665" s="108"/>
      <c r="I665" s="108"/>
      <c r="J665" s="108"/>
      <c r="K665" s="108"/>
      <c r="L665" s="108"/>
      <c r="M665" s="108"/>
      <c r="N665" s="108"/>
      <c r="O665" s="189"/>
      <c r="Q665" s="185"/>
    </row>
    <row r="666" spans="1:17" x14ac:dyDescent="0.25">
      <c r="A666" s="105"/>
      <c r="C666" s="108"/>
      <c r="D666" s="108"/>
      <c r="E666" s="108"/>
      <c r="F666" s="108"/>
      <c r="G666" s="187"/>
      <c r="H666" s="108"/>
      <c r="I666" s="108"/>
      <c r="J666" s="108"/>
      <c r="K666" s="108"/>
      <c r="L666" s="108"/>
      <c r="M666" s="108"/>
      <c r="N666" s="108"/>
      <c r="O666" s="189"/>
      <c r="Q666" s="185"/>
    </row>
    <row r="667" spans="1:17" x14ac:dyDescent="0.25">
      <c r="A667" s="105"/>
      <c r="C667" s="108"/>
      <c r="D667" s="108"/>
      <c r="E667" s="108"/>
      <c r="F667" s="108"/>
      <c r="G667" s="187"/>
      <c r="H667" s="108"/>
      <c r="I667" s="108"/>
      <c r="J667" s="108"/>
      <c r="K667" s="108"/>
      <c r="L667" s="108"/>
      <c r="M667" s="108"/>
      <c r="N667" s="108"/>
      <c r="O667" s="189"/>
      <c r="Q667" s="185"/>
    </row>
    <row r="668" spans="1:17" x14ac:dyDescent="0.25">
      <c r="A668" s="105"/>
      <c r="C668" s="108"/>
      <c r="D668" s="108"/>
      <c r="E668" s="108"/>
      <c r="F668" s="108"/>
      <c r="G668" s="187"/>
      <c r="H668" s="108"/>
      <c r="I668" s="108"/>
      <c r="J668" s="108"/>
      <c r="K668" s="108"/>
      <c r="L668" s="108"/>
      <c r="M668" s="108"/>
      <c r="N668" s="108"/>
      <c r="O668" s="189"/>
      <c r="Q668" s="185"/>
    </row>
    <row r="669" spans="1:17" x14ac:dyDescent="0.25">
      <c r="A669" s="105"/>
      <c r="C669" s="108"/>
      <c r="D669" s="108"/>
      <c r="E669" s="108"/>
      <c r="F669" s="108"/>
      <c r="G669" s="187"/>
      <c r="H669" s="108"/>
      <c r="I669" s="108"/>
      <c r="J669" s="108"/>
      <c r="K669" s="108"/>
      <c r="L669" s="108"/>
      <c r="M669" s="108"/>
      <c r="N669" s="108"/>
      <c r="O669" s="189"/>
      <c r="Q669" s="185"/>
    </row>
    <row r="670" spans="1:17" x14ac:dyDescent="0.25">
      <c r="A670" s="105"/>
      <c r="C670" s="108"/>
      <c r="D670" s="108"/>
      <c r="E670" s="108"/>
      <c r="F670" s="108"/>
      <c r="G670" s="187"/>
      <c r="H670" s="108"/>
      <c r="I670" s="108"/>
      <c r="J670" s="108"/>
      <c r="K670" s="108"/>
      <c r="L670" s="108"/>
      <c r="M670" s="108"/>
      <c r="N670" s="108"/>
      <c r="O670" s="189"/>
      <c r="Q670" s="185"/>
    </row>
    <row r="671" spans="1:17" x14ac:dyDescent="0.25">
      <c r="A671" s="105"/>
      <c r="C671" s="108"/>
      <c r="D671" s="108"/>
      <c r="E671" s="108"/>
      <c r="F671" s="108"/>
      <c r="G671" s="187"/>
      <c r="H671" s="108"/>
      <c r="I671" s="108"/>
      <c r="J671" s="108"/>
      <c r="K671" s="108"/>
      <c r="L671" s="108"/>
      <c r="M671" s="108"/>
      <c r="N671" s="108"/>
      <c r="O671" s="189"/>
      <c r="Q671" s="185"/>
    </row>
    <row r="672" spans="1:17" x14ac:dyDescent="0.25">
      <c r="A672" s="105"/>
      <c r="C672" s="108"/>
      <c r="D672" s="108"/>
      <c r="E672" s="108"/>
      <c r="F672" s="108"/>
      <c r="G672" s="187"/>
      <c r="H672" s="108"/>
      <c r="I672" s="108"/>
      <c r="J672" s="108"/>
      <c r="K672" s="108"/>
      <c r="L672" s="108"/>
      <c r="M672" s="108"/>
      <c r="N672" s="108"/>
      <c r="O672" s="189"/>
      <c r="Q672" s="185"/>
    </row>
    <row r="673" spans="1:17" x14ac:dyDescent="0.25">
      <c r="A673" s="105"/>
      <c r="C673" s="108"/>
      <c r="D673" s="108"/>
      <c r="E673" s="108"/>
      <c r="F673" s="108"/>
      <c r="G673" s="187"/>
      <c r="H673" s="108"/>
      <c r="I673" s="108"/>
      <c r="J673" s="108"/>
      <c r="K673" s="108"/>
      <c r="L673" s="108"/>
      <c r="M673" s="108"/>
      <c r="N673" s="108"/>
      <c r="O673" s="189"/>
      <c r="Q673" s="185"/>
    </row>
    <row r="674" spans="1:17" x14ac:dyDescent="0.25">
      <c r="A674" s="105"/>
      <c r="C674" s="108"/>
      <c r="D674" s="108"/>
      <c r="E674" s="108"/>
      <c r="F674" s="108"/>
      <c r="G674" s="187"/>
      <c r="H674" s="108"/>
      <c r="I674" s="108"/>
      <c r="J674" s="108"/>
      <c r="K674" s="108"/>
      <c r="L674" s="108"/>
      <c r="M674" s="108"/>
      <c r="N674" s="108"/>
      <c r="O674" s="189"/>
      <c r="Q674" s="185"/>
    </row>
    <row r="675" spans="1:17" x14ac:dyDescent="0.25">
      <c r="A675" s="105"/>
      <c r="C675" s="108"/>
      <c r="D675" s="108"/>
      <c r="E675" s="108"/>
      <c r="F675" s="108"/>
      <c r="G675" s="187"/>
      <c r="H675" s="108"/>
      <c r="I675" s="108"/>
      <c r="J675" s="108"/>
      <c r="K675" s="108"/>
      <c r="L675" s="108"/>
      <c r="M675" s="108"/>
      <c r="N675" s="108"/>
      <c r="O675" s="189"/>
      <c r="Q675" s="185"/>
    </row>
    <row r="676" spans="1:17" x14ac:dyDescent="0.25">
      <c r="A676" s="105"/>
      <c r="C676" s="108"/>
      <c r="D676" s="108"/>
      <c r="E676" s="108"/>
      <c r="F676" s="108"/>
      <c r="G676" s="187"/>
      <c r="H676" s="108"/>
      <c r="I676" s="108"/>
      <c r="J676" s="108"/>
      <c r="K676" s="108"/>
      <c r="L676" s="108"/>
      <c r="M676" s="108"/>
      <c r="N676" s="108"/>
      <c r="O676" s="189"/>
      <c r="Q676" s="185"/>
    </row>
    <row r="677" spans="1:17" x14ac:dyDescent="0.25">
      <c r="A677" s="105"/>
      <c r="C677" s="108"/>
      <c r="D677" s="108"/>
      <c r="E677" s="108"/>
      <c r="F677" s="108"/>
      <c r="G677" s="187"/>
      <c r="H677" s="108"/>
      <c r="I677" s="108"/>
      <c r="J677" s="108"/>
      <c r="K677" s="108"/>
      <c r="L677" s="108"/>
      <c r="M677" s="108"/>
      <c r="N677" s="108"/>
      <c r="O677" s="189"/>
      <c r="Q677" s="185"/>
    </row>
    <row r="678" spans="1:17" x14ac:dyDescent="0.25">
      <c r="A678" s="105"/>
      <c r="C678" s="108"/>
      <c r="D678" s="108"/>
      <c r="E678" s="108"/>
      <c r="F678" s="108"/>
      <c r="G678" s="187"/>
      <c r="H678" s="108"/>
      <c r="I678" s="108"/>
      <c r="J678" s="108"/>
      <c r="K678" s="108"/>
      <c r="L678" s="108"/>
      <c r="M678" s="108"/>
      <c r="N678" s="108"/>
      <c r="O678" s="189"/>
      <c r="Q678" s="185"/>
    </row>
    <row r="679" spans="1:17" x14ac:dyDescent="0.25">
      <c r="A679" s="105"/>
      <c r="C679" s="108"/>
      <c r="D679" s="108"/>
      <c r="E679" s="108"/>
      <c r="F679" s="108"/>
      <c r="G679" s="187"/>
      <c r="H679" s="108"/>
      <c r="I679" s="108"/>
      <c r="J679" s="108"/>
      <c r="K679" s="108"/>
      <c r="L679" s="108"/>
      <c r="M679" s="108"/>
      <c r="N679" s="108"/>
      <c r="O679" s="189"/>
      <c r="Q679" s="185"/>
    </row>
    <row r="680" spans="1:17" x14ac:dyDescent="0.25">
      <c r="A680" s="105"/>
      <c r="C680" s="108"/>
      <c r="D680" s="108"/>
      <c r="E680" s="108"/>
      <c r="F680" s="108"/>
      <c r="G680" s="187"/>
      <c r="H680" s="108"/>
      <c r="I680" s="108"/>
      <c r="J680" s="108"/>
      <c r="K680" s="108"/>
      <c r="L680" s="108"/>
      <c r="M680" s="108"/>
      <c r="N680" s="108"/>
      <c r="O680" s="189"/>
      <c r="Q680" s="185"/>
    </row>
    <row r="681" spans="1:17" x14ac:dyDescent="0.25">
      <c r="A681" s="105"/>
      <c r="C681" s="108"/>
      <c r="D681" s="108"/>
      <c r="E681" s="108"/>
      <c r="F681" s="108"/>
      <c r="G681" s="187"/>
      <c r="H681" s="108"/>
      <c r="I681" s="108"/>
      <c r="J681" s="108"/>
      <c r="K681" s="108"/>
      <c r="L681" s="108"/>
      <c r="M681" s="108"/>
      <c r="N681" s="108"/>
      <c r="O681" s="189"/>
      <c r="Q681" s="185"/>
    </row>
    <row r="682" spans="1:17" x14ac:dyDescent="0.25">
      <c r="A682" s="105"/>
      <c r="C682" s="108"/>
      <c r="D682" s="108"/>
      <c r="E682" s="108"/>
      <c r="F682" s="108"/>
      <c r="G682" s="187"/>
      <c r="H682" s="108"/>
      <c r="I682" s="108"/>
      <c r="J682" s="108"/>
      <c r="K682" s="108"/>
      <c r="L682" s="108"/>
      <c r="M682" s="108"/>
      <c r="N682" s="108"/>
      <c r="O682" s="189"/>
      <c r="Q682" s="185"/>
    </row>
    <row r="683" spans="1:17" x14ac:dyDescent="0.25">
      <c r="A683" s="105"/>
      <c r="C683" s="108"/>
      <c r="D683" s="108"/>
      <c r="E683" s="108"/>
      <c r="F683" s="108"/>
      <c r="G683" s="187"/>
      <c r="H683" s="108"/>
      <c r="I683" s="108"/>
      <c r="J683" s="108"/>
      <c r="K683" s="108"/>
      <c r="L683" s="108"/>
      <c r="M683" s="108"/>
      <c r="N683" s="108"/>
      <c r="O683" s="189"/>
      <c r="Q683" s="185"/>
    </row>
    <row r="684" spans="1:17" x14ac:dyDescent="0.25">
      <c r="A684" s="105"/>
      <c r="C684" s="108"/>
      <c r="D684" s="108"/>
      <c r="E684" s="108"/>
      <c r="F684" s="108"/>
      <c r="G684" s="187"/>
      <c r="H684" s="108"/>
      <c r="I684" s="108"/>
      <c r="J684" s="108"/>
      <c r="K684" s="108"/>
      <c r="L684" s="108"/>
      <c r="M684" s="108"/>
      <c r="N684" s="108"/>
      <c r="O684" s="189"/>
      <c r="Q684" s="185"/>
    </row>
    <row r="685" spans="1:17" x14ac:dyDescent="0.25">
      <c r="A685" s="105"/>
      <c r="C685" s="108"/>
      <c r="D685" s="108"/>
      <c r="E685" s="108"/>
      <c r="F685" s="108"/>
      <c r="G685" s="187"/>
      <c r="H685" s="108"/>
      <c r="I685" s="108"/>
      <c r="J685" s="108"/>
      <c r="K685" s="108"/>
      <c r="L685" s="108"/>
      <c r="M685" s="108"/>
      <c r="N685" s="108"/>
      <c r="O685" s="189"/>
      <c r="Q685" s="185"/>
    </row>
    <row r="686" spans="1:17" x14ac:dyDescent="0.25">
      <c r="A686" s="105"/>
      <c r="C686" s="108"/>
      <c r="D686" s="108"/>
      <c r="E686" s="108"/>
      <c r="F686" s="108"/>
      <c r="G686" s="187"/>
      <c r="H686" s="108"/>
      <c r="I686" s="108"/>
      <c r="J686" s="108"/>
      <c r="K686" s="108"/>
      <c r="L686" s="108"/>
      <c r="M686" s="108"/>
      <c r="N686" s="108"/>
      <c r="O686" s="189"/>
      <c r="Q686" s="185"/>
    </row>
    <row r="687" spans="1:17" x14ac:dyDescent="0.25">
      <c r="A687" s="105"/>
      <c r="C687" s="108"/>
      <c r="D687" s="108"/>
      <c r="E687" s="108"/>
      <c r="F687" s="108"/>
      <c r="G687" s="187"/>
      <c r="H687" s="108"/>
      <c r="I687" s="108"/>
      <c r="J687" s="108"/>
      <c r="K687" s="108"/>
      <c r="L687" s="108"/>
      <c r="M687" s="108"/>
      <c r="N687" s="108"/>
      <c r="O687" s="189"/>
      <c r="Q687" s="185"/>
    </row>
    <row r="688" spans="1:17" x14ac:dyDescent="0.25">
      <c r="A688" s="105"/>
      <c r="C688" s="108"/>
      <c r="D688" s="108"/>
      <c r="E688" s="108"/>
      <c r="F688" s="108"/>
      <c r="G688" s="187"/>
      <c r="H688" s="108"/>
      <c r="I688" s="108"/>
      <c r="J688" s="108"/>
      <c r="K688" s="108"/>
      <c r="L688" s="108"/>
      <c r="M688" s="108"/>
      <c r="N688" s="108"/>
      <c r="O688" s="189"/>
      <c r="Q688" s="185"/>
    </row>
    <row r="689" spans="1:17" x14ac:dyDescent="0.25">
      <c r="A689" s="105"/>
      <c r="C689" s="108"/>
      <c r="D689" s="108"/>
      <c r="E689" s="108"/>
      <c r="F689" s="108"/>
      <c r="G689" s="187"/>
      <c r="H689" s="108"/>
      <c r="I689" s="108"/>
      <c r="J689" s="108"/>
      <c r="K689" s="108"/>
      <c r="L689" s="108"/>
      <c r="M689" s="108"/>
      <c r="N689" s="108"/>
      <c r="O689" s="189"/>
      <c r="Q689" s="185"/>
    </row>
    <row r="690" spans="1:17" x14ac:dyDescent="0.25">
      <c r="A690" s="105"/>
      <c r="C690" s="108"/>
      <c r="D690" s="108"/>
      <c r="E690" s="108"/>
      <c r="F690" s="108"/>
      <c r="G690" s="187"/>
      <c r="H690" s="108"/>
      <c r="I690" s="108"/>
      <c r="J690" s="108"/>
      <c r="K690" s="108"/>
      <c r="L690" s="108"/>
      <c r="M690" s="108"/>
      <c r="N690" s="108"/>
      <c r="O690" s="189"/>
      <c r="Q690" s="185"/>
    </row>
    <row r="691" spans="1:17" x14ac:dyDescent="0.25">
      <c r="A691" s="105"/>
      <c r="C691" s="108"/>
      <c r="D691" s="108"/>
      <c r="E691" s="108"/>
      <c r="F691" s="108"/>
      <c r="G691" s="187"/>
      <c r="H691" s="108"/>
      <c r="I691" s="108"/>
      <c r="J691" s="108"/>
      <c r="K691" s="108"/>
      <c r="L691" s="108"/>
      <c r="M691" s="108"/>
      <c r="N691" s="108"/>
      <c r="O691" s="189"/>
      <c r="Q691" s="185"/>
    </row>
    <row r="692" spans="1:17" x14ac:dyDescent="0.25">
      <c r="A692" s="105"/>
      <c r="C692" s="108"/>
      <c r="D692" s="108"/>
      <c r="E692" s="108"/>
      <c r="F692" s="108"/>
      <c r="G692" s="187"/>
      <c r="H692" s="108"/>
      <c r="I692" s="108"/>
      <c r="J692" s="108"/>
      <c r="K692" s="108"/>
      <c r="L692" s="108"/>
      <c r="M692" s="108"/>
      <c r="N692" s="108"/>
      <c r="O692" s="189"/>
      <c r="Q692" s="185"/>
    </row>
    <row r="693" spans="1:17" x14ac:dyDescent="0.25">
      <c r="A693" s="105"/>
      <c r="C693" s="108"/>
      <c r="D693" s="108"/>
      <c r="E693" s="108"/>
      <c r="F693" s="108"/>
      <c r="G693" s="187"/>
      <c r="H693" s="108"/>
      <c r="I693" s="108"/>
      <c r="J693" s="108"/>
      <c r="K693" s="108"/>
      <c r="L693" s="108"/>
      <c r="M693" s="108"/>
      <c r="N693" s="108"/>
      <c r="O693" s="189"/>
      <c r="Q693" s="185"/>
    </row>
    <row r="694" spans="1:17" x14ac:dyDescent="0.25">
      <c r="A694" s="105"/>
      <c r="C694" s="108"/>
      <c r="D694" s="108"/>
      <c r="E694" s="108"/>
      <c r="F694" s="108"/>
      <c r="G694" s="187"/>
      <c r="H694" s="108"/>
      <c r="I694" s="108"/>
      <c r="J694" s="108"/>
      <c r="K694" s="108"/>
      <c r="L694" s="108"/>
      <c r="M694" s="108"/>
      <c r="N694" s="108"/>
      <c r="O694" s="189"/>
      <c r="Q694" s="185"/>
    </row>
    <row r="695" spans="1:17" x14ac:dyDescent="0.25">
      <c r="A695" s="105"/>
      <c r="C695" s="108"/>
      <c r="D695" s="108"/>
      <c r="E695" s="108"/>
      <c r="F695" s="108"/>
      <c r="G695" s="187"/>
      <c r="H695" s="108"/>
      <c r="I695" s="108"/>
      <c r="J695" s="108"/>
      <c r="K695" s="108"/>
      <c r="L695" s="108"/>
      <c r="M695" s="108"/>
      <c r="N695" s="108"/>
      <c r="O695" s="189"/>
      <c r="Q695" s="185"/>
    </row>
    <row r="696" spans="1:17" x14ac:dyDescent="0.25">
      <c r="A696" s="105"/>
      <c r="C696" s="108"/>
      <c r="D696" s="108"/>
      <c r="E696" s="108"/>
      <c r="F696" s="108"/>
      <c r="G696" s="187"/>
      <c r="H696" s="108"/>
      <c r="I696" s="108"/>
      <c r="J696" s="108"/>
      <c r="K696" s="108"/>
      <c r="L696" s="108"/>
      <c r="M696" s="108"/>
      <c r="N696" s="108"/>
      <c r="O696" s="189"/>
      <c r="Q696" s="185"/>
    </row>
    <row r="697" spans="1:17" x14ac:dyDescent="0.25">
      <c r="A697" s="105"/>
      <c r="C697" s="108"/>
      <c r="D697" s="108"/>
      <c r="E697" s="108"/>
      <c r="F697" s="108"/>
      <c r="G697" s="187"/>
      <c r="H697" s="108"/>
      <c r="I697" s="108"/>
      <c r="J697" s="108"/>
      <c r="K697" s="108"/>
      <c r="L697" s="108"/>
      <c r="M697" s="108"/>
      <c r="N697" s="108"/>
      <c r="O697" s="189"/>
      <c r="Q697" s="185"/>
    </row>
    <row r="698" spans="1:17" x14ac:dyDescent="0.25">
      <c r="A698" s="105"/>
      <c r="C698" s="108"/>
      <c r="D698" s="108"/>
      <c r="E698" s="108"/>
      <c r="F698" s="108"/>
      <c r="G698" s="187"/>
      <c r="H698" s="108"/>
      <c r="I698" s="108"/>
      <c r="J698" s="108"/>
      <c r="K698" s="108"/>
      <c r="L698" s="108"/>
      <c r="M698" s="108"/>
      <c r="N698" s="108"/>
      <c r="O698" s="189"/>
      <c r="Q698" s="185"/>
    </row>
    <row r="699" spans="1:17" x14ac:dyDescent="0.25">
      <c r="A699" s="105"/>
      <c r="C699" s="108"/>
      <c r="D699" s="108"/>
      <c r="E699" s="108"/>
      <c r="F699" s="108"/>
      <c r="G699" s="187"/>
      <c r="H699" s="108"/>
      <c r="I699" s="108"/>
      <c r="J699" s="108"/>
      <c r="K699" s="108"/>
      <c r="L699" s="108"/>
      <c r="M699" s="108"/>
      <c r="N699" s="108"/>
      <c r="O699" s="189"/>
      <c r="Q699" s="185"/>
    </row>
    <row r="700" spans="1:17" x14ac:dyDescent="0.25">
      <c r="A700" s="105"/>
      <c r="C700" s="108"/>
      <c r="D700" s="108"/>
      <c r="E700" s="108"/>
      <c r="F700" s="108"/>
      <c r="G700" s="187"/>
      <c r="H700" s="108"/>
      <c r="I700" s="108"/>
      <c r="J700" s="108"/>
      <c r="K700" s="108"/>
      <c r="L700" s="108"/>
      <c r="M700" s="108"/>
      <c r="N700" s="108"/>
      <c r="O700" s="189"/>
      <c r="Q700" s="185"/>
    </row>
    <row r="701" spans="1:17" x14ac:dyDescent="0.25">
      <c r="A701" s="105"/>
      <c r="C701" s="108"/>
      <c r="D701" s="108"/>
      <c r="E701" s="108"/>
      <c r="F701" s="108"/>
      <c r="G701" s="187"/>
      <c r="H701" s="108"/>
      <c r="I701" s="108"/>
      <c r="J701" s="108"/>
      <c r="K701" s="108"/>
      <c r="L701" s="108"/>
      <c r="M701" s="108"/>
      <c r="N701" s="108"/>
      <c r="O701" s="189"/>
      <c r="Q701" s="185"/>
    </row>
    <row r="702" spans="1:17" x14ac:dyDescent="0.25">
      <c r="A702" s="105"/>
      <c r="C702" s="108"/>
      <c r="D702" s="108"/>
      <c r="E702" s="108"/>
      <c r="F702" s="108"/>
      <c r="G702" s="187"/>
      <c r="H702" s="108"/>
      <c r="I702" s="108"/>
      <c r="J702" s="108"/>
      <c r="K702" s="108"/>
      <c r="L702" s="108"/>
      <c r="M702" s="108"/>
      <c r="N702" s="108"/>
      <c r="O702" s="189"/>
      <c r="Q702" s="185"/>
    </row>
    <row r="703" spans="1:17" x14ac:dyDescent="0.25">
      <c r="A703" s="105"/>
      <c r="C703" s="108"/>
      <c r="D703" s="108"/>
      <c r="E703" s="108"/>
      <c r="F703" s="108"/>
      <c r="G703" s="187"/>
      <c r="H703" s="108"/>
      <c r="I703" s="108"/>
      <c r="J703" s="108"/>
      <c r="K703" s="108"/>
      <c r="L703" s="108"/>
      <c r="M703" s="108"/>
      <c r="N703" s="108"/>
      <c r="O703" s="189"/>
      <c r="Q703" s="185"/>
    </row>
    <row r="704" spans="1:17" x14ac:dyDescent="0.25">
      <c r="A704" s="105"/>
      <c r="C704" s="108"/>
      <c r="D704" s="108"/>
      <c r="E704" s="108"/>
      <c r="F704" s="108"/>
      <c r="G704" s="187"/>
      <c r="H704" s="108"/>
      <c r="I704" s="108"/>
      <c r="J704" s="108"/>
      <c r="K704" s="108"/>
      <c r="L704" s="108"/>
      <c r="M704" s="108"/>
      <c r="N704" s="108"/>
      <c r="O704" s="189"/>
      <c r="Q704" s="185"/>
    </row>
    <row r="705" spans="1:17" x14ac:dyDescent="0.25">
      <c r="A705" s="105"/>
      <c r="C705" s="108"/>
      <c r="D705" s="108"/>
      <c r="E705" s="108"/>
      <c r="F705" s="108"/>
      <c r="G705" s="187"/>
      <c r="H705" s="108"/>
      <c r="I705" s="108"/>
      <c r="J705" s="108"/>
      <c r="K705" s="108"/>
      <c r="L705" s="108"/>
      <c r="M705" s="108"/>
      <c r="N705" s="108"/>
      <c r="O705" s="189"/>
      <c r="Q705" s="185"/>
    </row>
    <row r="706" spans="1:17" x14ac:dyDescent="0.25">
      <c r="A706" s="105"/>
      <c r="C706" s="108"/>
      <c r="D706" s="108"/>
      <c r="E706" s="108"/>
      <c r="F706" s="108"/>
      <c r="G706" s="187"/>
      <c r="H706" s="108"/>
      <c r="I706" s="108"/>
      <c r="J706" s="108"/>
      <c r="K706" s="108"/>
      <c r="L706" s="108"/>
      <c r="M706" s="108"/>
      <c r="N706" s="108"/>
      <c r="O706" s="189"/>
      <c r="Q706" s="185"/>
    </row>
    <row r="707" spans="1:17" x14ac:dyDescent="0.25">
      <c r="A707" s="105"/>
      <c r="C707" s="108"/>
      <c r="D707" s="108"/>
      <c r="E707" s="108"/>
      <c r="F707" s="108"/>
      <c r="G707" s="187"/>
      <c r="H707" s="108"/>
      <c r="I707" s="108"/>
      <c r="J707" s="108"/>
      <c r="K707" s="108"/>
      <c r="L707" s="108"/>
      <c r="M707" s="108"/>
      <c r="N707" s="108"/>
      <c r="O707" s="189"/>
      <c r="Q707" s="185"/>
    </row>
    <row r="708" spans="1:17" x14ac:dyDescent="0.25">
      <c r="A708" s="105"/>
      <c r="C708" s="108"/>
      <c r="D708" s="108"/>
      <c r="E708" s="108"/>
      <c r="F708" s="108"/>
      <c r="G708" s="187"/>
      <c r="H708" s="108"/>
      <c r="I708" s="108"/>
      <c r="J708" s="108"/>
      <c r="K708" s="108"/>
      <c r="L708" s="108"/>
      <c r="M708" s="108"/>
      <c r="N708" s="108"/>
      <c r="O708" s="189"/>
      <c r="Q708" s="185"/>
    </row>
    <row r="709" spans="1:17" x14ac:dyDescent="0.25">
      <c r="A709" s="105"/>
      <c r="C709" s="108"/>
      <c r="D709" s="108"/>
      <c r="E709" s="108"/>
      <c r="F709" s="108"/>
      <c r="G709" s="187"/>
      <c r="H709" s="108"/>
      <c r="I709" s="108"/>
      <c r="J709" s="108"/>
      <c r="K709" s="108"/>
      <c r="L709" s="108"/>
      <c r="M709" s="108"/>
      <c r="N709" s="108"/>
      <c r="O709" s="189"/>
      <c r="Q709" s="185"/>
    </row>
    <row r="710" spans="1:17" x14ac:dyDescent="0.25">
      <c r="A710" s="105"/>
      <c r="C710" s="108"/>
      <c r="D710" s="108"/>
      <c r="E710" s="108"/>
      <c r="F710" s="108"/>
      <c r="G710" s="187"/>
      <c r="H710" s="108"/>
      <c r="I710" s="108"/>
      <c r="J710" s="108"/>
      <c r="K710" s="108"/>
      <c r="L710" s="108"/>
      <c r="M710" s="108"/>
      <c r="N710" s="108"/>
      <c r="O710" s="189"/>
      <c r="Q710" s="185"/>
    </row>
    <row r="711" spans="1:17" x14ac:dyDescent="0.25">
      <c r="A711" s="105"/>
      <c r="C711" s="108"/>
      <c r="D711" s="108"/>
      <c r="E711" s="108"/>
      <c r="F711" s="108"/>
      <c r="G711" s="187"/>
      <c r="H711" s="108"/>
      <c r="I711" s="108"/>
      <c r="J711" s="108"/>
      <c r="K711" s="108"/>
      <c r="L711" s="108"/>
      <c r="M711" s="108"/>
      <c r="N711" s="108"/>
      <c r="O711" s="189"/>
      <c r="Q711" s="185"/>
    </row>
    <row r="712" spans="1:17" x14ac:dyDescent="0.25">
      <c r="A712" s="105"/>
      <c r="C712" s="108"/>
      <c r="D712" s="108"/>
      <c r="E712" s="108"/>
      <c r="F712" s="108"/>
      <c r="G712" s="187"/>
      <c r="H712" s="108"/>
      <c r="I712" s="108"/>
      <c r="J712" s="108"/>
      <c r="K712" s="108"/>
      <c r="L712" s="108"/>
      <c r="M712" s="108"/>
      <c r="N712" s="108"/>
      <c r="O712" s="189"/>
      <c r="Q712" s="185"/>
    </row>
    <row r="713" spans="1:17" x14ac:dyDescent="0.25">
      <c r="A713" s="105"/>
      <c r="C713" s="108"/>
      <c r="D713" s="108"/>
      <c r="E713" s="108"/>
      <c r="F713" s="108"/>
      <c r="G713" s="187"/>
      <c r="H713" s="108"/>
      <c r="I713" s="108"/>
      <c r="J713" s="108"/>
      <c r="K713" s="108"/>
      <c r="L713" s="108"/>
      <c r="M713" s="108"/>
      <c r="N713" s="108"/>
      <c r="O713" s="189"/>
      <c r="Q713" s="185"/>
    </row>
    <row r="714" spans="1:17" x14ac:dyDescent="0.25">
      <c r="A714" s="105"/>
      <c r="C714" s="108"/>
      <c r="D714" s="108"/>
      <c r="E714" s="108"/>
      <c r="F714" s="108"/>
      <c r="G714" s="187"/>
      <c r="H714" s="108"/>
      <c r="I714" s="108"/>
      <c r="J714" s="108"/>
      <c r="K714" s="108"/>
      <c r="L714" s="108"/>
      <c r="M714" s="108"/>
      <c r="N714" s="108"/>
      <c r="O714" s="189"/>
      <c r="Q714" s="185"/>
    </row>
    <row r="715" spans="1:17" x14ac:dyDescent="0.25">
      <c r="A715" s="105"/>
      <c r="C715" s="108"/>
      <c r="D715" s="108"/>
      <c r="E715" s="108"/>
      <c r="F715" s="108"/>
      <c r="G715" s="187"/>
      <c r="H715" s="108"/>
      <c r="I715" s="108"/>
      <c r="J715" s="108"/>
      <c r="K715" s="108"/>
      <c r="L715" s="108"/>
      <c r="M715" s="108"/>
      <c r="N715" s="108"/>
      <c r="O715" s="189"/>
      <c r="Q715" s="185"/>
    </row>
    <row r="716" spans="1:17" x14ac:dyDescent="0.25">
      <c r="A716" s="105"/>
      <c r="C716" s="108"/>
      <c r="D716" s="108"/>
      <c r="E716" s="108"/>
      <c r="F716" s="108"/>
      <c r="G716" s="187"/>
      <c r="H716" s="108"/>
      <c r="I716" s="108"/>
      <c r="J716" s="108"/>
      <c r="K716" s="108"/>
      <c r="L716" s="108"/>
      <c r="M716" s="108"/>
      <c r="N716" s="108"/>
      <c r="O716" s="189"/>
      <c r="Q716" s="185"/>
    </row>
    <row r="717" spans="1:17" x14ac:dyDescent="0.25">
      <c r="A717" s="105"/>
      <c r="C717" s="108"/>
      <c r="D717" s="108"/>
      <c r="E717" s="108"/>
      <c r="F717" s="108"/>
      <c r="G717" s="187"/>
      <c r="H717" s="108"/>
      <c r="I717" s="108"/>
      <c r="J717" s="108"/>
      <c r="K717" s="108"/>
      <c r="L717" s="108"/>
      <c r="M717" s="108"/>
      <c r="N717" s="108"/>
      <c r="O717" s="189"/>
      <c r="Q717" s="185"/>
    </row>
    <row r="718" spans="1:17" x14ac:dyDescent="0.25">
      <c r="A718" s="105"/>
      <c r="C718" s="108"/>
      <c r="D718" s="108"/>
      <c r="E718" s="108"/>
      <c r="F718" s="108"/>
      <c r="G718" s="187"/>
      <c r="H718" s="108"/>
      <c r="I718" s="108"/>
      <c r="J718" s="108"/>
      <c r="K718" s="108"/>
      <c r="L718" s="108"/>
      <c r="M718" s="108"/>
      <c r="N718" s="108"/>
      <c r="O718" s="189"/>
      <c r="Q718" s="185"/>
    </row>
    <row r="719" spans="1:17" x14ac:dyDescent="0.25">
      <c r="A719" s="105"/>
      <c r="C719" s="108"/>
      <c r="D719" s="108"/>
      <c r="E719" s="108"/>
      <c r="F719" s="108"/>
      <c r="G719" s="187"/>
      <c r="H719" s="108"/>
      <c r="I719" s="108"/>
      <c r="J719" s="108"/>
      <c r="K719" s="108"/>
      <c r="L719" s="108"/>
      <c r="M719" s="108"/>
      <c r="N719" s="108"/>
      <c r="O719" s="189"/>
      <c r="Q719" s="185"/>
    </row>
    <row r="720" spans="1:17" x14ac:dyDescent="0.25">
      <c r="A720" s="105"/>
      <c r="C720" s="108"/>
      <c r="D720" s="108"/>
      <c r="E720" s="108"/>
      <c r="F720" s="108"/>
      <c r="G720" s="187"/>
      <c r="H720" s="108"/>
      <c r="I720" s="108"/>
      <c r="J720" s="108"/>
      <c r="K720" s="108"/>
      <c r="L720" s="108"/>
      <c r="M720" s="108"/>
      <c r="N720" s="108"/>
      <c r="O720" s="189"/>
      <c r="Q720" s="185"/>
    </row>
    <row r="721" spans="1:17" x14ac:dyDescent="0.25">
      <c r="A721" s="105"/>
      <c r="C721" s="108"/>
      <c r="D721" s="108"/>
      <c r="E721" s="108"/>
      <c r="F721" s="108"/>
      <c r="G721" s="187"/>
      <c r="H721" s="108"/>
      <c r="I721" s="108"/>
      <c r="J721" s="108"/>
      <c r="K721" s="108"/>
      <c r="L721" s="108"/>
      <c r="M721" s="108"/>
      <c r="N721" s="108"/>
      <c r="O721" s="189"/>
      <c r="Q721" s="185"/>
    </row>
    <row r="722" spans="1:17" x14ac:dyDescent="0.25">
      <c r="A722" s="105"/>
      <c r="C722" s="108"/>
      <c r="D722" s="108"/>
      <c r="E722" s="108"/>
      <c r="F722" s="108"/>
      <c r="G722" s="187"/>
      <c r="H722" s="108"/>
      <c r="I722" s="108"/>
      <c r="J722" s="108"/>
      <c r="K722" s="108"/>
      <c r="L722" s="108"/>
      <c r="M722" s="108"/>
      <c r="N722" s="108"/>
      <c r="O722" s="189"/>
      <c r="Q722" s="185"/>
    </row>
    <row r="723" spans="1:17" x14ac:dyDescent="0.25">
      <c r="A723" s="105"/>
      <c r="C723" s="108"/>
      <c r="D723" s="108"/>
      <c r="E723" s="108"/>
      <c r="F723" s="108"/>
      <c r="G723" s="187"/>
      <c r="H723" s="108"/>
      <c r="I723" s="108"/>
      <c r="J723" s="108"/>
      <c r="K723" s="108"/>
      <c r="L723" s="108"/>
      <c r="M723" s="108"/>
      <c r="N723" s="108"/>
      <c r="O723" s="189"/>
      <c r="Q723" s="185"/>
    </row>
    <row r="724" spans="1:17" x14ac:dyDescent="0.25">
      <c r="A724" s="105"/>
      <c r="C724" s="108"/>
      <c r="D724" s="108"/>
      <c r="E724" s="108"/>
      <c r="F724" s="108"/>
      <c r="G724" s="187"/>
      <c r="H724" s="108"/>
      <c r="I724" s="108"/>
      <c r="J724" s="108"/>
      <c r="K724" s="108"/>
      <c r="L724" s="108"/>
      <c r="M724" s="108"/>
      <c r="N724" s="108"/>
      <c r="O724" s="189"/>
      <c r="Q724" s="185"/>
    </row>
    <row r="725" spans="1:17" x14ac:dyDescent="0.25">
      <c r="A725" s="105"/>
      <c r="C725" s="108"/>
      <c r="D725" s="108"/>
      <c r="E725" s="108"/>
      <c r="F725" s="108"/>
      <c r="G725" s="187"/>
      <c r="H725" s="108"/>
      <c r="I725" s="108"/>
      <c r="J725" s="108"/>
      <c r="K725" s="108"/>
      <c r="L725" s="108"/>
      <c r="M725" s="108"/>
      <c r="N725" s="108"/>
      <c r="O725" s="189"/>
      <c r="Q725" s="185"/>
    </row>
    <row r="726" spans="1:17" x14ac:dyDescent="0.25">
      <c r="A726" s="105"/>
      <c r="C726" s="108"/>
      <c r="D726" s="108"/>
      <c r="E726" s="108"/>
      <c r="F726" s="108"/>
      <c r="G726" s="187"/>
      <c r="H726" s="108"/>
      <c r="I726" s="108"/>
      <c r="J726" s="108"/>
      <c r="K726" s="108"/>
      <c r="L726" s="108"/>
      <c r="M726" s="108"/>
      <c r="N726" s="108"/>
      <c r="O726" s="189"/>
      <c r="Q726" s="185"/>
    </row>
    <row r="727" spans="1:17" x14ac:dyDescent="0.25">
      <c r="A727" s="105"/>
      <c r="C727" s="108"/>
      <c r="D727" s="108"/>
      <c r="E727" s="108"/>
      <c r="F727" s="108"/>
      <c r="G727" s="187"/>
      <c r="H727" s="108"/>
      <c r="I727" s="108"/>
      <c r="J727" s="108"/>
      <c r="K727" s="108"/>
      <c r="L727" s="108"/>
      <c r="M727" s="108"/>
      <c r="N727" s="108"/>
      <c r="O727" s="189"/>
      <c r="Q727" s="185"/>
    </row>
    <row r="728" spans="1:17" x14ac:dyDescent="0.25">
      <c r="A728" s="105"/>
      <c r="C728" s="108"/>
      <c r="D728" s="108"/>
      <c r="E728" s="108"/>
      <c r="F728" s="108"/>
      <c r="G728" s="187"/>
      <c r="H728" s="108"/>
      <c r="I728" s="108"/>
      <c r="J728" s="108"/>
      <c r="K728" s="108"/>
      <c r="L728" s="108"/>
      <c r="M728" s="108"/>
      <c r="N728" s="108"/>
      <c r="O728" s="189"/>
      <c r="Q728" s="185"/>
    </row>
    <row r="729" spans="1:17" x14ac:dyDescent="0.25">
      <c r="A729" s="105"/>
      <c r="C729" s="108"/>
      <c r="D729" s="108"/>
      <c r="E729" s="108"/>
      <c r="F729" s="108"/>
      <c r="G729" s="187"/>
      <c r="H729" s="108"/>
      <c r="I729" s="108"/>
      <c r="J729" s="108"/>
      <c r="K729" s="108"/>
      <c r="L729" s="108"/>
      <c r="M729" s="108"/>
      <c r="N729" s="108"/>
      <c r="O729" s="189"/>
      <c r="Q729" s="185"/>
    </row>
    <row r="730" spans="1:17" x14ac:dyDescent="0.25">
      <c r="A730" s="105"/>
      <c r="C730" s="108"/>
      <c r="D730" s="108"/>
      <c r="E730" s="108"/>
      <c r="F730" s="108"/>
      <c r="G730" s="187"/>
      <c r="H730" s="108"/>
      <c r="I730" s="108"/>
      <c r="J730" s="108"/>
      <c r="K730" s="108"/>
      <c r="L730" s="108"/>
      <c r="M730" s="108"/>
      <c r="N730" s="108"/>
      <c r="O730" s="189"/>
      <c r="Q730" s="185"/>
    </row>
    <row r="731" spans="1:17" x14ac:dyDescent="0.25">
      <c r="A731" s="105"/>
      <c r="C731" s="108"/>
      <c r="D731" s="108"/>
      <c r="E731" s="108"/>
      <c r="F731" s="108"/>
      <c r="G731" s="187"/>
      <c r="H731" s="108"/>
      <c r="I731" s="108"/>
      <c r="J731" s="108"/>
      <c r="K731" s="108"/>
      <c r="L731" s="108"/>
      <c r="M731" s="108"/>
      <c r="N731" s="108"/>
      <c r="O731" s="189"/>
      <c r="Q731" s="185"/>
    </row>
    <row r="732" spans="1:17" x14ac:dyDescent="0.25">
      <c r="A732" s="105"/>
      <c r="C732" s="108"/>
      <c r="D732" s="108"/>
      <c r="E732" s="108"/>
      <c r="F732" s="108"/>
      <c r="G732" s="187"/>
      <c r="H732" s="108"/>
      <c r="I732" s="108"/>
      <c r="J732" s="108"/>
      <c r="K732" s="108"/>
      <c r="L732" s="108"/>
      <c r="M732" s="108"/>
      <c r="N732" s="108"/>
      <c r="O732" s="189"/>
      <c r="Q732" s="185"/>
    </row>
    <row r="733" spans="1:17" x14ac:dyDescent="0.25">
      <c r="A733" s="105"/>
      <c r="C733" s="108"/>
      <c r="D733" s="108"/>
      <c r="E733" s="108"/>
      <c r="F733" s="108"/>
      <c r="G733" s="187"/>
      <c r="H733" s="108"/>
      <c r="I733" s="108"/>
      <c r="J733" s="108"/>
      <c r="K733" s="108"/>
      <c r="L733" s="108"/>
      <c r="M733" s="108"/>
      <c r="N733" s="108"/>
      <c r="O733" s="189"/>
      <c r="Q733" s="185"/>
    </row>
    <row r="734" spans="1:17" x14ac:dyDescent="0.25">
      <c r="A734" s="105"/>
      <c r="C734" s="108"/>
      <c r="D734" s="108"/>
      <c r="E734" s="108"/>
      <c r="F734" s="108"/>
      <c r="G734" s="187"/>
      <c r="H734" s="108"/>
      <c r="I734" s="108"/>
      <c r="J734" s="108"/>
      <c r="K734" s="108"/>
      <c r="L734" s="108"/>
      <c r="M734" s="108"/>
      <c r="N734" s="108"/>
      <c r="O734" s="189"/>
      <c r="Q734" s="185"/>
    </row>
    <row r="735" spans="1:17" x14ac:dyDescent="0.25">
      <c r="A735" s="105"/>
      <c r="C735" s="108"/>
      <c r="D735" s="108"/>
      <c r="E735" s="108"/>
      <c r="F735" s="108"/>
      <c r="G735" s="187"/>
      <c r="H735" s="108"/>
      <c r="I735" s="108"/>
      <c r="J735" s="108"/>
      <c r="K735" s="108"/>
      <c r="L735" s="108"/>
      <c r="M735" s="108"/>
      <c r="N735" s="108"/>
      <c r="O735" s="189"/>
      <c r="Q735" s="185"/>
    </row>
    <row r="736" spans="1:17" x14ac:dyDescent="0.25">
      <c r="A736" s="105"/>
      <c r="C736" s="108"/>
      <c r="D736" s="108"/>
      <c r="E736" s="108"/>
      <c r="F736" s="108"/>
      <c r="G736" s="187"/>
      <c r="H736" s="108"/>
      <c r="I736" s="108"/>
      <c r="J736" s="108"/>
      <c r="K736" s="108"/>
      <c r="L736" s="108"/>
      <c r="M736" s="108"/>
      <c r="N736" s="108"/>
      <c r="O736" s="189"/>
      <c r="Q736" s="185"/>
    </row>
    <row r="737" spans="1:17" x14ac:dyDescent="0.25">
      <c r="A737" s="105"/>
      <c r="C737" s="108"/>
      <c r="D737" s="108"/>
      <c r="E737" s="108"/>
      <c r="F737" s="108"/>
      <c r="G737" s="187"/>
      <c r="H737" s="108"/>
      <c r="I737" s="108"/>
      <c r="J737" s="108"/>
      <c r="K737" s="108"/>
      <c r="L737" s="108"/>
      <c r="M737" s="108"/>
      <c r="N737" s="108"/>
      <c r="O737" s="189"/>
      <c r="Q737" s="185"/>
    </row>
    <row r="738" spans="1:17" x14ac:dyDescent="0.25">
      <c r="A738" s="105"/>
      <c r="C738" s="108"/>
      <c r="D738" s="108"/>
      <c r="E738" s="108"/>
      <c r="F738" s="108"/>
      <c r="G738" s="187"/>
      <c r="H738" s="108"/>
      <c r="I738" s="108"/>
      <c r="J738" s="108"/>
      <c r="K738" s="108"/>
      <c r="L738" s="108"/>
      <c r="M738" s="108"/>
      <c r="N738" s="108"/>
      <c r="O738" s="189"/>
      <c r="Q738" s="185"/>
    </row>
    <row r="739" spans="1:17" x14ac:dyDescent="0.25">
      <c r="A739" s="105"/>
      <c r="C739" s="108"/>
      <c r="D739" s="108"/>
      <c r="E739" s="108"/>
      <c r="F739" s="108"/>
      <c r="G739" s="187"/>
      <c r="H739" s="108"/>
      <c r="I739" s="108"/>
      <c r="J739" s="108"/>
      <c r="K739" s="108"/>
      <c r="L739" s="108"/>
      <c r="M739" s="108"/>
      <c r="N739" s="108"/>
      <c r="O739" s="189"/>
      <c r="Q739" s="185"/>
    </row>
    <row r="740" spans="1:17" x14ac:dyDescent="0.25">
      <c r="A740" s="105"/>
      <c r="C740" s="108"/>
      <c r="D740" s="108"/>
      <c r="E740" s="108"/>
      <c r="F740" s="108"/>
      <c r="G740" s="187"/>
      <c r="H740" s="108"/>
      <c r="I740" s="108"/>
      <c r="J740" s="108"/>
      <c r="K740" s="108"/>
      <c r="L740" s="108"/>
      <c r="M740" s="108"/>
      <c r="N740" s="108"/>
      <c r="O740" s="189"/>
      <c r="Q740" s="185"/>
    </row>
    <row r="741" spans="1:17" x14ac:dyDescent="0.25">
      <c r="A741" s="105"/>
      <c r="C741" s="108"/>
      <c r="D741" s="108"/>
      <c r="E741" s="108"/>
      <c r="F741" s="108"/>
      <c r="G741" s="187"/>
      <c r="H741" s="108"/>
      <c r="I741" s="108"/>
      <c r="J741" s="108"/>
      <c r="K741" s="108"/>
      <c r="L741" s="108"/>
      <c r="M741" s="108"/>
      <c r="N741" s="108"/>
      <c r="O741" s="189"/>
      <c r="Q741" s="185"/>
    </row>
    <row r="742" spans="1:17" x14ac:dyDescent="0.25">
      <c r="A742" s="105"/>
      <c r="C742" s="108"/>
      <c r="D742" s="108"/>
      <c r="E742" s="108"/>
      <c r="F742" s="108"/>
      <c r="G742" s="187"/>
      <c r="H742" s="108"/>
      <c r="I742" s="108"/>
      <c r="J742" s="108"/>
      <c r="K742" s="108"/>
      <c r="L742" s="108"/>
      <c r="M742" s="108"/>
      <c r="N742" s="108"/>
      <c r="O742" s="189"/>
      <c r="Q742" s="185"/>
    </row>
    <row r="743" spans="1:17" x14ac:dyDescent="0.25">
      <c r="A743" s="105"/>
      <c r="C743" s="108"/>
      <c r="D743" s="108"/>
      <c r="E743" s="108"/>
      <c r="F743" s="108"/>
      <c r="G743" s="187"/>
      <c r="H743" s="108"/>
      <c r="I743" s="108"/>
      <c r="J743" s="108"/>
      <c r="K743" s="108"/>
      <c r="L743" s="108"/>
      <c r="M743" s="108"/>
      <c r="N743" s="108"/>
      <c r="O743" s="189"/>
      <c r="Q743" s="185"/>
    </row>
    <row r="744" spans="1:17" x14ac:dyDescent="0.25">
      <c r="A744" s="105"/>
      <c r="C744" s="108"/>
      <c r="D744" s="108"/>
      <c r="E744" s="108"/>
      <c r="F744" s="108"/>
      <c r="G744" s="187"/>
      <c r="H744" s="108"/>
      <c r="I744" s="108"/>
      <c r="J744" s="108"/>
      <c r="K744" s="108"/>
      <c r="L744" s="108"/>
      <c r="M744" s="108"/>
      <c r="N744" s="108"/>
      <c r="O744" s="189"/>
      <c r="Q744" s="185"/>
    </row>
    <row r="745" spans="1:17" x14ac:dyDescent="0.25">
      <c r="A745" s="105"/>
      <c r="C745" s="108"/>
      <c r="D745" s="108"/>
      <c r="E745" s="108"/>
      <c r="F745" s="108"/>
      <c r="G745" s="187"/>
      <c r="H745" s="108"/>
      <c r="I745" s="108"/>
      <c r="J745" s="108"/>
      <c r="K745" s="108"/>
      <c r="L745" s="108"/>
      <c r="M745" s="108"/>
      <c r="N745" s="108"/>
      <c r="O745" s="189"/>
      <c r="Q745" s="185"/>
    </row>
    <row r="746" spans="1:17" x14ac:dyDescent="0.25">
      <c r="A746" s="105"/>
      <c r="C746" s="108"/>
      <c r="D746" s="108"/>
      <c r="E746" s="108"/>
      <c r="F746" s="108"/>
      <c r="G746" s="187"/>
      <c r="H746" s="108"/>
      <c r="I746" s="108"/>
      <c r="J746" s="108"/>
      <c r="K746" s="108"/>
      <c r="L746" s="108"/>
      <c r="M746" s="108"/>
      <c r="N746" s="108"/>
      <c r="O746" s="189"/>
      <c r="Q746" s="185"/>
    </row>
    <row r="747" spans="1:17" x14ac:dyDescent="0.25">
      <c r="A747" s="105"/>
      <c r="C747" s="108"/>
      <c r="D747" s="108"/>
      <c r="E747" s="108"/>
      <c r="F747" s="108"/>
      <c r="G747" s="187"/>
      <c r="H747" s="108"/>
      <c r="I747" s="108"/>
      <c r="J747" s="108"/>
      <c r="K747" s="108"/>
      <c r="L747" s="108"/>
      <c r="M747" s="108"/>
      <c r="N747" s="108"/>
      <c r="O747" s="189"/>
      <c r="Q747" s="185"/>
    </row>
    <row r="748" spans="1:17" x14ac:dyDescent="0.25">
      <c r="A748" s="105"/>
      <c r="C748" s="108"/>
      <c r="D748" s="108"/>
      <c r="E748" s="108"/>
      <c r="F748" s="108"/>
      <c r="G748" s="187"/>
      <c r="H748" s="108"/>
      <c r="I748" s="108"/>
      <c r="J748" s="108"/>
      <c r="K748" s="108"/>
      <c r="L748" s="108"/>
      <c r="M748" s="108"/>
      <c r="N748" s="108"/>
      <c r="O748" s="189"/>
      <c r="Q748" s="185"/>
    </row>
    <row r="749" spans="1:17" x14ac:dyDescent="0.25">
      <c r="A749" s="105"/>
      <c r="C749" s="108"/>
      <c r="D749" s="108"/>
      <c r="E749" s="108"/>
      <c r="F749" s="108"/>
      <c r="G749" s="187"/>
      <c r="H749" s="108"/>
      <c r="I749" s="108"/>
      <c r="J749" s="108"/>
      <c r="K749" s="108"/>
      <c r="L749" s="108"/>
      <c r="M749" s="108"/>
      <c r="N749" s="108"/>
      <c r="O749" s="189"/>
      <c r="Q749" s="185"/>
    </row>
    <row r="750" spans="1:17" x14ac:dyDescent="0.25">
      <c r="A750" s="105"/>
      <c r="C750" s="108"/>
      <c r="D750" s="108"/>
      <c r="E750" s="108"/>
      <c r="F750" s="108"/>
      <c r="G750" s="187"/>
      <c r="H750" s="108"/>
      <c r="I750" s="108"/>
      <c r="J750" s="108"/>
      <c r="K750" s="108"/>
      <c r="L750" s="108"/>
      <c r="M750" s="108"/>
      <c r="N750" s="108"/>
      <c r="O750" s="189"/>
      <c r="Q750" s="185"/>
    </row>
    <row r="751" spans="1:17" x14ac:dyDescent="0.25">
      <c r="A751" s="105"/>
      <c r="C751" s="108"/>
      <c r="D751" s="108"/>
      <c r="E751" s="108"/>
      <c r="F751" s="108"/>
      <c r="G751" s="187"/>
      <c r="H751" s="108"/>
      <c r="I751" s="108"/>
      <c r="J751" s="108"/>
      <c r="K751" s="108"/>
      <c r="L751" s="108"/>
      <c r="M751" s="108"/>
      <c r="N751" s="108"/>
      <c r="O751" s="189"/>
      <c r="Q751" s="185"/>
    </row>
    <row r="752" spans="1:17" x14ac:dyDescent="0.25">
      <c r="A752" s="105"/>
      <c r="C752" s="108"/>
      <c r="D752" s="108"/>
      <c r="E752" s="108"/>
      <c r="F752" s="108"/>
      <c r="G752" s="187"/>
      <c r="H752" s="108"/>
      <c r="I752" s="108"/>
      <c r="J752" s="108"/>
      <c r="K752" s="108"/>
      <c r="L752" s="108"/>
      <c r="M752" s="108"/>
      <c r="N752" s="108"/>
      <c r="O752" s="189"/>
      <c r="Q752" s="185"/>
    </row>
    <row r="753" spans="1:17" x14ac:dyDescent="0.25">
      <c r="A753" s="105"/>
      <c r="C753" s="108"/>
      <c r="D753" s="108"/>
      <c r="E753" s="108"/>
      <c r="F753" s="108"/>
      <c r="G753" s="187"/>
      <c r="H753" s="108"/>
      <c r="I753" s="108"/>
      <c r="J753" s="108"/>
      <c r="K753" s="108"/>
      <c r="L753" s="108"/>
      <c r="M753" s="108"/>
      <c r="N753" s="108"/>
      <c r="O753" s="189"/>
      <c r="Q753" s="185"/>
    </row>
    <row r="754" spans="1:17" x14ac:dyDescent="0.25">
      <c r="A754" s="105"/>
      <c r="C754" s="108"/>
      <c r="D754" s="108"/>
      <c r="E754" s="108"/>
      <c r="F754" s="108"/>
      <c r="G754" s="187"/>
      <c r="H754" s="108"/>
      <c r="I754" s="108"/>
      <c r="J754" s="108"/>
      <c r="K754" s="108"/>
      <c r="L754" s="108"/>
      <c r="M754" s="108"/>
      <c r="N754" s="108"/>
      <c r="O754" s="189"/>
      <c r="Q754" s="185"/>
    </row>
    <row r="755" spans="1:17" x14ac:dyDescent="0.25">
      <c r="A755" s="105"/>
      <c r="C755" s="108"/>
      <c r="D755" s="108"/>
      <c r="E755" s="108"/>
      <c r="F755" s="108"/>
      <c r="G755" s="187"/>
      <c r="H755" s="108"/>
      <c r="I755" s="108"/>
      <c r="J755" s="108"/>
      <c r="K755" s="108"/>
      <c r="L755" s="108"/>
      <c r="M755" s="108"/>
      <c r="N755" s="108"/>
      <c r="O755" s="189"/>
      <c r="Q755" s="185"/>
    </row>
    <row r="756" spans="1:17" x14ac:dyDescent="0.25">
      <c r="A756" s="105"/>
      <c r="C756" s="108"/>
      <c r="D756" s="108"/>
      <c r="E756" s="108"/>
      <c r="F756" s="108"/>
      <c r="G756" s="187"/>
      <c r="H756" s="108"/>
      <c r="I756" s="108"/>
      <c r="J756" s="108"/>
      <c r="K756" s="108"/>
      <c r="L756" s="108"/>
      <c r="M756" s="108"/>
      <c r="N756" s="108"/>
      <c r="O756" s="189"/>
      <c r="Q756" s="185"/>
    </row>
    <row r="757" spans="1:17" x14ac:dyDescent="0.25">
      <c r="A757" s="105"/>
      <c r="C757" s="108"/>
      <c r="D757" s="108"/>
      <c r="E757" s="108"/>
      <c r="F757" s="108"/>
      <c r="G757" s="187"/>
      <c r="H757" s="108"/>
      <c r="I757" s="108"/>
      <c r="J757" s="108"/>
      <c r="K757" s="108"/>
      <c r="L757" s="108"/>
      <c r="M757" s="108"/>
      <c r="N757" s="108"/>
      <c r="O757" s="189"/>
      <c r="Q757" s="185"/>
    </row>
    <row r="758" spans="1:17" x14ac:dyDescent="0.25">
      <c r="A758" s="105"/>
      <c r="C758" s="108"/>
      <c r="D758" s="108"/>
      <c r="E758" s="108"/>
      <c r="F758" s="108"/>
      <c r="G758" s="187"/>
      <c r="H758" s="108"/>
      <c r="I758" s="108"/>
      <c r="J758" s="108"/>
      <c r="K758" s="108"/>
      <c r="L758" s="108"/>
      <c r="M758" s="108"/>
      <c r="N758" s="108"/>
      <c r="O758" s="189"/>
      <c r="Q758" s="185"/>
    </row>
    <row r="759" spans="1:17" x14ac:dyDescent="0.25">
      <c r="A759" s="105"/>
      <c r="C759" s="108"/>
      <c r="D759" s="108"/>
      <c r="E759" s="108"/>
      <c r="F759" s="108"/>
      <c r="G759" s="187"/>
      <c r="H759" s="108"/>
      <c r="I759" s="108"/>
      <c r="J759" s="108"/>
      <c r="K759" s="108"/>
      <c r="L759" s="108"/>
      <c r="M759" s="108"/>
      <c r="N759" s="108"/>
      <c r="O759" s="189"/>
      <c r="Q759" s="185"/>
    </row>
    <row r="760" spans="1:17" x14ac:dyDescent="0.25">
      <c r="A760" s="105"/>
      <c r="C760" s="108"/>
      <c r="D760" s="108"/>
      <c r="E760" s="108"/>
      <c r="F760" s="108"/>
      <c r="G760" s="187"/>
      <c r="H760" s="108"/>
      <c r="I760" s="108"/>
      <c r="J760" s="108"/>
      <c r="K760" s="108"/>
      <c r="L760" s="108"/>
      <c r="M760" s="108"/>
      <c r="N760" s="108"/>
      <c r="O760" s="189"/>
      <c r="Q760" s="185"/>
    </row>
    <row r="761" spans="1:17" x14ac:dyDescent="0.25">
      <c r="A761" s="105"/>
      <c r="C761" s="108"/>
      <c r="D761" s="108"/>
      <c r="E761" s="108"/>
      <c r="F761" s="108"/>
      <c r="G761" s="187"/>
      <c r="H761" s="108"/>
      <c r="I761" s="108"/>
      <c r="J761" s="108"/>
      <c r="K761" s="108"/>
      <c r="L761" s="108"/>
      <c r="M761" s="108"/>
      <c r="N761" s="108"/>
      <c r="O761" s="189"/>
      <c r="Q761" s="185"/>
    </row>
    <row r="762" spans="1:17" x14ac:dyDescent="0.25">
      <c r="A762" s="105"/>
      <c r="C762" s="108"/>
      <c r="D762" s="108"/>
      <c r="E762" s="108"/>
      <c r="F762" s="108"/>
      <c r="G762" s="187"/>
      <c r="H762" s="108"/>
      <c r="I762" s="108"/>
      <c r="J762" s="108"/>
      <c r="K762" s="108"/>
      <c r="L762" s="108"/>
      <c r="M762" s="108"/>
      <c r="N762" s="108"/>
      <c r="O762" s="189"/>
      <c r="Q762" s="185"/>
    </row>
    <row r="763" spans="1:17" x14ac:dyDescent="0.25">
      <c r="A763" s="105"/>
      <c r="C763" s="108"/>
      <c r="D763" s="108"/>
      <c r="E763" s="108"/>
      <c r="F763" s="108"/>
      <c r="G763" s="187"/>
      <c r="H763" s="108"/>
      <c r="I763" s="108"/>
      <c r="J763" s="108"/>
      <c r="K763" s="108"/>
      <c r="L763" s="108"/>
      <c r="M763" s="108"/>
      <c r="N763" s="108"/>
      <c r="O763" s="189"/>
      <c r="Q763" s="185"/>
    </row>
    <row r="764" spans="1:17" x14ac:dyDescent="0.25">
      <c r="A764" s="105"/>
      <c r="C764" s="108"/>
      <c r="D764" s="108"/>
      <c r="E764" s="108"/>
      <c r="F764" s="108"/>
      <c r="G764" s="187"/>
      <c r="H764" s="108"/>
      <c r="I764" s="108"/>
      <c r="J764" s="108"/>
      <c r="K764" s="108"/>
      <c r="L764" s="108"/>
      <c r="M764" s="108"/>
      <c r="N764" s="108"/>
      <c r="O764" s="189"/>
      <c r="Q764" s="185"/>
    </row>
    <row r="765" spans="1:17" x14ac:dyDescent="0.25">
      <c r="A765" s="105"/>
      <c r="C765" s="108"/>
      <c r="D765" s="108"/>
      <c r="E765" s="108"/>
      <c r="F765" s="108"/>
      <c r="G765" s="187"/>
      <c r="H765" s="108"/>
      <c r="I765" s="108"/>
      <c r="J765" s="108"/>
      <c r="K765" s="108"/>
      <c r="L765" s="108"/>
      <c r="M765" s="108"/>
      <c r="N765" s="108"/>
      <c r="O765" s="189"/>
      <c r="Q765" s="185"/>
    </row>
    <row r="766" spans="1:17" x14ac:dyDescent="0.25">
      <c r="A766" s="105"/>
      <c r="C766" s="108"/>
      <c r="D766" s="108"/>
      <c r="E766" s="108"/>
      <c r="F766" s="108"/>
      <c r="G766" s="187"/>
      <c r="H766" s="108"/>
      <c r="I766" s="108"/>
      <c r="J766" s="108"/>
      <c r="K766" s="108"/>
      <c r="L766" s="108"/>
      <c r="M766" s="108"/>
      <c r="N766" s="108"/>
      <c r="O766" s="189"/>
      <c r="Q766" s="185"/>
    </row>
    <row r="767" spans="1:17" x14ac:dyDescent="0.25">
      <c r="A767" s="105"/>
      <c r="C767" s="108"/>
      <c r="D767" s="108"/>
      <c r="E767" s="108"/>
      <c r="F767" s="108"/>
      <c r="G767" s="187"/>
      <c r="H767" s="108"/>
      <c r="I767" s="108"/>
      <c r="J767" s="108"/>
      <c r="K767" s="108"/>
      <c r="L767" s="108"/>
      <c r="M767" s="108"/>
      <c r="N767" s="108"/>
      <c r="O767" s="189"/>
      <c r="Q767" s="185"/>
    </row>
    <row r="768" spans="1:17" x14ac:dyDescent="0.25">
      <c r="A768" s="105"/>
      <c r="C768" s="108"/>
      <c r="D768" s="108"/>
      <c r="E768" s="108"/>
      <c r="F768" s="108"/>
      <c r="G768" s="187"/>
      <c r="H768" s="108"/>
      <c r="I768" s="108"/>
      <c r="J768" s="108"/>
      <c r="K768" s="108"/>
      <c r="L768" s="108"/>
      <c r="M768" s="108"/>
      <c r="N768" s="108"/>
      <c r="O768" s="189"/>
      <c r="Q768" s="185"/>
    </row>
    <row r="769" spans="1:17" x14ac:dyDescent="0.25">
      <c r="A769" s="105"/>
      <c r="C769" s="108"/>
      <c r="D769" s="108"/>
      <c r="E769" s="108"/>
      <c r="F769" s="108"/>
      <c r="G769" s="187"/>
      <c r="H769" s="108"/>
      <c r="I769" s="108"/>
      <c r="J769" s="108"/>
      <c r="K769" s="108"/>
      <c r="L769" s="108"/>
      <c r="M769" s="108"/>
      <c r="N769" s="108"/>
      <c r="O769" s="189"/>
      <c r="Q769" s="185"/>
    </row>
    <row r="770" spans="1:17" x14ac:dyDescent="0.25">
      <c r="A770" s="105"/>
      <c r="C770" s="108"/>
      <c r="D770" s="108"/>
      <c r="E770" s="108"/>
      <c r="F770" s="108"/>
      <c r="G770" s="187"/>
      <c r="H770" s="108"/>
      <c r="I770" s="108"/>
      <c r="J770" s="108"/>
      <c r="K770" s="108"/>
      <c r="L770" s="108"/>
      <c r="M770" s="108"/>
      <c r="N770" s="108"/>
      <c r="O770" s="189"/>
      <c r="Q770" s="185"/>
    </row>
    <row r="771" spans="1:17" x14ac:dyDescent="0.25">
      <c r="A771" s="105"/>
      <c r="C771" s="108"/>
      <c r="D771" s="108"/>
      <c r="E771" s="108"/>
      <c r="F771" s="108"/>
      <c r="G771" s="187"/>
      <c r="H771" s="108"/>
      <c r="I771" s="108"/>
      <c r="J771" s="108"/>
      <c r="K771" s="108"/>
      <c r="L771" s="108"/>
      <c r="M771" s="108"/>
      <c r="N771" s="108"/>
      <c r="O771" s="189"/>
      <c r="Q771" s="185"/>
    </row>
    <row r="772" spans="1:17" x14ac:dyDescent="0.25">
      <c r="A772" s="105"/>
      <c r="C772" s="108"/>
      <c r="D772" s="108"/>
      <c r="E772" s="108"/>
      <c r="F772" s="108"/>
      <c r="G772" s="187"/>
      <c r="H772" s="108"/>
      <c r="I772" s="108"/>
      <c r="J772" s="108"/>
      <c r="K772" s="108"/>
      <c r="L772" s="108"/>
      <c r="M772" s="108"/>
      <c r="N772" s="108"/>
      <c r="O772" s="189"/>
      <c r="Q772" s="185"/>
    </row>
    <row r="773" spans="1:17" x14ac:dyDescent="0.25">
      <c r="A773" s="105"/>
      <c r="C773" s="108"/>
      <c r="D773" s="108"/>
      <c r="E773" s="108"/>
      <c r="F773" s="108"/>
      <c r="G773" s="187"/>
      <c r="H773" s="108"/>
      <c r="I773" s="108"/>
      <c r="J773" s="108"/>
      <c r="K773" s="108"/>
      <c r="L773" s="108"/>
      <c r="M773" s="108"/>
      <c r="N773" s="108"/>
      <c r="O773" s="189"/>
      <c r="Q773" s="185"/>
    </row>
    <row r="774" spans="1:17" x14ac:dyDescent="0.25">
      <c r="A774" s="105"/>
      <c r="C774" s="108"/>
      <c r="D774" s="108"/>
      <c r="E774" s="108"/>
      <c r="F774" s="108"/>
      <c r="G774" s="187"/>
      <c r="H774" s="108"/>
      <c r="I774" s="108"/>
      <c r="J774" s="108"/>
      <c r="K774" s="108"/>
      <c r="L774" s="108"/>
      <c r="M774" s="108"/>
      <c r="N774" s="108"/>
      <c r="O774" s="189"/>
      <c r="Q774" s="185"/>
    </row>
    <row r="775" spans="1:17" x14ac:dyDescent="0.25">
      <c r="A775" s="105"/>
      <c r="C775" s="108"/>
      <c r="D775" s="108"/>
      <c r="E775" s="108"/>
      <c r="F775" s="108"/>
      <c r="G775" s="187"/>
      <c r="H775" s="108"/>
      <c r="I775" s="108"/>
      <c r="J775" s="108"/>
      <c r="K775" s="108"/>
      <c r="L775" s="108"/>
      <c r="M775" s="108"/>
      <c r="N775" s="108"/>
      <c r="O775" s="189"/>
      <c r="Q775" s="185"/>
    </row>
    <row r="776" spans="1:17" x14ac:dyDescent="0.25">
      <c r="A776" s="105"/>
      <c r="C776" s="108"/>
      <c r="D776" s="108"/>
      <c r="E776" s="108"/>
      <c r="F776" s="108"/>
      <c r="G776" s="187"/>
      <c r="H776" s="108"/>
      <c r="I776" s="108"/>
      <c r="J776" s="108"/>
      <c r="K776" s="108"/>
      <c r="L776" s="108"/>
      <c r="M776" s="108"/>
      <c r="N776" s="108"/>
      <c r="O776" s="189"/>
      <c r="Q776" s="185"/>
    </row>
    <row r="777" spans="1:17" x14ac:dyDescent="0.25">
      <c r="A777" s="105"/>
      <c r="C777" s="108"/>
      <c r="D777" s="108"/>
      <c r="E777" s="108"/>
      <c r="F777" s="108"/>
      <c r="G777" s="187"/>
      <c r="H777" s="108"/>
      <c r="I777" s="108"/>
      <c r="J777" s="108"/>
      <c r="K777" s="108"/>
      <c r="L777" s="108"/>
      <c r="M777" s="108"/>
      <c r="N777" s="108"/>
      <c r="O777" s="189"/>
      <c r="Q777" s="185"/>
    </row>
    <row r="778" spans="1:17" x14ac:dyDescent="0.25">
      <c r="A778" s="105"/>
      <c r="C778" s="108"/>
      <c r="D778" s="108"/>
      <c r="E778" s="108"/>
      <c r="F778" s="108"/>
      <c r="G778" s="187"/>
      <c r="H778" s="108"/>
      <c r="I778" s="108"/>
      <c r="J778" s="108"/>
      <c r="K778" s="108"/>
      <c r="L778" s="108"/>
      <c r="M778" s="108"/>
      <c r="N778" s="108"/>
      <c r="O778" s="189"/>
      <c r="Q778" s="185"/>
    </row>
    <row r="779" spans="1:17" x14ac:dyDescent="0.25">
      <c r="A779" s="105"/>
      <c r="C779" s="108"/>
      <c r="D779" s="108"/>
      <c r="E779" s="108"/>
      <c r="F779" s="108"/>
      <c r="G779" s="187"/>
      <c r="H779" s="108"/>
      <c r="I779" s="108"/>
      <c r="J779" s="108"/>
      <c r="K779" s="108"/>
      <c r="L779" s="108"/>
      <c r="M779" s="108"/>
      <c r="N779" s="108"/>
      <c r="O779" s="189"/>
      <c r="Q779" s="185"/>
    </row>
    <row r="780" spans="1:17" x14ac:dyDescent="0.25">
      <c r="A780" s="105"/>
      <c r="C780" s="108"/>
      <c r="D780" s="108"/>
      <c r="E780" s="108"/>
      <c r="F780" s="108"/>
      <c r="G780" s="187"/>
      <c r="H780" s="108"/>
      <c r="I780" s="108"/>
      <c r="J780" s="108"/>
      <c r="K780" s="108"/>
      <c r="L780" s="108"/>
      <c r="M780" s="108"/>
      <c r="N780" s="108"/>
      <c r="O780" s="189"/>
      <c r="Q780" s="185"/>
    </row>
    <row r="781" spans="1:17" x14ac:dyDescent="0.25">
      <c r="A781" s="105"/>
      <c r="C781" s="108"/>
      <c r="D781" s="108"/>
      <c r="E781" s="108"/>
      <c r="F781" s="108"/>
      <c r="G781" s="187"/>
      <c r="H781" s="108"/>
      <c r="I781" s="108"/>
      <c r="J781" s="108"/>
      <c r="K781" s="108"/>
      <c r="L781" s="108"/>
      <c r="M781" s="108"/>
      <c r="N781" s="108"/>
      <c r="O781" s="189"/>
      <c r="Q781" s="185"/>
    </row>
    <row r="782" spans="1:17" x14ac:dyDescent="0.25">
      <c r="A782" s="105"/>
      <c r="C782" s="108"/>
      <c r="D782" s="108"/>
      <c r="E782" s="108"/>
      <c r="F782" s="108"/>
      <c r="G782" s="187"/>
      <c r="H782" s="108"/>
      <c r="I782" s="108"/>
      <c r="J782" s="108"/>
      <c r="K782" s="108"/>
      <c r="L782" s="108"/>
      <c r="M782" s="108"/>
      <c r="N782" s="108"/>
      <c r="O782" s="189"/>
      <c r="Q782" s="185"/>
    </row>
    <row r="783" spans="1:17" x14ac:dyDescent="0.25">
      <c r="A783" s="105"/>
      <c r="C783" s="108"/>
      <c r="D783" s="108"/>
      <c r="E783" s="108"/>
      <c r="F783" s="108"/>
      <c r="G783" s="187"/>
      <c r="H783" s="108"/>
      <c r="I783" s="108"/>
      <c r="J783" s="108"/>
      <c r="K783" s="108"/>
      <c r="L783" s="108"/>
      <c r="M783" s="108"/>
      <c r="N783" s="108"/>
      <c r="O783" s="189"/>
      <c r="Q783" s="185"/>
    </row>
    <row r="784" spans="1:17" x14ac:dyDescent="0.25">
      <c r="A784" s="105"/>
      <c r="C784" s="108"/>
      <c r="D784" s="108"/>
      <c r="E784" s="108"/>
      <c r="F784" s="108"/>
      <c r="G784" s="187"/>
      <c r="H784" s="108"/>
      <c r="I784" s="108"/>
      <c r="J784" s="108"/>
      <c r="K784" s="108"/>
      <c r="L784" s="108"/>
      <c r="M784" s="108"/>
      <c r="N784" s="108"/>
      <c r="O784" s="189"/>
      <c r="Q784" s="185"/>
    </row>
    <row r="785" spans="1:17" x14ac:dyDescent="0.25">
      <c r="A785" s="105"/>
      <c r="C785" s="108"/>
      <c r="D785" s="108"/>
      <c r="E785" s="108"/>
      <c r="F785" s="108"/>
      <c r="G785" s="187"/>
      <c r="H785" s="108"/>
      <c r="I785" s="108"/>
      <c r="J785" s="108"/>
      <c r="K785" s="108"/>
      <c r="L785" s="108"/>
      <c r="M785" s="108"/>
      <c r="N785" s="108"/>
      <c r="O785" s="189"/>
      <c r="Q785" s="185"/>
    </row>
    <row r="786" spans="1:17" x14ac:dyDescent="0.25">
      <c r="A786" s="105"/>
      <c r="C786" s="108"/>
      <c r="D786" s="108"/>
      <c r="E786" s="108"/>
      <c r="F786" s="108"/>
      <c r="G786" s="187"/>
      <c r="H786" s="108"/>
      <c r="I786" s="108"/>
      <c r="J786" s="108"/>
      <c r="K786" s="108"/>
      <c r="L786" s="108"/>
      <c r="M786" s="108"/>
      <c r="N786" s="108"/>
      <c r="O786" s="189"/>
      <c r="Q786" s="185"/>
    </row>
    <row r="787" spans="1:17" x14ac:dyDescent="0.25">
      <c r="A787" s="105"/>
      <c r="C787" s="108"/>
      <c r="D787" s="108"/>
      <c r="E787" s="108"/>
      <c r="F787" s="108"/>
      <c r="G787" s="187"/>
      <c r="H787" s="108"/>
      <c r="I787" s="108"/>
      <c r="J787" s="108"/>
      <c r="K787" s="108"/>
      <c r="L787" s="108"/>
      <c r="M787" s="108"/>
      <c r="N787" s="108"/>
      <c r="O787" s="189"/>
      <c r="Q787" s="185"/>
    </row>
    <row r="788" spans="1:17" x14ac:dyDescent="0.25">
      <c r="A788" s="105"/>
      <c r="C788" s="108"/>
      <c r="D788" s="108"/>
      <c r="E788" s="108"/>
      <c r="F788" s="108"/>
      <c r="G788" s="187"/>
      <c r="H788" s="108"/>
      <c r="I788" s="108"/>
      <c r="J788" s="108"/>
      <c r="K788" s="108"/>
      <c r="L788" s="108"/>
      <c r="M788" s="108"/>
      <c r="N788" s="108"/>
      <c r="O788" s="189"/>
      <c r="Q788" s="185"/>
    </row>
    <row r="789" spans="1:17" x14ac:dyDescent="0.25">
      <c r="A789" s="105"/>
      <c r="C789" s="108"/>
      <c r="D789" s="108"/>
      <c r="E789" s="108"/>
      <c r="F789" s="108"/>
      <c r="G789" s="187"/>
      <c r="H789" s="108"/>
      <c r="I789" s="108"/>
      <c r="J789" s="108"/>
      <c r="K789" s="108"/>
      <c r="L789" s="108"/>
      <c r="M789" s="108"/>
      <c r="N789" s="108"/>
      <c r="O789" s="189"/>
      <c r="Q789" s="185"/>
    </row>
    <row r="790" spans="1:17" x14ac:dyDescent="0.25">
      <c r="A790" s="105"/>
      <c r="C790" s="108"/>
      <c r="D790" s="108"/>
      <c r="E790" s="108"/>
      <c r="F790" s="108"/>
      <c r="G790" s="187"/>
      <c r="H790" s="108"/>
      <c r="I790" s="108"/>
      <c r="J790" s="108"/>
      <c r="K790" s="108"/>
      <c r="L790" s="108"/>
      <c r="M790" s="108"/>
      <c r="N790" s="108"/>
      <c r="O790" s="189"/>
      <c r="Q790" s="185"/>
    </row>
    <row r="791" spans="1:17" x14ac:dyDescent="0.25">
      <c r="A791" s="105"/>
      <c r="C791" s="108"/>
      <c r="D791" s="108"/>
      <c r="E791" s="108"/>
      <c r="F791" s="108"/>
      <c r="G791" s="187"/>
      <c r="H791" s="108"/>
      <c r="I791" s="108"/>
      <c r="J791" s="108"/>
      <c r="K791" s="108"/>
      <c r="L791" s="108"/>
      <c r="M791" s="108"/>
      <c r="N791" s="108"/>
      <c r="O791" s="189"/>
      <c r="Q791" s="185"/>
    </row>
    <row r="792" spans="1:17" x14ac:dyDescent="0.25">
      <c r="A792" s="105"/>
      <c r="C792" s="108"/>
      <c r="D792" s="108"/>
      <c r="E792" s="108"/>
      <c r="F792" s="108"/>
      <c r="G792" s="187"/>
      <c r="H792" s="108"/>
      <c r="I792" s="108"/>
      <c r="J792" s="108"/>
      <c r="K792" s="108"/>
      <c r="L792" s="108"/>
      <c r="M792" s="108"/>
      <c r="N792" s="108"/>
      <c r="O792" s="189"/>
      <c r="Q792" s="185"/>
    </row>
    <row r="793" spans="1:17" x14ac:dyDescent="0.25">
      <c r="A793" s="105"/>
      <c r="C793" s="108"/>
      <c r="D793" s="108"/>
      <c r="E793" s="108"/>
      <c r="F793" s="108"/>
      <c r="G793" s="187"/>
      <c r="H793" s="108"/>
      <c r="I793" s="108"/>
      <c r="J793" s="108"/>
      <c r="K793" s="108"/>
      <c r="L793" s="108"/>
      <c r="M793" s="108"/>
      <c r="N793" s="108"/>
      <c r="O793" s="189"/>
      <c r="Q793" s="185"/>
    </row>
    <row r="794" spans="1:17" x14ac:dyDescent="0.25">
      <c r="A794" s="105"/>
      <c r="C794" s="108"/>
      <c r="D794" s="108"/>
      <c r="E794" s="108"/>
      <c r="F794" s="108"/>
      <c r="G794" s="187"/>
      <c r="H794" s="108"/>
      <c r="I794" s="108"/>
      <c r="J794" s="108"/>
      <c r="K794" s="108"/>
      <c r="L794" s="108"/>
      <c r="M794" s="108"/>
      <c r="N794" s="108"/>
      <c r="O794" s="189"/>
      <c r="Q794" s="185"/>
    </row>
    <row r="795" spans="1:17" x14ac:dyDescent="0.25">
      <c r="A795" s="105"/>
      <c r="C795" s="108"/>
      <c r="D795" s="108"/>
      <c r="E795" s="108"/>
      <c r="F795" s="108"/>
      <c r="G795" s="187"/>
      <c r="H795" s="108"/>
      <c r="I795" s="108"/>
      <c r="J795" s="108"/>
      <c r="K795" s="108"/>
      <c r="L795" s="108"/>
      <c r="M795" s="108"/>
      <c r="N795" s="108"/>
      <c r="O795" s="189"/>
      <c r="Q795" s="185"/>
    </row>
    <row r="796" spans="1:17" x14ac:dyDescent="0.25">
      <c r="A796" s="105"/>
      <c r="C796" s="108"/>
      <c r="D796" s="108"/>
      <c r="E796" s="108"/>
      <c r="F796" s="108"/>
      <c r="G796" s="187"/>
      <c r="H796" s="108"/>
      <c r="I796" s="108"/>
      <c r="J796" s="108"/>
      <c r="K796" s="108"/>
      <c r="L796" s="108"/>
      <c r="M796" s="108"/>
      <c r="N796" s="108"/>
      <c r="O796" s="189"/>
      <c r="Q796" s="185"/>
    </row>
    <row r="797" spans="1:17" x14ac:dyDescent="0.25">
      <c r="A797" s="105"/>
      <c r="C797" s="108"/>
      <c r="D797" s="108"/>
      <c r="E797" s="108"/>
      <c r="F797" s="108"/>
      <c r="G797" s="187"/>
      <c r="H797" s="108"/>
      <c r="I797" s="108"/>
      <c r="J797" s="108"/>
      <c r="K797" s="108"/>
      <c r="L797" s="108"/>
      <c r="M797" s="108"/>
      <c r="N797" s="108"/>
      <c r="O797" s="189"/>
      <c r="Q797" s="185"/>
    </row>
    <row r="798" spans="1:17" x14ac:dyDescent="0.25">
      <c r="A798" s="105"/>
      <c r="C798" s="108"/>
      <c r="D798" s="108"/>
      <c r="E798" s="108"/>
      <c r="F798" s="108"/>
      <c r="G798" s="187"/>
      <c r="H798" s="108"/>
      <c r="I798" s="108"/>
      <c r="J798" s="108"/>
      <c r="K798" s="108"/>
      <c r="L798" s="108"/>
      <c r="M798" s="108"/>
      <c r="N798" s="108"/>
      <c r="O798" s="189"/>
      <c r="Q798" s="185"/>
    </row>
    <row r="799" spans="1:17" x14ac:dyDescent="0.25">
      <c r="A799" s="105"/>
      <c r="C799" s="108"/>
      <c r="D799" s="108"/>
      <c r="E799" s="108"/>
      <c r="F799" s="108"/>
      <c r="G799" s="187"/>
      <c r="H799" s="108"/>
      <c r="I799" s="108"/>
      <c r="J799" s="108"/>
      <c r="K799" s="108"/>
      <c r="L799" s="108"/>
      <c r="M799" s="108"/>
      <c r="N799" s="108"/>
      <c r="O799" s="189"/>
      <c r="Q799" s="185"/>
    </row>
    <row r="800" spans="1:17" x14ac:dyDescent="0.25">
      <c r="A800" s="105"/>
      <c r="C800" s="108"/>
      <c r="D800" s="108"/>
      <c r="E800" s="108"/>
      <c r="F800" s="108"/>
      <c r="G800" s="187"/>
      <c r="H800" s="108"/>
      <c r="I800" s="108"/>
      <c r="J800" s="108"/>
      <c r="K800" s="108"/>
      <c r="L800" s="108"/>
      <c r="M800" s="108"/>
      <c r="N800" s="108"/>
      <c r="O800" s="189"/>
      <c r="Q800" s="185"/>
    </row>
    <row r="801" spans="1:17" x14ac:dyDescent="0.25">
      <c r="A801" s="105"/>
      <c r="C801" s="108"/>
      <c r="D801" s="108"/>
      <c r="E801" s="108"/>
      <c r="F801" s="108"/>
      <c r="G801" s="187"/>
      <c r="H801" s="108"/>
      <c r="I801" s="108"/>
      <c r="J801" s="108"/>
      <c r="K801" s="108"/>
      <c r="L801" s="108"/>
      <c r="M801" s="108"/>
      <c r="N801" s="108"/>
      <c r="O801" s="189"/>
      <c r="Q801" s="185"/>
    </row>
    <row r="802" spans="1:17" x14ac:dyDescent="0.25">
      <c r="A802" s="105"/>
      <c r="C802" s="108"/>
      <c r="D802" s="108"/>
      <c r="E802" s="108"/>
      <c r="F802" s="108"/>
      <c r="G802" s="187"/>
      <c r="H802" s="108"/>
      <c r="I802" s="108"/>
      <c r="J802" s="108"/>
      <c r="K802" s="108"/>
      <c r="L802" s="108"/>
      <c r="M802" s="108"/>
      <c r="N802" s="108"/>
      <c r="O802" s="189"/>
      <c r="Q802" s="185"/>
    </row>
    <row r="803" spans="1:17" x14ac:dyDescent="0.25">
      <c r="A803" s="105"/>
      <c r="C803" s="108"/>
      <c r="D803" s="108"/>
      <c r="E803" s="108"/>
      <c r="F803" s="108"/>
      <c r="G803" s="187"/>
      <c r="H803" s="108"/>
      <c r="I803" s="108"/>
      <c r="J803" s="108"/>
      <c r="K803" s="108"/>
      <c r="L803" s="108"/>
      <c r="M803" s="108"/>
      <c r="N803" s="108"/>
      <c r="O803" s="189"/>
      <c r="Q803" s="185"/>
    </row>
    <row r="804" spans="1:17" x14ac:dyDescent="0.25">
      <c r="A804" s="105"/>
      <c r="C804" s="108"/>
      <c r="D804" s="108"/>
      <c r="E804" s="108"/>
      <c r="F804" s="108"/>
      <c r="G804" s="187"/>
      <c r="H804" s="108"/>
      <c r="I804" s="108"/>
      <c r="J804" s="108"/>
      <c r="K804" s="108"/>
      <c r="L804" s="108"/>
      <c r="M804" s="108"/>
      <c r="N804" s="108"/>
      <c r="O804" s="189"/>
      <c r="Q804" s="185"/>
    </row>
    <row r="805" spans="1:17" x14ac:dyDescent="0.25">
      <c r="A805" s="105"/>
      <c r="C805" s="108"/>
      <c r="D805" s="108"/>
      <c r="E805" s="108"/>
      <c r="F805" s="108"/>
      <c r="G805" s="187"/>
      <c r="H805" s="108"/>
      <c r="I805" s="108"/>
      <c r="J805" s="108"/>
      <c r="K805" s="108"/>
      <c r="L805" s="108"/>
      <c r="M805" s="108"/>
      <c r="N805" s="108"/>
      <c r="O805" s="189"/>
      <c r="Q805" s="185"/>
    </row>
    <row r="806" spans="1:17" x14ac:dyDescent="0.25">
      <c r="A806" s="105"/>
      <c r="C806" s="108"/>
      <c r="D806" s="108"/>
      <c r="E806" s="108"/>
      <c r="F806" s="108"/>
      <c r="G806" s="187"/>
      <c r="H806" s="108"/>
      <c r="I806" s="108"/>
      <c r="J806" s="108"/>
      <c r="K806" s="108"/>
      <c r="L806" s="108"/>
      <c r="M806" s="108"/>
      <c r="N806" s="108"/>
      <c r="O806" s="189"/>
      <c r="Q806" s="185"/>
    </row>
    <row r="807" spans="1:17" x14ac:dyDescent="0.25">
      <c r="A807" s="105"/>
      <c r="C807" s="108"/>
      <c r="D807" s="108"/>
      <c r="E807" s="108"/>
      <c r="F807" s="108"/>
      <c r="G807" s="187"/>
      <c r="H807" s="108"/>
      <c r="I807" s="108"/>
      <c r="J807" s="108"/>
      <c r="K807" s="108"/>
      <c r="L807" s="108"/>
      <c r="M807" s="108"/>
      <c r="N807" s="108"/>
      <c r="O807" s="189"/>
      <c r="Q807" s="185"/>
    </row>
    <row r="808" spans="1:17" x14ac:dyDescent="0.25">
      <c r="A808" s="105"/>
      <c r="C808" s="108"/>
      <c r="D808" s="108"/>
      <c r="E808" s="108"/>
      <c r="F808" s="108"/>
      <c r="G808" s="187"/>
      <c r="H808" s="108"/>
      <c r="I808" s="108"/>
      <c r="J808" s="108"/>
      <c r="K808" s="108"/>
      <c r="L808" s="108"/>
      <c r="M808" s="108"/>
      <c r="N808" s="108"/>
      <c r="O808" s="189"/>
      <c r="Q808" s="185"/>
    </row>
    <row r="809" spans="1:17" x14ac:dyDescent="0.25">
      <c r="A809" s="105"/>
      <c r="C809" s="108"/>
      <c r="D809" s="108"/>
      <c r="E809" s="108"/>
      <c r="F809" s="108"/>
      <c r="G809" s="187"/>
      <c r="H809" s="108"/>
      <c r="I809" s="108"/>
      <c r="J809" s="108"/>
      <c r="K809" s="108"/>
      <c r="L809" s="108"/>
      <c r="M809" s="108"/>
      <c r="N809" s="108"/>
      <c r="O809" s="189"/>
      <c r="Q809" s="185"/>
    </row>
    <row r="810" spans="1:17" x14ac:dyDescent="0.25">
      <c r="A810" s="105"/>
      <c r="C810" s="108"/>
      <c r="D810" s="108"/>
      <c r="E810" s="108"/>
      <c r="F810" s="108"/>
      <c r="G810" s="187"/>
      <c r="H810" s="108"/>
      <c r="I810" s="108"/>
      <c r="J810" s="108"/>
      <c r="K810" s="108"/>
      <c r="L810" s="108"/>
      <c r="M810" s="108"/>
      <c r="N810" s="108"/>
      <c r="O810" s="189"/>
      <c r="Q810" s="185"/>
    </row>
    <row r="811" spans="1:17" x14ac:dyDescent="0.25">
      <c r="A811" s="105"/>
      <c r="C811" s="108"/>
      <c r="D811" s="108"/>
      <c r="E811" s="108"/>
      <c r="F811" s="108"/>
      <c r="G811" s="187"/>
      <c r="H811" s="108"/>
      <c r="I811" s="108"/>
      <c r="J811" s="108"/>
      <c r="K811" s="108"/>
      <c r="L811" s="108"/>
      <c r="M811" s="108"/>
      <c r="N811" s="108"/>
      <c r="O811" s="189"/>
      <c r="Q811" s="185"/>
    </row>
    <row r="812" spans="1:17" x14ac:dyDescent="0.25">
      <c r="A812" s="105"/>
      <c r="C812" s="108"/>
      <c r="D812" s="108"/>
      <c r="E812" s="108"/>
      <c r="F812" s="108"/>
      <c r="G812" s="187"/>
      <c r="H812" s="108"/>
      <c r="I812" s="108"/>
      <c r="J812" s="108"/>
      <c r="K812" s="108"/>
      <c r="L812" s="108"/>
      <c r="M812" s="108"/>
      <c r="N812" s="108"/>
      <c r="O812" s="189"/>
      <c r="Q812" s="185"/>
    </row>
    <row r="813" spans="1:17" x14ac:dyDescent="0.25">
      <c r="A813" s="105"/>
      <c r="C813" s="108"/>
      <c r="D813" s="108"/>
      <c r="E813" s="108"/>
      <c r="F813" s="108"/>
      <c r="G813" s="187"/>
      <c r="H813" s="108"/>
      <c r="I813" s="108"/>
      <c r="J813" s="108"/>
      <c r="K813" s="108"/>
      <c r="L813" s="108"/>
      <c r="M813" s="108"/>
      <c r="N813" s="108"/>
      <c r="O813" s="189"/>
      <c r="Q813" s="185"/>
    </row>
    <row r="814" spans="1:17" x14ac:dyDescent="0.25">
      <c r="A814" s="105"/>
      <c r="C814" s="108"/>
      <c r="D814" s="108"/>
      <c r="E814" s="108"/>
      <c r="F814" s="108"/>
      <c r="G814" s="187"/>
      <c r="H814" s="108"/>
      <c r="I814" s="108"/>
      <c r="J814" s="108"/>
      <c r="K814" s="108"/>
      <c r="L814" s="108"/>
      <c r="M814" s="108"/>
      <c r="N814" s="108"/>
      <c r="O814" s="189"/>
      <c r="Q814" s="185"/>
    </row>
    <row r="815" spans="1:17" x14ac:dyDescent="0.25">
      <c r="A815" s="105"/>
      <c r="C815" s="108"/>
      <c r="D815" s="108"/>
      <c r="E815" s="108"/>
      <c r="F815" s="108"/>
      <c r="G815" s="187"/>
      <c r="H815" s="108"/>
      <c r="I815" s="108"/>
      <c r="J815" s="108"/>
      <c r="K815" s="108"/>
      <c r="L815" s="108"/>
      <c r="M815" s="108"/>
      <c r="N815" s="108"/>
      <c r="O815" s="189"/>
      <c r="Q815" s="185"/>
    </row>
    <row r="816" spans="1:17" x14ac:dyDescent="0.25">
      <c r="A816" s="105"/>
      <c r="C816" s="108"/>
      <c r="D816" s="108"/>
      <c r="E816" s="108"/>
      <c r="F816" s="108"/>
      <c r="G816" s="187"/>
      <c r="H816" s="108"/>
      <c r="I816" s="108"/>
      <c r="J816" s="108"/>
      <c r="K816" s="108"/>
      <c r="L816" s="108"/>
      <c r="M816" s="108"/>
      <c r="N816" s="108"/>
      <c r="O816" s="189"/>
      <c r="Q816" s="185"/>
    </row>
    <row r="817" spans="1:17" x14ac:dyDescent="0.25">
      <c r="A817" s="105"/>
      <c r="C817" s="108"/>
      <c r="D817" s="108"/>
      <c r="E817" s="108"/>
      <c r="F817" s="108"/>
      <c r="G817" s="187"/>
      <c r="H817" s="108"/>
      <c r="I817" s="108"/>
      <c r="J817" s="108"/>
      <c r="K817" s="108"/>
      <c r="L817" s="108"/>
      <c r="M817" s="108"/>
      <c r="N817" s="108"/>
      <c r="O817" s="189"/>
      <c r="Q817" s="185"/>
    </row>
    <row r="818" spans="1:17" x14ac:dyDescent="0.25">
      <c r="A818" s="105"/>
      <c r="C818" s="108"/>
      <c r="D818" s="108"/>
      <c r="E818" s="108"/>
      <c r="F818" s="108"/>
      <c r="G818" s="187"/>
      <c r="H818" s="108"/>
      <c r="I818" s="108"/>
      <c r="J818" s="108"/>
      <c r="K818" s="108"/>
      <c r="L818" s="108"/>
      <c r="M818" s="108"/>
      <c r="N818" s="108"/>
      <c r="O818" s="189"/>
      <c r="Q818" s="185"/>
    </row>
    <row r="819" spans="1:17" x14ac:dyDescent="0.25">
      <c r="A819" s="105"/>
      <c r="C819" s="108"/>
      <c r="D819" s="108"/>
      <c r="E819" s="108"/>
      <c r="F819" s="108"/>
      <c r="G819" s="187"/>
      <c r="H819" s="108"/>
      <c r="I819" s="108"/>
      <c r="J819" s="108"/>
      <c r="K819" s="108"/>
      <c r="L819" s="108"/>
      <c r="M819" s="108"/>
      <c r="N819" s="108"/>
      <c r="O819" s="189"/>
      <c r="Q819" s="185"/>
    </row>
    <row r="820" spans="1:17" x14ac:dyDescent="0.25">
      <c r="A820" s="105"/>
      <c r="C820" s="108"/>
      <c r="D820" s="108"/>
      <c r="E820" s="108"/>
      <c r="F820" s="108"/>
      <c r="G820" s="187"/>
      <c r="H820" s="108"/>
      <c r="I820" s="108"/>
      <c r="J820" s="108"/>
      <c r="K820" s="108"/>
      <c r="L820" s="108"/>
      <c r="M820" s="108"/>
      <c r="N820" s="108"/>
      <c r="O820" s="189"/>
      <c r="Q820" s="185"/>
    </row>
    <row r="821" spans="1:17" x14ac:dyDescent="0.25">
      <c r="A821" s="105"/>
      <c r="C821" s="108"/>
      <c r="D821" s="108"/>
      <c r="E821" s="108"/>
      <c r="F821" s="108"/>
      <c r="G821" s="187"/>
      <c r="H821" s="108"/>
      <c r="I821" s="108"/>
      <c r="J821" s="108"/>
      <c r="K821" s="108"/>
      <c r="L821" s="108"/>
      <c r="M821" s="108"/>
      <c r="N821" s="108"/>
      <c r="O821" s="189"/>
      <c r="Q821" s="185"/>
    </row>
    <row r="822" spans="1:17" x14ac:dyDescent="0.25">
      <c r="A822" s="105"/>
      <c r="C822" s="108"/>
      <c r="D822" s="108"/>
      <c r="E822" s="108"/>
      <c r="F822" s="108"/>
      <c r="G822" s="187"/>
      <c r="H822" s="108"/>
      <c r="I822" s="108"/>
      <c r="J822" s="108"/>
      <c r="K822" s="108"/>
      <c r="L822" s="108"/>
      <c r="M822" s="108"/>
      <c r="N822" s="108"/>
      <c r="O822" s="189"/>
      <c r="Q822" s="185"/>
    </row>
    <row r="823" spans="1:17" x14ac:dyDescent="0.25">
      <c r="A823" s="105"/>
      <c r="C823" s="108"/>
      <c r="D823" s="108"/>
      <c r="E823" s="108"/>
      <c r="F823" s="108"/>
      <c r="G823" s="187"/>
      <c r="H823" s="108"/>
      <c r="I823" s="108"/>
      <c r="J823" s="108"/>
      <c r="K823" s="108"/>
      <c r="L823" s="108"/>
      <c r="M823" s="108"/>
      <c r="N823" s="108"/>
      <c r="O823" s="189"/>
      <c r="Q823" s="185"/>
    </row>
    <row r="824" spans="1:17" x14ac:dyDescent="0.25">
      <c r="A824" s="105"/>
      <c r="C824" s="108"/>
      <c r="D824" s="108"/>
      <c r="E824" s="108"/>
      <c r="F824" s="108"/>
      <c r="G824" s="187"/>
      <c r="H824" s="108"/>
      <c r="I824" s="108"/>
      <c r="J824" s="108"/>
      <c r="K824" s="108"/>
      <c r="L824" s="108"/>
      <c r="M824" s="108"/>
      <c r="N824" s="108"/>
      <c r="O824" s="189"/>
      <c r="Q824" s="185"/>
    </row>
    <row r="825" spans="1:17" x14ac:dyDescent="0.25">
      <c r="A825" s="105"/>
      <c r="C825" s="108"/>
      <c r="D825" s="108"/>
      <c r="E825" s="108"/>
      <c r="F825" s="108"/>
      <c r="G825" s="187"/>
      <c r="H825" s="108"/>
      <c r="I825" s="108"/>
      <c r="J825" s="108"/>
      <c r="K825" s="108"/>
      <c r="L825" s="108"/>
      <c r="M825" s="108"/>
      <c r="N825" s="108"/>
      <c r="O825" s="189"/>
      <c r="Q825" s="185"/>
    </row>
    <row r="826" spans="1:17" x14ac:dyDescent="0.25">
      <c r="A826" s="105"/>
      <c r="C826" s="108"/>
      <c r="D826" s="108"/>
      <c r="E826" s="108"/>
      <c r="F826" s="108"/>
      <c r="G826" s="187"/>
      <c r="H826" s="108"/>
      <c r="I826" s="108"/>
      <c r="J826" s="108"/>
      <c r="K826" s="108"/>
      <c r="L826" s="108"/>
      <c r="M826" s="108"/>
      <c r="N826" s="108"/>
      <c r="O826" s="189"/>
      <c r="Q826" s="185"/>
    </row>
    <row r="827" spans="1:17" x14ac:dyDescent="0.25">
      <c r="A827" s="105"/>
      <c r="C827" s="108"/>
      <c r="D827" s="108"/>
      <c r="E827" s="108"/>
      <c r="F827" s="108"/>
      <c r="G827" s="187"/>
      <c r="H827" s="108"/>
      <c r="I827" s="108"/>
      <c r="J827" s="108"/>
      <c r="K827" s="108"/>
      <c r="L827" s="108"/>
      <c r="M827" s="108"/>
      <c r="N827" s="108"/>
      <c r="O827" s="189"/>
      <c r="Q827" s="185"/>
    </row>
    <row r="828" spans="1:17" x14ac:dyDescent="0.25">
      <c r="A828" s="105"/>
      <c r="C828" s="108"/>
      <c r="D828" s="108"/>
      <c r="E828" s="108"/>
      <c r="F828" s="108"/>
      <c r="G828" s="187"/>
      <c r="H828" s="108"/>
      <c r="I828" s="108"/>
      <c r="J828" s="108"/>
      <c r="K828" s="108"/>
      <c r="L828" s="108"/>
      <c r="M828" s="108"/>
      <c r="N828" s="108"/>
      <c r="O828" s="189"/>
      <c r="Q828" s="185"/>
    </row>
    <row r="829" spans="1:17" x14ac:dyDescent="0.25">
      <c r="A829" s="105"/>
      <c r="C829" s="108"/>
      <c r="D829" s="108"/>
      <c r="E829" s="108"/>
      <c r="F829" s="108"/>
      <c r="G829" s="187"/>
      <c r="H829" s="108"/>
      <c r="I829" s="108"/>
      <c r="J829" s="108"/>
      <c r="K829" s="108"/>
      <c r="L829" s="108"/>
      <c r="M829" s="108"/>
      <c r="N829" s="108"/>
      <c r="O829" s="189"/>
      <c r="Q829" s="185"/>
    </row>
    <row r="830" spans="1:17" x14ac:dyDescent="0.25">
      <c r="A830" s="105"/>
      <c r="C830" s="108"/>
      <c r="D830" s="108"/>
      <c r="E830" s="108"/>
      <c r="F830" s="108"/>
      <c r="G830" s="187"/>
      <c r="H830" s="108"/>
      <c r="I830" s="108"/>
      <c r="J830" s="108"/>
      <c r="K830" s="108"/>
      <c r="L830" s="108"/>
      <c r="M830" s="108"/>
      <c r="N830" s="108"/>
      <c r="O830" s="189"/>
      <c r="Q830" s="185"/>
    </row>
    <row r="831" spans="1:17" x14ac:dyDescent="0.25">
      <c r="A831" s="105"/>
      <c r="C831" s="108"/>
      <c r="D831" s="108"/>
      <c r="E831" s="108"/>
      <c r="F831" s="108"/>
      <c r="G831" s="187"/>
      <c r="H831" s="108"/>
      <c r="I831" s="108"/>
      <c r="J831" s="108"/>
      <c r="K831" s="108"/>
      <c r="L831" s="108"/>
      <c r="M831" s="108"/>
      <c r="N831" s="108"/>
      <c r="O831" s="189"/>
      <c r="Q831" s="185"/>
    </row>
    <row r="832" spans="1:17" x14ac:dyDescent="0.25">
      <c r="A832" s="105"/>
      <c r="C832" s="108"/>
      <c r="D832" s="108"/>
      <c r="E832" s="108"/>
      <c r="F832" s="108"/>
      <c r="G832" s="187"/>
      <c r="H832" s="108"/>
      <c r="I832" s="108"/>
      <c r="J832" s="108"/>
      <c r="K832" s="108"/>
      <c r="L832" s="108"/>
      <c r="M832" s="108"/>
      <c r="N832" s="108"/>
      <c r="O832" s="189"/>
      <c r="Q832" s="185"/>
    </row>
    <row r="833" spans="1:17" x14ac:dyDescent="0.25">
      <c r="A833" s="105"/>
      <c r="C833" s="108"/>
      <c r="D833" s="108"/>
      <c r="E833" s="108"/>
      <c r="F833" s="108"/>
      <c r="G833" s="187"/>
      <c r="H833" s="108"/>
      <c r="I833" s="108"/>
      <c r="J833" s="108"/>
      <c r="K833" s="108"/>
      <c r="L833" s="108"/>
      <c r="M833" s="108"/>
      <c r="N833" s="108"/>
      <c r="O833" s="189"/>
      <c r="Q833" s="185"/>
    </row>
    <row r="834" spans="1:17" x14ac:dyDescent="0.25">
      <c r="A834" s="105"/>
      <c r="C834" s="108"/>
      <c r="D834" s="108"/>
      <c r="E834" s="108"/>
      <c r="F834" s="108"/>
      <c r="G834" s="187"/>
      <c r="H834" s="108"/>
      <c r="I834" s="108"/>
      <c r="J834" s="108"/>
      <c r="K834" s="108"/>
      <c r="L834" s="108"/>
      <c r="M834" s="108"/>
      <c r="N834" s="108"/>
      <c r="O834" s="189"/>
      <c r="Q834" s="185"/>
    </row>
    <row r="835" spans="1:17" x14ac:dyDescent="0.25">
      <c r="A835" s="105"/>
      <c r="C835" s="108"/>
      <c r="D835" s="108"/>
      <c r="E835" s="108"/>
      <c r="F835" s="108"/>
      <c r="G835" s="187"/>
      <c r="H835" s="108"/>
      <c r="I835" s="108"/>
      <c r="J835" s="108"/>
      <c r="K835" s="108"/>
      <c r="L835" s="108"/>
      <c r="M835" s="108"/>
      <c r="N835" s="108"/>
      <c r="O835" s="189"/>
      <c r="Q835" s="185"/>
    </row>
    <row r="836" spans="1:17" x14ac:dyDescent="0.25">
      <c r="A836" s="105"/>
      <c r="C836" s="108"/>
      <c r="D836" s="108"/>
      <c r="E836" s="108"/>
      <c r="F836" s="108"/>
      <c r="G836" s="187"/>
      <c r="H836" s="108"/>
      <c r="I836" s="108"/>
      <c r="J836" s="108"/>
      <c r="K836" s="108"/>
      <c r="L836" s="108"/>
      <c r="M836" s="108"/>
      <c r="N836" s="108"/>
      <c r="O836" s="189"/>
      <c r="Q836" s="185"/>
    </row>
    <row r="837" spans="1:17" x14ac:dyDescent="0.25">
      <c r="A837" s="105"/>
      <c r="C837" s="108"/>
      <c r="D837" s="108"/>
      <c r="E837" s="108"/>
      <c r="F837" s="108"/>
      <c r="G837" s="187"/>
      <c r="H837" s="108"/>
      <c r="I837" s="108"/>
      <c r="J837" s="108"/>
      <c r="K837" s="108"/>
      <c r="L837" s="108"/>
      <c r="M837" s="108"/>
      <c r="N837" s="108"/>
      <c r="O837" s="189"/>
      <c r="Q837" s="185"/>
    </row>
    <row r="838" spans="1:17" x14ac:dyDescent="0.25">
      <c r="A838" s="105"/>
      <c r="C838" s="108"/>
      <c r="D838" s="108"/>
      <c r="E838" s="108"/>
      <c r="F838" s="108"/>
      <c r="G838" s="187"/>
      <c r="H838" s="108"/>
      <c r="I838" s="108"/>
      <c r="J838" s="108"/>
      <c r="K838" s="108"/>
      <c r="L838" s="108"/>
      <c r="M838" s="108"/>
      <c r="N838" s="108"/>
      <c r="O838" s="189"/>
      <c r="Q838" s="185"/>
    </row>
    <row r="839" spans="1:17" x14ac:dyDescent="0.25">
      <c r="A839" s="105"/>
      <c r="C839" s="108"/>
      <c r="D839" s="108"/>
      <c r="E839" s="108"/>
      <c r="F839" s="108"/>
      <c r="G839" s="187"/>
      <c r="H839" s="108"/>
      <c r="I839" s="108"/>
      <c r="J839" s="108"/>
      <c r="K839" s="108"/>
      <c r="L839" s="108"/>
      <c r="M839" s="108"/>
      <c r="N839" s="108"/>
      <c r="O839" s="189"/>
      <c r="Q839" s="185"/>
    </row>
    <row r="840" spans="1:17" x14ac:dyDescent="0.25">
      <c r="A840" s="105"/>
      <c r="C840" s="108"/>
      <c r="D840" s="108"/>
      <c r="E840" s="108"/>
      <c r="F840" s="108"/>
      <c r="G840" s="187"/>
      <c r="H840" s="108"/>
      <c r="I840" s="108"/>
      <c r="J840" s="108"/>
      <c r="K840" s="108"/>
      <c r="L840" s="108"/>
      <c r="M840" s="108"/>
      <c r="N840" s="108"/>
      <c r="O840" s="189"/>
      <c r="Q840" s="185"/>
    </row>
    <row r="841" spans="1:17" x14ac:dyDescent="0.25">
      <c r="A841" s="105"/>
      <c r="C841" s="108"/>
      <c r="D841" s="108"/>
      <c r="E841" s="108"/>
      <c r="F841" s="108"/>
      <c r="G841" s="187"/>
      <c r="H841" s="108"/>
      <c r="I841" s="108"/>
      <c r="J841" s="108"/>
      <c r="K841" s="108"/>
      <c r="L841" s="108"/>
      <c r="M841" s="108"/>
      <c r="N841" s="108"/>
      <c r="O841" s="189"/>
      <c r="Q841" s="185"/>
    </row>
    <row r="842" spans="1:17" x14ac:dyDescent="0.25">
      <c r="A842" s="105"/>
      <c r="C842" s="108"/>
      <c r="D842" s="108"/>
      <c r="E842" s="108"/>
      <c r="F842" s="108"/>
      <c r="G842" s="187"/>
      <c r="H842" s="108"/>
      <c r="I842" s="108"/>
      <c r="J842" s="108"/>
      <c r="K842" s="108"/>
      <c r="L842" s="108"/>
      <c r="M842" s="108"/>
      <c r="N842" s="108"/>
      <c r="O842" s="189"/>
      <c r="Q842" s="185"/>
    </row>
    <row r="843" spans="1:17" x14ac:dyDescent="0.25">
      <c r="A843" s="105"/>
      <c r="C843" s="108"/>
      <c r="D843" s="108"/>
      <c r="E843" s="108"/>
      <c r="F843" s="108"/>
      <c r="G843" s="187"/>
      <c r="H843" s="108"/>
      <c r="I843" s="108"/>
      <c r="J843" s="108"/>
      <c r="K843" s="108"/>
      <c r="L843" s="108"/>
      <c r="M843" s="108"/>
      <c r="N843" s="108"/>
      <c r="O843" s="189"/>
      <c r="Q843" s="185"/>
    </row>
    <row r="844" spans="1:17" x14ac:dyDescent="0.25">
      <c r="A844" s="105"/>
      <c r="C844" s="108"/>
      <c r="D844" s="108"/>
      <c r="E844" s="108"/>
      <c r="F844" s="108"/>
      <c r="G844" s="187"/>
      <c r="H844" s="108"/>
      <c r="I844" s="108"/>
      <c r="J844" s="108"/>
      <c r="K844" s="108"/>
      <c r="L844" s="108"/>
      <c r="M844" s="108"/>
      <c r="N844" s="108"/>
      <c r="O844" s="189"/>
      <c r="Q844" s="185"/>
    </row>
    <row r="845" spans="1:17" x14ac:dyDescent="0.25">
      <c r="A845" s="105"/>
      <c r="C845" s="108"/>
      <c r="D845" s="108"/>
      <c r="E845" s="108"/>
      <c r="F845" s="108"/>
      <c r="G845" s="187"/>
      <c r="H845" s="108"/>
      <c r="I845" s="108"/>
      <c r="J845" s="108"/>
      <c r="K845" s="108"/>
      <c r="L845" s="108"/>
      <c r="M845" s="108"/>
      <c r="N845" s="108"/>
      <c r="O845" s="189"/>
      <c r="Q845" s="185"/>
    </row>
    <row r="846" spans="1:17" x14ac:dyDescent="0.25">
      <c r="A846" s="105"/>
      <c r="C846" s="108"/>
      <c r="D846" s="108"/>
      <c r="E846" s="108"/>
      <c r="F846" s="108"/>
      <c r="G846" s="187"/>
      <c r="H846" s="108"/>
      <c r="I846" s="108"/>
      <c r="J846" s="108"/>
      <c r="K846" s="108"/>
      <c r="L846" s="108"/>
      <c r="M846" s="108"/>
      <c r="N846" s="108"/>
      <c r="O846" s="189"/>
      <c r="Q846" s="185"/>
    </row>
    <row r="847" spans="1:17" x14ac:dyDescent="0.25">
      <c r="A847" s="105"/>
      <c r="C847" s="108"/>
      <c r="D847" s="108"/>
      <c r="E847" s="108"/>
      <c r="F847" s="108"/>
      <c r="G847" s="187"/>
      <c r="H847" s="108"/>
      <c r="I847" s="108"/>
      <c r="J847" s="108"/>
      <c r="K847" s="108"/>
      <c r="L847" s="108"/>
      <c r="M847" s="108"/>
      <c r="N847" s="108"/>
      <c r="O847" s="189"/>
      <c r="Q847" s="185"/>
    </row>
    <row r="848" spans="1:17" x14ac:dyDescent="0.25">
      <c r="A848" s="105"/>
      <c r="C848" s="108"/>
      <c r="D848" s="108"/>
      <c r="E848" s="108"/>
      <c r="F848" s="108"/>
      <c r="G848" s="187"/>
      <c r="H848" s="108"/>
      <c r="I848" s="108"/>
      <c r="J848" s="108"/>
      <c r="K848" s="108"/>
      <c r="L848" s="108"/>
      <c r="M848" s="108"/>
      <c r="N848" s="108"/>
      <c r="O848" s="189"/>
      <c r="Q848" s="185"/>
    </row>
    <row r="849" spans="1:17" x14ac:dyDescent="0.25">
      <c r="A849" s="105"/>
      <c r="C849" s="108"/>
      <c r="D849" s="108"/>
      <c r="E849" s="108"/>
      <c r="F849" s="108"/>
      <c r="G849" s="187"/>
      <c r="H849" s="108"/>
      <c r="I849" s="108"/>
      <c r="J849" s="108"/>
      <c r="K849" s="108"/>
      <c r="L849" s="108"/>
      <c r="M849" s="108"/>
      <c r="N849" s="108"/>
      <c r="O849" s="189"/>
      <c r="Q849" s="185"/>
    </row>
    <row r="850" spans="1:17" x14ac:dyDescent="0.25">
      <c r="A850" s="105"/>
      <c r="C850" s="108"/>
      <c r="D850" s="108"/>
      <c r="E850" s="108"/>
      <c r="F850" s="108"/>
      <c r="G850" s="187"/>
      <c r="H850" s="108"/>
      <c r="I850" s="108"/>
      <c r="J850" s="108"/>
      <c r="K850" s="108"/>
      <c r="L850" s="108"/>
      <c r="M850" s="108"/>
      <c r="N850" s="108"/>
      <c r="O850" s="189"/>
      <c r="Q850" s="185"/>
    </row>
    <row r="851" spans="1:17" x14ac:dyDescent="0.25">
      <c r="A851" s="105"/>
      <c r="C851" s="108"/>
      <c r="D851" s="108"/>
      <c r="E851" s="108"/>
      <c r="F851" s="108"/>
      <c r="G851" s="187"/>
      <c r="H851" s="108"/>
      <c r="I851" s="108"/>
      <c r="J851" s="108"/>
      <c r="K851" s="108"/>
      <c r="L851" s="108"/>
      <c r="M851" s="108"/>
      <c r="N851" s="108"/>
      <c r="O851" s="189"/>
      <c r="Q851" s="185"/>
    </row>
    <row r="852" spans="1:17" x14ac:dyDescent="0.25">
      <c r="A852" s="105"/>
      <c r="C852" s="108"/>
      <c r="D852" s="108"/>
      <c r="E852" s="108"/>
      <c r="F852" s="108"/>
      <c r="G852" s="187"/>
      <c r="H852" s="108"/>
      <c r="I852" s="108"/>
      <c r="J852" s="108"/>
      <c r="K852" s="108"/>
      <c r="L852" s="108"/>
      <c r="M852" s="108"/>
      <c r="N852" s="108"/>
      <c r="O852" s="189"/>
      <c r="Q852" s="185"/>
    </row>
    <row r="853" spans="1:17" x14ac:dyDescent="0.25">
      <c r="A853" s="105"/>
      <c r="C853" s="108"/>
      <c r="D853" s="108"/>
      <c r="E853" s="108"/>
      <c r="F853" s="108"/>
      <c r="G853" s="187"/>
      <c r="H853" s="108"/>
      <c r="I853" s="108"/>
      <c r="J853" s="108"/>
      <c r="K853" s="108"/>
      <c r="L853" s="108"/>
      <c r="M853" s="108"/>
      <c r="N853" s="108"/>
      <c r="O853" s="189"/>
      <c r="Q853" s="185"/>
    </row>
    <row r="854" spans="1:17" x14ac:dyDescent="0.25">
      <c r="A854" s="105"/>
      <c r="C854" s="108"/>
      <c r="D854" s="108"/>
      <c r="E854" s="108"/>
      <c r="F854" s="108"/>
      <c r="G854" s="187"/>
      <c r="H854" s="108"/>
      <c r="I854" s="108"/>
      <c r="J854" s="108"/>
      <c r="K854" s="108"/>
      <c r="L854" s="108"/>
      <c r="M854" s="108"/>
      <c r="N854" s="108"/>
      <c r="O854" s="189"/>
      <c r="Q854" s="185"/>
    </row>
    <row r="855" spans="1:17" x14ac:dyDescent="0.25">
      <c r="A855" s="105"/>
      <c r="C855" s="108"/>
      <c r="D855" s="108"/>
      <c r="E855" s="108"/>
      <c r="F855" s="108"/>
      <c r="G855" s="187"/>
      <c r="H855" s="108"/>
      <c r="I855" s="108"/>
      <c r="J855" s="108"/>
      <c r="K855" s="108"/>
      <c r="L855" s="108"/>
      <c r="M855" s="108"/>
      <c r="N855" s="108"/>
      <c r="O855" s="189"/>
      <c r="Q855" s="185"/>
    </row>
    <row r="856" spans="1:17" x14ac:dyDescent="0.25">
      <c r="A856" s="105"/>
      <c r="C856" s="108"/>
      <c r="D856" s="108"/>
      <c r="E856" s="108"/>
      <c r="F856" s="108"/>
      <c r="G856" s="187"/>
      <c r="H856" s="108"/>
      <c r="I856" s="108"/>
      <c r="J856" s="108"/>
      <c r="K856" s="108"/>
      <c r="L856" s="108"/>
      <c r="M856" s="108"/>
      <c r="N856" s="108"/>
      <c r="O856" s="189"/>
      <c r="Q856" s="185"/>
    </row>
    <row r="857" spans="1:17" x14ac:dyDescent="0.25">
      <c r="A857" s="105"/>
      <c r="C857" s="108"/>
      <c r="D857" s="108"/>
      <c r="E857" s="108"/>
      <c r="F857" s="108"/>
      <c r="G857" s="187"/>
      <c r="H857" s="108"/>
      <c r="I857" s="108"/>
      <c r="J857" s="108"/>
      <c r="K857" s="108"/>
      <c r="L857" s="108"/>
      <c r="M857" s="108"/>
      <c r="N857" s="108"/>
      <c r="O857" s="189"/>
      <c r="Q857" s="185"/>
    </row>
    <row r="858" spans="1:17" x14ac:dyDescent="0.25">
      <c r="A858" s="105"/>
      <c r="C858" s="108"/>
      <c r="D858" s="108"/>
      <c r="E858" s="108"/>
      <c r="F858" s="108"/>
      <c r="G858" s="187"/>
      <c r="H858" s="108"/>
      <c r="I858" s="108"/>
      <c r="J858" s="108"/>
      <c r="K858" s="108"/>
      <c r="L858" s="108"/>
      <c r="M858" s="108"/>
      <c r="N858" s="108"/>
      <c r="O858" s="189"/>
      <c r="Q858" s="185"/>
    </row>
    <row r="859" spans="1:17" x14ac:dyDescent="0.25">
      <c r="A859" s="105"/>
      <c r="C859" s="108"/>
      <c r="D859" s="108"/>
      <c r="E859" s="108"/>
      <c r="F859" s="108"/>
      <c r="G859" s="187"/>
      <c r="H859" s="108"/>
      <c r="I859" s="108"/>
      <c r="J859" s="108"/>
      <c r="K859" s="108"/>
      <c r="L859" s="108"/>
      <c r="M859" s="108"/>
      <c r="N859" s="108"/>
      <c r="O859" s="189"/>
      <c r="Q859" s="185"/>
    </row>
    <row r="860" spans="1:17" x14ac:dyDescent="0.25">
      <c r="A860" s="105"/>
      <c r="C860" s="108"/>
      <c r="D860" s="108"/>
      <c r="E860" s="108"/>
      <c r="F860" s="108"/>
      <c r="G860" s="187"/>
      <c r="H860" s="108"/>
      <c r="I860" s="108"/>
      <c r="J860" s="108"/>
      <c r="K860" s="108"/>
      <c r="L860" s="108"/>
      <c r="M860" s="108"/>
      <c r="N860" s="108"/>
      <c r="O860" s="189"/>
      <c r="Q860" s="185"/>
    </row>
    <row r="861" spans="1:17" x14ac:dyDescent="0.25">
      <c r="A861" s="105"/>
      <c r="C861" s="108"/>
      <c r="D861" s="108"/>
      <c r="E861" s="108"/>
      <c r="F861" s="108"/>
      <c r="G861" s="187"/>
      <c r="H861" s="108"/>
      <c r="I861" s="108"/>
      <c r="J861" s="108"/>
      <c r="K861" s="108"/>
      <c r="L861" s="108"/>
      <c r="M861" s="108"/>
      <c r="N861" s="108"/>
      <c r="O861" s="189"/>
      <c r="Q861" s="185"/>
    </row>
    <row r="862" spans="1:17" x14ac:dyDescent="0.25">
      <c r="A862" s="105"/>
      <c r="C862" s="108"/>
      <c r="D862" s="108"/>
      <c r="E862" s="108"/>
      <c r="F862" s="108"/>
      <c r="G862" s="187"/>
      <c r="H862" s="108"/>
      <c r="I862" s="108"/>
      <c r="J862" s="108"/>
      <c r="K862" s="108"/>
      <c r="L862" s="108"/>
      <c r="M862" s="108"/>
      <c r="N862" s="108"/>
      <c r="O862" s="189"/>
      <c r="Q862" s="185"/>
    </row>
    <row r="863" spans="1:17" x14ac:dyDescent="0.25">
      <c r="A863" s="105"/>
      <c r="C863" s="108"/>
      <c r="D863" s="108"/>
      <c r="E863" s="108"/>
      <c r="F863" s="108"/>
      <c r="G863" s="187"/>
      <c r="H863" s="108"/>
      <c r="I863" s="108"/>
      <c r="J863" s="108"/>
      <c r="K863" s="108"/>
      <c r="L863" s="108"/>
      <c r="M863" s="108"/>
      <c r="N863" s="108"/>
      <c r="O863" s="189"/>
      <c r="Q863" s="185"/>
    </row>
    <row r="864" spans="1:17" x14ac:dyDescent="0.25">
      <c r="A864" s="105"/>
      <c r="C864" s="108"/>
      <c r="D864" s="108"/>
      <c r="E864" s="108"/>
      <c r="F864" s="108"/>
      <c r="G864" s="187"/>
      <c r="H864" s="108"/>
      <c r="I864" s="108"/>
      <c r="J864" s="108"/>
      <c r="K864" s="108"/>
      <c r="L864" s="108"/>
      <c r="M864" s="108"/>
      <c r="N864" s="108"/>
      <c r="O864" s="189"/>
      <c r="Q864" s="185"/>
    </row>
    <row r="865" spans="1:17" x14ac:dyDescent="0.25">
      <c r="A865" s="105"/>
      <c r="C865" s="108"/>
      <c r="D865" s="108"/>
      <c r="E865" s="108"/>
      <c r="F865" s="108"/>
      <c r="G865" s="187"/>
      <c r="H865" s="108"/>
      <c r="I865" s="108"/>
      <c r="J865" s="108"/>
      <c r="K865" s="108"/>
      <c r="L865" s="108"/>
      <c r="M865" s="108"/>
      <c r="N865" s="108"/>
      <c r="O865" s="189"/>
      <c r="Q865" s="185"/>
    </row>
    <row r="866" spans="1:17" x14ac:dyDescent="0.25">
      <c r="A866" s="105"/>
      <c r="C866" s="108"/>
      <c r="D866" s="108"/>
      <c r="E866" s="108"/>
      <c r="F866" s="108"/>
      <c r="G866" s="187"/>
      <c r="H866" s="108"/>
      <c r="I866" s="108"/>
      <c r="J866" s="108"/>
      <c r="K866" s="108"/>
      <c r="L866" s="108"/>
      <c r="M866" s="108"/>
      <c r="N866" s="108"/>
      <c r="O866" s="189"/>
      <c r="Q866" s="185"/>
    </row>
    <row r="867" spans="1:17" x14ac:dyDescent="0.25">
      <c r="A867" s="105"/>
      <c r="C867" s="108"/>
      <c r="D867" s="108"/>
      <c r="E867" s="108"/>
      <c r="F867" s="108"/>
      <c r="G867" s="187"/>
      <c r="H867" s="108"/>
      <c r="I867" s="108"/>
      <c r="J867" s="108"/>
      <c r="K867" s="108"/>
      <c r="L867" s="108"/>
      <c r="M867" s="108"/>
      <c r="N867" s="108"/>
      <c r="O867" s="189"/>
      <c r="Q867" s="185"/>
    </row>
    <row r="868" spans="1:17" x14ac:dyDescent="0.25">
      <c r="A868" s="105"/>
      <c r="C868" s="108"/>
      <c r="D868" s="108"/>
      <c r="E868" s="108"/>
      <c r="F868" s="108"/>
      <c r="G868" s="187"/>
      <c r="H868" s="108"/>
      <c r="I868" s="108"/>
      <c r="J868" s="108"/>
      <c r="K868" s="108"/>
      <c r="L868" s="108"/>
      <c r="M868" s="108"/>
      <c r="N868" s="108"/>
      <c r="O868" s="189"/>
      <c r="Q868" s="185"/>
    </row>
    <row r="869" spans="1:17" x14ac:dyDescent="0.25">
      <c r="A869" s="105"/>
      <c r="C869" s="108"/>
      <c r="D869" s="108"/>
      <c r="E869" s="108"/>
      <c r="F869" s="108"/>
      <c r="G869" s="187"/>
      <c r="H869" s="108"/>
      <c r="I869" s="108"/>
      <c r="J869" s="108"/>
      <c r="K869" s="108"/>
      <c r="L869" s="108"/>
      <c r="M869" s="108"/>
      <c r="N869" s="108"/>
      <c r="O869" s="189"/>
      <c r="Q869" s="185"/>
    </row>
    <row r="870" spans="1:17" x14ac:dyDescent="0.25">
      <c r="A870" s="105"/>
      <c r="C870" s="108"/>
      <c r="D870" s="108"/>
      <c r="E870" s="108"/>
      <c r="F870" s="108"/>
      <c r="G870" s="187"/>
      <c r="H870" s="108"/>
      <c r="I870" s="108"/>
      <c r="J870" s="108"/>
      <c r="K870" s="108"/>
      <c r="L870" s="108"/>
      <c r="M870" s="108"/>
      <c r="N870" s="108"/>
      <c r="O870" s="189"/>
      <c r="Q870" s="185"/>
    </row>
    <row r="871" spans="1:17" x14ac:dyDescent="0.25">
      <c r="A871" s="105"/>
      <c r="C871" s="108"/>
      <c r="D871" s="108"/>
      <c r="E871" s="108"/>
      <c r="F871" s="108"/>
      <c r="G871" s="187"/>
      <c r="H871" s="108"/>
      <c r="I871" s="108"/>
      <c r="J871" s="108"/>
      <c r="K871" s="108"/>
      <c r="L871" s="108"/>
      <c r="M871" s="108"/>
      <c r="N871" s="108"/>
      <c r="O871" s="189"/>
      <c r="Q871" s="185"/>
    </row>
    <row r="872" spans="1:17" x14ac:dyDescent="0.25">
      <c r="A872" s="105"/>
      <c r="C872" s="108"/>
      <c r="D872" s="108"/>
      <c r="E872" s="108"/>
      <c r="F872" s="108"/>
      <c r="G872" s="187"/>
      <c r="H872" s="108"/>
      <c r="I872" s="108"/>
      <c r="J872" s="108"/>
      <c r="K872" s="108"/>
      <c r="L872" s="108"/>
      <c r="M872" s="108"/>
      <c r="N872" s="108"/>
      <c r="O872" s="189"/>
      <c r="Q872" s="185"/>
    </row>
    <row r="873" spans="1:17" x14ac:dyDescent="0.25">
      <c r="A873" s="105"/>
      <c r="C873" s="108"/>
      <c r="D873" s="108"/>
      <c r="E873" s="108"/>
      <c r="F873" s="108"/>
      <c r="G873" s="187"/>
      <c r="H873" s="108"/>
      <c r="I873" s="108"/>
      <c r="J873" s="108"/>
      <c r="K873" s="108"/>
      <c r="L873" s="108"/>
      <c r="M873" s="108"/>
      <c r="N873" s="108"/>
      <c r="O873" s="189"/>
      <c r="Q873" s="185"/>
    </row>
    <row r="874" spans="1:17" x14ac:dyDescent="0.25">
      <c r="A874" s="105"/>
      <c r="C874" s="108"/>
      <c r="D874" s="108"/>
      <c r="E874" s="108"/>
      <c r="F874" s="108"/>
      <c r="G874" s="187"/>
      <c r="H874" s="108"/>
      <c r="I874" s="108"/>
      <c r="J874" s="108"/>
      <c r="K874" s="108"/>
      <c r="L874" s="108"/>
      <c r="M874" s="108"/>
      <c r="N874" s="108"/>
      <c r="O874" s="189"/>
      <c r="Q874" s="185"/>
    </row>
    <row r="875" spans="1:17" x14ac:dyDescent="0.25">
      <c r="A875" s="105"/>
      <c r="C875" s="108"/>
      <c r="D875" s="108"/>
      <c r="E875" s="108"/>
      <c r="F875" s="108"/>
      <c r="G875" s="187"/>
      <c r="H875" s="108"/>
      <c r="I875" s="108"/>
      <c r="J875" s="108"/>
      <c r="K875" s="108"/>
      <c r="L875" s="108"/>
      <c r="M875" s="108"/>
      <c r="N875" s="108"/>
      <c r="O875" s="189"/>
      <c r="Q875" s="185"/>
    </row>
    <row r="876" spans="1:17" x14ac:dyDescent="0.25">
      <c r="A876" s="105"/>
      <c r="C876" s="108"/>
      <c r="D876" s="108"/>
      <c r="E876" s="108"/>
      <c r="F876" s="108"/>
      <c r="G876" s="187"/>
      <c r="H876" s="108"/>
      <c r="I876" s="108"/>
      <c r="J876" s="108"/>
      <c r="K876" s="108"/>
      <c r="L876" s="108"/>
      <c r="M876" s="108"/>
      <c r="N876" s="108"/>
      <c r="O876" s="189"/>
      <c r="Q876" s="185"/>
    </row>
    <row r="877" spans="1:17" x14ac:dyDescent="0.25">
      <c r="A877" s="105"/>
      <c r="C877" s="108"/>
      <c r="D877" s="108"/>
      <c r="E877" s="108"/>
      <c r="F877" s="108"/>
      <c r="G877" s="187"/>
      <c r="H877" s="108"/>
      <c r="I877" s="108"/>
      <c r="J877" s="108"/>
      <c r="K877" s="108"/>
      <c r="L877" s="108"/>
      <c r="M877" s="108"/>
      <c r="N877" s="108"/>
      <c r="O877" s="189"/>
      <c r="Q877" s="185"/>
    </row>
    <row r="878" spans="1:17" x14ac:dyDescent="0.25">
      <c r="A878" s="105"/>
      <c r="C878" s="108"/>
      <c r="D878" s="108"/>
      <c r="E878" s="108"/>
      <c r="F878" s="108"/>
      <c r="G878" s="187"/>
      <c r="H878" s="108"/>
      <c r="I878" s="108"/>
      <c r="J878" s="108"/>
      <c r="K878" s="108"/>
      <c r="L878" s="108"/>
      <c r="M878" s="108"/>
      <c r="N878" s="108"/>
      <c r="O878" s="189"/>
      <c r="Q878" s="185"/>
    </row>
    <row r="879" spans="1:17" x14ac:dyDescent="0.25">
      <c r="A879" s="105"/>
      <c r="C879" s="108"/>
      <c r="D879" s="108"/>
      <c r="E879" s="108"/>
      <c r="F879" s="108"/>
      <c r="G879" s="187"/>
      <c r="H879" s="108"/>
      <c r="I879" s="108"/>
      <c r="J879" s="108"/>
      <c r="K879" s="108"/>
      <c r="L879" s="108"/>
      <c r="M879" s="108"/>
      <c r="N879" s="108"/>
      <c r="O879" s="189"/>
      <c r="Q879" s="185"/>
    </row>
    <row r="880" spans="1:17" x14ac:dyDescent="0.25">
      <c r="A880" s="105"/>
      <c r="C880" s="108"/>
      <c r="D880" s="108"/>
      <c r="E880" s="108"/>
      <c r="F880" s="108"/>
      <c r="G880" s="187"/>
      <c r="H880" s="108"/>
      <c r="I880" s="108"/>
      <c r="J880" s="108"/>
      <c r="K880" s="108"/>
      <c r="L880" s="108"/>
      <c r="M880" s="108"/>
      <c r="N880" s="108"/>
      <c r="O880" s="189"/>
      <c r="Q880" s="185"/>
    </row>
    <row r="881" spans="1:17" x14ac:dyDescent="0.25">
      <c r="A881" s="105"/>
      <c r="C881" s="108"/>
      <c r="D881" s="108"/>
      <c r="E881" s="108"/>
      <c r="F881" s="108"/>
      <c r="G881" s="187"/>
      <c r="H881" s="108"/>
      <c r="I881" s="108"/>
      <c r="J881" s="108"/>
      <c r="K881" s="108"/>
      <c r="L881" s="108"/>
      <c r="M881" s="108"/>
      <c r="N881" s="108"/>
      <c r="O881" s="189"/>
      <c r="Q881" s="185"/>
    </row>
    <row r="882" spans="1:17" x14ac:dyDescent="0.25">
      <c r="A882" s="105"/>
      <c r="C882" s="108"/>
      <c r="D882" s="108"/>
      <c r="E882" s="108"/>
      <c r="F882" s="108"/>
      <c r="G882" s="187"/>
      <c r="H882" s="108"/>
      <c r="I882" s="108"/>
      <c r="J882" s="108"/>
      <c r="K882" s="108"/>
      <c r="L882" s="108"/>
      <c r="M882" s="108"/>
      <c r="N882" s="108"/>
      <c r="O882" s="189"/>
      <c r="Q882" s="185"/>
    </row>
    <row r="883" spans="1:17" x14ac:dyDescent="0.25">
      <c r="A883" s="105"/>
      <c r="C883" s="108"/>
      <c r="D883" s="108"/>
      <c r="E883" s="108"/>
      <c r="F883" s="108"/>
      <c r="G883" s="187"/>
      <c r="H883" s="108"/>
      <c r="I883" s="108"/>
      <c r="J883" s="108"/>
      <c r="K883" s="108"/>
      <c r="L883" s="108"/>
      <c r="M883" s="108"/>
      <c r="N883" s="108"/>
      <c r="O883" s="189"/>
      <c r="Q883" s="185"/>
    </row>
    <row r="884" spans="1:17" x14ac:dyDescent="0.25">
      <c r="A884" s="105"/>
      <c r="C884" s="108"/>
      <c r="D884" s="108"/>
      <c r="E884" s="108"/>
      <c r="F884" s="108"/>
      <c r="G884" s="187"/>
      <c r="H884" s="108"/>
      <c r="I884" s="108"/>
      <c r="J884" s="108"/>
      <c r="K884" s="108"/>
      <c r="L884" s="108"/>
      <c r="M884" s="108"/>
      <c r="N884" s="108"/>
      <c r="O884" s="189"/>
      <c r="Q884" s="185"/>
    </row>
    <row r="885" spans="1:17" x14ac:dyDescent="0.25">
      <c r="A885" s="105"/>
      <c r="C885" s="108"/>
      <c r="D885" s="108"/>
      <c r="E885" s="108"/>
      <c r="F885" s="108"/>
      <c r="G885" s="187"/>
      <c r="H885" s="108"/>
      <c r="I885" s="108"/>
      <c r="J885" s="108"/>
      <c r="K885" s="108"/>
      <c r="L885" s="108"/>
      <c r="M885" s="108"/>
      <c r="N885" s="108"/>
      <c r="O885" s="189"/>
      <c r="Q885" s="185"/>
    </row>
    <row r="886" spans="1:17" x14ac:dyDescent="0.25">
      <c r="A886" s="105"/>
      <c r="C886" s="108"/>
      <c r="D886" s="108"/>
      <c r="E886" s="108"/>
      <c r="F886" s="108"/>
      <c r="G886" s="187"/>
      <c r="H886" s="108"/>
      <c r="I886" s="108"/>
      <c r="J886" s="108"/>
      <c r="K886" s="108"/>
      <c r="L886" s="108"/>
      <c r="M886" s="108"/>
      <c r="N886" s="108"/>
      <c r="O886" s="189"/>
      <c r="Q886" s="185"/>
    </row>
    <row r="887" spans="1:17" x14ac:dyDescent="0.25">
      <c r="A887" s="105"/>
      <c r="C887" s="108"/>
      <c r="D887" s="108"/>
      <c r="E887" s="108"/>
      <c r="F887" s="108"/>
      <c r="G887" s="187"/>
      <c r="H887" s="108"/>
      <c r="I887" s="108"/>
      <c r="J887" s="108"/>
      <c r="K887" s="108"/>
      <c r="L887" s="108"/>
      <c r="M887" s="108"/>
      <c r="N887" s="108"/>
      <c r="O887" s="189"/>
      <c r="Q887" s="185"/>
    </row>
    <row r="888" spans="1:17" x14ac:dyDescent="0.25">
      <c r="A888" s="105"/>
      <c r="C888" s="108"/>
      <c r="D888" s="108"/>
      <c r="E888" s="108"/>
      <c r="F888" s="108"/>
      <c r="G888" s="187"/>
      <c r="H888" s="108"/>
      <c r="I888" s="108"/>
      <c r="J888" s="108"/>
      <c r="K888" s="108"/>
      <c r="L888" s="108"/>
      <c r="M888" s="108"/>
      <c r="N888" s="108"/>
      <c r="O888" s="189"/>
      <c r="Q888" s="185"/>
    </row>
    <row r="889" spans="1:17" x14ac:dyDescent="0.25">
      <c r="A889" s="105"/>
      <c r="C889" s="108"/>
      <c r="D889" s="108"/>
      <c r="E889" s="108"/>
      <c r="F889" s="108"/>
      <c r="G889" s="187"/>
      <c r="H889" s="108"/>
      <c r="I889" s="108"/>
      <c r="J889" s="108"/>
      <c r="K889" s="108"/>
      <c r="L889" s="108"/>
      <c r="M889" s="108"/>
      <c r="N889" s="108"/>
      <c r="O889" s="189"/>
      <c r="Q889" s="185"/>
    </row>
    <row r="890" spans="1:17" x14ac:dyDescent="0.25">
      <c r="A890" s="105"/>
      <c r="C890" s="108"/>
      <c r="D890" s="108"/>
      <c r="E890" s="108"/>
      <c r="F890" s="108"/>
      <c r="G890" s="187"/>
      <c r="H890" s="108"/>
      <c r="I890" s="108"/>
      <c r="J890" s="108"/>
      <c r="K890" s="108"/>
      <c r="L890" s="108"/>
      <c r="M890" s="108"/>
      <c r="N890" s="108"/>
      <c r="O890" s="189"/>
      <c r="Q890" s="185"/>
    </row>
    <row r="891" spans="1:17" x14ac:dyDescent="0.25">
      <c r="A891" s="105"/>
      <c r="C891" s="108"/>
      <c r="D891" s="108"/>
      <c r="E891" s="108"/>
      <c r="F891" s="108"/>
      <c r="G891" s="187"/>
      <c r="H891" s="108"/>
      <c r="I891" s="108"/>
      <c r="J891" s="108"/>
      <c r="K891" s="108"/>
      <c r="L891" s="108"/>
      <c r="M891" s="108"/>
      <c r="N891" s="108"/>
      <c r="O891" s="189"/>
      <c r="Q891" s="185"/>
    </row>
    <row r="892" spans="1:17" x14ac:dyDescent="0.25">
      <c r="A892" s="105"/>
      <c r="C892" s="108"/>
      <c r="D892" s="108"/>
      <c r="E892" s="108"/>
      <c r="F892" s="108"/>
      <c r="G892" s="187"/>
      <c r="H892" s="108"/>
      <c r="I892" s="108"/>
      <c r="J892" s="108"/>
      <c r="K892" s="108"/>
      <c r="L892" s="108"/>
      <c r="M892" s="108"/>
      <c r="N892" s="108"/>
      <c r="O892" s="189"/>
      <c r="Q892" s="185"/>
    </row>
    <row r="893" spans="1:17" x14ac:dyDescent="0.25">
      <c r="A893" s="105"/>
      <c r="C893" s="108"/>
      <c r="D893" s="108"/>
      <c r="E893" s="108"/>
      <c r="F893" s="108"/>
      <c r="G893" s="187"/>
      <c r="H893" s="108"/>
      <c r="I893" s="108"/>
      <c r="J893" s="108"/>
      <c r="K893" s="108"/>
      <c r="L893" s="108"/>
      <c r="M893" s="108"/>
      <c r="N893" s="108"/>
      <c r="O893" s="189"/>
      <c r="Q893" s="185"/>
    </row>
    <row r="894" spans="1:17" x14ac:dyDescent="0.25">
      <c r="A894" s="105"/>
      <c r="C894" s="108"/>
      <c r="D894" s="108"/>
      <c r="E894" s="108"/>
      <c r="F894" s="108"/>
      <c r="G894" s="187"/>
      <c r="H894" s="108"/>
      <c r="I894" s="108"/>
      <c r="J894" s="108"/>
      <c r="K894" s="108"/>
      <c r="L894" s="108"/>
      <c r="M894" s="108"/>
      <c r="N894" s="108"/>
      <c r="O894" s="189"/>
      <c r="Q894" s="185"/>
    </row>
    <row r="895" spans="1:17" x14ac:dyDescent="0.25">
      <c r="A895" s="105"/>
      <c r="C895" s="108"/>
      <c r="D895" s="108"/>
      <c r="E895" s="108"/>
      <c r="F895" s="108"/>
      <c r="G895" s="187"/>
      <c r="H895" s="108"/>
      <c r="I895" s="108"/>
      <c r="J895" s="108"/>
      <c r="K895" s="108"/>
      <c r="L895" s="108"/>
      <c r="M895" s="108"/>
      <c r="N895" s="108"/>
      <c r="O895" s="189"/>
      <c r="Q895" s="185"/>
    </row>
    <row r="896" spans="1:17" x14ac:dyDescent="0.25">
      <c r="A896" s="105"/>
      <c r="C896" s="108"/>
      <c r="D896" s="108"/>
      <c r="E896" s="108"/>
      <c r="F896" s="108"/>
      <c r="G896" s="187"/>
      <c r="H896" s="108"/>
      <c r="I896" s="108"/>
      <c r="J896" s="108"/>
      <c r="K896" s="108"/>
      <c r="L896" s="108"/>
      <c r="M896" s="108"/>
      <c r="N896" s="108"/>
      <c r="O896" s="189"/>
      <c r="Q896" s="185"/>
    </row>
    <row r="897" spans="1:17" x14ac:dyDescent="0.25">
      <c r="A897" s="105"/>
      <c r="C897" s="108"/>
      <c r="D897" s="108"/>
      <c r="E897" s="108"/>
      <c r="F897" s="108"/>
      <c r="G897" s="187"/>
      <c r="H897" s="108"/>
      <c r="I897" s="108"/>
      <c r="J897" s="108"/>
      <c r="K897" s="108"/>
      <c r="L897" s="108"/>
      <c r="M897" s="108"/>
      <c r="N897" s="108"/>
      <c r="O897" s="189"/>
      <c r="Q897" s="185"/>
    </row>
    <row r="898" spans="1:17" x14ac:dyDescent="0.25">
      <c r="A898" s="105"/>
      <c r="C898" s="108"/>
      <c r="D898" s="108"/>
      <c r="E898" s="108"/>
      <c r="F898" s="108"/>
      <c r="G898" s="187"/>
      <c r="H898" s="108"/>
      <c r="I898" s="108"/>
      <c r="J898" s="108"/>
      <c r="K898" s="108"/>
      <c r="L898" s="108"/>
      <c r="M898" s="108"/>
      <c r="N898" s="108"/>
      <c r="O898" s="189"/>
      <c r="Q898" s="185"/>
    </row>
    <row r="899" spans="1:17" x14ac:dyDescent="0.25">
      <c r="A899" s="105"/>
      <c r="C899" s="108"/>
      <c r="D899" s="108"/>
      <c r="E899" s="108"/>
      <c r="F899" s="108"/>
      <c r="G899" s="187"/>
      <c r="H899" s="108"/>
      <c r="I899" s="108"/>
      <c r="J899" s="108"/>
      <c r="K899" s="108"/>
      <c r="L899" s="108"/>
      <c r="M899" s="108"/>
      <c r="N899" s="108"/>
      <c r="O899" s="189"/>
      <c r="Q899" s="185"/>
    </row>
    <row r="900" spans="1:17" x14ac:dyDescent="0.25">
      <c r="A900" s="105"/>
      <c r="C900" s="108"/>
      <c r="D900" s="108"/>
      <c r="E900" s="108"/>
      <c r="F900" s="108"/>
      <c r="G900" s="187"/>
      <c r="H900" s="108"/>
      <c r="I900" s="108"/>
      <c r="J900" s="108"/>
      <c r="K900" s="108"/>
      <c r="L900" s="108"/>
      <c r="M900" s="108"/>
      <c r="N900" s="108"/>
      <c r="O900" s="189"/>
      <c r="Q900" s="185"/>
    </row>
    <row r="901" spans="1:17" x14ac:dyDescent="0.25">
      <c r="A901" s="105"/>
      <c r="C901" s="108"/>
      <c r="D901" s="108"/>
      <c r="E901" s="108"/>
      <c r="F901" s="108"/>
      <c r="G901" s="187"/>
      <c r="H901" s="108"/>
      <c r="I901" s="108"/>
      <c r="J901" s="108"/>
      <c r="K901" s="108"/>
      <c r="L901" s="108"/>
      <c r="M901" s="108"/>
      <c r="N901" s="108"/>
      <c r="O901" s="189"/>
      <c r="Q901" s="185"/>
    </row>
    <row r="902" spans="1:17" x14ac:dyDescent="0.25">
      <c r="A902" s="105"/>
      <c r="C902" s="108"/>
      <c r="D902" s="108"/>
      <c r="E902" s="108"/>
      <c r="F902" s="108"/>
      <c r="G902" s="187"/>
      <c r="H902" s="108"/>
      <c r="I902" s="108"/>
      <c r="J902" s="108"/>
      <c r="K902" s="108"/>
      <c r="L902" s="108"/>
      <c r="M902" s="108"/>
      <c r="N902" s="108"/>
      <c r="O902" s="189"/>
      <c r="Q902" s="185"/>
    </row>
    <row r="903" spans="1:17" x14ac:dyDescent="0.25">
      <c r="A903" s="105"/>
      <c r="C903" s="108"/>
      <c r="D903" s="108"/>
      <c r="E903" s="108"/>
      <c r="F903" s="108"/>
      <c r="G903" s="187"/>
      <c r="H903" s="108"/>
      <c r="I903" s="108"/>
      <c r="J903" s="108"/>
      <c r="K903" s="108"/>
      <c r="L903" s="108"/>
      <c r="M903" s="108"/>
      <c r="N903" s="108"/>
      <c r="O903" s="189"/>
      <c r="Q903" s="185"/>
    </row>
    <row r="904" spans="1:17" x14ac:dyDescent="0.25">
      <c r="A904" s="105"/>
      <c r="C904" s="108"/>
      <c r="D904" s="108"/>
      <c r="E904" s="108"/>
      <c r="F904" s="108"/>
      <c r="G904" s="187"/>
      <c r="H904" s="108"/>
      <c r="I904" s="108"/>
      <c r="J904" s="108"/>
      <c r="K904" s="108"/>
      <c r="L904" s="108"/>
      <c r="M904" s="108"/>
      <c r="N904" s="108"/>
      <c r="O904" s="189"/>
      <c r="Q904" s="185"/>
    </row>
    <row r="905" spans="1:17" x14ac:dyDescent="0.25">
      <c r="A905" s="105"/>
      <c r="C905" s="108"/>
      <c r="D905" s="108"/>
      <c r="E905" s="108"/>
      <c r="F905" s="108"/>
      <c r="G905" s="187"/>
      <c r="H905" s="108"/>
      <c r="I905" s="108"/>
      <c r="J905" s="108"/>
      <c r="K905" s="108"/>
      <c r="L905" s="108"/>
      <c r="M905" s="108"/>
      <c r="N905" s="108"/>
      <c r="O905" s="189"/>
      <c r="Q905" s="185"/>
    </row>
    <row r="906" spans="1:17" x14ac:dyDescent="0.25">
      <c r="A906" s="105"/>
      <c r="C906" s="108"/>
      <c r="D906" s="108"/>
      <c r="E906" s="108"/>
      <c r="F906" s="108"/>
      <c r="G906" s="187"/>
      <c r="H906" s="108"/>
      <c r="I906" s="108"/>
      <c r="J906" s="108"/>
      <c r="K906" s="108"/>
      <c r="L906" s="108"/>
      <c r="M906" s="108"/>
      <c r="N906" s="108"/>
      <c r="O906" s="189"/>
      <c r="Q906" s="185"/>
    </row>
    <row r="907" spans="1:17" x14ac:dyDescent="0.25">
      <c r="A907" s="105"/>
      <c r="C907" s="108"/>
      <c r="D907" s="108"/>
      <c r="E907" s="108"/>
      <c r="F907" s="108"/>
      <c r="G907" s="187"/>
      <c r="H907" s="108"/>
      <c r="I907" s="108"/>
      <c r="J907" s="108"/>
      <c r="K907" s="108"/>
      <c r="L907" s="108"/>
      <c r="M907" s="108"/>
      <c r="N907" s="108"/>
      <c r="O907" s="189"/>
      <c r="Q907" s="185"/>
    </row>
    <row r="908" spans="1:17" x14ac:dyDescent="0.25">
      <c r="A908" s="105"/>
      <c r="C908" s="108"/>
      <c r="D908" s="108"/>
      <c r="E908" s="108"/>
      <c r="F908" s="108"/>
      <c r="G908" s="187"/>
      <c r="H908" s="108"/>
      <c r="I908" s="108"/>
      <c r="J908" s="108"/>
      <c r="K908" s="108"/>
      <c r="L908" s="108"/>
      <c r="M908" s="108"/>
      <c r="N908" s="108"/>
      <c r="O908" s="189"/>
      <c r="Q908" s="185"/>
    </row>
    <row r="909" spans="1:17" x14ac:dyDescent="0.25">
      <c r="A909" s="105"/>
      <c r="C909" s="108"/>
      <c r="D909" s="108"/>
      <c r="E909" s="108"/>
      <c r="F909" s="108"/>
      <c r="G909" s="187"/>
      <c r="H909" s="108"/>
      <c r="I909" s="108"/>
      <c r="J909" s="108"/>
      <c r="K909" s="108"/>
      <c r="L909" s="108"/>
      <c r="M909" s="108"/>
      <c r="N909" s="108"/>
      <c r="O909" s="189"/>
      <c r="Q909" s="185"/>
    </row>
    <row r="910" spans="1:17" x14ac:dyDescent="0.25">
      <c r="A910" s="105"/>
      <c r="C910" s="108"/>
      <c r="D910" s="108"/>
      <c r="E910" s="108"/>
      <c r="F910" s="108"/>
      <c r="G910" s="187"/>
      <c r="H910" s="108"/>
      <c r="I910" s="108"/>
      <c r="J910" s="108"/>
      <c r="K910" s="108"/>
      <c r="L910" s="108"/>
      <c r="M910" s="108"/>
      <c r="N910" s="108"/>
      <c r="O910" s="189"/>
      <c r="Q910" s="185"/>
    </row>
    <row r="911" spans="1:17" x14ac:dyDescent="0.25">
      <c r="A911" s="105"/>
      <c r="C911" s="108"/>
      <c r="D911" s="108"/>
      <c r="E911" s="108"/>
      <c r="F911" s="108"/>
      <c r="G911" s="187"/>
      <c r="H911" s="108"/>
      <c r="I911" s="108"/>
      <c r="J911" s="108"/>
      <c r="K911" s="108"/>
      <c r="L911" s="108"/>
      <c r="M911" s="108"/>
      <c r="N911" s="108"/>
      <c r="O911" s="189"/>
      <c r="Q911" s="185"/>
    </row>
    <row r="912" spans="1:17" x14ac:dyDescent="0.25">
      <c r="A912" s="105"/>
      <c r="C912" s="108"/>
      <c r="D912" s="108"/>
      <c r="E912" s="108"/>
      <c r="F912" s="108"/>
      <c r="G912" s="187"/>
      <c r="H912" s="108"/>
      <c r="I912" s="108"/>
      <c r="J912" s="108"/>
      <c r="K912" s="108"/>
      <c r="L912" s="108"/>
      <c r="M912" s="108"/>
      <c r="N912" s="108"/>
      <c r="O912" s="189"/>
      <c r="Q912" s="185"/>
    </row>
    <row r="913" spans="1:17" x14ac:dyDescent="0.25">
      <c r="A913" s="105"/>
      <c r="C913" s="108"/>
      <c r="D913" s="108"/>
      <c r="E913" s="108"/>
      <c r="F913" s="108"/>
      <c r="G913" s="187"/>
      <c r="H913" s="108"/>
      <c r="I913" s="108"/>
      <c r="J913" s="108"/>
      <c r="K913" s="108"/>
      <c r="L913" s="108"/>
      <c r="M913" s="108"/>
      <c r="N913" s="108"/>
      <c r="O913" s="189"/>
      <c r="Q913" s="185"/>
    </row>
    <row r="914" spans="1:17" x14ac:dyDescent="0.25">
      <c r="A914" s="105"/>
      <c r="C914" s="108"/>
      <c r="D914" s="108"/>
      <c r="E914" s="108"/>
      <c r="F914" s="108"/>
      <c r="G914" s="187"/>
      <c r="H914" s="108"/>
      <c r="I914" s="108"/>
      <c r="J914" s="108"/>
      <c r="K914" s="108"/>
      <c r="L914" s="108"/>
      <c r="M914" s="108"/>
      <c r="N914" s="108"/>
      <c r="O914" s="189"/>
      <c r="Q914" s="185"/>
    </row>
    <row r="915" spans="1:17" x14ac:dyDescent="0.25">
      <c r="A915" s="105"/>
      <c r="C915" s="108"/>
      <c r="D915" s="108"/>
      <c r="E915" s="108"/>
      <c r="F915" s="108"/>
      <c r="G915" s="187"/>
      <c r="H915" s="108"/>
      <c r="I915" s="108"/>
      <c r="J915" s="108"/>
      <c r="K915" s="108"/>
      <c r="L915" s="108"/>
      <c r="M915" s="108"/>
      <c r="N915" s="108"/>
      <c r="O915" s="189"/>
      <c r="Q915" s="185"/>
    </row>
    <row r="916" spans="1:17" x14ac:dyDescent="0.25">
      <c r="A916" s="105"/>
      <c r="C916" s="108"/>
      <c r="D916" s="108"/>
      <c r="E916" s="108"/>
      <c r="F916" s="108"/>
      <c r="G916" s="187"/>
      <c r="H916" s="108"/>
      <c r="I916" s="108"/>
      <c r="J916" s="108"/>
      <c r="K916" s="108"/>
      <c r="L916" s="108"/>
      <c r="M916" s="108"/>
      <c r="N916" s="108"/>
      <c r="O916" s="189"/>
      <c r="Q916" s="185"/>
    </row>
    <row r="917" spans="1:17" x14ac:dyDescent="0.25">
      <c r="A917" s="105"/>
      <c r="C917" s="108"/>
      <c r="D917" s="108"/>
      <c r="E917" s="108"/>
      <c r="F917" s="108"/>
      <c r="G917" s="187"/>
      <c r="H917" s="108"/>
      <c r="I917" s="108"/>
      <c r="J917" s="108"/>
      <c r="K917" s="108"/>
      <c r="L917" s="108"/>
      <c r="M917" s="108"/>
      <c r="N917" s="108"/>
      <c r="O917" s="189"/>
      <c r="Q917" s="185"/>
    </row>
    <row r="918" spans="1:17" x14ac:dyDescent="0.25">
      <c r="A918" s="105"/>
      <c r="C918" s="108"/>
      <c r="D918" s="108"/>
      <c r="E918" s="108"/>
      <c r="F918" s="108"/>
      <c r="G918" s="187"/>
      <c r="H918" s="108"/>
      <c r="I918" s="108"/>
      <c r="J918" s="108"/>
      <c r="K918" s="108"/>
      <c r="L918" s="108"/>
      <c r="M918" s="108"/>
      <c r="N918" s="108"/>
      <c r="O918" s="189"/>
      <c r="Q918" s="185"/>
    </row>
    <row r="919" spans="1:17" x14ac:dyDescent="0.25">
      <c r="A919" s="105"/>
      <c r="C919" s="108"/>
      <c r="D919" s="108"/>
      <c r="E919" s="108"/>
      <c r="F919" s="108"/>
      <c r="G919" s="187"/>
      <c r="H919" s="108"/>
      <c r="I919" s="108"/>
      <c r="J919" s="108"/>
      <c r="K919" s="108"/>
      <c r="L919" s="108"/>
      <c r="M919" s="108"/>
      <c r="N919" s="108"/>
      <c r="O919" s="189"/>
      <c r="Q919" s="185"/>
    </row>
    <row r="920" spans="1:17" x14ac:dyDescent="0.25">
      <c r="A920" s="105"/>
      <c r="C920" s="108"/>
      <c r="D920" s="108"/>
      <c r="E920" s="108"/>
      <c r="F920" s="108"/>
      <c r="G920" s="187"/>
      <c r="H920" s="108"/>
      <c r="I920" s="108"/>
      <c r="J920" s="108"/>
      <c r="K920" s="108"/>
      <c r="L920" s="108"/>
      <c r="M920" s="108"/>
      <c r="N920" s="108"/>
      <c r="O920" s="189"/>
      <c r="Q920" s="185"/>
    </row>
    <row r="921" spans="1:17" x14ac:dyDescent="0.25">
      <c r="A921" s="105"/>
      <c r="C921" s="108"/>
      <c r="D921" s="108"/>
      <c r="E921" s="108"/>
      <c r="F921" s="108"/>
      <c r="G921" s="187"/>
      <c r="H921" s="108"/>
      <c r="I921" s="108"/>
      <c r="J921" s="108"/>
      <c r="K921" s="108"/>
      <c r="L921" s="108"/>
      <c r="M921" s="108"/>
      <c r="N921" s="108"/>
      <c r="O921" s="189"/>
      <c r="Q921" s="185"/>
    </row>
    <row r="922" spans="1:17" x14ac:dyDescent="0.25">
      <c r="A922" s="105"/>
      <c r="C922" s="108"/>
      <c r="D922" s="108"/>
      <c r="E922" s="108"/>
      <c r="F922" s="108"/>
      <c r="G922" s="187"/>
      <c r="H922" s="108"/>
      <c r="I922" s="108"/>
      <c r="J922" s="108"/>
      <c r="K922" s="108"/>
      <c r="L922" s="108"/>
      <c r="M922" s="108"/>
      <c r="N922" s="108"/>
      <c r="O922" s="189"/>
      <c r="Q922" s="185"/>
    </row>
    <row r="923" spans="1:17" x14ac:dyDescent="0.25">
      <c r="A923" s="105"/>
      <c r="C923" s="108"/>
      <c r="D923" s="108"/>
      <c r="E923" s="108"/>
      <c r="F923" s="108"/>
      <c r="G923" s="187"/>
      <c r="H923" s="108"/>
      <c r="I923" s="108"/>
      <c r="J923" s="108"/>
      <c r="K923" s="108"/>
      <c r="L923" s="108"/>
      <c r="M923" s="108"/>
      <c r="N923" s="108"/>
      <c r="O923" s="189"/>
      <c r="Q923" s="185"/>
    </row>
    <row r="924" spans="1:17" x14ac:dyDescent="0.25">
      <c r="A924" s="105"/>
      <c r="C924" s="108"/>
      <c r="D924" s="108"/>
      <c r="E924" s="108"/>
      <c r="F924" s="108"/>
      <c r="G924" s="187"/>
      <c r="H924" s="108"/>
      <c r="I924" s="108"/>
      <c r="J924" s="108"/>
      <c r="K924" s="108"/>
      <c r="L924" s="108"/>
      <c r="M924" s="108"/>
      <c r="N924" s="108"/>
      <c r="O924" s="189"/>
      <c r="Q924" s="185"/>
    </row>
    <row r="925" spans="1:17" x14ac:dyDescent="0.25">
      <c r="A925" s="105"/>
      <c r="C925" s="108"/>
      <c r="D925" s="108"/>
      <c r="E925" s="108"/>
      <c r="F925" s="108"/>
      <c r="G925" s="187"/>
      <c r="H925" s="108"/>
      <c r="I925" s="108"/>
      <c r="J925" s="108"/>
      <c r="K925" s="108"/>
      <c r="L925" s="108"/>
      <c r="M925" s="108"/>
      <c r="N925" s="108"/>
      <c r="O925" s="189"/>
      <c r="Q925" s="185"/>
    </row>
    <row r="926" spans="1:17" x14ac:dyDescent="0.25">
      <c r="A926" s="105"/>
      <c r="C926" s="108"/>
      <c r="D926" s="108"/>
      <c r="E926" s="108"/>
      <c r="F926" s="108"/>
      <c r="G926" s="187"/>
      <c r="H926" s="108"/>
      <c r="I926" s="108"/>
      <c r="J926" s="108"/>
      <c r="K926" s="108"/>
      <c r="L926" s="108"/>
      <c r="M926" s="108"/>
      <c r="N926" s="108"/>
      <c r="O926" s="189"/>
      <c r="Q926" s="185"/>
    </row>
    <row r="927" spans="1:17" x14ac:dyDescent="0.25">
      <c r="A927" s="105"/>
      <c r="C927" s="108"/>
      <c r="D927" s="108"/>
      <c r="E927" s="108"/>
      <c r="F927" s="108"/>
      <c r="G927" s="187"/>
      <c r="H927" s="108"/>
      <c r="I927" s="108"/>
      <c r="J927" s="108"/>
      <c r="K927" s="108"/>
      <c r="L927" s="108"/>
      <c r="M927" s="108"/>
      <c r="N927" s="108"/>
      <c r="O927" s="189"/>
      <c r="Q927" s="185"/>
    </row>
    <row r="928" spans="1:17" x14ac:dyDescent="0.25">
      <c r="A928" s="105"/>
      <c r="C928" s="108"/>
      <c r="D928" s="108"/>
      <c r="E928" s="108"/>
      <c r="F928" s="108"/>
      <c r="G928" s="187"/>
      <c r="H928" s="108"/>
      <c r="I928" s="108"/>
      <c r="J928" s="108"/>
      <c r="K928" s="108"/>
      <c r="L928" s="108"/>
      <c r="M928" s="108"/>
      <c r="N928" s="108"/>
      <c r="O928" s="189"/>
      <c r="Q928" s="185"/>
    </row>
    <row r="929" spans="1:17" x14ac:dyDescent="0.25">
      <c r="A929" s="105"/>
      <c r="C929" s="108"/>
      <c r="D929" s="108"/>
      <c r="E929" s="108"/>
      <c r="F929" s="108"/>
      <c r="G929" s="187"/>
      <c r="H929" s="108"/>
      <c r="I929" s="108"/>
      <c r="J929" s="108"/>
      <c r="K929" s="108"/>
      <c r="L929" s="108"/>
      <c r="M929" s="108"/>
      <c r="N929" s="108"/>
      <c r="O929" s="189"/>
      <c r="Q929" s="185"/>
    </row>
    <row r="930" spans="1:17" x14ac:dyDescent="0.25">
      <c r="A930" s="105"/>
      <c r="C930" s="108"/>
      <c r="D930" s="108"/>
      <c r="E930" s="108"/>
      <c r="F930" s="108"/>
      <c r="G930" s="187"/>
      <c r="H930" s="108"/>
      <c r="I930" s="108"/>
      <c r="J930" s="108"/>
      <c r="K930" s="108"/>
      <c r="L930" s="108"/>
      <c r="M930" s="108"/>
      <c r="N930" s="108"/>
      <c r="O930" s="189"/>
      <c r="Q930" s="185"/>
    </row>
    <row r="931" spans="1:17" x14ac:dyDescent="0.25">
      <c r="A931" s="105"/>
      <c r="C931" s="108"/>
      <c r="D931" s="108"/>
      <c r="E931" s="108"/>
      <c r="F931" s="108"/>
      <c r="G931" s="187"/>
      <c r="H931" s="108"/>
      <c r="I931" s="108"/>
      <c r="J931" s="108"/>
      <c r="K931" s="108"/>
      <c r="L931" s="108"/>
      <c r="M931" s="108"/>
      <c r="N931" s="108"/>
      <c r="O931" s="189"/>
      <c r="Q931" s="185"/>
    </row>
    <row r="932" spans="1:17" x14ac:dyDescent="0.25">
      <c r="A932" s="105"/>
      <c r="C932" s="108"/>
      <c r="D932" s="108"/>
      <c r="E932" s="108"/>
      <c r="F932" s="108"/>
      <c r="G932" s="187"/>
      <c r="H932" s="108"/>
      <c r="I932" s="108"/>
      <c r="J932" s="108"/>
      <c r="K932" s="108"/>
      <c r="L932" s="108"/>
      <c r="M932" s="108"/>
      <c r="N932" s="108"/>
      <c r="O932" s="189"/>
      <c r="Q932" s="185"/>
    </row>
    <row r="933" spans="1:17" x14ac:dyDescent="0.25">
      <c r="A933" s="105"/>
      <c r="C933" s="108"/>
      <c r="D933" s="108"/>
      <c r="E933" s="108"/>
      <c r="F933" s="108"/>
      <c r="G933" s="187"/>
      <c r="H933" s="108"/>
      <c r="I933" s="108"/>
      <c r="J933" s="108"/>
      <c r="K933" s="108"/>
      <c r="L933" s="108"/>
      <c r="M933" s="108"/>
      <c r="N933" s="108"/>
      <c r="O933" s="189"/>
      <c r="Q933" s="185"/>
    </row>
    <row r="934" spans="1:17" x14ac:dyDescent="0.25">
      <c r="A934" s="105"/>
      <c r="C934" s="108"/>
      <c r="D934" s="108"/>
      <c r="E934" s="108"/>
      <c r="F934" s="108"/>
      <c r="G934" s="187"/>
      <c r="H934" s="108"/>
      <c r="I934" s="108"/>
      <c r="J934" s="108"/>
      <c r="K934" s="108"/>
      <c r="L934" s="108"/>
      <c r="M934" s="108"/>
      <c r="N934" s="108"/>
      <c r="O934" s="189"/>
      <c r="Q934" s="185"/>
    </row>
    <row r="935" spans="1:17" x14ac:dyDescent="0.25">
      <c r="A935" s="105"/>
      <c r="C935" s="108"/>
      <c r="D935" s="108"/>
      <c r="E935" s="108"/>
      <c r="F935" s="108"/>
      <c r="G935" s="187"/>
      <c r="H935" s="108"/>
      <c r="I935" s="108"/>
      <c r="J935" s="108"/>
      <c r="K935" s="108"/>
      <c r="L935" s="108"/>
      <c r="M935" s="108"/>
      <c r="N935" s="108"/>
      <c r="O935" s="189"/>
      <c r="Q935" s="185"/>
    </row>
    <row r="936" spans="1:17" x14ac:dyDescent="0.25">
      <c r="A936" s="105"/>
      <c r="C936" s="108"/>
      <c r="D936" s="108"/>
      <c r="E936" s="108"/>
      <c r="F936" s="108"/>
      <c r="G936" s="187"/>
      <c r="H936" s="108"/>
      <c r="I936" s="108"/>
      <c r="J936" s="108"/>
      <c r="K936" s="108"/>
      <c r="L936" s="108"/>
      <c r="M936" s="108"/>
      <c r="N936" s="108"/>
      <c r="O936" s="189"/>
      <c r="Q936" s="185"/>
    </row>
    <row r="937" spans="1:17" x14ac:dyDescent="0.25">
      <c r="A937" s="105"/>
      <c r="C937" s="108"/>
      <c r="D937" s="108"/>
      <c r="E937" s="108"/>
      <c r="F937" s="108"/>
      <c r="G937" s="187"/>
      <c r="H937" s="108"/>
      <c r="I937" s="108"/>
      <c r="J937" s="108"/>
      <c r="K937" s="108"/>
      <c r="L937" s="108"/>
      <c r="M937" s="108"/>
      <c r="N937" s="108"/>
      <c r="O937" s="189"/>
      <c r="Q937" s="185"/>
    </row>
    <row r="938" spans="1:17" x14ac:dyDescent="0.25">
      <c r="A938" s="105"/>
      <c r="C938" s="108"/>
      <c r="D938" s="108"/>
      <c r="E938" s="108"/>
      <c r="F938" s="108"/>
      <c r="G938" s="187"/>
      <c r="H938" s="108"/>
      <c r="I938" s="108"/>
      <c r="J938" s="108"/>
      <c r="K938" s="108"/>
      <c r="L938" s="108"/>
      <c r="M938" s="108"/>
      <c r="N938" s="108"/>
      <c r="O938" s="189"/>
      <c r="Q938" s="185"/>
    </row>
    <row r="939" spans="1:17" x14ac:dyDescent="0.25">
      <c r="A939" s="105"/>
      <c r="C939" s="108"/>
      <c r="D939" s="108"/>
      <c r="E939" s="108"/>
      <c r="F939" s="108"/>
      <c r="G939" s="187"/>
      <c r="H939" s="108"/>
      <c r="I939" s="108"/>
      <c r="J939" s="108"/>
      <c r="K939" s="108"/>
      <c r="L939" s="108"/>
      <c r="M939" s="108"/>
      <c r="N939" s="108"/>
      <c r="O939" s="189"/>
      <c r="Q939" s="185"/>
    </row>
    <row r="940" spans="1:17" x14ac:dyDescent="0.25">
      <c r="A940" s="105"/>
      <c r="C940" s="108"/>
      <c r="D940" s="108"/>
      <c r="E940" s="108"/>
      <c r="F940" s="108"/>
      <c r="G940" s="187"/>
      <c r="H940" s="108"/>
      <c r="I940" s="108"/>
      <c r="J940" s="108"/>
      <c r="K940" s="108"/>
      <c r="L940" s="108"/>
      <c r="M940" s="108"/>
      <c r="N940" s="108"/>
      <c r="O940" s="189"/>
      <c r="Q940" s="185"/>
    </row>
    <row r="941" spans="1:17" x14ac:dyDescent="0.25">
      <c r="A941" s="105"/>
      <c r="C941" s="108"/>
      <c r="D941" s="108"/>
      <c r="E941" s="108"/>
      <c r="F941" s="108"/>
      <c r="G941" s="187"/>
      <c r="H941" s="108"/>
      <c r="I941" s="108"/>
      <c r="J941" s="108"/>
      <c r="K941" s="108"/>
      <c r="L941" s="108"/>
      <c r="M941" s="108"/>
      <c r="N941" s="108"/>
      <c r="O941" s="189"/>
      <c r="Q941" s="185"/>
    </row>
    <row r="942" spans="1:17" x14ac:dyDescent="0.25">
      <c r="A942" s="105"/>
      <c r="C942" s="108"/>
      <c r="D942" s="108"/>
      <c r="E942" s="108"/>
      <c r="F942" s="108"/>
      <c r="G942" s="187"/>
      <c r="H942" s="108"/>
      <c r="I942" s="108"/>
      <c r="J942" s="108"/>
      <c r="K942" s="108"/>
      <c r="L942" s="108"/>
      <c r="M942" s="108"/>
      <c r="N942" s="108"/>
      <c r="O942" s="189"/>
      <c r="Q942" s="185"/>
    </row>
    <row r="943" spans="1:17" x14ac:dyDescent="0.25">
      <c r="A943" s="105"/>
      <c r="C943" s="108"/>
      <c r="D943" s="108"/>
      <c r="E943" s="108"/>
      <c r="F943" s="108"/>
      <c r="G943" s="187"/>
      <c r="H943" s="108"/>
      <c r="I943" s="108"/>
      <c r="J943" s="108"/>
      <c r="K943" s="108"/>
      <c r="L943" s="108"/>
      <c r="M943" s="108"/>
      <c r="N943" s="108"/>
      <c r="O943" s="189"/>
      <c r="Q943" s="185"/>
    </row>
    <row r="944" spans="1:17" x14ac:dyDescent="0.25">
      <c r="A944" s="105"/>
      <c r="C944" s="108"/>
      <c r="D944" s="108"/>
      <c r="E944" s="108"/>
      <c r="F944" s="108"/>
      <c r="G944" s="187"/>
      <c r="H944" s="108"/>
      <c r="I944" s="108"/>
      <c r="J944" s="108"/>
      <c r="K944" s="108"/>
      <c r="L944" s="108"/>
      <c r="M944" s="108"/>
      <c r="N944" s="108"/>
      <c r="O944" s="189"/>
      <c r="Q944" s="185"/>
    </row>
    <row r="945" spans="1:17" x14ac:dyDescent="0.25">
      <c r="A945" s="105"/>
      <c r="C945" s="108"/>
      <c r="D945" s="108"/>
      <c r="E945" s="108"/>
      <c r="F945" s="108"/>
      <c r="G945" s="187"/>
      <c r="H945" s="108"/>
      <c r="I945" s="108"/>
      <c r="J945" s="108"/>
      <c r="K945" s="108"/>
      <c r="L945" s="108"/>
      <c r="M945" s="108"/>
      <c r="N945" s="108"/>
      <c r="O945" s="189"/>
      <c r="Q945" s="185"/>
    </row>
    <row r="946" spans="1:17" x14ac:dyDescent="0.25">
      <c r="A946" s="105"/>
      <c r="C946" s="108"/>
      <c r="D946" s="108"/>
      <c r="E946" s="108"/>
      <c r="F946" s="108"/>
      <c r="G946" s="187"/>
      <c r="H946" s="108"/>
      <c r="I946" s="108"/>
      <c r="J946" s="108"/>
      <c r="K946" s="108"/>
      <c r="L946" s="108"/>
      <c r="M946" s="108"/>
      <c r="N946" s="108"/>
      <c r="O946" s="189"/>
      <c r="Q946" s="185"/>
    </row>
    <row r="947" spans="1:17" x14ac:dyDescent="0.25">
      <c r="A947" s="105"/>
      <c r="C947" s="108"/>
      <c r="D947" s="108"/>
      <c r="E947" s="108"/>
      <c r="F947" s="108"/>
      <c r="G947" s="187"/>
      <c r="H947" s="108"/>
      <c r="I947" s="108"/>
      <c r="J947" s="108"/>
      <c r="K947" s="108"/>
      <c r="L947" s="108"/>
      <c r="M947" s="108"/>
      <c r="N947" s="108"/>
      <c r="O947" s="189"/>
      <c r="Q947" s="185"/>
    </row>
    <row r="948" spans="1:17" x14ac:dyDescent="0.25">
      <c r="A948" s="105"/>
      <c r="C948" s="108"/>
      <c r="D948" s="108"/>
      <c r="E948" s="108"/>
      <c r="F948" s="108"/>
      <c r="G948" s="187"/>
      <c r="H948" s="108"/>
      <c r="I948" s="108"/>
      <c r="J948" s="108"/>
      <c r="K948" s="108"/>
      <c r="L948" s="108"/>
      <c r="M948" s="108"/>
      <c r="N948" s="108"/>
      <c r="O948" s="189"/>
      <c r="Q948" s="185"/>
    </row>
    <row r="949" spans="1:17" x14ac:dyDescent="0.25">
      <c r="A949" s="105"/>
      <c r="C949" s="108"/>
      <c r="D949" s="108"/>
      <c r="E949" s="108"/>
      <c r="F949" s="108"/>
      <c r="G949" s="187"/>
      <c r="H949" s="108"/>
      <c r="I949" s="108"/>
      <c r="J949" s="108"/>
      <c r="K949" s="108"/>
      <c r="L949" s="108"/>
      <c r="M949" s="108"/>
      <c r="N949" s="108"/>
      <c r="O949" s="189"/>
      <c r="Q949" s="185"/>
    </row>
    <row r="950" spans="1:17" x14ac:dyDescent="0.25">
      <c r="A950" s="105"/>
      <c r="C950" s="108"/>
      <c r="D950" s="108"/>
      <c r="E950" s="108"/>
      <c r="F950" s="108"/>
      <c r="G950" s="187"/>
      <c r="H950" s="108"/>
      <c r="I950" s="108"/>
      <c r="J950" s="108"/>
      <c r="K950" s="108"/>
      <c r="L950" s="108"/>
      <c r="M950" s="108"/>
      <c r="N950" s="108"/>
      <c r="O950" s="189"/>
      <c r="Q950" s="185"/>
    </row>
    <row r="951" spans="1:17" x14ac:dyDescent="0.25">
      <c r="A951" s="105"/>
      <c r="C951" s="108"/>
      <c r="D951" s="108"/>
      <c r="E951" s="108"/>
      <c r="F951" s="108"/>
      <c r="G951" s="187"/>
      <c r="H951" s="108"/>
      <c r="I951" s="108"/>
      <c r="J951" s="108"/>
      <c r="K951" s="108"/>
      <c r="L951" s="108"/>
      <c r="M951" s="108"/>
      <c r="N951" s="108"/>
      <c r="O951" s="189"/>
      <c r="Q951" s="185"/>
    </row>
    <row r="952" spans="1:17" x14ac:dyDescent="0.25">
      <c r="A952" s="105"/>
      <c r="C952" s="108"/>
      <c r="D952" s="108"/>
      <c r="E952" s="108"/>
      <c r="F952" s="108"/>
      <c r="G952" s="187"/>
      <c r="H952" s="108"/>
      <c r="I952" s="108"/>
      <c r="J952" s="108"/>
      <c r="K952" s="108"/>
      <c r="L952" s="108"/>
      <c r="M952" s="108"/>
      <c r="N952" s="108"/>
      <c r="O952" s="189"/>
      <c r="Q952" s="185"/>
    </row>
    <row r="953" spans="1:17" x14ac:dyDescent="0.25">
      <c r="A953" s="105"/>
      <c r="C953" s="108"/>
      <c r="D953" s="108"/>
      <c r="E953" s="108"/>
      <c r="F953" s="108"/>
      <c r="G953" s="187"/>
      <c r="H953" s="108"/>
      <c r="I953" s="108"/>
      <c r="J953" s="108"/>
      <c r="K953" s="108"/>
      <c r="L953" s="108"/>
      <c r="M953" s="108"/>
      <c r="N953" s="108"/>
      <c r="O953" s="189"/>
      <c r="Q953" s="185"/>
    </row>
    <row r="954" spans="1:17" x14ac:dyDescent="0.25">
      <c r="A954" s="105"/>
      <c r="C954" s="108"/>
      <c r="D954" s="108"/>
      <c r="E954" s="108"/>
      <c r="F954" s="108"/>
      <c r="G954" s="187"/>
      <c r="H954" s="108"/>
      <c r="I954" s="108"/>
      <c r="J954" s="108"/>
      <c r="K954" s="108"/>
      <c r="L954" s="108"/>
      <c r="M954" s="108"/>
      <c r="N954" s="108"/>
      <c r="O954" s="189"/>
      <c r="Q954" s="185"/>
    </row>
    <row r="955" spans="1:17" x14ac:dyDescent="0.25">
      <c r="A955" s="105"/>
      <c r="C955" s="108"/>
      <c r="D955" s="108"/>
      <c r="E955" s="108"/>
      <c r="F955" s="108"/>
      <c r="G955" s="187"/>
      <c r="H955" s="108"/>
      <c r="I955" s="108"/>
      <c r="J955" s="108"/>
      <c r="K955" s="108"/>
      <c r="L955" s="108"/>
      <c r="M955" s="108"/>
      <c r="N955" s="108"/>
      <c r="O955" s="189"/>
      <c r="Q955" s="185"/>
    </row>
    <row r="956" spans="1:17" x14ac:dyDescent="0.25">
      <c r="A956" s="105"/>
      <c r="C956" s="108"/>
      <c r="D956" s="108"/>
      <c r="E956" s="108"/>
      <c r="F956" s="108"/>
      <c r="G956" s="187"/>
      <c r="H956" s="108"/>
      <c r="I956" s="108"/>
      <c r="J956" s="108"/>
      <c r="K956" s="108"/>
      <c r="L956" s="108"/>
      <c r="M956" s="108"/>
      <c r="N956" s="108"/>
      <c r="O956" s="189"/>
      <c r="Q956" s="185"/>
    </row>
    <row r="957" spans="1:17" x14ac:dyDescent="0.25">
      <c r="A957" s="105"/>
      <c r="C957" s="108"/>
      <c r="D957" s="108"/>
      <c r="E957" s="108"/>
      <c r="F957" s="108"/>
      <c r="G957" s="187"/>
      <c r="H957" s="108"/>
      <c r="I957" s="108"/>
      <c r="J957" s="108"/>
      <c r="K957" s="108"/>
      <c r="L957" s="108"/>
      <c r="M957" s="108"/>
      <c r="N957" s="108"/>
      <c r="O957" s="189"/>
      <c r="Q957" s="185"/>
    </row>
    <row r="958" spans="1:17" x14ac:dyDescent="0.25">
      <c r="A958" s="105"/>
      <c r="C958" s="108"/>
      <c r="D958" s="108"/>
      <c r="E958" s="108"/>
      <c r="F958" s="108"/>
      <c r="G958" s="187"/>
      <c r="H958" s="108"/>
      <c r="I958" s="108"/>
      <c r="J958" s="108"/>
      <c r="K958" s="108"/>
      <c r="L958" s="108"/>
      <c r="M958" s="108"/>
      <c r="N958" s="108"/>
      <c r="O958" s="189"/>
      <c r="Q958" s="185"/>
    </row>
    <row r="959" spans="1:17" x14ac:dyDescent="0.25">
      <c r="A959" s="105"/>
      <c r="C959" s="108"/>
      <c r="D959" s="108"/>
      <c r="E959" s="108"/>
      <c r="F959" s="108"/>
      <c r="G959" s="187"/>
      <c r="H959" s="108"/>
      <c r="I959" s="108"/>
      <c r="J959" s="108"/>
      <c r="K959" s="108"/>
      <c r="L959" s="108"/>
      <c r="M959" s="108"/>
      <c r="N959" s="108"/>
      <c r="O959" s="189"/>
      <c r="Q959" s="185"/>
    </row>
    <row r="960" spans="1:17" x14ac:dyDescent="0.25">
      <c r="A960" s="105"/>
      <c r="C960" s="108"/>
      <c r="D960" s="108"/>
      <c r="E960" s="108"/>
      <c r="F960" s="108"/>
      <c r="G960" s="187"/>
      <c r="H960" s="108"/>
      <c r="I960" s="108"/>
      <c r="J960" s="108"/>
      <c r="K960" s="108"/>
      <c r="L960" s="108"/>
      <c r="M960" s="108"/>
      <c r="N960" s="108"/>
      <c r="O960" s="189"/>
      <c r="Q960" s="185"/>
    </row>
    <row r="961" spans="1:17" x14ac:dyDescent="0.25">
      <c r="A961" s="105"/>
      <c r="C961" s="108"/>
      <c r="D961" s="108"/>
      <c r="E961" s="108"/>
      <c r="F961" s="108"/>
      <c r="G961" s="187"/>
      <c r="H961" s="108"/>
      <c r="I961" s="108"/>
      <c r="J961" s="108"/>
      <c r="K961" s="108"/>
      <c r="L961" s="108"/>
      <c r="M961" s="108"/>
      <c r="N961" s="108"/>
      <c r="O961" s="189"/>
      <c r="Q961" s="185"/>
    </row>
    <row r="962" spans="1:17" x14ac:dyDescent="0.25">
      <c r="A962" s="105"/>
      <c r="C962" s="108"/>
      <c r="D962" s="108"/>
      <c r="E962" s="108"/>
      <c r="F962" s="108"/>
      <c r="G962" s="187"/>
      <c r="H962" s="108"/>
      <c r="I962" s="108"/>
      <c r="J962" s="108"/>
      <c r="K962" s="108"/>
      <c r="L962" s="108"/>
      <c r="M962" s="108"/>
      <c r="N962" s="108"/>
      <c r="O962" s="189"/>
      <c r="Q962" s="185"/>
    </row>
    <row r="963" spans="1:17" x14ac:dyDescent="0.25">
      <c r="A963" s="105"/>
      <c r="C963" s="108"/>
      <c r="D963" s="108"/>
      <c r="E963" s="108"/>
      <c r="F963" s="108"/>
      <c r="G963" s="187"/>
      <c r="H963" s="108"/>
      <c r="I963" s="108"/>
      <c r="J963" s="108"/>
      <c r="K963" s="108"/>
      <c r="L963" s="108"/>
      <c r="M963" s="108"/>
      <c r="N963" s="108"/>
      <c r="O963" s="189"/>
      <c r="Q963" s="185"/>
    </row>
    <row r="964" spans="1:17" x14ac:dyDescent="0.25">
      <c r="A964" s="105"/>
      <c r="C964" s="108"/>
      <c r="D964" s="108"/>
      <c r="E964" s="108"/>
      <c r="F964" s="108"/>
      <c r="G964" s="187"/>
      <c r="H964" s="108"/>
      <c r="I964" s="108"/>
      <c r="J964" s="108"/>
      <c r="K964" s="108"/>
      <c r="L964" s="108"/>
      <c r="M964" s="108"/>
      <c r="N964" s="108"/>
      <c r="O964" s="189"/>
      <c r="Q964" s="185"/>
    </row>
    <row r="965" spans="1:17" x14ac:dyDescent="0.25">
      <c r="A965" s="105"/>
      <c r="C965" s="108"/>
      <c r="D965" s="108"/>
      <c r="E965" s="108"/>
      <c r="F965" s="108"/>
      <c r="G965" s="187"/>
      <c r="H965" s="108"/>
      <c r="I965" s="108"/>
      <c r="J965" s="108"/>
      <c r="K965" s="108"/>
      <c r="L965" s="108"/>
      <c r="M965" s="108"/>
      <c r="N965" s="108"/>
      <c r="O965" s="189"/>
      <c r="Q965" s="185"/>
    </row>
    <row r="966" spans="1:17" x14ac:dyDescent="0.25">
      <c r="A966" s="105"/>
      <c r="C966" s="108"/>
      <c r="D966" s="108"/>
      <c r="E966" s="108"/>
      <c r="F966" s="108"/>
      <c r="G966" s="187"/>
      <c r="H966" s="108"/>
      <c r="I966" s="108"/>
      <c r="J966" s="108"/>
      <c r="K966" s="108"/>
      <c r="L966" s="108"/>
      <c r="M966" s="108"/>
      <c r="N966" s="108"/>
      <c r="O966" s="189"/>
      <c r="Q966" s="185"/>
    </row>
    <row r="967" spans="1:17" x14ac:dyDescent="0.25">
      <c r="A967" s="105"/>
      <c r="C967" s="108"/>
      <c r="D967" s="108"/>
      <c r="E967" s="108"/>
      <c r="F967" s="108"/>
      <c r="G967" s="187"/>
      <c r="H967" s="108"/>
      <c r="I967" s="108"/>
      <c r="J967" s="108"/>
      <c r="K967" s="108"/>
      <c r="L967" s="108"/>
      <c r="M967" s="108"/>
      <c r="N967" s="108"/>
      <c r="O967" s="189"/>
      <c r="Q967" s="185"/>
    </row>
    <row r="968" spans="1:17" x14ac:dyDescent="0.25">
      <c r="A968" s="105"/>
      <c r="C968" s="108"/>
      <c r="D968" s="108"/>
      <c r="E968" s="108"/>
      <c r="F968" s="108"/>
      <c r="G968" s="187"/>
      <c r="H968" s="108"/>
      <c r="I968" s="108"/>
      <c r="J968" s="108"/>
      <c r="K968" s="108"/>
      <c r="L968" s="108"/>
      <c r="M968" s="108"/>
      <c r="N968" s="108"/>
      <c r="O968" s="189"/>
      <c r="Q968" s="185"/>
    </row>
    <row r="969" spans="1:17" x14ac:dyDescent="0.25">
      <c r="A969" s="105"/>
      <c r="C969" s="108"/>
      <c r="D969" s="108"/>
      <c r="E969" s="108"/>
      <c r="F969" s="108"/>
      <c r="G969" s="187"/>
      <c r="H969" s="108"/>
      <c r="I969" s="108"/>
      <c r="J969" s="108"/>
      <c r="K969" s="108"/>
      <c r="L969" s="108"/>
      <c r="M969" s="108"/>
      <c r="N969" s="108"/>
      <c r="O969" s="189"/>
      <c r="Q969" s="185"/>
    </row>
    <row r="970" spans="1:17" x14ac:dyDescent="0.25">
      <c r="A970" s="105"/>
      <c r="C970" s="108"/>
      <c r="D970" s="108"/>
      <c r="E970" s="108"/>
      <c r="F970" s="108"/>
      <c r="G970" s="187"/>
      <c r="H970" s="108"/>
      <c r="I970" s="108"/>
      <c r="J970" s="108"/>
      <c r="K970" s="108"/>
      <c r="L970" s="108"/>
      <c r="M970" s="108"/>
      <c r="N970" s="108"/>
      <c r="O970" s="189"/>
      <c r="Q970" s="185"/>
    </row>
    <row r="971" spans="1:17" x14ac:dyDescent="0.25">
      <c r="A971" s="105"/>
      <c r="C971" s="108"/>
      <c r="D971" s="108"/>
      <c r="E971" s="108"/>
      <c r="F971" s="108"/>
      <c r="G971" s="187"/>
      <c r="H971" s="108"/>
      <c r="I971" s="108"/>
      <c r="J971" s="108"/>
      <c r="K971" s="108"/>
      <c r="L971" s="108"/>
      <c r="M971" s="108"/>
      <c r="N971" s="108"/>
      <c r="O971" s="189"/>
      <c r="Q971" s="185"/>
    </row>
    <row r="972" spans="1:17" x14ac:dyDescent="0.25">
      <c r="A972" s="105"/>
      <c r="C972" s="108"/>
      <c r="D972" s="108"/>
      <c r="E972" s="108"/>
      <c r="F972" s="108"/>
      <c r="G972" s="187"/>
      <c r="H972" s="108"/>
      <c r="I972" s="108"/>
      <c r="J972" s="108"/>
      <c r="K972" s="108"/>
      <c r="L972" s="108"/>
      <c r="M972" s="108"/>
      <c r="N972" s="108"/>
      <c r="O972" s="189"/>
      <c r="Q972" s="185"/>
    </row>
    <row r="973" spans="1:17" x14ac:dyDescent="0.25">
      <c r="A973" s="105"/>
      <c r="C973" s="108"/>
      <c r="D973" s="108"/>
      <c r="E973" s="108"/>
      <c r="F973" s="108"/>
      <c r="G973" s="187"/>
      <c r="H973" s="108"/>
      <c r="I973" s="108"/>
      <c r="J973" s="108"/>
      <c r="K973" s="108"/>
      <c r="L973" s="108"/>
      <c r="M973" s="108"/>
      <c r="N973" s="108"/>
      <c r="O973" s="189"/>
      <c r="Q973" s="185"/>
    </row>
    <row r="974" spans="1:17" x14ac:dyDescent="0.25">
      <c r="A974" s="105"/>
      <c r="C974" s="108"/>
      <c r="D974" s="108"/>
      <c r="E974" s="108"/>
      <c r="F974" s="108"/>
      <c r="G974" s="187"/>
      <c r="H974" s="108"/>
      <c r="I974" s="108"/>
      <c r="J974" s="108"/>
      <c r="K974" s="108"/>
      <c r="L974" s="108"/>
      <c r="M974" s="108"/>
      <c r="N974" s="108"/>
      <c r="O974" s="189"/>
      <c r="Q974" s="185"/>
    </row>
    <row r="975" spans="1:17" x14ac:dyDescent="0.25">
      <c r="A975" s="105"/>
      <c r="C975" s="108"/>
      <c r="D975" s="108"/>
      <c r="E975" s="108"/>
      <c r="F975" s="108"/>
      <c r="G975" s="187"/>
      <c r="H975" s="108"/>
      <c r="I975" s="108"/>
      <c r="J975" s="108"/>
      <c r="K975" s="108"/>
      <c r="L975" s="108"/>
      <c r="M975" s="108"/>
      <c r="N975" s="108"/>
      <c r="O975" s="189"/>
      <c r="Q975" s="185"/>
    </row>
    <row r="976" spans="1:17" x14ac:dyDescent="0.25">
      <c r="A976" s="105"/>
      <c r="C976" s="108"/>
      <c r="D976" s="108"/>
      <c r="E976" s="108"/>
      <c r="F976" s="108"/>
      <c r="G976" s="187"/>
      <c r="H976" s="108"/>
      <c r="I976" s="108"/>
      <c r="J976" s="108"/>
      <c r="K976" s="108"/>
      <c r="L976" s="108"/>
      <c r="M976" s="108"/>
      <c r="N976" s="108"/>
      <c r="O976" s="189"/>
      <c r="Q976" s="185"/>
    </row>
    <row r="977" spans="1:17" x14ac:dyDescent="0.25">
      <c r="A977" s="105"/>
      <c r="C977" s="108"/>
      <c r="D977" s="108"/>
      <c r="E977" s="108"/>
      <c r="F977" s="108"/>
      <c r="G977" s="187"/>
      <c r="H977" s="108"/>
      <c r="I977" s="108"/>
      <c r="J977" s="108"/>
      <c r="K977" s="108"/>
      <c r="L977" s="108"/>
      <c r="M977" s="108"/>
      <c r="N977" s="108"/>
      <c r="O977" s="189"/>
      <c r="Q977" s="185"/>
    </row>
    <row r="978" spans="1:17" x14ac:dyDescent="0.25">
      <c r="A978" s="105"/>
      <c r="C978" s="108"/>
      <c r="D978" s="108"/>
      <c r="E978" s="108"/>
      <c r="F978" s="108"/>
      <c r="G978" s="187"/>
      <c r="H978" s="108"/>
      <c r="I978" s="108"/>
      <c r="J978" s="108"/>
      <c r="K978" s="108"/>
      <c r="L978" s="108"/>
      <c r="M978" s="108"/>
      <c r="N978" s="108"/>
      <c r="O978" s="189"/>
      <c r="Q978" s="185"/>
    </row>
    <row r="979" spans="1:17" x14ac:dyDescent="0.25">
      <c r="A979" s="105"/>
      <c r="C979" s="108"/>
      <c r="D979" s="108"/>
      <c r="E979" s="108"/>
      <c r="F979" s="108"/>
      <c r="G979" s="187"/>
      <c r="H979" s="108"/>
      <c r="I979" s="108"/>
      <c r="J979" s="108"/>
      <c r="K979" s="108"/>
      <c r="L979" s="108"/>
      <c r="M979" s="108"/>
      <c r="N979" s="108"/>
      <c r="O979" s="189"/>
      <c r="Q979" s="185"/>
    </row>
    <row r="980" spans="1:17" x14ac:dyDescent="0.25">
      <c r="A980" s="105"/>
      <c r="C980" s="108"/>
      <c r="D980" s="108"/>
      <c r="E980" s="108"/>
      <c r="F980" s="108"/>
      <c r="G980" s="187"/>
      <c r="H980" s="108"/>
      <c r="I980" s="108"/>
      <c r="J980" s="108"/>
      <c r="K980" s="108"/>
      <c r="L980" s="108"/>
      <c r="M980" s="108"/>
      <c r="N980" s="108"/>
      <c r="O980" s="189"/>
      <c r="Q980" s="185"/>
    </row>
    <row r="981" spans="1:17" x14ac:dyDescent="0.25">
      <c r="A981" s="105"/>
      <c r="C981" s="108"/>
      <c r="D981" s="108"/>
      <c r="E981" s="108"/>
      <c r="F981" s="108"/>
      <c r="G981" s="187"/>
      <c r="H981" s="108"/>
      <c r="I981" s="108"/>
      <c r="J981" s="108"/>
      <c r="K981" s="108"/>
      <c r="L981" s="108"/>
      <c r="M981" s="108"/>
      <c r="N981" s="108"/>
      <c r="O981" s="189"/>
      <c r="Q981" s="185"/>
    </row>
    <row r="982" spans="1:17" x14ac:dyDescent="0.25">
      <c r="A982" s="105"/>
      <c r="C982" s="108"/>
      <c r="D982" s="108"/>
      <c r="E982" s="108"/>
      <c r="F982" s="108"/>
      <c r="G982" s="187"/>
      <c r="H982" s="108"/>
      <c r="I982" s="108"/>
      <c r="J982" s="108"/>
      <c r="K982" s="108"/>
      <c r="L982" s="108"/>
      <c r="M982" s="108"/>
      <c r="N982" s="108"/>
      <c r="O982" s="189"/>
      <c r="Q982" s="185"/>
    </row>
    <row r="983" spans="1:17" x14ac:dyDescent="0.25">
      <c r="A983" s="105"/>
      <c r="C983" s="108"/>
      <c r="D983" s="108"/>
      <c r="E983" s="108"/>
      <c r="F983" s="108"/>
      <c r="G983" s="187"/>
      <c r="H983" s="108"/>
      <c r="I983" s="108"/>
      <c r="J983" s="108"/>
      <c r="K983" s="108"/>
      <c r="L983" s="108"/>
      <c r="M983" s="108"/>
      <c r="N983" s="108"/>
      <c r="O983" s="189"/>
      <c r="Q983" s="185"/>
    </row>
    <row r="984" spans="1:17" x14ac:dyDescent="0.25">
      <c r="A984" s="105"/>
      <c r="C984" s="108"/>
      <c r="D984" s="108"/>
      <c r="E984" s="108"/>
      <c r="F984" s="108"/>
      <c r="G984" s="187"/>
      <c r="H984" s="108"/>
      <c r="I984" s="108"/>
      <c r="J984" s="108"/>
      <c r="K984" s="108"/>
      <c r="L984" s="108"/>
      <c r="M984" s="108"/>
      <c r="N984" s="108"/>
      <c r="O984" s="189"/>
      <c r="Q984" s="185"/>
    </row>
    <row r="985" spans="1:17" x14ac:dyDescent="0.25">
      <c r="A985" s="105"/>
      <c r="C985" s="108"/>
      <c r="D985" s="108"/>
      <c r="E985" s="108"/>
      <c r="F985" s="108"/>
      <c r="G985" s="187"/>
      <c r="H985" s="108"/>
      <c r="I985" s="108"/>
      <c r="J985" s="108"/>
      <c r="K985" s="108"/>
      <c r="L985" s="108"/>
      <c r="M985" s="108"/>
      <c r="N985" s="108"/>
      <c r="O985" s="189"/>
      <c r="Q985" s="185"/>
    </row>
    <row r="986" spans="1:17" x14ac:dyDescent="0.25">
      <c r="A986" s="105"/>
      <c r="C986" s="108"/>
      <c r="D986" s="108"/>
      <c r="E986" s="108"/>
      <c r="F986" s="108"/>
      <c r="G986" s="187"/>
      <c r="H986" s="108"/>
      <c r="I986" s="108"/>
      <c r="J986" s="108"/>
      <c r="K986" s="108"/>
      <c r="L986" s="108"/>
      <c r="M986" s="108"/>
      <c r="N986" s="108"/>
      <c r="O986" s="189"/>
      <c r="Q986" s="185"/>
    </row>
    <row r="987" spans="1:17" x14ac:dyDescent="0.25">
      <c r="A987" s="105"/>
      <c r="C987" s="108"/>
      <c r="D987" s="108"/>
      <c r="E987" s="108"/>
      <c r="F987" s="108"/>
      <c r="G987" s="187"/>
      <c r="H987" s="108"/>
      <c r="I987" s="108"/>
      <c r="J987" s="108"/>
      <c r="K987" s="108"/>
      <c r="L987" s="108"/>
      <c r="M987" s="108"/>
      <c r="N987" s="108"/>
      <c r="O987" s="189"/>
      <c r="Q987" s="185"/>
    </row>
    <row r="988" spans="1:17" x14ac:dyDescent="0.25">
      <c r="A988" s="105"/>
      <c r="C988" s="108"/>
      <c r="D988" s="108"/>
      <c r="E988" s="108"/>
      <c r="F988" s="108"/>
      <c r="G988" s="187"/>
      <c r="H988" s="108"/>
      <c r="I988" s="108"/>
      <c r="J988" s="108"/>
      <c r="K988" s="108"/>
      <c r="L988" s="108"/>
      <c r="M988" s="108"/>
      <c r="N988" s="108"/>
      <c r="O988" s="189"/>
      <c r="Q988" s="185"/>
    </row>
    <row r="989" spans="1:17" x14ac:dyDescent="0.25">
      <c r="A989" s="105"/>
      <c r="C989" s="108"/>
      <c r="D989" s="108"/>
      <c r="E989" s="108"/>
      <c r="F989" s="108"/>
      <c r="G989" s="187"/>
      <c r="H989" s="108"/>
      <c r="I989" s="108"/>
      <c r="J989" s="108"/>
      <c r="K989" s="108"/>
      <c r="L989" s="108"/>
      <c r="M989" s="108"/>
      <c r="N989" s="108"/>
      <c r="O989" s="189"/>
      <c r="Q989" s="185"/>
    </row>
    <row r="990" spans="1:17" x14ac:dyDescent="0.25">
      <c r="A990" s="105"/>
      <c r="C990" s="108"/>
      <c r="D990" s="108"/>
      <c r="E990" s="108"/>
      <c r="F990" s="108"/>
      <c r="G990" s="187"/>
      <c r="H990" s="108"/>
      <c r="I990" s="108"/>
      <c r="J990" s="108"/>
      <c r="K990" s="108"/>
      <c r="L990" s="108"/>
      <c r="M990" s="108"/>
      <c r="N990" s="108"/>
      <c r="O990" s="189"/>
      <c r="Q990" s="185"/>
    </row>
    <row r="991" spans="1:17" x14ac:dyDescent="0.25">
      <c r="A991" s="105"/>
      <c r="C991" s="108"/>
      <c r="D991" s="108"/>
      <c r="E991" s="108"/>
      <c r="F991" s="108"/>
      <c r="G991" s="187"/>
      <c r="H991" s="108"/>
      <c r="I991" s="108"/>
      <c r="J991" s="108"/>
      <c r="K991" s="108"/>
      <c r="L991" s="108"/>
      <c r="M991" s="108"/>
      <c r="N991" s="108"/>
      <c r="O991" s="189"/>
      <c r="Q991" s="185"/>
    </row>
    <row r="992" spans="1:17" x14ac:dyDescent="0.25">
      <c r="A992" s="105"/>
      <c r="C992" s="108"/>
      <c r="D992" s="108"/>
      <c r="E992" s="108"/>
      <c r="F992" s="108"/>
      <c r="G992" s="187"/>
      <c r="H992" s="108"/>
      <c r="I992" s="108"/>
      <c r="J992" s="108"/>
      <c r="K992" s="108"/>
      <c r="L992" s="108"/>
      <c r="M992" s="108"/>
      <c r="N992" s="108"/>
      <c r="O992" s="189"/>
      <c r="Q992" s="185"/>
    </row>
    <row r="993" spans="1:17" x14ac:dyDescent="0.25">
      <c r="A993" s="105"/>
      <c r="C993" s="108"/>
      <c r="D993" s="108"/>
      <c r="E993" s="108"/>
      <c r="F993" s="108"/>
      <c r="G993" s="187"/>
      <c r="H993" s="108"/>
      <c r="I993" s="108"/>
      <c r="J993" s="108"/>
      <c r="K993" s="108"/>
      <c r="L993" s="108"/>
      <c r="M993" s="108"/>
      <c r="N993" s="108"/>
      <c r="O993" s="189"/>
      <c r="Q993" s="185"/>
    </row>
    <row r="994" spans="1:17" x14ac:dyDescent="0.25">
      <c r="A994" s="105"/>
      <c r="C994" s="108"/>
      <c r="D994" s="108"/>
      <c r="E994" s="108"/>
      <c r="F994" s="108"/>
      <c r="G994" s="187"/>
      <c r="H994" s="108"/>
      <c r="I994" s="108"/>
      <c r="J994" s="108"/>
      <c r="K994" s="108"/>
      <c r="L994" s="108"/>
      <c r="M994" s="108"/>
      <c r="N994" s="108"/>
      <c r="O994" s="189"/>
      <c r="Q994" s="185"/>
    </row>
    <row r="995" spans="1:17" x14ac:dyDescent="0.25">
      <c r="A995" s="105"/>
      <c r="C995" s="108"/>
      <c r="D995" s="108"/>
      <c r="E995" s="108"/>
      <c r="F995" s="108"/>
      <c r="G995" s="187"/>
      <c r="H995" s="108"/>
      <c r="I995" s="108"/>
      <c r="J995" s="108"/>
      <c r="K995" s="108"/>
      <c r="L995" s="108"/>
      <c r="M995" s="108"/>
      <c r="N995" s="108"/>
      <c r="O995" s="189"/>
      <c r="Q995" s="185"/>
    </row>
    <row r="996" spans="1:17" x14ac:dyDescent="0.25">
      <c r="A996" s="105"/>
      <c r="C996" s="108"/>
      <c r="D996" s="108"/>
      <c r="E996" s="108"/>
      <c r="F996" s="108"/>
      <c r="G996" s="187"/>
      <c r="H996" s="108"/>
      <c r="I996" s="108"/>
      <c r="J996" s="108"/>
      <c r="K996" s="108"/>
      <c r="L996" s="108"/>
      <c r="M996" s="108"/>
      <c r="N996" s="108"/>
      <c r="O996" s="189"/>
      <c r="Q996" s="185"/>
    </row>
    <row r="997" spans="1:17" x14ac:dyDescent="0.25">
      <c r="A997" s="105"/>
      <c r="C997" s="108"/>
      <c r="D997" s="108"/>
      <c r="E997" s="108"/>
      <c r="F997" s="108"/>
      <c r="G997" s="187"/>
      <c r="H997" s="108"/>
      <c r="I997" s="108"/>
      <c r="J997" s="108"/>
      <c r="K997" s="108"/>
      <c r="L997" s="108"/>
      <c r="M997" s="108"/>
      <c r="N997" s="108"/>
      <c r="O997" s="189"/>
      <c r="Q997" s="185"/>
    </row>
    <row r="998" spans="1:17" x14ac:dyDescent="0.25">
      <c r="A998" s="105"/>
      <c r="C998" s="108"/>
      <c r="D998" s="108"/>
      <c r="E998" s="108"/>
      <c r="F998" s="108"/>
      <c r="G998" s="187"/>
      <c r="H998" s="108"/>
      <c r="I998" s="108"/>
      <c r="J998" s="108"/>
      <c r="K998" s="108"/>
      <c r="L998" s="108"/>
      <c r="M998" s="108"/>
      <c r="N998" s="108"/>
      <c r="O998" s="189"/>
      <c r="Q998" s="185"/>
    </row>
    <row r="999" spans="1:17" x14ac:dyDescent="0.25">
      <c r="A999" s="105"/>
      <c r="C999" s="108"/>
      <c r="D999" s="108"/>
      <c r="E999" s="108"/>
      <c r="F999" s="108"/>
      <c r="G999" s="187"/>
      <c r="H999" s="108"/>
      <c r="I999" s="108"/>
      <c r="J999" s="108"/>
      <c r="K999" s="108"/>
      <c r="L999" s="108"/>
      <c r="M999" s="108"/>
      <c r="N999" s="108"/>
      <c r="O999" s="189"/>
      <c r="Q999" s="185"/>
    </row>
    <row r="1000" spans="1:17" x14ac:dyDescent="0.25">
      <c r="A1000" s="105"/>
      <c r="C1000" s="108"/>
      <c r="D1000" s="108"/>
      <c r="E1000" s="108"/>
      <c r="F1000" s="108"/>
      <c r="G1000" s="187"/>
      <c r="H1000" s="108"/>
      <c r="I1000" s="108"/>
      <c r="J1000" s="108"/>
      <c r="K1000" s="108"/>
      <c r="L1000" s="108"/>
      <c r="M1000" s="108"/>
      <c r="N1000" s="108"/>
      <c r="O1000" s="189"/>
      <c r="Q1000" s="185"/>
    </row>
    <row r="1001" spans="1:17" x14ac:dyDescent="0.25">
      <c r="A1001" s="105"/>
      <c r="C1001" s="108"/>
      <c r="D1001" s="108"/>
      <c r="E1001" s="108"/>
      <c r="F1001" s="108"/>
      <c r="G1001" s="187"/>
      <c r="H1001" s="108"/>
      <c r="I1001" s="108"/>
      <c r="J1001" s="108"/>
      <c r="K1001" s="108"/>
      <c r="L1001" s="108"/>
      <c r="M1001" s="108"/>
      <c r="N1001" s="108"/>
      <c r="O1001" s="189"/>
      <c r="Q1001" s="185"/>
    </row>
    <row r="1002" spans="1:17" x14ac:dyDescent="0.25">
      <c r="A1002" s="105"/>
      <c r="C1002" s="108"/>
      <c r="D1002" s="108"/>
      <c r="E1002" s="108"/>
      <c r="F1002" s="108"/>
      <c r="G1002" s="187"/>
      <c r="H1002" s="108"/>
      <c r="I1002" s="108"/>
      <c r="J1002" s="108"/>
      <c r="K1002" s="108"/>
      <c r="L1002" s="108"/>
      <c r="M1002" s="108"/>
      <c r="N1002" s="108"/>
      <c r="O1002" s="189"/>
      <c r="Q1002" s="185"/>
    </row>
    <row r="1003" spans="1:17" x14ac:dyDescent="0.25">
      <c r="A1003" s="105"/>
      <c r="C1003" s="108"/>
      <c r="D1003" s="108"/>
      <c r="E1003" s="108"/>
      <c r="F1003" s="108"/>
      <c r="G1003" s="187"/>
      <c r="H1003" s="108"/>
      <c r="I1003" s="108"/>
      <c r="J1003" s="108"/>
      <c r="K1003" s="108"/>
      <c r="L1003" s="108"/>
      <c r="M1003" s="108"/>
      <c r="N1003" s="108"/>
      <c r="O1003" s="189"/>
      <c r="Q1003" s="185"/>
    </row>
    <row r="1004" spans="1:17" x14ac:dyDescent="0.25">
      <c r="A1004" s="105"/>
      <c r="C1004" s="108"/>
      <c r="D1004" s="108"/>
      <c r="E1004" s="108"/>
      <c r="F1004" s="108"/>
      <c r="G1004" s="187"/>
      <c r="H1004" s="108"/>
      <c r="I1004" s="108"/>
      <c r="J1004" s="108"/>
      <c r="K1004" s="108"/>
      <c r="L1004" s="108"/>
      <c r="M1004" s="108"/>
      <c r="N1004" s="108"/>
      <c r="O1004" s="189"/>
      <c r="Q1004" s="185"/>
    </row>
    <row r="1005" spans="1:17" x14ac:dyDescent="0.25">
      <c r="A1005" s="105"/>
      <c r="C1005" s="108"/>
      <c r="D1005" s="108"/>
      <c r="E1005" s="108"/>
      <c r="F1005" s="108"/>
      <c r="G1005" s="187"/>
      <c r="H1005" s="108"/>
      <c r="I1005" s="108"/>
      <c r="J1005" s="108"/>
      <c r="K1005" s="108"/>
      <c r="L1005" s="108"/>
      <c r="M1005" s="108"/>
      <c r="N1005" s="108"/>
      <c r="O1005" s="189"/>
      <c r="Q1005" s="185"/>
    </row>
    <row r="1006" spans="1:17" x14ac:dyDescent="0.25">
      <c r="A1006" s="105"/>
      <c r="C1006" s="108"/>
      <c r="D1006" s="108"/>
      <c r="E1006" s="108"/>
      <c r="F1006" s="108"/>
      <c r="G1006" s="187"/>
      <c r="H1006" s="108"/>
      <c r="I1006" s="108"/>
      <c r="J1006" s="108"/>
      <c r="K1006" s="108"/>
      <c r="L1006" s="108"/>
      <c r="M1006" s="108"/>
      <c r="N1006" s="108"/>
      <c r="O1006" s="189"/>
      <c r="Q1006" s="185"/>
    </row>
    <row r="1007" spans="1:17" x14ac:dyDescent="0.25">
      <c r="A1007" s="105"/>
      <c r="C1007" s="108"/>
      <c r="D1007" s="108"/>
      <c r="E1007" s="108"/>
      <c r="F1007" s="108"/>
      <c r="G1007" s="187"/>
      <c r="H1007" s="108"/>
      <c r="I1007" s="108"/>
      <c r="J1007" s="108"/>
      <c r="K1007" s="108"/>
      <c r="L1007" s="108"/>
      <c r="M1007" s="108"/>
      <c r="N1007" s="108"/>
      <c r="O1007" s="189"/>
      <c r="Q1007" s="185"/>
    </row>
    <row r="1008" spans="1:17" x14ac:dyDescent="0.25">
      <c r="A1008" s="105"/>
      <c r="C1008" s="108"/>
      <c r="D1008" s="108"/>
      <c r="E1008" s="108"/>
      <c r="F1008" s="108"/>
      <c r="G1008" s="187"/>
      <c r="H1008" s="108"/>
      <c r="I1008" s="108"/>
      <c r="J1008" s="108"/>
      <c r="K1008" s="108"/>
      <c r="L1008" s="108"/>
      <c r="M1008" s="108"/>
      <c r="N1008" s="108"/>
      <c r="O1008" s="189"/>
      <c r="Q1008" s="185"/>
    </row>
    <row r="1009" spans="1:17" x14ac:dyDescent="0.25">
      <c r="A1009" s="105"/>
      <c r="C1009" s="108"/>
      <c r="D1009" s="108"/>
      <c r="E1009" s="108"/>
      <c r="F1009" s="108"/>
      <c r="G1009" s="187"/>
      <c r="H1009" s="108"/>
      <c r="I1009" s="108"/>
      <c r="J1009" s="108"/>
      <c r="K1009" s="108"/>
      <c r="L1009" s="108"/>
      <c r="M1009" s="108"/>
      <c r="N1009" s="108"/>
      <c r="O1009" s="189"/>
      <c r="Q1009" s="185"/>
    </row>
    <row r="1010" spans="1:17" x14ac:dyDescent="0.25">
      <c r="A1010" s="105"/>
      <c r="C1010" s="108"/>
      <c r="D1010" s="108"/>
      <c r="E1010" s="108"/>
      <c r="F1010" s="108"/>
      <c r="G1010" s="187"/>
      <c r="H1010" s="108"/>
      <c r="I1010" s="108"/>
      <c r="J1010" s="108"/>
      <c r="K1010" s="108"/>
      <c r="L1010" s="108"/>
      <c r="M1010" s="108"/>
      <c r="N1010" s="108"/>
      <c r="O1010" s="189"/>
      <c r="Q1010" s="185"/>
    </row>
    <row r="1011" spans="1:17" x14ac:dyDescent="0.25">
      <c r="A1011" s="105"/>
      <c r="C1011" s="108"/>
      <c r="D1011" s="108"/>
      <c r="E1011" s="108"/>
      <c r="F1011" s="108"/>
      <c r="G1011" s="187"/>
      <c r="H1011" s="108"/>
      <c r="I1011" s="108"/>
      <c r="J1011" s="108"/>
      <c r="K1011" s="108"/>
      <c r="L1011" s="108"/>
      <c r="M1011" s="108"/>
      <c r="N1011" s="108"/>
      <c r="O1011" s="189"/>
      <c r="Q1011" s="185"/>
    </row>
    <row r="1012" spans="1:17" x14ac:dyDescent="0.25">
      <c r="A1012" s="105"/>
      <c r="C1012" s="108"/>
      <c r="D1012" s="108"/>
      <c r="E1012" s="108"/>
      <c r="F1012" s="108"/>
      <c r="G1012" s="187"/>
      <c r="H1012" s="108"/>
      <c r="I1012" s="108"/>
      <c r="J1012" s="108"/>
      <c r="K1012" s="108"/>
      <c r="L1012" s="108"/>
      <c r="M1012" s="108"/>
      <c r="N1012" s="108"/>
      <c r="O1012" s="189"/>
      <c r="Q1012" s="185"/>
    </row>
    <row r="1013" spans="1:17" x14ac:dyDescent="0.25">
      <c r="A1013" s="105"/>
      <c r="C1013" s="108"/>
      <c r="D1013" s="108"/>
      <c r="E1013" s="108"/>
      <c r="F1013" s="108"/>
      <c r="G1013" s="187"/>
      <c r="H1013" s="108"/>
      <c r="I1013" s="108"/>
      <c r="J1013" s="108"/>
      <c r="K1013" s="108"/>
      <c r="L1013" s="108"/>
      <c r="M1013" s="108"/>
      <c r="N1013" s="108"/>
      <c r="O1013" s="189"/>
      <c r="Q1013" s="185"/>
    </row>
    <row r="1014" spans="1:17" x14ac:dyDescent="0.25">
      <c r="A1014" s="105"/>
      <c r="C1014" s="108"/>
      <c r="D1014" s="108"/>
      <c r="E1014" s="108"/>
      <c r="F1014" s="108"/>
      <c r="G1014" s="187"/>
      <c r="H1014" s="108"/>
      <c r="I1014" s="108"/>
      <c r="J1014" s="108"/>
      <c r="K1014" s="108"/>
      <c r="L1014" s="108"/>
      <c r="M1014" s="108"/>
      <c r="N1014" s="108"/>
      <c r="O1014" s="189"/>
      <c r="Q1014" s="185"/>
    </row>
    <row r="1015" spans="1:17" x14ac:dyDescent="0.25">
      <c r="A1015" s="105"/>
      <c r="C1015" s="108"/>
      <c r="D1015" s="108"/>
      <c r="E1015" s="108"/>
      <c r="F1015" s="108"/>
      <c r="G1015" s="187"/>
      <c r="H1015" s="108"/>
      <c r="I1015" s="108"/>
      <c r="J1015" s="108"/>
      <c r="K1015" s="108"/>
      <c r="L1015" s="108"/>
      <c r="M1015" s="108"/>
      <c r="N1015" s="108"/>
      <c r="O1015" s="189"/>
      <c r="Q1015" s="185"/>
    </row>
    <row r="1016" spans="1:17" x14ac:dyDescent="0.25">
      <c r="A1016" s="105"/>
      <c r="C1016" s="108"/>
      <c r="D1016" s="108"/>
      <c r="E1016" s="108"/>
      <c r="F1016" s="108"/>
      <c r="G1016" s="187"/>
      <c r="H1016" s="108"/>
      <c r="I1016" s="108"/>
      <c r="J1016" s="108"/>
      <c r="K1016" s="108"/>
      <c r="L1016" s="108"/>
      <c r="M1016" s="108"/>
      <c r="N1016" s="108"/>
      <c r="O1016" s="189"/>
      <c r="Q1016" s="185"/>
    </row>
    <row r="1017" spans="1:17" x14ac:dyDescent="0.25">
      <c r="A1017" s="105"/>
      <c r="C1017" s="108"/>
      <c r="D1017" s="108"/>
      <c r="E1017" s="108"/>
      <c r="F1017" s="108"/>
      <c r="G1017" s="187"/>
      <c r="H1017" s="108"/>
      <c r="I1017" s="108"/>
      <c r="J1017" s="108"/>
      <c r="K1017" s="108"/>
      <c r="L1017" s="108"/>
      <c r="M1017" s="108"/>
      <c r="N1017" s="108"/>
      <c r="O1017" s="189"/>
      <c r="Q1017" s="185"/>
    </row>
    <row r="1018" spans="1:17" x14ac:dyDescent="0.25">
      <c r="A1018" s="105"/>
      <c r="C1018" s="108"/>
      <c r="D1018" s="108"/>
      <c r="E1018" s="108"/>
      <c r="F1018" s="108"/>
      <c r="G1018" s="187"/>
      <c r="H1018" s="108"/>
      <c r="I1018" s="108"/>
      <c r="J1018" s="108"/>
      <c r="K1018" s="108"/>
      <c r="L1018" s="108"/>
      <c r="M1018" s="108"/>
      <c r="N1018" s="108"/>
      <c r="O1018" s="189"/>
      <c r="Q1018" s="185"/>
    </row>
    <row r="1019" spans="1:17" x14ac:dyDescent="0.25">
      <c r="A1019" s="105"/>
      <c r="C1019" s="108"/>
      <c r="D1019" s="108"/>
      <c r="E1019" s="108"/>
      <c r="F1019" s="108"/>
      <c r="G1019" s="187"/>
      <c r="H1019" s="108"/>
      <c r="I1019" s="108"/>
      <c r="J1019" s="108"/>
      <c r="K1019" s="108"/>
      <c r="L1019" s="108"/>
      <c r="M1019" s="108"/>
      <c r="N1019" s="108"/>
      <c r="O1019" s="189"/>
      <c r="Q1019" s="185"/>
    </row>
    <row r="1020" spans="1:17" x14ac:dyDescent="0.25">
      <c r="A1020" s="105"/>
      <c r="C1020" s="108"/>
      <c r="D1020" s="108"/>
      <c r="E1020" s="108"/>
      <c r="F1020" s="108"/>
      <c r="G1020" s="187"/>
      <c r="H1020" s="108"/>
      <c r="I1020" s="108"/>
      <c r="J1020" s="108"/>
      <c r="K1020" s="108"/>
      <c r="L1020" s="108"/>
      <c r="M1020" s="108"/>
      <c r="N1020" s="108"/>
      <c r="O1020" s="189"/>
      <c r="Q1020" s="185"/>
    </row>
    <row r="1021" spans="1:17" x14ac:dyDescent="0.25">
      <c r="A1021" s="105"/>
      <c r="C1021" s="108"/>
      <c r="D1021" s="108"/>
      <c r="E1021" s="108"/>
      <c r="F1021" s="108"/>
      <c r="G1021" s="187"/>
      <c r="H1021" s="108"/>
      <c r="I1021" s="108"/>
      <c r="J1021" s="108"/>
      <c r="K1021" s="108"/>
      <c r="L1021" s="108"/>
      <c r="M1021" s="108"/>
      <c r="N1021" s="108"/>
      <c r="O1021" s="189"/>
      <c r="Q1021" s="185"/>
    </row>
    <row r="1022" spans="1:17" x14ac:dyDescent="0.25">
      <c r="A1022" s="105"/>
      <c r="C1022" s="108"/>
      <c r="D1022" s="108"/>
      <c r="E1022" s="108"/>
      <c r="F1022" s="108"/>
      <c r="G1022" s="187"/>
      <c r="H1022" s="108"/>
      <c r="I1022" s="108"/>
      <c r="J1022" s="108"/>
      <c r="K1022" s="108"/>
      <c r="L1022" s="108"/>
      <c r="M1022" s="108"/>
      <c r="N1022" s="108"/>
      <c r="O1022" s="189"/>
      <c r="Q1022" s="185"/>
    </row>
    <row r="1023" spans="1:17" x14ac:dyDescent="0.25">
      <c r="A1023" s="105"/>
      <c r="C1023" s="108"/>
      <c r="D1023" s="108"/>
      <c r="E1023" s="108"/>
      <c r="F1023" s="108"/>
      <c r="G1023" s="187"/>
      <c r="H1023" s="108"/>
      <c r="I1023" s="108"/>
      <c r="J1023" s="108"/>
      <c r="K1023" s="108"/>
      <c r="L1023" s="108"/>
      <c r="M1023" s="108"/>
      <c r="N1023" s="108"/>
      <c r="O1023" s="189"/>
      <c r="Q1023" s="185"/>
    </row>
    <row r="1024" spans="1:17" x14ac:dyDescent="0.25">
      <c r="A1024" s="105"/>
      <c r="C1024" s="108"/>
      <c r="D1024" s="108"/>
      <c r="E1024" s="108"/>
      <c r="F1024" s="108"/>
      <c r="G1024" s="187"/>
      <c r="H1024" s="108"/>
      <c r="I1024" s="108"/>
      <c r="J1024" s="108"/>
      <c r="K1024" s="108"/>
      <c r="L1024" s="108"/>
      <c r="M1024" s="108"/>
      <c r="N1024" s="108"/>
      <c r="O1024" s="189"/>
      <c r="Q1024" s="185"/>
    </row>
    <row r="1025" spans="1:17" x14ac:dyDescent="0.25">
      <c r="A1025" s="105"/>
      <c r="C1025" s="108"/>
      <c r="D1025" s="108"/>
      <c r="E1025" s="108"/>
      <c r="F1025" s="108"/>
      <c r="G1025" s="187"/>
      <c r="H1025" s="108"/>
      <c r="I1025" s="108"/>
      <c r="J1025" s="108"/>
      <c r="K1025" s="108"/>
      <c r="L1025" s="108"/>
      <c r="M1025" s="108"/>
      <c r="N1025" s="108"/>
      <c r="O1025" s="189"/>
      <c r="Q1025" s="185"/>
    </row>
    <row r="1026" spans="1:17" x14ac:dyDescent="0.25">
      <c r="A1026" s="105"/>
      <c r="C1026" s="108"/>
      <c r="D1026" s="108"/>
      <c r="E1026" s="108"/>
      <c r="F1026" s="108"/>
      <c r="G1026" s="187"/>
      <c r="H1026" s="108"/>
      <c r="I1026" s="108"/>
      <c r="J1026" s="108"/>
      <c r="K1026" s="108"/>
      <c r="L1026" s="108"/>
      <c r="M1026" s="108"/>
      <c r="N1026" s="108"/>
      <c r="O1026" s="189"/>
      <c r="Q1026" s="185"/>
    </row>
    <row r="1027" spans="1:17" x14ac:dyDescent="0.25">
      <c r="A1027" s="105"/>
      <c r="C1027" s="108"/>
      <c r="D1027" s="108"/>
      <c r="E1027" s="108"/>
      <c r="F1027" s="108"/>
      <c r="G1027" s="187"/>
      <c r="H1027" s="108"/>
      <c r="I1027" s="108"/>
      <c r="J1027" s="108"/>
      <c r="K1027" s="108"/>
      <c r="L1027" s="108"/>
      <c r="M1027" s="108"/>
      <c r="N1027" s="108"/>
      <c r="O1027" s="189"/>
      <c r="Q1027" s="185"/>
    </row>
    <row r="1028" spans="1:17" x14ac:dyDescent="0.25">
      <c r="A1028" s="105"/>
      <c r="C1028" s="108"/>
      <c r="D1028" s="108"/>
      <c r="E1028" s="108"/>
      <c r="F1028" s="108"/>
      <c r="G1028" s="187"/>
      <c r="H1028" s="108"/>
      <c r="I1028" s="108"/>
      <c r="J1028" s="108"/>
      <c r="K1028" s="108"/>
      <c r="L1028" s="108"/>
      <c r="M1028" s="108"/>
      <c r="N1028" s="108"/>
      <c r="O1028" s="189"/>
      <c r="Q1028" s="185"/>
    </row>
    <row r="1029" spans="1:17" x14ac:dyDescent="0.25">
      <c r="A1029" s="105"/>
      <c r="C1029" s="108"/>
      <c r="D1029" s="108"/>
      <c r="E1029" s="108"/>
      <c r="F1029" s="108"/>
      <c r="G1029" s="187"/>
      <c r="H1029" s="108"/>
      <c r="I1029" s="108"/>
      <c r="J1029" s="108"/>
      <c r="K1029" s="108"/>
      <c r="L1029" s="108"/>
      <c r="M1029" s="108"/>
      <c r="N1029" s="108"/>
      <c r="O1029" s="189"/>
      <c r="Q1029" s="185"/>
    </row>
    <row r="1030" spans="1:17" x14ac:dyDescent="0.25">
      <c r="A1030" s="105"/>
      <c r="C1030" s="108"/>
      <c r="D1030" s="108"/>
      <c r="E1030" s="108"/>
      <c r="F1030" s="108"/>
      <c r="G1030" s="187"/>
      <c r="H1030" s="108"/>
      <c r="I1030" s="108"/>
      <c r="J1030" s="108"/>
      <c r="K1030" s="108"/>
      <c r="L1030" s="108"/>
      <c r="M1030" s="108"/>
      <c r="N1030" s="108"/>
      <c r="O1030" s="189"/>
      <c r="Q1030" s="185"/>
    </row>
    <row r="1031" spans="1:17" x14ac:dyDescent="0.25">
      <c r="A1031" s="105"/>
      <c r="C1031" s="108"/>
      <c r="D1031" s="108"/>
      <c r="E1031" s="108"/>
      <c r="F1031" s="108"/>
      <c r="G1031" s="187"/>
      <c r="H1031" s="108"/>
      <c r="I1031" s="108"/>
      <c r="J1031" s="108"/>
      <c r="K1031" s="108"/>
      <c r="L1031" s="108"/>
      <c r="M1031" s="108"/>
      <c r="N1031" s="108"/>
      <c r="O1031" s="189"/>
      <c r="Q1031" s="185"/>
    </row>
    <row r="1032" spans="1:17" x14ac:dyDescent="0.25">
      <c r="A1032" s="105"/>
      <c r="C1032" s="108"/>
      <c r="D1032" s="108"/>
      <c r="E1032" s="108"/>
      <c r="F1032" s="108"/>
      <c r="G1032" s="187"/>
      <c r="H1032" s="108"/>
      <c r="I1032" s="108"/>
      <c r="J1032" s="108"/>
      <c r="K1032" s="108"/>
      <c r="L1032" s="108"/>
      <c r="M1032" s="108"/>
      <c r="N1032" s="108"/>
      <c r="O1032" s="189"/>
      <c r="Q1032" s="185"/>
    </row>
    <row r="1033" spans="1:17" x14ac:dyDescent="0.25">
      <c r="A1033" s="105"/>
      <c r="C1033" s="108"/>
      <c r="D1033" s="108"/>
      <c r="E1033" s="108"/>
      <c r="F1033" s="108"/>
      <c r="G1033" s="187"/>
      <c r="H1033" s="108"/>
      <c r="I1033" s="108"/>
      <c r="J1033" s="108"/>
      <c r="K1033" s="108"/>
      <c r="L1033" s="108"/>
      <c r="M1033" s="108"/>
      <c r="N1033" s="108"/>
      <c r="O1033" s="189"/>
      <c r="Q1033" s="185"/>
    </row>
    <row r="1034" spans="1:17" x14ac:dyDescent="0.25">
      <c r="A1034" s="105"/>
      <c r="C1034" s="108"/>
      <c r="D1034" s="108"/>
      <c r="E1034" s="108"/>
      <c r="F1034" s="108"/>
      <c r="G1034" s="187"/>
      <c r="H1034" s="108"/>
      <c r="I1034" s="108"/>
      <c r="J1034" s="108"/>
      <c r="K1034" s="108"/>
      <c r="L1034" s="108"/>
      <c r="M1034" s="108"/>
      <c r="N1034" s="108"/>
      <c r="O1034" s="189"/>
      <c r="Q1034" s="185"/>
    </row>
    <row r="1035" spans="1:17" x14ac:dyDescent="0.25">
      <c r="A1035" s="105"/>
      <c r="C1035" s="108"/>
      <c r="D1035" s="108"/>
      <c r="E1035" s="108"/>
      <c r="F1035" s="108"/>
      <c r="G1035" s="187"/>
      <c r="H1035" s="108"/>
      <c r="I1035" s="108"/>
      <c r="J1035" s="108"/>
      <c r="K1035" s="108"/>
      <c r="L1035" s="108"/>
      <c r="M1035" s="108"/>
      <c r="N1035" s="108"/>
      <c r="O1035" s="189"/>
      <c r="Q1035" s="185"/>
    </row>
    <row r="1036" spans="1:17" x14ac:dyDescent="0.25">
      <c r="A1036" s="105"/>
      <c r="C1036" s="108"/>
      <c r="D1036" s="108"/>
      <c r="E1036" s="108"/>
      <c r="F1036" s="108"/>
      <c r="G1036" s="187"/>
      <c r="H1036" s="108"/>
      <c r="I1036" s="108"/>
      <c r="J1036" s="108"/>
      <c r="K1036" s="108"/>
      <c r="L1036" s="108"/>
      <c r="M1036" s="108"/>
      <c r="N1036" s="108"/>
      <c r="O1036" s="189"/>
      <c r="Q1036" s="185"/>
    </row>
    <row r="1037" spans="1:17" x14ac:dyDescent="0.25">
      <c r="A1037" s="105"/>
      <c r="C1037" s="108"/>
      <c r="D1037" s="108"/>
      <c r="E1037" s="108"/>
      <c r="F1037" s="108"/>
      <c r="G1037" s="187"/>
      <c r="H1037" s="108"/>
      <c r="I1037" s="108"/>
      <c r="J1037" s="108"/>
      <c r="K1037" s="108"/>
      <c r="L1037" s="108"/>
      <c r="M1037" s="108"/>
      <c r="N1037" s="108"/>
      <c r="O1037" s="189"/>
      <c r="Q1037" s="185"/>
    </row>
    <row r="1038" spans="1:17" x14ac:dyDescent="0.25">
      <c r="A1038" s="105"/>
      <c r="C1038" s="108"/>
      <c r="D1038" s="108"/>
      <c r="E1038" s="108"/>
      <c r="F1038" s="108"/>
      <c r="G1038" s="187"/>
      <c r="H1038" s="108"/>
      <c r="I1038" s="108"/>
      <c r="J1038" s="108"/>
      <c r="K1038" s="108"/>
      <c r="L1038" s="108"/>
      <c r="M1038" s="108"/>
      <c r="N1038" s="108"/>
      <c r="O1038" s="189"/>
      <c r="Q1038" s="185"/>
    </row>
    <row r="1039" spans="1:17" x14ac:dyDescent="0.25">
      <c r="A1039" s="105"/>
      <c r="C1039" s="108"/>
      <c r="D1039" s="108"/>
      <c r="E1039" s="108"/>
      <c r="F1039" s="108"/>
      <c r="G1039" s="187"/>
      <c r="H1039" s="108"/>
      <c r="I1039" s="108"/>
      <c r="J1039" s="108"/>
      <c r="K1039" s="108"/>
      <c r="L1039" s="108"/>
      <c r="M1039" s="108"/>
      <c r="N1039" s="108"/>
      <c r="O1039" s="189"/>
      <c r="Q1039" s="185"/>
    </row>
    <row r="1040" spans="1:17" x14ac:dyDescent="0.25">
      <c r="A1040" s="105"/>
      <c r="C1040" s="108"/>
      <c r="D1040" s="108"/>
      <c r="E1040" s="108"/>
      <c r="F1040" s="108"/>
      <c r="G1040" s="187"/>
      <c r="H1040" s="108"/>
      <c r="I1040" s="108"/>
      <c r="J1040" s="108"/>
      <c r="K1040" s="108"/>
      <c r="L1040" s="108"/>
      <c r="M1040" s="108"/>
      <c r="N1040" s="108"/>
      <c r="O1040" s="189"/>
      <c r="Q1040" s="185"/>
    </row>
    <row r="1041" spans="1:17" x14ac:dyDescent="0.25">
      <c r="A1041" s="105"/>
      <c r="C1041" s="108"/>
      <c r="D1041" s="108"/>
      <c r="E1041" s="108"/>
      <c r="F1041" s="108"/>
      <c r="G1041" s="187"/>
      <c r="H1041" s="108"/>
      <c r="I1041" s="108"/>
      <c r="J1041" s="108"/>
      <c r="K1041" s="108"/>
      <c r="L1041" s="108"/>
      <c r="M1041" s="108"/>
      <c r="N1041" s="108"/>
      <c r="O1041" s="189"/>
      <c r="Q1041" s="185"/>
    </row>
    <row r="1042" spans="1:17" x14ac:dyDescent="0.25">
      <c r="A1042" s="105"/>
      <c r="C1042" s="108"/>
      <c r="D1042" s="108"/>
      <c r="E1042" s="108"/>
      <c r="F1042" s="108"/>
      <c r="G1042" s="187"/>
      <c r="H1042" s="108"/>
      <c r="I1042" s="108"/>
      <c r="J1042" s="108"/>
      <c r="K1042" s="108"/>
      <c r="L1042" s="108"/>
      <c r="M1042" s="108"/>
      <c r="N1042" s="108"/>
      <c r="O1042" s="189"/>
      <c r="Q1042" s="185"/>
    </row>
    <row r="1043" spans="1:17" x14ac:dyDescent="0.25">
      <c r="A1043" s="105"/>
      <c r="C1043" s="108"/>
      <c r="D1043" s="108"/>
      <c r="E1043" s="108"/>
      <c r="F1043" s="108"/>
      <c r="G1043" s="187"/>
      <c r="H1043" s="108"/>
      <c r="I1043" s="108"/>
      <c r="J1043" s="108"/>
      <c r="K1043" s="108"/>
      <c r="L1043" s="108"/>
      <c r="M1043" s="108"/>
      <c r="N1043" s="108"/>
      <c r="O1043" s="189"/>
      <c r="Q1043" s="185"/>
    </row>
    <row r="1044" spans="1:17" x14ac:dyDescent="0.25">
      <c r="A1044" s="105"/>
      <c r="C1044" s="108"/>
      <c r="D1044" s="108"/>
      <c r="E1044" s="108"/>
      <c r="F1044" s="108"/>
      <c r="G1044" s="187"/>
      <c r="H1044" s="108"/>
      <c r="I1044" s="108"/>
      <c r="J1044" s="108"/>
      <c r="K1044" s="108"/>
      <c r="L1044" s="108"/>
      <c r="M1044" s="108"/>
      <c r="N1044" s="108"/>
      <c r="O1044" s="189"/>
      <c r="Q1044" s="185"/>
    </row>
    <row r="1045" spans="1:17" x14ac:dyDescent="0.25">
      <c r="A1045" s="105"/>
      <c r="C1045" s="108"/>
      <c r="D1045" s="108"/>
      <c r="E1045" s="108"/>
      <c r="F1045" s="108"/>
      <c r="G1045" s="187"/>
      <c r="H1045" s="108"/>
      <c r="I1045" s="108"/>
      <c r="J1045" s="108"/>
      <c r="K1045" s="108"/>
      <c r="L1045" s="108"/>
      <c r="M1045" s="108"/>
      <c r="N1045" s="108"/>
      <c r="O1045" s="189"/>
      <c r="Q1045" s="185"/>
    </row>
    <row r="1046" spans="1:17" x14ac:dyDescent="0.25">
      <c r="A1046" s="105"/>
      <c r="C1046" s="108"/>
      <c r="D1046" s="108"/>
      <c r="E1046" s="108"/>
      <c r="F1046" s="108"/>
      <c r="G1046" s="187"/>
      <c r="H1046" s="108"/>
      <c r="I1046" s="108"/>
      <c r="J1046" s="108"/>
      <c r="K1046" s="108"/>
      <c r="L1046" s="108"/>
      <c r="M1046" s="108"/>
      <c r="N1046" s="108"/>
      <c r="O1046" s="189"/>
      <c r="Q1046" s="185"/>
    </row>
    <row r="1047" spans="1:17" x14ac:dyDescent="0.25">
      <c r="A1047" s="105"/>
      <c r="C1047" s="108"/>
      <c r="D1047" s="108"/>
      <c r="E1047" s="108"/>
      <c r="F1047" s="108"/>
      <c r="G1047" s="187"/>
      <c r="H1047" s="108"/>
      <c r="I1047" s="108"/>
      <c r="J1047" s="108"/>
      <c r="K1047" s="108"/>
      <c r="L1047" s="108"/>
      <c r="M1047" s="108"/>
      <c r="N1047" s="108"/>
      <c r="O1047" s="189"/>
      <c r="Q1047" s="185"/>
    </row>
    <row r="1048" spans="1:17" x14ac:dyDescent="0.25">
      <c r="A1048" s="105"/>
      <c r="C1048" s="108"/>
      <c r="D1048" s="108"/>
      <c r="E1048" s="108"/>
      <c r="F1048" s="108"/>
      <c r="G1048" s="187"/>
      <c r="H1048" s="108"/>
      <c r="I1048" s="108"/>
      <c r="J1048" s="108"/>
      <c r="K1048" s="108"/>
      <c r="L1048" s="108"/>
      <c r="M1048" s="108"/>
      <c r="N1048" s="108"/>
      <c r="O1048" s="189"/>
      <c r="Q1048" s="185"/>
    </row>
    <row r="1049" spans="1:17" x14ac:dyDescent="0.25">
      <c r="A1049" s="105"/>
      <c r="C1049" s="108"/>
      <c r="D1049" s="108"/>
      <c r="E1049" s="108"/>
      <c r="F1049" s="108"/>
      <c r="G1049" s="187"/>
      <c r="H1049" s="108"/>
      <c r="I1049" s="108"/>
      <c r="J1049" s="108"/>
      <c r="K1049" s="108"/>
      <c r="L1049" s="108"/>
      <c r="M1049" s="108"/>
      <c r="N1049" s="108"/>
      <c r="O1049" s="189"/>
      <c r="Q1049" s="185"/>
    </row>
    <row r="1050" spans="1:17" x14ac:dyDescent="0.25">
      <c r="A1050" s="105"/>
      <c r="C1050" s="108"/>
      <c r="D1050" s="108"/>
      <c r="E1050" s="108"/>
      <c r="F1050" s="108"/>
      <c r="G1050" s="187"/>
      <c r="H1050" s="108"/>
      <c r="I1050" s="108"/>
      <c r="J1050" s="108"/>
      <c r="K1050" s="108"/>
      <c r="L1050" s="108"/>
      <c r="M1050" s="108"/>
      <c r="N1050" s="108"/>
      <c r="O1050" s="189"/>
      <c r="Q1050" s="185"/>
    </row>
    <row r="1051" spans="1:17" x14ac:dyDescent="0.25">
      <c r="A1051" s="105"/>
      <c r="C1051" s="108"/>
      <c r="D1051" s="108"/>
      <c r="E1051" s="108"/>
      <c r="F1051" s="108"/>
      <c r="G1051" s="187"/>
      <c r="H1051" s="108"/>
      <c r="I1051" s="108"/>
      <c r="J1051" s="108"/>
      <c r="K1051" s="108"/>
      <c r="L1051" s="108"/>
      <c r="M1051" s="108"/>
      <c r="N1051" s="108"/>
      <c r="O1051" s="189"/>
      <c r="Q1051" s="185"/>
    </row>
    <row r="1052" spans="1:17" x14ac:dyDescent="0.25">
      <c r="A1052" s="105"/>
      <c r="C1052" s="108"/>
      <c r="D1052" s="108"/>
      <c r="E1052" s="108"/>
      <c r="F1052" s="108"/>
      <c r="G1052" s="187"/>
      <c r="H1052" s="108"/>
      <c r="I1052" s="108"/>
      <c r="J1052" s="108"/>
      <c r="K1052" s="108"/>
      <c r="L1052" s="108"/>
      <c r="M1052" s="108"/>
      <c r="N1052" s="108"/>
      <c r="O1052" s="189"/>
      <c r="Q1052" s="185"/>
    </row>
    <row r="1053" spans="1:17" x14ac:dyDescent="0.25">
      <c r="A1053" s="105"/>
      <c r="C1053" s="108"/>
      <c r="D1053" s="108"/>
      <c r="E1053" s="108"/>
      <c r="F1053" s="108"/>
      <c r="G1053" s="187"/>
      <c r="H1053" s="108"/>
      <c r="I1053" s="108"/>
      <c r="J1053" s="108"/>
      <c r="K1053" s="108"/>
      <c r="L1053" s="108"/>
      <c r="M1053" s="108"/>
      <c r="N1053" s="108"/>
      <c r="O1053" s="189"/>
      <c r="Q1053" s="185"/>
    </row>
    <row r="1054" spans="1:17" x14ac:dyDescent="0.25">
      <c r="A1054" s="105"/>
      <c r="C1054" s="108"/>
      <c r="D1054" s="108"/>
      <c r="E1054" s="108"/>
      <c r="F1054" s="108"/>
      <c r="G1054" s="187"/>
      <c r="H1054" s="108"/>
      <c r="I1054" s="108"/>
      <c r="J1054" s="108"/>
      <c r="K1054" s="108"/>
      <c r="L1054" s="108"/>
      <c r="M1054" s="108"/>
      <c r="N1054" s="108"/>
      <c r="O1054" s="189"/>
      <c r="Q1054" s="185"/>
    </row>
    <row r="1055" spans="1:17" x14ac:dyDescent="0.25">
      <c r="A1055" s="105"/>
      <c r="C1055" s="108"/>
      <c r="D1055" s="108"/>
      <c r="E1055" s="108"/>
      <c r="F1055" s="108"/>
      <c r="G1055" s="187"/>
      <c r="H1055" s="108"/>
      <c r="I1055" s="108"/>
      <c r="J1055" s="108"/>
      <c r="K1055" s="108"/>
      <c r="L1055" s="108"/>
      <c r="M1055" s="108"/>
      <c r="N1055" s="108"/>
      <c r="O1055" s="189"/>
      <c r="Q1055" s="185"/>
    </row>
    <row r="1056" spans="1:17" x14ac:dyDescent="0.25">
      <c r="A1056" s="105"/>
      <c r="C1056" s="108"/>
      <c r="D1056" s="108"/>
      <c r="E1056" s="108"/>
      <c r="F1056" s="108"/>
      <c r="G1056" s="187"/>
      <c r="H1056" s="108"/>
      <c r="I1056" s="108"/>
      <c r="J1056" s="108"/>
      <c r="K1056" s="108"/>
      <c r="L1056" s="108"/>
      <c r="M1056" s="108"/>
      <c r="N1056" s="108"/>
      <c r="O1056" s="189"/>
      <c r="Q1056" s="185"/>
    </row>
    <row r="1057" spans="1:17" x14ac:dyDescent="0.25">
      <c r="A1057" s="105"/>
      <c r="C1057" s="108"/>
      <c r="D1057" s="108"/>
      <c r="E1057" s="108"/>
      <c r="F1057" s="108"/>
      <c r="G1057" s="187"/>
      <c r="H1057" s="108"/>
      <c r="I1057" s="108"/>
      <c r="J1057" s="108"/>
      <c r="K1057" s="108"/>
      <c r="L1057" s="108"/>
      <c r="M1057" s="108"/>
      <c r="N1057" s="108"/>
      <c r="O1057" s="189"/>
      <c r="Q1057" s="185"/>
    </row>
    <row r="1058" spans="1:17" x14ac:dyDescent="0.25">
      <c r="A1058" s="105"/>
      <c r="C1058" s="108"/>
      <c r="D1058" s="108"/>
      <c r="E1058" s="108"/>
      <c r="F1058" s="108"/>
      <c r="G1058" s="187"/>
      <c r="H1058" s="108"/>
      <c r="I1058" s="108"/>
      <c r="J1058" s="108"/>
      <c r="K1058" s="108"/>
      <c r="L1058" s="108"/>
      <c r="M1058" s="108"/>
      <c r="N1058" s="108"/>
      <c r="O1058" s="189"/>
      <c r="Q1058" s="185"/>
    </row>
    <row r="1059" spans="1:17" x14ac:dyDescent="0.25">
      <c r="A1059" s="105"/>
      <c r="C1059" s="108"/>
      <c r="D1059" s="108"/>
      <c r="E1059" s="108"/>
      <c r="F1059" s="108"/>
      <c r="G1059" s="187"/>
      <c r="H1059" s="108"/>
      <c r="I1059" s="108"/>
      <c r="J1059" s="108"/>
      <c r="K1059" s="108"/>
      <c r="L1059" s="108"/>
      <c r="M1059" s="108"/>
      <c r="N1059" s="108"/>
      <c r="O1059" s="189"/>
      <c r="Q1059" s="185"/>
    </row>
    <row r="1060" spans="1:17" x14ac:dyDescent="0.25">
      <c r="A1060" s="105"/>
      <c r="C1060" s="108"/>
      <c r="D1060" s="108"/>
      <c r="E1060" s="108"/>
      <c r="F1060" s="108"/>
      <c r="G1060" s="187"/>
      <c r="H1060" s="108"/>
      <c r="I1060" s="108"/>
      <c r="J1060" s="108"/>
      <c r="K1060" s="108"/>
      <c r="L1060" s="108"/>
      <c r="M1060" s="108"/>
      <c r="N1060" s="108"/>
      <c r="O1060" s="189"/>
      <c r="Q1060" s="185"/>
    </row>
    <row r="1061" spans="1:17" x14ac:dyDescent="0.25">
      <c r="A1061" s="105"/>
      <c r="C1061" s="108"/>
      <c r="D1061" s="108"/>
      <c r="E1061" s="108"/>
      <c r="F1061" s="108"/>
      <c r="G1061" s="187"/>
      <c r="H1061" s="108"/>
      <c r="I1061" s="108"/>
      <c r="J1061" s="108"/>
      <c r="K1061" s="108"/>
      <c r="L1061" s="108"/>
      <c r="M1061" s="108"/>
      <c r="N1061" s="108"/>
      <c r="O1061" s="189"/>
      <c r="Q1061" s="185"/>
    </row>
    <row r="1062" spans="1:17" x14ac:dyDescent="0.25">
      <c r="A1062" s="105"/>
      <c r="C1062" s="108"/>
      <c r="D1062" s="108"/>
      <c r="E1062" s="108"/>
      <c r="F1062" s="108"/>
      <c r="G1062" s="187"/>
      <c r="H1062" s="108"/>
      <c r="I1062" s="108"/>
      <c r="J1062" s="108"/>
      <c r="K1062" s="108"/>
      <c r="L1062" s="108"/>
      <c r="M1062" s="108"/>
      <c r="N1062" s="108"/>
      <c r="O1062" s="189"/>
      <c r="Q1062" s="185"/>
    </row>
    <row r="1063" spans="1:17" x14ac:dyDescent="0.25">
      <c r="A1063" s="105"/>
      <c r="C1063" s="108"/>
      <c r="D1063" s="108"/>
      <c r="E1063" s="108"/>
      <c r="F1063" s="108"/>
      <c r="G1063" s="187"/>
      <c r="H1063" s="108"/>
      <c r="I1063" s="108"/>
      <c r="J1063" s="108"/>
      <c r="K1063" s="108"/>
      <c r="L1063" s="108"/>
      <c r="M1063" s="108"/>
      <c r="N1063" s="108"/>
      <c r="O1063" s="189"/>
      <c r="Q1063" s="185"/>
    </row>
    <row r="1064" spans="1:17" x14ac:dyDescent="0.25">
      <c r="A1064" s="105"/>
      <c r="C1064" s="108"/>
      <c r="D1064" s="108"/>
      <c r="E1064" s="108"/>
      <c r="F1064" s="108"/>
      <c r="G1064" s="187"/>
      <c r="H1064" s="108"/>
      <c r="I1064" s="108"/>
      <c r="J1064" s="108"/>
      <c r="K1064" s="108"/>
      <c r="L1064" s="108"/>
      <c r="M1064" s="108"/>
      <c r="N1064" s="108"/>
      <c r="O1064" s="189"/>
      <c r="Q1064" s="185"/>
    </row>
    <row r="1065" spans="1:17" x14ac:dyDescent="0.25">
      <c r="A1065" s="105"/>
      <c r="C1065" s="108"/>
      <c r="D1065" s="108"/>
      <c r="E1065" s="108"/>
      <c r="F1065" s="108"/>
      <c r="G1065" s="187"/>
      <c r="H1065" s="108"/>
      <c r="I1065" s="108"/>
      <c r="J1065" s="108"/>
      <c r="K1065" s="108"/>
      <c r="L1065" s="108"/>
      <c r="M1065" s="108"/>
      <c r="N1065" s="108"/>
      <c r="O1065" s="189"/>
      <c r="Q1065" s="185"/>
    </row>
    <row r="1066" spans="1:17" x14ac:dyDescent="0.25">
      <c r="A1066" s="105"/>
      <c r="C1066" s="108"/>
      <c r="D1066" s="108"/>
      <c r="E1066" s="108"/>
      <c r="F1066" s="108"/>
      <c r="G1066" s="187"/>
      <c r="H1066" s="108"/>
      <c r="I1066" s="108"/>
      <c r="J1066" s="108"/>
      <c r="K1066" s="108"/>
      <c r="L1066" s="108"/>
      <c r="M1066" s="108"/>
      <c r="N1066" s="108"/>
      <c r="O1066" s="189"/>
      <c r="Q1066" s="185"/>
    </row>
    <row r="1067" spans="1:17" x14ac:dyDescent="0.25">
      <c r="A1067" s="105"/>
      <c r="C1067" s="108"/>
      <c r="D1067" s="108"/>
      <c r="E1067" s="108"/>
      <c r="F1067" s="108"/>
      <c r="G1067" s="187"/>
      <c r="H1067" s="108"/>
      <c r="I1067" s="108"/>
      <c r="J1067" s="108"/>
      <c r="K1067" s="108"/>
      <c r="L1067" s="108"/>
      <c r="M1067" s="108"/>
      <c r="N1067" s="108"/>
      <c r="O1067" s="189"/>
      <c r="Q1067" s="185"/>
    </row>
    <row r="1068" spans="1:17" x14ac:dyDescent="0.25">
      <c r="A1068" s="105"/>
      <c r="C1068" s="108"/>
      <c r="D1068" s="108"/>
      <c r="E1068" s="108"/>
      <c r="F1068" s="108"/>
      <c r="G1068" s="187"/>
      <c r="H1068" s="108"/>
      <c r="I1068" s="108"/>
      <c r="J1068" s="108"/>
      <c r="K1068" s="108"/>
      <c r="L1068" s="108"/>
      <c r="M1068" s="108"/>
      <c r="N1068" s="108"/>
      <c r="O1068" s="189"/>
      <c r="Q1068" s="185"/>
    </row>
    <row r="1069" spans="1:17" x14ac:dyDescent="0.25">
      <c r="A1069" s="105"/>
      <c r="C1069" s="108"/>
      <c r="D1069" s="108"/>
      <c r="E1069" s="108"/>
      <c r="F1069" s="108"/>
      <c r="G1069" s="187"/>
      <c r="H1069" s="108"/>
      <c r="I1069" s="108"/>
      <c r="J1069" s="108"/>
      <c r="K1069" s="108"/>
      <c r="L1069" s="108"/>
      <c r="M1069" s="108"/>
      <c r="N1069" s="108"/>
      <c r="O1069" s="189"/>
      <c r="Q1069" s="185"/>
    </row>
    <row r="1070" spans="1:17" x14ac:dyDescent="0.25">
      <c r="A1070" s="105"/>
      <c r="C1070" s="108"/>
      <c r="D1070" s="108"/>
      <c r="E1070" s="108"/>
      <c r="F1070" s="108"/>
      <c r="G1070" s="187"/>
      <c r="H1070" s="108"/>
      <c r="I1070" s="108"/>
      <c r="J1070" s="108"/>
      <c r="K1070" s="108"/>
      <c r="L1070" s="108"/>
      <c r="M1070" s="108"/>
      <c r="N1070" s="108"/>
      <c r="O1070" s="189"/>
      <c r="Q1070" s="185"/>
    </row>
    <row r="1071" spans="1:17" x14ac:dyDescent="0.25">
      <c r="A1071" s="105"/>
      <c r="C1071" s="108"/>
      <c r="D1071" s="108"/>
      <c r="E1071" s="108"/>
      <c r="F1071" s="108"/>
      <c r="G1071" s="187"/>
      <c r="H1071" s="108"/>
      <c r="I1071" s="108"/>
      <c r="J1071" s="108"/>
      <c r="K1071" s="108"/>
      <c r="L1071" s="108"/>
      <c r="M1071" s="108"/>
      <c r="N1071" s="108"/>
      <c r="O1071" s="189"/>
      <c r="Q1071" s="185"/>
    </row>
    <row r="1072" spans="1:17" x14ac:dyDescent="0.25">
      <c r="A1072" s="105"/>
      <c r="C1072" s="108"/>
      <c r="D1072" s="108"/>
      <c r="E1072" s="108"/>
      <c r="F1072" s="108"/>
      <c r="G1072" s="187"/>
      <c r="H1072" s="108"/>
      <c r="I1072" s="108"/>
      <c r="J1072" s="108"/>
      <c r="K1072" s="108"/>
      <c r="L1072" s="108"/>
      <c r="M1072" s="108"/>
      <c r="N1072" s="108"/>
      <c r="O1072" s="189"/>
      <c r="Q1072" s="185"/>
    </row>
    <row r="1073" spans="1:17" x14ac:dyDescent="0.25">
      <c r="A1073" s="105"/>
      <c r="C1073" s="108"/>
      <c r="D1073" s="108"/>
      <c r="E1073" s="108"/>
      <c r="F1073" s="108"/>
      <c r="G1073" s="187"/>
      <c r="H1073" s="108"/>
      <c r="I1073" s="108"/>
      <c r="J1073" s="108"/>
      <c r="K1073" s="108"/>
      <c r="L1073" s="108"/>
      <c r="M1073" s="108"/>
      <c r="N1073" s="108"/>
      <c r="O1073" s="189"/>
      <c r="Q1073" s="185"/>
    </row>
    <row r="1074" spans="1:17" x14ac:dyDescent="0.25">
      <c r="A1074" s="105"/>
      <c r="C1074" s="108"/>
      <c r="D1074" s="108"/>
      <c r="E1074" s="108"/>
      <c r="F1074" s="108"/>
      <c r="G1074" s="187"/>
      <c r="H1074" s="108"/>
      <c r="I1074" s="108"/>
      <c r="J1074" s="108"/>
      <c r="K1074" s="108"/>
      <c r="L1074" s="108"/>
      <c r="M1074" s="108"/>
      <c r="N1074" s="108"/>
      <c r="O1074" s="189"/>
      <c r="Q1074" s="185"/>
    </row>
    <row r="1075" spans="1:17" x14ac:dyDescent="0.25">
      <c r="A1075" s="105"/>
      <c r="C1075" s="108"/>
      <c r="D1075" s="108"/>
      <c r="E1075" s="108"/>
      <c r="F1075" s="108"/>
      <c r="G1075" s="187"/>
      <c r="H1075" s="108"/>
      <c r="I1075" s="108"/>
      <c r="J1075" s="108"/>
      <c r="K1075" s="108"/>
      <c r="L1075" s="108"/>
      <c r="M1075" s="108"/>
      <c r="N1075" s="108"/>
      <c r="O1075" s="189"/>
      <c r="Q1075" s="185"/>
    </row>
    <row r="1076" spans="1:17" x14ac:dyDescent="0.25">
      <c r="A1076" s="105"/>
      <c r="C1076" s="108"/>
      <c r="D1076" s="108"/>
      <c r="E1076" s="108"/>
      <c r="F1076" s="108"/>
      <c r="G1076" s="187"/>
      <c r="H1076" s="108"/>
      <c r="I1076" s="108"/>
      <c r="J1076" s="108"/>
      <c r="K1076" s="108"/>
      <c r="L1076" s="108"/>
      <c r="M1076" s="108"/>
      <c r="N1076" s="108"/>
      <c r="O1076" s="189"/>
      <c r="Q1076" s="185"/>
    </row>
    <row r="1077" spans="1:17" x14ac:dyDescent="0.25">
      <c r="A1077" s="105"/>
      <c r="C1077" s="108"/>
      <c r="D1077" s="108"/>
      <c r="E1077" s="108"/>
      <c r="F1077" s="108"/>
      <c r="G1077" s="187"/>
      <c r="H1077" s="108"/>
      <c r="I1077" s="108"/>
      <c r="J1077" s="108"/>
      <c r="K1077" s="108"/>
      <c r="L1077" s="108"/>
      <c r="M1077" s="108"/>
      <c r="N1077" s="108"/>
      <c r="O1077" s="189"/>
      <c r="Q1077" s="185"/>
    </row>
    <row r="1078" spans="1:17" x14ac:dyDescent="0.25">
      <c r="A1078" s="105"/>
      <c r="C1078" s="108"/>
      <c r="D1078" s="108"/>
      <c r="E1078" s="108"/>
      <c r="F1078" s="108"/>
      <c r="G1078" s="187"/>
      <c r="H1078" s="108"/>
      <c r="I1078" s="108"/>
      <c r="J1078" s="108"/>
      <c r="K1078" s="108"/>
      <c r="L1078" s="108"/>
      <c r="M1078" s="108"/>
      <c r="N1078" s="108"/>
      <c r="O1078" s="189"/>
      <c r="Q1078" s="185"/>
    </row>
    <row r="1079" spans="1:17" x14ac:dyDescent="0.25">
      <c r="A1079" s="105"/>
      <c r="C1079" s="108"/>
      <c r="D1079" s="108"/>
      <c r="E1079" s="108"/>
      <c r="F1079" s="108"/>
      <c r="G1079" s="187"/>
      <c r="H1079" s="108"/>
      <c r="I1079" s="108"/>
      <c r="J1079" s="108"/>
      <c r="K1079" s="108"/>
      <c r="L1079" s="108"/>
      <c r="M1079" s="108"/>
      <c r="N1079" s="108"/>
      <c r="O1079" s="189"/>
      <c r="Q1079" s="185"/>
    </row>
    <row r="1080" spans="1:17" x14ac:dyDescent="0.25">
      <c r="A1080" s="105"/>
      <c r="C1080" s="108"/>
      <c r="D1080" s="108"/>
      <c r="E1080" s="108"/>
      <c r="F1080" s="108"/>
      <c r="G1080" s="187"/>
      <c r="H1080" s="108"/>
      <c r="I1080" s="108"/>
      <c r="J1080" s="108"/>
      <c r="K1080" s="108"/>
      <c r="L1080" s="108"/>
      <c r="M1080" s="108"/>
      <c r="N1080" s="108"/>
      <c r="O1080" s="189"/>
      <c r="Q1080" s="185"/>
    </row>
    <row r="1081" spans="1:17" x14ac:dyDescent="0.25">
      <c r="A1081" s="105"/>
      <c r="C1081" s="108"/>
      <c r="D1081" s="108"/>
      <c r="E1081" s="108"/>
      <c r="F1081" s="108"/>
      <c r="G1081" s="187"/>
      <c r="H1081" s="108"/>
      <c r="I1081" s="108"/>
      <c r="J1081" s="108"/>
      <c r="K1081" s="108"/>
      <c r="L1081" s="108"/>
      <c r="M1081" s="108"/>
      <c r="N1081" s="108"/>
      <c r="O1081" s="189"/>
      <c r="Q1081" s="185"/>
    </row>
    <row r="1082" spans="1:17" x14ac:dyDescent="0.25">
      <c r="A1082" s="105"/>
      <c r="C1082" s="108"/>
      <c r="D1082" s="108"/>
      <c r="E1082" s="108"/>
      <c r="F1082" s="108"/>
      <c r="G1082" s="187"/>
      <c r="H1082" s="108"/>
      <c r="I1082" s="108"/>
      <c r="J1082" s="108"/>
      <c r="K1082" s="108"/>
      <c r="L1082" s="108"/>
      <c r="M1082" s="108"/>
      <c r="N1082" s="108"/>
      <c r="O1082" s="189"/>
      <c r="Q1082" s="185"/>
    </row>
    <row r="1083" spans="1:17" x14ac:dyDescent="0.25">
      <c r="A1083" s="105"/>
      <c r="C1083" s="108"/>
      <c r="D1083" s="108"/>
      <c r="E1083" s="108"/>
      <c r="F1083" s="108"/>
      <c r="G1083" s="187"/>
      <c r="H1083" s="108"/>
      <c r="I1083" s="108"/>
      <c r="J1083" s="108"/>
      <c r="K1083" s="108"/>
      <c r="L1083" s="108"/>
      <c r="M1083" s="108"/>
      <c r="N1083" s="108"/>
      <c r="O1083" s="189"/>
      <c r="Q1083" s="185"/>
    </row>
    <row r="1084" spans="1:17" x14ac:dyDescent="0.25">
      <c r="A1084" s="105"/>
      <c r="C1084" s="108"/>
      <c r="D1084" s="108"/>
      <c r="E1084" s="108"/>
      <c r="F1084" s="108"/>
      <c r="G1084" s="187"/>
      <c r="H1084" s="108"/>
      <c r="I1084" s="108"/>
      <c r="J1084" s="108"/>
      <c r="K1084" s="108"/>
      <c r="L1084" s="108"/>
      <c r="M1084" s="108"/>
      <c r="N1084" s="108"/>
      <c r="O1084" s="189"/>
      <c r="Q1084" s="185"/>
    </row>
    <row r="1085" spans="1:17" x14ac:dyDescent="0.25">
      <c r="A1085" s="105"/>
      <c r="C1085" s="108"/>
      <c r="D1085" s="108"/>
      <c r="E1085" s="108"/>
      <c r="F1085" s="108"/>
      <c r="G1085" s="187"/>
      <c r="H1085" s="108"/>
      <c r="I1085" s="108"/>
      <c r="J1085" s="108"/>
      <c r="K1085" s="108"/>
      <c r="L1085" s="108"/>
      <c r="M1085" s="108"/>
      <c r="N1085" s="108"/>
      <c r="O1085" s="189"/>
      <c r="Q1085" s="185"/>
    </row>
    <row r="1086" spans="1:17" x14ac:dyDescent="0.25">
      <c r="A1086" s="105"/>
      <c r="C1086" s="108"/>
      <c r="D1086" s="108"/>
      <c r="E1086" s="108"/>
      <c r="F1086" s="108"/>
      <c r="G1086" s="187"/>
      <c r="H1086" s="108"/>
      <c r="I1086" s="108"/>
      <c r="J1086" s="108"/>
      <c r="K1086" s="108"/>
      <c r="L1086" s="108"/>
      <c r="M1086" s="108"/>
      <c r="N1086" s="108"/>
      <c r="O1086" s="189"/>
      <c r="Q1086" s="185"/>
    </row>
    <row r="1087" spans="1:17" x14ac:dyDescent="0.25">
      <c r="A1087" s="105"/>
      <c r="C1087" s="108"/>
      <c r="D1087" s="108"/>
      <c r="E1087" s="108"/>
      <c r="F1087" s="108"/>
      <c r="G1087" s="187"/>
      <c r="H1087" s="108"/>
      <c r="I1087" s="108"/>
      <c r="J1087" s="108"/>
      <c r="K1087" s="108"/>
      <c r="L1087" s="108"/>
      <c r="M1087" s="108"/>
      <c r="N1087" s="108"/>
      <c r="O1087" s="189"/>
      <c r="Q1087" s="185"/>
    </row>
    <row r="1088" spans="1:17" x14ac:dyDescent="0.25">
      <c r="A1088" s="105"/>
      <c r="C1088" s="108"/>
      <c r="D1088" s="108"/>
      <c r="E1088" s="108"/>
      <c r="F1088" s="108"/>
      <c r="G1088" s="187"/>
      <c r="H1088" s="108"/>
      <c r="I1088" s="108"/>
      <c r="J1088" s="108"/>
      <c r="K1088" s="108"/>
      <c r="L1088" s="108"/>
      <c r="M1088" s="108"/>
      <c r="N1088" s="108"/>
      <c r="O1088" s="189"/>
      <c r="Q1088" s="185"/>
    </row>
    <row r="1089" spans="1:17" x14ac:dyDescent="0.25">
      <c r="A1089" s="105"/>
      <c r="C1089" s="108"/>
      <c r="D1089" s="108"/>
      <c r="E1089" s="108"/>
      <c r="F1089" s="108"/>
      <c r="G1089" s="187"/>
      <c r="H1089" s="108"/>
      <c r="I1089" s="108"/>
      <c r="J1089" s="108"/>
      <c r="K1089" s="108"/>
      <c r="L1089" s="108"/>
      <c r="M1089" s="108"/>
      <c r="N1089" s="108"/>
      <c r="O1089" s="189"/>
      <c r="Q1089" s="185"/>
    </row>
    <row r="1090" spans="1:17" x14ac:dyDescent="0.25">
      <c r="A1090" s="105"/>
      <c r="C1090" s="108"/>
      <c r="D1090" s="108"/>
      <c r="E1090" s="108"/>
      <c r="F1090" s="108"/>
      <c r="G1090" s="187"/>
      <c r="H1090" s="108"/>
      <c r="I1090" s="108"/>
      <c r="J1090" s="108"/>
      <c r="K1090" s="108"/>
      <c r="L1090" s="108"/>
      <c r="M1090" s="108"/>
      <c r="N1090" s="108"/>
      <c r="O1090" s="189"/>
      <c r="Q1090" s="185"/>
    </row>
    <row r="1091" spans="1:17" x14ac:dyDescent="0.25">
      <c r="A1091" s="105"/>
      <c r="C1091" s="108"/>
      <c r="D1091" s="108"/>
      <c r="E1091" s="108"/>
      <c r="F1091" s="108"/>
      <c r="G1091" s="187"/>
      <c r="H1091" s="108"/>
      <c r="I1091" s="108"/>
      <c r="J1091" s="108"/>
      <c r="K1091" s="108"/>
      <c r="L1091" s="108"/>
      <c r="M1091" s="108"/>
      <c r="N1091" s="108"/>
      <c r="O1091" s="189"/>
      <c r="Q1091" s="185"/>
    </row>
    <row r="1092" spans="1:17" x14ac:dyDescent="0.25">
      <c r="A1092" s="105"/>
      <c r="C1092" s="108"/>
      <c r="D1092" s="108"/>
      <c r="E1092" s="108"/>
      <c r="F1092" s="108"/>
      <c r="G1092" s="187"/>
      <c r="H1092" s="108"/>
      <c r="I1092" s="108"/>
      <c r="J1092" s="108"/>
      <c r="K1092" s="108"/>
      <c r="L1092" s="108"/>
      <c r="M1092" s="108"/>
      <c r="N1092" s="108"/>
      <c r="O1092" s="189"/>
      <c r="Q1092" s="185"/>
    </row>
    <row r="1093" spans="1:17" x14ac:dyDescent="0.25">
      <c r="A1093" s="105"/>
      <c r="C1093" s="108"/>
      <c r="D1093" s="108"/>
      <c r="E1093" s="108"/>
      <c r="F1093" s="108"/>
      <c r="G1093" s="187"/>
      <c r="H1093" s="108"/>
      <c r="I1093" s="108"/>
      <c r="J1093" s="108"/>
      <c r="K1093" s="108"/>
      <c r="L1093" s="108"/>
      <c r="M1093" s="108"/>
      <c r="N1093" s="108"/>
      <c r="O1093" s="189"/>
      <c r="Q1093" s="185"/>
    </row>
    <row r="1094" spans="1:17" x14ac:dyDescent="0.25">
      <c r="A1094" s="105"/>
      <c r="C1094" s="108"/>
      <c r="D1094" s="108"/>
      <c r="E1094" s="108"/>
      <c r="F1094" s="108"/>
      <c r="G1094" s="187"/>
      <c r="H1094" s="108"/>
      <c r="I1094" s="108"/>
      <c r="J1094" s="108"/>
      <c r="K1094" s="108"/>
      <c r="L1094" s="108"/>
      <c r="M1094" s="108"/>
      <c r="N1094" s="108"/>
      <c r="O1094" s="189"/>
      <c r="Q1094" s="185"/>
    </row>
    <row r="1095" spans="1:17" x14ac:dyDescent="0.25">
      <c r="A1095" s="105"/>
      <c r="C1095" s="108"/>
      <c r="D1095" s="108"/>
      <c r="E1095" s="108"/>
      <c r="F1095" s="108"/>
      <c r="G1095" s="187"/>
      <c r="H1095" s="108"/>
      <c r="I1095" s="108"/>
      <c r="J1095" s="108"/>
      <c r="K1095" s="108"/>
      <c r="L1095" s="108"/>
      <c r="M1095" s="108"/>
      <c r="N1095" s="108"/>
      <c r="O1095" s="189"/>
      <c r="Q1095" s="185"/>
    </row>
    <row r="1096" spans="1:17" x14ac:dyDescent="0.25">
      <c r="A1096" s="105"/>
      <c r="C1096" s="108"/>
      <c r="D1096" s="108"/>
      <c r="E1096" s="108"/>
      <c r="F1096" s="108"/>
      <c r="G1096" s="187"/>
      <c r="H1096" s="108"/>
      <c r="I1096" s="108"/>
      <c r="J1096" s="108"/>
      <c r="K1096" s="108"/>
      <c r="L1096" s="108"/>
      <c r="M1096" s="108"/>
      <c r="N1096" s="108"/>
      <c r="O1096" s="189"/>
      <c r="Q1096" s="185"/>
    </row>
    <row r="1097" spans="1:17" x14ac:dyDescent="0.25">
      <c r="A1097" s="105"/>
      <c r="C1097" s="108"/>
      <c r="D1097" s="108"/>
      <c r="E1097" s="108"/>
      <c r="F1097" s="108"/>
      <c r="G1097" s="187"/>
      <c r="H1097" s="108"/>
      <c r="I1097" s="108"/>
      <c r="J1097" s="108"/>
      <c r="K1097" s="108"/>
      <c r="L1097" s="108"/>
      <c r="M1097" s="108"/>
      <c r="N1097" s="108"/>
      <c r="O1097" s="189"/>
      <c r="Q1097" s="185"/>
    </row>
    <row r="1098" spans="1:17" x14ac:dyDescent="0.25">
      <c r="A1098" s="105"/>
      <c r="C1098" s="108"/>
      <c r="D1098" s="108"/>
      <c r="E1098" s="108"/>
      <c r="F1098" s="108"/>
      <c r="G1098" s="187"/>
      <c r="H1098" s="108"/>
      <c r="I1098" s="108"/>
      <c r="J1098" s="108"/>
      <c r="K1098" s="108"/>
      <c r="L1098" s="108"/>
      <c r="M1098" s="108"/>
      <c r="N1098" s="108"/>
      <c r="O1098" s="189"/>
      <c r="Q1098" s="185"/>
    </row>
    <row r="1099" spans="1:17" x14ac:dyDescent="0.25">
      <c r="A1099" s="105"/>
      <c r="C1099" s="108"/>
      <c r="D1099" s="108"/>
      <c r="E1099" s="108"/>
      <c r="F1099" s="108"/>
      <c r="G1099" s="187"/>
      <c r="H1099" s="108"/>
      <c r="I1099" s="108"/>
      <c r="J1099" s="108"/>
      <c r="K1099" s="108"/>
      <c r="L1099" s="108"/>
      <c r="M1099" s="108"/>
      <c r="N1099" s="108"/>
      <c r="O1099" s="189"/>
      <c r="Q1099" s="185"/>
    </row>
    <row r="1100" spans="1:17" x14ac:dyDescent="0.25">
      <c r="A1100" s="105"/>
      <c r="C1100" s="108"/>
      <c r="D1100" s="108"/>
      <c r="E1100" s="108"/>
      <c r="F1100" s="108"/>
      <c r="G1100" s="187"/>
      <c r="H1100" s="108"/>
      <c r="I1100" s="108"/>
      <c r="J1100" s="108"/>
      <c r="K1100" s="108"/>
      <c r="L1100" s="108"/>
      <c r="M1100" s="108"/>
      <c r="N1100" s="108"/>
      <c r="O1100" s="189"/>
      <c r="Q1100" s="185"/>
    </row>
    <row r="1101" spans="1:17" x14ac:dyDescent="0.25">
      <c r="A1101" s="105"/>
      <c r="C1101" s="108"/>
      <c r="D1101" s="108"/>
      <c r="E1101" s="108"/>
      <c r="F1101" s="108"/>
      <c r="G1101" s="187"/>
      <c r="H1101" s="108"/>
      <c r="I1101" s="108"/>
      <c r="J1101" s="108"/>
      <c r="K1101" s="108"/>
      <c r="L1101" s="108"/>
      <c r="M1101" s="108"/>
      <c r="N1101" s="108"/>
      <c r="O1101" s="189"/>
      <c r="Q1101" s="185"/>
    </row>
    <row r="1102" spans="1:17" x14ac:dyDescent="0.25">
      <c r="A1102" s="105"/>
      <c r="C1102" s="108"/>
      <c r="D1102" s="108"/>
      <c r="E1102" s="108"/>
      <c r="F1102" s="108"/>
      <c r="G1102" s="187"/>
      <c r="H1102" s="108"/>
      <c r="I1102" s="108"/>
      <c r="J1102" s="108"/>
      <c r="K1102" s="108"/>
      <c r="L1102" s="108"/>
      <c r="M1102" s="108"/>
      <c r="N1102" s="108"/>
      <c r="O1102" s="189"/>
      <c r="Q1102" s="185"/>
    </row>
    <row r="1103" spans="1:17" x14ac:dyDescent="0.25">
      <c r="A1103" s="105"/>
      <c r="C1103" s="108"/>
      <c r="D1103" s="108"/>
      <c r="E1103" s="108"/>
      <c r="F1103" s="108"/>
      <c r="G1103" s="187"/>
      <c r="H1103" s="108"/>
      <c r="I1103" s="108"/>
      <c r="J1103" s="108"/>
      <c r="K1103" s="108"/>
      <c r="L1103" s="108"/>
      <c r="M1103" s="108"/>
      <c r="N1103" s="108"/>
      <c r="O1103" s="189"/>
      <c r="Q1103" s="185"/>
    </row>
    <row r="1104" spans="1:17" x14ac:dyDescent="0.25">
      <c r="A1104" s="105"/>
      <c r="C1104" s="108"/>
      <c r="D1104" s="108"/>
      <c r="E1104" s="108"/>
      <c r="F1104" s="108"/>
      <c r="G1104" s="187"/>
      <c r="H1104" s="108"/>
      <c r="I1104" s="108"/>
      <c r="J1104" s="108"/>
      <c r="K1104" s="108"/>
      <c r="L1104" s="108"/>
      <c r="M1104" s="108"/>
      <c r="N1104" s="108"/>
      <c r="O1104" s="189"/>
      <c r="Q1104" s="185"/>
    </row>
    <row r="1105" spans="1:17" x14ac:dyDescent="0.25">
      <c r="A1105" s="105"/>
      <c r="C1105" s="108"/>
      <c r="D1105" s="108"/>
      <c r="E1105" s="108"/>
      <c r="F1105" s="108"/>
      <c r="G1105" s="187"/>
      <c r="H1105" s="108"/>
      <c r="I1105" s="108"/>
      <c r="J1105" s="108"/>
      <c r="K1105" s="108"/>
      <c r="L1105" s="108"/>
      <c r="M1105" s="108"/>
      <c r="N1105" s="108"/>
      <c r="O1105" s="189"/>
      <c r="Q1105" s="185"/>
    </row>
    <row r="1106" spans="1:17" x14ac:dyDescent="0.25">
      <c r="A1106" s="105"/>
      <c r="C1106" s="108"/>
      <c r="D1106" s="108"/>
      <c r="E1106" s="108"/>
      <c r="F1106" s="108"/>
      <c r="G1106" s="187"/>
      <c r="H1106" s="108"/>
      <c r="I1106" s="108"/>
      <c r="J1106" s="108"/>
      <c r="K1106" s="108"/>
      <c r="L1106" s="108"/>
      <c r="M1106" s="108"/>
      <c r="N1106" s="108"/>
      <c r="O1106" s="189"/>
      <c r="Q1106" s="185"/>
    </row>
    <row r="1107" spans="1:17" x14ac:dyDescent="0.25">
      <c r="A1107" s="105"/>
      <c r="C1107" s="108"/>
      <c r="D1107" s="108"/>
      <c r="E1107" s="108"/>
      <c r="F1107" s="108"/>
      <c r="G1107" s="187"/>
      <c r="H1107" s="108"/>
      <c r="I1107" s="108"/>
      <c r="J1107" s="108"/>
      <c r="K1107" s="108"/>
      <c r="L1107" s="108"/>
      <c r="M1107" s="108"/>
      <c r="N1107" s="108"/>
      <c r="O1107" s="189"/>
      <c r="Q1107" s="185"/>
    </row>
    <row r="1108" spans="1:17" x14ac:dyDescent="0.25">
      <c r="A1108" s="105"/>
      <c r="C1108" s="108"/>
      <c r="D1108" s="108"/>
      <c r="E1108" s="108"/>
      <c r="F1108" s="108"/>
      <c r="G1108" s="187"/>
      <c r="H1108" s="108"/>
      <c r="I1108" s="108"/>
      <c r="J1108" s="108"/>
      <c r="K1108" s="108"/>
      <c r="L1108" s="108"/>
      <c r="M1108" s="108"/>
      <c r="N1108" s="108"/>
      <c r="O1108" s="189"/>
      <c r="Q1108" s="185"/>
    </row>
    <row r="1109" spans="1:17" x14ac:dyDescent="0.25">
      <c r="A1109" s="105"/>
      <c r="C1109" s="108"/>
      <c r="D1109" s="108"/>
      <c r="E1109" s="108"/>
      <c r="F1109" s="108"/>
      <c r="G1109" s="187"/>
      <c r="H1109" s="108"/>
      <c r="I1109" s="108"/>
      <c r="J1109" s="108"/>
      <c r="K1109" s="108"/>
      <c r="L1109" s="108"/>
      <c r="M1109" s="108"/>
      <c r="N1109" s="108"/>
      <c r="O1109" s="189"/>
      <c r="Q1109" s="185"/>
    </row>
    <row r="1110" spans="1:17" x14ac:dyDescent="0.25">
      <c r="A1110" s="105"/>
      <c r="C1110" s="108"/>
      <c r="D1110" s="108"/>
      <c r="E1110" s="108"/>
      <c r="F1110" s="108"/>
      <c r="G1110" s="187"/>
      <c r="H1110" s="108"/>
      <c r="I1110" s="108"/>
      <c r="J1110" s="108"/>
      <c r="K1110" s="108"/>
      <c r="L1110" s="108"/>
      <c r="M1110" s="108"/>
      <c r="N1110" s="108"/>
      <c r="O1110" s="189"/>
      <c r="Q1110" s="185"/>
    </row>
    <row r="1111" spans="1:17" x14ac:dyDescent="0.25">
      <c r="A1111" s="105"/>
      <c r="C1111" s="108"/>
      <c r="D1111" s="108"/>
      <c r="E1111" s="108"/>
      <c r="F1111" s="108"/>
      <c r="G1111" s="187"/>
      <c r="H1111" s="108"/>
      <c r="I1111" s="108"/>
      <c r="J1111" s="108"/>
      <c r="K1111" s="108"/>
      <c r="L1111" s="108"/>
      <c r="M1111" s="108"/>
      <c r="N1111" s="108"/>
      <c r="O1111" s="189"/>
      <c r="Q1111" s="185"/>
    </row>
    <row r="1112" spans="1:17" x14ac:dyDescent="0.25">
      <c r="A1112" s="105"/>
      <c r="C1112" s="108"/>
      <c r="D1112" s="108"/>
      <c r="E1112" s="108"/>
      <c r="F1112" s="108"/>
      <c r="G1112" s="187"/>
      <c r="H1112" s="108"/>
      <c r="I1112" s="108"/>
      <c r="J1112" s="108"/>
      <c r="K1112" s="108"/>
      <c r="L1112" s="108"/>
      <c r="M1112" s="108"/>
      <c r="N1112" s="108"/>
      <c r="O1112" s="189"/>
      <c r="Q1112" s="185"/>
    </row>
    <row r="1113" spans="1:17" x14ac:dyDescent="0.25">
      <c r="A1113" s="105"/>
      <c r="C1113" s="108"/>
      <c r="D1113" s="108"/>
      <c r="E1113" s="108"/>
      <c r="F1113" s="108"/>
      <c r="G1113" s="187"/>
      <c r="H1113" s="108"/>
      <c r="I1113" s="108"/>
      <c r="J1113" s="108"/>
      <c r="K1113" s="108"/>
      <c r="L1113" s="108"/>
      <c r="M1113" s="108"/>
      <c r="N1113" s="108"/>
      <c r="O1113" s="189"/>
      <c r="Q1113" s="185"/>
    </row>
    <row r="1114" spans="1:17" x14ac:dyDescent="0.25">
      <c r="A1114" s="105"/>
      <c r="C1114" s="108"/>
      <c r="D1114" s="108"/>
      <c r="E1114" s="108"/>
      <c r="F1114" s="108"/>
      <c r="G1114" s="187"/>
      <c r="H1114" s="108"/>
      <c r="I1114" s="108"/>
      <c r="J1114" s="108"/>
      <c r="K1114" s="108"/>
      <c r="L1114" s="108"/>
      <c r="M1114" s="108"/>
      <c r="N1114" s="108"/>
      <c r="O1114" s="189"/>
      <c r="Q1114" s="185"/>
    </row>
    <row r="1115" spans="1:17" x14ac:dyDescent="0.25">
      <c r="A1115" s="105"/>
      <c r="C1115" s="108"/>
      <c r="D1115" s="108"/>
      <c r="E1115" s="108"/>
      <c r="F1115" s="108"/>
      <c r="G1115" s="187"/>
      <c r="H1115" s="108"/>
      <c r="I1115" s="108"/>
      <c r="J1115" s="108"/>
      <c r="K1115" s="108"/>
      <c r="L1115" s="108"/>
      <c r="M1115" s="108"/>
      <c r="N1115" s="108"/>
      <c r="O1115" s="189"/>
      <c r="Q1115" s="185"/>
    </row>
    <row r="1116" spans="1:17" x14ac:dyDescent="0.25">
      <c r="A1116" s="105"/>
      <c r="C1116" s="108"/>
      <c r="D1116" s="108"/>
      <c r="E1116" s="108"/>
      <c r="F1116" s="108"/>
      <c r="G1116" s="187"/>
      <c r="H1116" s="108"/>
      <c r="I1116" s="108"/>
      <c r="J1116" s="108"/>
      <c r="K1116" s="108"/>
      <c r="L1116" s="108"/>
      <c r="M1116" s="108"/>
      <c r="N1116" s="108"/>
      <c r="O1116" s="189"/>
      <c r="Q1116" s="185"/>
    </row>
    <row r="1117" spans="1:17" x14ac:dyDescent="0.25">
      <c r="A1117" s="105"/>
      <c r="C1117" s="108"/>
      <c r="D1117" s="108"/>
      <c r="E1117" s="108"/>
      <c r="F1117" s="108"/>
      <c r="G1117" s="187"/>
      <c r="H1117" s="108"/>
      <c r="I1117" s="108"/>
      <c r="J1117" s="108"/>
      <c r="K1117" s="108"/>
      <c r="L1117" s="108"/>
      <c r="M1117" s="108"/>
      <c r="N1117" s="108"/>
      <c r="O1117" s="189"/>
      <c r="Q1117" s="185"/>
    </row>
    <row r="1118" spans="1:17" x14ac:dyDescent="0.25">
      <c r="A1118" s="105"/>
      <c r="C1118" s="108"/>
      <c r="D1118" s="108"/>
      <c r="E1118" s="108"/>
      <c r="F1118" s="108"/>
      <c r="G1118" s="187"/>
      <c r="H1118" s="108"/>
      <c r="I1118" s="108"/>
      <c r="J1118" s="108"/>
      <c r="K1118" s="108"/>
      <c r="L1118" s="108"/>
      <c r="M1118" s="108"/>
      <c r="N1118" s="108"/>
      <c r="O1118" s="189"/>
      <c r="Q1118" s="185"/>
    </row>
    <row r="1119" spans="1:17" x14ac:dyDescent="0.25">
      <c r="A1119" s="105"/>
      <c r="C1119" s="108"/>
      <c r="D1119" s="108"/>
      <c r="E1119" s="108"/>
      <c r="F1119" s="108"/>
      <c r="G1119" s="187"/>
      <c r="H1119" s="108"/>
      <c r="I1119" s="108"/>
      <c r="J1119" s="108"/>
      <c r="K1119" s="108"/>
      <c r="L1119" s="108"/>
      <c r="M1119" s="108"/>
      <c r="N1119" s="108"/>
      <c r="O1119" s="189"/>
      <c r="Q1119" s="185"/>
    </row>
    <row r="1120" spans="1:17" x14ac:dyDescent="0.25">
      <c r="A1120" s="105"/>
      <c r="C1120" s="108"/>
      <c r="D1120" s="108"/>
      <c r="E1120" s="108"/>
      <c r="F1120" s="108"/>
      <c r="G1120" s="187"/>
      <c r="H1120" s="108"/>
      <c r="I1120" s="108"/>
      <c r="J1120" s="108"/>
      <c r="K1120" s="108"/>
      <c r="L1120" s="108"/>
      <c r="M1120" s="108"/>
      <c r="N1120" s="108"/>
      <c r="O1120" s="189"/>
      <c r="Q1120" s="185"/>
    </row>
    <row r="1121" spans="1:17" x14ac:dyDescent="0.25">
      <c r="A1121" s="105"/>
      <c r="C1121" s="108"/>
      <c r="D1121" s="108"/>
      <c r="E1121" s="108"/>
      <c r="F1121" s="108"/>
      <c r="G1121" s="187"/>
      <c r="H1121" s="108"/>
      <c r="I1121" s="108"/>
      <c r="J1121" s="108"/>
      <c r="K1121" s="108"/>
      <c r="L1121" s="108"/>
      <c r="M1121" s="108"/>
      <c r="N1121" s="108"/>
      <c r="O1121" s="189"/>
      <c r="Q1121" s="185"/>
    </row>
    <row r="1122" spans="1:17" x14ac:dyDescent="0.25">
      <c r="A1122" s="105"/>
      <c r="C1122" s="108"/>
      <c r="D1122" s="108"/>
      <c r="E1122" s="108"/>
      <c r="F1122" s="108"/>
      <c r="G1122" s="187"/>
      <c r="H1122" s="108"/>
      <c r="I1122" s="108"/>
      <c r="J1122" s="108"/>
      <c r="K1122" s="108"/>
      <c r="L1122" s="108"/>
      <c r="M1122" s="108"/>
      <c r="N1122" s="108"/>
      <c r="O1122" s="189"/>
      <c r="Q1122" s="185"/>
    </row>
    <row r="1123" spans="1:17" x14ac:dyDescent="0.25">
      <c r="A1123" s="105"/>
      <c r="C1123" s="108"/>
      <c r="D1123" s="108"/>
      <c r="E1123" s="108"/>
      <c r="F1123" s="108"/>
      <c r="G1123" s="187"/>
      <c r="H1123" s="108"/>
      <c r="I1123" s="108"/>
      <c r="J1123" s="108"/>
      <c r="K1123" s="108"/>
      <c r="L1123" s="108"/>
      <c r="M1123" s="108"/>
      <c r="N1123" s="108"/>
      <c r="O1123" s="189"/>
      <c r="Q1123" s="185"/>
    </row>
    <row r="1124" spans="1:17" x14ac:dyDescent="0.25">
      <c r="A1124" s="105"/>
      <c r="C1124" s="108"/>
      <c r="D1124" s="108"/>
      <c r="E1124" s="108"/>
      <c r="F1124" s="108"/>
      <c r="G1124" s="187"/>
      <c r="H1124" s="108"/>
      <c r="I1124" s="108"/>
      <c r="J1124" s="108"/>
      <c r="K1124" s="108"/>
      <c r="L1124" s="108"/>
      <c r="M1124" s="108"/>
      <c r="N1124" s="108"/>
      <c r="O1124" s="189"/>
      <c r="Q1124" s="185"/>
    </row>
    <row r="1125" spans="1:17" x14ac:dyDescent="0.25">
      <c r="A1125" s="105"/>
      <c r="C1125" s="108"/>
      <c r="D1125" s="108"/>
      <c r="E1125" s="108"/>
      <c r="F1125" s="108"/>
      <c r="G1125" s="187"/>
      <c r="H1125" s="108"/>
      <c r="I1125" s="108"/>
      <c r="J1125" s="108"/>
      <c r="K1125" s="108"/>
      <c r="L1125" s="108"/>
      <c r="M1125" s="108"/>
      <c r="N1125" s="108"/>
      <c r="O1125" s="189"/>
      <c r="Q1125" s="185"/>
    </row>
    <row r="1126" spans="1:17" x14ac:dyDescent="0.25">
      <c r="A1126" s="105"/>
      <c r="C1126" s="108"/>
      <c r="D1126" s="108"/>
      <c r="E1126" s="108"/>
      <c r="F1126" s="108"/>
      <c r="G1126" s="187"/>
      <c r="H1126" s="108"/>
      <c r="I1126" s="108"/>
      <c r="J1126" s="108"/>
      <c r="K1126" s="108"/>
      <c r="L1126" s="108"/>
      <c r="M1126" s="108"/>
      <c r="N1126" s="108"/>
      <c r="O1126" s="189"/>
      <c r="Q1126" s="185"/>
    </row>
    <row r="1127" spans="1:17" x14ac:dyDescent="0.25">
      <c r="A1127" s="105"/>
      <c r="C1127" s="108"/>
      <c r="D1127" s="108"/>
      <c r="E1127" s="108"/>
      <c r="F1127" s="108"/>
      <c r="G1127" s="187"/>
      <c r="H1127" s="108"/>
      <c r="I1127" s="108"/>
      <c r="J1127" s="108"/>
      <c r="K1127" s="108"/>
      <c r="L1127" s="108"/>
      <c r="M1127" s="108"/>
      <c r="N1127" s="108"/>
      <c r="O1127" s="189"/>
      <c r="Q1127" s="185"/>
    </row>
    <row r="1128" spans="1:17" x14ac:dyDescent="0.25">
      <c r="A1128" s="105"/>
      <c r="C1128" s="108"/>
      <c r="D1128" s="108"/>
      <c r="E1128" s="108"/>
      <c r="F1128" s="108"/>
      <c r="G1128" s="187"/>
      <c r="H1128" s="108"/>
      <c r="I1128" s="108"/>
      <c r="J1128" s="108"/>
      <c r="K1128" s="108"/>
      <c r="L1128" s="108"/>
      <c r="M1128" s="108"/>
      <c r="N1128" s="108"/>
      <c r="O1128" s="189"/>
      <c r="Q1128" s="185"/>
    </row>
    <row r="1129" spans="1:17" x14ac:dyDescent="0.25">
      <c r="A1129" s="105"/>
      <c r="C1129" s="108"/>
      <c r="D1129" s="108"/>
      <c r="E1129" s="108"/>
      <c r="F1129" s="108"/>
      <c r="G1129" s="187"/>
      <c r="H1129" s="108"/>
      <c r="I1129" s="108"/>
      <c r="J1129" s="108"/>
      <c r="K1129" s="108"/>
      <c r="L1129" s="108"/>
      <c r="M1129" s="108"/>
      <c r="N1129" s="108"/>
      <c r="O1129" s="189"/>
      <c r="Q1129" s="185"/>
    </row>
    <row r="1130" spans="1:17" x14ac:dyDescent="0.25">
      <c r="A1130" s="105"/>
      <c r="C1130" s="108"/>
      <c r="D1130" s="108"/>
      <c r="E1130" s="108"/>
      <c r="F1130" s="108"/>
      <c r="G1130" s="187"/>
      <c r="H1130" s="108"/>
      <c r="I1130" s="108"/>
      <c r="J1130" s="108"/>
      <c r="K1130" s="108"/>
      <c r="L1130" s="108"/>
      <c r="M1130" s="108"/>
      <c r="N1130" s="108"/>
      <c r="O1130" s="189"/>
      <c r="Q1130" s="185"/>
    </row>
    <row r="1131" spans="1:17" x14ac:dyDescent="0.25">
      <c r="A1131" s="105"/>
      <c r="C1131" s="108"/>
      <c r="D1131" s="108"/>
      <c r="E1131" s="108"/>
      <c r="F1131" s="108"/>
      <c r="G1131" s="187"/>
      <c r="H1131" s="108"/>
      <c r="I1131" s="108"/>
      <c r="J1131" s="108"/>
      <c r="K1131" s="108"/>
      <c r="L1131" s="108"/>
      <c r="M1131" s="108"/>
      <c r="N1131" s="108"/>
      <c r="O1131" s="189"/>
      <c r="Q1131" s="185"/>
    </row>
    <row r="1132" spans="1:17" x14ac:dyDescent="0.25">
      <c r="A1132" s="105"/>
      <c r="C1132" s="108"/>
      <c r="D1132" s="108"/>
      <c r="E1132" s="108"/>
      <c r="F1132" s="108"/>
      <c r="G1132" s="187"/>
      <c r="H1132" s="108"/>
      <c r="I1132" s="108"/>
      <c r="J1132" s="108"/>
      <c r="K1132" s="108"/>
      <c r="L1132" s="108"/>
      <c r="M1132" s="108"/>
      <c r="N1132" s="108"/>
      <c r="O1132" s="189"/>
      <c r="Q1132" s="185"/>
    </row>
    <row r="1133" spans="1:17" x14ac:dyDescent="0.25">
      <c r="A1133" s="105"/>
      <c r="C1133" s="108"/>
      <c r="D1133" s="108"/>
      <c r="E1133" s="108"/>
      <c r="F1133" s="108"/>
      <c r="G1133" s="187"/>
      <c r="H1133" s="108"/>
      <c r="I1133" s="108"/>
      <c r="J1133" s="108"/>
      <c r="K1133" s="108"/>
      <c r="L1133" s="108"/>
      <c r="M1133" s="108"/>
      <c r="N1133" s="108"/>
      <c r="O1133" s="189"/>
      <c r="Q1133" s="185"/>
    </row>
    <row r="1134" spans="1:17" x14ac:dyDescent="0.25">
      <c r="A1134" s="105"/>
      <c r="C1134" s="108"/>
      <c r="D1134" s="108"/>
      <c r="E1134" s="108"/>
      <c r="F1134" s="108"/>
      <c r="G1134" s="187"/>
      <c r="H1134" s="108"/>
      <c r="I1134" s="108"/>
      <c r="J1134" s="108"/>
      <c r="K1134" s="108"/>
      <c r="L1134" s="108"/>
      <c r="M1134" s="108"/>
      <c r="N1134" s="108"/>
      <c r="O1134" s="189"/>
      <c r="Q1134" s="185"/>
    </row>
    <row r="1135" spans="1:17" x14ac:dyDescent="0.25">
      <c r="A1135" s="105"/>
      <c r="C1135" s="108"/>
      <c r="D1135" s="108"/>
      <c r="E1135" s="108"/>
      <c r="F1135" s="108"/>
      <c r="G1135" s="187"/>
      <c r="H1135" s="108"/>
      <c r="I1135" s="108"/>
      <c r="J1135" s="108"/>
      <c r="K1135" s="108"/>
      <c r="L1135" s="108"/>
      <c r="M1135" s="108"/>
      <c r="N1135" s="108"/>
      <c r="O1135" s="189"/>
      <c r="Q1135" s="185"/>
    </row>
    <row r="1136" spans="1:17" x14ac:dyDescent="0.25">
      <c r="A1136" s="105"/>
      <c r="C1136" s="108"/>
      <c r="D1136" s="108"/>
      <c r="E1136" s="108"/>
      <c r="F1136" s="108"/>
      <c r="G1136" s="187"/>
      <c r="H1136" s="108"/>
      <c r="I1136" s="108"/>
      <c r="J1136" s="108"/>
      <c r="K1136" s="108"/>
      <c r="L1136" s="108"/>
      <c r="M1136" s="108"/>
      <c r="N1136" s="108"/>
      <c r="O1136" s="189"/>
      <c r="Q1136" s="185"/>
    </row>
    <row r="1137" spans="1:17" x14ac:dyDescent="0.25">
      <c r="A1137" s="105"/>
      <c r="C1137" s="108"/>
      <c r="D1137" s="108"/>
      <c r="E1137" s="108"/>
      <c r="F1137" s="108"/>
      <c r="G1137" s="187"/>
      <c r="H1137" s="108"/>
      <c r="I1137" s="108"/>
      <c r="J1137" s="108"/>
      <c r="K1137" s="108"/>
      <c r="L1137" s="108"/>
      <c r="M1137" s="108"/>
      <c r="N1137" s="108"/>
      <c r="O1137" s="189"/>
      <c r="Q1137" s="185"/>
    </row>
    <row r="1138" spans="1:17" x14ac:dyDescent="0.25">
      <c r="A1138" s="105"/>
      <c r="C1138" s="108"/>
      <c r="D1138" s="108"/>
      <c r="E1138" s="108"/>
      <c r="F1138" s="108"/>
      <c r="G1138" s="187"/>
      <c r="H1138" s="108"/>
      <c r="I1138" s="108"/>
      <c r="J1138" s="108"/>
      <c r="K1138" s="108"/>
      <c r="L1138" s="108"/>
      <c r="M1138" s="108"/>
      <c r="N1138" s="108"/>
      <c r="O1138" s="189"/>
      <c r="Q1138" s="185"/>
    </row>
    <row r="1139" spans="1:17" x14ac:dyDescent="0.25">
      <c r="A1139" s="105"/>
      <c r="C1139" s="108"/>
      <c r="D1139" s="108"/>
      <c r="E1139" s="108"/>
      <c r="F1139" s="108"/>
      <c r="G1139" s="187"/>
      <c r="H1139" s="108"/>
      <c r="I1139" s="108"/>
      <c r="J1139" s="108"/>
      <c r="K1139" s="108"/>
      <c r="L1139" s="108"/>
      <c r="M1139" s="108"/>
      <c r="N1139" s="108"/>
      <c r="O1139" s="189"/>
      <c r="Q1139" s="185"/>
    </row>
    <row r="1140" spans="1:17" x14ac:dyDescent="0.25">
      <c r="A1140" s="105"/>
      <c r="C1140" s="108"/>
      <c r="D1140" s="108"/>
      <c r="E1140" s="108"/>
      <c r="F1140" s="108"/>
      <c r="G1140" s="187"/>
      <c r="H1140" s="108"/>
      <c r="I1140" s="108"/>
      <c r="J1140" s="108"/>
      <c r="K1140" s="108"/>
      <c r="L1140" s="108"/>
      <c r="M1140" s="108"/>
      <c r="N1140" s="108"/>
      <c r="O1140" s="189"/>
      <c r="Q1140" s="185"/>
    </row>
    <row r="1141" spans="1:17" x14ac:dyDescent="0.25">
      <c r="A1141" s="105"/>
      <c r="C1141" s="108"/>
      <c r="D1141" s="108"/>
      <c r="E1141" s="108"/>
      <c r="F1141" s="108"/>
      <c r="G1141" s="187"/>
      <c r="H1141" s="108"/>
      <c r="I1141" s="108"/>
      <c r="J1141" s="108"/>
      <c r="K1141" s="108"/>
      <c r="L1141" s="108"/>
      <c r="M1141" s="108"/>
      <c r="N1141" s="108"/>
      <c r="O1141" s="189"/>
      <c r="Q1141" s="185"/>
    </row>
    <row r="1142" spans="1:17" x14ac:dyDescent="0.25">
      <c r="A1142" s="105"/>
      <c r="C1142" s="108"/>
      <c r="D1142" s="108"/>
      <c r="E1142" s="108"/>
      <c r="F1142" s="108"/>
      <c r="G1142" s="187"/>
      <c r="H1142" s="108"/>
      <c r="I1142" s="108"/>
      <c r="J1142" s="108"/>
      <c r="K1142" s="108"/>
      <c r="L1142" s="108"/>
      <c r="M1142" s="108"/>
      <c r="N1142" s="108"/>
      <c r="O1142" s="189"/>
      <c r="Q1142" s="185"/>
    </row>
    <row r="1143" spans="1:17" x14ac:dyDescent="0.25">
      <c r="A1143" s="105"/>
      <c r="C1143" s="108"/>
      <c r="D1143" s="108"/>
      <c r="E1143" s="108"/>
      <c r="F1143" s="108"/>
      <c r="G1143" s="187"/>
      <c r="H1143" s="108"/>
      <c r="I1143" s="108"/>
      <c r="J1143" s="108"/>
      <c r="K1143" s="108"/>
      <c r="L1143" s="108"/>
      <c r="M1143" s="108"/>
      <c r="N1143" s="108"/>
      <c r="O1143" s="189"/>
      <c r="Q1143" s="185"/>
    </row>
    <row r="1144" spans="1:17" x14ac:dyDescent="0.25">
      <c r="A1144" s="105"/>
      <c r="C1144" s="108"/>
      <c r="D1144" s="108"/>
      <c r="E1144" s="108"/>
      <c r="F1144" s="108"/>
      <c r="G1144" s="187"/>
      <c r="H1144" s="108"/>
      <c r="I1144" s="108"/>
      <c r="J1144" s="108"/>
      <c r="K1144" s="108"/>
      <c r="L1144" s="108"/>
      <c r="M1144" s="108"/>
      <c r="N1144" s="108"/>
      <c r="O1144" s="189"/>
      <c r="Q1144" s="185"/>
    </row>
    <row r="1145" spans="1:17" x14ac:dyDescent="0.25">
      <c r="A1145" s="105"/>
      <c r="C1145" s="108"/>
      <c r="D1145" s="108"/>
      <c r="E1145" s="108"/>
      <c r="F1145" s="108"/>
      <c r="G1145" s="187"/>
      <c r="H1145" s="108"/>
      <c r="I1145" s="108"/>
      <c r="J1145" s="108"/>
      <c r="K1145" s="108"/>
      <c r="L1145" s="108"/>
      <c r="M1145" s="108"/>
      <c r="N1145" s="108"/>
      <c r="O1145" s="189"/>
      <c r="Q1145" s="185"/>
    </row>
    <row r="1146" spans="1:17" x14ac:dyDescent="0.25">
      <c r="A1146" s="105"/>
      <c r="C1146" s="108"/>
      <c r="D1146" s="108"/>
      <c r="E1146" s="108"/>
      <c r="F1146" s="108"/>
      <c r="G1146" s="187"/>
      <c r="H1146" s="108"/>
      <c r="I1146" s="108"/>
      <c r="J1146" s="108"/>
      <c r="K1146" s="108"/>
      <c r="L1146" s="108"/>
      <c r="M1146" s="108"/>
      <c r="N1146" s="108"/>
      <c r="O1146" s="189"/>
      <c r="Q1146" s="185"/>
    </row>
    <row r="1147" spans="1:17" x14ac:dyDescent="0.25">
      <c r="A1147" s="105"/>
      <c r="C1147" s="108"/>
      <c r="D1147" s="108"/>
      <c r="E1147" s="108"/>
      <c r="F1147" s="108"/>
      <c r="G1147" s="187"/>
      <c r="H1147" s="108"/>
      <c r="I1147" s="108"/>
      <c r="J1147" s="108"/>
      <c r="K1147" s="108"/>
      <c r="L1147" s="108"/>
      <c r="M1147" s="108"/>
      <c r="N1147" s="108"/>
      <c r="O1147" s="189"/>
      <c r="Q1147" s="185"/>
    </row>
    <row r="1148" spans="1:17" x14ac:dyDescent="0.25">
      <c r="A1148" s="105"/>
      <c r="C1148" s="108"/>
      <c r="D1148" s="108"/>
      <c r="E1148" s="108"/>
      <c r="F1148" s="108"/>
      <c r="G1148" s="187"/>
      <c r="H1148" s="108"/>
      <c r="I1148" s="108"/>
      <c r="J1148" s="108"/>
      <c r="K1148" s="108"/>
      <c r="L1148" s="108"/>
      <c r="M1148" s="108"/>
      <c r="N1148" s="108"/>
      <c r="O1148" s="189"/>
      <c r="Q1148" s="185"/>
    </row>
    <row r="1149" spans="1:17" x14ac:dyDescent="0.25">
      <c r="A1149" s="105"/>
      <c r="C1149" s="108"/>
      <c r="D1149" s="108"/>
      <c r="E1149" s="108"/>
      <c r="F1149" s="108"/>
      <c r="G1149" s="187"/>
      <c r="H1149" s="108"/>
      <c r="I1149" s="108"/>
      <c r="J1149" s="108"/>
      <c r="K1149" s="108"/>
      <c r="L1149" s="108"/>
      <c r="M1149" s="108"/>
      <c r="N1149" s="108"/>
      <c r="O1149" s="189"/>
      <c r="Q1149" s="185"/>
    </row>
    <row r="1150" spans="1:17" x14ac:dyDescent="0.25">
      <c r="A1150" s="105"/>
      <c r="C1150" s="108"/>
      <c r="D1150" s="108"/>
      <c r="E1150" s="108"/>
      <c r="F1150" s="108"/>
      <c r="G1150" s="187"/>
      <c r="H1150" s="108"/>
      <c r="I1150" s="108"/>
      <c r="J1150" s="108"/>
      <c r="K1150" s="108"/>
      <c r="L1150" s="108"/>
      <c r="M1150" s="108"/>
      <c r="N1150" s="108"/>
      <c r="O1150" s="189"/>
      <c r="Q1150" s="185"/>
    </row>
    <row r="1151" spans="1:17" x14ac:dyDescent="0.25">
      <c r="A1151" s="105"/>
      <c r="C1151" s="108"/>
      <c r="D1151" s="108"/>
      <c r="E1151" s="108"/>
      <c r="F1151" s="108"/>
      <c r="G1151" s="187"/>
      <c r="H1151" s="108"/>
      <c r="I1151" s="108"/>
      <c r="J1151" s="108"/>
      <c r="K1151" s="108"/>
      <c r="L1151" s="108"/>
      <c r="M1151" s="108"/>
      <c r="N1151" s="108"/>
      <c r="O1151" s="189"/>
      <c r="Q1151" s="185"/>
    </row>
    <row r="1152" spans="1:17" x14ac:dyDescent="0.25">
      <c r="A1152" s="105"/>
      <c r="C1152" s="108"/>
      <c r="D1152" s="108"/>
      <c r="E1152" s="108"/>
      <c r="F1152" s="108"/>
      <c r="G1152" s="187"/>
      <c r="H1152" s="108"/>
      <c r="I1152" s="108"/>
      <c r="J1152" s="108"/>
      <c r="K1152" s="108"/>
      <c r="L1152" s="108"/>
      <c r="M1152" s="108"/>
      <c r="N1152" s="108"/>
      <c r="O1152" s="189"/>
      <c r="Q1152" s="185"/>
    </row>
    <row r="1153" spans="1:17" x14ac:dyDescent="0.25">
      <c r="A1153" s="105"/>
      <c r="C1153" s="108"/>
      <c r="D1153" s="108"/>
      <c r="E1153" s="108"/>
      <c r="F1153" s="108"/>
      <c r="G1153" s="187"/>
      <c r="H1153" s="108"/>
      <c r="I1153" s="108"/>
      <c r="J1153" s="108"/>
      <c r="K1153" s="108"/>
      <c r="L1153" s="108"/>
      <c r="M1153" s="108"/>
      <c r="N1153" s="108"/>
      <c r="O1153" s="189"/>
      <c r="Q1153" s="185"/>
    </row>
    <row r="1154" spans="1:17" x14ac:dyDescent="0.25">
      <c r="A1154" s="105"/>
      <c r="C1154" s="108"/>
      <c r="D1154" s="108"/>
      <c r="E1154" s="108"/>
      <c r="F1154" s="108"/>
      <c r="G1154" s="187"/>
      <c r="H1154" s="108"/>
      <c r="I1154" s="108"/>
      <c r="J1154" s="108"/>
      <c r="K1154" s="108"/>
      <c r="L1154" s="108"/>
      <c r="M1154" s="108"/>
      <c r="N1154" s="108"/>
      <c r="O1154" s="189"/>
      <c r="Q1154" s="185"/>
    </row>
    <row r="1155" spans="1:17" x14ac:dyDescent="0.25">
      <c r="A1155" s="105"/>
      <c r="C1155" s="108"/>
      <c r="D1155" s="108"/>
      <c r="E1155" s="108"/>
      <c r="F1155" s="108"/>
      <c r="G1155" s="187"/>
      <c r="H1155" s="108"/>
      <c r="I1155" s="108"/>
      <c r="J1155" s="108"/>
      <c r="K1155" s="108"/>
      <c r="L1155" s="108"/>
      <c r="M1155" s="108"/>
      <c r="N1155" s="108"/>
      <c r="O1155" s="189"/>
      <c r="Q1155" s="185"/>
    </row>
    <row r="1156" spans="1:17" x14ac:dyDescent="0.25">
      <c r="A1156" s="105"/>
      <c r="C1156" s="108"/>
      <c r="D1156" s="108"/>
      <c r="E1156" s="108"/>
      <c r="F1156" s="108"/>
      <c r="G1156" s="187"/>
      <c r="H1156" s="108"/>
      <c r="I1156" s="108"/>
      <c r="J1156" s="108"/>
      <c r="K1156" s="108"/>
      <c r="L1156" s="108"/>
      <c r="M1156" s="108"/>
      <c r="N1156" s="108"/>
      <c r="O1156" s="189"/>
      <c r="Q1156" s="185"/>
    </row>
    <row r="1157" spans="1:17" x14ac:dyDescent="0.25">
      <c r="A1157" s="105"/>
      <c r="C1157" s="108"/>
      <c r="D1157" s="108"/>
      <c r="E1157" s="108"/>
      <c r="F1157" s="108"/>
      <c r="G1157" s="187"/>
      <c r="H1157" s="108"/>
      <c r="I1157" s="108"/>
      <c r="J1157" s="108"/>
      <c r="K1157" s="108"/>
      <c r="L1157" s="108"/>
      <c r="M1157" s="108"/>
      <c r="N1157" s="108"/>
      <c r="O1157" s="189"/>
      <c r="Q1157" s="185"/>
    </row>
    <row r="1158" spans="1:17" x14ac:dyDescent="0.25">
      <c r="A1158" s="105"/>
      <c r="C1158" s="108"/>
      <c r="D1158" s="108"/>
      <c r="E1158" s="108"/>
      <c r="F1158" s="108"/>
      <c r="G1158" s="187"/>
      <c r="H1158" s="108"/>
      <c r="I1158" s="108"/>
      <c r="J1158" s="108"/>
      <c r="K1158" s="108"/>
      <c r="L1158" s="108"/>
      <c r="M1158" s="108"/>
      <c r="N1158" s="108"/>
      <c r="O1158" s="189"/>
      <c r="Q1158" s="185"/>
    </row>
    <row r="1159" spans="1:17" x14ac:dyDescent="0.25">
      <c r="A1159" s="105"/>
      <c r="C1159" s="108"/>
      <c r="D1159" s="108"/>
      <c r="E1159" s="108"/>
      <c r="F1159" s="108"/>
      <c r="G1159" s="187"/>
      <c r="H1159" s="108"/>
      <c r="I1159" s="108"/>
      <c r="J1159" s="108"/>
      <c r="K1159" s="108"/>
      <c r="L1159" s="108"/>
      <c r="M1159" s="108"/>
      <c r="N1159" s="108"/>
      <c r="O1159" s="189"/>
      <c r="Q1159" s="185"/>
    </row>
    <row r="1160" spans="1:17" x14ac:dyDescent="0.25">
      <c r="A1160" s="105"/>
      <c r="C1160" s="108"/>
      <c r="D1160" s="108"/>
      <c r="E1160" s="108"/>
      <c r="F1160" s="108"/>
      <c r="G1160" s="187"/>
      <c r="H1160" s="108"/>
      <c r="I1160" s="108"/>
      <c r="J1160" s="108"/>
      <c r="K1160" s="108"/>
      <c r="L1160" s="108"/>
      <c r="M1160" s="108"/>
      <c r="N1160" s="108"/>
      <c r="O1160" s="189"/>
      <c r="Q1160" s="185"/>
    </row>
    <row r="1161" spans="1:17" x14ac:dyDescent="0.25">
      <c r="A1161" s="105"/>
      <c r="C1161" s="108"/>
      <c r="D1161" s="108"/>
      <c r="E1161" s="108"/>
      <c r="F1161" s="108"/>
      <c r="G1161" s="187"/>
      <c r="H1161" s="108"/>
      <c r="I1161" s="108"/>
      <c r="J1161" s="108"/>
      <c r="K1161" s="108"/>
      <c r="L1161" s="108"/>
      <c r="M1161" s="108"/>
      <c r="N1161" s="108"/>
      <c r="O1161" s="189"/>
      <c r="Q1161" s="185"/>
    </row>
    <row r="1162" spans="1:17" x14ac:dyDescent="0.25">
      <c r="A1162" s="105"/>
      <c r="C1162" s="108"/>
      <c r="D1162" s="108"/>
      <c r="E1162" s="108"/>
      <c r="F1162" s="108"/>
      <c r="G1162" s="187"/>
      <c r="H1162" s="108"/>
      <c r="I1162" s="108"/>
      <c r="J1162" s="108"/>
      <c r="K1162" s="108"/>
      <c r="L1162" s="108"/>
      <c r="M1162" s="108"/>
      <c r="N1162" s="108"/>
      <c r="O1162" s="189"/>
      <c r="Q1162" s="185"/>
    </row>
    <row r="1163" spans="1:17" x14ac:dyDescent="0.25">
      <c r="A1163" s="105"/>
      <c r="C1163" s="108"/>
      <c r="D1163" s="108"/>
      <c r="E1163" s="108"/>
      <c r="F1163" s="108"/>
      <c r="G1163" s="187"/>
      <c r="H1163" s="108"/>
      <c r="I1163" s="108"/>
      <c r="J1163" s="108"/>
      <c r="K1163" s="108"/>
      <c r="L1163" s="108"/>
      <c r="M1163" s="108"/>
      <c r="N1163" s="108"/>
      <c r="O1163" s="189"/>
      <c r="Q1163" s="185"/>
    </row>
    <row r="1164" spans="1:17" x14ac:dyDescent="0.25">
      <c r="A1164" s="105"/>
      <c r="C1164" s="108"/>
      <c r="D1164" s="108"/>
      <c r="E1164" s="108"/>
      <c r="F1164" s="108"/>
      <c r="G1164" s="187"/>
      <c r="H1164" s="108"/>
      <c r="I1164" s="108"/>
      <c r="J1164" s="108"/>
      <c r="K1164" s="108"/>
      <c r="L1164" s="108"/>
      <c r="M1164" s="108"/>
      <c r="N1164" s="108"/>
      <c r="O1164" s="189"/>
      <c r="Q1164" s="185"/>
    </row>
    <row r="1165" spans="1:17" x14ac:dyDescent="0.25">
      <c r="A1165" s="105"/>
      <c r="C1165" s="108"/>
      <c r="D1165" s="108"/>
      <c r="E1165" s="108"/>
      <c r="F1165" s="108"/>
      <c r="G1165" s="187"/>
      <c r="H1165" s="108"/>
      <c r="I1165" s="108"/>
      <c r="J1165" s="108"/>
      <c r="K1165" s="108"/>
      <c r="L1165" s="108"/>
      <c r="M1165" s="108"/>
      <c r="N1165" s="108"/>
      <c r="O1165" s="189"/>
      <c r="Q1165" s="185"/>
    </row>
    <row r="1166" spans="1:17" x14ac:dyDescent="0.25">
      <c r="A1166" s="105"/>
      <c r="C1166" s="108"/>
      <c r="D1166" s="108"/>
      <c r="E1166" s="108"/>
      <c r="F1166" s="108"/>
      <c r="G1166" s="187"/>
      <c r="H1166" s="108"/>
      <c r="I1166" s="108"/>
      <c r="J1166" s="108"/>
      <c r="K1166" s="108"/>
      <c r="L1166" s="108"/>
      <c r="M1166" s="108"/>
      <c r="N1166" s="108"/>
      <c r="O1166" s="189"/>
      <c r="Q1166" s="185"/>
    </row>
    <row r="1167" spans="1:17" x14ac:dyDescent="0.25">
      <c r="A1167" s="105"/>
      <c r="C1167" s="108"/>
      <c r="D1167" s="108"/>
      <c r="E1167" s="108"/>
      <c r="F1167" s="108"/>
      <c r="G1167" s="187"/>
      <c r="H1167" s="108"/>
      <c r="I1167" s="108"/>
      <c r="J1167" s="108"/>
      <c r="K1167" s="108"/>
      <c r="L1167" s="108"/>
      <c r="M1167" s="108"/>
      <c r="N1167" s="108"/>
      <c r="O1167" s="189"/>
      <c r="Q1167" s="185"/>
    </row>
    <row r="1168" spans="1:17" x14ac:dyDescent="0.25">
      <c r="A1168" s="105"/>
      <c r="C1168" s="108"/>
      <c r="D1168" s="108"/>
      <c r="E1168" s="108"/>
      <c r="F1168" s="108"/>
      <c r="G1168" s="187"/>
      <c r="H1168" s="108"/>
      <c r="I1168" s="108"/>
      <c r="J1168" s="108"/>
      <c r="K1168" s="108"/>
      <c r="L1168" s="108"/>
      <c r="M1168" s="108"/>
      <c r="N1168" s="108"/>
      <c r="O1168" s="189"/>
      <c r="Q1168" s="185"/>
    </row>
    <row r="1169" spans="1:17" x14ac:dyDescent="0.25">
      <c r="A1169" s="105"/>
      <c r="C1169" s="108"/>
      <c r="D1169" s="108"/>
      <c r="E1169" s="108"/>
      <c r="F1169" s="108"/>
      <c r="G1169" s="187"/>
      <c r="H1169" s="108"/>
      <c r="I1169" s="108"/>
      <c r="J1169" s="108"/>
      <c r="K1169" s="108"/>
      <c r="L1169" s="108"/>
      <c r="M1169" s="108"/>
      <c r="N1169" s="108"/>
      <c r="O1169" s="189"/>
      <c r="Q1169" s="185"/>
    </row>
    <row r="1170" spans="1:17" x14ac:dyDescent="0.25">
      <c r="A1170" s="105"/>
      <c r="C1170" s="108"/>
      <c r="D1170" s="108"/>
      <c r="E1170" s="108"/>
      <c r="F1170" s="108"/>
      <c r="G1170" s="187"/>
      <c r="H1170" s="108"/>
      <c r="I1170" s="108"/>
      <c r="J1170" s="108"/>
      <c r="K1170" s="108"/>
      <c r="L1170" s="108"/>
      <c r="M1170" s="108"/>
      <c r="N1170" s="108"/>
      <c r="O1170" s="189"/>
      <c r="Q1170" s="185"/>
    </row>
    <row r="1171" spans="1:17" x14ac:dyDescent="0.25">
      <c r="A1171" s="105"/>
      <c r="C1171" s="108"/>
      <c r="D1171" s="108"/>
      <c r="E1171" s="108"/>
      <c r="F1171" s="108"/>
      <c r="G1171" s="187"/>
      <c r="H1171" s="108"/>
      <c r="I1171" s="108"/>
      <c r="J1171" s="108"/>
      <c r="K1171" s="108"/>
      <c r="L1171" s="108"/>
      <c r="M1171" s="108"/>
      <c r="N1171" s="108"/>
      <c r="O1171" s="189"/>
      <c r="Q1171" s="185"/>
    </row>
    <row r="1172" spans="1:17" x14ac:dyDescent="0.25">
      <c r="A1172" s="105"/>
      <c r="C1172" s="108"/>
      <c r="D1172" s="108"/>
      <c r="E1172" s="108"/>
      <c r="F1172" s="108"/>
      <c r="G1172" s="187"/>
      <c r="H1172" s="108"/>
      <c r="I1172" s="108"/>
      <c r="J1172" s="108"/>
      <c r="K1172" s="108"/>
      <c r="L1172" s="108"/>
      <c r="M1172" s="108"/>
      <c r="N1172" s="108"/>
      <c r="O1172" s="189"/>
      <c r="Q1172" s="185"/>
    </row>
    <row r="1173" spans="1:17" x14ac:dyDescent="0.25">
      <c r="A1173" s="105"/>
      <c r="C1173" s="108"/>
      <c r="D1173" s="108"/>
      <c r="E1173" s="108"/>
      <c r="F1173" s="108"/>
      <c r="G1173" s="187"/>
      <c r="H1173" s="108"/>
      <c r="I1173" s="108"/>
      <c r="J1173" s="108"/>
      <c r="K1173" s="108"/>
      <c r="L1173" s="108"/>
      <c r="M1173" s="108"/>
      <c r="N1173" s="108"/>
      <c r="O1173" s="189"/>
      <c r="Q1173" s="185"/>
    </row>
    <row r="1174" spans="1:17" x14ac:dyDescent="0.25">
      <c r="A1174" s="105"/>
      <c r="C1174" s="108"/>
      <c r="D1174" s="108"/>
      <c r="E1174" s="108"/>
      <c r="F1174" s="108"/>
      <c r="G1174" s="187"/>
      <c r="H1174" s="108"/>
      <c r="I1174" s="108"/>
      <c r="J1174" s="108"/>
      <c r="K1174" s="108"/>
      <c r="L1174" s="108"/>
      <c r="M1174" s="108"/>
      <c r="N1174" s="108"/>
      <c r="O1174" s="189"/>
      <c r="Q1174" s="185"/>
    </row>
    <row r="1175" spans="1:17" x14ac:dyDescent="0.25">
      <c r="A1175" s="105"/>
      <c r="C1175" s="108"/>
      <c r="D1175" s="108"/>
      <c r="E1175" s="108"/>
      <c r="F1175" s="108"/>
      <c r="G1175" s="187"/>
      <c r="H1175" s="108"/>
      <c r="I1175" s="108"/>
      <c r="J1175" s="108"/>
      <c r="K1175" s="108"/>
      <c r="L1175" s="108"/>
      <c r="M1175" s="108"/>
      <c r="N1175" s="108"/>
      <c r="O1175" s="189"/>
      <c r="Q1175" s="185"/>
    </row>
    <row r="1176" spans="1:17" x14ac:dyDescent="0.25">
      <c r="A1176" s="105"/>
      <c r="C1176" s="108"/>
      <c r="D1176" s="108"/>
      <c r="E1176" s="108"/>
      <c r="F1176" s="108"/>
      <c r="G1176" s="187"/>
      <c r="H1176" s="108"/>
      <c r="I1176" s="108"/>
      <c r="J1176" s="108"/>
      <c r="K1176" s="108"/>
      <c r="L1176" s="108"/>
      <c r="M1176" s="108"/>
      <c r="N1176" s="108"/>
      <c r="O1176" s="189"/>
      <c r="Q1176" s="185"/>
    </row>
    <row r="1177" spans="1:17" x14ac:dyDescent="0.25">
      <c r="A1177" s="105"/>
      <c r="C1177" s="108"/>
      <c r="D1177" s="108"/>
      <c r="E1177" s="108"/>
      <c r="F1177" s="108"/>
      <c r="G1177" s="187"/>
      <c r="H1177" s="108"/>
      <c r="I1177" s="108"/>
      <c r="J1177" s="108"/>
      <c r="K1177" s="108"/>
      <c r="L1177" s="108"/>
      <c r="M1177" s="108"/>
      <c r="N1177" s="108"/>
      <c r="O1177" s="189"/>
      <c r="Q1177" s="185"/>
    </row>
    <row r="1178" spans="1:17" x14ac:dyDescent="0.25">
      <c r="A1178" s="105"/>
      <c r="C1178" s="108"/>
      <c r="D1178" s="108"/>
      <c r="E1178" s="108"/>
      <c r="F1178" s="108"/>
      <c r="G1178" s="187"/>
      <c r="H1178" s="108"/>
      <c r="I1178" s="108"/>
      <c r="J1178" s="108"/>
      <c r="K1178" s="108"/>
      <c r="L1178" s="108"/>
      <c r="M1178" s="108"/>
      <c r="N1178" s="108"/>
      <c r="O1178" s="189"/>
      <c r="Q1178" s="185"/>
    </row>
    <row r="1179" spans="1:17" x14ac:dyDescent="0.25">
      <c r="A1179" s="105"/>
      <c r="C1179" s="108"/>
      <c r="D1179" s="108"/>
      <c r="E1179" s="108"/>
      <c r="F1179" s="108"/>
      <c r="G1179" s="187"/>
      <c r="H1179" s="108"/>
      <c r="I1179" s="108"/>
      <c r="J1179" s="108"/>
      <c r="K1179" s="108"/>
      <c r="L1179" s="108"/>
      <c r="M1179" s="108"/>
      <c r="N1179" s="108"/>
      <c r="O1179" s="189"/>
      <c r="Q1179" s="185"/>
    </row>
    <row r="1180" spans="1:17" x14ac:dyDescent="0.25">
      <c r="A1180" s="105"/>
      <c r="C1180" s="108"/>
      <c r="D1180" s="108"/>
      <c r="E1180" s="108"/>
      <c r="F1180" s="108"/>
      <c r="G1180" s="187"/>
      <c r="H1180" s="108"/>
      <c r="I1180" s="108"/>
      <c r="J1180" s="108"/>
      <c r="K1180" s="108"/>
      <c r="L1180" s="108"/>
      <c r="M1180" s="108"/>
      <c r="N1180" s="108"/>
      <c r="O1180" s="189"/>
      <c r="Q1180" s="185"/>
    </row>
    <row r="1181" spans="1:17" x14ac:dyDescent="0.25">
      <c r="A1181" s="105"/>
      <c r="C1181" s="108"/>
      <c r="D1181" s="108"/>
      <c r="E1181" s="108"/>
      <c r="F1181" s="108"/>
      <c r="G1181" s="187"/>
      <c r="H1181" s="108"/>
      <c r="I1181" s="108"/>
      <c r="J1181" s="108"/>
      <c r="K1181" s="108"/>
      <c r="L1181" s="108"/>
      <c r="M1181" s="108"/>
      <c r="N1181" s="108"/>
      <c r="O1181" s="189"/>
      <c r="Q1181" s="185"/>
    </row>
    <row r="1182" spans="1:17" x14ac:dyDescent="0.25">
      <c r="A1182" s="105"/>
      <c r="C1182" s="108"/>
      <c r="D1182" s="108"/>
      <c r="E1182" s="108"/>
      <c r="F1182" s="108"/>
      <c r="G1182" s="187"/>
      <c r="H1182" s="108"/>
      <c r="I1182" s="108"/>
      <c r="J1182" s="108"/>
      <c r="K1182" s="108"/>
      <c r="L1182" s="108"/>
      <c r="M1182" s="108"/>
      <c r="N1182" s="108"/>
      <c r="O1182" s="189"/>
      <c r="Q1182" s="185"/>
    </row>
    <row r="1183" spans="1:17" x14ac:dyDescent="0.25">
      <c r="A1183" s="105"/>
      <c r="C1183" s="108"/>
      <c r="D1183" s="108"/>
      <c r="E1183" s="108"/>
      <c r="F1183" s="108"/>
      <c r="G1183" s="187"/>
      <c r="H1183" s="108"/>
      <c r="I1183" s="108"/>
      <c r="J1183" s="108"/>
      <c r="K1183" s="108"/>
      <c r="L1183" s="108"/>
      <c r="M1183" s="108"/>
      <c r="N1183" s="108"/>
      <c r="O1183" s="189"/>
      <c r="Q1183" s="185"/>
    </row>
    <row r="1184" spans="1:17" x14ac:dyDescent="0.25">
      <c r="A1184" s="105"/>
      <c r="C1184" s="108"/>
      <c r="D1184" s="108"/>
      <c r="E1184" s="108"/>
      <c r="F1184" s="108"/>
      <c r="G1184" s="187"/>
      <c r="H1184" s="108"/>
      <c r="I1184" s="108"/>
      <c r="J1184" s="108"/>
      <c r="K1184" s="108"/>
      <c r="L1184" s="108"/>
      <c r="M1184" s="108"/>
      <c r="N1184" s="108"/>
      <c r="O1184" s="189"/>
      <c r="Q1184" s="185"/>
    </row>
    <row r="1185" spans="1:17" x14ac:dyDescent="0.25">
      <c r="A1185" s="105"/>
      <c r="C1185" s="108"/>
      <c r="D1185" s="108"/>
      <c r="E1185" s="108"/>
      <c r="F1185" s="108"/>
      <c r="G1185" s="187"/>
      <c r="H1185" s="108"/>
      <c r="I1185" s="108"/>
      <c r="J1185" s="108"/>
      <c r="K1185" s="108"/>
      <c r="L1185" s="108"/>
      <c r="M1185" s="108"/>
      <c r="N1185" s="108"/>
      <c r="O1185" s="189"/>
      <c r="Q1185" s="185"/>
    </row>
    <row r="1186" spans="1:17" x14ac:dyDescent="0.25">
      <c r="A1186" s="105"/>
      <c r="C1186" s="108"/>
      <c r="D1186" s="108"/>
      <c r="E1186" s="108"/>
      <c r="F1186" s="108"/>
      <c r="G1186" s="187"/>
      <c r="H1186" s="108"/>
      <c r="I1186" s="108"/>
      <c r="J1186" s="108"/>
      <c r="K1186" s="108"/>
      <c r="L1186" s="108"/>
      <c r="M1186" s="108"/>
      <c r="N1186" s="108"/>
      <c r="O1186" s="189"/>
      <c r="Q1186" s="185"/>
    </row>
    <row r="1187" spans="1:17" x14ac:dyDescent="0.25">
      <c r="A1187" s="105"/>
      <c r="C1187" s="108"/>
      <c r="D1187" s="108"/>
      <c r="E1187" s="108"/>
      <c r="F1187" s="108"/>
      <c r="G1187" s="187"/>
      <c r="H1187" s="108"/>
      <c r="I1187" s="108"/>
      <c r="J1187" s="108"/>
      <c r="K1187" s="108"/>
      <c r="L1187" s="108"/>
      <c r="M1187" s="108"/>
      <c r="N1187" s="108"/>
      <c r="O1187" s="189"/>
      <c r="Q1187" s="185"/>
    </row>
    <row r="1188" spans="1:17" x14ac:dyDescent="0.25">
      <c r="A1188" s="105"/>
      <c r="C1188" s="108"/>
      <c r="D1188" s="108"/>
      <c r="E1188" s="108"/>
      <c r="F1188" s="108"/>
      <c r="G1188" s="187"/>
      <c r="H1188" s="108"/>
      <c r="I1188" s="108"/>
      <c r="J1188" s="108"/>
      <c r="K1188" s="108"/>
      <c r="L1188" s="108"/>
      <c r="M1188" s="108"/>
      <c r="N1188" s="108"/>
      <c r="O1188" s="189"/>
      <c r="Q1188" s="185"/>
    </row>
    <row r="1189" spans="1:17" x14ac:dyDescent="0.25">
      <c r="A1189" s="105"/>
      <c r="C1189" s="108"/>
      <c r="D1189" s="108"/>
      <c r="E1189" s="108"/>
      <c r="F1189" s="108"/>
      <c r="G1189" s="187"/>
      <c r="H1189" s="108"/>
      <c r="I1189" s="108"/>
      <c r="J1189" s="108"/>
      <c r="K1189" s="108"/>
      <c r="L1189" s="108"/>
      <c r="M1189" s="108"/>
      <c r="N1189" s="108"/>
      <c r="O1189" s="189"/>
      <c r="Q1189" s="185"/>
    </row>
    <row r="1190" spans="1:17" x14ac:dyDescent="0.25">
      <c r="A1190" s="105"/>
      <c r="C1190" s="108"/>
      <c r="D1190" s="108"/>
      <c r="E1190" s="108"/>
      <c r="F1190" s="108"/>
      <c r="G1190" s="187"/>
      <c r="H1190" s="108"/>
      <c r="I1190" s="108"/>
      <c r="J1190" s="108"/>
      <c r="K1190" s="108"/>
      <c r="L1190" s="108"/>
      <c r="M1190" s="108"/>
      <c r="N1190" s="108"/>
      <c r="O1190" s="189"/>
      <c r="Q1190" s="185"/>
    </row>
    <row r="1191" spans="1:17" x14ac:dyDescent="0.25">
      <c r="A1191" s="105"/>
      <c r="C1191" s="108"/>
      <c r="D1191" s="108"/>
      <c r="E1191" s="108"/>
      <c r="F1191" s="108"/>
      <c r="G1191" s="187"/>
      <c r="H1191" s="108"/>
      <c r="I1191" s="108"/>
      <c r="J1191" s="108"/>
      <c r="K1191" s="108"/>
      <c r="L1191" s="108"/>
      <c r="M1191" s="108"/>
      <c r="N1191" s="108"/>
      <c r="O1191" s="189"/>
      <c r="Q1191" s="185"/>
    </row>
    <row r="1192" spans="1:17" x14ac:dyDescent="0.25">
      <c r="A1192" s="105"/>
      <c r="C1192" s="108"/>
      <c r="D1192" s="108"/>
      <c r="E1192" s="108"/>
      <c r="F1192" s="108"/>
      <c r="G1192" s="187"/>
      <c r="H1192" s="108"/>
      <c r="I1192" s="108"/>
      <c r="J1192" s="108"/>
      <c r="K1192" s="108"/>
      <c r="L1192" s="108"/>
      <c r="M1192" s="108"/>
      <c r="N1192" s="108"/>
      <c r="O1192" s="189"/>
      <c r="Q1192" s="185"/>
    </row>
    <row r="1193" spans="1:17" x14ac:dyDescent="0.25">
      <c r="A1193" s="105"/>
      <c r="C1193" s="108"/>
      <c r="D1193" s="108"/>
      <c r="E1193" s="108"/>
      <c r="F1193" s="108"/>
      <c r="G1193" s="187"/>
      <c r="H1193" s="108"/>
      <c r="I1193" s="108"/>
      <c r="J1193" s="108"/>
      <c r="K1193" s="108"/>
      <c r="L1193" s="108"/>
      <c r="M1193" s="108"/>
      <c r="N1193" s="108"/>
      <c r="O1193" s="189"/>
      <c r="Q1193" s="185"/>
    </row>
    <row r="1194" spans="1:17" x14ac:dyDescent="0.25">
      <c r="A1194" s="105"/>
      <c r="C1194" s="108"/>
      <c r="D1194" s="108"/>
      <c r="E1194" s="108"/>
      <c r="F1194" s="108"/>
      <c r="G1194" s="187"/>
      <c r="H1194" s="108"/>
      <c r="I1194" s="108"/>
      <c r="J1194" s="108"/>
      <c r="K1194" s="108"/>
      <c r="L1194" s="108"/>
      <c r="M1194" s="108"/>
      <c r="N1194" s="108"/>
      <c r="O1194" s="189"/>
      <c r="Q1194" s="185"/>
    </row>
    <row r="1195" spans="1:17" x14ac:dyDescent="0.25">
      <c r="A1195" s="105"/>
      <c r="C1195" s="108"/>
      <c r="D1195" s="108"/>
      <c r="E1195" s="108"/>
      <c r="F1195" s="108"/>
      <c r="G1195" s="187"/>
      <c r="H1195" s="108"/>
      <c r="I1195" s="108"/>
      <c r="J1195" s="108"/>
      <c r="K1195" s="108"/>
      <c r="L1195" s="108"/>
      <c r="M1195" s="108"/>
      <c r="N1195" s="108"/>
      <c r="O1195" s="189"/>
      <c r="Q1195" s="185"/>
    </row>
    <row r="1196" spans="1:17" x14ac:dyDescent="0.25">
      <c r="A1196" s="105"/>
      <c r="C1196" s="108"/>
      <c r="D1196" s="108"/>
      <c r="E1196" s="108"/>
      <c r="F1196" s="108"/>
      <c r="G1196" s="187"/>
      <c r="H1196" s="108"/>
      <c r="I1196" s="108"/>
      <c r="J1196" s="108"/>
      <c r="K1196" s="108"/>
      <c r="L1196" s="108"/>
      <c r="M1196" s="108"/>
      <c r="N1196" s="108"/>
      <c r="O1196" s="189"/>
      <c r="Q1196" s="185"/>
    </row>
    <row r="1197" spans="1:17" x14ac:dyDescent="0.25">
      <c r="A1197" s="105"/>
      <c r="C1197" s="108"/>
      <c r="D1197" s="108"/>
      <c r="E1197" s="108"/>
      <c r="F1197" s="108"/>
      <c r="G1197" s="187"/>
      <c r="H1197" s="108"/>
      <c r="I1197" s="108"/>
      <c r="J1197" s="108"/>
      <c r="K1197" s="108"/>
      <c r="L1197" s="108"/>
      <c r="M1197" s="108"/>
      <c r="N1197" s="108"/>
      <c r="O1197" s="189"/>
      <c r="Q1197" s="185"/>
    </row>
    <row r="1198" spans="1:17" x14ac:dyDescent="0.25">
      <c r="A1198" s="105"/>
      <c r="C1198" s="108"/>
      <c r="D1198" s="108"/>
      <c r="E1198" s="108"/>
      <c r="F1198" s="108"/>
      <c r="G1198" s="187"/>
      <c r="H1198" s="108"/>
      <c r="I1198" s="108"/>
      <c r="J1198" s="108"/>
      <c r="K1198" s="108"/>
      <c r="L1198" s="108"/>
      <c r="M1198" s="108"/>
      <c r="N1198" s="108"/>
      <c r="O1198" s="189"/>
      <c r="Q1198" s="185"/>
    </row>
    <row r="1199" spans="1:17" x14ac:dyDescent="0.25">
      <c r="A1199" s="105"/>
      <c r="C1199" s="108"/>
      <c r="D1199" s="108"/>
      <c r="E1199" s="108"/>
      <c r="F1199" s="108"/>
      <c r="G1199" s="187"/>
      <c r="H1199" s="108"/>
      <c r="I1199" s="108"/>
      <c r="J1199" s="108"/>
      <c r="K1199" s="108"/>
      <c r="L1199" s="108"/>
      <c r="M1199" s="108"/>
      <c r="N1199" s="108"/>
      <c r="O1199" s="189"/>
      <c r="Q1199" s="185"/>
    </row>
    <row r="1200" spans="1:17" x14ac:dyDescent="0.25">
      <c r="A1200" s="105"/>
      <c r="C1200" s="108"/>
      <c r="D1200" s="108"/>
      <c r="E1200" s="108"/>
      <c r="F1200" s="108"/>
      <c r="G1200" s="187"/>
      <c r="H1200" s="108"/>
      <c r="I1200" s="108"/>
      <c r="J1200" s="108"/>
      <c r="K1200" s="108"/>
      <c r="L1200" s="108"/>
      <c r="M1200" s="108"/>
      <c r="N1200" s="108"/>
      <c r="O1200" s="189"/>
      <c r="Q1200" s="185"/>
    </row>
    <row r="1201" spans="1:17" x14ac:dyDescent="0.25">
      <c r="A1201" s="105"/>
      <c r="C1201" s="108"/>
      <c r="D1201" s="108"/>
      <c r="E1201" s="108"/>
      <c r="F1201" s="108"/>
      <c r="G1201" s="187"/>
      <c r="H1201" s="108"/>
      <c r="I1201" s="108"/>
      <c r="J1201" s="108"/>
      <c r="K1201" s="108"/>
      <c r="L1201" s="108"/>
      <c r="M1201" s="108"/>
      <c r="N1201" s="108"/>
      <c r="O1201" s="189"/>
      <c r="Q1201" s="185"/>
    </row>
    <row r="1202" spans="1:17" x14ac:dyDescent="0.25">
      <c r="A1202" s="105"/>
      <c r="C1202" s="108"/>
      <c r="D1202" s="108"/>
      <c r="E1202" s="108"/>
      <c r="F1202" s="108"/>
      <c r="G1202" s="187"/>
      <c r="H1202" s="108"/>
      <c r="I1202" s="108"/>
      <c r="J1202" s="108"/>
      <c r="K1202" s="108"/>
      <c r="L1202" s="108"/>
      <c r="M1202" s="108"/>
      <c r="N1202" s="108"/>
      <c r="O1202" s="189"/>
      <c r="Q1202" s="185"/>
    </row>
    <row r="1203" spans="1:17" x14ac:dyDescent="0.25">
      <c r="A1203" s="105"/>
      <c r="C1203" s="108"/>
      <c r="D1203" s="108"/>
      <c r="E1203" s="108"/>
      <c r="F1203" s="108"/>
      <c r="G1203" s="187"/>
      <c r="H1203" s="108"/>
      <c r="I1203" s="108"/>
      <c r="J1203" s="108"/>
      <c r="K1203" s="108"/>
      <c r="L1203" s="108"/>
      <c r="M1203" s="108"/>
      <c r="N1203" s="108"/>
      <c r="O1203" s="189"/>
      <c r="Q1203" s="185"/>
    </row>
    <row r="1204" spans="1:17" x14ac:dyDescent="0.25">
      <c r="A1204" s="105"/>
      <c r="C1204" s="108"/>
      <c r="D1204" s="108"/>
      <c r="E1204" s="108"/>
      <c r="F1204" s="108"/>
      <c r="G1204" s="187"/>
      <c r="H1204" s="108"/>
      <c r="I1204" s="108"/>
      <c r="J1204" s="108"/>
      <c r="K1204" s="108"/>
      <c r="L1204" s="108"/>
      <c r="M1204" s="108"/>
      <c r="N1204" s="108"/>
      <c r="O1204" s="189"/>
      <c r="Q1204" s="185"/>
    </row>
    <row r="1205" spans="1:17" x14ac:dyDescent="0.25">
      <c r="A1205" s="105"/>
      <c r="C1205" s="108"/>
      <c r="D1205" s="108"/>
      <c r="E1205" s="108"/>
      <c r="F1205" s="108"/>
      <c r="G1205" s="187"/>
      <c r="H1205" s="108"/>
      <c r="I1205" s="108"/>
      <c r="J1205" s="108"/>
      <c r="K1205" s="108"/>
      <c r="L1205" s="108"/>
      <c r="M1205" s="108"/>
      <c r="N1205" s="108"/>
      <c r="O1205" s="189"/>
      <c r="Q1205" s="185"/>
    </row>
    <row r="1206" spans="1:17" x14ac:dyDescent="0.25">
      <c r="A1206" s="105"/>
      <c r="C1206" s="108"/>
      <c r="D1206" s="108"/>
      <c r="E1206" s="108"/>
      <c r="F1206" s="108"/>
      <c r="G1206" s="187"/>
      <c r="H1206" s="108"/>
      <c r="I1206" s="108"/>
      <c r="J1206" s="108"/>
      <c r="K1206" s="108"/>
      <c r="L1206" s="108"/>
      <c r="M1206" s="108"/>
      <c r="N1206" s="108"/>
      <c r="O1206" s="189"/>
      <c r="Q1206" s="185"/>
    </row>
    <row r="1207" spans="1:17" x14ac:dyDescent="0.25">
      <c r="A1207" s="105"/>
      <c r="C1207" s="108"/>
      <c r="D1207" s="108"/>
      <c r="E1207" s="108"/>
      <c r="F1207" s="108"/>
      <c r="G1207" s="187"/>
      <c r="H1207" s="108"/>
      <c r="I1207" s="108"/>
      <c r="J1207" s="108"/>
      <c r="K1207" s="108"/>
      <c r="L1207" s="108"/>
      <c r="M1207" s="108"/>
      <c r="N1207" s="108"/>
      <c r="O1207" s="189"/>
      <c r="Q1207" s="185"/>
    </row>
    <row r="1208" spans="1:17" x14ac:dyDescent="0.25">
      <c r="A1208" s="105"/>
      <c r="C1208" s="108"/>
      <c r="D1208" s="108"/>
      <c r="E1208" s="108"/>
      <c r="F1208" s="108"/>
      <c r="G1208" s="187"/>
      <c r="H1208" s="108"/>
      <c r="I1208" s="108"/>
      <c r="J1208" s="108"/>
      <c r="K1208" s="108"/>
      <c r="L1208" s="108"/>
      <c r="M1208" s="108"/>
      <c r="N1208" s="108"/>
      <c r="O1208" s="189"/>
      <c r="Q1208" s="185"/>
    </row>
    <row r="1209" spans="1:17" x14ac:dyDescent="0.25">
      <c r="A1209" s="105"/>
      <c r="C1209" s="108"/>
      <c r="D1209" s="108"/>
      <c r="E1209" s="108"/>
      <c r="F1209" s="108"/>
      <c r="G1209" s="187"/>
      <c r="H1209" s="108"/>
      <c r="I1209" s="108"/>
      <c r="J1209" s="108"/>
      <c r="K1209" s="108"/>
      <c r="L1209" s="108"/>
      <c r="M1209" s="108"/>
      <c r="N1209" s="108"/>
      <c r="O1209" s="189"/>
      <c r="Q1209" s="185"/>
    </row>
    <row r="1210" spans="1:17" x14ac:dyDescent="0.25">
      <c r="A1210" s="105"/>
      <c r="C1210" s="108"/>
      <c r="D1210" s="108"/>
      <c r="E1210" s="108"/>
      <c r="F1210" s="108"/>
      <c r="G1210" s="187"/>
      <c r="H1210" s="108"/>
      <c r="I1210" s="108"/>
      <c r="J1210" s="108"/>
      <c r="K1210" s="108"/>
      <c r="L1210" s="108"/>
      <c r="M1210" s="108"/>
      <c r="N1210" s="108"/>
      <c r="O1210" s="189"/>
      <c r="Q1210" s="185"/>
    </row>
    <row r="1211" spans="1:17" x14ac:dyDescent="0.25">
      <c r="A1211" s="105"/>
      <c r="C1211" s="108"/>
      <c r="D1211" s="108"/>
      <c r="E1211" s="108"/>
      <c r="F1211" s="108"/>
      <c r="G1211" s="187"/>
      <c r="H1211" s="108"/>
      <c r="I1211" s="108"/>
      <c r="J1211" s="108"/>
      <c r="K1211" s="108"/>
      <c r="L1211" s="108"/>
      <c r="M1211" s="108"/>
      <c r="N1211" s="108"/>
      <c r="O1211" s="189"/>
      <c r="Q1211" s="185"/>
    </row>
    <row r="1212" spans="1:17" x14ac:dyDescent="0.25">
      <c r="A1212" s="105"/>
      <c r="C1212" s="108"/>
      <c r="D1212" s="108"/>
      <c r="E1212" s="108"/>
      <c r="F1212" s="108"/>
      <c r="G1212" s="187"/>
      <c r="H1212" s="108"/>
      <c r="I1212" s="108"/>
      <c r="J1212" s="108"/>
      <c r="K1212" s="108"/>
      <c r="L1212" s="108"/>
      <c r="M1212" s="108"/>
      <c r="N1212" s="108"/>
      <c r="O1212" s="189"/>
      <c r="Q1212" s="185"/>
    </row>
    <row r="1213" spans="1:17" x14ac:dyDescent="0.25">
      <c r="A1213" s="105"/>
      <c r="C1213" s="108"/>
      <c r="D1213" s="108"/>
      <c r="E1213" s="108"/>
      <c r="F1213" s="108"/>
      <c r="G1213" s="187"/>
      <c r="H1213" s="108"/>
      <c r="I1213" s="108"/>
      <c r="J1213" s="108"/>
      <c r="K1213" s="108"/>
      <c r="L1213" s="108"/>
      <c r="M1213" s="108"/>
      <c r="N1213" s="108"/>
      <c r="O1213" s="189"/>
      <c r="Q1213" s="185"/>
    </row>
    <row r="1214" spans="1:17" x14ac:dyDescent="0.25">
      <c r="A1214" s="105"/>
      <c r="C1214" s="108"/>
      <c r="D1214" s="108"/>
      <c r="E1214" s="108"/>
      <c r="F1214" s="108"/>
      <c r="G1214" s="187"/>
      <c r="H1214" s="108"/>
      <c r="I1214" s="108"/>
      <c r="J1214" s="108"/>
      <c r="K1214" s="108"/>
      <c r="L1214" s="108"/>
      <c r="M1214" s="108"/>
      <c r="N1214" s="108"/>
      <c r="O1214" s="189"/>
      <c r="Q1214" s="185"/>
    </row>
    <row r="1215" spans="1:17" x14ac:dyDescent="0.25">
      <c r="A1215" s="105"/>
      <c r="C1215" s="108"/>
      <c r="D1215" s="108"/>
      <c r="E1215" s="108"/>
      <c r="F1215" s="108"/>
      <c r="G1215" s="187"/>
      <c r="H1215" s="108"/>
      <c r="I1215" s="108"/>
      <c r="J1215" s="108"/>
      <c r="K1215" s="108"/>
      <c r="L1215" s="108"/>
      <c r="M1215" s="108"/>
      <c r="N1215" s="108"/>
      <c r="O1215" s="189"/>
      <c r="Q1215" s="185"/>
    </row>
    <row r="1216" spans="1:17" x14ac:dyDescent="0.25">
      <c r="A1216" s="105"/>
      <c r="C1216" s="108"/>
      <c r="D1216" s="108"/>
      <c r="E1216" s="108"/>
      <c r="F1216" s="108"/>
      <c r="G1216" s="187"/>
      <c r="H1216" s="108"/>
      <c r="I1216" s="108"/>
      <c r="J1216" s="108"/>
      <c r="K1216" s="108"/>
      <c r="L1216" s="108"/>
      <c r="M1216" s="108"/>
      <c r="N1216" s="108"/>
      <c r="O1216" s="189"/>
      <c r="Q1216" s="185"/>
    </row>
    <row r="1217" spans="1:17" x14ac:dyDescent="0.25">
      <c r="A1217" s="105"/>
      <c r="C1217" s="108"/>
      <c r="D1217" s="108"/>
      <c r="E1217" s="108"/>
      <c r="F1217" s="108"/>
      <c r="G1217" s="187"/>
      <c r="H1217" s="108"/>
      <c r="I1217" s="108"/>
      <c r="J1217" s="108"/>
      <c r="K1217" s="108"/>
      <c r="L1217" s="108"/>
      <c r="M1217" s="108"/>
      <c r="N1217" s="108"/>
      <c r="O1217" s="189"/>
      <c r="Q1217" s="185"/>
    </row>
    <row r="1218" spans="1:17" x14ac:dyDescent="0.25">
      <c r="A1218" s="105"/>
      <c r="C1218" s="108"/>
      <c r="D1218" s="108"/>
      <c r="E1218" s="108"/>
      <c r="F1218" s="108"/>
      <c r="G1218" s="187"/>
      <c r="H1218" s="108"/>
      <c r="I1218" s="108"/>
      <c r="J1218" s="108"/>
      <c r="K1218" s="108"/>
      <c r="L1218" s="108"/>
      <c r="M1218" s="108"/>
      <c r="N1218" s="108"/>
      <c r="O1218" s="189"/>
      <c r="Q1218" s="185"/>
    </row>
    <row r="1219" spans="1:17" x14ac:dyDescent="0.25">
      <c r="A1219" s="105"/>
      <c r="C1219" s="108"/>
      <c r="D1219" s="108"/>
      <c r="E1219" s="108"/>
      <c r="F1219" s="108"/>
      <c r="G1219" s="187"/>
      <c r="H1219" s="108"/>
      <c r="I1219" s="108"/>
      <c r="J1219" s="108"/>
      <c r="K1219" s="108"/>
      <c r="L1219" s="108"/>
      <c r="M1219" s="108"/>
      <c r="N1219" s="108"/>
      <c r="O1219" s="189"/>
      <c r="Q1219" s="185"/>
    </row>
    <row r="1220" spans="1:17" x14ac:dyDescent="0.25">
      <c r="A1220" s="105"/>
      <c r="C1220" s="108"/>
      <c r="D1220" s="108"/>
      <c r="E1220" s="108"/>
      <c r="F1220" s="108"/>
      <c r="G1220" s="187"/>
      <c r="H1220" s="108"/>
      <c r="I1220" s="108"/>
      <c r="J1220" s="108"/>
      <c r="K1220" s="108"/>
      <c r="L1220" s="108"/>
      <c r="M1220" s="108"/>
      <c r="N1220" s="108"/>
      <c r="O1220" s="189"/>
      <c r="Q1220" s="185"/>
    </row>
    <row r="1221" spans="1:17" x14ac:dyDescent="0.25">
      <c r="A1221" s="105"/>
      <c r="C1221" s="108"/>
      <c r="D1221" s="108"/>
      <c r="E1221" s="108"/>
      <c r="F1221" s="108"/>
      <c r="G1221" s="187"/>
      <c r="H1221" s="108"/>
      <c r="I1221" s="108"/>
      <c r="J1221" s="108"/>
      <c r="K1221" s="108"/>
      <c r="L1221" s="108"/>
      <c r="M1221" s="108"/>
      <c r="N1221" s="108"/>
      <c r="O1221" s="189"/>
      <c r="Q1221" s="185"/>
    </row>
    <row r="1222" spans="1:17" x14ac:dyDescent="0.25">
      <c r="A1222" s="105"/>
      <c r="C1222" s="108"/>
      <c r="D1222" s="108"/>
      <c r="E1222" s="108"/>
      <c r="F1222" s="108"/>
      <c r="G1222" s="187"/>
      <c r="H1222" s="108"/>
      <c r="I1222" s="108"/>
      <c r="J1222" s="108"/>
      <c r="K1222" s="108"/>
      <c r="L1222" s="108"/>
      <c r="M1222" s="108"/>
      <c r="N1222" s="108"/>
      <c r="O1222" s="189"/>
      <c r="Q1222" s="185"/>
    </row>
    <row r="1223" spans="1:17" x14ac:dyDescent="0.25">
      <c r="A1223" s="105"/>
      <c r="C1223" s="108"/>
      <c r="D1223" s="108"/>
      <c r="E1223" s="108"/>
      <c r="F1223" s="108"/>
      <c r="G1223" s="187"/>
      <c r="H1223" s="108"/>
      <c r="I1223" s="108"/>
      <c r="J1223" s="108"/>
      <c r="K1223" s="108"/>
      <c r="L1223" s="108"/>
      <c r="M1223" s="108"/>
      <c r="N1223" s="108"/>
      <c r="O1223" s="189"/>
      <c r="Q1223" s="185"/>
    </row>
    <row r="1224" spans="1:17" x14ac:dyDescent="0.25">
      <c r="A1224" s="105"/>
      <c r="C1224" s="108"/>
      <c r="D1224" s="108"/>
      <c r="E1224" s="108"/>
      <c r="F1224" s="108"/>
      <c r="G1224" s="187"/>
      <c r="H1224" s="108"/>
      <c r="I1224" s="108"/>
      <c r="J1224" s="108"/>
      <c r="K1224" s="108"/>
      <c r="L1224" s="108"/>
      <c r="M1224" s="108"/>
      <c r="N1224" s="108"/>
      <c r="O1224" s="189"/>
      <c r="Q1224" s="185"/>
    </row>
    <row r="1225" spans="1:17" x14ac:dyDescent="0.25">
      <c r="A1225" s="105"/>
      <c r="C1225" s="108"/>
      <c r="D1225" s="108"/>
      <c r="E1225" s="108"/>
      <c r="F1225" s="108"/>
      <c r="G1225" s="187"/>
      <c r="H1225" s="108"/>
      <c r="I1225" s="108"/>
      <c r="J1225" s="108"/>
      <c r="K1225" s="108"/>
      <c r="L1225" s="108"/>
      <c r="M1225" s="108"/>
      <c r="N1225" s="108"/>
      <c r="O1225" s="189"/>
      <c r="Q1225" s="185"/>
    </row>
    <row r="1226" spans="1:17" x14ac:dyDescent="0.25">
      <c r="A1226" s="105"/>
      <c r="C1226" s="108"/>
      <c r="D1226" s="108"/>
      <c r="E1226" s="108"/>
      <c r="F1226" s="108"/>
      <c r="G1226" s="187"/>
      <c r="H1226" s="108"/>
      <c r="I1226" s="108"/>
      <c r="J1226" s="108"/>
      <c r="K1226" s="108"/>
      <c r="L1226" s="108"/>
      <c r="M1226" s="108"/>
      <c r="N1226" s="108"/>
      <c r="O1226" s="189"/>
      <c r="Q1226" s="185"/>
    </row>
    <row r="1227" spans="1:17" x14ac:dyDescent="0.25">
      <c r="A1227" s="105"/>
      <c r="C1227" s="108"/>
      <c r="D1227" s="108"/>
      <c r="E1227" s="108"/>
      <c r="F1227" s="108"/>
      <c r="G1227" s="187"/>
      <c r="H1227" s="108"/>
      <c r="I1227" s="108"/>
      <c r="J1227" s="108"/>
      <c r="K1227" s="108"/>
      <c r="L1227" s="108"/>
      <c r="M1227" s="108"/>
      <c r="N1227" s="108"/>
      <c r="O1227" s="189"/>
      <c r="Q1227" s="185"/>
    </row>
    <row r="1228" spans="1:17" x14ac:dyDescent="0.25">
      <c r="A1228" s="105"/>
      <c r="C1228" s="108"/>
      <c r="D1228" s="108"/>
      <c r="E1228" s="108"/>
      <c r="F1228" s="108"/>
      <c r="G1228" s="187"/>
      <c r="H1228" s="108"/>
      <c r="I1228" s="108"/>
      <c r="J1228" s="108"/>
      <c r="K1228" s="108"/>
      <c r="L1228" s="108"/>
      <c r="M1228" s="108"/>
      <c r="N1228" s="108"/>
      <c r="O1228" s="189"/>
      <c r="Q1228" s="185"/>
    </row>
    <row r="1229" spans="1:17" x14ac:dyDescent="0.25">
      <c r="A1229" s="105"/>
      <c r="C1229" s="108"/>
      <c r="D1229" s="108"/>
      <c r="E1229" s="108"/>
      <c r="F1229" s="108"/>
      <c r="G1229" s="187"/>
      <c r="H1229" s="108"/>
      <c r="I1229" s="108"/>
      <c r="J1229" s="108"/>
      <c r="K1229" s="108"/>
      <c r="L1229" s="108"/>
      <c r="M1229" s="108"/>
      <c r="N1229" s="108"/>
      <c r="O1229" s="189"/>
      <c r="Q1229" s="185"/>
    </row>
    <row r="1230" spans="1:17" x14ac:dyDescent="0.25">
      <c r="A1230" s="105"/>
      <c r="C1230" s="108"/>
      <c r="D1230" s="108"/>
      <c r="E1230" s="108"/>
      <c r="F1230" s="108"/>
      <c r="G1230" s="187"/>
      <c r="H1230" s="108"/>
      <c r="I1230" s="108"/>
      <c r="J1230" s="108"/>
      <c r="K1230" s="108"/>
      <c r="L1230" s="108"/>
      <c r="M1230" s="108"/>
      <c r="N1230" s="108"/>
      <c r="O1230" s="189"/>
      <c r="Q1230" s="185"/>
    </row>
    <row r="1231" spans="1:17" x14ac:dyDescent="0.25">
      <c r="A1231" s="105"/>
      <c r="C1231" s="108"/>
      <c r="D1231" s="108"/>
      <c r="E1231" s="108"/>
      <c r="F1231" s="108"/>
      <c r="G1231" s="187"/>
      <c r="H1231" s="108"/>
      <c r="I1231" s="108"/>
      <c r="J1231" s="108"/>
      <c r="K1231" s="108"/>
      <c r="L1231" s="108"/>
      <c r="M1231" s="108"/>
      <c r="N1231" s="108"/>
      <c r="O1231" s="189"/>
      <c r="Q1231" s="185"/>
    </row>
    <row r="1232" spans="1:17" x14ac:dyDescent="0.25">
      <c r="A1232" s="105"/>
      <c r="C1232" s="108"/>
      <c r="D1232" s="108"/>
      <c r="E1232" s="108"/>
      <c r="F1232" s="108"/>
      <c r="G1232" s="187"/>
      <c r="H1232" s="108"/>
      <c r="I1232" s="108"/>
      <c r="J1232" s="108"/>
      <c r="K1232" s="108"/>
      <c r="L1232" s="108"/>
      <c r="M1232" s="108"/>
      <c r="N1232" s="108"/>
      <c r="O1232" s="189"/>
      <c r="Q1232" s="185"/>
    </row>
    <row r="1233" spans="1:17" x14ac:dyDescent="0.25">
      <c r="A1233" s="105"/>
      <c r="C1233" s="108"/>
      <c r="D1233" s="108"/>
      <c r="E1233" s="108"/>
      <c r="F1233" s="108"/>
      <c r="G1233" s="187"/>
      <c r="H1233" s="108"/>
      <c r="I1233" s="108"/>
      <c r="J1233" s="108"/>
      <c r="K1233" s="108"/>
      <c r="L1233" s="108"/>
      <c r="M1233" s="108"/>
      <c r="N1233" s="108"/>
      <c r="O1233" s="189"/>
      <c r="Q1233" s="185"/>
    </row>
    <row r="1234" spans="1:17" x14ac:dyDescent="0.25">
      <c r="A1234" s="105"/>
      <c r="C1234" s="108"/>
      <c r="D1234" s="108"/>
      <c r="E1234" s="108"/>
      <c r="F1234" s="108"/>
      <c r="G1234" s="187"/>
      <c r="H1234" s="108"/>
      <c r="I1234" s="108"/>
      <c r="J1234" s="108"/>
      <c r="K1234" s="108"/>
      <c r="L1234" s="108"/>
      <c r="M1234" s="108"/>
      <c r="N1234" s="108"/>
      <c r="O1234" s="189"/>
      <c r="Q1234" s="185"/>
    </row>
    <row r="1235" spans="1:17" x14ac:dyDescent="0.25">
      <c r="A1235" s="105"/>
      <c r="C1235" s="108"/>
      <c r="D1235" s="108"/>
      <c r="E1235" s="108"/>
      <c r="F1235" s="108"/>
      <c r="G1235" s="187"/>
      <c r="H1235" s="108"/>
      <c r="I1235" s="108"/>
      <c r="J1235" s="108"/>
      <c r="K1235" s="108"/>
      <c r="L1235" s="108"/>
      <c r="M1235" s="108"/>
      <c r="N1235" s="108"/>
      <c r="O1235" s="189"/>
      <c r="Q1235" s="185"/>
    </row>
    <row r="1236" spans="1:17" x14ac:dyDescent="0.25">
      <c r="A1236" s="105"/>
      <c r="C1236" s="108"/>
      <c r="D1236" s="108"/>
      <c r="E1236" s="108"/>
      <c r="F1236" s="108"/>
      <c r="G1236" s="187"/>
      <c r="H1236" s="108"/>
      <c r="I1236" s="108"/>
      <c r="J1236" s="108"/>
      <c r="K1236" s="108"/>
      <c r="L1236" s="108"/>
      <c r="M1236" s="108"/>
      <c r="N1236" s="108"/>
      <c r="O1236" s="189"/>
      <c r="Q1236" s="185"/>
    </row>
    <row r="1237" spans="1:17" x14ac:dyDescent="0.25">
      <c r="A1237" s="105"/>
      <c r="C1237" s="108"/>
      <c r="D1237" s="108"/>
      <c r="E1237" s="108"/>
      <c r="F1237" s="108"/>
      <c r="G1237" s="187"/>
      <c r="H1237" s="108"/>
      <c r="I1237" s="108"/>
      <c r="J1237" s="108"/>
      <c r="K1237" s="108"/>
      <c r="L1237" s="108"/>
      <c r="M1237" s="108"/>
      <c r="N1237" s="108"/>
      <c r="O1237" s="189"/>
      <c r="Q1237" s="185"/>
    </row>
    <row r="1238" spans="1:17" x14ac:dyDescent="0.25">
      <c r="A1238" s="105"/>
      <c r="C1238" s="108"/>
      <c r="D1238" s="108"/>
      <c r="E1238" s="108"/>
      <c r="F1238" s="108"/>
      <c r="G1238" s="187"/>
      <c r="H1238" s="108"/>
      <c r="I1238" s="108"/>
      <c r="J1238" s="108"/>
      <c r="K1238" s="108"/>
      <c r="L1238" s="108"/>
      <c r="M1238" s="108"/>
      <c r="N1238" s="108"/>
      <c r="O1238" s="189"/>
      <c r="Q1238" s="185"/>
    </row>
    <row r="1239" spans="1:17" x14ac:dyDescent="0.25">
      <c r="A1239" s="105"/>
      <c r="C1239" s="108"/>
      <c r="D1239" s="108"/>
      <c r="E1239" s="108"/>
      <c r="F1239" s="108"/>
      <c r="G1239" s="187"/>
      <c r="H1239" s="108"/>
      <c r="I1239" s="108"/>
      <c r="J1239" s="108"/>
      <c r="K1239" s="108"/>
      <c r="L1239" s="108"/>
      <c r="M1239" s="108"/>
      <c r="N1239" s="108"/>
      <c r="O1239" s="189"/>
      <c r="Q1239" s="185"/>
    </row>
    <row r="1240" spans="1:17" x14ac:dyDescent="0.25">
      <c r="A1240" s="105"/>
      <c r="C1240" s="108"/>
      <c r="D1240" s="108"/>
      <c r="E1240" s="108"/>
      <c r="F1240" s="108"/>
      <c r="G1240" s="187"/>
      <c r="H1240" s="108"/>
      <c r="I1240" s="108"/>
      <c r="J1240" s="108"/>
      <c r="K1240" s="108"/>
      <c r="L1240" s="108"/>
      <c r="M1240" s="108"/>
      <c r="N1240" s="108"/>
      <c r="O1240" s="189"/>
      <c r="Q1240" s="185"/>
    </row>
    <row r="1241" spans="1:17" x14ac:dyDescent="0.25">
      <c r="A1241" s="105"/>
      <c r="C1241" s="108"/>
      <c r="D1241" s="108"/>
      <c r="E1241" s="108"/>
      <c r="F1241" s="108"/>
      <c r="G1241" s="187"/>
      <c r="H1241" s="108"/>
      <c r="I1241" s="108"/>
      <c r="J1241" s="108"/>
      <c r="K1241" s="108"/>
      <c r="L1241" s="108"/>
      <c r="M1241" s="108"/>
      <c r="N1241" s="108"/>
      <c r="O1241" s="189"/>
      <c r="Q1241" s="185"/>
    </row>
    <row r="1242" spans="1:17" x14ac:dyDescent="0.25">
      <c r="A1242" s="105"/>
      <c r="C1242" s="108"/>
      <c r="D1242" s="108"/>
      <c r="E1242" s="108"/>
      <c r="F1242" s="108"/>
      <c r="G1242" s="187"/>
      <c r="H1242" s="108"/>
      <c r="I1242" s="108"/>
      <c r="J1242" s="108"/>
      <c r="K1242" s="108"/>
      <c r="L1242" s="108"/>
      <c r="M1242" s="108"/>
      <c r="N1242" s="108"/>
      <c r="O1242" s="189"/>
      <c r="Q1242" s="185"/>
    </row>
    <row r="1243" spans="1:17" x14ac:dyDescent="0.25">
      <c r="A1243" s="105"/>
      <c r="C1243" s="108"/>
      <c r="D1243" s="108"/>
      <c r="E1243" s="108"/>
      <c r="F1243" s="108"/>
      <c r="G1243" s="187"/>
      <c r="H1243" s="108"/>
      <c r="I1243" s="108"/>
      <c r="J1243" s="108"/>
      <c r="K1243" s="108"/>
      <c r="L1243" s="108"/>
      <c r="M1243" s="108"/>
      <c r="N1243" s="108"/>
      <c r="O1243" s="189"/>
      <c r="Q1243" s="185"/>
    </row>
    <row r="1244" spans="1:17" x14ac:dyDescent="0.25">
      <c r="A1244" s="105"/>
      <c r="C1244" s="108"/>
      <c r="D1244" s="108"/>
      <c r="E1244" s="108"/>
      <c r="F1244" s="108"/>
      <c r="G1244" s="187"/>
      <c r="H1244" s="108"/>
      <c r="I1244" s="108"/>
      <c r="J1244" s="108"/>
      <c r="K1244" s="108"/>
      <c r="L1244" s="108"/>
      <c r="M1244" s="108"/>
      <c r="N1244" s="108"/>
      <c r="O1244" s="189"/>
      <c r="Q1244" s="185"/>
    </row>
    <row r="1245" spans="1:17" x14ac:dyDescent="0.25">
      <c r="A1245" s="105"/>
      <c r="C1245" s="108"/>
      <c r="D1245" s="108"/>
      <c r="E1245" s="108"/>
      <c r="F1245" s="108"/>
      <c r="G1245" s="187"/>
      <c r="H1245" s="108"/>
      <c r="I1245" s="108"/>
      <c r="J1245" s="108"/>
      <c r="K1245" s="108"/>
      <c r="L1245" s="108"/>
      <c r="M1245" s="108"/>
      <c r="N1245" s="108"/>
      <c r="O1245" s="189"/>
      <c r="Q1245" s="185"/>
    </row>
    <row r="1246" spans="1:17" x14ac:dyDescent="0.25">
      <c r="A1246" s="105"/>
      <c r="C1246" s="108"/>
      <c r="D1246" s="108"/>
      <c r="E1246" s="108"/>
      <c r="F1246" s="108"/>
      <c r="G1246" s="187"/>
      <c r="H1246" s="108"/>
      <c r="I1246" s="108"/>
      <c r="J1246" s="108"/>
      <c r="K1246" s="108"/>
      <c r="L1246" s="108"/>
      <c r="M1246" s="108"/>
      <c r="N1246" s="108"/>
      <c r="O1246" s="189"/>
      <c r="Q1246" s="185"/>
    </row>
    <row r="1247" spans="1:17" x14ac:dyDescent="0.25">
      <c r="A1247" s="105"/>
      <c r="C1247" s="108"/>
      <c r="D1247" s="108"/>
      <c r="E1247" s="108"/>
      <c r="F1247" s="108"/>
      <c r="G1247" s="187"/>
      <c r="H1247" s="108"/>
      <c r="I1247" s="108"/>
      <c r="J1247" s="108"/>
      <c r="K1247" s="108"/>
      <c r="L1247" s="108"/>
      <c r="M1247" s="108"/>
      <c r="N1247" s="108"/>
      <c r="O1247" s="189"/>
      <c r="Q1247" s="185"/>
    </row>
    <row r="1248" spans="1:17" x14ac:dyDescent="0.25">
      <c r="A1248" s="105"/>
      <c r="C1248" s="108"/>
      <c r="D1248" s="108"/>
      <c r="E1248" s="108"/>
      <c r="F1248" s="108"/>
      <c r="G1248" s="187"/>
      <c r="H1248" s="108"/>
      <c r="I1248" s="108"/>
      <c r="J1248" s="108"/>
      <c r="K1248" s="108"/>
      <c r="L1248" s="108"/>
      <c r="M1248" s="108"/>
      <c r="N1248" s="108"/>
      <c r="O1248" s="189"/>
      <c r="Q1248" s="185"/>
    </row>
    <row r="1249" spans="1:17" x14ac:dyDescent="0.25">
      <c r="A1249" s="105"/>
      <c r="C1249" s="108"/>
      <c r="D1249" s="108"/>
      <c r="E1249" s="108"/>
      <c r="F1249" s="108"/>
      <c r="G1249" s="187"/>
      <c r="H1249" s="108"/>
      <c r="I1249" s="108"/>
      <c r="J1249" s="108"/>
      <c r="K1249" s="108"/>
      <c r="L1249" s="108"/>
      <c r="M1249" s="108"/>
      <c r="N1249" s="108"/>
      <c r="O1249" s="189"/>
      <c r="Q1249" s="185"/>
    </row>
    <row r="1250" spans="1:17" x14ac:dyDescent="0.25">
      <c r="A1250" s="105"/>
      <c r="C1250" s="108"/>
      <c r="D1250" s="108"/>
      <c r="E1250" s="108"/>
      <c r="F1250" s="108"/>
      <c r="G1250" s="187"/>
      <c r="H1250" s="108"/>
      <c r="I1250" s="108"/>
      <c r="J1250" s="108"/>
      <c r="K1250" s="108"/>
      <c r="L1250" s="108"/>
      <c r="M1250" s="108"/>
      <c r="N1250" s="108"/>
      <c r="O1250" s="189"/>
      <c r="Q1250" s="185"/>
    </row>
    <row r="1251" spans="1:17" x14ac:dyDescent="0.25">
      <c r="A1251" s="105"/>
      <c r="C1251" s="108"/>
      <c r="D1251" s="108"/>
      <c r="E1251" s="108"/>
      <c r="F1251" s="108"/>
      <c r="G1251" s="187"/>
      <c r="H1251" s="108"/>
      <c r="I1251" s="108"/>
      <c r="J1251" s="108"/>
      <c r="K1251" s="108"/>
      <c r="L1251" s="108"/>
      <c r="M1251" s="108"/>
      <c r="N1251" s="108"/>
      <c r="O1251" s="189"/>
      <c r="Q1251" s="185"/>
    </row>
    <row r="1252" spans="1:17" x14ac:dyDescent="0.25">
      <c r="A1252" s="105"/>
      <c r="C1252" s="108"/>
      <c r="D1252" s="108"/>
      <c r="E1252" s="108"/>
      <c r="F1252" s="108"/>
      <c r="G1252" s="187"/>
      <c r="H1252" s="108"/>
      <c r="I1252" s="108"/>
      <c r="J1252" s="108"/>
      <c r="K1252" s="108"/>
      <c r="L1252" s="108"/>
      <c r="M1252" s="108"/>
      <c r="N1252" s="108"/>
      <c r="O1252" s="189"/>
      <c r="Q1252" s="185"/>
    </row>
    <row r="1253" spans="1:17" x14ac:dyDescent="0.25">
      <c r="A1253" s="105"/>
      <c r="C1253" s="108"/>
      <c r="D1253" s="108"/>
      <c r="E1253" s="108"/>
      <c r="F1253" s="108"/>
      <c r="G1253" s="187"/>
      <c r="H1253" s="108"/>
      <c r="I1253" s="108"/>
      <c r="J1253" s="108"/>
      <c r="K1253" s="108"/>
      <c r="L1253" s="108"/>
      <c r="M1253" s="108"/>
      <c r="N1253" s="108"/>
      <c r="O1253" s="189"/>
      <c r="Q1253" s="185"/>
    </row>
    <row r="1254" spans="1:17" x14ac:dyDescent="0.25">
      <c r="A1254" s="105"/>
      <c r="C1254" s="108"/>
      <c r="D1254" s="108"/>
      <c r="E1254" s="108"/>
      <c r="F1254" s="108"/>
      <c r="G1254" s="187"/>
      <c r="H1254" s="108"/>
      <c r="I1254" s="108"/>
      <c r="J1254" s="108"/>
      <c r="K1254" s="108"/>
      <c r="L1254" s="108"/>
      <c r="M1254" s="108"/>
      <c r="N1254" s="108"/>
      <c r="O1254" s="189"/>
      <c r="Q1254" s="185"/>
    </row>
    <row r="1255" spans="1:17" x14ac:dyDescent="0.25">
      <c r="A1255" s="105"/>
      <c r="C1255" s="108"/>
      <c r="D1255" s="108"/>
      <c r="E1255" s="108"/>
      <c r="F1255" s="108"/>
      <c r="G1255" s="187"/>
      <c r="H1255" s="108"/>
      <c r="I1255" s="108"/>
      <c r="J1255" s="108"/>
      <c r="K1255" s="108"/>
      <c r="L1255" s="108"/>
      <c r="M1255" s="108"/>
      <c r="N1255" s="108"/>
      <c r="O1255" s="189"/>
      <c r="Q1255" s="185"/>
    </row>
    <row r="1256" spans="1:17" x14ac:dyDescent="0.25">
      <c r="A1256" s="105"/>
      <c r="C1256" s="108"/>
      <c r="D1256" s="108"/>
      <c r="E1256" s="108"/>
      <c r="F1256" s="108"/>
      <c r="G1256" s="187"/>
      <c r="H1256" s="108"/>
      <c r="I1256" s="108"/>
      <c r="J1256" s="108"/>
      <c r="K1256" s="108"/>
      <c r="L1256" s="108"/>
      <c r="M1256" s="108"/>
      <c r="N1256" s="108"/>
      <c r="O1256" s="189"/>
      <c r="Q1256" s="185"/>
    </row>
    <row r="1257" spans="1:17" x14ac:dyDescent="0.25">
      <c r="A1257" s="105"/>
      <c r="C1257" s="108"/>
      <c r="D1257" s="108"/>
      <c r="E1257" s="108"/>
      <c r="F1257" s="108"/>
      <c r="G1257" s="187"/>
      <c r="H1257" s="108"/>
      <c r="I1257" s="108"/>
      <c r="J1257" s="108"/>
      <c r="K1257" s="108"/>
      <c r="L1257" s="108"/>
      <c r="M1257" s="108"/>
      <c r="N1257" s="108"/>
      <c r="O1257" s="189"/>
      <c r="Q1257" s="185"/>
    </row>
    <row r="1258" spans="1:17" x14ac:dyDescent="0.25">
      <c r="A1258" s="105"/>
      <c r="C1258" s="108"/>
      <c r="D1258" s="108"/>
      <c r="E1258" s="108"/>
      <c r="F1258" s="108"/>
      <c r="G1258" s="187"/>
      <c r="H1258" s="108"/>
      <c r="I1258" s="108"/>
      <c r="J1258" s="108"/>
      <c r="K1258" s="108"/>
      <c r="L1258" s="108"/>
      <c r="M1258" s="108"/>
      <c r="N1258" s="108"/>
      <c r="O1258" s="189"/>
      <c r="Q1258" s="185"/>
    </row>
    <row r="1259" spans="1:17" x14ac:dyDescent="0.25">
      <c r="A1259" s="105"/>
      <c r="C1259" s="108"/>
      <c r="D1259" s="108"/>
      <c r="E1259" s="108"/>
      <c r="F1259" s="108"/>
      <c r="G1259" s="187"/>
      <c r="H1259" s="108"/>
      <c r="I1259" s="108"/>
      <c r="J1259" s="108"/>
      <c r="K1259" s="108"/>
      <c r="L1259" s="108"/>
      <c r="M1259" s="108"/>
      <c r="N1259" s="108"/>
      <c r="O1259" s="189"/>
      <c r="Q1259" s="185"/>
    </row>
    <row r="1260" spans="1:17" x14ac:dyDescent="0.25">
      <c r="A1260" s="105"/>
      <c r="C1260" s="108"/>
      <c r="D1260" s="108"/>
      <c r="E1260" s="108"/>
      <c r="F1260" s="108"/>
      <c r="G1260" s="187"/>
      <c r="H1260" s="108"/>
      <c r="I1260" s="108"/>
      <c r="J1260" s="108"/>
      <c r="K1260" s="108"/>
      <c r="L1260" s="108"/>
      <c r="M1260" s="108"/>
      <c r="N1260" s="108"/>
      <c r="O1260" s="189"/>
      <c r="Q1260" s="185"/>
    </row>
    <row r="1261" spans="1:17" x14ac:dyDescent="0.25">
      <c r="A1261" s="105"/>
      <c r="C1261" s="108"/>
      <c r="D1261" s="108"/>
      <c r="E1261" s="108"/>
      <c r="F1261" s="108"/>
      <c r="G1261" s="187"/>
      <c r="H1261" s="108"/>
      <c r="I1261" s="108"/>
      <c r="J1261" s="108"/>
      <c r="K1261" s="108"/>
      <c r="L1261" s="108"/>
      <c r="M1261" s="108"/>
      <c r="N1261" s="108"/>
      <c r="O1261" s="189"/>
      <c r="Q1261" s="185"/>
    </row>
    <row r="1262" spans="1:17" x14ac:dyDescent="0.25">
      <c r="A1262" s="105"/>
      <c r="C1262" s="108"/>
      <c r="D1262" s="108"/>
      <c r="E1262" s="108"/>
      <c r="F1262" s="108"/>
      <c r="G1262" s="187"/>
      <c r="H1262" s="108"/>
      <c r="I1262" s="108"/>
      <c r="J1262" s="108"/>
      <c r="K1262" s="108"/>
      <c r="L1262" s="108"/>
      <c r="M1262" s="108"/>
      <c r="N1262" s="108"/>
      <c r="O1262" s="189"/>
      <c r="Q1262" s="185"/>
    </row>
    <row r="1263" spans="1:17" x14ac:dyDescent="0.25">
      <c r="A1263" s="105"/>
      <c r="C1263" s="108"/>
      <c r="D1263" s="108"/>
      <c r="E1263" s="108"/>
      <c r="F1263" s="108"/>
      <c r="G1263" s="187"/>
      <c r="H1263" s="108"/>
      <c r="I1263" s="108"/>
      <c r="J1263" s="108"/>
      <c r="K1263" s="108"/>
      <c r="L1263" s="108"/>
      <c r="M1263" s="108"/>
      <c r="N1263" s="108"/>
      <c r="O1263" s="189"/>
      <c r="Q1263" s="185"/>
    </row>
    <row r="1264" spans="1:17" x14ac:dyDescent="0.25">
      <c r="A1264" s="105"/>
      <c r="C1264" s="108"/>
      <c r="D1264" s="108"/>
      <c r="E1264" s="108"/>
      <c r="F1264" s="108"/>
      <c r="G1264" s="187"/>
      <c r="H1264" s="108"/>
      <c r="I1264" s="108"/>
      <c r="J1264" s="108"/>
      <c r="K1264" s="108"/>
      <c r="L1264" s="108"/>
      <c r="M1264" s="108"/>
      <c r="N1264" s="108"/>
      <c r="O1264" s="189"/>
      <c r="Q1264" s="185"/>
    </row>
    <row r="1265" spans="1:17" x14ac:dyDescent="0.25">
      <c r="A1265" s="105"/>
      <c r="C1265" s="108"/>
      <c r="D1265" s="108"/>
      <c r="E1265" s="108"/>
      <c r="F1265" s="108"/>
      <c r="G1265" s="187"/>
      <c r="H1265" s="108"/>
      <c r="I1265" s="108"/>
      <c r="J1265" s="108"/>
      <c r="K1265" s="108"/>
      <c r="L1265" s="108"/>
      <c r="M1265" s="108"/>
      <c r="N1265" s="108"/>
      <c r="O1265" s="189"/>
      <c r="Q1265" s="185"/>
    </row>
    <row r="1266" spans="1:17" x14ac:dyDescent="0.25">
      <c r="A1266" s="105"/>
      <c r="C1266" s="108"/>
      <c r="D1266" s="108"/>
      <c r="E1266" s="108"/>
      <c r="F1266" s="108"/>
      <c r="G1266" s="187"/>
      <c r="H1266" s="108"/>
      <c r="I1266" s="108"/>
      <c r="J1266" s="108"/>
      <c r="K1266" s="108"/>
      <c r="L1266" s="108"/>
      <c r="M1266" s="108"/>
      <c r="N1266" s="108"/>
      <c r="O1266" s="189"/>
      <c r="Q1266" s="185"/>
    </row>
    <row r="1267" spans="1:17" x14ac:dyDescent="0.25">
      <c r="A1267" s="105"/>
      <c r="C1267" s="108"/>
      <c r="D1267" s="108"/>
      <c r="E1267" s="108"/>
      <c r="F1267" s="108"/>
      <c r="G1267" s="187"/>
      <c r="H1267" s="108"/>
      <c r="I1267" s="108"/>
      <c r="J1267" s="108"/>
      <c r="K1267" s="108"/>
      <c r="L1267" s="108"/>
      <c r="M1267" s="108"/>
      <c r="N1267" s="108"/>
      <c r="O1267" s="189"/>
      <c r="Q1267" s="185"/>
    </row>
    <row r="1268" spans="1:17" x14ac:dyDescent="0.25">
      <c r="A1268" s="105"/>
      <c r="C1268" s="108"/>
      <c r="D1268" s="108"/>
      <c r="E1268" s="108"/>
      <c r="F1268" s="108"/>
      <c r="G1268" s="187"/>
      <c r="H1268" s="108"/>
      <c r="I1268" s="108"/>
      <c r="J1268" s="108"/>
      <c r="K1268" s="108"/>
      <c r="L1268" s="108"/>
      <c r="M1268" s="108"/>
      <c r="N1268" s="108"/>
      <c r="O1268" s="189"/>
      <c r="Q1268" s="185"/>
    </row>
    <row r="1269" spans="1:17" x14ac:dyDescent="0.25">
      <c r="A1269" s="105"/>
      <c r="C1269" s="108"/>
      <c r="D1269" s="108"/>
      <c r="E1269" s="108"/>
      <c r="F1269" s="108"/>
      <c r="G1269" s="187"/>
      <c r="H1269" s="108"/>
      <c r="I1269" s="108"/>
      <c r="J1269" s="108"/>
      <c r="K1269" s="108"/>
      <c r="L1269" s="108"/>
      <c r="M1269" s="108"/>
      <c r="N1269" s="108"/>
      <c r="O1269" s="189"/>
      <c r="Q1269" s="185"/>
    </row>
    <row r="1270" spans="1:17" x14ac:dyDescent="0.25">
      <c r="A1270" s="105"/>
      <c r="C1270" s="108"/>
      <c r="D1270" s="108"/>
      <c r="E1270" s="108"/>
      <c r="F1270" s="108"/>
      <c r="G1270" s="187"/>
      <c r="H1270" s="108"/>
      <c r="I1270" s="108"/>
      <c r="J1270" s="108"/>
      <c r="K1270" s="108"/>
      <c r="L1270" s="108"/>
      <c r="M1270" s="108"/>
      <c r="N1270" s="108"/>
      <c r="O1270" s="189"/>
      <c r="Q1270" s="185"/>
    </row>
    <row r="1271" spans="1:17" x14ac:dyDescent="0.25">
      <c r="A1271" s="105"/>
      <c r="C1271" s="108"/>
      <c r="D1271" s="108"/>
      <c r="E1271" s="108"/>
      <c r="F1271" s="108"/>
      <c r="G1271" s="187"/>
      <c r="H1271" s="108"/>
      <c r="I1271" s="108"/>
      <c r="J1271" s="108"/>
      <c r="K1271" s="108"/>
      <c r="L1271" s="108"/>
      <c r="M1271" s="108"/>
      <c r="N1271" s="108"/>
      <c r="O1271" s="189"/>
      <c r="Q1271" s="185"/>
    </row>
    <row r="1272" spans="1:17" x14ac:dyDescent="0.25">
      <c r="A1272" s="105"/>
      <c r="C1272" s="108"/>
      <c r="D1272" s="108"/>
      <c r="E1272" s="108"/>
      <c r="F1272" s="108"/>
      <c r="G1272" s="187"/>
      <c r="H1272" s="108"/>
      <c r="I1272" s="108"/>
      <c r="J1272" s="108"/>
      <c r="K1272" s="108"/>
      <c r="L1272" s="108"/>
      <c r="M1272" s="108"/>
      <c r="N1272" s="108"/>
      <c r="O1272" s="189"/>
      <c r="Q1272" s="185"/>
    </row>
    <row r="1273" spans="1:17" x14ac:dyDescent="0.25">
      <c r="A1273" s="105"/>
      <c r="C1273" s="108"/>
      <c r="D1273" s="108"/>
      <c r="E1273" s="108"/>
      <c r="F1273" s="108"/>
      <c r="G1273" s="187"/>
      <c r="H1273" s="108"/>
      <c r="I1273" s="108"/>
      <c r="J1273" s="108"/>
      <c r="K1273" s="108"/>
      <c r="L1273" s="108"/>
      <c r="M1273" s="108"/>
      <c r="N1273" s="108"/>
      <c r="O1273" s="189"/>
      <c r="Q1273" s="185"/>
    </row>
    <row r="1274" spans="1:17" x14ac:dyDescent="0.25">
      <c r="A1274" s="105"/>
      <c r="C1274" s="108"/>
      <c r="D1274" s="108"/>
      <c r="E1274" s="108"/>
      <c r="F1274" s="108"/>
      <c r="G1274" s="187"/>
      <c r="H1274" s="108"/>
      <c r="I1274" s="108"/>
      <c r="J1274" s="108"/>
      <c r="K1274" s="108"/>
      <c r="L1274" s="108"/>
      <c r="M1274" s="108"/>
      <c r="N1274" s="108"/>
      <c r="O1274" s="189"/>
      <c r="Q1274" s="185"/>
    </row>
    <row r="1275" spans="1:17" x14ac:dyDescent="0.25">
      <c r="A1275" s="105"/>
      <c r="C1275" s="108"/>
      <c r="D1275" s="108"/>
      <c r="E1275" s="108"/>
      <c r="F1275" s="108"/>
      <c r="G1275" s="187"/>
      <c r="H1275" s="108"/>
      <c r="I1275" s="108"/>
      <c r="J1275" s="108"/>
      <c r="K1275" s="108"/>
      <c r="L1275" s="108"/>
      <c r="M1275" s="108"/>
      <c r="N1275" s="108"/>
      <c r="O1275" s="189"/>
      <c r="Q1275" s="185"/>
    </row>
    <row r="1276" spans="1:17" x14ac:dyDescent="0.25">
      <c r="A1276" s="105"/>
      <c r="C1276" s="108"/>
      <c r="D1276" s="108"/>
      <c r="E1276" s="108"/>
      <c r="F1276" s="108"/>
      <c r="G1276" s="187"/>
      <c r="H1276" s="108"/>
      <c r="I1276" s="108"/>
      <c r="J1276" s="108"/>
      <c r="K1276" s="108"/>
      <c r="L1276" s="108"/>
      <c r="M1276" s="108"/>
      <c r="N1276" s="108"/>
      <c r="O1276" s="189"/>
      <c r="Q1276" s="185"/>
    </row>
    <row r="1277" spans="1:17" x14ac:dyDescent="0.25">
      <c r="A1277" s="105"/>
      <c r="C1277" s="108"/>
      <c r="D1277" s="108"/>
      <c r="E1277" s="108"/>
      <c r="F1277" s="108"/>
      <c r="G1277" s="187"/>
      <c r="H1277" s="108"/>
      <c r="I1277" s="108"/>
      <c r="J1277" s="108"/>
      <c r="K1277" s="108"/>
      <c r="L1277" s="108"/>
      <c r="M1277" s="108"/>
      <c r="N1277" s="108"/>
      <c r="O1277" s="189"/>
      <c r="Q1277" s="185"/>
    </row>
    <row r="1278" spans="1:17" x14ac:dyDescent="0.25">
      <c r="A1278" s="105"/>
      <c r="C1278" s="108"/>
      <c r="D1278" s="108"/>
      <c r="E1278" s="108"/>
      <c r="F1278" s="108"/>
      <c r="G1278" s="187"/>
      <c r="H1278" s="108"/>
      <c r="I1278" s="108"/>
      <c r="J1278" s="108"/>
      <c r="K1278" s="108"/>
      <c r="L1278" s="108"/>
      <c r="M1278" s="108"/>
      <c r="N1278" s="108"/>
      <c r="O1278" s="189"/>
      <c r="Q1278" s="185"/>
    </row>
    <row r="1279" spans="1:17" x14ac:dyDescent="0.25">
      <c r="A1279" s="105"/>
      <c r="C1279" s="108"/>
      <c r="D1279" s="108"/>
      <c r="E1279" s="108"/>
      <c r="F1279" s="108"/>
      <c r="G1279" s="187"/>
      <c r="H1279" s="108"/>
      <c r="I1279" s="108"/>
      <c r="J1279" s="108"/>
      <c r="K1279" s="108"/>
      <c r="L1279" s="108"/>
      <c r="M1279" s="108"/>
      <c r="N1279" s="108"/>
      <c r="O1279" s="189"/>
      <c r="Q1279" s="185"/>
    </row>
    <row r="1280" spans="1:17" x14ac:dyDescent="0.25">
      <c r="A1280" s="105"/>
      <c r="C1280" s="108"/>
      <c r="D1280" s="108"/>
      <c r="E1280" s="108"/>
      <c r="F1280" s="108"/>
      <c r="G1280" s="187"/>
      <c r="H1280" s="108"/>
      <c r="I1280" s="108"/>
      <c r="J1280" s="108"/>
      <c r="K1280" s="108"/>
      <c r="L1280" s="108"/>
      <c r="M1280" s="108"/>
      <c r="N1280" s="108"/>
      <c r="O1280" s="189"/>
      <c r="Q1280" s="185"/>
    </row>
    <row r="1281" spans="1:17" x14ac:dyDescent="0.25">
      <c r="A1281" s="105"/>
      <c r="C1281" s="108"/>
      <c r="D1281" s="108"/>
      <c r="E1281" s="108"/>
      <c r="F1281" s="108"/>
      <c r="G1281" s="187"/>
      <c r="H1281" s="108"/>
      <c r="I1281" s="108"/>
      <c r="J1281" s="108"/>
      <c r="K1281" s="108"/>
      <c r="L1281" s="108"/>
      <c r="M1281" s="108"/>
      <c r="N1281" s="108"/>
      <c r="O1281" s="189"/>
      <c r="Q1281" s="185"/>
    </row>
    <row r="1282" spans="1:17" x14ac:dyDescent="0.25">
      <c r="A1282" s="105"/>
      <c r="C1282" s="108"/>
      <c r="D1282" s="108"/>
      <c r="E1282" s="108"/>
      <c r="F1282" s="108"/>
      <c r="G1282" s="187"/>
      <c r="H1282" s="108"/>
      <c r="I1282" s="108"/>
      <c r="J1282" s="108"/>
      <c r="K1282" s="108"/>
      <c r="L1282" s="108"/>
      <c r="M1282" s="108"/>
      <c r="N1282" s="108"/>
      <c r="O1282" s="189"/>
      <c r="Q1282" s="185"/>
    </row>
    <row r="1283" spans="1:17" x14ac:dyDescent="0.25">
      <c r="A1283" s="105"/>
      <c r="C1283" s="108"/>
      <c r="D1283" s="108"/>
      <c r="E1283" s="108"/>
      <c r="F1283" s="108"/>
      <c r="G1283" s="187"/>
      <c r="H1283" s="108"/>
      <c r="I1283" s="108"/>
      <c r="J1283" s="108"/>
      <c r="K1283" s="108"/>
      <c r="L1283" s="108"/>
      <c r="M1283" s="108"/>
      <c r="N1283" s="108"/>
      <c r="O1283" s="189"/>
      <c r="Q1283" s="185"/>
    </row>
    <row r="1284" spans="1:17" x14ac:dyDescent="0.25">
      <c r="A1284" s="105"/>
      <c r="C1284" s="108"/>
      <c r="D1284" s="108"/>
      <c r="E1284" s="108"/>
      <c r="F1284" s="108"/>
      <c r="G1284" s="187"/>
      <c r="H1284" s="108"/>
      <c r="I1284" s="108"/>
      <c r="J1284" s="108"/>
      <c r="K1284" s="108"/>
      <c r="L1284" s="108"/>
      <c r="M1284" s="108"/>
      <c r="N1284" s="108"/>
      <c r="O1284" s="189"/>
      <c r="Q1284" s="185"/>
    </row>
    <row r="1285" spans="1:17" x14ac:dyDescent="0.25">
      <c r="A1285" s="105"/>
      <c r="C1285" s="108"/>
      <c r="D1285" s="108"/>
      <c r="E1285" s="108"/>
      <c r="F1285" s="108"/>
      <c r="G1285" s="187"/>
      <c r="H1285" s="108"/>
      <c r="I1285" s="108"/>
      <c r="J1285" s="108"/>
      <c r="K1285" s="108"/>
      <c r="L1285" s="108"/>
      <c r="M1285" s="108"/>
      <c r="N1285" s="108"/>
      <c r="O1285" s="189"/>
      <c r="Q1285" s="185"/>
    </row>
    <row r="1286" spans="1:17" x14ac:dyDescent="0.25">
      <c r="A1286" s="105"/>
      <c r="C1286" s="108"/>
      <c r="D1286" s="108"/>
      <c r="E1286" s="108"/>
      <c r="F1286" s="108"/>
      <c r="G1286" s="187"/>
      <c r="H1286" s="108"/>
      <c r="I1286" s="108"/>
      <c r="J1286" s="108"/>
      <c r="K1286" s="108"/>
      <c r="L1286" s="108"/>
      <c r="M1286" s="108"/>
      <c r="N1286" s="108"/>
      <c r="O1286" s="189"/>
      <c r="Q1286" s="185"/>
    </row>
    <row r="1287" spans="1:17" x14ac:dyDescent="0.25">
      <c r="A1287" s="105"/>
      <c r="C1287" s="108"/>
      <c r="D1287" s="108"/>
      <c r="E1287" s="108"/>
      <c r="F1287" s="108"/>
      <c r="G1287" s="187"/>
      <c r="H1287" s="108"/>
      <c r="I1287" s="108"/>
      <c r="J1287" s="108"/>
      <c r="K1287" s="108"/>
      <c r="L1287" s="108"/>
      <c r="M1287" s="108"/>
      <c r="N1287" s="108"/>
      <c r="O1287" s="189"/>
      <c r="Q1287" s="185"/>
    </row>
    <row r="1288" spans="1:17" x14ac:dyDescent="0.25">
      <c r="A1288" s="105"/>
      <c r="C1288" s="108"/>
      <c r="D1288" s="108"/>
      <c r="E1288" s="108"/>
      <c r="F1288" s="108"/>
      <c r="G1288" s="187"/>
      <c r="H1288" s="108"/>
      <c r="I1288" s="108"/>
      <c r="J1288" s="108"/>
      <c r="K1288" s="108"/>
      <c r="L1288" s="108"/>
      <c r="M1288" s="108"/>
      <c r="N1288" s="108"/>
      <c r="O1288" s="189"/>
      <c r="Q1288" s="185"/>
    </row>
    <row r="1289" spans="1:17" x14ac:dyDescent="0.25">
      <c r="A1289" s="105"/>
      <c r="C1289" s="108"/>
      <c r="D1289" s="108"/>
      <c r="E1289" s="108"/>
      <c r="F1289" s="108"/>
      <c r="G1289" s="187"/>
      <c r="H1289" s="108"/>
      <c r="I1289" s="108"/>
      <c r="J1289" s="108"/>
      <c r="K1289" s="108"/>
      <c r="L1289" s="108"/>
      <c r="M1289" s="108"/>
      <c r="N1289" s="108"/>
      <c r="O1289" s="189"/>
      <c r="Q1289" s="185"/>
    </row>
    <row r="1290" spans="1:17" x14ac:dyDescent="0.25">
      <c r="A1290" s="105"/>
      <c r="C1290" s="108"/>
      <c r="D1290" s="108"/>
      <c r="E1290" s="108"/>
      <c r="F1290" s="108"/>
      <c r="G1290" s="187"/>
      <c r="H1290" s="108"/>
      <c r="I1290" s="108"/>
      <c r="J1290" s="108"/>
      <c r="K1290" s="108"/>
      <c r="L1290" s="108"/>
      <c r="M1290" s="108"/>
      <c r="N1290" s="108"/>
      <c r="O1290" s="189"/>
      <c r="Q1290" s="185"/>
    </row>
    <row r="1291" spans="1:17" x14ac:dyDescent="0.25">
      <c r="A1291" s="105"/>
      <c r="C1291" s="108"/>
      <c r="D1291" s="108"/>
      <c r="E1291" s="108"/>
      <c r="F1291" s="108"/>
      <c r="G1291" s="187"/>
      <c r="H1291" s="108"/>
      <c r="I1291" s="108"/>
      <c r="J1291" s="108"/>
      <c r="K1291" s="108"/>
      <c r="L1291" s="108"/>
      <c r="M1291" s="108"/>
      <c r="N1291" s="108"/>
      <c r="O1291" s="189"/>
      <c r="Q1291" s="185"/>
    </row>
    <row r="1292" spans="1:17" x14ac:dyDescent="0.25">
      <c r="A1292" s="105"/>
      <c r="C1292" s="108"/>
      <c r="D1292" s="108"/>
      <c r="E1292" s="108"/>
      <c r="F1292" s="108"/>
      <c r="G1292" s="187"/>
      <c r="H1292" s="108"/>
      <c r="I1292" s="108"/>
      <c r="J1292" s="108"/>
      <c r="K1292" s="108"/>
      <c r="L1292" s="108"/>
      <c r="M1292" s="108"/>
      <c r="N1292" s="108"/>
      <c r="O1292" s="189"/>
      <c r="Q1292" s="185"/>
    </row>
    <row r="1293" spans="1:17" x14ac:dyDescent="0.25">
      <c r="A1293" s="105"/>
      <c r="C1293" s="108"/>
      <c r="D1293" s="108"/>
      <c r="E1293" s="108"/>
      <c r="F1293" s="108"/>
      <c r="G1293" s="187"/>
      <c r="H1293" s="108"/>
      <c r="I1293" s="108"/>
      <c r="J1293" s="108"/>
      <c r="K1293" s="108"/>
      <c r="L1293" s="108"/>
      <c r="M1293" s="108"/>
      <c r="N1293" s="108"/>
      <c r="O1293" s="189"/>
      <c r="Q1293" s="185"/>
    </row>
    <row r="1294" spans="1:17" x14ac:dyDescent="0.25">
      <c r="A1294" s="105"/>
      <c r="C1294" s="108"/>
      <c r="D1294" s="108"/>
      <c r="E1294" s="108"/>
      <c r="F1294" s="108"/>
      <c r="G1294" s="187"/>
      <c r="H1294" s="108"/>
      <c r="I1294" s="108"/>
      <c r="J1294" s="108"/>
      <c r="K1294" s="108"/>
      <c r="L1294" s="108"/>
      <c r="M1294" s="108"/>
      <c r="N1294" s="108"/>
      <c r="O1294" s="189"/>
      <c r="Q1294" s="185"/>
    </row>
    <row r="1295" spans="1:17" x14ac:dyDescent="0.25">
      <c r="A1295" s="105"/>
      <c r="C1295" s="108"/>
      <c r="D1295" s="108"/>
      <c r="E1295" s="108"/>
      <c r="F1295" s="108"/>
      <c r="G1295" s="187"/>
      <c r="H1295" s="108"/>
      <c r="I1295" s="108"/>
      <c r="J1295" s="108"/>
      <c r="K1295" s="108"/>
      <c r="L1295" s="108"/>
      <c r="M1295" s="108"/>
      <c r="N1295" s="108"/>
      <c r="O1295" s="189"/>
      <c r="Q1295" s="185"/>
    </row>
    <row r="1296" spans="1:17" x14ac:dyDescent="0.25">
      <c r="A1296" s="105"/>
      <c r="C1296" s="108"/>
      <c r="D1296" s="108"/>
      <c r="E1296" s="108"/>
      <c r="F1296" s="108"/>
      <c r="G1296" s="187"/>
      <c r="H1296" s="108"/>
      <c r="I1296" s="108"/>
      <c r="J1296" s="108"/>
      <c r="K1296" s="108"/>
      <c r="L1296" s="108"/>
      <c r="M1296" s="108"/>
      <c r="N1296" s="108"/>
      <c r="O1296" s="189"/>
      <c r="Q1296" s="185"/>
    </row>
    <row r="1297" spans="1:17" x14ac:dyDescent="0.25">
      <c r="A1297" s="105"/>
      <c r="C1297" s="108"/>
      <c r="D1297" s="108"/>
      <c r="E1297" s="108"/>
      <c r="F1297" s="108"/>
      <c r="G1297" s="187"/>
      <c r="H1297" s="108"/>
      <c r="I1297" s="108"/>
      <c r="J1297" s="108"/>
      <c r="K1297" s="108"/>
      <c r="L1297" s="108"/>
      <c r="M1297" s="108"/>
      <c r="N1297" s="108"/>
      <c r="O1297" s="189"/>
      <c r="Q1297" s="185"/>
    </row>
    <row r="1298" spans="1:17" x14ac:dyDescent="0.25">
      <c r="A1298" s="105"/>
      <c r="C1298" s="108"/>
      <c r="D1298" s="108"/>
      <c r="E1298" s="108"/>
      <c r="F1298" s="108"/>
      <c r="G1298" s="187"/>
      <c r="H1298" s="108"/>
      <c r="I1298" s="108"/>
      <c r="J1298" s="108"/>
      <c r="K1298" s="108"/>
      <c r="L1298" s="108"/>
      <c r="M1298" s="108"/>
      <c r="N1298" s="108"/>
      <c r="O1298" s="189"/>
      <c r="Q1298" s="185"/>
    </row>
    <row r="1299" spans="1:17" x14ac:dyDescent="0.25">
      <c r="A1299" s="105"/>
      <c r="C1299" s="108"/>
      <c r="D1299" s="108"/>
      <c r="E1299" s="108"/>
      <c r="F1299" s="108"/>
      <c r="G1299" s="187"/>
      <c r="H1299" s="108"/>
      <c r="I1299" s="108"/>
      <c r="J1299" s="108"/>
      <c r="K1299" s="108"/>
      <c r="L1299" s="108"/>
      <c r="M1299" s="108"/>
      <c r="N1299" s="108"/>
      <c r="O1299" s="189"/>
      <c r="Q1299" s="185"/>
    </row>
    <row r="1300" spans="1:17" x14ac:dyDescent="0.25">
      <c r="A1300" s="105"/>
      <c r="C1300" s="108"/>
      <c r="D1300" s="108"/>
      <c r="E1300" s="108"/>
      <c r="F1300" s="108"/>
      <c r="G1300" s="187"/>
      <c r="H1300" s="108"/>
      <c r="I1300" s="108"/>
      <c r="J1300" s="108"/>
      <c r="K1300" s="108"/>
      <c r="L1300" s="108"/>
      <c r="M1300" s="108"/>
      <c r="N1300" s="108"/>
      <c r="O1300" s="189"/>
      <c r="Q1300" s="185"/>
    </row>
    <row r="1301" spans="1:17" x14ac:dyDescent="0.25">
      <c r="A1301" s="105"/>
      <c r="C1301" s="108"/>
      <c r="D1301" s="108"/>
      <c r="E1301" s="108"/>
      <c r="F1301" s="108"/>
      <c r="G1301" s="187"/>
      <c r="H1301" s="108"/>
      <c r="I1301" s="108"/>
      <c r="J1301" s="108"/>
      <c r="K1301" s="108"/>
      <c r="L1301" s="108"/>
      <c r="M1301" s="108"/>
      <c r="N1301" s="108"/>
      <c r="O1301" s="189"/>
      <c r="Q1301" s="185"/>
    </row>
    <row r="1302" spans="1:17" x14ac:dyDescent="0.25">
      <c r="A1302" s="105"/>
      <c r="C1302" s="108"/>
      <c r="D1302" s="108"/>
      <c r="E1302" s="108"/>
      <c r="F1302" s="108"/>
      <c r="G1302" s="187"/>
      <c r="H1302" s="108"/>
      <c r="I1302" s="108"/>
      <c r="J1302" s="108"/>
      <c r="K1302" s="108"/>
      <c r="L1302" s="108"/>
      <c r="M1302" s="108"/>
      <c r="N1302" s="108"/>
      <c r="O1302" s="189"/>
      <c r="Q1302" s="185"/>
    </row>
    <row r="1303" spans="1:17" x14ac:dyDescent="0.25">
      <c r="A1303" s="105"/>
      <c r="C1303" s="108"/>
      <c r="D1303" s="108"/>
      <c r="E1303" s="108"/>
      <c r="F1303" s="108"/>
      <c r="G1303" s="187"/>
      <c r="H1303" s="108"/>
      <c r="I1303" s="108"/>
      <c r="J1303" s="108"/>
      <c r="K1303" s="108"/>
      <c r="L1303" s="108"/>
      <c r="M1303" s="108"/>
      <c r="N1303" s="108"/>
      <c r="O1303" s="189"/>
      <c r="Q1303" s="185"/>
    </row>
    <row r="1304" spans="1:17" x14ac:dyDescent="0.25">
      <c r="A1304" s="105"/>
      <c r="C1304" s="108"/>
      <c r="D1304" s="108"/>
      <c r="E1304" s="108"/>
      <c r="F1304" s="108"/>
      <c r="G1304" s="187"/>
      <c r="H1304" s="108"/>
      <c r="I1304" s="108"/>
      <c r="J1304" s="108"/>
      <c r="K1304" s="108"/>
      <c r="L1304" s="108"/>
      <c r="M1304" s="108"/>
      <c r="N1304" s="108"/>
      <c r="O1304" s="189"/>
      <c r="Q1304" s="185"/>
    </row>
    <row r="1305" spans="1:17" x14ac:dyDescent="0.25">
      <c r="A1305" s="105"/>
      <c r="C1305" s="108"/>
      <c r="D1305" s="108"/>
      <c r="E1305" s="108"/>
      <c r="F1305" s="108"/>
      <c r="G1305" s="187"/>
      <c r="H1305" s="108"/>
      <c r="I1305" s="108"/>
      <c r="J1305" s="108"/>
      <c r="K1305" s="108"/>
      <c r="L1305" s="108"/>
      <c r="M1305" s="108"/>
      <c r="N1305" s="108"/>
      <c r="O1305" s="189"/>
      <c r="Q1305" s="185"/>
    </row>
    <row r="1306" spans="1:17" x14ac:dyDescent="0.25">
      <c r="A1306" s="105"/>
      <c r="C1306" s="108"/>
      <c r="D1306" s="108"/>
      <c r="E1306" s="108"/>
      <c r="F1306" s="108"/>
      <c r="G1306" s="187"/>
      <c r="H1306" s="108"/>
      <c r="I1306" s="108"/>
      <c r="J1306" s="108"/>
      <c r="K1306" s="108"/>
      <c r="L1306" s="108"/>
      <c r="M1306" s="108"/>
      <c r="N1306" s="108"/>
      <c r="O1306" s="189"/>
      <c r="Q1306" s="185"/>
    </row>
    <row r="1307" spans="1:17" x14ac:dyDescent="0.25">
      <c r="A1307" s="105"/>
      <c r="C1307" s="108"/>
      <c r="D1307" s="108"/>
      <c r="E1307" s="108"/>
      <c r="F1307" s="108"/>
      <c r="G1307" s="187"/>
      <c r="H1307" s="108"/>
      <c r="I1307" s="108"/>
      <c r="J1307" s="108"/>
      <c r="K1307" s="108"/>
      <c r="L1307" s="108"/>
      <c r="M1307" s="108"/>
      <c r="N1307" s="108"/>
      <c r="O1307" s="189"/>
      <c r="Q1307" s="185"/>
    </row>
    <row r="1308" spans="1:17" x14ac:dyDescent="0.25">
      <c r="A1308" s="105"/>
      <c r="C1308" s="108"/>
      <c r="D1308" s="108"/>
      <c r="E1308" s="108"/>
      <c r="F1308" s="108"/>
      <c r="G1308" s="187"/>
      <c r="H1308" s="108"/>
      <c r="I1308" s="108"/>
      <c r="J1308" s="108"/>
      <c r="K1308" s="108"/>
      <c r="L1308" s="108"/>
      <c r="M1308" s="108"/>
      <c r="N1308" s="108"/>
      <c r="O1308" s="189"/>
      <c r="Q1308" s="185"/>
    </row>
    <row r="1309" spans="1:17" x14ac:dyDescent="0.25">
      <c r="A1309" s="105"/>
      <c r="C1309" s="108"/>
      <c r="D1309" s="108"/>
      <c r="E1309" s="108"/>
      <c r="F1309" s="108"/>
      <c r="G1309" s="187"/>
      <c r="H1309" s="108"/>
      <c r="I1309" s="108"/>
      <c r="J1309" s="108"/>
      <c r="K1309" s="108"/>
      <c r="L1309" s="108"/>
      <c r="M1309" s="108"/>
      <c r="N1309" s="108"/>
      <c r="O1309" s="189"/>
      <c r="Q1309" s="185"/>
    </row>
    <row r="1310" spans="1:17" x14ac:dyDescent="0.25">
      <c r="A1310" s="105"/>
      <c r="C1310" s="108"/>
      <c r="D1310" s="108"/>
      <c r="E1310" s="108"/>
      <c r="F1310" s="108"/>
      <c r="G1310" s="187"/>
      <c r="H1310" s="108"/>
      <c r="I1310" s="108"/>
      <c r="J1310" s="108"/>
      <c r="K1310" s="108"/>
      <c r="L1310" s="108"/>
      <c r="M1310" s="108"/>
      <c r="N1310" s="108"/>
      <c r="O1310" s="189"/>
      <c r="Q1310" s="185"/>
    </row>
    <row r="1311" spans="1:17" x14ac:dyDescent="0.25">
      <c r="A1311" s="105"/>
      <c r="C1311" s="108"/>
      <c r="D1311" s="108"/>
      <c r="E1311" s="108"/>
      <c r="F1311" s="108"/>
      <c r="G1311" s="187"/>
      <c r="H1311" s="108"/>
      <c r="I1311" s="108"/>
      <c r="J1311" s="108"/>
      <c r="K1311" s="108"/>
      <c r="L1311" s="108"/>
      <c r="M1311" s="108"/>
      <c r="N1311" s="108"/>
      <c r="O1311" s="189"/>
      <c r="Q1311" s="185"/>
    </row>
    <row r="1312" spans="1:17" x14ac:dyDescent="0.25">
      <c r="A1312" s="105"/>
      <c r="C1312" s="108"/>
      <c r="D1312" s="108"/>
      <c r="E1312" s="108"/>
      <c r="F1312" s="108"/>
      <c r="G1312" s="187"/>
      <c r="H1312" s="108"/>
      <c r="I1312" s="108"/>
      <c r="J1312" s="108"/>
      <c r="K1312" s="108"/>
      <c r="L1312" s="108"/>
      <c r="M1312" s="108"/>
      <c r="N1312" s="108"/>
      <c r="O1312" s="189"/>
      <c r="Q1312" s="185"/>
    </row>
    <row r="1313" spans="1:17" x14ac:dyDescent="0.25">
      <c r="A1313" s="105"/>
      <c r="C1313" s="108"/>
      <c r="D1313" s="108"/>
      <c r="E1313" s="108"/>
      <c r="F1313" s="108"/>
      <c r="G1313" s="187"/>
      <c r="H1313" s="108"/>
      <c r="I1313" s="108"/>
      <c r="J1313" s="108"/>
      <c r="K1313" s="108"/>
      <c r="L1313" s="108"/>
      <c r="M1313" s="108"/>
      <c r="N1313" s="108"/>
      <c r="O1313" s="189"/>
      <c r="Q1313" s="185"/>
    </row>
    <row r="1314" spans="1:17" x14ac:dyDescent="0.25">
      <c r="A1314" s="105"/>
      <c r="C1314" s="108"/>
      <c r="D1314" s="108"/>
      <c r="E1314" s="108"/>
      <c r="F1314" s="108"/>
      <c r="G1314" s="187"/>
      <c r="H1314" s="108"/>
      <c r="I1314" s="108"/>
      <c r="J1314" s="108"/>
      <c r="K1314" s="108"/>
      <c r="L1314" s="108"/>
      <c r="M1314" s="108"/>
      <c r="N1314" s="108"/>
      <c r="O1314" s="189"/>
      <c r="Q1314" s="185"/>
    </row>
    <row r="1315" spans="1:17" x14ac:dyDescent="0.25">
      <c r="A1315" s="105"/>
      <c r="C1315" s="108"/>
      <c r="D1315" s="108"/>
      <c r="E1315" s="108"/>
      <c r="F1315" s="108"/>
      <c r="G1315" s="187"/>
      <c r="H1315" s="108"/>
      <c r="I1315" s="108"/>
      <c r="J1315" s="108"/>
      <c r="K1315" s="108"/>
      <c r="L1315" s="108"/>
      <c r="M1315" s="108"/>
      <c r="N1315" s="108"/>
      <c r="O1315" s="189"/>
      <c r="Q1315" s="185"/>
    </row>
    <row r="1316" spans="1:17" x14ac:dyDescent="0.25">
      <c r="A1316" s="105"/>
      <c r="C1316" s="108"/>
      <c r="D1316" s="108"/>
      <c r="E1316" s="108"/>
      <c r="F1316" s="108"/>
      <c r="G1316" s="187"/>
      <c r="H1316" s="108"/>
      <c r="I1316" s="108"/>
      <c r="J1316" s="108"/>
      <c r="K1316" s="108"/>
      <c r="L1316" s="108"/>
      <c r="M1316" s="108"/>
      <c r="N1316" s="108"/>
      <c r="O1316" s="189"/>
      <c r="Q1316" s="185"/>
    </row>
    <row r="1317" spans="1:17" x14ac:dyDescent="0.25">
      <c r="A1317" s="105"/>
      <c r="C1317" s="108"/>
      <c r="D1317" s="108"/>
      <c r="E1317" s="108"/>
      <c r="F1317" s="108"/>
      <c r="G1317" s="187"/>
      <c r="H1317" s="108"/>
      <c r="I1317" s="108"/>
      <c r="J1317" s="108"/>
      <c r="K1317" s="108"/>
      <c r="L1317" s="108"/>
      <c r="M1317" s="108"/>
      <c r="N1317" s="108"/>
      <c r="O1317" s="189"/>
      <c r="Q1317" s="185"/>
    </row>
    <row r="1318" spans="1:17" x14ac:dyDescent="0.25">
      <c r="A1318" s="105"/>
      <c r="C1318" s="108"/>
      <c r="D1318" s="108"/>
      <c r="E1318" s="108"/>
      <c r="F1318" s="108"/>
      <c r="G1318" s="187"/>
      <c r="H1318" s="108"/>
      <c r="I1318" s="108"/>
      <c r="J1318" s="108"/>
      <c r="K1318" s="108"/>
      <c r="L1318" s="108"/>
      <c r="M1318" s="108"/>
      <c r="N1318" s="108"/>
      <c r="O1318" s="189"/>
      <c r="Q1318" s="185"/>
    </row>
    <row r="1319" spans="1:17" x14ac:dyDescent="0.25">
      <c r="A1319" s="105"/>
      <c r="C1319" s="108"/>
      <c r="D1319" s="108"/>
      <c r="E1319" s="108"/>
      <c r="F1319" s="108"/>
      <c r="G1319" s="187"/>
      <c r="H1319" s="108"/>
      <c r="I1319" s="108"/>
      <c r="J1319" s="108"/>
      <c r="K1319" s="108"/>
      <c r="L1319" s="108"/>
      <c r="M1319" s="108"/>
      <c r="N1319" s="108"/>
      <c r="O1319" s="189"/>
      <c r="Q1319" s="185"/>
    </row>
    <row r="1320" spans="1:17" x14ac:dyDescent="0.25">
      <c r="A1320" s="105"/>
      <c r="C1320" s="108"/>
      <c r="D1320" s="108"/>
      <c r="E1320" s="108"/>
      <c r="F1320" s="108"/>
      <c r="G1320" s="187"/>
      <c r="H1320" s="108"/>
      <c r="I1320" s="108"/>
      <c r="J1320" s="108"/>
      <c r="K1320" s="108"/>
      <c r="L1320" s="108"/>
      <c r="M1320" s="108"/>
      <c r="N1320" s="108"/>
      <c r="O1320" s="189"/>
      <c r="Q1320" s="185"/>
    </row>
    <row r="1321" spans="1:17" x14ac:dyDescent="0.25">
      <c r="A1321" s="105"/>
      <c r="C1321" s="108"/>
      <c r="D1321" s="108"/>
      <c r="E1321" s="108"/>
      <c r="F1321" s="108"/>
      <c r="G1321" s="187"/>
      <c r="H1321" s="108"/>
      <c r="I1321" s="108"/>
      <c r="J1321" s="108"/>
      <c r="K1321" s="108"/>
      <c r="L1321" s="108"/>
      <c r="M1321" s="108"/>
      <c r="N1321" s="108"/>
      <c r="O1321" s="189"/>
      <c r="Q1321" s="185"/>
    </row>
    <row r="1322" spans="1:17" x14ac:dyDescent="0.25">
      <c r="A1322" s="105"/>
      <c r="C1322" s="108"/>
      <c r="D1322" s="108"/>
      <c r="E1322" s="108"/>
      <c r="F1322" s="108"/>
      <c r="G1322" s="187"/>
      <c r="H1322" s="108"/>
      <c r="I1322" s="108"/>
      <c r="J1322" s="108"/>
      <c r="K1322" s="108"/>
      <c r="L1322" s="108"/>
      <c r="M1322" s="108"/>
      <c r="N1322" s="108"/>
      <c r="O1322" s="189"/>
      <c r="Q1322" s="185"/>
    </row>
    <row r="1323" spans="1:17" x14ac:dyDescent="0.25">
      <c r="A1323" s="105"/>
      <c r="C1323" s="108"/>
      <c r="D1323" s="108"/>
      <c r="E1323" s="108"/>
      <c r="F1323" s="108"/>
      <c r="G1323" s="187"/>
      <c r="H1323" s="108"/>
      <c r="I1323" s="108"/>
      <c r="J1323" s="108"/>
      <c r="K1323" s="108"/>
      <c r="L1323" s="108"/>
      <c r="M1323" s="108"/>
      <c r="N1323" s="108"/>
      <c r="O1323" s="189"/>
      <c r="Q1323" s="185"/>
    </row>
    <row r="1324" spans="1:17" x14ac:dyDescent="0.25">
      <c r="A1324" s="105"/>
      <c r="C1324" s="108"/>
      <c r="D1324" s="108"/>
      <c r="E1324" s="108"/>
      <c r="F1324" s="108"/>
      <c r="G1324" s="187"/>
      <c r="H1324" s="108"/>
      <c r="I1324" s="108"/>
      <c r="J1324" s="108"/>
      <c r="K1324" s="108"/>
      <c r="L1324" s="108"/>
      <c r="M1324" s="108"/>
      <c r="N1324" s="108"/>
      <c r="O1324" s="189"/>
      <c r="Q1324" s="185"/>
    </row>
    <row r="1325" spans="1:17" x14ac:dyDescent="0.25">
      <c r="A1325" s="105"/>
      <c r="C1325" s="108"/>
      <c r="D1325" s="108"/>
      <c r="E1325" s="108"/>
      <c r="F1325" s="108"/>
      <c r="G1325" s="187"/>
      <c r="H1325" s="108"/>
      <c r="I1325" s="108"/>
      <c r="J1325" s="108"/>
      <c r="K1325" s="108"/>
      <c r="L1325" s="108"/>
      <c r="M1325" s="108"/>
      <c r="N1325" s="108"/>
      <c r="O1325" s="189"/>
      <c r="Q1325" s="185"/>
    </row>
    <row r="1326" spans="1:17" x14ac:dyDescent="0.25">
      <c r="A1326" s="105"/>
      <c r="C1326" s="108"/>
      <c r="D1326" s="108"/>
      <c r="E1326" s="108"/>
      <c r="F1326" s="108"/>
      <c r="G1326" s="187"/>
      <c r="H1326" s="108"/>
      <c r="I1326" s="108"/>
      <c r="J1326" s="108"/>
      <c r="K1326" s="108"/>
      <c r="L1326" s="108"/>
      <c r="M1326" s="108"/>
      <c r="N1326" s="108"/>
      <c r="O1326" s="189"/>
      <c r="Q1326" s="185"/>
    </row>
    <row r="1327" spans="1:17" x14ac:dyDescent="0.25">
      <c r="A1327" s="105"/>
      <c r="C1327" s="108"/>
      <c r="D1327" s="108"/>
      <c r="E1327" s="108"/>
      <c r="F1327" s="108"/>
      <c r="G1327" s="187"/>
      <c r="H1327" s="108"/>
      <c r="I1327" s="108"/>
      <c r="J1327" s="108"/>
      <c r="K1327" s="108"/>
      <c r="L1327" s="108"/>
      <c r="M1327" s="108"/>
      <c r="N1327" s="108"/>
      <c r="O1327" s="189"/>
      <c r="Q1327" s="185"/>
    </row>
    <row r="1328" spans="1:17" x14ac:dyDescent="0.25">
      <c r="A1328" s="105"/>
      <c r="C1328" s="108"/>
      <c r="D1328" s="108"/>
      <c r="E1328" s="108"/>
      <c r="F1328" s="108"/>
      <c r="G1328" s="187"/>
      <c r="H1328" s="108"/>
      <c r="I1328" s="108"/>
      <c r="J1328" s="108"/>
      <c r="K1328" s="108"/>
      <c r="L1328" s="108"/>
      <c r="M1328" s="108"/>
      <c r="N1328" s="108"/>
      <c r="O1328" s="189"/>
      <c r="Q1328" s="185"/>
    </row>
    <row r="1329" spans="1:17" x14ac:dyDescent="0.25">
      <c r="A1329" s="105"/>
      <c r="C1329" s="108"/>
      <c r="D1329" s="108"/>
      <c r="E1329" s="108"/>
      <c r="F1329" s="108"/>
      <c r="G1329" s="187"/>
      <c r="H1329" s="108"/>
      <c r="I1329" s="108"/>
      <c r="J1329" s="108"/>
      <c r="K1329" s="108"/>
      <c r="L1329" s="108"/>
      <c r="M1329" s="108"/>
      <c r="N1329" s="108"/>
      <c r="O1329" s="189"/>
      <c r="Q1329" s="185"/>
    </row>
    <row r="1330" spans="1:17" x14ac:dyDescent="0.25">
      <c r="A1330" s="105"/>
      <c r="C1330" s="108"/>
      <c r="D1330" s="108"/>
      <c r="E1330" s="108"/>
      <c r="F1330" s="108"/>
      <c r="G1330" s="187"/>
      <c r="H1330" s="108"/>
      <c r="I1330" s="108"/>
      <c r="J1330" s="108"/>
      <c r="K1330" s="108"/>
      <c r="L1330" s="108"/>
      <c r="M1330" s="108"/>
      <c r="N1330" s="108"/>
      <c r="O1330" s="189"/>
      <c r="Q1330" s="185"/>
    </row>
    <row r="1331" spans="1:17" x14ac:dyDescent="0.25">
      <c r="A1331" s="105"/>
      <c r="C1331" s="108"/>
      <c r="D1331" s="108"/>
      <c r="E1331" s="108"/>
      <c r="F1331" s="108"/>
      <c r="G1331" s="187"/>
      <c r="H1331" s="108"/>
      <c r="I1331" s="108"/>
      <c r="J1331" s="108"/>
      <c r="K1331" s="108"/>
      <c r="L1331" s="108"/>
      <c r="M1331" s="108"/>
      <c r="N1331" s="108"/>
      <c r="O1331" s="189"/>
      <c r="Q1331" s="185"/>
    </row>
    <row r="1332" spans="1:17" x14ac:dyDescent="0.25">
      <c r="A1332" s="105"/>
      <c r="C1332" s="108"/>
      <c r="D1332" s="108"/>
      <c r="E1332" s="108"/>
      <c r="F1332" s="108"/>
      <c r="G1332" s="187"/>
      <c r="H1332" s="108"/>
      <c r="I1332" s="108"/>
      <c r="J1332" s="108"/>
      <c r="K1332" s="108"/>
      <c r="L1332" s="108"/>
      <c r="M1332" s="108"/>
      <c r="N1332" s="108"/>
      <c r="O1332" s="189"/>
      <c r="Q1332" s="185"/>
    </row>
    <row r="1333" spans="1:17" x14ac:dyDescent="0.25">
      <c r="A1333" s="105"/>
      <c r="C1333" s="108"/>
      <c r="D1333" s="108"/>
      <c r="E1333" s="108"/>
      <c r="F1333" s="108"/>
      <c r="G1333" s="187"/>
      <c r="H1333" s="108"/>
      <c r="I1333" s="108"/>
      <c r="J1333" s="108"/>
      <c r="K1333" s="108"/>
      <c r="L1333" s="108"/>
      <c r="M1333" s="108"/>
      <c r="N1333" s="108"/>
      <c r="O1333" s="189"/>
      <c r="Q1333" s="185"/>
    </row>
    <row r="1334" spans="1:17" x14ac:dyDescent="0.25">
      <c r="A1334" s="105"/>
      <c r="C1334" s="108"/>
      <c r="D1334" s="108"/>
      <c r="E1334" s="108"/>
      <c r="F1334" s="108"/>
      <c r="G1334" s="187"/>
      <c r="H1334" s="108"/>
      <c r="I1334" s="108"/>
      <c r="J1334" s="108"/>
      <c r="K1334" s="108"/>
      <c r="L1334" s="108"/>
      <c r="M1334" s="108"/>
      <c r="N1334" s="108"/>
      <c r="O1334" s="189"/>
      <c r="Q1334" s="185"/>
    </row>
    <row r="1335" spans="1:17" x14ac:dyDescent="0.25">
      <c r="A1335" s="105"/>
      <c r="C1335" s="108"/>
      <c r="D1335" s="108"/>
      <c r="E1335" s="108"/>
      <c r="F1335" s="108"/>
      <c r="G1335" s="187"/>
      <c r="H1335" s="108"/>
      <c r="I1335" s="108"/>
      <c r="J1335" s="108"/>
      <c r="K1335" s="108"/>
      <c r="L1335" s="108"/>
      <c r="M1335" s="108"/>
      <c r="N1335" s="108"/>
      <c r="O1335" s="189"/>
      <c r="Q1335" s="185"/>
    </row>
    <row r="1336" spans="1:17" x14ac:dyDescent="0.25">
      <c r="A1336" s="105"/>
      <c r="C1336" s="108"/>
      <c r="D1336" s="108"/>
      <c r="E1336" s="108"/>
      <c r="F1336" s="108"/>
      <c r="G1336" s="187"/>
      <c r="H1336" s="108"/>
      <c r="I1336" s="108"/>
      <c r="J1336" s="108"/>
      <c r="K1336" s="108"/>
      <c r="L1336" s="108"/>
      <c r="M1336" s="108"/>
      <c r="N1336" s="108"/>
      <c r="O1336" s="189"/>
      <c r="Q1336" s="185"/>
    </row>
    <row r="1337" spans="1:17" x14ac:dyDescent="0.25">
      <c r="A1337" s="105"/>
      <c r="C1337" s="108"/>
      <c r="D1337" s="108"/>
      <c r="E1337" s="108"/>
      <c r="F1337" s="108"/>
      <c r="G1337" s="187"/>
      <c r="H1337" s="108"/>
      <c r="I1337" s="108"/>
      <c r="J1337" s="108"/>
      <c r="K1337" s="108"/>
      <c r="L1337" s="108"/>
      <c r="M1337" s="108"/>
      <c r="N1337" s="108"/>
      <c r="O1337" s="189"/>
      <c r="Q1337" s="185"/>
    </row>
    <row r="1338" spans="1:17" x14ac:dyDescent="0.25">
      <c r="A1338" s="105"/>
      <c r="C1338" s="108"/>
      <c r="D1338" s="108"/>
      <c r="E1338" s="108"/>
      <c r="F1338" s="108"/>
      <c r="G1338" s="187"/>
      <c r="H1338" s="108"/>
      <c r="I1338" s="108"/>
      <c r="J1338" s="108"/>
      <c r="K1338" s="108"/>
      <c r="L1338" s="108"/>
      <c r="M1338" s="108"/>
      <c r="N1338" s="108"/>
      <c r="O1338" s="189"/>
      <c r="Q1338" s="185"/>
    </row>
    <row r="1339" spans="1:17" x14ac:dyDescent="0.25">
      <c r="A1339" s="105"/>
      <c r="C1339" s="108"/>
      <c r="D1339" s="108"/>
      <c r="E1339" s="108"/>
      <c r="F1339" s="108"/>
      <c r="G1339" s="187"/>
      <c r="H1339" s="108"/>
      <c r="I1339" s="108"/>
      <c r="J1339" s="108"/>
      <c r="K1339" s="108"/>
      <c r="L1339" s="108"/>
      <c r="M1339" s="108"/>
      <c r="N1339" s="108"/>
      <c r="O1339" s="189"/>
      <c r="Q1339" s="185"/>
    </row>
    <row r="1340" spans="1:17" x14ac:dyDescent="0.25">
      <c r="A1340" s="105"/>
      <c r="C1340" s="108"/>
      <c r="D1340" s="108"/>
      <c r="E1340" s="108"/>
      <c r="F1340" s="108"/>
      <c r="G1340" s="187"/>
      <c r="H1340" s="108"/>
      <c r="I1340" s="108"/>
      <c r="J1340" s="108"/>
      <c r="K1340" s="108"/>
      <c r="L1340" s="108"/>
      <c r="M1340" s="108"/>
      <c r="N1340" s="108"/>
      <c r="O1340" s="189"/>
      <c r="Q1340" s="185"/>
    </row>
    <row r="1341" spans="1:17" x14ac:dyDescent="0.25">
      <c r="A1341" s="105"/>
      <c r="C1341" s="108"/>
      <c r="D1341" s="108"/>
      <c r="E1341" s="108"/>
      <c r="F1341" s="108"/>
      <c r="G1341" s="187"/>
      <c r="H1341" s="108"/>
      <c r="I1341" s="108"/>
      <c r="J1341" s="108"/>
      <c r="K1341" s="108"/>
      <c r="L1341" s="108"/>
      <c r="M1341" s="108"/>
      <c r="N1341" s="108"/>
      <c r="O1341" s="189"/>
      <c r="Q1341" s="185"/>
    </row>
    <row r="1342" spans="1:17" x14ac:dyDescent="0.25">
      <c r="A1342" s="105"/>
      <c r="C1342" s="108"/>
      <c r="D1342" s="108"/>
      <c r="E1342" s="108"/>
      <c r="F1342" s="108"/>
      <c r="G1342" s="187"/>
      <c r="H1342" s="108"/>
      <c r="I1342" s="108"/>
      <c r="J1342" s="108"/>
      <c r="K1342" s="108"/>
      <c r="L1342" s="108"/>
      <c r="M1342" s="108"/>
      <c r="N1342" s="108"/>
      <c r="O1342" s="189"/>
      <c r="Q1342" s="185"/>
    </row>
    <row r="1343" spans="1:17" x14ac:dyDescent="0.25">
      <c r="A1343" s="105"/>
      <c r="C1343" s="108"/>
      <c r="D1343" s="108"/>
      <c r="E1343" s="108"/>
      <c r="F1343" s="108"/>
      <c r="G1343" s="187"/>
      <c r="H1343" s="108"/>
      <c r="I1343" s="108"/>
      <c r="J1343" s="108"/>
      <c r="K1343" s="108"/>
      <c r="L1343" s="108"/>
      <c r="M1343" s="108"/>
      <c r="N1343" s="108"/>
      <c r="O1343" s="189"/>
      <c r="Q1343" s="185"/>
    </row>
    <row r="1344" spans="1:17" x14ac:dyDescent="0.25">
      <c r="A1344" s="105"/>
      <c r="C1344" s="108"/>
      <c r="D1344" s="108"/>
      <c r="E1344" s="108"/>
      <c r="F1344" s="108"/>
      <c r="G1344" s="187"/>
      <c r="H1344" s="108"/>
      <c r="I1344" s="108"/>
      <c r="J1344" s="108"/>
      <c r="K1344" s="108"/>
      <c r="L1344" s="108"/>
      <c r="M1344" s="108"/>
      <c r="N1344" s="108"/>
      <c r="O1344" s="189"/>
      <c r="Q1344" s="185"/>
    </row>
    <row r="1345" spans="1:17" x14ac:dyDescent="0.25">
      <c r="A1345" s="105"/>
      <c r="C1345" s="108"/>
      <c r="D1345" s="108"/>
      <c r="E1345" s="108"/>
      <c r="F1345" s="108"/>
      <c r="G1345" s="187"/>
      <c r="H1345" s="108"/>
      <c r="I1345" s="108"/>
      <c r="J1345" s="108"/>
      <c r="K1345" s="108"/>
      <c r="L1345" s="108"/>
      <c r="M1345" s="108"/>
      <c r="N1345" s="108"/>
      <c r="O1345" s="189"/>
      <c r="Q1345" s="185"/>
    </row>
    <row r="1346" spans="1:17" x14ac:dyDescent="0.25">
      <c r="A1346" s="105"/>
      <c r="C1346" s="108"/>
      <c r="D1346" s="108"/>
      <c r="E1346" s="108"/>
      <c r="F1346" s="108"/>
      <c r="G1346" s="187"/>
      <c r="H1346" s="108"/>
      <c r="I1346" s="108"/>
      <c r="J1346" s="108"/>
      <c r="K1346" s="108"/>
      <c r="L1346" s="108"/>
      <c r="M1346" s="108"/>
      <c r="N1346" s="108"/>
      <c r="O1346" s="189"/>
      <c r="Q1346" s="185"/>
    </row>
    <row r="1347" spans="1:17" x14ac:dyDescent="0.25">
      <c r="A1347" s="105"/>
      <c r="C1347" s="108"/>
      <c r="D1347" s="108"/>
      <c r="E1347" s="108"/>
      <c r="F1347" s="108"/>
      <c r="G1347" s="187"/>
      <c r="H1347" s="108"/>
      <c r="I1347" s="108"/>
      <c r="J1347" s="108"/>
      <c r="K1347" s="108"/>
      <c r="L1347" s="108"/>
      <c r="M1347" s="108"/>
      <c r="N1347" s="108"/>
      <c r="O1347" s="189"/>
      <c r="Q1347" s="185"/>
    </row>
    <row r="1348" spans="1:17" x14ac:dyDescent="0.25">
      <c r="A1348" s="105"/>
      <c r="C1348" s="108"/>
      <c r="D1348" s="108"/>
      <c r="E1348" s="108"/>
      <c r="F1348" s="108"/>
      <c r="G1348" s="187"/>
      <c r="H1348" s="108"/>
      <c r="I1348" s="108"/>
      <c r="J1348" s="108"/>
      <c r="K1348" s="108"/>
      <c r="L1348" s="108"/>
      <c r="M1348" s="108"/>
      <c r="N1348" s="108"/>
      <c r="O1348" s="189"/>
      <c r="Q1348" s="185"/>
    </row>
    <row r="1349" spans="1:17" x14ac:dyDescent="0.25">
      <c r="A1349" s="105"/>
      <c r="C1349" s="108"/>
      <c r="D1349" s="108"/>
      <c r="E1349" s="108"/>
      <c r="F1349" s="108"/>
      <c r="G1349" s="187"/>
      <c r="H1349" s="108"/>
      <c r="I1349" s="108"/>
      <c r="J1349" s="108"/>
      <c r="K1349" s="108"/>
      <c r="L1349" s="108"/>
      <c r="M1349" s="108"/>
      <c r="N1349" s="108"/>
      <c r="O1349" s="189"/>
      <c r="Q1349" s="185"/>
    </row>
    <row r="1350" spans="1:17" x14ac:dyDescent="0.25">
      <c r="A1350" s="105"/>
      <c r="C1350" s="108"/>
      <c r="D1350" s="108"/>
      <c r="E1350" s="108"/>
      <c r="F1350" s="108"/>
      <c r="G1350" s="187"/>
      <c r="H1350" s="108"/>
      <c r="I1350" s="108"/>
      <c r="J1350" s="108"/>
      <c r="K1350" s="108"/>
      <c r="L1350" s="108"/>
      <c r="M1350" s="108"/>
      <c r="N1350" s="108"/>
      <c r="O1350" s="189"/>
      <c r="Q1350" s="185"/>
    </row>
    <row r="1351" spans="1:17" x14ac:dyDescent="0.25">
      <c r="A1351" s="105"/>
      <c r="C1351" s="108"/>
      <c r="D1351" s="108"/>
      <c r="E1351" s="108"/>
      <c r="F1351" s="108"/>
      <c r="G1351" s="187"/>
      <c r="H1351" s="108"/>
      <c r="I1351" s="108"/>
      <c r="J1351" s="108"/>
      <c r="K1351" s="108"/>
      <c r="L1351" s="108"/>
      <c r="M1351" s="108"/>
      <c r="N1351" s="108"/>
      <c r="O1351" s="189"/>
      <c r="Q1351" s="185"/>
    </row>
    <row r="1352" spans="1:17" x14ac:dyDescent="0.25">
      <c r="A1352" s="105"/>
      <c r="C1352" s="108"/>
      <c r="D1352" s="108"/>
      <c r="E1352" s="108"/>
      <c r="F1352" s="108"/>
      <c r="G1352" s="187"/>
      <c r="H1352" s="108"/>
      <c r="I1352" s="108"/>
      <c r="J1352" s="108"/>
      <c r="K1352" s="108"/>
      <c r="L1352" s="108"/>
      <c r="M1352" s="108"/>
      <c r="N1352" s="108"/>
      <c r="O1352" s="189"/>
      <c r="Q1352" s="185"/>
    </row>
    <row r="1353" spans="1:17" x14ac:dyDescent="0.25">
      <c r="A1353" s="105"/>
      <c r="C1353" s="108"/>
      <c r="D1353" s="108"/>
      <c r="E1353" s="108"/>
      <c r="F1353" s="108"/>
      <c r="G1353" s="187"/>
      <c r="H1353" s="108"/>
      <c r="I1353" s="108"/>
      <c r="J1353" s="108"/>
      <c r="K1353" s="108"/>
      <c r="L1353" s="108"/>
      <c r="M1353" s="108"/>
      <c r="N1353" s="108"/>
      <c r="O1353" s="189"/>
      <c r="Q1353" s="185"/>
    </row>
    <row r="1354" spans="1:17" x14ac:dyDescent="0.25">
      <c r="A1354" s="105"/>
      <c r="C1354" s="108"/>
      <c r="D1354" s="108"/>
      <c r="E1354" s="108"/>
      <c r="F1354" s="108"/>
      <c r="G1354" s="187"/>
      <c r="H1354" s="108"/>
      <c r="I1354" s="108"/>
      <c r="J1354" s="108"/>
      <c r="K1354" s="108"/>
      <c r="L1354" s="108"/>
      <c r="M1354" s="108"/>
      <c r="N1354" s="108"/>
      <c r="O1354" s="189"/>
      <c r="Q1354" s="185"/>
    </row>
    <row r="1355" spans="1:17" x14ac:dyDescent="0.25">
      <c r="A1355" s="105"/>
      <c r="C1355" s="108"/>
      <c r="D1355" s="108"/>
      <c r="E1355" s="108"/>
      <c r="F1355" s="108"/>
      <c r="G1355" s="187"/>
      <c r="H1355" s="108"/>
      <c r="I1355" s="108"/>
      <c r="J1355" s="108"/>
      <c r="K1355" s="108"/>
      <c r="L1355" s="108"/>
      <c r="M1355" s="108"/>
      <c r="N1355" s="108"/>
      <c r="O1355" s="189"/>
      <c r="Q1355" s="185"/>
    </row>
    <row r="1356" spans="1:17" x14ac:dyDescent="0.25">
      <c r="A1356" s="105"/>
      <c r="C1356" s="108"/>
      <c r="D1356" s="108"/>
      <c r="E1356" s="108"/>
      <c r="F1356" s="108"/>
      <c r="G1356" s="187"/>
      <c r="H1356" s="108"/>
      <c r="I1356" s="108"/>
      <c r="J1356" s="108"/>
      <c r="K1356" s="108"/>
      <c r="L1356" s="108"/>
      <c r="M1356" s="108"/>
      <c r="N1356" s="108"/>
      <c r="O1356" s="189"/>
      <c r="Q1356" s="185"/>
    </row>
    <row r="1357" spans="1:17" x14ac:dyDescent="0.25">
      <c r="A1357" s="105"/>
      <c r="C1357" s="108"/>
      <c r="D1357" s="108"/>
      <c r="E1357" s="108"/>
      <c r="F1357" s="108"/>
      <c r="G1357" s="187"/>
      <c r="H1357" s="108"/>
      <c r="I1357" s="108"/>
      <c r="J1357" s="108"/>
      <c r="K1357" s="108"/>
      <c r="L1357" s="108"/>
      <c r="M1357" s="108"/>
      <c r="N1357" s="108"/>
      <c r="O1357" s="189"/>
      <c r="Q1357" s="185"/>
    </row>
    <row r="1358" spans="1:17" x14ac:dyDescent="0.25">
      <c r="A1358" s="105"/>
      <c r="C1358" s="108"/>
      <c r="D1358" s="108"/>
      <c r="E1358" s="108"/>
      <c r="F1358" s="108"/>
      <c r="G1358" s="187"/>
      <c r="H1358" s="108"/>
      <c r="I1358" s="108"/>
      <c r="J1358" s="108"/>
      <c r="K1358" s="108"/>
      <c r="L1358" s="108"/>
      <c r="M1358" s="108"/>
      <c r="N1358" s="108"/>
      <c r="O1358" s="189"/>
      <c r="Q1358" s="185"/>
    </row>
    <row r="1359" spans="1:17" x14ac:dyDescent="0.25">
      <c r="A1359" s="105"/>
      <c r="C1359" s="108"/>
      <c r="D1359" s="108"/>
      <c r="E1359" s="108"/>
      <c r="F1359" s="108"/>
      <c r="G1359" s="187"/>
      <c r="H1359" s="108"/>
      <c r="I1359" s="108"/>
      <c r="J1359" s="108"/>
      <c r="K1359" s="108"/>
      <c r="L1359" s="108"/>
      <c r="M1359" s="108"/>
      <c r="N1359" s="108"/>
      <c r="O1359" s="189"/>
      <c r="Q1359" s="185"/>
    </row>
    <row r="1360" spans="1:17" x14ac:dyDescent="0.25">
      <c r="A1360" s="105"/>
      <c r="C1360" s="108"/>
      <c r="D1360" s="108"/>
      <c r="E1360" s="108"/>
      <c r="F1360" s="108"/>
      <c r="G1360" s="187"/>
      <c r="H1360" s="108"/>
      <c r="I1360" s="108"/>
      <c r="J1360" s="108"/>
      <c r="K1360" s="108"/>
      <c r="L1360" s="108"/>
      <c r="M1360" s="108"/>
      <c r="N1360" s="108"/>
      <c r="O1360" s="189"/>
      <c r="Q1360" s="185"/>
    </row>
    <row r="1361" spans="1:17" x14ac:dyDescent="0.25">
      <c r="A1361" s="105"/>
      <c r="C1361" s="108"/>
      <c r="D1361" s="108"/>
      <c r="E1361" s="108"/>
      <c r="F1361" s="108"/>
      <c r="G1361" s="187"/>
      <c r="H1361" s="108"/>
      <c r="I1361" s="108"/>
      <c r="J1361" s="108"/>
      <c r="K1361" s="108"/>
      <c r="L1361" s="108"/>
      <c r="M1361" s="108"/>
      <c r="N1361" s="108"/>
      <c r="O1361" s="189"/>
      <c r="Q1361" s="185"/>
    </row>
    <row r="1362" spans="1:17" x14ac:dyDescent="0.25">
      <c r="A1362" s="105"/>
      <c r="C1362" s="108"/>
      <c r="D1362" s="108"/>
      <c r="E1362" s="108"/>
      <c r="F1362" s="108"/>
      <c r="G1362" s="187"/>
      <c r="H1362" s="108"/>
      <c r="I1362" s="108"/>
      <c r="J1362" s="108"/>
      <c r="K1362" s="108"/>
      <c r="L1362" s="108"/>
      <c r="M1362" s="108"/>
      <c r="N1362" s="108"/>
      <c r="O1362" s="189"/>
      <c r="Q1362" s="185"/>
    </row>
    <row r="1363" spans="1:17" x14ac:dyDescent="0.25">
      <c r="A1363" s="105"/>
      <c r="C1363" s="108"/>
      <c r="D1363" s="108"/>
      <c r="E1363" s="108"/>
      <c r="F1363" s="108"/>
      <c r="G1363" s="187"/>
      <c r="H1363" s="108"/>
      <c r="I1363" s="108"/>
      <c r="J1363" s="108"/>
      <c r="K1363" s="108"/>
      <c r="L1363" s="108"/>
      <c r="M1363" s="108"/>
      <c r="N1363" s="108"/>
      <c r="O1363" s="189"/>
      <c r="Q1363" s="185"/>
    </row>
    <row r="1364" spans="1:17" x14ac:dyDescent="0.25">
      <c r="A1364" s="105"/>
      <c r="C1364" s="108"/>
      <c r="D1364" s="108"/>
      <c r="E1364" s="108"/>
      <c r="F1364" s="108"/>
      <c r="G1364" s="187"/>
      <c r="H1364" s="108"/>
      <c r="I1364" s="108"/>
      <c r="J1364" s="108"/>
      <c r="K1364" s="108"/>
      <c r="L1364" s="108"/>
      <c r="M1364" s="108"/>
      <c r="N1364" s="108"/>
      <c r="O1364" s="189"/>
      <c r="Q1364" s="185"/>
    </row>
    <row r="1365" spans="1:17" x14ac:dyDescent="0.25">
      <c r="A1365" s="105"/>
      <c r="C1365" s="108"/>
      <c r="D1365" s="108"/>
      <c r="E1365" s="108"/>
      <c r="F1365" s="108"/>
      <c r="G1365" s="187"/>
      <c r="H1365" s="108"/>
      <c r="I1365" s="108"/>
      <c r="J1365" s="108"/>
      <c r="K1365" s="108"/>
      <c r="L1365" s="108"/>
      <c r="M1365" s="108"/>
      <c r="N1365" s="108"/>
      <c r="O1365" s="189"/>
      <c r="Q1365" s="185"/>
    </row>
    <row r="1366" spans="1:17" x14ac:dyDescent="0.25">
      <c r="A1366" s="105"/>
      <c r="C1366" s="108"/>
      <c r="D1366" s="108"/>
      <c r="E1366" s="108"/>
      <c r="F1366" s="108"/>
      <c r="G1366" s="187"/>
      <c r="H1366" s="108"/>
      <c r="I1366" s="108"/>
      <c r="J1366" s="108"/>
      <c r="K1366" s="108"/>
      <c r="L1366" s="108"/>
      <c r="M1366" s="108"/>
      <c r="N1366" s="108"/>
      <c r="O1366" s="189"/>
      <c r="Q1366" s="185"/>
    </row>
    <row r="1367" spans="1:17" x14ac:dyDescent="0.25">
      <c r="A1367" s="105"/>
      <c r="C1367" s="108"/>
      <c r="D1367" s="108"/>
      <c r="E1367" s="108"/>
      <c r="F1367" s="108"/>
      <c r="G1367" s="187"/>
      <c r="H1367" s="108"/>
      <c r="I1367" s="108"/>
      <c r="J1367" s="108"/>
      <c r="K1367" s="108"/>
      <c r="L1367" s="108"/>
      <c r="M1367" s="108"/>
      <c r="N1367" s="108"/>
      <c r="O1367" s="189"/>
      <c r="Q1367" s="185"/>
    </row>
    <row r="1368" spans="1:17" x14ac:dyDescent="0.25">
      <c r="A1368" s="105"/>
      <c r="C1368" s="108"/>
      <c r="D1368" s="108"/>
      <c r="E1368" s="108"/>
      <c r="F1368" s="108"/>
      <c r="G1368" s="187"/>
      <c r="H1368" s="108"/>
      <c r="I1368" s="108"/>
      <c r="J1368" s="108"/>
      <c r="K1368" s="108"/>
      <c r="L1368" s="108"/>
      <c r="M1368" s="108"/>
      <c r="N1368" s="108"/>
      <c r="O1368" s="189"/>
      <c r="Q1368" s="185"/>
    </row>
    <row r="1369" spans="1:17" x14ac:dyDescent="0.25">
      <c r="A1369" s="105"/>
      <c r="C1369" s="108"/>
      <c r="D1369" s="108"/>
      <c r="E1369" s="108"/>
      <c r="F1369" s="108"/>
      <c r="G1369" s="187"/>
      <c r="H1369" s="108"/>
      <c r="I1369" s="108"/>
      <c r="J1369" s="108"/>
      <c r="K1369" s="108"/>
      <c r="L1369" s="108"/>
      <c r="M1369" s="108"/>
      <c r="N1369" s="108"/>
      <c r="O1369" s="189"/>
      <c r="Q1369" s="185"/>
    </row>
    <row r="1370" spans="1:17" x14ac:dyDescent="0.25">
      <c r="A1370" s="105"/>
      <c r="C1370" s="108"/>
      <c r="D1370" s="108"/>
      <c r="E1370" s="108"/>
      <c r="F1370" s="108"/>
      <c r="G1370" s="187"/>
      <c r="H1370" s="108"/>
      <c r="I1370" s="108"/>
      <c r="J1370" s="108"/>
      <c r="K1370" s="108"/>
      <c r="L1370" s="108"/>
      <c r="M1370" s="108"/>
      <c r="N1370" s="108"/>
      <c r="O1370" s="189"/>
      <c r="Q1370" s="185"/>
    </row>
    <row r="1371" spans="1:17" x14ac:dyDescent="0.25">
      <c r="A1371" s="105"/>
      <c r="C1371" s="108"/>
      <c r="D1371" s="108"/>
      <c r="E1371" s="108"/>
      <c r="F1371" s="108"/>
      <c r="G1371" s="187"/>
      <c r="H1371" s="108"/>
      <c r="I1371" s="108"/>
      <c r="J1371" s="108"/>
      <c r="K1371" s="108"/>
      <c r="L1371" s="108"/>
      <c r="M1371" s="108"/>
      <c r="N1371" s="108"/>
      <c r="O1371" s="189"/>
      <c r="Q1371" s="185"/>
    </row>
    <row r="1372" spans="1:17" x14ac:dyDescent="0.25">
      <c r="A1372" s="105"/>
      <c r="C1372" s="108"/>
      <c r="D1372" s="108"/>
      <c r="E1372" s="108"/>
      <c r="F1372" s="108"/>
      <c r="G1372" s="187"/>
      <c r="H1372" s="108"/>
      <c r="I1372" s="108"/>
      <c r="J1372" s="108"/>
      <c r="K1372" s="108"/>
      <c r="L1372" s="108"/>
      <c r="M1372" s="108"/>
      <c r="N1372" s="108"/>
      <c r="O1372" s="189"/>
      <c r="Q1372" s="185"/>
    </row>
    <row r="1373" spans="1:17" x14ac:dyDescent="0.25">
      <c r="A1373" s="105"/>
      <c r="C1373" s="108"/>
      <c r="D1373" s="108"/>
      <c r="E1373" s="108"/>
      <c r="F1373" s="108"/>
      <c r="G1373" s="187"/>
      <c r="H1373" s="108"/>
      <c r="I1373" s="108"/>
      <c r="J1373" s="108"/>
      <c r="K1373" s="108"/>
      <c r="L1373" s="108"/>
      <c r="M1373" s="108"/>
      <c r="N1373" s="108"/>
      <c r="O1373" s="189"/>
      <c r="Q1373" s="185"/>
    </row>
    <row r="1374" spans="1:17" x14ac:dyDescent="0.25">
      <c r="A1374" s="105"/>
      <c r="C1374" s="108"/>
      <c r="D1374" s="108"/>
      <c r="E1374" s="108"/>
      <c r="F1374" s="108"/>
      <c r="G1374" s="187"/>
      <c r="H1374" s="108"/>
      <c r="I1374" s="108"/>
      <c r="J1374" s="108"/>
      <c r="K1374" s="108"/>
      <c r="L1374" s="108"/>
      <c r="M1374" s="108"/>
      <c r="N1374" s="108"/>
      <c r="O1374" s="189"/>
      <c r="Q1374" s="185"/>
    </row>
    <row r="1375" spans="1:17" x14ac:dyDescent="0.25">
      <c r="A1375" s="105"/>
      <c r="C1375" s="108"/>
      <c r="D1375" s="108"/>
      <c r="E1375" s="108"/>
      <c r="F1375" s="108"/>
      <c r="G1375" s="187"/>
      <c r="H1375" s="108"/>
      <c r="I1375" s="108"/>
      <c r="J1375" s="108"/>
      <c r="K1375" s="108"/>
      <c r="L1375" s="108"/>
      <c r="M1375" s="108"/>
      <c r="N1375" s="108"/>
      <c r="O1375" s="189"/>
      <c r="Q1375" s="185"/>
    </row>
    <row r="1376" spans="1:17" x14ac:dyDescent="0.25">
      <c r="A1376" s="105"/>
      <c r="C1376" s="108"/>
      <c r="D1376" s="108"/>
      <c r="E1376" s="108"/>
      <c r="F1376" s="108"/>
      <c r="G1376" s="187"/>
      <c r="H1376" s="108"/>
      <c r="I1376" s="108"/>
      <c r="J1376" s="108"/>
      <c r="K1376" s="108"/>
      <c r="L1376" s="108"/>
      <c r="M1376" s="108"/>
      <c r="N1376" s="108"/>
      <c r="O1376" s="189"/>
      <c r="Q1376" s="185"/>
    </row>
    <row r="1377" spans="1:17" x14ac:dyDescent="0.25">
      <c r="A1377" s="105"/>
      <c r="C1377" s="108"/>
      <c r="D1377" s="108"/>
      <c r="E1377" s="108"/>
      <c r="F1377" s="108"/>
      <c r="G1377" s="187"/>
      <c r="H1377" s="108"/>
      <c r="I1377" s="108"/>
      <c r="J1377" s="108"/>
      <c r="K1377" s="108"/>
      <c r="L1377" s="108"/>
      <c r="M1377" s="108"/>
      <c r="N1377" s="108"/>
      <c r="O1377" s="189"/>
      <c r="Q1377" s="185"/>
    </row>
    <row r="1378" spans="1:17" x14ac:dyDescent="0.25">
      <c r="A1378" s="105"/>
      <c r="C1378" s="108"/>
      <c r="D1378" s="108"/>
      <c r="E1378" s="108"/>
      <c r="F1378" s="108"/>
      <c r="G1378" s="187"/>
      <c r="H1378" s="108"/>
      <c r="I1378" s="108"/>
      <c r="J1378" s="108"/>
      <c r="K1378" s="108"/>
      <c r="L1378" s="108"/>
      <c r="M1378" s="108"/>
      <c r="N1378" s="108"/>
      <c r="O1378" s="189"/>
      <c r="Q1378" s="185"/>
    </row>
    <row r="1379" spans="1:17" x14ac:dyDescent="0.25">
      <c r="A1379" s="105"/>
      <c r="C1379" s="108"/>
      <c r="D1379" s="108"/>
      <c r="E1379" s="108"/>
      <c r="F1379" s="108"/>
      <c r="G1379" s="187"/>
      <c r="H1379" s="108"/>
      <c r="I1379" s="108"/>
      <c r="J1379" s="108"/>
      <c r="K1379" s="108"/>
      <c r="L1379" s="108"/>
      <c r="M1379" s="108"/>
      <c r="N1379" s="108"/>
      <c r="O1379" s="189"/>
      <c r="Q1379" s="185"/>
    </row>
    <row r="1380" spans="1:17" x14ac:dyDescent="0.25">
      <c r="A1380" s="105"/>
      <c r="C1380" s="108"/>
      <c r="D1380" s="108"/>
      <c r="E1380" s="108"/>
      <c r="F1380" s="108"/>
      <c r="G1380" s="187"/>
      <c r="H1380" s="108"/>
      <c r="I1380" s="108"/>
      <c r="J1380" s="108"/>
      <c r="K1380" s="108"/>
      <c r="L1380" s="108"/>
      <c r="M1380" s="108"/>
      <c r="N1380" s="108"/>
      <c r="O1380" s="189"/>
      <c r="Q1380" s="185"/>
    </row>
    <row r="1381" spans="1:17" x14ac:dyDescent="0.25">
      <c r="A1381" s="105"/>
      <c r="C1381" s="108"/>
      <c r="D1381" s="108"/>
      <c r="E1381" s="108"/>
      <c r="F1381" s="108"/>
      <c r="G1381" s="187"/>
      <c r="H1381" s="108"/>
      <c r="I1381" s="108"/>
      <c r="J1381" s="108"/>
      <c r="K1381" s="108"/>
      <c r="L1381" s="108"/>
      <c r="M1381" s="108"/>
      <c r="N1381" s="108"/>
      <c r="O1381" s="189"/>
      <c r="Q1381" s="185"/>
    </row>
    <row r="1382" spans="1:17" x14ac:dyDescent="0.25">
      <c r="A1382" s="105"/>
      <c r="C1382" s="108"/>
      <c r="D1382" s="108"/>
      <c r="E1382" s="108"/>
      <c r="F1382" s="108"/>
      <c r="G1382" s="187"/>
      <c r="H1382" s="108"/>
      <c r="I1382" s="108"/>
      <c r="J1382" s="108"/>
      <c r="K1382" s="108"/>
      <c r="L1382" s="108"/>
      <c r="M1382" s="108"/>
      <c r="N1382" s="108"/>
      <c r="O1382" s="189"/>
      <c r="Q1382" s="185"/>
    </row>
    <row r="1383" spans="1:17" x14ac:dyDescent="0.25">
      <c r="A1383" s="105"/>
      <c r="C1383" s="108"/>
      <c r="D1383" s="108"/>
      <c r="E1383" s="108"/>
      <c r="F1383" s="108"/>
      <c r="G1383" s="187"/>
      <c r="H1383" s="108"/>
      <c r="I1383" s="108"/>
      <c r="J1383" s="108"/>
      <c r="K1383" s="108"/>
      <c r="L1383" s="108"/>
      <c r="M1383" s="108"/>
      <c r="N1383" s="108"/>
      <c r="O1383" s="189"/>
      <c r="Q1383" s="185"/>
    </row>
    <row r="1384" spans="1:17" x14ac:dyDescent="0.25">
      <c r="A1384" s="105"/>
      <c r="C1384" s="108"/>
      <c r="D1384" s="108"/>
      <c r="E1384" s="108"/>
      <c r="F1384" s="108"/>
      <c r="G1384" s="187"/>
      <c r="H1384" s="108"/>
      <c r="I1384" s="108"/>
      <c r="J1384" s="108"/>
      <c r="K1384" s="108"/>
      <c r="L1384" s="108"/>
      <c r="M1384" s="108"/>
      <c r="N1384" s="108"/>
      <c r="O1384" s="189"/>
      <c r="Q1384" s="185"/>
    </row>
    <row r="1385" spans="1:17" x14ac:dyDescent="0.25">
      <c r="A1385" s="105"/>
      <c r="C1385" s="108"/>
      <c r="D1385" s="108"/>
      <c r="E1385" s="108"/>
      <c r="F1385" s="108"/>
      <c r="G1385" s="187"/>
      <c r="H1385" s="108"/>
      <c r="I1385" s="108"/>
      <c r="J1385" s="108"/>
      <c r="K1385" s="108"/>
      <c r="L1385" s="108"/>
      <c r="M1385" s="108"/>
      <c r="N1385" s="108"/>
      <c r="O1385" s="189"/>
      <c r="Q1385" s="185"/>
    </row>
    <row r="1386" spans="1:17" x14ac:dyDescent="0.25">
      <c r="A1386" s="105"/>
      <c r="C1386" s="108"/>
      <c r="D1386" s="108"/>
      <c r="E1386" s="108"/>
      <c r="F1386" s="108"/>
      <c r="G1386" s="187"/>
      <c r="H1386" s="108"/>
      <c r="I1386" s="108"/>
      <c r="J1386" s="108"/>
      <c r="K1386" s="108"/>
      <c r="L1386" s="108"/>
      <c r="M1386" s="108"/>
      <c r="N1386" s="108"/>
      <c r="O1386" s="189"/>
      <c r="Q1386" s="185"/>
    </row>
    <row r="1387" spans="1:17" x14ac:dyDescent="0.25">
      <c r="A1387" s="105"/>
      <c r="C1387" s="108"/>
      <c r="D1387" s="108"/>
      <c r="E1387" s="108"/>
      <c r="F1387" s="108"/>
      <c r="G1387" s="187"/>
      <c r="H1387" s="108"/>
      <c r="I1387" s="108"/>
      <c r="J1387" s="108"/>
      <c r="K1387" s="108"/>
      <c r="L1387" s="108"/>
      <c r="M1387" s="108"/>
      <c r="N1387" s="108"/>
      <c r="O1387" s="189"/>
      <c r="Q1387" s="185"/>
    </row>
    <row r="1388" spans="1:17" x14ac:dyDescent="0.25">
      <c r="A1388" s="105"/>
      <c r="C1388" s="108"/>
      <c r="D1388" s="108"/>
      <c r="E1388" s="108"/>
      <c r="F1388" s="108"/>
      <c r="G1388" s="187"/>
      <c r="H1388" s="108"/>
      <c r="I1388" s="108"/>
      <c r="J1388" s="108"/>
      <c r="K1388" s="108"/>
      <c r="L1388" s="108"/>
      <c r="M1388" s="108"/>
      <c r="N1388" s="108"/>
      <c r="O1388" s="189"/>
      <c r="Q1388" s="185"/>
    </row>
    <row r="1389" spans="1:17" x14ac:dyDescent="0.25">
      <c r="A1389" s="105"/>
      <c r="C1389" s="108"/>
      <c r="D1389" s="108"/>
      <c r="E1389" s="108"/>
      <c r="F1389" s="108"/>
      <c r="G1389" s="187"/>
      <c r="H1389" s="108"/>
      <c r="I1389" s="108"/>
      <c r="J1389" s="108"/>
      <c r="K1389" s="108"/>
      <c r="L1389" s="108"/>
      <c r="M1389" s="108"/>
      <c r="N1389" s="108"/>
      <c r="O1389" s="189"/>
      <c r="Q1389" s="185"/>
    </row>
    <row r="1390" spans="1:17" x14ac:dyDescent="0.25">
      <c r="A1390" s="105"/>
      <c r="C1390" s="108"/>
      <c r="D1390" s="108"/>
      <c r="E1390" s="108"/>
      <c r="F1390" s="108"/>
      <c r="G1390" s="187"/>
      <c r="H1390" s="108"/>
      <c r="I1390" s="108"/>
      <c r="J1390" s="108"/>
      <c r="K1390" s="108"/>
      <c r="L1390" s="108"/>
      <c r="M1390" s="108"/>
      <c r="N1390" s="108"/>
      <c r="O1390" s="189"/>
      <c r="Q1390" s="185"/>
    </row>
    <row r="1391" spans="1:17" x14ac:dyDescent="0.25">
      <c r="A1391" s="105"/>
      <c r="C1391" s="108"/>
      <c r="D1391" s="108"/>
      <c r="E1391" s="108"/>
      <c r="F1391" s="108"/>
      <c r="G1391" s="187"/>
      <c r="H1391" s="108"/>
      <c r="I1391" s="108"/>
      <c r="J1391" s="108"/>
      <c r="K1391" s="108"/>
      <c r="L1391" s="108"/>
      <c r="M1391" s="108"/>
      <c r="N1391" s="108"/>
      <c r="O1391" s="189"/>
      <c r="Q1391" s="185"/>
    </row>
    <row r="1392" spans="1:17" x14ac:dyDescent="0.25">
      <c r="A1392" s="105"/>
      <c r="C1392" s="108"/>
      <c r="D1392" s="108"/>
      <c r="E1392" s="108"/>
      <c r="F1392" s="108"/>
      <c r="G1392" s="187"/>
      <c r="H1392" s="108"/>
      <c r="I1392" s="108"/>
      <c r="J1392" s="108"/>
      <c r="K1392" s="108"/>
      <c r="L1392" s="108"/>
      <c r="M1392" s="108"/>
      <c r="N1392" s="108"/>
      <c r="O1392" s="189"/>
      <c r="Q1392" s="185"/>
    </row>
    <row r="1393" spans="1:17" x14ac:dyDescent="0.25">
      <c r="A1393" s="105"/>
      <c r="C1393" s="108"/>
      <c r="D1393" s="108"/>
      <c r="E1393" s="108"/>
      <c r="F1393" s="108"/>
      <c r="G1393" s="187"/>
      <c r="H1393" s="108"/>
      <c r="I1393" s="108"/>
      <c r="J1393" s="108"/>
      <c r="K1393" s="108"/>
      <c r="L1393" s="108"/>
      <c r="M1393" s="108"/>
      <c r="N1393" s="108"/>
      <c r="O1393" s="189"/>
      <c r="Q1393" s="185"/>
    </row>
    <row r="1394" spans="1:17" x14ac:dyDescent="0.25">
      <c r="A1394" s="105"/>
      <c r="C1394" s="108"/>
      <c r="D1394" s="108"/>
      <c r="E1394" s="108"/>
      <c r="F1394" s="108"/>
      <c r="G1394" s="187"/>
      <c r="H1394" s="108"/>
      <c r="I1394" s="108"/>
      <c r="J1394" s="108"/>
      <c r="K1394" s="108"/>
      <c r="L1394" s="108"/>
      <c r="M1394" s="108"/>
      <c r="N1394" s="108"/>
      <c r="O1394" s="189"/>
      <c r="Q1394" s="185"/>
    </row>
    <row r="1395" spans="1:17" x14ac:dyDescent="0.25">
      <c r="A1395" s="105"/>
      <c r="C1395" s="108"/>
      <c r="D1395" s="108"/>
      <c r="E1395" s="108"/>
      <c r="F1395" s="108"/>
      <c r="G1395" s="187"/>
      <c r="H1395" s="108"/>
      <c r="I1395" s="108"/>
      <c r="J1395" s="108"/>
      <c r="K1395" s="108"/>
      <c r="L1395" s="108"/>
      <c r="M1395" s="108"/>
      <c r="N1395" s="108"/>
      <c r="O1395" s="189"/>
      <c r="Q1395" s="185"/>
    </row>
    <row r="1396" spans="1:17" x14ac:dyDescent="0.25">
      <c r="A1396" s="105"/>
      <c r="C1396" s="108"/>
      <c r="D1396" s="108"/>
      <c r="E1396" s="108"/>
      <c r="F1396" s="108"/>
      <c r="G1396" s="187"/>
      <c r="H1396" s="108"/>
      <c r="I1396" s="108"/>
      <c r="J1396" s="108"/>
      <c r="K1396" s="108"/>
      <c r="L1396" s="108"/>
      <c r="M1396" s="108"/>
      <c r="N1396" s="108"/>
      <c r="O1396" s="189"/>
      <c r="Q1396" s="185"/>
    </row>
    <row r="1397" spans="1:17" x14ac:dyDescent="0.25">
      <c r="A1397" s="105"/>
      <c r="C1397" s="108"/>
      <c r="D1397" s="108"/>
      <c r="E1397" s="108"/>
      <c r="F1397" s="108"/>
      <c r="G1397" s="187"/>
      <c r="H1397" s="108"/>
      <c r="I1397" s="108"/>
      <c r="J1397" s="108"/>
      <c r="K1397" s="108"/>
      <c r="L1397" s="108"/>
      <c r="M1397" s="108"/>
      <c r="N1397" s="108"/>
      <c r="O1397" s="189"/>
      <c r="Q1397" s="185"/>
    </row>
    <row r="1398" spans="1:17" x14ac:dyDescent="0.25">
      <c r="A1398" s="105"/>
      <c r="C1398" s="108"/>
      <c r="D1398" s="108"/>
      <c r="E1398" s="108"/>
      <c r="F1398" s="108"/>
      <c r="G1398" s="187"/>
      <c r="H1398" s="108"/>
      <c r="I1398" s="108"/>
      <c r="J1398" s="108"/>
      <c r="K1398" s="108"/>
      <c r="L1398" s="108"/>
      <c r="M1398" s="108"/>
      <c r="N1398" s="108"/>
      <c r="O1398" s="189"/>
      <c r="Q1398" s="185"/>
    </row>
    <row r="1399" spans="1:17" x14ac:dyDescent="0.25">
      <c r="A1399" s="105"/>
      <c r="C1399" s="108"/>
      <c r="D1399" s="108"/>
      <c r="E1399" s="108"/>
      <c r="F1399" s="108"/>
      <c r="G1399" s="187"/>
      <c r="H1399" s="108"/>
      <c r="I1399" s="108"/>
      <c r="J1399" s="108"/>
      <c r="K1399" s="108"/>
      <c r="L1399" s="108"/>
      <c r="M1399" s="108"/>
      <c r="N1399" s="108"/>
      <c r="O1399" s="189"/>
      <c r="Q1399" s="185"/>
    </row>
    <row r="1400" spans="1:17" x14ac:dyDescent="0.25">
      <c r="A1400" s="105"/>
      <c r="C1400" s="108"/>
      <c r="D1400" s="108"/>
      <c r="E1400" s="108"/>
      <c r="F1400" s="108"/>
      <c r="G1400" s="187"/>
      <c r="H1400" s="108"/>
      <c r="I1400" s="108"/>
      <c r="J1400" s="108"/>
      <c r="K1400" s="108"/>
      <c r="L1400" s="108"/>
      <c r="M1400" s="108"/>
      <c r="N1400" s="108"/>
      <c r="O1400" s="189"/>
      <c r="Q1400" s="185"/>
    </row>
    <row r="1401" spans="1:17" x14ac:dyDescent="0.25">
      <c r="A1401" s="105"/>
      <c r="C1401" s="108"/>
      <c r="D1401" s="108"/>
      <c r="E1401" s="108"/>
      <c r="F1401" s="108"/>
      <c r="G1401" s="187"/>
      <c r="H1401" s="108"/>
      <c r="I1401" s="108"/>
      <c r="J1401" s="108"/>
      <c r="K1401" s="108"/>
      <c r="L1401" s="108"/>
      <c r="M1401" s="108"/>
      <c r="N1401" s="108"/>
      <c r="O1401" s="189"/>
      <c r="Q1401" s="185"/>
    </row>
    <row r="1402" spans="1:17" x14ac:dyDescent="0.25">
      <c r="A1402" s="105"/>
      <c r="C1402" s="108"/>
      <c r="D1402" s="108"/>
      <c r="E1402" s="108"/>
      <c r="F1402" s="108"/>
      <c r="G1402" s="187"/>
      <c r="H1402" s="108"/>
      <c r="I1402" s="108"/>
      <c r="J1402" s="108"/>
      <c r="K1402" s="108"/>
      <c r="L1402" s="108"/>
      <c r="M1402" s="108"/>
      <c r="N1402" s="108"/>
      <c r="O1402" s="189"/>
      <c r="Q1402" s="185"/>
    </row>
    <row r="1403" spans="1:17" x14ac:dyDescent="0.25">
      <c r="A1403" s="105"/>
      <c r="C1403" s="108"/>
      <c r="D1403" s="108"/>
      <c r="E1403" s="108"/>
      <c r="F1403" s="108"/>
      <c r="G1403" s="187"/>
      <c r="H1403" s="108"/>
      <c r="I1403" s="108"/>
      <c r="J1403" s="108"/>
      <c r="K1403" s="108"/>
      <c r="L1403" s="108"/>
      <c r="M1403" s="108"/>
      <c r="N1403" s="108"/>
      <c r="O1403" s="189"/>
      <c r="Q1403" s="185"/>
    </row>
    <row r="1404" spans="1:17" x14ac:dyDescent="0.25">
      <c r="A1404" s="105"/>
      <c r="C1404" s="108"/>
      <c r="D1404" s="108"/>
      <c r="E1404" s="108"/>
      <c r="F1404" s="108"/>
      <c r="G1404" s="187"/>
      <c r="H1404" s="108"/>
      <c r="I1404" s="108"/>
      <c r="J1404" s="108"/>
      <c r="K1404" s="108"/>
      <c r="L1404" s="108"/>
      <c r="M1404" s="108"/>
      <c r="N1404" s="108"/>
      <c r="O1404" s="189"/>
      <c r="Q1404" s="185"/>
    </row>
    <row r="1405" spans="1:17" x14ac:dyDescent="0.25">
      <c r="A1405" s="105"/>
      <c r="C1405" s="108"/>
      <c r="D1405" s="108"/>
      <c r="E1405" s="108"/>
      <c r="F1405" s="108"/>
      <c r="G1405" s="187"/>
      <c r="H1405" s="108"/>
      <c r="I1405" s="108"/>
      <c r="J1405" s="108"/>
      <c r="K1405" s="108"/>
      <c r="L1405" s="108"/>
      <c r="M1405" s="108"/>
      <c r="N1405" s="108"/>
      <c r="O1405" s="189"/>
      <c r="Q1405" s="185"/>
    </row>
    <row r="1406" spans="1:17" x14ac:dyDescent="0.25">
      <c r="A1406" s="105"/>
      <c r="C1406" s="108"/>
      <c r="D1406" s="108"/>
      <c r="E1406" s="108"/>
      <c r="F1406" s="108"/>
      <c r="G1406" s="187"/>
      <c r="H1406" s="108"/>
      <c r="I1406" s="108"/>
      <c r="J1406" s="108"/>
      <c r="K1406" s="108"/>
      <c r="L1406" s="108"/>
      <c r="M1406" s="108"/>
      <c r="N1406" s="108"/>
      <c r="O1406" s="189"/>
      <c r="Q1406" s="185"/>
    </row>
    <row r="1407" spans="1:17" x14ac:dyDescent="0.25">
      <c r="A1407" s="105"/>
      <c r="C1407" s="108"/>
      <c r="D1407" s="108"/>
      <c r="E1407" s="108"/>
      <c r="F1407" s="108"/>
      <c r="G1407" s="187"/>
      <c r="H1407" s="108"/>
      <c r="I1407" s="108"/>
      <c r="J1407" s="108"/>
      <c r="K1407" s="108"/>
      <c r="L1407" s="108"/>
      <c r="M1407" s="108"/>
      <c r="N1407" s="108"/>
      <c r="O1407" s="189"/>
      <c r="Q1407" s="185"/>
    </row>
    <row r="1408" spans="1:17" x14ac:dyDescent="0.25">
      <c r="A1408" s="105"/>
      <c r="C1408" s="108"/>
      <c r="D1408" s="108"/>
      <c r="E1408" s="108"/>
      <c r="F1408" s="108"/>
      <c r="G1408" s="187"/>
      <c r="H1408" s="108"/>
      <c r="I1408" s="108"/>
      <c r="J1408" s="108"/>
      <c r="K1408" s="108"/>
      <c r="L1408" s="108"/>
      <c r="M1408" s="108"/>
      <c r="N1408" s="108"/>
      <c r="O1408" s="189"/>
      <c r="Q1408" s="185"/>
    </row>
    <row r="1409" spans="1:17" x14ac:dyDescent="0.25">
      <c r="A1409" s="105"/>
      <c r="C1409" s="108"/>
      <c r="D1409" s="108"/>
      <c r="E1409" s="108"/>
      <c r="F1409" s="108"/>
      <c r="G1409" s="187"/>
      <c r="H1409" s="108"/>
      <c r="I1409" s="108"/>
      <c r="J1409" s="108"/>
      <c r="K1409" s="108"/>
      <c r="L1409" s="108"/>
      <c r="M1409" s="108"/>
      <c r="N1409" s="108"/>
      <c r="O1409" s="189"/>
      <c r="Q1409" s="185"/>
    </row>
    <row r="1410" spans="1:17" x14ac:dyDescent="0.25">
      <c r="A1410" s="105"/>
      <c r="C1410" s="108"/>
      <c r="D1410" s="108"/>
      <c r="E1410" s="108"/>
      <c r="F1410" s="108"/>
      <c r="G1410" s="187"/>
      <c r="H1410" s="108"/>
      <c r="I1410" s="108"/>
      <c r="J1410" s="108"/>
      <c r="K1410" s="108"/>
      <c r="L1410" s="108"/>
      <c r="M1410" s="108"/>
      <c r="N1410" s="108"/>
      <c r="O1410" s="189"/>
      <c r="Q1410" s="185"/>
    </row>
    <row r="1411" spans="1:17" x14ac:dyDescent="0.25">
      <c r="A1411" s="105"/>
      <c r="C1411" s="108"/>
      <c r="D1411" s="108"/>
      <c r="E1411" s="108"/>
      <c r="F1411" s="108"/>
      <c r="G1411" s="187"/>
      <c r="H1411" s="108"/>
      <c r="I1411" s="108"/>
      <c r="J1411" s="108"/>
      <c r="K1411" s="108"/>
      <c r="L1411" s="108"/>
      <c r="M1411" s="108"/>
      <c r="N1411" s="108"/>
      <c r="O1411" s="189"/>
      <c r="Q1411" s="185"/>
    </row>
    <row r="1412" spans="1:17" x14ac:dyDescent="0.25">
      <c r="A1412" s="105"/>
      <c r="C1412" s="108"/>
      <c r="D1412" s="108"/>
      <c r="E1412" s="108"/>
      <c r="F1412" s="108"/>
      <c r="G1412" s="187"/>
      <c r="H1412" s="108"/>
      <c r="I1412" s="108"/>
      <c r="J1412" s="108"/>
      <c r="K1412" s="108"/>
      <c r="L1412" s="108"/>
      <c r="M1412" s="108"/>
      <c r="N1412" s="108"/>
      <c r="O1412" s="189"/>
      <c r="Q1412" s="185"/>
    </row>
    <row r="1413" spans="1:17" x14ac:dyDescent="0.25">
      <c r="A1413" s="105"/>
      <c r="C1413" s="108"/>
      <c r="D1413" s="108"/>
      <c r="E1413" s="108"/>
      <c r="F1413" s="108"/>
      <c r="G1413" s="187"/>
      <c r="H1413" s="108"/>
      <c r="I1413" s="108"/>
      <c r="J1413" s="108"/>
      <c r="K1413" s="108"/>
      <c r="L1413" s="108"/>
      <c r="M1413" s="108"/>
      <c r="N1413" s="108"/>
      <c r="O1413" s="189"/>
      <c r="Q1413" s="185"/>
    </row>
    <row r="1414" spans="1:17" x14ac:dyDescent="0.25">
      <c r="A1414" s="105"/>
      <c r="C1414" s="108"/>
      <c r="D1414" s="108"/>
      <c r="E1414" s="108"/>
      <c r="F1414" s="108"/>
      <c r="G1414" s="187"/>
      <c r="H1414" s="108"/>
      <c r="I1414" s="108"/>
      <c r="J1414" s="108"/>
      <c r="K1414" s="108"/>
      <c r="L1414" s="108"/>
      <c r="M1414" s="108"/>
      <c r="N1414" s="108"/>
      <c r="O1414" s="189"/>
      <c r="Q1414" s="185"/>
    </row>
    <row r="1415" spans="1:17" x14ac:dyDescent="0.25">
      <c r="A1415" s="105"/>
      <c r="C1415" s="108"/>
      <c r="D1415" s="108"/>
      <c r="E1415" s="108"/>
      <c r="F1415" s="108"/>
      <c r="G1415" s="187"/>
      <c r="H1415" s="108"/>
      <c r="I1415" s="108"/>
      <c r="J1415" s="108"/>
      <c r="K1415" s="108"/>
      <c r="L1415" s="108"/>
      <c r="M1415" s="108"/>
      <c r="N1415" s="108"/>
      <c r="O1415" s="189"/>
      <c r="Q1415" s="185"/>
    </row>
    <row r="1416" spans="1:17" x14ac:dyDescent="0.25">
      <c r="A1416" s="105"/>
      <c r="C1416" s="108"/>
      <c r="D1416" s="108"/>
      <c r="E1416" s="108"/>
      <c r="F1416" s="108"/>
      <c r="G1416" s="187"/>
      <c r="H1416" s="108"/>
      <c r="I1416" s="108"/>
      <c r="J1416" s="108"/>
      <c r="K1416" s="108"/>
      <c r="L1416" s="108"/>
      <c r="M1416" s="108"/>
      <c r="N1416" s="108"/>
      <c r="O1416" s="189"/>
      <c r="Q1416" s="185"/>
    </row>
    <row r="1417" spans="1:17" x14ac:dyDescent="0.25">
      <c r="A1417" s="105"/>
      <c r="C1417" s="108"/>
      <c r="D1417" s="108"/>
      <c r="E1417" s="108"/>
      <c r="F1417" s="108"/>
      <c r="G1417" s="187"/>
      <c r="H1417" s="108"/>
      <c r="I1417" s="108"/>
      <c r="J1417" s="108"/>
      <c r="K1417" s="108"/>
      <c r="L1417" s="108"/>
      <c r="M1417" s="108"/>
      <c r="N1417" s="108"/>
      <c r="O1417" s="189"/>
      <c r="Q1417" s="185"/>
    </row>
    <row r="1418" spans="1:17" x14ac:dyDescent="0.25">
      <c r="A1418" s="105"/>
      <c r="C1418" s="108"/>
      <c r="D1418" s="108"/>
      <c r="E1418" s="108"/>
      <c r="F1418" s="108"/>
      <c r="G1418" s="187"/>
      <c r="H1418" s="108"/>
      <c r="I1418" s="108"/>
      <c r="J1418" s="108"/>
      <c r="K1418" s="108"/>
      <c r="L1418" s="108"/>
      <c r="M1418" s="108"/>
      <c r="N1418" s="108"/>
      <c r="O1418" s="189"/>
      <c r="Q1418" s="185"/>
    </row>
    <row r="1419" spans="1:17" x14ac:dyDescent="0.25">
      <c r="A1419" s="105"/>
      <c r="C1419" s="108"/>
      <c r="D1419" s="108"/>
      <c r="E1419" s="108"/>
      <c r="F1419" s="108"/>
      <c r="G1419" s="187"/>
      <c r="H1419" s="108"/>
      <c r="I1419" s="108"/>
      <c r="J1419" s="108"/>
      <c r="K1419" s="108"/>
      <c r="L1419" s="108"/>
      <c r="M1419" s="108"/>
      <c r="N1419" s="108"/>
      <c r="O1419" s="189"/>
      <c r="Q1419" s="185"/>
    </row>
    <row r="1420" spans="1:17" x14ac:dyDescent="0.25">
      <c r="A1420" s="105"/>
      <c r="C1420" s="108"/>
      <c r="D1420" s="108"/>
      <c r="E1420" s="108"/>
      <c r="F1420" s="108"/>
      <c r="G1420" s="187"/>
      <c r="H1420" s="108"/>
      <c r="I1420" s="108"/>
      <c r="J1420" s="108"/>
      <c r="K1420" s="108"/>
      <c r="L1420" s="108"/>
      <c r="M1420" s="108"/>
      <c r="N1420" s="108"/>
      <c r="O1420" s="189"/>
      <c r="Q1420" s="185"/>
    </row>
    <row r="1421" spans="1:17" x14ac:dyDescent="0.25">
      <c r="A1421" s="105"/>
      <c r="C1421" s="108"/>
      <c r="D1421" s="108"/>
      <c r="E1421" s="108"/>
      <c r="F1421" s="108"/>
      <c r="G1421" s="187"/>
      <c r="H1421" s="108"/>
      <c r="I1421" s="108"/>
      <c r="J1421" s="108"/>
      <c r="K1421" s="108"/>
      <c r="L1421" s="108"/>
      <c r="M1421" s="108"/>
      <c r="N1421" s="108"/>
      <c r="O1421" s="189"/>
      <c r="Q1421" s="185"/>
    </row>
    <row r="1422" spans="1:17" x14ac:dyDescent="0.25">
      <c r="A1422" s="105"/>
      <c r="C1422" s="108"/>
      <c r="D1422" s="108"/>
      <c r="E1422" s="108"/>
      <c r="F1422" s="108"/>
      <c r="G1422" s="187"/>
      <c r="H1422" s="108"/>
      <c r="I1422" s="108"/>
      <c r="J1422" s="108"/>
      <c r="K1422" s="108"/>
      <c r="L1422" s="108"/>
      <c r="M1422" s="108"/>
      <c r="N1422" s="108"/>
      <c r="O1422" s="189"/>
      <c r="Q1422" s="185"/>
    </row>
    <row r="1423" spans="1:17" x14ac:dyDescent="0.25">
      <c r="A1423" s="105"/>
      <c r="C1423" s="108"/>
      <c r="D1423" s="108"/>
      <c r="E1423" s="108"/>
      <c r="F1423" s="108"/>
      <c r="G1423" s="187"/>
      <c r="H1423" s="108"/>
      <c r="I1423" s="108"/>
      <c r="J1423" s="108"/>
      <c r="K1423" s="108"/>
      <c r="L1423" s="108"/>
      <c r="M1423" s="108"/>
      <c r="N1423" s="108"/>
      <c r="O1423" s="189"/>
      <c r="Q1423" s="185"/>
    </row>
    <row r="1424" spans="1:17" x14ac:dyDescent="0.25">
      <c r="A1424" s="105"/>
      <c r="C1424" s="108"/>
      <c r="D1424" s="108"/>
      <c r="E1424" s="108"/>
      <c r="F1424" s="108"/>
      <c r="G1424" s="187"/>
      <c r="H1424" s="108"/>
      <c r="I1424" s="108"/>
      <c r="J1424" s="108"/>
      <c r="K1424" s="108"/>
      <c r="L1424" s="108"/>
      <c r="M1424" s="108"/>
      <c r="N1424" s="108"/>
      <c r="O1424" s="189"/>
      <c r="Q1424" s="185"/>
    </row>
    <row r="1425" spans="1:17" x14ac:dyDescent="0.25">
      <c r="A1425" s="105"/>
      <c r="C1425" s="108"/>
      <c r="D1425" s="108"/>
      <c r="E1425" s="108"/>
      <c r="F1425" s="108"/>
      <c r="G1425" s="187"/>
      <c r="H1425" s="108"/>
      <c r="I1425" s="108"/>
      <c r="J1425" s="108"/>
      <c r="K1425" s="108"/>
      <c r="L1425" s="108"/>
      <c r="M1425" s="108"/>
      <c r="N1425" s="108"/>
      <c r="O1425" s="189"/>
      <c r="Q1425" s="185"/>
    </row>
    <row r="1426" spans="1:17" x14ac:dyDescent="0.25">
      <c r="A1426" s="105"/>
      <c r="C1426" s="108"/>
      <c r="D1426" s="108"/>
      <c r="E1426" s="108"/>
      <c r="F1426" s="108"/>
      <c r="G1426" s="187"/>
      <c r="H1426" s="108"/>
      <c r="I1426" s="108"/>
      <c r="J1426" s="108"/>
      <c r="K1426" s="108"/>
      <c r="L1426" s="108"/>
      <c r="M1426" s="108"/>
      <c r="N1426" s="108"/>
      <c r="O1426" s="189"/>
      <c r="Q1426" s="185"/>
    </row>
    <row r="1427" spans="1:17" x14ac:dyDescent="0.25">
      <c r="A1427" s="105"/>
      <c r="C1427" s="108"/>
      <c r="D1427" s="108"/>
      <c r="E1427" s="108"/>
      <c r="F1427" s="108"/>
      <c r="G1427" s="187"/>
      <c r="H1427" s="108"/>
      <c r="I1427" s="108"/>
      <c r="J1427" s="108"/>
      <c r="K1427" s="108"/>
      <c r="L1427" s="108"/>
      <c r="M1427" s="108"/>
      <c r="N1427" s="108"/>
      <c r="O1427" s="189"/>
      <c r="Q1427" s="185"/>
    </row>
    <row r="1428" spans="1:17" x14ac:dyDescent="0.25">
      <c r="A1428" s="105"/>
      <c r="C1428" s="108"/>
      <c r="D1428" s="108"/>
      <c r="E1428" s="108"/>
      <c r="F1428" s="108"/>
      <c r="G1428" s="187"/>
      <c r="H1428" s="108"/>
      <c r="I1428" s="108"/>
      <c r="J1428" s="108"/>
      <c r="K1428" s="108"/>
      <c r="L1428" s="108"/>
      <c r="M1428" s="108"/>
      <c r="N1428" s="108"/>
      <c r="O1428" s="189"/>
      <c r="Q1428" s="185"/>
    </row>
    <row r="1429" spans="1:17" x14ac:dyDescent="0.25">
      <c r="A1429" s="105"/>
      <c r="C1429" s="108"/>
      <c r="D1429" s="108"/>
      <c r="E1429" s="108"/>
      <c r="F1429" s="108"/>
      <c r="G1429" s="187"/>
      <c r="H1429" s="108"/>
      <c r="I1429" s="108"/>
      <c r="J1429" s="108"/>
      <c r="K1429" s="108"/>
      <c r="L1429" s="108"/>
      <c r="M1429" s="108"/>
      <c r="N1429" s="108"/>
      <c r="O1429" s="189"/>
      <c r="Q1429" s="185"/>
    </row>
    <row r="1430" spans="1:17" x14ac:dyDescent="0.25">
      <c r="A1430" s="105"/>
      <c r="C1430" s="108"/>
      <c r="D1430" s="108"/>
      <c r="E1430" s="108"/>
      <c r="F1430" s="108"/>
      <c r="G1430" s="187"/>
      <c r="H1430" s="108"/>
      <c r="I1430" s="108"/>
      <c r="J1430" s="108"/>
      <c r="K1430" s="108"/>
      <c r="L1430" s="108"/>
      <c r="M1430" s="108"/>
      <c r="N1430" s="108"/>
      <c r="O1430" s="189"/>
      <c r="Q1430" s="185"/>
    </row>
    <row r="1431" spans="1:17" x14ac:dyDescent="0.25">
      <c r="A1431" s="105"/>
      <c r="C1431" s="108"/>
      <c r="D1431" s="108"/>
      <c r="E1431" s="108"/>
      <c r="F1431" s="108"/>
      <c r="G1431" s="187"/>
      <c r="H1431" s="108"/>
      <c r="I1431" s="108"/>
      <c r="J1431" s="108"/>
      <c r="K1431" s="108"/>
      <c r="L1431" s="108"/>
      <c r="M1431" s="108"/>
      <c r="N1431" s="108"/>
      <c r="O1431" s="189"/>
      <c r="Q1431" s="185"/>
    </row>
    <row r="1432" spans="1:17" x14ac:dyDescent="0.25">
      <c r="A1432" s="105"/>
      <c r="C1432" s="108"/>
      <c r="D1432" s="108"/>
      <c r="E1432" s="108"/>
      <c r="F1432" s="108"/>
      <c r="G1432" s="187"/>
      <c r="H1432" s="108"/>
      <c r="I1432" s="108"/>
      <c r="J1432" s="108"/>
      <c r="K1432" s="108"/>
      <c r="L1432" s="108"/>
      <c r="M1432" s="108"/>
      <c r="N1432" s="108"/>
      <c r="O1432" s="189"/>
      <c r="Q1432" s="185"/>
    </row>
    <row r="1433" spans="1:17" x14ac:dyDescent="0.25">
      <c r="A1433" s="105"/>
      <c r="C1433" s="108"/>
      <c r="D1433" s="108"/>
      <c r="E1433" s="108"/>
      <c r="F1433" s="108"/>
      <c r="G1433" s="187"/>
      <c r="H1433" s="108"/>
      <c r="I1433" s="108"/>
      <c r="J1433" s="108"/>
      <c r="K1433" s="108"/>
      <c r="L1433" s="108"/>
      <c r="M1433" s="108"/>
      <c r="N1433" s="108"/>
      <c r="O1433" s="189"/>
      <c r="Q1433" s="185"/>
    </row>
    <row r="1434" spans="1:17" x14ac:dyDescent="0.25">
      <c r="A1434" s="105"/>
      <c r="C1434" s="108"/>
      <c r="D1434" s="108"/>
      <c r="E1434" s="108"/>
      <c r="F1434" s="108"/>
      <c r="G1434" s="187"/>
      <c r="H1434" s="108"/>
      <c r="I1434" s="108"/>
      <c r="J1434" s="108"/>
      <c r="K1434" s="108"/>
      <c r="L1434" s="108"/>
      <c r="M1434" s="108"/>
      <c r="N1434" s="108"/>
      <c r="O1434" s="189"/>
      <c r="Q1434" s="185"/>
    </row>
    <row r="1435" spans="1:17" x14ac:dyDescent="0.25">
      <c r="A1435" s="105"/>
      <c r="C1435" s="108"/>
      <c r="D1435" s="108"/>
      <c r="E1435" s="108"/>
      <c r="F1435" s="108"/>
      <c r="G1435" s="187"/>
      <c r="H1435" s="108"/>
      <c r="I1435" s="108"/>
      <c r="J1435" s="108"/>
      <c r="K1435" s="108"/>
      <c r="L1435" s="108"/>
      <c r="M1435" s="108"/>
      <c r="N1435" s="108"/>
      <c r="O1435" s="189"/>
      <c r="Q1435" s="185"/>
    </row>
    <row r="1436" spans="1:17" x14ac:dyDescent="0.25">
      <c r="A1436" s="105"/>
      <c r="C1436" s="108"/>
      <c r="D1436" s="108"/>
      <c r="E1436" s="108"/>
      <c r="F1436" s="108"/>
      <c r="G1436" s="187"/>
      <c r="H1436" s="108"/>
      <c r="I1436" s="108"/>
      <c r="J1436" s="108"/>
      <c r="K1436" s="108"/>
      <c r="L1436" s="108"/>
      <c r="M1436" s="108"/>
      <c r="N1436" s="108"/>
      <c r="O1436" s="189"/>
      <c r="Q1436" s="185"/>
    </row>
    <row r="1437" spans="1:17" x14ac:dyDescent="0.25">
      <c r="A1437" s="105"/>
      <c r="C1437" s="108"/>
      <c r="D1437" s="108"/>
      <c r="E1437" s="108"/>
      <c r="F1437" s="108"/>
      <c r="G1437" s="187"/>
      <c r="H1437" s="108"/>
      <c r="I1437" s="108"/>
      <c r="J1437" s="108"/>
      <c r="K1437" s="108"/>
      <c r="L1437" s="108"/>
      <c r="M1437" s="108"/>
      <c r="N1437" s="108"/>
      <c r="O1437" s="189"/>
      <c r="Q1437" s="185"/>
    </row>
    <row r="1438" spans="1:17" x14ac:dyDescent="0.25">
      <c r="A1438" s="105"/>
      <c r="C1438" s="108"/>
      <c r="D1438" s="108"/>
      <c r="E1438" s="108"/>
      <c r="F1438" s="108"/>
      <c r="G1438" s="187"/>
      <c r="H1438" s="108"/>
      <c r="I1438" s="108"/>
      <c r="J1438" s="108"/>
      <c r="K1438" s="108"/>
      <c r="L1438" s="108"/>
      <c r="M1438" s="108"/>
      <c r="N1438" s="108"/>
      <c r="O1438" s="189"/>
      <c r="Q1438" s="185"/>
    </row>
    <row r="1439" spans="1:17" x14ac:dyDescent="0.25">
      <c r="A1439" s="105"/>
      <c r="C1439" s="108"/>
      <c r="D1439" s="108"/>
      <c r="E1439" s="108"/>
      <c r="F1439" s="108"/>
      <c r="G1439" s="187"/>
      <c r="H1439" s="108"/>
      <c r="I1439" s="108"/>
      <c r="J1439" s="108"/>
      <c r="K1439" s="108"/>
      <c r="L1439" s="108"/>
      <c r="M1439" s="108"/>
      <c r="N1439" s="108"/>
      <c r="O1439" s="189"/>
      <c r="Q1439" s="185"/>
    </row>
    <row r="1440" spans="1:17" x14ac:dyDescent="0.25">
      <c r="A1440" s="105"/>
      <c r="C1440" s="108"/>
      <c r="D1440" s="108"/>
      <c r="E1440" s="108"/>
      <c r="F1440" s="108"/>
      <c r="G1440" s="187"/>
      <c r="H1440" s="108"/>
      <c r="I1440" s="108"/>
      <c r="J1440" s="108"/>
      <c r="K1440" s="108"/>
      <c r="L1440" s="108"/>
      <c r="M1440" s="108"/>
      <c r="N1440" s="108"/>
      <c r="O1440" s="189"/>
      <c r="Q1440" s="185"/>
    </row>
    <row r="1441" spans="1:17" x14ac:dyDescent="0.25">
      <c r="A1441" s="105"/>
      <c r="C1441" s="108"/>
      <c r="D1441" s="108"/>
      <c r="E1441" s="108"/>
      <c r="F1441" s="108"/>
      <c r="G1441" s="187"/>
      <c r="H1441" s="108"/>
      <c r="I1441" s="108"/>
      <c r="J1441" s="108"/>
      <c r="K1441" s="108"/>
      <c r="L1441" s="108"/>
      <c r="M1441" s="108"/>
      <c r="N1441" s="108"/>
      <c r="O1441" s="189"/>
      <c r="Q1441" s="185"/>
    </row>
    <row r="1442" spans="1:17" x14ac:dyDescent="0.25">
      <c r="A1442" s="105"/>
      <c r="C1442" s="108"/>
      <c r="D1442" s="108"/>
      <c r="E1442" s="108"/>
      <c r="F1442" s="108"/>
      <c r="G1442" s="187"/>
      <c r="H1442" s="108"/>
      <c r="I1442" s="108"/>
      <c r="J1442" s="108"/>
      <c r="K1442" s="108"/>
      <c r="L1442" s="108"/>
      <c r="M1442" s="108"/>
      <c r="N1442" s="108"/>
      <c r="O1442" s="189"/>
      <c r="Q1442" s="185"/>
    </row>
    <row r="1443" spans="1:17" x14ac:dyDescent="0.25">
      <c r="A1443" s="105"/>
      <c r="C1443" s="108"/>
      <c r="D1443" s="108"/>
      <c r="E1443" s="108"/>
      <c r="F1443" s="108"/>
      <c r="G1443" s="187"/>
      <c r="H1443" s="108"/>
      <c r="I1443" s="108"/>
      <c r="J1443" s="108"/>
      <c r="K1443" s="108"/>
      <c r="L1443" s="108"/>
      <c r="M1443" s="108"/>
      <c r="N1443" s="108"/>
      <c r="O1443" s="189"/>
      <c r="Q1443" s="185"/>
    </row>
    <row r="1444" spans="1:17" x14ac:dyDescent="0.25">
      <c r="A1444" s="105"/>
      <c r="C1444" s="108"/>
      <c r="D1444" s="108"/>
      <c r="E1444" s="108"/>
      <c r="F1444" s="108"/>
      <c r="G1444" s="187"/>
      <c r="H1444" s="108"/>
      <c r="I1444" s="108"/>
      <c r="J1444" s="108"/>
      <c r="K1444" s="108"/>
      <c r="L1444" s="108"/>
      <c r="M1444" s="108"/>
      <c r="N1444" s="108"/>
      <c r="O1444" s="189"/>
      <c r="Q1444" s="185"/>
    </row>
    <row r="1445" spans="1:17" x14ac:dyDescent="0.25">
      <c r="A1445" s="105"/>
      <c r="C1445" s="108"/>
      <c r="D1445" s="108"/>
      <c r="E1445" s="108"/>
      <c r="F1445" s="108"/>
      <c r="G1445" s="187"/>
      <c r="H1445" s="108"/>
      <c r="I1445" s="108"/>
      <c r="J1445" s="108"/>
      <c r="K1445" s="108"/>
      <c r="L1445" s="108"/>
      <c r="M1445" s="108"/>
      <c r="N1445" s="108"/>
      <c r="O1445" s="189"/>
      <c r="Q1445" s="185"/>
    </row>
    <row r="1446" spans="1:17" x14ac:dyDescent="0.25">
      <c r="A1446" s="105"/>
      <c r="C1446" s="108"/>
      <c r="D1446" s="108"/>
      <c r="E1446" s="108"/>
      <c r="F1446" s="108"/>
      <c r="G1446" s="187"/>
      <c r="H1446" s="108"/>
      <c r="I1446" s="108"/>
      <c r="J1446" s="108"/>
      <c r="K1446" s="108"/>
      <c r="L1446" s="108"/>
      <c r="M1446" s="108"/>
      <c r="N1446" s="108"/>
      <c r="O1446" s="189"/>
      <c r="Q1446" s="185"/>
    </row>
    <row r="1447" spans="1:17" x14ac:dyDescent="0.25">
      <c r="A1447" s="105"/>
      <c r="C1447" s="108"/>
      <c r="D1447" s="108"/>
      <c r="E1447" s="108"/>
      <c r="F1447" s="108"/>
      <c r="G1447" s="187"/>
      <c r="H1447" s="108"/>
      <c r="I1447" s="108"/>
      <c r="J1447" s="108"/>
      <c r="K1447" s="108"/>
      <c r="L1447" s="108"/>
      <c r="M1447" s="108"/>
      <c r="N1447" s="108"/>
      <c r="O1447" s="189"/>
      <c r="Q1447" s="185"/>
    </row>
    <row r="1448" spans="1:17" x14ac:dyDescent="0.25">
      <c r="A1448" s="105"/>
      <c r="C1448" s="108"/>
      <c r="D1448" s="108"/>
      <c r="E1448" s="108"/>
      <c r="F1448" s="108"/>
      <c r="G1448" s="187"/>
      <c r="H1448" s="108"/>
      <c r="I1448" s="108"/>
      <c r="J1448" s="108"/>
      <c r="K1448" s="108"/>
      <c r="L1448" s="108"/>
      <c r="M1448" s="108"/>
      <c r="N1448" s="108"/>
      <c r="O1448" s="189"/>
      <c r="Q1448" s="185"/>
    </row>
    <row r="1449" spans="1:17" x14ac:dyDescent="0.25">
      <c r="A1449" s="105"/>
      <c r="C1449" s="108"/>
      <c r="D1449" s="108"/>
      <c r="E1449" s="108"/>
      <c r="F1449" s="108"/>
      <c r="G1449" s="187"/>
      <c r="H1449" s="108"/>
      <c r="I1449" s="108"/>
      <c r="J1449" s="108"/>
      <c r="K1449" s="108"/>
      <c r="L1449" s="108"/>
      <c r="M1449" s="108"/>
      <c r="N1449" s="108"/>
      <c r="O1449" s="189"/>
      <c r="Q1449" s="185"/>
    </row>
    <row r="1450" spans="1:17" x14ac:dyDescent="0.25">
      <c r="A1450" s="105"/>
      <c r="C1450" s="108"/>
      <c r="D1450" s="108"/>
      <c r="E1450" s="108"/>
      <c r="F1450" s="108"/>
      <c r="G1450" s="187"/>
      <c r="H1450" s="108"/>
      <c r="I1450" s="108"/>
      <c r="J1450" s="108"/>
      <c r="K1450" s="108"/>
      <c r="L1450" s="108"/>
      <c r="M1450" s="108"/>
      <c r="N1450" s="108"/>
      <c r="O1450" s="189"/>
      <c r="Q1450" s="185"/>
    </row>
    <row r="1451" spans="1:17" x14ac:dyDescent="0.25">
      <c r="A1451" s="105"/>
      <c r="C1451" s="108"/>
      <c r="D1451" s="108"/>
      <c r="E1451" s="108"/>
      <c r="F1451" s="108"/>
      <c r="G1451" s="187"/>
      <c r="H1451" s="108"/>
      <c r="I1451" s="108"/>
      <c r="J1451" s="108"/>
      <c r="K1451" s="108"/>
      <c r="L1451" s="108"/>
      <c r="M1451" s="108"/>
      <c r="N1451" s="108"/>
      <c r="O1451" s="189"/>
      <c r="Q1451" s="185"/>
    </row>
    <row r="1452" spans="1:17" x14ac:dyDescent="0.25">
      <c r="A1452" s="105"/>
      <c r="C1452" s="108"/>
      <c r="D1452" s="108"/>
      <c r="E1452" s="108"/>
      <c r="F1452" s="108"/>
      <c r="G1452" s="187"/>
      <c r="H1452" s="108"/>
      <c r="I1452" s="108"/>
      <c r="J1452" s="108"/>
      <c r="K1452" s="108"/>
      <c r="L1452" s="108"/>
      <c r="M1452" s="108"/>
      <c r="N1452" s="108"/>
      <c r="O1452" s="189"/>
      <c r="Q1452" s="185"/>
    </row>
    <row r="1453" spans="1:17" x14ac:dyDescent="0.25">
      <c r="A1453" s="105"/>
      <c r="C1453" s="108"/>
      <c r="D1453" s="108"/>
      <c r="E1453" s="108"/>
      <c r="F1453" s="108"/>
      <c r="G1453" s="187"/>
      <c r="H1453" s="108"/>
      <c r="I1453" s="108"/>
      <c r="J1453" s="108"/>
      <c r="K1453" s="108"/>
      <c r="L1453" s="108"/>
      <c r="M1453" s="108"/>
      <c r="N1453" s="108"/>
      <c r="O1453" s="189"/>
      <c r="Q1453" s="185"/>
    </row>
    <row r="1454" spans="1:17" x14ac:dyDescent="0.25">
      <c r="A1454" s="105"/>
      <c r="C1454" s="108"/>
      <c r="D1454" s="108"/>
      <c r="E1454" s="108"/>
      <c r="F1454" s="108"/>
      <c r="G1454" s="187"/>
      <c r="H1454" s="108"/>
      <c r="I1454" s="108"/>
      <c r="J1454" s="108"/>
      <c r="K1454" s="108"/>
      <c r="L1454" s="108"/>
      <c r="M1454" s="108"/>
      <c r="N1454" s="108"/>
      <c r="O1454" s="189"/>
      <c r="Q1454" s="185"/>
    </row>
    <row r="1455" spans="1:17" x14ac:dyDescent="0.25">
      <c r="A1455" s="105"/>
      <c r="C1455" s="108"/>
      <c r="D1455" s="108"/>
      <c r="E1455" s="108"/>
      <c r="F1455" s="108"/>
      <c r="G1455" s="187"/>
      <c r="H1455" s="108"/>
      <c r="I1455" s="108"/>
      <c r="J1455" s="108"/>
      <c r="K1455" s="108"/>
      <c r="L1455" s="108"/>
      <c r="M1455" s="108"/>
      <c r="N1455" s="108"/>
      <c r="O1455" s="189"/>
      <c r="Q1455" s="185"/>
    </row>
    <row r="1456" spans="1:17" x14ac:dyDescent="0.25">
      <c r="A1456" s="105"/>
      <c r="C1456" s="108"/>
      <c r="D1456" s="108"/>
      <c r="E1456" s="108"/>
      <c r="F1456" s="108"/>
      <c r="G1456" s="187"/>
      <c r="H1456" s="108"/>
      <c r="I1456" s="108"/>
      <c r="J1456" s="108"/>
      <c r="K1456" s="108"/>
      <c r="L1456" s="108"/>
      <c r="M1456" s="108"/>
      <c r="N1456" s="108"/>
      <c r="O1456" s="189"/>
      <c r="Q1456" s="185"/>
    </row>
    <row r="1457" spans="1:17" x14ac:dyDescent="0.25">
      <c r="A1457" s="105"/>
      <c r="C1457" s="108"/>
      <c r="D1457" s="108"/>
      <c r="E1457" s="108"/>
      <c r="F1457" s="108"/>
      <c r="G1457" s="187"/>
      <c r="H1457" s="108"/>
      <c r="I1457" s="108"/>
      <c r="J1457" s="108"/>
      <c r="K1457" s="108"/>
      <c r="L1457" s="108"/>
      <c r="M1457" s="108"/>
      <c r="N1457" s="108"/>
      <c r="O1457" s="189"/>
      <c r="Q1457" s="185"/>
    </row>
    <row r="1458" spans="1:17" x14ac:dyDescent="0.25">
      <c r="A1458" s="105"/>
      <c r="C1458" s="108"/>
      <c r="D1458" s="108"/>
      <c r="E1458" s="108"/>
      <c r="F1458" s="108"/>
      <c r="G1458" s="187"/>
      <c r="H1458" s="108"/>
      <c r="I1458" s="108"/>
      <c r="J1458" s="108"/>
      <c r="K1458" s="108"/>
      <c r="L1458" s="108"/>
      <c r="M1458" s="108"/>
      <c r="N1458" s="108"/>
      <c r="O1458" s="189"/>
      <c r="Q1458" s="185"/>
    </row>
    <row r="1459" spans="1:17" x14ac:dyDescent="0.25">
      <c r="A1459" s="105"/>
      <c r="C1459" s="108"/>
      <c r="D1459" s="108"/>
      <c r="E1459" s="108"/>
      <c r="F1459" s="108"/>
      <c r="G1459" s="187"/>
      <c r="H1459" s="108"/>
      <c r="I1459" s="108"/>
      <c r="J1459" s="108"/>
      <c r="K1459" s="108"/>
      <c r="L1459" s="108"/>
      <c r="M1459" s="108"/>
      <c r="N1459" s="108"/>
      <c r="O1459" s="189"/>
      <c r="Q1459" s="185"/>
    </row>
    <row r="1460" spans="1:17" x14ac:dyDescent="0.25">
      <c r="A1460" s="105"/>
      <c r="C1460" s="108"/>
      <c r="D1460" s="108"/>
      <c r="E1460" s="108"/>
      <c r="F1460" s="108"/>
      <c r="G1460" s="187"/>
      <c r="H1460" s="108"/>
      <c r="I1460" s="108"/>
      <c r="J1460" s="108"/>
      <c r="K1460" s="108"/>
      <c r="L1460" s="108"/>
      <c r="M1460" s="108"/>
      <c r="N1460" s="108"/>
      <c r="O1460" s="189"/>
      <c r="Q1460" s="185"/>
    </row>
    <row r="1461" spans="1:17" x14ac:dyDescent="0.25">
      <c r="A1461" s="105"/>
      <c r="C1461" s="108"/>
      <c r="D1461" s="108"/>
      <c r="E1461" s="108"/>
      <c r="F1461" s="108"/>
      <c r="G1461" s="187"/>
      <c r="H1461" s="108"/>
      <c r="I1461" s="108"/>
      <c r="J1461" s="108"/>
      <c r="K1461" s="108"/>
      <c r="L1461" s="108"/>
      <c r="M1461" s="108"/>
      <c r="N1461" s="108"/>
      <c r="O1461" s="189"/>
      <c r="Q1461" s="185"/>
    </row>
    <row r="1462" spans="1:17" x14ac:dyDescent="0.25">
      <c r="A1462" s="105"/>
      <c r="C1462" s="108"/>
      <c r="D1462" s="108"/>
      <c r="E1462" s="108"/>
      <c r="F1462" s="108"/>
      <c r="G1462" s="187"/>
      <c r="H1462" s="108"/>
      <c r="I1462" s="108"/>
      <c r="J1462" s="108"/>
      <c r="K1462" s="108"/>
      <c r="L1462" s="108"/>
      <c r="M1462" s="108"/>
      <c r="N1462" s="108"/>
      <c r="O1462" s="189"/>
      <c r="Q1462" s="185"/>
    </row>
    <row r="1463" spans="1:17" x14ac:dyDescent="0.25">
      <c r="A1463" s="105"/>
      <c r="C1463" s="108"/>
      <c r="D1463" s="108"/>
      <c r="E1463" s="108"/>
      <c r="F1463" s="108"/>
      <c r="G1463" s="187"/>
      <c r="H1463" s="108"/>
      <c r="I1463" s="108"/>
      <c r="J1463" s="108"/>
      <c r="K1463" s="108"/>
      <c r="L1463" s="108"/>
      <c r="M1463" s="108"/>
      <c r="N1463" s="108"/>
      <c r="O1463" s="189"/>
      <c r="Q1463" s="185"/>
    </row>
    <row r="1464" spans="1:17" x14ac:dyDescent="0.25">
      <c r="A1464" s="105"/>
      <c r="C1464" s="108"/>
      <c r="D1464" s="108"/>
      <c r="E1464" s="108"/>
      <c r="F1464" s="108"/>
      <c r="G1464" s="187"/>
      <c r="H1464" s="108"/>
      <c r="I1464" s="108"/>
      <c r="J1464" s="108"/>
      <c r="K1464" s="108"/>
      <c r="L1464" s="108"/>
      <c r="M1464" s="108"/>
      <c r="N1464" s="108"/>
      <c r="O1464" s="189"/>
      <c r="Q1464" s="185"/>
    </row>
    <row r="1465" spans="1:17" x14ac:dyDescent="0.25">
      <c r="A1465" s="105"/>
      <c r="C1465" s="108"/>
      <c r="D1465" s="108"/>
      <c r="E1465" s="108"/>
      <c r="F1465" s="108"/>
      <c r="G1465" s="187"/>
      <c r="H1465" s="108"/>
      <c r="I1465" s="108"/>
      <c r="J1465" s="108"/>
      <c r="K1465" s="108"/>
      <c r="L1465" s="108"/>
      <c r="M1465" s="108"/>
      <c r="N1465" s="108"/>
      <c r="O1465" s="189"/>
      <c r="Q1465" s="185"/>
    </row>
    <row r="1466" spans="1:17" x14ac:dyDescent="0.25">
      <c r="A1466" s="105"/>
      <c r="C1466" s="108"/>
      <c r="D1466" s="108"/>
      <c r="E1466" s="108"/>
      <c r="F1466" s="108"/>
      <c r="G1466" s="187"/>
      <c r="H1466" s="108"/>
      <c r="I1466" s="108"/>
      <c r="J1466" s="108"/>
      <c r="K1466" s="108"/>
      <c r="L1466" s="108"/>
      <c r="M1466" s="108"/>
      <c r="N1466" s="108"/>
      <c r="O1466" s="189"/>
      <c r="Q1466" s="185"/>
    </row>
    <row r="1467" spans="1:17" x14ac:dyDescent="0.25">
      <c r="A1467" s="105"/>
      <c r="C1467" s="108"/>
      <c r="D1467" s="108"/>
      <c r="E1467" s="108"/>
      <c r="F1467" s="108"/>
      <c r="G1467" s="187"/>
      <c r="H1467" s="108"/>
      <c r="I1467" s="108"/>
      <c r="J1467" s="108"/>
      <c r="K1467" s="108"/>
      <c r="L1467" s="108"/>
      <c r="M1467" s="108"/>
      <c r="N1467" s="108"/>
      <c r="O1467" s="189"/>
      <c r="Q1467" s="185"/>
    </row>
    <row r="1468" spans="1:17" x14ac:dyDescent="0.25">
      <c r="A1468" s="105"/>
      <c r="C1468" s="108"/>
      <c r="D1468" s="108"/>
      <c r="E1468" s="108"/>
      <c r="F1468" s="108"/>
      <c r="G1468" s="187"/>
      <c r="H1468" s="108"/>
      <c r="I1468" s="108"/>
      <c r="J1468" s="108"/>
      <c r="K1468" s="108"/>
      <c r="L1468" s="108"/>
      <c r="M1468" s="108"/>
      <c r="N1468" s="108"/>
      <c r="O1468" s="189"/>
      <c r="Q1468" s="185"/>
    </row>
    <row r="1469" spans="1:17" x14ac:dyDescent="0.25">
      <c r="A1469" s="105"/>
      <c r="C1469" s="108"/>
      <c r="D1469" s="108"/>
      <c r="E1469" s="108"/>
      <c r="F1469" s="108"/>
      <c r="G1469" s="187"/>
      <c r="H1469" s="108"/>
      <c r="I1469" s="108"/>
      <c r="J1469" s="108"/>
      <c r="K1469" s="108"/>
      <c r="L1469" s="108"/>
      <c r="M1469" s="108"/>
      <c r="N1469" s="108"/>
      <c r="O1469" s="189"/>
      <c r="Q1469" s="185"/>
    </row>
    <row r="1470" spans="1:17" x14ac:dyDescent="0.25">
      <c r="A1470" s="105"/>
      <c r="C1470" s="108"/>
      <c r="D1470" s="108"/>
      <c r="E1470" s="108"/>
      <c r="F1470" s="108"/>
      <c r="G1470" s="187"/>
      <c r="H1470" s="108"/>
      <c r="I1470" s="108"/>
      <c r="J1470" s="108"/>
      <c r="K1470" s="108"/>
      <c r="L1470" s="108"/>
      <c r="M1470" s="108"/>
      <c r="N1470" s="108"/>
      <c r="O1470" s="189"/>
      <c r="Q1470" s="185"/>
    </row>
    <row r="1471" spans="1:17" x14ac:dyDescent="0.25">
      <c r="A1471" s="105"/>
      <c r="C1471" s="108"/>
      <c r="D1471" s="108"/>
      <c r="E1471" s="108"/>
      <c r="F1471" s="108"/>
      <c r="G1471" s="187"/>
      <c r="H1471" s="108"/>
      <c r="I1471" s="108"/>
      <c r="J1471" s="108"/>
      <c r="K1471" s="108"/>
      <c r="L1471" s="108"/>
      <c r="M1471" s="108"/>
      <c r="N1471" s="108"/>
      <c r="O1471" s="189"/>
      <c r="Q1471" s="185"/>
    </row>
    <row r="1472" spans="1:17" x14ac:dyDescent="0.25">
      <c r="A1472" s="105"/>
      <c r="C1472" s="108"/>
      <c r="D1472" s="108"/>
      <c r="E1472" s="108"/>
      <c r="F1472" s="108"/>
      <c r="G1472" s="187"/>
      <c r="H1472" s="108"/>
      <c r="I1472" s="108"/>
      <c r="J1472" s="108"/>
      <c r="K1472" s="108"/>
      <c r="L1472" s="108"/>
      <c r="M1472" s="108"/>
      <c r="N1472" s="108"/>
      <c r="O1472" s="189"/>
      <c r="Q1472" s="185"/>
    </row>
    <row r="1473" spans="1:17" x14ac:dyDescent="0.25">
      <c r="A1473" s="105"/>
      <c r="C1473" s="108"/>
      <c r="D1473" s="108"/>
      <c r="E1473" s="108"/>
      <c r="F1473" s="108"/>
      <c r="G1473" s="187"/>
      <c r="H1473" s="108"/>
      <c r="I1473" s="108"/>
      <c r="J1473" s="108"/>
      <c r="K1473" s="108"/>
      <c r="L1473" s="108"/>
      <c r="M1473" s="108"/>
      <c r="N1473" s="108"/>
      <c r="O1473" s="189"/>
      <c r="Q1473" s="185"/>
    </row>
    <row r="1474" spans="1:17" x14ac:dyDescent="0.25">
      <c r="A1474" s="105"/>
      <c r="C1474" s="108"/>
      <c r="D1474" s="108"/>
      <c r="E1474" s="108"/>
      <c r="F1474" s="108"/>
      <c r="G1474" s="187"/>
      <c r="H1474" s="108"/>
      <c r="I1474" s="108"/>
      <c r="J1474" s="108"/>
      <c r="K1474" s="108"/>
      <c r="L1474" s="108"/>
      <c r="M1474" s="108"/>
      <c r="N1474" s="108"/>
      <c r="O1474" s="189"/>
      <c r="Q1474" s="185"/>
    </row>
    <row r="1475" spans="1:17" x14ac:dyDescent="0.25">
      <c r="A1475" s="105"/>
      <c r="C1475" s="108"/>
      <c r="D1475" s="108"/>
      <c r="E1475" s="108"/>
      <c r="F1475" s="108"/>
      <c r="G1475" s="187"/>
      <c r="H1475" s="108"/>
      <c r="I1475" s="108"/>
      <c r="J1475" s="108"/>
      <c r="K1475" s="108"/>
      <c r="L1475" s="108"/>
      <c r="M1475" s="108"/>
      <c r="N1475" s="108"/>
      <c r="O1475" s="189"/>
      <c r="Q1475" s="185"/>
    </row>
    <row r="1476" spans="1:17" x14ac:dyDescent="0.25">
      <c r="A1476" s="105"/>
      <c r="C1476" s="108"/>
      <c r="D1476" s="108"/>
      <c r="E1476" s="108"/>
      <c r="F1476" s="108"/>
      <c r="G1476" s="187"/>
      <c r="H1476" s="108"/>
      <c r="I1476" s="108"/>
      <c r="J1476" s="108"/>
      <c r="K1476" s="108"/>
      <c r="L1476" s="108"/>
      <c r="M1476" s="108"/>
      <c r="N1476" s="108"/>
      <c r="O1476" s="189"/>
      <c r="Q1476" s="185"/>
    </row>
    <row r="1477" spans="1:17" x14ac:dyDescent="0.25">
      <c r="A1477" s="105"/>
      <c r="C1477" s="108"/>
      <c r="D1477" s="108"/>
      <c r="E1477" s="108"/>
      <c r="F1477" s="108"/>
      <c r="G1477" s="187"/>
      <c r="H1477" s="108"/>
      <c r="I1477" s="108"/>
      <c r="J1477" s="108"/>
      <c r="K1477" s="108"/>
      <c r="L1477" s="108"/>
      <c r="M1477" s="108"/>
      <c r="N1477" s="108"/>
      <c r="O1477" s="189"/>
      <c r="Q1477" s="185"/>
    </row>
    <row r="1478" spans="1:17" x14ac:dyDescent="0.25">
      <c r="A1478" s="105"/>
      <c r="C1478" s="108"/>
      <c r="D1478" s="108"/>
      <c r="E1478" s="108"/>
      <c r="F1478" s="108"/>
      <c r="G1478" s="187"/>
      <c r="H1478" s="108"/>
      <c r="I1478" s="108"/>
      <c r="J1478" s="108"/>
      <c r="K1478" s="108"/>
      <c r="L1478" s="108"/>
      <c r="M1478" s="108"/>
      <c r="N1478" s="108"/>
      <c r="O1478" s="189"/>
      <c r="Q1478" s="185"/>
    </row>
    <row r="1479" spans="1:17" x14ac:dyDescent="0.25">
      <c r="A1479" s="105"/>
      <c r="C1479" s="108"/>
      <c r="D1479" s="108"/>
      <c r="E1479" s="108"/>
      <c r="F1479" s="108"/>
      <c r="G1479" s="187"/>
      <c r="H1479" s="108"/>
      <c r="I1479" s="108"/>
      <c r="J1479" s="108"/>
      <c r="K1479" s="108"/>
      <c r="L1479" s="108"/>
      <c r="M1479" s="108"/>
      <c r="N1479" s="108"/>
      <c r="O1479" s="189"/>
      <c r="Q1479" s="185"/>
    </row>
    <row r="1480" spans="1:17" x14ac:dyDescent="0.25">
      <c r="A1480" s="105"/>
      <c r="C1480" s="108"/>
      <c r="D1480" s="108"/>
      <c r="E1480" s="108"/>
      <c r="F1480" s="108"/>
      <c r="G1480" s="187"/>
      <c r="H1480" s="108"/>
      <c r="I1480" s="108"/>
      <c r="J1480" s="108"/>
      <c r="K1480" s="108"/>
      <c r="L1480" s="108"/>
      <c r="M1480" s="108"/>
      <c r="N1480" s="108"/>
      <c r="O1480" s="189"/>
      <c r="Q1480" s="185"/>
    </row>
    <row r="1481" spans="1:17" x14ac:dyDescent="0.25">
      <c r="A1481" s="105"/>
      <c r="C1481" s="108"/>
      <c r="D1481" s="108"/>
      <c r="E1481" s="108"/>
      <c r="F1481" s="108"/>
      <c r="G1481" s="187"/>
      <c r="H1481" s="108"/>
      <c r="I1481" s="108"/>
      <c r="J1481" s="108"/>
      <c r="K1481" s="108"/>
      <c r="L1481" s="108"/>
      <c r="M1481" s="108"/>
      <c r="N1481" s="108"/>
      <c r="O1481" s="189"/>
      <c r="Q1481" s="185"/>
    </row>
    <row r="1482" spans="1:17" x14ac:dyDescent="0.25">
      <c r="A1482" s="105"/>
      <c r="C1482" s="108"/>
      <c r="D1482" s="108"/>
      <c r="E1482" s="108"/>
      <c r="F1482" s="108"/>
      <c r="G1482" s="187"/>
      <c r="H1482" s="108"/>
      <c r="I1482" s="108"/>
      <c r="J1482" s="108"/>
      <c r="K1482" s="108"/>
      <c r="L1482" s="108"/>
      <c r="M1482" s="108"/>
      <c r="N1482" s="108"/>
      <c r="O1482" s="189"/>
      <c r="Q1482" s="185"/>
    </row>
    <row r="1483" spans="1:17" x14ac:dyDescent="0.25">
      <c r="A1483" s="105"/>
      <c r="C1483" s="108"/>
      <c r="D1483" s="108"/>
      <c r="E1483" s="108"/>
      <c r="F1483" s="108"/>
      <c r="G1483" s="187"/>
      <c r="H1483" s="108"/>
      <c r="I1483" s="108"/>
      <c r="J1483" s="108"/>
      <c r="K1483" s="108"/>
      <c r="L1483" s="108"/>
      <c r="M1483" s="108"/>
      <c r="N1483" s="108"/>
      <c r="O1483" s="189"/>
      <c r="Q1483" s="185"/>
    </row>
    <row r="1484" spans="1:17" x14ac:dyDescent="0.25">
      <c r="A1484" s="105"/>
      <c r="C1484" s="108"/>
      <c r="D1484" s="108"/>
      <c r="E1484" s="108"/>
      <c r="F1484" s="108"/>
      <c r="G1484" s="187"/>
      <c r="H1484" s="108"/>
      <c r="I1484" s="108"/>
      <c r="J1484" s="108"/>
      <c r="K1484" s="108"/>
      <c r="L1484" s="108"/>
      <c r="M1484" s="108"/>
      <c r="N1484" s="108"/>
      <c r="O1484" s="189"/>
      <c r="Q1484" s="185"/>
    </row>
    <row r="1485" spans="1:17" x14ac:dyDescent="0.25">
      <c r="A1485" s="105"/>
      <c r="C1485" s="108"/>
      <c r="D1485" s="108"/>
      <c r="E1485" s="108"/>
      <c r="F1485" s="108"/>
      <c r="G1485" s="187"/>
      <c r="H1485" s="108"/>
      <c r="I1485" s="108"/>
      <c r="J1485" s="108"/>
      <c r="K1485" s="108"/>
      <c r="L1485" s="108"/>
      <c r="M1485" s="108"/>
      <c r="N1485" s="108"/>
      <c r="O1485" s="189"/>
      <c r="Q1485" s="185"/>
    </row>
    <row r="1486" spans="1:17" x14ac:dyDescent="0.25">
      <c r="A1486" s="105"/>
      <c r="C1486" s="108"/>
      <c r="D1486" s="108"/>
      <c r="E1486" s="108"/>
      <c r="F1486" s="108"/>
      <c r="G1486" s="187"/>
      <c r="H1486" s="108"/>
      <c r="I1486" s="108"/>
      <c r="J1486" s="108"/>
      <c r="K1486" s="108"/>
      <c r="L1486" s="108"/>
      <c r="M1486" s="108"/>
      <c r="N1486" s="108"/>
      <c r="O1486" s="189"/>
      <c r="Q1486" s="185"/>
    </row>
    <row r="1487" spans="1:17" x14ac:dyDescent="0.25">
      <c r="A1487" s="105"/>
      <c r="C1487" s="108"/>
      <c r="D1487" s="108"/>
      <c r="E1487" s="108"/>
      <c r="F1487" s="108"/>
      <c r="G1487" s="187"/>
      <c r="H1487" s="108"/>
      <c r="I1487" s="108"/>
      <c r="J1487" s="108"/>
      <c r="K1487" s="108"/>
      <c r="L1487" s="108"/>
      <c r="M1487" s="108"/>
      <c r="N1487" s="108"/>
      <c r="O1487" s="189"/>
      <c r="Q1487" s="185"/>
    </row>
    <row r="1488" spans="1:17" x14ac:dyDescent="0.25">
      <c r="A1488" s="105"/>
      <c r="C1488" s="108"/>
      <c r="D1488" s="108"/>
      <c r="E1488" s="108"/>
      <c r="F1488" s="108"/>
      <c r="G1488" s="187"/>
      <c r="H1488" s="108"/>
      <c r="I1488" s="108"/>
      <c r="J1488" s="108"/>
      <c r="K1488" s="108"/>
      <c r="L1488" s="108"/>
      <c r="M1488" s="108"/>
      <c r="N1488" s="108"/>
      <c r="O1488" s="189"/>
      <c r="Q1488" s="185"/>
    </row>
    <row r="1489" spans="1:17" x14ac:dyDescent="0.25">
      <c r="A1489" s="105"/>
      <c r="C1489" s="108"/>
      <c r="D1489" s="108"/>
      <c r="E1489" s="108"/>
      <c r="F1489" s="108"/>
      <c r="G1489" s="187"/>
      <c r="H1489" s="108"/>
      <c r="I1489" s="108"/>
      <c r="J1489" s="108"/>
      <c r="K1489" s="108"/>
      <c r="L1489" s="108"/>
      <c r="M1489" s="108"/>
      <c r="N1489" s="108"/>
      <c r="O1489" s="189"/>
      <c r="Q1489" s="185"/>
    </row>
    <row r="1490" spans="1:17" x14ac:dyDescent="0.25">
      <c r="A1490" s="105"/>
      <c r="C1490" s="108"/>
      <c r="D1490" s="108"/>
      <c r="E1490" s="108"/>
      <c r="F1490" s="108"/>
      <c r="G1490" s="187"/>
      <c r="H1490" s="108"/>
      <c r="I1490" s="108"/>
      <c r="J1490" s="108"/>
      <c r="K1490" s="108"/>
      <c r="L1490" s="108"/>
      <c r="M1490" s="108"/>
      <c r="N1490" s="108"/>
      <c r="O1490" s="189"/>
      <c r="Q1490" s="185"/>
    </row>
    <row r="1491" spans="1:17" x14ac:dyDescent="0.25">
      <c r="A1491" s="105"/>
      <c r="C1491" s="108"/>
      <c r="D1491" s="108"/>
      <c r="E1491" s="108"/>
      <c r="F1491" s="108"/>
      <c r="G1491" s="187"/>
      <c r="H1491" s="108"/>
      <c r="I1491" s="108"/>
      <c r="J1491" s="108"/>
      <c r="K1491" s="108"/>
      <c r="L1491" s="108"/>
      <c r="M1491" s="108"/>
      <c r="N1491" s="108"/>
      <c r="O1491" s="189"/>
      <c r="Q1491" s="185"/>
    </row>
    <row r="1492" spans="1:17" x14ac:dyDescent="0.25">
      <c r="A1492" s="105"/>
      <c r="C1492" s="108"/>
      <c r="D1492" s="108"/>
      <c r="E1492" s="108"/>
      <c r="F1492" s="108"/>
      <c r="G1492" s="187"/>
      <c r="H1492" s="108"/>
      <c r="I1492" s="108"/>
      <c r="J1492" s="108"/>
      <c r="K1492" s="108"/>
      <c r="L1492" s="108"/>
      <c r="M1492" s="108"/>
      <c r="N1492" s="108"/>
      <c r="O1492" s="189"/>
      <c r="Q1492" s="185"/>
    </row>
    <row r="1493" spans="1:17" x14ac:dyDescent="0.25">
      <c r="A1493" s="105"/>
      <c r="C1493" s="108"/>
      <c r="D1493" s="108"/>
      <c r="E1493" s="108"/>
      <c r="F1493" s="108"/>
      <c r="G1493" s="187"/>
      <c r="H1493" s="108"/>
      <c r="I1493" s="108"/>
      <c r="J1493" s="108"/>
      <c r="K1493" s="108"/>
      <c r="L1493" s="108"/>
      <c r="M1493" s="108"/>
      <c r="N1493" s="108"/>
      <c r="O1493" s="189"/>
      <c r="Q1493" s="185"/>
    </row>
    <row r="1494" spans="1:17" x14ac:dyDescent="0.25">
      <c r="A1494" s="105"/>
      <c r="C1494" s="108"/>
      <c r="D1494" s="108"/>
      <c r="E1494" s="108"/>
      <c r="F1494" s="108"/>
      <c r="G1494" s="187"/>
      <c r="H1494" s="108"/>
      <c r="I1494" s="108"/>
      <c r="J1494" s="108"/>
      <c r="K1494" s="108"/>
      <c r="L1494" s="108"/>
      <c r="M1494" s="108"/>
      <c r="N1494" s="108"/>
      <c r="O1494" s="189"/>
      <c r="Q1494" s="185"/>
    </row>
    <row r="1495" spans="1:17" x14ac:dyDescent="0.25">
      <c r="A1495" s="105"/>
      <c r="C1495" s="108"/>
      <c r="D1495" s="108"/>
      <c r="E1495" s="108"/>
      <c r="F1495" s="108"/>
      <c r="G1495" s="187"/>
      <c r="H1495" s="108"/>
      <c r="I1495" s="108"/>
      <c r="J1495" s="108"/>
      <c r="K1495" s="108"/>
      <c r="L1495" s="108"/>
      <c r="M1495" s="108"/>
      <c r="N1495" s="108"/>
      <c r="O1495" s="189"/>
      <c r="Q1495" s="185"/>
    </row>
    <row r="1496" spans="1:17" x14ac:dyDescent="0.25">
      <c r="A1496" s="105"/>
      <c r="C1496" s="108"/>
      <c r="D1496" s="108"/>
      <c r="E1496" s="108"/>
      <c r="F1496" s="108"/>
      <c r="G1496" s="187"/>
      <c r="H1496" s="108"/>
      <c r="I1496" s="108"/>
      <c r="J1496" s="108"/>
      <c r="K1496" s="108"/>
      <c r="L1496" s="108"/>
      <c r="M1496" s="108"/>
      <c r="N1496" s="108"/>
      <c r="O1496" s="189"/>
      <c r="Q1496" s="185"/>
    </row>
    <row r="1497" spans="1:17" x14ac:dyDescent="0.25">
      <c r="A1497" s="105"/>
      <c r="C1497" s="108"/>
      <c r="D1497" s="108"/>
      <c r="E1497" s="108"/>
      <c r="F1497" s="108"/>
      <c r="G1497" s="187"/>
      <c r="H1497" s="108"/>
      <c r="I1497" s="108"/>
      <c r="J1497" s="108"/>
      <c r="K1497" s="108"/>
      <c r="L1497" s="108"/>
      <c r="M1497" s="108"/>
      <c r="N1497" s="108"/>
      <c r="O1497" s="189"/>
      <c r="Q1497" s="185"/>
    </row>
    <row r="1498" spans="1:17" x14ac:dyDescent="0.25">
      <c r="A1498" s="105"/>
      <c r="C1498" s="108"/>
      <c r="D1498" s="108"/>
      <c r="E1498" s="108"/>
      <c r="F1498" s="108"/>
      <c r="G1498" s="187"/>
      <c r="H1498" s="108"/>
      <c r="I1498" s="108"/>
      <c r="J1498" s="108"/>
      <c r="K1498" s="108"/>
      <c r="L1498" s="108"/>
      <c r="M1498" s="108"/>
      <c r="N1498" s="108"/>
      <c r="O1498" s="189"/>
      <c r="Q1498" s="185"/>
    </row>
    <row r="1499" spans="1:17" x14ac:dyDescent="0.25">
      <c r="A1499" s="105"/>
      <c r="C1499" s="108"/>
      <c r="D1499" s="108"/>
      <c r="E1499" s="108"/>
      <c r="F1499" s="108"/>
      <c r="G1499" s="187"/>
      <c r="H1499" s="108"/>
      <c r="I1499" s="108"/>
      <c r="J1499" s="108"/>
      <c r="K1499" s="108"/>
      <c r="L1499" s="108"/>
      <c r="M1499" s="108"/>
      <c r="N1499" s="108"/>
      <c r="O1499" s="189"/>
      <c r="Q1499" s="185"/>
    </row>
    <row r="1500" spans="1:17" x14ac:dyDescent="0.25">
      <c r="A1500" s="105"/>
      <c r="C1500" s="108"/>
      <c r="D1500" s="108"/>
      <c r="E1500" s="108"/>
      <c r="F1500" s="108"/>
      <c r="G1500" s="187"/>
      <c r="H1500" s="108"/>
      <c r="I1500" s="108"/>
      <c r="J1500" s="108"/>
      <c r="K1500" s="108"/>
      <c r="L1500" s="108"/>
      <c r="M1500" s="108"/>
      <c r="N1500" s="108"/>
      <c r="O1500" s="189"/>
      <c r="Q1500" s="185"/>
    </row>
    <row r="1501" spans="1:17" x14ac:dyDescent="0.25">
      <c r="A1501" s="105"/>
      <c r="C1501" s="108"/>
      <c r="D1501" s="108"/>
      <c r="E1501" s="108"/>
      <c r="F1501" s="108"/>
      <c r="G1501" s="187"/>
      <c r="H1501" s="108"/>
      <c r="I1501" s="108"/>
      <c r="J1501" s="108"/>
      <c r="K1501" s="108"/>
      <c r="L1501" s="108"/>
      <c r="M1501" s="108"/>
      <c r="N1501" s="108"/>
      <c r="O1501" s="189"/>
      <c r="Q1501" s="185"/>
    </row>
    <row r="1502" spans="1:17" x14ac:dyDescent="0.25">
      <c r="A1502" s="105"/>
      <c r="C1502" s="108"/>
      <c r="D1502" s="108"/>
      <c r="E1502" s="108"/>
      <c r="F1502" s="108"/>
      <c r="G1502" s="187"/>
      <c r="H1502" s="108"/>
      <c r="I1502" s="108"/>
      <c r="J1502" s="108"/>
      <c r="K1502" s="108"/>
      <c r="L1502" s="108"/>
      <c r="M1502" s="108"/>
      <c r="N1502" s="108"/>
      <c r="O1502" s="189"/>
      <c r="Q1502" s="185"/>
    </row>
    <row r="1503" spans="1:17" x14ac:dyDescent="0.25">
      <c r="A1503" s="105"/>
      <c r="C1503" s="108"/>
      <c r="D1503" s="108"/>
      <c r="E1503" s="108"/>
      <c r="F1503" s="108"/>
      <c r="G1503" s="187"/>
      <c r="H1503" s="108"/>
      <c r="I1503" s="108"/>
      <c r="J1503" s="108"/>
      <c r="K1503" s="108"/>
      <c r="L1503" s="108"/>
      <c r="M1503" s="108"/>
      <c r="N1503" s="108"/>
      <c r="O1503" s="189"/>
      <c r="Q1503" s="185"/>
    </row>
    <row r="1504" spans="1:17" x14ac:dyDescent="0.25">
      <c r="A1504" s="105"/>
      <c r="C1504" s="108"/>
      <c r="D1504" s="108"/>
      <c r="E1504" s="108"/>
      <c r="F1504" s="108"/>
      <c r="G1504" s="187"/>
      <c r="H1504" s="108"/>
      <c r="I1504" s="108"/>
      <c r="J1504" s="108"/>
      <c r="K1504" s="108"/>
      <c r="L1504" s="108"/>
      <c r="M1504" s="108"/>
      <c r="N1504" s="108"/>
      <c r="O1504" s="189"/>
      <c r="Q1504" s="185"/>
    </row>
    <row r="1505" spans="1:17" x14ac:dyDescent="0.25">
      <c r="A1505" s="105"/>
      <c r="C1505" s="108"/>
      <c r="D1505" s="108"/>
      <c r="E1505" s="108"/>
      <c r="F1505" s="108"/>
      <c r="G1505" s="187"/>
      <c r="H1505" s="108"/>
      <c r="I1505" s="108"/>
      <c r="J1505" s="108"/>
      <c r="K1505" s="108"/>
      <c r="L1505" s="108"/>
      <c r="M1505" s="108"/>
      <c r="N1505" s="108"/>
      <c r="O1505" s="189"/>
      <c r="Q1505" s="185"/>
    </row>
    <row r="1506" spans="1:17" x14ac:dyDescent="0.25">
      <c r="A1506" s="105"/>
      <c r="C1506" s="108"/>
      <c r="D1506" s="108"/>
      <c r="E1506" s="108"/>
      <c r="F1506" s="108"/>
      <c r="G1506" s="187"/>
      <c r="H1506" s="108"/>
      <c r="I1506" s="108"/>
      <c r="J1506" s="108"/>
      <c r="K1506" s="108"/>
      <c r="L1506" s="108"/>
      <c r="M1506" s="108"/>
      <c r="N1506" s="108"/>
      <c r="O1506" s="189"/>
      <c r="Q1506" s="185"/>
    </row>
    <row r="1507" spans="1:17" x14ac:dyDescent="0.25">
      <c r="A1507" s="105"/>
      <c r="C1507" s="108"/>
      <c r="D1507" s="108"/>
      <c r="E1507" s="108"/>
      <c r="F1507" s="108"/>
      <c r="G1507" s="187"/>
      <c r="H1507" s="108"/>
      <c r="I1507" s="108"/>
      <c r="J1507" s="108"/>
      <c r="K1507" s="108"/>
      <c r="L1507" s="108"/>
      <c r="M1507" s="108"/>
      <c r="N1507" s="108"/>
      <c r="O1507" s="189"/>
      <c r="Q1507" s="185"/>
    </row>
    <row r="1508" spans="1:17" x14ac:dyDescent="0.25">
      <c r="A1508" s="105"/>
      <c r="C1508" s="108"/>
      <c r="D1508" s="108"/>
      <c r="E1508" s="108"/>
      <c r="F1508" s="108"/>
      <c r="G1508" s="187"/>
      <c r="H1508" s="108"/>
      <c r="I1508" s="108"/>
      <c r="J1508" s="108"/>
      <c r="K1508" s="108"/>
      <c r="L1508" s="108"/>
      <c r="M1508" s="108"/>
      <c r="N1508" s="108"/>
      <c r="O1508" s="189"/>
      <c r="Q1508" s="185"/>
    </row>
    <row r="1509" spans="1:17" x14ac:dyDescent="0.25">
      <c r="A1509" s="105"/>
      <c r="C1509" s="108"/>
      <c r="D1509" s="108"/>
      <c r="E1509" s="108"/>
      <c r="F1509" s="108"/>
      <c r="G1509" s="187"/>
      <c r="H1509" s="108"/>
      <c r="I1509" s="108"/>
      <c r="J1509" s="108"/>
      <c r="K1509" s="108"/>
      <c r="L1509" s="108"/>
      <c r="M1509" s="108"/>
      <c r="N1509" s="108"/>
      <c r="O1509" s="189"/>
      <c r="Q1509" s="185"/>
    </row>
    <row r="1510" spans="1:17" x14ac:dyDescent="0.25">
      <c r="A1510" s="105"/>
      <c r="C1510" s="108"/>
      <c r="D1510" s="108"/>
      <c r="E1510" s="108"/>
      <c r="F1510" s="108"/>
      <c r="G1510" s="187"/>
      <c r="H1510" s="108"/>
      <c r="I1510" s="108"/>
      <c r="J1510" s="108"/>
      <c r="K1510" s="108"/>
      <c r="L1510" s="108"/>
      <c r="M1510" s="108"/>
      <c r="N1510" s="108"/>
      <c r="O1510" s="189"/>
      <c r="Q1510" s="185"/>
    </row>
    <row r="1511" spans="1:17" x14ac:dyDescent="0.25">
      <c r="A1511" s="105"/>
      <c r="C1511" s="108"/>
      <c r="D1511" s="108"/>
      <c r="E1511" s="108"/>
      <c r="F1511" s="108"/>
      <c r="G1511" s="187"/>
      <c r="H1511" s="108"/>
      <c r="I1511" s="108"/>
      <c r="J1511" s="108"/>
      <c r="K1511" s="108"/>
      <c r="L1511" s="108"/>
      <c r="M1511" s="108"/>
      <c r="N1511" s="108"/>
      <c r="O1511" s="189"/>
      <c r="Q1511" s="185"/>
    </row>
    <row r="1512" spans="1:17" x14ac:dyDescent="0.25">
      <c r="A1512" s="105"/>
      <c r="C1512" s="108"/>
      <c r="D1512" s="108"/>
      <c r="E1512" s="108"/>
      <c r="F1512" s="108"/>
      <c r="G1512" s="187"/>
      <c r="H1512" s="108"/>
      <c r="I1512" s="108"/>
      <c r="J1512" s="108"/>
      <c r="K1512" s="108"/>
      <c r="L1512" s="108"/>
      <c r="M1512" s="108"/>
      <c r="N1512" s="108"/>
      <c r="O1512" s="189"/>
      <c r="Q1512" s="185"/>
    </row>
    <row r="1513" spans="1:17" x14ac:dyDescent="0.25">
      <c r="A1513" s="105"/>
      <c r="C1513" s="108"/>
      <c r="D1513" s="108"/>
      <c r="E1513" s="108"/>
      <c r="F1513" s="108"/>
      <c r="G1513" s="187"/>
      <c r="H1513" s="108"/>
      <c r="I1513" s="108"/>
      <c r="J1513" s="108"/>
      <c r="K1513" s="108"/>
      <c r="L1513" s="108"/>
      <c r="M1513" s="108"/>
      <c r="N1513" s="108"/>
      <c r="O1513" s="189"/>
      <c r="Q1513" s="185"/>
    </row>
    <row r="1514" spans="1:17" x14ac:dyDescent="0.25">
      <c r="A1514" s="105"/>
      <c r="C1514" s="108"/>
      <c r="D1514" s="108"/>
      <c r="E1514" s="108"/>
      <c r="F1514" s="108"/>
      <c r="G1514" s="187"/>
      <c r="H1514" s="108"/>
      <c r="I1514" s="108"/>
      <c r="J1514" s="108"/>
      <c r="K1514" s="108"/>
      <c r="L1514" s="108"/>
      <c r="M1514" s="108"/>
      <c r="N1514" s="108"/>
      <c r="O1514" s="189"/>
      <c r="Q1514" s="185"/>
    </row>
    <row r="1515" spans="1:17" x14ac:dyDescent="0.25">
      <c r="A1515" s="105"/>
      <c r="C1515" s="108"/>
      <c r="D1515" s="108"/>
      <c r="E1515" s="108"/>
      <c r="F1515" s="108"/>
      <c r="G1515" s="187"/>
      <c r="H1515" s="108"/>
      <c r="I1515" s="108"/>
      <c r="J1515" s="108"/>
      <c r="K1515" s="108"/>
      <c r="L1515" s="108"/>
      <c r="M1515" s="108"/>
      <c r="N1515" s="108"/>
      <c r="O1515" s="189"/>
      <c r="Q1515" s="185"/>
    </row>
    <row r="1516" spans="1:17" x14ac:dyDescent="0.25">
      <c r="A1516" s="105"/>
      <c r="C1516" s="108"/>
      <c r="D1516" s="108"/>
      <c r="E1516" s="108"/>
      <c r="F1516" s="108"/>
      <c r="G1516" s="187"/>
      <c r="H1516" s="108"/>
      <c r="I1516" s="108"/>
      <c r="J1516" s="108"/>
      <c r="K1516" s="108"/>
      <c r="L1516" s="108"/>
      <c r="M1516" s="108"/>
      <c r="N1516" s="108"/>
      <c r="O1516" s="189"/>
      <c r="Q1516" s="185"/>
    </row>
    <row r="1517" spans="1:17" x14ac:dyDescent="0.25">
      <c r="A1517" s="105"/>
      <c r="C1517" s="108"/>
      <c r="D1517" s="108"/>
      <c r="E1517" s="108"/>
      <c r="F1517" s="108"/>
      <c r="G1517" s="187"/>
      <c r="H1517" s="108"/>
      <c r="I1517" s="108"/>
      <c r="J1517" s="108"/>
      <c r="K1517" s="108"/>
      <c r="L1517" s="108"/>
      <c r="M1517" s="108"/>
      <c r="N1517" s="108"/>
      <c r="O1517" s="189"/>
      <c r="Q1517" s="185"/>
    </row>
    <row r="1518" spans="1:17" x14ac:dyDescent="0.25">
      <c r="A1518" s="105"/>
      <c r="C1518" s="108"/>
      <c r="D1518" s="108"/>
      <c r="E1518" s="108"/>
      <c r="F1518" s="108"/>
      <c r="G1518" s="187"/>
      <c r="H1518" s="108"/>
      <c r="I1518" s="108"/>
      <c r="J1518" s="108"/>
      <c r="K1518" s="108"/>
      <c r="L1518" s="108"/>
      <c r="M1518" s="108"/>
      <c r="N1518" s="108"/>
      <c r="O1518" s="189"/>
      <c r="Q1518" s="185"/>
    </row>
    <row r="1519" spans="1:17" x14ac:dyDescent="0.25">
      <c r="A1519" s="105"/>
      <c r="C1519" s="108"/>
      <c r="D1519" s="108"/>
      <c r="E1519" s="108"/>
      <c r="F1519" s="108"/>
      <c r="G1519" s="187"/>
      <c r="H1519" s="108"/>
      <c r="I1519" s="108"/>
      <c r="J1519" s="108"/>
      <c r="K1519" s="108"/>
      <c r="L1519" s="108"/>
      <c r="M1519" s="108"/>
      <c r="N1519" s="108"/>
      <c r="O1519" s="189"/>
      <c r="Q1519" s="185"/>
    </row>
    <row r="1520" spans="1:17" x14ac:dyDescent="0.25">
      <c r="A1520" s="105"/>
      <c r="C1520" s="108"/>
      <c r="D1520" s="108"/>
      <c r="E1520" s="108"/>
      <c r="F1520" s="108"/>
      <c r="G1520" s="187"/>
      <c r="H1520" s="108"/>
      <c r="I1520" s="108"/>
      <c r="J1520" s="108"/>
      <c r="K1520" s="108"/>
      <c r="L1520" s="108"/>
      <c r="M1520" s="108"/>
      <c r="N1520" s="108"/>
      <c r="O1520" s="189"/>
      <c r="Q1520" s="185"/>
    </row>
    <row r="1521" spans="1:17" x14ac:dyDescent="0.25">
      <c r="A1521" s="105"/>
      <c r="C1521" s="108"/>
      <c r="D1521" s="108"/>
      <c r="E1521" s="108"/>
      <c r="F1521" s="108"/>
      <c r="G1521" s="187"/>
      <c r="H1521" s="108"/>
      <c r="I1521" s="108"/>
      <c r="J1521" s="108"/>
      <c r="K1521" s="108"/>
      <c r="L1521" s="108"/>
      <c r="M1521" s="108"/>
      <c r="N1521" s="108"/>
      <c r="O1521" s="189"/>
      <c r="Q1521" s="185"/>
    </row>
    <row r="1522" spans="1:17" x14ac:dyDescent="0.25">
      <c r="A1522" s="105"/>
      <c r="C1522" s="108"/>
      <c r="D1522" s="108"/>
      <c r="E1522" s="108"/>
      <c r="F1522" s="108"/>
      <c r="G1522" s="187"/>
      <c r="H1522" s="108"/>
      <c r="I1522" s="108"/>
      <c r="J1522" s="108"/>
      <c r="K1522" s="108"/>
      <c r="L1522" s="108"/>
      <c r="M1522" s="108"/>
      <c r="N1522" s="108"/>
      <c r="O1522" s="189"/>
      <c r="Q1522" s="185"/>
    </row>
    <row r="1523" spans="1:17" x14ac:dyDescent="0.25">
      <c r="A1523" s="105"/>
      <c r="C1523" s="108"/>
      <c r="D1523" s="108"/>
      <c r="E1523" s="108"/>
      <c r="F1523" s="108"/>
      <c r="G1523" s="187"/>
      <c r="H1523" s="108"/>
      <c r="I1523" s="108"/>
      <c r="J1523" s="108"/>
      <c r="K1523" s="108"/>
      <c r="L1523" s="108"/>
      <c r="M1523" s="108"/>
      <c r="N1523" s="108"/>
      <c r="O1523" s="189"/>
      <c r="Q1523" s="185"/>
    </row>
    <row r="1524" spans="1:17" x14ac:dyDescent="0.25">
      <c r="A1524" s="105"/>
      <c r="C1524" s="108"/>
      <c r="D1524" s="108"/>
      <c r="E1524" s="108"/>
      <c r="F1524" s="108"/>
      <c r="G1524" s="187"/>
      <c r="H1524" s="108"/>
      <c r="I1524" s="108"/>
      <c r="J1524" s="108"/>
      <c r="K1524" s="108"/>
      <c r="L1524" s="108"/>
      <c r="M1524" s="108"/>
      <c r="N1524" s="108"/>
      <c r="O1524" s="189"/>
      <c r="Q1524" s="185"/>
    </row>
    <row r="1525" spans="1:17" x14ac:dyDescent="0.25">
      <c r="A1525" s="105"/>
      <c r="C1525" s="108"/>
      <c r="D1525" s="108"/>
      <c r="E1525" s="108"/>
      <c r="F1525" s="108"/>
      <c r="G1525" s="187"/>
      <c r="H1525" s="108"/>
      <c r="I1525" s="108"/>
      <c r="J1525" s="108"/>
      <c r="K1525" s="108"/>
      <c r="L1525" s="108"/>
      <c r="M1525" s="108"/>
      <c r="N1525" s="108"/>
      <c r="O1525" s="189"/>
      <c r="Q1525" s="185"/>
    </row>
    <row r="1526" spans="1:17" x14ac:dyDescent="0.25">
      <c r="A1526" s="105"/>
      <c r="C1526" s="108"/>
      <c r="D1526" s="108"/>
      <c r="E1526" s="108"/>
      <c r="F1526" s="108"/>
      <c r="G1526" s="187"/>
      <c r="H1526" s="108"/>
      <c r="I1526" s="108"/>
      <c r="J1526" s="108"/>
      <c r="K1526" s="108"/>
      <c r="L1526" s="108"/>
      <c r="M1526" s="108"/>
      <c r="N1526" s="108"/>
      <c r="O1526" s="189"/>
      <c r="Q1526" s="185"/>
    </row>
    <row r="1527" spans="1:17" x14ac:dyDescent="0.25">
      <c r="A1527" s="105"/>
      <c r="C1527" s="108"/>
      <c r="D1527" s="108"/>
      <c r="E1527" s="108"/>
      <c r="F1527" s="108"/>
      <c r="G1527" s="187"/>
      <c r="H1527" s="108"/>
      <c r="I1527" s="108"/>
      <c r="J1527" s="108"/>
      <c r="K1527" s="108"/>
      <c r="L1527" s="108"/>
      <c r="M1527" s="108"/>
      <c r="N1527" s="108"/>
      <c r="O1527" s="189"/>
      <c r="Q1527" s="185"/>
    </row>
    <row r="1528" spans="1:17" x14ac:dyDescent="0.25">
      <c r="A1528" s="105"/>
      <c r="C1528" s="108"/>
      <c r="D1528" s="108"/>
      <c r="E1528" s="108"/>
      <c r="F1528" s="108"/>
      <c r="G1528" s="187"/>
      <c r="H1528" s="108"/>
      <c r="I1528" s="108"/>
      <c r="J1528" s="108"/>
      <c r="K1528" s="108"/>
      <c r="L1528" s="108"/>
      <c r="M1528" s="108"/>
      <c r="N1528" s="108"/>
      <c r="O1528" s="189"/>
      <c r="Q1528" s="185"/>
    </row>
    <row r="1529" spans="1:17" x14ac:dyDescent="0.25">
      <c r="A1529" s="105"/>
      <c r="C1529" s="108"/>
      <c r="D1529" s="108"/>
      <c r="E1529" s="108"/>
      <c r="F1529" s="108"/>
      <c r="G1529" s="187"/>
      <c r="H1529" s="108"/>
      <c r="I1529" s="108"/>
      <c r="J1529" s="108"/>
      <c r="K1529" s="108"/>
      <c r="L1529" s="108"/>
      <c r="M1529" s="108"/>
      <c r="N1529" s="108"/>
      <c r="O1529" s="189"/>
      <c r="Q1529" s="185"/>
    </row>
    <row r="1530" spans="1:17" x14ac:dyDescent="0.25">
      <c r="A1530" s="105"/>
      <c r="C1530" s="108"/>
      <c r="D1530" s="108"/>
      <c r="E1530" s="108"/>
      <c r="F1530" s="108"/>
      <c r="G1530" s="187"/>
      <c r="H1530" s="108"/>
      <c r="I1530" s="108"/>
      <c r="J1530" s="108"/>
      <c r="K1530" s="108"/>
      <c r="L1530" s="108"/>
      <c r="M1530" s="108"/>
      <c r="N1530" s="108"/>
      <c r="O1530" s="189"/>
      <c r="Q1530" s="185"/>
    </row>
    <row r="1531" spans="1:17" x14ac:dyDescent="0.25">
      <c r="A1531" s="105"/>
      <c r="C1531" s="108"/>
      <c r="D1531" s="108"/>
      <c r="E1531" s="108"/>
      <c r="F1531" s="108"/>
      <c r="G1531" s="187"/>
      <c r="H1531" s="108"/>
      <c r="I1531" s="108"/>
      <c r="J1531" s="108"/>
      <c r="K1531" s="108"/>
      <c r="L1531" s="108"/>
      <c r="M1531" s="108"/>
      <c r="N1531" s="108"/>
      <c r="O1531" s="189"/>
      <c r="Q1531" s="185"/>
    </row>
    <row r="1532" spans="1:17" x14ac:dyDescent="0.25">
      <c r="A1532" s="105"/>
      <c r="C1532" s="108"/>
      <c r="D1532" s="108"/>
      <c r="E1532" s="108"/>
      <c r="F1532" s="108"/>
      <c r="G1532" s="187"/>
      <c r="H1532" s="108"/>
      <c r="I1532" s="108"/>
      <c r="J1532" s="108"/>
      <c r="K1532" s="108"/>
      <c r="L1532" s="108"/>
      <c r="M1532" s="108"/>
      <c r="N1532" s="108"/>
      <c r="O1532" s="189"/>
      <c r="Q1532" s="185"/>
    </row>
    <row r="1533" spans="1:17" x14ac:dyDescent="0.25">
      <c r="A1533" s="105"/>
      <c r="C1533" s="108"/>
      <c r="D1533" s="108"/>
      <c r="E1533" s="108"/>
      <c r="F1533" s="108"/>
      <c r="G1533" s="187"/>
      <c r="H1533" s="108"/>
      <c r="I1533" s="108"/>
      <c r="J1533" s="108"/>
      <c r="K1533" s="108"/>
      <c r="L1533" s="108"/>
      <c r="M1533" s="108"/>
      <c r="N1533" s="108"/>
      <c r="O1533" s="189"/>
      <c r="Q1533" s="185"/>
    </row>
    <row r="1534" spans="1:17" x14ac:dyDescent="0.25">
      <c r="A1534" s="105"/>
      <c r="C1534" s="108"/>
      <c r="D1534" s="108"/>
      <c r="E1534" s="108"/>
      <c r="F1534" s="108"/>
      <c r="G1534" s="187"/>
      <c r="H1534" s="108"/>
      <c r="I1534" s="108"/>
      <c r="J1534" s="108"/>
      <c r="K1534" s="108"/>
      <c r="L1534" s="108"/>
      <c r="M1534" s="108"/>
      <c r="N1534" s="108"/>
      <c r="O1534" s="189"/>
      <c r="Q1534" s="185"/>
    </row>
    <row r="1535" spans="1:17" x14ac:dyDescent="0.25">
      <c r="A1535" s="105"/>
      <c r="C1535" s="108"/>
      <c r="D1535" s="108"/>
      <c r="E1535" s="108"/>
      <c r="F1535" s="108"/>
      <c r="G1535" s="187"/>
      <c r="H1535" s="108"/>
      <c r="I1535" s="108"/>
      <c r="J1535" s="108"/>
      <c r="K1535" s="108"/>
      <c r="L1535" s="108"/>
      <c r="M1535" s="108"/>
      <c r="N1535" s="108"/>
      <c r="O1535" s="189"/>
      <c r="Q1535" s="185"/>
    </row>
    <row r="1536" spans="1:17" x14ac:dyDescent="0.25">
      <c r="A1536" s="105"/>
      <c r="C1536" s="108"/>
      <c r="D1536" s="108"/>
      <c r="E1536" s="108"/>
      <c r="F1536" s="108"/>
      <c r="G1536" s="187"/>
      <c r="H1536" s="108"/>
      <c r="I1536" s="108"/>
      <c r="J1536" s="108"/>
      <c r="K1536" s="108"/>
      <c r="L1536" s="108"/>
      <c r="M1536" s="108"/>
      <c r="N1536" s="108"/>
      <c r="O1536" s="189"/>
      <c r="Q1536" s="185"/>
    </row>
    <row r="1537" spans="1:17" x14ac:dyDescent="0.25">
      <c r="A1537" s="105"/>
      <c r="C1537" s="108"/>
      <c r="D1537" s="108"/>
      <c r="E1537" s="108"/>
      <c r="F1537" s="108"/>
      <c r="G1537" s="187"/>
      <c r="H1537" s="108"/>
      <c r="I1537" s="108"/>
      <c r="J1537" s="108"/>
      <c r="K1537" s="108"/>
      <c r="L1537" s="108"/>
      <c r="M1537" s="108"/>
      <c r="N1537" s="108"/>
      <c r="O1537" s="189"/>
      <c r="Q1537" s="185"/>
    </row>
    <row r="1538" spans="1:17" x14ac:dyDescent="0.25">
      <c r="A1538" s="105"/>
      <c r="C1538" s="108"/>
      <c r="D1538" s="108"/>
      <c r="E1538" s="108"/>
      <c r="F1538" s="108"/>
      <c r="G1538" s="187"/>
      <c r="H1538" s="108"/>
      <c r="I1538" s="108"/>
      <c r="J1538" s="108"/>
      <c r="K1538" s="108"/>
      <c r="L1538" s="108"/>
      <c r="M1538" s="108"/>
      <c r="N1538" s="108"/>
      <c r="O1538" s="189"/>
      <c r="Q1538" s="185"/>
    </row>
    <row r="1539" spans="1:17" x14ac:dyDescent="0.25">
      <c r="A1539" s="105"/>
      <c r="C1539" s="108"/>
      <c r="D1539" s="108"/>
      <c r="E1539" s="108"/>
      <c r="F1539" s="108"/>
      <c r="G1539" s="187"/>
      <c r="H1539" s="108"/>
      <c r="I1539" s="108"/>
      <c r="J1539" s="108"/>
      <c r="K1539" s="108"/>
      <c r="L1539" s="108"/>
      <c r="M1539" s="108"/>
      <c r="N1539" s="108"/>
      <c r="O1539" s="189"/>
      <c r="Q1539" s="185"/>
    </row>
    <row r="1540" spans="1:17" x14ac:dyDescent="0.25">
      <c r="A1540" s="105"/>
      <c r="C1540" s="108"/>
      <c r="D1540" s="108"/>
      <c r="E1540" s="108"/>
      <c r="F1540" s="108"/>
      <c r="G1540" s="187"/>
      <c r="H1540" s="108"/>
      <c r="I1540" s="108"/>
      <c r="J1540" s="108"/>
      <c r="K1540" s="108"/>
      <c r="L1540" s="108"/>
      <c r="M1540" s="108"/>
      <c r="N1540" s="108"/>
      <c r="O1540" s="189"/>
      <c r="Q1540" s="185"/>
    </row>
    <row r="1541" spans="1:17" x14ac:dyDescent="0.25">
      <c r="A1541" s="105"/>
      <c r="C1541" s="108"/>
      <c r="D1541" s="108"/>
      <c r="E1541" s="108"/>
      <c r="F1541" s="108"/>
      <c r="G1541" s="187"/>
      <c r="H1541" s="108"/>
      <c r="I1541" s="108"/>
      <c r="J1541" s="108"/>
      <c r="K1541" s="108"/>
      <c r="L1541" s="108"/>
      <c r="M1541" s="108"/>
      <c r="N1541" s="108"/>
      <c r="O1541" s="189"/>
      <c r="Q1541" s="185"/>
    </row>
    <row r="1542" spans="1:17" x14ac:dyDescent="0.25">
      <c r="A1542" s="105"/>
      <c r="C1542" s="108"/>
      <c r="D1542" s="108"/>
      <c r="E1542" s="108"/>
      <c r="F1542" s="108"/>
      <c r="G1542" s="187"/>
      <c r="H1542" s="108"/>
      <c r="I1542" s="108"/>
      <c r="J1542" s="108"/>
      <c r="K1542" s="108"/>
      <c r="L1542" s="108"/>
      <c r="M1542" s="108"/>
      <c r="N1542" s="108"/>
      <c r="O1542" s="189"/>
      <c r="Q1542" s="185"/>
    </row>
    <row r="1543" spans="1:17" x14ac:dyDescent="0.25">
      <c r="A1543" s="105"/>
      <c r="C1543" s="108"/>
      <c r="D1543" s="108"/>
      <c r="E1543" s="108"/>
      <c r="F1543" s="108"/>
      <c r="G1543" s="187"/>
      <c r="H1543" s="108"/>
      <c r="I1543" s="108"/>
      <c r="J1543" s="108"/>
      <c r="K1543" s="108"/>
      <c r="L1543" s="108"/>
      <c r="M1543" s="108"/>
      <c r="N1543" s="108"/>
      <c r="O1543" s="189"/>
      <c r="Q1543" s="185"/>
    </row>
    <row r="1544" spans="1:17" x14ac:dyDescent="0.25">
      <c r="A1544" s="105"/>
      <c r="C1544" s="108"/>
      <c r="D1544" s="108"/>
      <c r="E1544" s="108"/>
      <c r="F1544" s="108"/>
      <c r="G1544" s="187"/>
      <c r="H1544" s="108"/>
      <c r="I1544" s="108"/>
      <c r="J1544" s="108"/>
      <c r="K1544" s="108"/>
      <c r="L1544" s="108"/>
      <c r="M1544" s="108"/>
      <c r="N1544" s="108"/>
      <c r="O1544" s="189"/>
      <c r="Q1544" s="185"/>
    </row>
    <row r="1545" spans="1:17" x14ac:dyDescent="0.25">
      <c r="A1545" s="105"/>
      <c r="C1545" s="108"/>
      <c r="D1545" s="108"/>
      <c r="E1545" s="108"/>
      <c r="F1545" s="108"/>
      <c r="G1545" s="187"/>
      <c r="H1545" s="108"/>
      <c r="I1545" s="108"/>
      <c r="J1545" s="108"/>
      <c r="K1545" s="108"/>
      <c r="L1545" s="108"/>
      <c r="M1545" s="108"/>
      <c r="N1545" s="108"/>
      <c r="O1545" s="189"/>
      <c r="Q1545" s="185"/>
    </row>
    <row r="1546" spans="1:17" x14ac:dyDescent="0.25">
      <c r="A1546" s="105"/>
      <c r="C1546" s="108"/>
      <c r="D1546" s="108"/>
      <c r="E1546" s="108"/>
      <c r="F1546" s="108"/>
      <c r="G1546" s="187"/>
      <c r="H1546" s="108"/>
      <c r="I1546" s="108"/>
      <c r="J1546" s="108"/>
      <c r="K1546" s="108"/>
      <c r="L1546" s="108"/>
      <c r="M1546" s="108"/>
      <c r="N1546" s="108"/>
      <c r="O1546" s="189"/>
      <c r="Q1546" s="185"/>
    </row>
    <row r="1547" spans="1:17" x14ac:dyDescent="0.25">
      <c r="A1547" s="105"/>
      <c r="C1547" s="108"/>
      <c r="D1547" s="108"/>
      <c r="E1547" s="108"/>
      <c r="F1547" s="108"/>
      <c r="G1547" s="187"/>
      <c r="H1547" s="108"/>
      <c r="I1547" s="108"/>
      <c r="J1547" s="108"/>
      <c r="K1547" s="108"/>
      <c r="L1547" s="108"/>
      <c r="M1547" s="108"/>
      <c r="N1547" s="108"/>
      <c r="O1547" s="189"/>
      <c r="Q1547" s="185"/>
    </row>
    <row r="1548" spans="1:17" x14ac:dyDescent="0.25">
      <c r="A1548" s="105"/>
      <c r="C1548" s="108"/>
      <c r="D1548" s="108"/>
      <c r="E1548" s="108"/>
      <c r="F1548" s="108"/>
      <c r="G1548" s="187"/>
      <c r="H1548" s="108"/>
      <c r="I1548" s="108"/>
      <c r="J1548" s="108"/>
      <c r="K1548" s="108"/>
      <c r="L1548" s="108"/>
      <c r="M1548" s="108"/>
      <c r="N1548" s="108"/>
      <c r="O1548" s="189"/>
      <c r="Q1548" s="185"/>
    </row>
    <row r="1549" spans="1:17" x14ac:dyDescent="0.25">
      <c r="A1549" s="105"/>
      <c r="C1549" s="108"/>
      <c r="D1549" s="108"/>
      <c r="E1549" s="108"/>
      <c r="F1549" s="108"/>
      <c r="G1549" s="187"/>
      <c r="H1549" s="108"/>
      <c r="I1549" s="108"/>
      <c r="J1549" s="108"/>
      <c r="K1549" s="108"/>
      <c r="L1549" s="108"/>
      <c r="M1549" s="108"/>
      <c r="N1549" s="108"/>
      <c r="O1549" s="189"/>
      <c r="Q1549" s="185"/>
    </row>
    <row r="1550" spans="1:17" x14ac:dyDescent="0.25">
      <c r="A1550" s="105"/>
      <c r="C1550" s="108"/>
      <c r="D1550" s="108"/>
      <c r="E1550" s="108"/>
      <c r="F1550" s="108"/>
      <c r="G1550" s="187"/>
      <c r="H1550" s="108"/>
      <c r="I1550" s="108"/>
      <c r="J1550" s="108"/>
      <c r="K1550" s="108"/>
      <c r="L1550" s="108"/>
      <c r="M1550" s="108"/>
      <c r="N1550" s="108"/>
      <c r="O1550" s="189"/>
      <c r="Q1550" s="185"/>
    </row>
    <row r="1551" spans="1:17" x14ac:dyDescent="0.25">
      <c r="A1551" s="105"/>
      <c r="C1551" s="108"/>
      <c r="D1551" s="108"/>
      <c r="E1551" s="108"/>
      <c r="F1551" s="108"/>
      <c r="G1551" s="187"/>
      <c r="H1551" s="108"/>
      <c r="I1551" s="108"/>
      <c r="J1551" s="108"/>
      <c r="K1551" s="108"/>
      <c r="L1551" s="108"/>
      <c r="M1551" s="108"/>
      <c r="N1551" s="108"/>
      <c r="O1551" s="189"/>
      <c r="Q1551" s="185"/>
    </row>
    <row r="1552" spans="1:17" x14ac:dyDescent="0.25">
      <c r="A1552" s="105"/>
      <c r="C1552" s="108"/>
      <c r="D1552" s="108"/>
      <c r="E1552" s="108"/>
      <c r="F1552" s="108"/>
      <c r="G1552" s="187"/>
      <c r="H1552" s="108"/>
      <c r="I1552" s="108"/>
      <c r="J1552" s="108"/>
      <c r="K1552" s="108"/>
      <c r="L1552" s="108"/>
      <c r="M1552" s="108"/>
      <c r="N1552" s="108"/>
      <c r="O1552" s="189"/>
      <c r="Q1552" s="185"/>
    </row>
    <row r="1553" spans="1:17" x14ac:dyDescent="0.25">
      <c r="A1553" s="105"/>
      <c r="C1553" s="108"/>
      <c r="D1553" s="108"/>
      <c r="E1553" s="108"/>
      <c r="F1553" s="108"/>
      <c r="G1553" s="187"/>
      <c r="H1553" s="108"/>
      <c r="I1553" s="108"/>
      <c r="J1553" s="108"/>
      <c r="K1553" s="108"/>
      <c r="L1553" s="108"/>
      <c r="M1553" s="108"/>
      <c r="N1553" s="108"/>
      <c r="O1553" s="189"/>
      <c r="Q1553" s="185"/>
    </row>
    <row r="1554" spans="1:17" x14ac:dyDescent="0.25">
      <c r="A1554" s="105"/>
      <c r="C1554" s="108"/>
      <c r="D1554" s="108"/>
      <c r="E1554" s="108"/>
      <c r="F1554" s="108"/>
      <c r="G1554" s="187"/>
      <c r="H1554" s="108"/>
      <c r="I1554" s="108"/>
      <c r="J1554" s="108"/>
      <c r="K1554" s="108"/>
      <c r="L1554" s="108"/>
      <c r="M1554" s="108"/>
      <c r="N1554" s="108"/>
      <c r="O1554" s="189"/>
      <c r="Q1554" s="185"/>
    </row>
    <row r="1555" spans="1:17" x14ac:dyDescent="0.25">
      <c r="A1555" s="105"/>
      <c r="C1555" s="108"/>
      <c r="D1555" s="108"/>
      <c r="E1555" s="108"/>
      <c r="F1555" s="108"/>
      <c r="G1555" s="187"/>
      <c r="H1555" s="108"/>
      <c r="I1555" s="108"/>
      <c r="J1555" s="108"/>
      <c r="K1555" s="108"/>
      <c r="L1555" s="108"/>
      <c r="M1555" s="108"/>
      <c r="N1555" s="108"/>
      <c r="O1555" s="189"/>
      <c r="Q1555" s="185"/>
    </row>
    <row r="1556" spans="1:17" x14ac:dyDescent="0.25">
      <c r="A1556" s="105"/>
      <c r="C1556" s="108"/>
      <c r="D1556" s="108"/>
      <c r="E1556" s="108"/>
      <c r="F1556" s="108"/>
      <c r="G1556" s="187"/>
      <c r="H1556" s="108"/>
      <c r="I1556" s="108"/>
      <c r="J1556" s="108"/>
      <c r="K1556" s="108"/>
      <c r="L1556" s="108"/>
      <c r="M1556" s="108"/>
      <c r="N1556" s="108"/>
      <c r="O1556" s="189"/>
      <c r="Q1556" s="185"/>
    </row>
    <row r="1557" spans="1:17" x14ac:dyDescent="0.25">
      <c r="A1557" s="105"/>
      <c r="C1557" s="108"/>
      <c r="D1557" s="108"/>
      <c r="E1557" s="108"/>
      <c r="F1557" s="108"/>
      <c r="G1557" s="187"/>
      <c r="H1557" s="108"/>
      <c r="I1557" s="108"/>
      <c r="J1557" s="108"/>
      <c r="K1557" s="108"/>
      <c r="L1557" s="108"/>
      <c r="M1557" s="108"/>
      <c r="N1557" s="108"/>
      <c r="O1557" s="189"/>
      <c r="Q1557" s="185"/>
    </row>
    <row r="1558" spans="1:17" x14ac:dyDescent="0.25">
      <c r="A1558" s="105"/>
      <c r="C1558" s="108"/>
      <c r="D1558" s="108"/>
      <c r="E1558" s="108"/>
      <c r="F1558" s="108"/>
      <c r="G1558" s="187"/>
      <c r="H1558" s="108"/>
      <c r="I1558" s="108"/>
      <c r="J1558" s="108"/>
      <c r="K1558" s="108"/>
      <c r="L1558" s="108"/>
      <c r="M1558" s="108"/>
      <c r="N1558" s="108"/>
      <c r="O1558" s="189"/>
      <c r="Q1558" s="185"/>
    </row>
    <row r="1559" spans="1:17" x14ac:dyDescent="0.25">
      <c r="A1559" s="105"/>
      <c r="C1559" s="108"/>
      <c r="D1559" s="108"/>
      <c r="E1559" s="108"/>
      <c r="F1559" s="108"/>
      <c r="G1559" s="187"/>
      <c r="H1559" s="108"/>
      <c r="I1559" s="108"/>
      <c r="J1559" s="108"/>
      <c r="K1559" s="108"/>
      <c r="L1559" s="108"/>
      <c r="M1559" s="108"/>
      <c r="N1559" s="108"/>
      <c r="O1559" s="189"/>
      <c r="Q1559" s="185"/>
    </row>
    <row r="1560" spans="1:17" x14ac:dyDescent="0.25">
      <c r="A1560" s="105"/>
      <c r="C1560" s="108"/>
      <c r="D1560" s="108"/>
      <c r="E1560" s="108"/>
      <c r="F1560" s="108"/>
      <c r="G1560" s="187"/>
      <c r="H1560" s="108"/>
      <c r="I1560" s="108"/>
      <c r="J1560" s="108"/>
      <c r="K1560" s="108"/>
      <c r="L1560" s="108"/>
      <c r="M1560" s="108"/>
      <c r="N1560" s="108"/>
      <c r="O1560" s="189"/>
      <c r="Q1560" s="185"/>
    </row>
    <row r="1561" spans="1:17" x14ac:dyDescent="0.25">
      <c r="A1561" s="105"/>
      <c r="C1561" s="108"/>
      <c r="D1561" s="108"/>
      <c r="E1561" s="108"/>
      <c r="F1561" s="108"/>
      <c r="G1561" s="187"/>
      <c r="H1561" s="108"/>
      <c r="I1561" s="108"/>
      <c r="J1561" s="108"/>
      <c r="K1561" s="108"/>
      <c r="L1561" s="108"/>
      <c r="M1561" s="108"/>
      <c r="N1561" s="108"/>
      <c r="O1561" s="189"/>
      <c r="Q1561" s="185"/>
    </row>
    <row r="1562" spans="1:17" x14ac:dyDescent="0.25">
      <c r="A1562" s="105"/>
      <c r="C1562" s="108"/>
      <c r="D1562" s="108"/>
      <c r="E1562" s="108"/>
      <c r="F1562" s="108"/>
      <c r="G1562" s="187"/>
      <c r="H1562" s="108"/>
      <c r="I1562" s="108"/>
      <c r="J1562" s="108"/>
      <c r="K1562" s="108"/>
      <c r="L1562" s="108"/>
      <c r="M1562" s="108"/>
      <c r="N1562" s="108"/>
      <c r="O1562" s="189"/>
      <c r="Q1562" s="185"/>
    </row>
    <row r="1563" spans="1:17" x14ac:dyDescent="0.25">
      <c r="A1563" s="105"/>
      <c r="C1563" s="108"/>
      <c r="D1563" s="108"/>
      <c r="E1563" s="108"/>
      <c r="F1563" s="108"/>
      <c r="G1563" s="187"/>
      <c r="H1563" s="108"/>
      <c r="I1563" s="108"/>
      <c r="J1563" s="108"/>
      <c r="K1563" s="108"/>
      <c r="L1563" s="108"/>
      <c r="M1563" s="108"/>
      <c r="N1563" s="108"/>
      <c r="O1563" s="189"/>
      <c r="Q1563" s="185"/>
    </row>
    <row r="1564" spans="1:17" x14ac:dyDescent="0.25">
      <c r="A1564" s="105"/>
      <c r="C1564" s="108"/>
      <c r="D1564" s="108"/>
      <c r="E1564" s="108"/>
      <c r="F1564" s="108"/>
      <c r="G1564" s="187"/>
      <c r="H1564" s="108"/>
      <c r="I1564" s="108"/>
      <c r="J1564" s="108"/>
      <c r="K1564" s="108"/>
      <c r="L1564" s="108"/>
      <c r="M1564" s="108"/>
      <c r="N1564" s="108"/>
      <c r="O1564" s="189"/>
      <c r="Q1564" s="185"/>
    </row>
    <row r="1565" spans="1:17" x14ac:dyDescent="0.25">
      <c r="A1565" s="105"/>
      <c r="C1565" s="108"/>
      <c r="D1565" s="108"/>
      <c r="E1565" s="108"/>
      <c r="F1565" s="108"/>
      <c r="G1565" s="187"/>
      <c r="H1565" s="108"/>
      <c r="I1565" s="108"/>
      <c r="J1565" s="108"/>
      <c r="K1565" s="108"/>
      <c r="L1565" s="108"/>
      <c r="M1565" s="108"/>
      <c r="N1565" s="108"/>
      <c r="O1565" s="189"/>
      <c r="Q1565" s="185"/>
    </row>
    <row r="1566" spans="1:17" x14ac:dyDescent="0.25">
      <c r="A1566" s="105"/>
      <c r="C1566" s="108"/>
      <c r="D1566" s="108"/>
      <c r="E1566" s="108"/>
      <c r="F1566" s="108"/>
      <c r="G1566" s="187"/>
      <c r="H1566" s="108"/>
      <c r="I1566" s="108"/>
      <c r="J1566" s="108"/>
      <c r="K1566" s="108"/>
      <c r="L1566" s="108"/>
      <c r="M1566" s="108"/>
      <c r="N1566" s="108"/>
      <c r="O1566" s="189"/>
      <c r="Q1566" s="185"/>
    </row>
    <row r="1567" spans="1:17" x14ac:dyDescent="0.25">
      <c r="A1567" s="105"/>
      <c r="C1567" s="108"/>
      <c r="D1567" s="108"/>
      <c r="E1567" s="108"/>
      <c r="F1567" s="108"/>
      <c r="G1567" s="187"/>
      <c r="H1567" s="108"/>
      <c r="I1567" s="108"/>
      <c r="J1567" s="108"/>
      <c r="K1567" s="108"/>
      <c r="L1567" s="108"/>
      <c r="M1567" s="108"/>
      <c r="N1567" s="108"/>
      <c r="O1567" s="189"/>
      <c r="Q1567" s="185"/>
    </row>
    <row r="1568" spans="1:17" x14ac:dyDescent="0.25">
      <c r="A1568" s="105"/>
      <c r="C1568" s="108"/>
      <c r="D1568" s="108"/>
      <c r="E1568" s="108"/>
      <c r="F1568" s="108"/>
      <c r="G1568" s="187"/>
      <c r="H1568" s="108"/>
      <c r="I1568" s="108"/>
      <c r="J1568" s="108"/>
      <c r="K1568" s="108"/>
      <c r="L1568" s="108"/>
      <c r="M1568" s="108"/>
      <c r="N1568" s="108"/>
      <c r="O1568" s="189"/>
      <c r="Q1568" s="185"/>
    </row>
    <row r="1569" spans="1:17" x14ac:dyDescent="0.25">
      <c r="A1569" s="105"/>
      <c r="C1569" s="108"/>
      <c r="D1569" s="108"/>
      <c r="E1569" s="108"/>
      <c r="F1569" s="108"/>
      <c r="G1569" s="187"/>
      <c r="H1569" s="108"/>
      <c r="I1569" s="108"/>
      <c r="J1569" s="108"/>
      <c r="K1569" s="108"/>
      <c r="L1569" s="108"/>
      <c r="M1569" s="108"/>
      <c r="N1569" s="108"/>
      <c r="O1569" s="189"/>
      <c r="Q1569" s="185"/>
    </row>
    <row r="1570" spans="1:17" x14ac:dyDescent="0.25">
      <c r="A1570" s="105"/>
      <c r="C1570" s="108"/>
      <c r="D1570" s="108"/>
      <c r="E1570" s="108"/>
      <c r="F1570" s="108"/>
      <c r="G1570" s="187"/>
      <c r="H1570" s="108"/>
      <c r="I1570" s="108"/>
      <c r="J1570" s="108"/>
      <c r="K1570" s="108"/>
      <c r="L1570" s="108"/>
      <c r="M1570" s="108"/>
      <c r="N1570" s="108"/>
      <c r="O1570" s="189"/>
      <c r="Q1570" s="185"/>
    </row>
    <row r="1571" spans="1:17" x14ac:dyDescent="0.25">
      <c r="A1571" s="105"/>
      <c r="C1571" s="108"/>
      <c r="D1571" s="108"/>
      <c r="E1571" s="108"/>
      <c r="F1571" s="108"/>
      <c r="G1571" s="187"/>
      <c r="H1571" s="108"/>
      <c r="I1571" s="108"/>
      <c r="J1571" s="108"/>
      <c r="K1571" s="108"/>
      <c r="L1571" s="108"/>
      <c r="M1571" s="108"/>
      <c r="N1571" s="108"/>
      <c r="O1571" s="189"/>
      <c r="Q1571" s="185"/>
    </row>
    <row r="1572" spans="1:17" x14ac:dyDescent="0.25">
      <c r="A1572" s="105"/>
      <c r="C1572" s="108"/>
      <c r="D1572" s="108"/>
      <c r="E1572" s="108"/>
      <c r="F1572" s="108"/>
      <c r="G1572" s="187"/>
      <c r="H1572" s="108"/>
      <c r="I1572" s="108"/>
      <c r="J1572" s="108"/>
      <c r="K1572" s="108"/>
      <c r="L1572" s="108"/>
      <c r="M1572" s="108"/>
      <c r="N1572" s="108"/>
      <c r="O1572" s="189"/>
      <c r="Q1572" s="185"/>
    </row>
    <row r="1573" spans="1:17" x14ac:dyDescent="0.25">
      <c r="A1573" s="105"/>
      <c r="C1573" s="108"/>
      <c r="D1573" s="108"/>
      <c r="E1573" s="108"/>
      <c r="F1573" s="108"/>
      <c r="G1573" s="187"/>
      <c r="H1573" s="108"/>
      <c r="I1573" s="108"/>
      <c r="J1573" s="108"/>
      <c r="K1573" s="108"/>
      <c r="L1573" s="108"/>
      <c r="M1573" s="108"/>
      <c r="N1573" s="108"/>
      <c r="O1573" s="189"/>
      <c r="Q1573" s="185"/>
    </row>
    <row r="1574" spans="1:17" x14ac:dyDescent="0.25">
      <c r="A1574" s="105"/>
      <c r="C1574" s="108"/>
      <c r="D1574" s="108"/>
      <c r="E1574" s="108"/>
      <c r="F1574" s="108"/>
      <c r="G1574" s="187"/>
      <c r="H1574" s="108"/>
      <c r="I1574" s="108"/>
      <c r="J1574" s="108"/>
      <c r="K1574" s="108"/>
      <c r="L1574" s="108"/>
      <c r="M1574" s="108"/>
      <c r="N1574" s="108"/>
      <c r="O1574" s="189"/>
      <c r="Q1574" s="185"/>
    </row>
    <row r="1575" spans="1:17" x14ac:dyDescent="0.25">
      <c r="A1575" s="105"/>
      <c r="C1575" s="108"/>
      <c r="D1575" s="108"/>
      <c r="E1575" s="108"/>
      <c r="F1575" s="108"/>
      <c r="G1575" s="187"/>
      <c r="H1575" s="108"/>
      <c r="I1575" s="108"/>
      <c r="J1575" s="108"/>
      <c r="K1575" s="108"/>
      <c r="L1575" s="108"/>
      <c r="M1575" s="108"/>
      <c r="N1575" s="108"/>
      <c r="O1575" s="189"/>
      <c r="Q1575" s="185"/>
    </row>
    <row r="1576" spans="1:17" x14ac:dyDescent="0.25">
      <c r="A1576" s="105"/>
      <c r="C1576" s="108"/>
      <c r="D1576" s="108"/>
      <c r="E1576" s="108"/>
      <c r="F1576" s="108"/>
      <c r="G1576" s="187"/>
      <c r="H1576" s="108"/>
      <c r="I1576" s="108"/>
      <c r="J1576" s="108"/>
      <c r="K1576" s="108"/>
      <c r="L1576" s="108"/>
      <c r="M1576" s="108"/>
      <c r="N1576" s="108"/>
      <c r="O1576" s="189"/>
      <c r="Q1576" s="185"/>
    </row>
    <row r="1577" spans="1:17" x14ac:dyDescent="0.25">
      <c r="A1577" s="105"/>
      <c r="C1577" s="108"/>
      <c r="D1577" s="108"/>
      <c r="E1577" s="108"/>
      <c r="F1577" s="108"/>
      <c r="G1577" s="187"/>
      <c r="H1577" s="108"/>
      <c r="I1577" s="108"/>
      <c r="J1577" s="108"/>
      <c r="K1577" s="108"/>
      <c r="L1577" s="108"/>
      <c r="M1577" s="108"/>
      <c r="N1577" s="108"/>
      <c r="O1577" s="189"/>
      <c r="Q1577" s="185"/>
    </row>
    <row r="1578" spans="1:17" x14ac:dyDescent="0.25">
      <c r="A1578" s="105"/>
      <c r="C1578" s="108"/>
      <c r="D1578" s="108"/>
      <c r="E1578" s="108"/>
      <c r="F1578" s="108"/>
      <c r="G1578" s="187"/>
      <c r="H1578" s="108"/>
      <c r="I1578" s="108"/>
      <c r="J1578" s="108"/>
      <c r="K1578" s="108"/>
      <c r="L1578" s="108"/>
      <c r="M1578" s="108"/>
      <c r="N1578" s="108"/>
      <c r="O1578" s="189"/>
      <c r="Q1578" s="185"/>
    </row>
    <row r="1579" spans="1:17" x14ac:dyDescent="0.25">
      <c r="A1579" s="105"/>
      <c r="C1579" s="108"/>
      <c r="D1579" s="108"/>
      <c r="E1579" s="108"/>
      <c r="F1579" s="108"/>
      <c r="G1579" s="187"/>
      <c r="H1579" s="108"/>
      <c r="I1579" s="108"/>
      <c r="J1579" s="108"/>
      <c r="K1579" s="108"/>
      <c r="L1579" s="108"/>
      <c r="M1579" s="108"/>
      <c r="N1579" s="108"/>
      <c r="O1579" s="189"/>
      <c r="Q1579" s="185"/>
    </row>
    <row r="1580" spans="1:17" x14ac:dyDescent="0.25">
      <c r="A1580" s="105"/>
      <c r="C1580" s="108"/>
      <c r="D1580" s="108"/>
      <c r="E1580" s="108"/>
      <c r="F1580" s="108"/>
      <c r="G1580" s="187"/>
      <c r="H1580" s="108"/>
      <c r="I1580" s="108"/>
      <c r="J1580" s="108"/>
      <c r="K1580" s="108"/>
      <c r="L1580" s="108"/>
      <c r="M1580" s="108"/>
      <c r="N1580" s="108"/>
      <c r="O1580" s="189"/>
      <c r="Q1580" s="185"/>
    </row>
    <row r="1581" spans="1:17" x14ac:dyDescent="0.25">
      <c r="A1581" s="105"/>
      <c r="C1581" s="108"/>
      <c r="D1581" s="108"/>
      <c r="E1581" s="108"/>
      <c r="F1581" s="108"/>
      <c r="G1581" s="187"/>
      <c r="H1581" s="108"/>
      <c r="I1581" s="108"/>
      <c r="J1581" s="108"/>
      <c r="K1581" s="108"/>
      <c r="L1581" s="108"/>
      <c r="M1581" s="108"/>
      <c r="N1581" s="108"/>
      <c r="O1581" s="189"/>
      <c r="Q1581" s="185"/>
    </row>
    <row r="1582" spans="1:17" x14ac:dyDescent="0.25">
      <c r="A1582" s="105"/>
      <c r="C1582" s="108"/>
      <c r="D1582" s="108"/>
      <c r="E1582" s="108"/>
      <c r="F1582" s="108"/>
      <c r="G1582" s="187"/>
      <c r="H1582" s="108"/>
      <c r="I1582" s="108"/>
      <c r="J1582" s="108"/>
      <c r="K1582" s="108"/>
      <c r="L1582" s="108"/>
      <c r="M1582" s="108"/>
      <c r="N1582" s="108"/>
      <c r="O1582" s="189"/>
      <c r="Q1582" s="185"/>
    </row>
    <row r="1583" spans="1:17" x14ac:dyDescent="0.25">
      <c r="A1583" s="105"/>
      <c r="C1583" s="108"/>
      <c r="D1583" s="108"/>
      <c r="E1583" s="108"/>
      <c r="F1583" s="108"/>
      <c r="G1583" s="187"/>
      <c r="H1583" s="108"/>
      <c r="I1583" s="108"/>
      <c r="J1583" s="108"/>
      <c r="K1583" s="108"/>
      <c r="L1583" s="108"/>
      <c r="M1583" s="108"/>
      <c r="N1583" s="108"/>
      <c r="O1583" s="189"/>
      <c r="Q1583" s="185"/>
    </row>
    <row r="1584" spans="1:17" x14ac:dyDescent="0.25">
      <c r="A1584" s="105"/>
      <c r="C1584" s="108"/>
      <c r="D1584" s="108"/>
      <c r="E1584" s="108"/>
      <c r="F1584" s="108"/>
      <c r="G1584" s="187"/>
      <c r="H1584" s="108"/>
      <c r="I1584" s="108"/>
      <c r="J1584" s="108"/>
      <c r="K1584" s="108"/>
      <c r="L1584" s="108"/>
      <c r="M1584" s="108"/>
      <c r="N1584" s="108"/>
      <c r="O1584" s="189"/>
      <c r="Q1584" s="185"/>
    </row>
    <row r="1585" spans="1:17" x14ac:dyDescent="0.25">
      <c r="A1585" s="105"/>
      <c r="C1585" s="108"/>
      <c r="D1585" s="108"/>
      <c r="E1585" s="108"/>
      <c r="F1585" s="108"/>
      <c r="G1585" s="187"/>
      <c r="H1585" s="108"/>
      <c r="I1585" s="108"/>
      <c r="J1585" s="108"/>
      <c r="K1585" s="108"/>
      <c r="L1585" s="108"/>
      <c r="M1585" s="108"/>
      <c r="N1585" s="108"/>
      <c r="O1585" s="189"/>
      <c r="Q1585" s="185"/>
    </row>
    <row r="1586" spans="1:17" x14ac:dyDescent="0.25">
      <c r="A1586" s="105"/>
      <c r="C1586" s="108"/>
      <c r="D1586" s="108"/>
      <c r="E1586" s="108"/>
      <c r="F1586" s="108"/>
      <c r="G1586" s="187"/>
      <c r="H1586" s="108"/>
      <c r="I1586" s="108"/>
      <c r="J1586" s="108"/>
      <c r="K1586" s="108"/>
      <c r="L1586" s="108"/>
      <c r="M1586" s="108"/>
      <c r="N1586" s="108"/>
      <c r="O1586" s="189"/>
      <c r="Q1586" s="185"/>
    </row>
    <row r="1587" spans="1:17" x14ac:dyDescent="0.25">
      <c r="A1587" s="105"/>
      <c r="C1587" s="108"/>
      <c r="D1587" s="108"/>
      <c r="E1587" s="108"/>
      <c r="F1587" s="108"/>
      <c r="G1587" s="187"/>
      <c r="H1587" s="108"/>
      <c r="I1587" s="108"/>
      <c r="J1587" s="108"/>
      <c r="K1587" s="108"/>
      <c r="L1587" s="108"/>
      <c r="M1587" s="108"/>
      <c r="N1587" s="108"/>
      <c r="O1587" s="189"/>
      <c r="Q1587" s="185"/>
    </row>
    <row r="1588" spans="1:17" x14ac:dyDescent="0.25">
      <c r="A1588" s="105"/>
      <c r="C1588" s="108"/>
      <c r="D1588" s="108"/>
      <c r="E1588" s="108"/>
      <c r="F1588" s="108"/>
      <c r="G1588" s="187"/>
      <c r="H1588" s="108"/>
      <c r="I1588" s="108"/>
      <c r="J1588" s="108"/>
      <c r="K1588" s="108"/>
      <c r="L1588" s="108"/>
      <c r="M1588" s="108"/>
      <c r="N1588" s="108"/>
      <c r="O1588" s="189"/>
      <c r="Q1588" s="185"/>
    </row>
    <row r="1589" spans="1:17" x14ac:dyDescent="0.25">
      <c r="A1589" s="105"/>
      <c r="C1589" s="108"/>
      <c r="D1589" s="108"/>
      <c r="E1589" s="108"/>
      <c r="F1589" s="108"/>
      <c r="G1589" s="187"/>
      <c r="H1589" s="108"/>
      <c r="I1589" s="108"/>
      <c r="J1589" s="108"/>
      <c r="K1589" s="108"/>
      <c r="L1589" s="108"/>
      <c r="M1589" s="108"/>
      <c r="N1589" s="108"/>
      <c r="O1589" s="189"/>
      <c r="Q1589" s="185"/>
    </row>
    <row r="1590" spans="1:17" x14ac:dyDescent="0.25">
      <c r="A1590" s="105"/>
      <c r="C1590" s="108"/>
      <c r="D1590" s="108"/>
      <c r="E1590" s="108"/>
      <c r="F1590" s="108"/>
      <c r="G1590" s="187"/>
      <c r="H1590" s="108"/>
      <c r="I1590" s="108"/>
      <c r="J1590" s="108"/>
      <c r="K1590" s="108"/>
      <c r="L1590" s="108"/>
      <c r="M1590" s="108"/>
      <c r="N1590" s="108"/>
      <c r="O1590" s="189"/>
      <c r="Q1590" s="185"/>
    </row>
    <row r="1591" spans="1:17" x14ac:dyDescent="0.25">
      <c r="A1591" s="105"/>
      <c r="C1591" s="108"/>
      <c r="D1591" s="108"/>
      <c r="E1591" s="108"/>
      <c r="F1591" s="108"/>
      <c r="G1591" s="187"/>
      <c r="H1591" s="108"/>
      <c r="I1591" s="108"/>
      <c r="J1591" s="108"/>
      <c r="K1591" s="108"/>
      <c r="L1591" s="108"/>
      <c r="M1591" s="108"/>
      <c r="N1591" s="108"/>
      <c r="O1591" s="189"/>
      <c r="Q1591" s="185"/>
    </row>
    <row r="1592" spans="1:17" x14ac:dyDescent="0.25">
      <c r="A1592" s="105"/>
      <c r="C1592" s="108"/>
      <c r="D1592" s="108"/>
      <c r="E1592" s="108"/>
      <c r="F1592" s="108"/>
      <c r="G1592" s="187"/>
      <c r="H1592" s="108"/>
      <c r="I1592" s="108"/>
      <c r="J1592" s="108"/>
      <c r="K1592" s="108"/>
      <c r="L1592" s="108"/>
      <c r="M1592" s="108"/>
      <c r="N1592" s="108"/>
      <c r="O1592" s="189"/>
      <c r="Q1592" s="185"/>
    </row>
    <row r="1593" spans="1:17" x14ac:dyDescent="0.25">
      <c r="A1593" s="105"/>
      <c r="C1593" s="108"/>
      <c r="D1593" s="108"/>
      <c r="E1593" s="108"/>
      <c r="F1593" s="108"/>
      <c r="G1593" s="187"/>
      <c r="H1593" s="108"/>
      <c r="I1593" s="108"/>
      <c r="J1593" s="108"/>
      <c r="K1593" s="108"/>
      <c r="L1593" s="108"/>
      <c r="M1593" s="108"/>
      <c r="N1593" s="108"/>
      <c r="O1593" s="189"/>
      <c r="Q1593" s="185"/>
    </row>
    <row r="1594" spans="1:17" x14ac:dyDescent="0.25">
      <c r="A1594" s="105"/>
      <c r="C1594" s="108"/>
      <c r="D1594" s="108"/>
      <c r="E1594" s="108"/>
      <c r="F1594" s="108"/>
      <c r="G1594" s="187"/>
      <c r="H1594" s="108"/>
      <c r="I1594" s="108"/>
      <c r="J1594" s="108"/>
      <c r="K1594" s="108"/>
      <c r="L1594" s="108"/>
      <c r="M1594" s="108"/>
      <c r="N1594" s="108"/>
      <c r="O1594" s="189"/>
      <c r="Q1594" s="185"/>
    </row>
    <row r="1595" spans="1:17" x14ac:dyDescent="0.25">
      <c r="A1595" s="105"/>
      <c r="C1595" s="108"/>
      <c r="D1595" s="108"/>
      <c r="E1595" s="108"/>
      <c r="F1595" s="108"/>
      <c r="G1595" s="187"/>
      <c r="H1595" s="108"/>
      <c r="I1595" s="108"/>
      <c r="J1595" s="108"/>
      <c r="K1595" s="108"/>
      <c r="L1595" s="108"/>
      <c r="M1595" s="108"/>
      <c r="N1595" s="108"/>
      <c r="O1595" s="189"/>
      <c r="Q1595" s="185"/>
    </row>
    <row r="1596" spans="1:17" x14ac:dyDescent="0.25">
      <c r="A1596" s="105"/>
      <c r="C1596" s="108"/>
      <c r="D1596" s="108"/>
      <c r="E1596" s="108"/>
      <c r="F1596" s="108"/>
      <c r="G1596" s="187"/>
      <c r="H1596" s="108"/>
      <c r="I1596" s="108"/>
      <c r="J1596" s="108"/>
      <c r="K1596" s="108"/>
      <c r="L1596" s="108"/>
      <c r="M1596" s="108"/>
      <c r="N1596" s="108"/>
      <c r="O1596" s="189"/>
      <c r="Q1596" s="185"/>
    </row>
    <row r="1597" spans="1:17" x14ac:dyDescent="0.25">
      <c r="A1597" s="105"/>
      <c r="C1597" s="108"/>
      <c r="D1597" s="108"/>
      <c r="E1597" s="108"/>
      <c r="F1597" s="108"/>
      <c r="G1597" s="187"/>
      <c r="H1597" s="108"/>
      <c r="I1597" s="108"/>
      <c r="J1597" s="108"/>
      <c r="K1597" s="108"/>
      <c r="L1597" s="108"/>
      <c r="M1597" s="108"/>
      <c r="N1597" s="108"/>
      <c r="O1597" s="189"/>
      <c r="Q1597" s="185"/>
    </row>
    <row r="1598" spans="1:17" x14ac:dyDescent="0.25">
      <c r="A1598" s="105"/>
      <c r="C1598" s="108"/>
      <c r="D1598" s="108"/>
      <c r="E1598" s="108"/>
      <c r="F1598" s="108"/>
      <c r="G1598" s="187"/>
      <c r="H1598" s="108"/>
      <c r="I1598" s="108"/>
      <c r="J1598" s="108"/>
      <c r="K1598" s="108"/>
      <c r="L1598" s="108"/>
      <c r="M1598" s="108"/>
      <c r="N1598" s="108"/>
      <c r="O1598" s="189"/>
      <c r="Q1598" s="185"/>
    </row>
    <row r="1599" spans="1:17" x14ac:dyDescent="0.25">
      <c r="A1599" s="105"/>
      <c r="C1599" s="108"/>
      <c r="D1599" s="108"/>
      <c r="E1599" s="108"/>
      <c r="F1599" s="108"/>
      <c r="G1599" s="187"/>
      <c r="H1599" s="108"/>
      <c r="I1599" s="108"/>
      <c r="J1599" s="108"/>
      <c r="K1599" s="108"/>
      <c r="L1599" s="108"/>
      <c r="M1599" s="108"/>
      <c r="N1599" s="108"/>
      <c r="O1599" s="189"/>
      <c r="Q1599" s="185"/>
    </row>
    <row r="1600" spans="1:17" x14ac:dyDescent="0.25">
      <c r="A1600" s="105"/>
      <c r="C1600" s="108"/>
      <c r="D1600" s="108"/>
      <c r="E1600" s="108"/>
      <c r="F1600" s="108"/>
      <c r="G1600" s="187"/>
      <c r="H1600" s="108"/>
      <c r="I1600" s="108"/>
      <c r="J1600" s="108"/>
      <c r="K1600" s="108"/>
      <c r="L1600" s="108"/>
      <c r="M1600" s="108"/>
      <c r="N1600" s="108"/>
      <c r="O1600" s="189"/>
      <c r="Q1600" s="185"/>
    </row>
    <row r="1601" spans="1:17" x14ac:dyDescent="0.25">
      <c r="A1601" s="105"/>
      <c r="C1601" s="108"/>
      <c r="D1601" s="108"/>
      <c r="E1601" s="108"/>
      <c r="F1601" s="108"/>
      <c r="G1601" s="187"/>
      <c r="H1601" s="108"/>
      <c r="I1601" s="108"/>
      <c r="J1601" s="108"/>
      <c r="K1601" s="108"/>
      <c r="L1601" s="108"/>
      <c r="M1601" s="108"/>
      <c r="N1601" s="108"/>
      <c r="O1601" s="189"/>
      <c r="Q1601" s="185"/>
    </row>
    <row r="1602" spans="1:17" x14ac:dyDescent="0.25">
      <c r="A1602" s="105"/>
      <c r="C1602" s="108"/>
      <c r="D1602" s="108"/>
      <c r="E1602" s="108"/>
      <c r="F1602" s="108"/>
      <c r="G1602" s="187"/>
      <c r="H1602" s="108"/>
      <c r="I1602" s="108"/>
      <c r="J1602" s="108"/>
      <c r="K1602" s="108"/>
      <c r="L1602" s="108"/>
      <c r="M1602" s="108"/>
      <c r="N1602" s="108"/>
      <c r="O1602" s="189"/>
      <c r="Q1602" s="185"/>
    </row>
    <row r="1603" spans="1:17" x14ac:dyDescent="0.25">
      <c r="A1603" s="105"/>
      <c r="C1603" s="108"/>
      <c r="D1603" s="108"/>
      <c r="E1603" s="108"/>
      <c r="F1603" s="108"/>
      <c r="G1603" s="187"/>
      <c r="H1603" s="108"/>
      <c r="I1603" s="108"/>
      <c r="J1603" s="108"/>
      <c r="K1603" s="108"/>
      <c r="L1603" s="108"/>
      <c r="M1603" s="108"/>
      <c r="N1603" s="108"/>
      <c r="O1603" s="189"/>
      <c r="Q1603" s="185"/>
    </row>
    <row r="1604" spans="1:17" x14ac:dyDescent="0.25">
      <c r="A1604" s="105"/>
      <c r="C1604" s="108"/>
      <c r="D1604" s="108"/>
      <c r="E1604" s="108"/>
      <c r="F1604" s="108"/>
      <c r="G1604" s="187"/>
      <c r="H1604" s="108"/>
      <c r="I1604" s="108"/>
      <c r="J1604" s="108"/>
      <c r="K1604" s="108"/>
      <c r="L1604" s="108"/>
      <c r="M1604" s="108"/>
      <c r="N1604" s="108"/>
      <c r="O1604" s="189"/>
      <c r="Q1604" s="185"/>
    </row>
    <row r="1605" spans="1:17" x14ac:dyDescent="0.25">
      <c r="A1605" s="105"/>
      <c r="C1605" s="108"/>
      <c r="D1605" s="108"/>
      <c r="E1605" s="108"/>
      <c r="F1605" s="108"/>
      <c r="G1605" s="187"/>
      <c r="H1605" s="108"/>
      <c r="I1605" s="108"/>
      <c r="J1605" s="108"/>
      <c r="K1605" s="108"/>
      <c r="L1605" s="108"/>
      <c r="M1605" s="108"/>
      <c r="N1605" s="108"/>
      <c r="O1605" s="189"/>
      <c r="Q1605" s="185"/>
    </row>
    <row r="1606" spans="1:17" x14ac:dyDescent="0.25">
      <c r="A1606" s="105"/>
      <c r="C1606" s="108"/>
      <c r="D1606" s="108"/>
      <c r="E1606" s="108"/>
      <c r="F1606" s="108"/>
      <c r="G1606" s="187"/>
      <c r="H1606" s="108"/>
      <c r="I1606" s="108"/>
      <c r="J1606" s="108"/>
      <c r="K1606" s="108"/>
      <c r="L1606" s="108"/>
      <c r="M1606" s="108"/>
      <c r="N1606" s="108"/>
      <c r="O1606" s="189"/>
      <c r="Q1606" s="185"/>
    </row>
    <row r="1607" spans="1:17" x14ac:dyDescent="0.25">
      <c r="A1607" s="105"/>
      <c r="C1607" s="108"/>
      <c r="D1607" s="108"/>
      <c r="E1607" s="108"/>
      <c r="F1607" s="108"/>
      <c r="G1607" s="187"/>
      <c r="H1607" s="108"/>
      <c r="I1607" s="108"/>
      <c r="J1607" s="108"/>
      <c r="K1607" s="108"/>
      <c r="L1607" s="108"/>
      <c r="M1607" s="108"/>
      <c r="N1607" s="108"/>
      <c r="O1607" s="189"/>
      <c r="Q1607" s="185"/>
    </row>
    <row r="1608" spans="1:17" x14ac:dyDescent="0.25">
      <c r="A1608" s="105"/>
      <c r="C1608" s="108"/>
      <c r="D1608" s="108"/>
      <c r="E1608" s="108"/>
      <c r="F1608" s="108"/>
      <c r="G1608" s="187"/>
      <c r="H1608" s="108"/>
      <c r="I1608" s="108"/>
      <c r="J1608" s="108"/>
      <c r="K1608" s="108"/>
      <c r="L1608" s="108"/>
      <c r="M1608" s="108"/>
      <c r="N1608" s="108"/>
      <c r="O1608" s="189"/>
      <c r="Q1608" s="185"/>
    </row>
    <row r="1609" spans="1:17" x14ac:dyDescent="0.25">
      <c r="A1609" s="105"/>
      <c r="C1609" s="108"/>
      <c r="D1609" s="108"/>
      <c r="E1609" s="108"/>
      <c r="F1609" s="108"/>
      <c r="G1609" s="187"/>
      <c r="H1609" s="108"/>
      <c r="I1609" s="108"/>
      <c r="J1609" s="108"/>
      <c r="K1609" s="108"/>
      <c r="L1609" s="108"/>
      <c r="M1609" s="108"/>
      <c r="N1609" s="108"/>
      <c r="O1609" s="189"/>
      <c r="Q1609" s="185"/>
    </row>
    <row r="1610" spans="1:17" x14ac:dyDescent="0.25">
      <c r="A1610" s="105"/>
      <c r="C1610" s="108"/>
      <c r="D1610" s="108"/>
      <c r="E1610" s="108"/>
      <c r="F1610" s="108"/>
      <c r="G1610" s="187"/>
      <c r="H1610" s="108"/>
      <c r="I1610" s="108"/>
      <c r="J1610" s="108"/>
      <c r="K1610" s="108"/>
      <c r="L1610" s="108"/>
      <c r="M1610" s="108"/>
      <c r="N1610" s="108"/>
      <c r="O1610" s="189"/>
      <c r="Q1610" s="185"/>
    </row>
    <row r="1611" spans="1:17" x14ac:dyDescent="0.25">
      <c r="A1611" s="105"/>
      <c r="C1611" s="108"/>
      <c r="D1611" s="108"/>
      <c r="E1611" s="108"/>
      <c r="F1611" s="108"/>
      <c r="G1611" s="187"/>
      <c r="H1611" s="108"/>
      <c r="I1611" s="108"/>
      <c r="J1611" s="108"/>
      <c r="K1611" s="108"/>
      <c r="L1611" s="108"/>
      <c r="M1611" s="108"/>
      <c r="N1611" s="108"/>
      <c r="O1611" s="189"/>
      <c r="Q1611" s="185"/>
    </row>
    <row r="1612" spans="1:17" x14ac:dyDescent="0.25">
      <c r="A1612" s="105"/>
      <c r="C1612" s="108"/>
      <c r="D1612" s="108"/>
      <c r="E1612" s="108"/>
      <c r="F1612" s="108"/>
      <c r="G1612" s="187"/>
      <c r="H1612" s="108"/>
      <c r="I1612" s="108"/>
      <c r="J1612" s="108"/>
      <c r="K1612" s="108"/>
      <c r="L1612" s="108"/>
      <c r="M1612" s="108"/>
      <c r="N1612" s="108"/>
      <c r="O1612" s="189"/>
      <c r="Q1612" s="185"/>
    </row>
    <row r="1613" spans="1:17" x14ac:dyDescent="0.25">
      <c r="A1613" s="105"/>
      <c r="C1613" s="108"/>
      <c r="D1613" s="108"/>
      <c r="E1613" s="108"/>
      <c r="F1613" s="108"/>
      <c r="G1613" s="187"/>
      <c r="H1613" s="108"/>
      <c r="I1613" s="108"/>
      <c r="J1613" s="108"/>
      <c r="K1613" s="108"/>
      <c r="L1613" s="108"/>
      <c r="M1613" s="108"/>
      <c r="N1613" s="108"/>
      <c r="O1613" s="189"/>
      <c r="Q1613" s="185"/>
    </row>
    <row r="1614" spans="1:17" x14ac:dyDescent="0.25">
      <c r="A1614" s="105"/>
      <c r="C1614" s="108"/>
      <c r="D1614" s="108"/>
      <c r="E1614" s="108"/>
      <c r="F1614" s="108"/>
      <c r="G1614" s="187"/>
      <c r="H1614" s="108"/>
      <c r="I1614" s="108"/>
      <c r="J1614" s="108"/>
      <c r="K1614" s="108"/>
      <c r="L1614" s="108"/>
      <c r="M1614" s="108"/>
      <c r="N1614" s="108"/>
      <c r="O1614" s="189"/>
      <c r="Q1614" s="185"/>
    </row>
    <row r="1615" spans="1:17" x14ac:dyDescent="0.25">
      <c r="A1615" s="105"/>
      <c r="C1615" s="108"/>
      <c r="D1615" s="108"/>
      <c r="E1615" s="108"/>
      <c r="F1615" s="108"/>
      <c r="G1615" s="187"/>
      <c r="H1615" s="108"/>
      <c r="I1615" s="108"/>
      <c r="J1615" s="108"/>
      <c r="K1615" s="108"/>
      <c r="L1615" s="108"/>
      <c r="M1615" s="108"/>
      <c r="N1615" s="108"/>
      <c r="O1615" s="189"/>
      <c r="Q1615" s="185"/>
    </row>
    <row r="1616" spans="1:17" x14ac:dyDescent="0.25">
      <c r="A1616" s="105"/>
      <c r="C1616" s="108"/>
      <c r="D1616" s="108"/>
      <c r="E1616" s="108"/>
      <c r="F1616" s="108"/>
      <c r="G1616" s="187"/>
      <c r="H1616" s="108"/>
      <c r="I1616" s="108"/>
      <c r="J1616" s="108"/>
      <c r="K1616" s="108"/>
      <c r="L1616" s="108"/>
      <c r="M1616" s="108"/>
      <c r="N1616" s="108"/>
      <c r="O1616" s="189"/>
      <c r="Q1616" s="185"/>
    </row>
    <row r="1617" spans="1:17" x14ac:dyDescent="0.25">
      <c r="A1617" s="105"/>
      <c r="C1617" s="108"/>
      <c r="D1617" s="108"/>
      <c r="E1617" s="108"/>
      <c r="F1617" s="108"/>
      <c r="G1617" s="187"/>
      <c r="H1617" s="108"/>
      <c r="I1617" s="108"/>
      <c r="J1617" s="108"/>
      <c r="K1617" s="108"/>
      <c r="L1617" s="108"/>
      <c r="M1617" s="108"/>
      <c r="N1617" s="108"/>
      <c r="O1617" s="189"/>
      <c r="Q1617" s="185"/>
    </row>
    <row r="1618" spans="1:17" x14ac:dyDescent="0.25">
      <c r="A1618" s="105"/>
      <c r="C1618" s="108"/>
      <c r="D1618" s="108"/>
      <c r="E1618" s="108"/>
      <c r="F1618" s="108"/>
      <c r="G1618" s="187"/>
      <c r="H1618" s="108"/>
      <c r="I1618" s="108"/>
      <c r="J1618" s="108"/>
      <c r="K1618" s="108"/>
      <c r="L1618" s="108"/>
      <c r="M1618" s="108"/>
      <c r="N1618" s="108"/>
      <c r="O1618" s="189"/>
      <c r="Q1618" s="185"/>
    </row>
    <row r="1619" spans="1:17" x14ac:dyDescent="0.25">
      <c r="A1619" s="105"/>
      <c r="C1619" s="108"/>
      <c r="D1619" s="108"/>
      <c r="E1619" s="108"/>
      <c r="F1619" s="108"/>
      <c r="G1619" s="187"/>
      <c r="H1619" s="108"/>
      <c r="I1619" s="108"/>
      <c r="J1619" s="108"/>
      <c r="K1619" s="108"/>
      <c r="L1619" s="108"/>
      <c r="M1619" s="108"/>
      <c r="N1619" s="108"/>
      <c r="O1619" s="189"/>
      <c r="Q1619" s="185"/>
    </row>
    <row r="1620" spans="1:17" x14ac:dyDescent="0.25">
      <c r="A1620" s="105"/>
      <c r="C1620" s="108"/>
      <c r="D1620" s="108"/>
      <c r="E1620" s="108"/>
      <c r="F1620" s="108"/>
      <c r="G1620" s="187"/>
      <c r="H1620" s="108"/>
      <c r="I1620" s="108"/>
      <c r="J1620" s="108"/>
      <c r="K1620" s="108"/>
      <c r="L1620" s="108"/>
      <c r="M1620" s="108"/>
      <c r="N1620" s="108"/>
      <c r="O1620" s="189"/>
      <c r="Q1620" s="185"/>
    </row>
    <row r="1621" spans="1:17" x14ac:dyDescent="0.25">
      <c r="A1621" s="105"/>
      <c r="C1621" s="108"/>
      <c r="D1621" s="108"/>
      <c r="E1621" s="108"/>
      <c r="F1621" s="108"/>
      <c r="G1621" s="187"/>
      <c r="H1621" s="108"/>
      <c r="I1621" s="108"/>
      <c r="J1621" s="108"/>
      <c r="K1621" s="108"/>
      <c r="L1621" s="108"/>
      <c r="M1621" s="108"/>
      <c r="N1621" s="108"/>
      <c r="O1621" s="189"/>
      <c r="Q1621" s="185"/>
    </row>
    <row r="1622" spans="1:17" x14ac:dyDescent="0.25">
      <c r="A1622" s="105"/>
      <c r="C1622" s="108"/>
      <c r="D1622" s="108"/>
      <c r="E1622" s="108"/>
      <c r="F1622" s="108"/>
      <c r="G1622" s="187"/>
      <c r="H1622" s="108"/>
      <c r="I1622" s="108"/>
      <c r="J1622" s="108"/>
      <c r="K1622" s="108"/>
      <c r="L1622" s="108"/>
      <c r="M1622" s="108"/>
      <c r="N1622" s="108"/>
      <c r="O1622" s="189"/>
      <c r="Q1622" s="185"/>
    </row>
    <row r="1623" spans="1:17" x14ac:dyDescent="0.25">
      <c r="A1623" s="105"/>
      <c r="C1623" s="108"/>
      <c r="D1623" s="108"/>
      <c r="E1623" s="108"/>
      <c r="F1623" s="108"/>
      <c r="G1623" s="187"/>
      <c r="H1623" s="108"/>
      <c r="I1623" s="108"/>
      <c r="J1623" s="108"/>
      <c r="K1623" s="108"/>
      <c r="L1623" s="108"/>
      <c r="M1623" s="108"/>
      <c r="N1623" s="108"/>
      <c r="O1623" s="189"/>
      <c r="Q1623" s="185"/>
    </row>
    <row r="1624" spans="1:17" x14ac:dyDescent="0.25">
      <c r="A1624" s="105"/>
      <c r="C1624" s="108"/>
      <c r="D1624" s="108"/>
      <c r="E1624" s="108"/>
      <c r="F1624" s="108"/>
      <c r="G1624" s="187"/>
      <c r="H1624" s="108"/>
      <c r="I1624" s="108"/>
      <c r="J1624" s="108"/>
      <c r="K1624" s="108"/>
      <c r="L1624" s="108"/>
      <c r="M1624" s="108"/>
      <c r="N1624" s="108"/>
      <c r="O1624" s="189"/>
      <c r="Q1624" s="185"/>
    </row>
    <row r="1625" spans="1:17" x14ac:dyDescent="0.25">
      <c r="A1625" s="105"/>
      <c r="C1625" s="108"/>
      <c r="D1625" s="108"/>
      <c r="E1625" s="108"/>
      <c r="F1625" s="108"/>
      <c r="G1625" s="187"/>
      <c r="H1625" s="108"/>
      <c r="I1625" s="108"/>
      <c r="J1625" s="108"/>
      <c r="K1625" s="108"/>
      <c r="L1625" s="108"/>
      <c r="M1625" s="108"/>
      <c r="N1625" s="108"/>
      <c r="O1625" s="189"/>
      <c r="Q1625" s="185"/>
    </row>
    <row r="1626" spans="1:17" x14ac:dyDescent="0.25">
      <c r="A1626" s="105"/>
      <c r="C1626" s="108"/>
      <c r="D1626" s="108"/>
      <c r="E1626" s="108"/>
      <c r="F1626" s="108"/>
      <c r="G1626" s="187"/>
      <c r="H1626" s="108"/>
      <c r="I1626" s="108"/>
      <c r="J1626" s="108"/>
      <c r="K1626" s="108"/>
      <c r="L1626" s="108"/>
      <c r="M1626" s="108"/>
      <c r="N1626" s="108"/>
      <c r="O1626" s="189"/>
      <c r="Q1626" s="185"/>
    </row>
    <row r="1627" spans="1:17" x14ac:dyDescent="0.25">
      <c r="A1627" s="105"/>
      <c r="C1627" s="108"/>
      <c r="D1627" s="108"/>
      <c r="E1627" s="108"/>
      <c r="F1627" s="108"/>
      <c r="G1627" s="187"/>
      <c r="H1627" s="108"/>
      <c r="I1627" s="108"/>
      <c r="J1627" s="108"/>
      <c r="K1627" s="108"/>
      <c r="L1627" s="108"/>
      <c r="M1627" s="108"/>
      <c r="N1627" s="108"/>
      <c r="O1627" s="189"/>
      <c r="Q1627" s="185"/>
    </row>
    <row r="1628" spans="1:17" x14ac:dyDescent="0.25">
      <c r="A1628" s="105"/>
      <c r="C1628" s="108"/>
      <c r="D1628" s="108"/>
      <c r="E1628" s="108"/>
      <c r="F1628" s="108"/>
      <c r="G1628" s="187"/>
      <c r="H1628" s="108"/>
      <c r="I1628" s="108"/>
      <c r="J1628" s="108"/>
      <c r="K1628" s="108"/>
      <c r="L1628" s="108"/>
      <c r="M1628" s="108"/>
      <c r="N1628" s="108"/>
      <c r="O1628" s="189"/>
      <c r="Q1628" s="185"/>
    </row>
    <row r="1629" spans="1:17" x14ac:dyDescent="0.25">
      <c r="A1629" s="105"/>
      <c r="C1629" s="108"/>
      <c r="D1629" s="108"/>
      <c r="E1629" s="108"/>
      <c r="F1629" s="108"/>
      <c r="G1629" s="187"/>
      <c r="H1629" s="108"/>
      <c r="I1629" s="108"/>
      <c r="J1629" s="108"/>
      <c r="K1629" s="108"/>
      <c r="L1629" s="108"/>
      <c r="M1629" s="108"/>
      <c r="N1629" s="108"/>
      <c r="O1629" s="189"/>
      <c r="Q1629" s="185"/>
    </row>
    <row r="1630" spans="1:17" x14ac:dyDescent="0.25">
      <c r="A1630" s="105"/>
      <c r="C1630" s="108"/>
      <c r="D1630" s="108"/>
      <c r="E1630" s="108"/>
      <c r="F1630" s="108"/>
      <c r="G1630" s="187"/>
      <c r="H1630" s="108"/>
      <c r="I1630" s="108"/>
      <c r="J1630" s="108"/>
      <c r="K1630" s="108"/>
      <c r="L1630" s="108"/>
      <c r="M1630" s="108"/>
      <c r="N1630" s="108"/>
      <c r="O1630" s="189"/>
      <c r="Q1630" s="185"/>
    </row>
    <row r="1631" spans="1:17" x14ac:dyDescent="0.25">
      <c r="A1631" s="105"/>
      <c r="C1631" s="108"/>
      <c r="D1631" s="108"/>
      <c r="E1631" s="108"/>
      <c r="F1631" s="108"/>
      <c r="G1631" s="187"/>
      <c r="H1631" s="108"/>
      <c r="I1631" s="108"/>
      <c r="J1631" s="108"/>
      <c r="K1631" s="108"/>
      <c r="L1631" s="108"/>
      <c r="M1631" s="108"/>
      <c r="N1631" s="108"/>
      <c r="O1631" s="189"/>
      <c r="Q1631" s="185"/>
    </row>
    <row r="1632" spans="1:17" x14ac:dyDescent="0.25">
      <c r="A1632" s="105"/>
      <c r="C1632" s="108"/>
      <c r="D1632" s="108"/>
      <c r="E1632" s="108"/>
      <c r="F1632" s="108"/>
      <c r="G1632" s="187"/>
      <c r="H1632" s="108"/>
      <c r="I1632" s="108"/>
      <c r="J1632" s="108"/>
      <c r="K1632" s="108"/>
      <c r="L1632" s="108"/>
      <c r="M1632" s="108"/>
      <c r="N1632" s="108"/>
      <c r="O1632" s="189"/>
      <c r="Q1632" s="185"/>
    </row>
    <row r="1633" spans="1:17" x14ac:dyDescent="0.25">
      <c r="A1633" s="105"/>
      <c r="C1633" s="108"/>
      <c r="D1633" s="108"/>
      <c r="E1633" s="108"/>
      <c r="F1633" s="108"/>
      <c r="G1633" s="187"/>
      <c r="H1633" s="108"/>
      <c r="I1633" s="108"/>
      <c r="J1633" s="108"/>
      <c r="K1633" s="108"/>
      <c r="L1633" s="108"/>
      <c r="M1633" s="108"/>
      <c r="N1633" s="108"/>
      <c r="O1633" s="189"/>
      <c r="Q1633" s="185"/>
    </row>
    <row r="1634" spans="1:17" x14ac:dyDescent="0.25">
      <c r="A1634" s="105"/>
      <c r="C1634" s="108"/>
      <c r="D1634" s="108"/>
      <c r="E1634" s="108"/>
      <c r="F1634" s="108"/>
      <c r="G1634" s="187"/>
      <c r="H1634" s="108"/>
      <c r="I1634" s="108"/>
      <c r="J1634" s="108"/>
      <c r="K1634" s="108"/>
      <c r="L1634" s="108"/>
      <c r="M1634" s="108"/>
      <c r="N1634" s="108"/>
      <c r="O1634" s="189"/>
      <c r="Q1634" s="185"/>
    </row>
    <row r="1635" spans="1:17" x14ac:dyDescent="0.25">
      <c r="A1635" s="105"/>
      <c r="C1635" s="108"/>
      <c r="D1635" s="108"/>
      <c r="E1635" s="108"/>
      <c r="F1635" s="108"/>
      <c r="G1635" s="187"/>
      <c r="H1635" s="108"/>
      <c r="I1635" s="108"/>
      <c r="J1635" s="108"/>
      <c r="K1635" s="108"/>
      <c r="L1635" s="108"/>
      <c r="M1635" s="108"/>
      <c r="N1635" s="108"/>
      <c r="O1635" s="189"/>
      <c r="Q1635" s="185"/>
    </row>
    <row r="1636" spans="1:17" x14ac:dyDescent="0.25">
      <c r="A1636" s="105"/>
      <c r="C1636" s="108"/>
      <c r="D1636" s="108"/>
      <c r="E1636" s="108"/>
      <c r="F1636" s="108"/>
      <c r="G1636" s="187"/>
      <c r="H1636" s="108"/>
      <c r="I1636" s="108"/>
      <c r="J1636" s="108"/>
      <c r="K1636" s="108"/>
      <c r="L1636" s="108"/>
      <c r="M1636" s="108"/>
      <c r="N1636" s="108"/>
      <c r="O1636" s="189"/>
      <c r="Q1636" s="185"/>
    </row>
    <row r="1637" spans="1:17" x14ac:dyDescent="0.25">
      <c r="A1637" s="105"/>
      <c r="C1637" s="108"/>
      <c r="D1637" s="108"/>
      <c r="E1637" s="108"/>
      <c r="F1637" s="108"/>
      <c r="G1637" s="187"/>
      <c r="H1637" s="108"/>
      <c r="I1637" s="108"/>
      <c r="J1637" s="108"/>
      <c r="K1637" s="108"/>
      <c r="L1637" s="108"/>
      <c r="M1637" s="108"/>
      <c r="N1637" s="108"/>
      <c r="O1637" s="189"/>
      <c r="Q1637" s="185"/>
    </row>
    <row r="1638" spans="1:17" x14ac:dyDescent="0.25">
      <c r="A1638" s="105"/>
      <c r="C1638" s="108"/>
      <c r="D1638" s="108"/>
      <c r="E1638" s="108"/>
      <c r="F1638" s="108"/>
      <c r="G1638" s="187"/>
      <c r="H1638" s="108"/>
      <c r="I1638" s="108"/>
      <c r="J1638" s="108"/>
      <c r="K1638" s="108"/>
      <c r="L1638" s="108"/>
      <c r="M1638" s="108"/>
      <c r="N1638" s="108"/>
      <c r="O1638" s="189"/>
      <c r="Q1638" s="185"/>
    </row>
    <row r="1639" spans="1:17" x14ac:dyDescent="0.25">
      <c r="A1639" s="105"/>
      <c r="C1639" s="108"/>
      <c r="D1639" s="108"/>
      <c r="E1639" s="108"/>
      <c r="F1639" s="108"/>
      <c r="G1639" s="187"/>
      <c r="H1639" s="108"/>
      <c r="I1639" s="108"/>
      <c r="J1639" s="108"/>
      <c r="K1639" s="108"/>
      <c r="L1639" s="108"/>
      <c r="M1639" s="108"/>
      <c r="N1639" s="108"/>
      <c r="O1639" s="189"/>
      <c r="Q1639" s="185"/>
    </row>
    <row r="1640" spans="1:17" x14ac:dyDescent="0.25">
      <c r="A1640" s="105"/>
      <c r="C1640" s="108"/>
      <c r="D1640" s="108"/>
      <c r="E1640" s="108"/>
      <c r="F1640" s="108"/>
      <c r="G1640" s="187"/>
      <c r="H1640" s="108"/>
      <c r="I1640" s="108"/>
      <c r="J1640" s="108"/>
      <c r="K1640" s="108"/>
      <c r="L1640" s="108"/>
      <c r="M1640" s="108"/>
      <c r="N1640" s="108"/>
      <c r="O1640" s="189"/>
      <c r="Q1640" s="185"/>
    </row>
    <row r="1641" spans="1:17" x14ac:dyDescent="0.25">
      <c r="A1641" s="105"/>
      <c r="C1641" s="108"/>
      <c r="D1641" s="108"/>
      <c r="E1641" s="108"/>
      <c r="F1641" s="108"/>
      <c r="G1641" s="187"/>
      <c r="H1641" s="108"/>
      <c r="I1641" s="108"/>
      <c r="J1641" s="108"/>
      <c r="K1641" s="108"/>
      <c r="L1641" s="108"/>
      <c r="M1641" s="108"/>
      <c r="N1641" s="108"/>
      <c r="O1641" s="189"/>
      <c r="Q1641" s="185"/>
    </row>
    <row r="1642" spans="1:17" x14ac:dyDescent="0.25">
      <c r="A1642" s="105"/>
      <c r="C1642" s="108"/>
      <c r="D1642" s="108"/>
      <c r="E1642" s="108"/>
      <c r="F1642" s="108"/>
      <c r="G1642" s="187"/>
      <c r="H1642" s="108"/>
      <c r="I1642" s="108"/>
      <c r="J1642" s="108"/>
      <c r="K1642" s="108"/>
      <c r="L1642" s="108"/>
      <c r="M1642" s="108"/>
      <c r="N1642" s="108"/>
      <c r="O1642" s="189"/>
      <c r="Q1642" s="185"/>
    </row>
    <row r="1643" spans="1:17" x14ac:dyDescent="0.25">
      <c r="A1643" s="105"/>
      <c r="C1643" s="108"/>
      <c r="D1643" s="108"/>
      <c r="E1643" s="108"/>
      <c r="F1643" s="108"/>
      <c r="G1643" s="187"/>
      <c r="H1643" s="108"/>
      <c r="I1643" s="108"/>
      <c r="J1643" s="108"/>
      <c r="K1643" s="108"/>
      <c r="L1643" s="108"/>
      <c r="M1643" s="108"/>
      <c r="N1643" s="108"/>
      <c r="O1643" s="189"/>
      <c r="Q1643" s="185"/>
    </row>
    <row r="1644" spans="1:17" x14ac:dyDescent="0.25">
      <c r="A1644" s="105"/>
      <c r="C1644" s="108"/>
      <c r="D1644" s="108"/>
      <c r="E1644" s="108"/>
      <c r="F1644" s="108"/>
      <c r="G1644" s="187"/>
      <c r="H1644" s="108"/>
      <c r="I1644" s="108"/>
      <c r="J1644" s="108"/>
      <c r="K1644" s="108"/>
      <c r="L1644" s="108"/>
      <c r="M1644" s="108"/>
      <c r="N1644" s="108"/>
      <c r="O1644" s="189"/>
      <c r="Q1644" s="185"/>
    </row>
    <row r="1645" spans="1:17" x14ac:dyDescent="0.25">
      <c r="A1645" s="105"/>
      <c r="C1645" s="108"/>
      <c r="D1645" s="108"/>
      <c r="E1645" s="108"/>
      <c r="F1645" s="108"/>
      <c r="G1645" s="187"/>
      <c r="H1645" s="108"/>
      <c r="I1645" s="108"/>
      <c r="J1645" s="108"/>
      <c r="K1645" s="108"/>
      <c r="L1645" s="108"/>
      <c r="M1645" s="108"/>
      <c r="N1645" s="108"/>
      <c r="O1645" s="189"/>
      <c r="Q1645" s="185"/>
    </row>
    <row r="1646" spans="1:17" x14ac:dyDescent="0.25">
      <c r="A1646" s="105"/>
      <c r="C1646" s="108"/>
      <c r="D1646" s="108"/>
      <c r="E1646" s="108"/>
      <c r="F1646" s="108"/>
      <c r="G1646" s="187"/>
      <c r="H1646" s="108"/>
      <c r="I1646" s="108"/>
      <c r="J1646" s="108"/>
      <c r="K1646" s="108"/>
      <c r="L1646" s="108"/>
      <c r="M1646" s="108"/>
      <c r="N1646" s="108"/>
      <c r="O1646" s="189"/>
      <c r="Q1646" s="185"/>
    </row>
    <row r="1647" spans="1:17" x14ac:dyDescent="0.25">
      <c r="A1647" s="105"/>
      <c r="C1647" s="108"/>
      <c r="D1647" s="108"/>
      <c r="E1647" s="108"/>
      <c r="F1647" s="108"/>
      <c r="G1647" s="187"/>
      <c r="H1647" s="108"/>
      <c r="I1647" s="108"/>
      <c r="J1647" s="108"/>
      <c r="K1647" s="108"/>
      <c r="L1647" s="108"/>
      <c r="M1647" s="108"/>
      <c r="N1647" s="108"/>
      <c r="O1647" s="189"/>
      <c r="Q1647" s="185"/>
    </row>
    <row r="1648" spans="1:17" x14ac:dyDescent="0.25">
      <c r="A1648" s="105"/>
      <c r="C1648" s="108"/>
      <c r="D1648" s="108"/>
      <c r="E1648" s="108"/>
      <c r="F1648" s="108"/>
      <c r="G1648" s="187"/>
      <c r="H1648" s="108"/>
      <c r="I1648" s="108"/>
      <c r="J1648" s="108"/>
      <c r="K1648" s="108"/>
      <c r="L1648" s="108"/>
      <c r="M1648" s="108"/>
      <c r="N1648" s="108"/>
      <c r="O1648" s="189"/>
      <c r="Q1648" s="185"/>
    </row>
    <row r="1649" spans="1:17" x14ac:dyDescent="0.25">
      <c r="A1649" s="105"/>
      <c r="C1649" s="108"/>
      <c r="D1649" s="108"/>
      <c r="E1649" s="108"/>
      <c r="F1649" s="108"/>
      <c r="G1649" s="187"/>
      <c r="H1649" s="108"/>
      <c r="I1649" s="108"/>
      <c r="J1649" s="108"/>
      <c r="K1649" s="108"/>
      <c r="L1649" s="108"/>
      <c r="M1649" s="108"/>
      <c r="N1649" s="108"/>
      <c r="O1649" s="189"/>
      <c r="Q1649" s="185"/>
    </row>
    <row r="1650" spans="1:17" x14ac:dyDescent="0.25">
      <c r="A1650" s="105"/>
      <c r="C1650" s="108"/>
      <c r="D1650" s="108"/>
      <c r="E1650" s="108"/>
      <c r="F1650" s="108"/>
      <c r="G1650" s="187"/>
      <c r="H1650" s="108"/>
      <c r="I1650" s="108"/>
      <c r="J1650" s="108"/>
      <c r="K1650" s="108"/>
      <c r="L1650" s="108"/>
      <c r="M1650" s="108"/>
      <c r="N1650" s="108"/>
      <c r="O1650" s="189"/>
      <c r="Q1650" s="185"/>
    </row>
    <row r="1651" spans="1:17" x14ac:dyDescent="0.25">
      <c r="A1651" s="105"/>
      <c r="C1651" s="108"/>
      <c r="D1651" s="108"/>
      <c r="E1651" s="108"/>
      <c r="F1651" s="108"/>
      <c r="G1651" s="187"/>
      <c r="H1651" s="108"/>
      <c r="I1651" s="108"/>
      <c r="J1651" s="108"/>
      <c r="K1651" s="108"/>
      <c r="L1651" s="108"/>
      <c r="M1651" s="108"/>
      <c r="N1651" s="108"/>
      <c r="O1651" s="189"/>
      <c r="Q1651" s="185"/>
    </row>
    <row r="1652" spans="1:17" x14ac:dyDescent="0.25">
      <c r="A1652" s="105"/>
      <c r="C1652" s="108"/>
      <c r="D1652" s="108"/>
      <c r="E1652" s="108"/>
      <c r="F1652" s="108"/>
      <c r="G1652" s="187"/>
      <c r="H1652" s="108"/>
      <c r="I1652" s="108"/>
      <c r="J1652" s="108"/>
      <c r="K1652" s="108"/>
      <c r="L1652" s="108"/>
      <c r="M1652" s="108"/>
      <c r="N1652" s="108"/>
      <c r="O1652" s="189"/>
      <c r="Q1652" s="185"/>
    </row>
    <row r="1653" spans="1:17" x14ac:dyDescent="0.25">
      <c r="A1653" s="105"/>
      <c r="C1653" s="108"/>
      <c r="D1653" s="108"/>
      <c r="E1653" s="108"/>
      <c r="F1653" s="108"/>
      <c r="G1653" s="187"/>
      <c r="H1653" s="108"/>
      <c r="I1653" s="108"/>
      <c r="J1653" s="108"/>
      <c r="K1653" s="108"/>
      <c r="L1653" s="108"/>
      <c r="M1653" s="108"/>
      <c r="N1653" s="108"/>
      <c r="O1653" s="189"/>
      <c r="Q1653" s="185"/>
    </row>
    <row r="1654" spans="1:17" x14ac:dyDescent="0.25">
      <c r="A1654" s="105"/>
      <c r="C1654" s="108"/>
      <c r="D1654" s="108"/>
      <c r="E1654" s="108"/>
      <c r="F1654" s="108"/>
      <c r="G1654" s="187"/>
      <c r="H1654" s="108"/>
      <c r="I1654" s="108"/>
      <c r="J1654" s="108"/>
      <c r="K1654" s="108"/>
      <c r="L1654" s="108"/>
      <c r="M1654" s="108"/>
      <c r="N1654" s="108"/>
      <c r="O1654" s="189"/>
      <c r="Q1654" s="185"/>
    </row>
    <row r="1655" spans="1:17" x14ac:dyDescent="0.25">
      <c r="A1655" s="105"/>
      <c r="C1655" s="108"/>
      <c r="D1655" s="108"/>
      <c r="E1655" s="108"/>
      <c r="F1655" s="108"/>
      <c r="G1655" s="187"/>
      <c r="H1655" s="108"/>
      <c r="I1655" s="108"/>
      <c r="J1655" s="108"/>
      <c r="K1655" s="108"/>
      <c r="L1655" s="108"/>
      <c r="M1655" s="108"/>
      <c r="N1655" s="108"/>
      <c r="O1655" s="189"/>
      <c r="Q1655" s="185"/>
    </row>
    <row r="1656" spans="1:17" x14ac:dyDescent="0.25">
      <c r="A1656" s="105"/>
      <c r="C1656" s="108"/>
      <c r="D1656" s="108"/>
      <c r="E1656" s="108"/>
      <c r="F1656" s="108"/>
      <c r="G1656" s="187"/>
      <c r="H1656" s="108"/>
      <c r="I1656" s="108"/>
      <c r="J1656" s="108"/>
      <c r="K1656" s="108"/>
      <c r="L1656" s="108"/>
      <c r="M1656" s="108"/>
      <c r="N1656" s="108"/>
      <c r="O1656" s="189"/>
      <c r="Q1656" s="185"/>
    </row>
    <row r="1657" spans="1:17" x14ac:dyDescent="0.25">
      <c r="A1657" s="105"/>
      <c r="C1657" s="108"/>
      <c r="D1657" s="108"/>
      <c r="E1657" s="108"/>
      <c r="F1657" s="108"/>
      <c r="G1657" s="187"/>
      <c r="H1657" s="108"/>
      <c r="I1657" s="108"/>
      <c r="J1657" s="108"/>
      <c r="K1657" s="108"/>
      <c r="L1657" s="108"/>
      <c r="M1657" s="108"/>
      <c r="N1657" s="108"/>
      <c r="O1657" s="189"/>
      <c r="Q1657" s="185"/>
    </row>
    <row r="1658" spans="1:17" x14ac:dyDescent="0.25">
      <c r="A1658" s="105"/>
      <c r="C1658" s="108"/>
      <c r="D1658" s="108"/>
      <c r="E1658" s="108"/>
      <c r="F1658" s="108"/>
      <c r="G1658" s="187"/>
      <c r="H1658" s="108"/>
      <c r="I1658" s="108"/>
      <c r="J1658" s="108"/>
      <c r="K1658" s="108"/>
      <c r="L1658" s="108"/>
      <c r="M1658" s="108"/>
      <c r="N1658" s="108"/>
      <c r="O1658" s="189"/>
      <c r="Q1658" s="185"/>
    </row>
    <row r="1659" spans="1:17" x14ac:dyDescent="0.25">
      <c r="A1659" s="105"/>
      <c r="C1659" s="108"/>
      <c r="D1659" s="108"/>
      <c r="E1659" s="108"/>
      <c r="F1659" s="108"/>
      <c r="G1659" s="187"/>
      <c r="H1659" s="108"/>
      <c r="I1659" s="108"/>
      <c r="J1659" s="108"/>
      <c r="K1659" s="108"/>
      <c r="L1659" s="108"/>
      <c r="M1659" s="108"/>
      <c r="N1659" s="108"/>
      <c r="O1659" s="189"/>
      <c r="Q1659" s="185"/>
    </row>
    <row r="1660" spans="1:17" x14ac:dyDescent="0.25">
      <c r="A1660" s="105"/>
      <c r="C1660" s="108"/>
      <c r="D1660" s="108"/>
      <c r="E1660" s="108"/>
      <c r="F1660" s="108"/>
      <c r="G1660" s="187"/>
      <c r="H1660" s="108"/>
      <c r="I1660" s="108"/>
      <c r="J1660" s="108"/>
      <c r="K1660" s="108"/>
      <c r="L1660" s="108"/>
      <c r="M1660" s="108"/>
      <c r="N1660" s="108"/>
      <c r="O1660" s="189"/>
      <c r="Q1660" s="185"/>
    </row>
    <row r="1661" spans="1:17" x14ac:dyDescent="0.25">
      <c r="A1661" s="105"/>
      <c r="C1661" s="108"/>
      <c r="D1661" s="108"/>
      <c r="E1661" s="108"/>
      <c r="F1661" s="108"/>
      <c r="G1661" s="187"/>
      <c r="H1661" s="108"/>
      <c r="I1661" s="108"/>
      <c r="J1661" s="108"/>
      <c r="K1661" s="108"/>
      <c r="L1661" s="108"/>
      <c r="M1661" s="108"/>
      <c r="N1661" s="108"/>
      <c r="O1661" s="189"/>
      <c r="Q1661" s="185"/>
    </row>
    <row r="1662" spans="1:17" x14ac:dyDescent="0.25">
      <c r="A1662" s="105"/>
      <c r="C1662" s="108"/>
      <c r="D1662" s="108"/>
      <c r="E1662" s="108"/>
      <c r="F1662" s="108"/>
      <c r="G1662" s="187"/>
      <c r="H1662" s="108"/>
      <c r="I1662" s="108"/>
      <c r="J1662" s="108"/>
      <c r="K1662" s="108"/>
      <c r="L1662" s="108"/>
      <c r="M1662" s="108"/>
      <c r="N1662" s="108"/>
      <c r="O1662" s="189"/>
      <c r="Q1662" s="185"/>
    </row>
    <row r="1663" spans="1:17" x14ac:dyDescent="0.25">
      <c r="A1663" s="105"/>
      <c r="C1663" s="108"/>
      <c r="D1663" s="108"/>
      <c r="E1663" s="108"/>
      <c r="F1663" s="108"/>
      <c r="G1663" s="187"/>
      <c r="H1663" s="108"/>
      <c r="I1663" s="108"/>
      <c r="J1663" s="108"/>
      <c r="K1663" s="108"/>
      <c r="L1663" s="108"/>
      <c r="M1663" s="108"/>
      <c r="N1663" s="108"/>
      <c r="O1663" s="189"/>
      <c r="Q1663" s="185"/>
    </row>
    <row r="1664" spans="1:17" x14ac:dyDescent="0.25">
      <c r="A1664" s="105"/>
      <c r="C1664" s="108"/>
      <c r="D1664" s="108"/>
      <c r="E1664" s="108"/>
      <c r="F1664" s="108"/>
      <c r="G1664" s="187"/>
      <c r="H1664" s="108"/>
      <c r="I1664" s="108"/>
      <c r="J1664" s="108"/>
      <c r="K1664" s="108"/>
      <c r="L1664" s="108"/>
      <c r="M1664" s="108"/>
      <c r="N1664" s="108"/>
      <c r="O1664" s="189"/>
      <c r="Q1664" s="185"/>
    </row>
    <row r="1665" spans="1:17" x14ac:dyDescent="0.25">
      <c r="A1665" s="105"/>
      <c r="C1665" s="108"/>
      <c r="D1665" s="108"/>
      <c r="E1665" s="108"/>
      <c r="F1665" s="108"/>
      <c r="G1665" s="187"/>
      <c r="H1665" s="108"/>
      <c r="I1665" s="108"/>
      <c r="J1665" s="108"/>
      <c r="K1665" s="108"/>
      <c r="L1665" s="108"/>
      <c r="M1665" s="108"/>
      <c r="N1665" s="108"/>
      <c r="O1665" s="189"/>
      <c r="Q1665" s="185"/>
    </row>
    <row r="1666" spans="1:17" x14ac:dyDescent="0.25">
      <c r="A1666" s="105"/>
      <c r="C1666" s="108"/>
      <c r="D1666" s="108"/>
      <c r="E1666" s="108"/>
      <c r="F1666" s="108"/>
      <c r="G1666" s="187"/>
      <c r="H1666" s="108"/>
      <c r="I1666" s="108"/>
      <c r="J1666" s="108"/>
      <c r="K1666" s="108"/>
      <c r="L1666" s="108"/>
      <c r="M1666" s="108"/>
      <c r="N1666" s="108"/>
      <c r="O1666" s="189"/>
      <c r="Q1666" s="185"/>
    </row>
    <row r="1667" spans="1:17" x14ac:dyDescent="0.25">
      <c r="A1667" s="105"/>
      <c r="C1667" s="108"/>
      <c r="D1667" s="108"/>
      <c r="E1667" s="108"/>
      <c r="F1667" s="108"/>
      <c r="G1667" s="187"/>
      <c r="H1667" s="108"/>
      <c r="I1667" s="108"/>
      <c r="J1667" s="108"/>
      <c r="K1667" s="108"/>
      <c r="L1667" s="108"/>
      <c r="M1667" s="108"/>
      <c r="N1667" s="108"/>
      <c r="O1667" s="189"/>
      <c r="Q1667" s="185"/>
    </row>
    <row r="1668" spans="1:17" x14ac:dyDescent="0.25">
      <c r="A1668" s="105"/>
      <c r="C1668" s="108"/>
      <c r="D1668" s="108"/>
      <c r="E1668" s="108"/>
      <c r="F1668" s="108"/>
      <c r="G1668" s="187"/>
      <c r="H1668" s="108"/>
      <c r="I1668" s="108"/>
      <c r="J1668" s="108"/>
      <c r="K1668" s="108"/>
      <c r="L1668" s="108"/>
      <c r="M1668" s="108"/>
      <c r="N1668" s="108"/>
      <c r="O1668" s="189"/>
      <c r="Q1668" s="185"/>
    </row>
    <row r="1669" spans="1:17" x14ac:dyDescent="0.25">
      <c r="A1669" s="105"/>
      <c r="C1669" s="108"/>
      <c r="D1669" s="108"/>
      <c r="E1669" s="108"/>
      <c r="F1669" s="108"/>
      <c r="G1669" s="187"/>
      <c r="H1669" s="108"/>
      <c r="I1669" s="108"/>
      <c r="J1669" s="108"/>
      <c r="K1669" s="108"/>
      <c r="L1669" s="108"/>
      <c r="M1669" s="108"/>
      <c r="N1669" s="108"/>
      <c r="O1669" s="189"/>
      <c r="Q1669" s="185"/>
    </row>
    <row r="1670" spans="1:17" x14ac:dyDescent="0.25">
      <c r="A1670" s="105"/>
      <c r="C1670" s="108"/>
      <c r="D1670" s="108"/>
      <c r="E1670" s="108"/>
      <c r="F1670" s="108"/>
      <c r="G1670" s="187"/>
      <c r="H1670" s="108"/>
      <c r="I1670" s="108"/>
      <c r="J1670" s="108"/>
      <c r="K1670" s="108"/>
      <c r="L1670" s="108"/>
      <c r="M1670" s="108"/>
      <c r="N1670" s="108"/>
      <c r="O1670" s="189"/>
      <c r="Q1670" s="185"/>
    </row>
    <row r="1671" spans="1:17" x14ac:dyDescent="0.25">
      <c r="A1671" s="105"/>
      <c r="C1671" s="108"/>
      <c r="D1671" s="108"/>
      <c r="E1671" s="108"/>
      <c r="F1671" s="108"/>
      <c r="G1671" s="187"/>
      <c r="H1671" s="108"/>
      <c r="I1671" s="108"/>
      <c r="J1671" s="108"/>
      <c r="K1671" s="108"/>
      <c r="L1671" s="108"/>
      <c r="M1671" s="108"/>
      <c r="N1671" s="108"/>
      <c r="O1671" s="189"/>
      <c r="Q1671" s="185"/>
    </row>
    <row r="1672" spans="1:17" x14ac:dyDescent="0.25">
      <c r="A1672" s="105"/>
      <c r="C1672" s="108"/>
      <c r="D1672" s="108"/>
      <c r="E1672" s="108"/>
      <c r="F1672" s="108"/>
      <c r="G1672" s="187"/>
      <c r="H1672" s="108"/>
      <c r="I1672" s="108"/>
      <c r="J1672" s="108"/>
      <c r="K1672" s="108"/>
      <c r="L1672" s="108"/>
      <c r="M1672" s="108"/>
      <c r="N1672" s="108"/>
      <c r="O1672" s="189"/>
      <c r="Q1672" s="185"/>
    </row>
    <row r="1673" spans="1:17" x14ac:dyDescent="0.25">
      <c r="A1673" s="105"/>
      <c r="C1673" s="108"/>
      <c r="D1673" s="108"/>
      <c r="E1673" s="108"/>
      <c r="F1673" s="108"/>
      <c r="G1673" s="187"/>
      <c r="H1673" s="108"/>
      <c r="I1673" s="108"/>
      <c r="J1673" s="108"/>
      <c r="K1673" s="108"/>
      <c r="L1673" s="108"/>
      <c r="M1673" s="108"/>
      <c r="N1673" s="108"/>
      <c r="O1673" s="189"/>
      <c r="Q1673" s="185"/>
    </row>
    <row r="1674" spans="1:17" x14ac:dyDescent="0.25">
      <c r="A1674" s="105"/>
      <c r="C1674" s="108"/>
      <c r="D1674" s="108"/>
      <c r="E1674" s="108"/>
      <c r="F1674" s="108"/>
      <c r="G1674" s="187"/>
      <c r="H1674" s="108"/>
      <c r="I1674" s="108"/>
      <c r="J1674" s="108"/>
      <c r="K1674" s="108"/>
      <c r="L1674" s="108"/>
      <c r="M1674" s="108"/>
      <c r="N1674" s="108"/>
      <c r="O1674" s="189"/>
      <c r="Q1674" s="185"/>
    </row>
    <row r="1675" spans="1:17" x14ac:dyDescent="0.25">
      <c r="A1675" s="105"/>
      <c r="C1675" s="108"/>
      <c r="D1675" s="108"/>
      <c r="E1675" s="108"/>
      <c r="F1675" s="108"/>
      <c r="G1675" s="187"/>
      <c r="H1675" s="108"/>
      <c r="I1675" s="108"/>
      <c r="J1675" s="108"/>
      <c r="K1675" s="108"/>
      <c r="L1675" s="108"/>
      <c r="M1675" s="108"/>
      <c r="N1675" s="108"/>
      <c r="O1675" s="189"/>
      <c r="Q1675" s="185"/>
    </row>
    <row r="1676" spans="1:17" x14ac:dyDescent="0.25">
      <c r="A1676" s="105"/>
      <c r="C1676" s="108"/>
      <c r="D1676" s="108"/>
      <c r="E1676" s="108"/>
      <c r="F1676" s="108"/>
      <c r="G1676" s="187"/>
      <c r="H1676" s="108"/>
      <c r="I1676" s="108"/>
      <c r="J1676" s="108"/>
      <c r="K1676" s="108"/>
      <c r="L1676" s="108"/>
      <c r="M1676" s="108"/>
      <c r="N1676" s="108"/>
      <c r="O1676" s="189"/>
      <c r="Q1676" s="185"/>
    </row>
    <row r="1677" spans="1:17" x14ac:dyDescent="0.25">
      <c r="A1677" s="105"/>
      <c r="C1677" s="108"/>
      <c r="D1677" s="108"/>
      <c r="E1677" s="108"/>
      <c r="F1677" s="108"/>
      <c r="G1677" s="187"/>
      <c r="H1677" s="108"/>
      <c r="I1677" s="108"/>
      <c r="J1677" s="108"/>
      <c r="K1677" s="108"/>
      <c r="L1677" s="108"/>
      <c r="M1677" s="108"/>
      <c r="N1677" s="108"/>
      <c r="O1677" s="189"/>
      <c r="Q1677" s="185"/>
    </row>
    <row r="1678" spans="1:17" x14ac:dyDescent="0.25">
      <c r="A1678" s="105"/>
      <c r="C1678" s="108"/>
      <c r="D1678" s="108"/>
      <c r="E1678" s="108"/>
      <c r="F1678" s="108"/>
      <c r="G1678" s="187"/>
      <c r="H1678" s="108"/>
      <c r="I1678" s="108"/>
      <c r="J1678" s="108"/>
      <c r="K1678" s="108"/>
      <c r="L1678" s="108"/>
      <c r="M1678" s="108"/>
      <c r="N1678" s="108"/>
      <c r="O1678" s="189"/>
      <c r="Q1678" s="185"/>
    </row>
    <row r="1679" spans="1:17" x14ac:dyDescent="0.25">
      <c r="A1679" s="105"/>
      <c r="C1679" s="108"/>
      <c r="D1679" s="108"/>
      <c r="E1679" s="108"/>
      <c r="F1679" s="108"/>
      <c r="G1679" s="187"/>
      <c r="H1679" s="108"/>
      <c r="I1679" s="108"/>
      <c r="J1679" s="108"/>
      <c r="K1679" s="108"/>
      <c r="L1679" s="108"/>
      <c r="M1679" s="108"/>
      <c r="N1679" s="108"/>
      <c r="O1679" s="189"/>
      <c r="Q1679" s="185"/>
    </row>
    <row r="1680" spans="1:17" x14ac:dyDescent="0.25">
      <c r="A1680" s="105"/>
      <c r="C1680" s="108"/>
      <c r="D1680" s="108"/>
      <c r="E1680" s="108"/>
      <c r="F1680" s="108"/>
      <c r="G1680" s="187"/>
      <c r="H1680" s="108"/>
      <c r="I1680" s="108"/>
      <c r="J1680" s="108"/>
      <c r="K1680" s="108"/>
      <c r="L1680" s="108"/>
      <c r="M1680" s="108"/>
      <c r="N1680" s="108"/>
      <c r="O1680" s="189"/>
      <c r="Q1680" s="185"/>
    </row>
    <row r="1681" spans="1:17" x14ac:dyDescent="0.25">
      <c r="A1681" s="105"/>
      <c r="C1681" s="108"/>
      <c r="D1681" s="108"/>
      <c r="E1681" s="108"/>
      <c r="F1681" s="108"/>
      <c r="G1681" s="187"/>
      <c r="H1681" s="108"/>
      <c r="I1681" s="108"/>
      <c r="J1681" s="108"/>
      <c r="K1681" s="108"/>
      <c r="L1681" s="108"/>
      <c r="M1681" s="108"/>
      <c r="N1681" s="108"/>
      <c r="O1681" s="189"/>
      <c r="Q1681" s="185"/>
    </row>
    <row r="1682" spans="1:17" x14ac:dyDescent="0.25">
      <c r="A1682" s="105"/>
      <c r="C1682" s="108"/>
      <c r="D1682" s="108"/>
      <c r="E1682" s="108"/>
      <c r="F1682" s="108"/>
      <c r="G1682" s="187"/>
      <c r="H1682" s="108"/>
      <c r="I1682" s="108"/>
      <c r="J1682" s="108"/>
      <c r="K1682" s="108"/>
      <c r="L1682" s="108"/>
      <c r="M1682" s="108"/>
      <c r="N1682" s="108"/>
      <c r="O1682" s="189"/>
      <c r="Q1682" s="185"/>
    </row>
    <row r="1683" spans="1:17" x14ac:dyDescent="0.25">
      <c r="A1683" s="105"/>
      <c r="C1683" s="108"/>
      <c r="D1683" s="108"/>
      <c r="E1683" s="108"/>
      <c r="F1683" s="108"/>
      <c r="G1683" s="187"/>
      <c r="H1683" s="108"/>
      <c r="I1683" s="108"/>
      <c r="J1683" s="108"/>
      <c r="K1683" s="108"/>
      <c r="L1683" s="108"/>
      <c r="M1683" s="108"/>
      <c r="N1683" s="108"/>
      <c r="O1683" s="189"/>
      <c r="Q1683" s="185"/>
    </row>
    <row r="1684" spans="1:17" x14ac:dyDescent="0.25">
      <c r="A1684" s="105"/>
      <c r="C1684" s="108"/>
      <c r="D1684" s="108"/>
      <c r="E1684" s="108"/>
      <c r="F1684" s="108"/>
      <c r="G1684" s="187"/>
      <c r="H1684" s="108"/>
      <c r="I1684" s="108"/>
      <c r="J1684" s="108"/>
      <c r="K1684" s="108"/>
      <c r="L1684" s="108"/>
      <c r="M1684" s="108"/>
      <c r="N1684" s="108"/>
      <c r="O1684" s="189"/>
      <c r="Q1684" s="185"/>
    </row>
    <row r="1685" spans="1:17" x14ac:dyDescent="0.25">
      <c r="A1685" s="105"/>
      <c r="C1685" s="108"/>
      <c r="D1685" s="108"/>
      <c r="E1685" s="108"/>
      <c r="F1685" s="108"/>
      <c r="G1685" s="187"/>
      <c r="H1685" s="108"/>
      <c r="I1685" s="108"/>
      <c r="J1685" s="108"/>
      <c r="K1685" s="108"/>
      <c r="L1685" s="108"/>
      <c r="M1685" s="108"/>
      <c r="N1685" s="108"/>
      <c r="O1685" s="189"/>
      <c r="Q1685" s="185"/>
    </row>
    <row r="1686" spans="1:17" x14ac:dyDescent="0.25">
      <c r="A1686" s="105"/>
      <c r="C1686" s="108"/>
      <c r="D1686" s="108"/>
      <c r="E1686" s="108"/>
      <c r="F1686" s="108"/>
      <c r="G1686" s="187"/>
      <c r="H1686" s="108"/>
      <c r="I1686" s="108"/>
      <c r="J1686" s="108"/>
      <c r="K1686" s="108"/>
      <c r="L1686" s="108"/>
      <c r="M1686" s="108"/>
      <c r="N1686" s="108"/>
      <c r="O1686" s="189"/>
      <c r="Q1686" s="185"/>
    </row>
    <row r="1687" spans="1:17" x14ac:dyDescent="0.25">
      <c r="A1687" s="105"/>
      <c r="C1687" s="108"/>
      <c r="D1687" s="108"/>
      <c r="E1687" s="108"/>
      <c r="F1687" s="108"/>
      <c r="G1687" s="187"/>
      <c r="H1687" s="108"/>
      <c r="I1687" s="108"/>
      <c r="J1687" s="108"/>
      <c r="K1687" s="108"/>
      <c r="L1687" s="108"/>
      <c r="M1687" s="108"/>
      <c r="N1687" s="108"/>
      <c r="O1687" s="189"/>
      <c r="Q1687" s="185"/>
    </row>
    <row r="1688" spans="1:17" x14ac:dyDescent="0.25">
      <c r="A1688" s="105"/>
      <c r="C1688" s="108"/>
      <c r="D1688" s="108"/>
      <c r="E1688" s="108"/>
      <c r="F1688" s="108"/>
      <c r="G1688" s="187"/>
      <c r="H1688" s="108"/>
      <c r="I1688" s="108"/>
      <c r="J1688" s="108"/>
      <c r="K1688" s="108"/>
      <c r="L1688" s="108"/>
      <c r="M1688" s="108"/>
      <c r="N1688" s="108"/>
      <c r="O1688" s="189"/>
      <c r="Q1688" s="185"/>
    </row>
    <row r="1689" spans="1:17" x14ac:dyDescent="0.25">
      <c r="A1689" s="105"/>
      <c r="C1689" s="108"/>
      <c r="D1689" s="108"/>
      <c r="E1689" s="108"/>
      <c r="F1689" s="108"/>
      <c r="G1689" s="187"/>
      <c r="H1689" s="108"/>
      <c r="I1689" s="108"/>
      <c r="J1689" s="108"/>
      <c r="K1689" s="108"/>
      <c r="L1689" s="108"/>
      <c r="M1689" s="108"/>
      <c r="N1689" s="108"/>
      <c r="O1689" s="189"/>
      <c r="Q1689" s="185"/>
    </row>
    <row r="1690" spans="1:17" x14ac:dyDescent="0.25">
      <c r="A1690" s="105"/>
      <c r="C1690" s="108"/>
      <c r="D1690" s="108"/>
      <c r="E1690" s="108"/>
      <c r="F1690" s="108"/>
      <c r="G1690" s="187"/>
      <c r="H1690" s="108"/>
      <c r="I1690" s="108"/>
      <c r="J1690" s="108"/>
      <c r="K1690" s="108"/>
      <c r="L1690" s="108"/>
      <c r="M1690" s="108"/>
      <c r="N1690" s="108"/>
      <c r="O1690" s="189"/>
      <c r="Q1690" s="185"/>
    </row>
    <row r="1691" spans="1:17" x14ac:dyDescent="0.25">
      <c r="A1691" s="105"/>
      <c r="C1691" s="108"/>
      <c r="D1691" s="108"/>
      <c r="E1691" s="108"/>
      <c r="F1691" s="108"/>
      <c r="G1691" s="187"/>
      <c r="H1691" s="108"/>
      <c r="I1691" s="108"/>
      <c r="J1691" s="108"/>
      <c r="K1691" s="108"/>
      <c r="L1691" s="108"/>
      <c r="M1691" s="108"/>
      <c r="N1691" s="108"/>
      <c r="O1691" s="189"/>
      <c r="Q1691" s="185"/>
    </row>
    <row r="1692" spans="1:17" x14ac:dyDescent="0.25">
      <c r="A1692" s="105"/>
      <c r="C1692" s="108"/>
      <c r="D1692" s="108"/>
      <c r="E1692" s="108"/>
      <c r="F1692" s="108"/>
      <c r="G1692" s="187"/>
      <c r="H1692" s="108"/>
      <c r="I1692" s="108"/>
      <c r="J1692" s="108"/>
      <c r="K1692" s="108"/>
      <c r="L1692" s="108"/>
      <c r="M1692" s="108"/>
      <c r="N1692" s="108"/>
      <c r="O1692" s="189"/>
      <c r="Q1692" s="185"/>
    </row>
    <row r="1693" spans="1:17" x14ac:dyDescent="0.25">
      <c r="A1693" s="105"/>
      <c r="C1693" s="108"/>
      <c r="D1693" s="108"/>
      <c r="E1693" s="108"/>
      <c r="F1693" s="108"/>
      <c r="G1693" s="187"/>
      <c r="H1693" s="108"/>
      <c r="I1693" s="108"/>
      <c r="J1693" s="108"/>
      <c r="K1693" s="108"/>
      <c r="L1693" s="108"/>
      <c r="M1693" s="108"/>
      <c r="N1693" s="108"/>
      <c r="O1693" s="189"/>
      <c r="Q1693" s="185"/>
    </row>
    <row r="1694" spans="1:17" x14ac:dyDescent="0.25">
      <c r="A1694" s="105"/>
      <c r="C1694" s="108"/>
      <c r="D1694" s="108"/>
      <c r="E1694" s="108"/>
      <c r="F1694" s="108"/>
      <c r="G1694" s="187"/>
      <c r="H1694" s="108"/>
      <c r="I1694" s="108"/>
      <c r="J1694" s="108"/>
      <c r="K1694" s="108"/>
      <c r="L1694" s="108"/>
      <c r="M1694" s="108"/>
      <c r="N1694" s="108"/>
      <c r="O1694" s="189"/>
      <c r="Q1694" s="185"/>
    </row>
    <row r="1695" spans="1:17" x14ac:dyDescent="0.25">
      <c r="A1695" s="105"/>
      <c r="C1695" s="108"/>
      <c r="D1695" s="108"/>
      <c r="E1695" s="108"/>
      <c r="F1695" s="108"/>
      <c r="G1695" s="187"/>
      <c r="H1695" s="108"/>
      <c r="I1695" s="108"/>
      <c r="J1695" s="108"/>
      <c r="K1695" s="108"/>
      <c r="L1695" s="108"/>
      <c r="M1695" s="108"/>
      <c r="N1695" s="108"/>
      <c r="O1695" s="189"/>
      <c r="Q1695" s="185"/>
    </row>
    <row r="1696" spans="1:17" x14ac:dyDescent="0.25">
      <c r="A1696" s="105"/>
      <c r="C1696" s="108"/>
      <c r="D1696" s="108"/>
      <c r="E1696" s="108"/>
      <c r="F1696" s="108"/>
      <c r="G1696" s="187"/>
      <c r="H1696" s="108"/>
      <c r="I1696" s="108"/>
      <c r="J1696" s="108"/>
      <c r="K1696" s="108"/>
      <c r="L1696" s="108"/>
      <c r="M1696" s="108"/>
      <c r="N1696" s="108"/>
      <c r="O1696" s="189"/>
      <c r="Q1696" s="185"/>
    </row>
    <row r="1697" spans="1:17" x14ac:dyDescent="0.25">
      <c r="A1697" s="105"/>
      <c r="C1697" s="108"/>
      <c r="D1697" s="108"/>
      <c r="E1697" s="108"/>
      <c r="F1697" s="108"/>
      <c r="G1697" s="187"/>
      <c r="H1697" s="108"/>
      <c r="I1697" s="108"/>
      <c r="J1697" s="108"/>
      <c r="K1697" s="108"/>
      <c r="L1697" s="108"/>
      <c r="M1697" s="108"/>
      <c r="N1697" s="108"/>
      <c r="O1697" s="189"/>
      <c r="Q1697" s="185"/>
    </row>
    <row r="1698" spans="1:17" x14ac:dyDescent="0.25">
      <c r="A1698" s="105"/>
      <c r="C1698" s="108"/>
      <c r="D1698" s="108"/>
      <c r="E1698" s="108"/>
      <c r="F1698" s="108"/>
      <c r="G1698" s="187"/>
      <c r="H1698" s="108"/>
      <c r="I1698" s="108"/>
      <c r="J1698" s="108"/>
      <c r="K1698" s="108"/>
      <c r="L1698" s="108"/>
      <c r="M1698" s="108"/>
      <c r="N1698" s="108"/>
      <c r="O1698" s="189"/>
      <c r="Q1698" s="185"/>
    </row>
    <row r="1699" spans="1:17" x14ac:dyDescent="0.25">
      <c r="A1699" s="105"/>
      <c r="C1699" s="108"/>
      <c r="D1699" s="108"/>
      <c r="E1699" s="108"/>
      <c r="F1699" s="108"/>
      <c r="G1699" s="187"/>
      <c r="H1699" s="108"/>
      <c r="I1699" s="108"/>
      <c r="J1699" s="108"/>
      <c r="K1699" s="108"/>
      <c r="L1699" s="108"/>
      <c r="M1699" s="108"/>
      <c r="N1699" s="108"/>
      <c r="O1699" s="189"/>
      <c r="Q1699" s="185"/>
    </row>
    <row r="1700" spans="1:17" x14ac:dyDescent="0.25">
      <c r="A1700" s="105"/>
      <c r="C1700" s="108"/>
      <c r="D1700" s="108"/>
      <c r="E1700" s="108"/>
      <c r="F1700" s="108"/>
      <c r="G1700" s="187"/>
      <c r="H1700" s="108"/>
      <c r="I1700" s="108"/>
      <c r="J1700" s="108"/>
      <c r="K1700" s="108"/>
      <c r="L1700" s="108"/>
      <c r="M1700" s="108"/>
      <c r="N1700" s="108"/>
      <c r="O1700" s="189"/>
      <c r="Q1700" s="185"/>
    </row>
    <row r="1701" spans="1:17" x14ac:dyDescent="0.25">
      <c r="A1701" s="105"/>
      <c r="C1701" s="108"/>
      <c r="D1701" s="108"/>
      <c r="E1701" s="108"/>
      <c r="F1701" s="108"/>
      <c r="G1701" s="187"/>
      <c r="H1701" s="108"/>
      <c r="I1701" s="108"/>
      <c r="J1701" s="108"/>
      <c r="K1701" s="108"/>
      <c r="L1701" s="108"/>
      <c r="M1701" s="108"/>
      <c r="N1701" s="108"/>
      <c r="O1701" s="189"/>
      <c r="Q1701" s="185"/>
    </row>
    <row r="1702" spans="1:17" x14ac:dyDescent="0.25">
      <c r="A1702" s="105"/>
      <c r="C1702" s="108"/>
      <c r="D1702" s="108"/>
      <c r="E1702" s="108"/>
      <c r="F1702" s="108"/>
      <c r="G1702" s="187"/>
      <c r="H1702" s="108"/>
      <c r="I1702" s="108"/>
      <c r="J1702" s="108"/>
      <c r="K1702" s="108"/>
      <c r="L1702" s="108"/>
      <c r="M1702" s="108"/>
      <c r="N1702" s="108"/>
      <c r="O1702" s="189"/>
      <c r="Q1702" s="185"/>
    </row>
    <row r="1703" spans="1:17" x14ac:dyDescent="0.25">
      <c r="A1703" s="105"/>
      <c r="C1703" s="108"/>
      <c r="D1703" s="108"/>
      <c r="E1703" s="108"/>
      <c r="F1703" s="108"/>
      <c r="G1703" s="187"/>
      <c r="H1703" s="108"/>
      <c r="I1703" s="108"/>
      <c r="J1703" s="108"/>
      <c r="K1703" s="108"/>
      <c r="L1703" s="108"/>
      <c r="M1703" s="108"/>
      <c r="N1703" s="108"/>
      <c r="O1703" s="189"/>
      <c r="Q1703" s="185"/>
    </row>
    <row r="1704" spans="1:17" x14ac:dyDescent="0.25">
      <c r="A1704" s="105"/>
      <c r="C1704" s="108"/>
      <c r="D1704" s="108"/>
      <c r="E1704" s="108"/>
      <c r="F1704" s="108"/>
      <c r="G1704" s="187"/>
      <c r="H1704" s="108"/>
      <c r="I1704" s="108"/>
      <c r="J1704" s="108"/>
      <c r="K1704" s="108"/>
      <c r="L1704" s="108"/>
      <c r="M1704" s="108"/>
      <c r="N1704" s="108"/>
      <c r="O1704" s="189"/>
      <c r="Q1704" s="185"/>
    </row>
    <row r="1705" spans="1:17" x14ac:dyDescent="0.25">
      <c r="A1705" s="105"/>
      <c r="C1705" s="108"/>
      <c r="D1705" s="108"/>
      <c r="E1705" s="108"/>
      <c r="F1705" s="108"/>
      <c r="G1705" s="187"/>
      <c r="H1705" s="108"/>
      <c r="I1705" s="108"/>
      <c r="J1705" s="108"/>
      <c r="K1705" s="108"/>
      <c r="L1705" s="108"/>
      <c r="M1705" s="108"/>
      <c r="N1705" s="108"/>
      <c r="O1705" s="189"/>
      <c r="Q1705" s="185"/>
    </row>
    <row r="1706" spans="1:17" x14ac:dyDescent="0.25">
      <c r="A1706" s="105"/>
      <c r="C1706" s="108"/>
      <c r="D1706" s="108"/>
      <c r="E1706" s="108"/>
      <c r="F1706" s="108"/>
      <c r="G1706" s="187"/>
      <c r="H1706" s="108"/>
      <c r="I1706" s="108"/>
      <c r="J1706" s="108"/>
      <c r="K1706" s="108"/>
      <c r="L1706" s="108"/>
      <c r="M1706" s="108"/>
      <c r="N1706" s="108"/>
      <c r="O1706" s="189"/>
      <c r="Q1706" s="185"/>
    </row>
    <row r="1707" spans="1:17" x14ac:dyDescent="0.25">
      <c r="A1707" s="105"/>
      <c r="C1707" s="108"/>
      <c r="D1707" s="108"/>
      <c r="E1707" s="108"/>
      <c r="F1707" s="108"/>
      <c r="G1707" s="187"/>
      <c r="H1707" s="108"/>
      <c r="I1707" s="108"/>
      <c r="J1707" s="108"/>
      <c r="K1707" s="108"/>
      <c r="L1707" s="108"/>
      <c r="M1707" s="108"/>
      <c r="N1707" s="108"/>
      <c r="O1707" s="189"/>
      <c r="Q1707" s="185"/>
    </row>
    <row r="1708" spans="1:17" x14ac:dyDescent="0.25">
      <c r="A1708" s="105"/>
      <c r="C1708" s="108"/>
      <c r="D1708" s="108"/>
      <c r="E1708" s="108"/>
      <c r="F1708" s="108"/>
      <c r="G1708" s="187"/>
      <c r="H1708" s="108"/>
      <c r="I1708" s="108"/>
      <c r="J1708" s="108"/>
      <c r="K1708" s="108"/>
      <c r="L1708" s="108"/>
      <c r="M1708" s="108"/>
      <c r="N1708" s="108"/>
      <c r="O1708" s="189"/>
      <c r="Q1708" s="185"/>
    </row>
    <row r="1709" spans="1:17" x14ac:dyDescent="0.25">
      <c r="A1709" s="105"/>
      <c r="C1709" s="108"/>
      <c r="D1709" s="108"/>
      <c r="E1709" s="108"/>
      <c r="F1709" s="108"/>
      <c r="G1709" s="187"/>
      <c r="H1709" s="108"/>
      <c r="I1709" s="108"/>
      <c r="J1709" s="108"/>
      <c r="K1709" s="108"/>
      <c r="L1709" s="108"/>
      <c r="M1709" s="108"/>
      <c r="N1709" s="108"/>
      <c r="O1709" s="189"/>
      <c r="Q1709" s="185"/>
    </row>
    <row r="1710" spans="1:17" x14ac:dyDescent="0.25">
      <c r="A1710" s="105"/>
      <c r="C1710" s="108"/>
      <c r="D1710" s="108"/>
      <c r="E1710" s="108"/>
      <c r="F1710" s="108"/>
      <c r="G1710" s="187"/>
      <c r="H1710" s="108"/>
      <c r="I1710" s="108"/>
      <c r="J1710" s="108"/>
      <c r="K1710" s="108"/>
      <c r="L1710" s="108"/>
      <c r="M1710" s="108"/>
      <c r="N1710" s="108"/>
      <c r="O1710" s="189"/>
      <c r="Q1710" s="185"/>
    </row>
    <row r="1711" spans="1:17" x14ac:dyDescent="0.25">
      <c r="A1711" s="105"/>
      <c r="C1711" s="108"/>
      <c r="D1711" s="108"/>
      <c r="E1711" s="108"/>
      <c r="F1711" s="108"/>
      <c r="G1711" s="187"/>
      <c r="H1711" s="108"/>
      <c r="I1711" s="108"/>
      <c r="J1711" s="108"/>
      <c r="K1711" s="108"/>
      <c r="L1711" s="108"/>
      <c r="M1711" s="108"/>
      <c r="N1711" s="108"/>
      <c r="O1711" s="189"/>
      <c r="Q1711" s="185"/>
    </row>
    <row r="1712" spans="1:17" x14ac:dyDescent="0.25">
      <c r="A1712" s="105"/>
      <c r="C1712" s="108"/>
      <c r="D1712" s="108"/>
      <c r="E1712" s="108"/>
      <c r="F1712" s="108"/>
      <c r="G1712" s="187"/>
      <c r="H1712" s="108"/>
      <c r="I1712" s="108"/>
      <c r="J1712" s="108"/>
      <c r="K1712" s="108"/>
      <c r="L1712" s="108"/>
      <c r="M1712" s="108"/>
      <c r="N1712" s="108"/>
      <c r="O1712" s="189"/>
      <c r="Q1712" s="185"/>
    </row>
    <row r="1713" spans="1:17" x14ac:dyDescent="0.25">
      <c r="A1713" s="105"/>
      <c r="C1713" s="108"/>
      <c r="D1713" s="108"/>
      <c r="E1713" s="108"/>
      <c r="F1713" s="108"/>
      <c r="G1713" s="187"/>
      <c r="H1713" s="108"/>
      <c r="I1713" s="108"/>
      <c r="J1713" s="108"/>
      <c r="K1713" s="108"/>
      <c r="L1713" s="108"/>
      <c r="M1713" s="108"/>
      <c r="N1713" s="108"/>
      <c r="O1713" s="189"/>
      <c r="Q1713" s="185"/>
    </row>
    <row r="1714" spans="1:17" x14ac:dyDescent="0.25">
      <c r="A1714" s="105"/>
      <c r="C1714" s="108"/>
      <c r="D1714" s="108"/>
      <c r="E1714" s="108"/>
      <c r="F1714" s="108"/>
      <c r="G1714" s="187"/>
      <c r="H1714" s="108"/>
      <c r="I1714" s="108"/>
      <c r="J1714" s="108"/>
      <c r="K1714" s="108"/>
      <c r="L1714" s="108"/>
      <c r="M1714" s="108"/>
      <c r="N1714" s="108"/>
      <c r="O1714" s="189"/>
      <c r="Q1714" s="185"/>
    </row>
    <row r="1715" spans="1:17" x14ac:dyDescent="0.25">
      <c r="A1715" s="105"/>
      <c r="C1715" s="108"/>
      <c r="D1715" s="108"/>
      <c r="E1715" s="108"/>
      <c r="F1715" s="108"/>
      <c r="G1715" s="187"/>
      <c r="H1715" s="108"/>
      <c r="I1715" s="108"/>
      <c r="J1715" s="108"/>
      <c r="K1715" s="108"/>
      <c r="L1715" s="108"/>
      <c r="M1715" s="108"/>
      <c r="N1715" s="108"/>
      <c r="O1715" s="189"/>
      <c r="Q1715" s="185"/>
    </row>
    <row r="1716" spans="1:17" x14ac:dyDescent="0.25">
      <c r="A1716" s="105"/>
      <c r="C1716" s="108"/>
      <c r="D1716" s="108"/>
      <c r="E1716" s="108"/>
      <c r="F1716" s="108"/>
      <c r="G1716" s="187"/>
      <c r="H1716" s="108"/>
      <c r="I1716" s="108"/>
      <c r="J1716" s="108"/>
      <c r="K1716" s="108"/>
      <c r="L1716" s="108"/>
      <c r="M1716" s="108"/>
      <c r="N1716" s="108"/>
      <c r="O1716" s="189"/>
      <c r="Q1716" s="185"/>
    </row>
    <row r="1717" spans="1:17" x14ac:dyDescent="0.25">
      <c r="A1717" s="105"/>
      <c r="C1717" s="108"/>
      <c r="D1717" s="108"/>
      <c r="E1717" s="108"/>
      <c r="F1717" s="108"/>
      <c r="G1717" s="187"/>
      <c r="H1717" s="108"/>
      <c r="I1717" s="108"/>
      <c r="J1717" s="108"/>
      <c r="K1717" s="108"/>
      <c r="L1717" s="108"/>
      <c r="M1717" s="108"/>
      <c r="N1717" s="108"/>
      <c r="O1717" s="189"/>
      <c r="Q1717" s="185"/>
    </row>
    <row r="1718" spans="1:17" x14ac:dyDescent="0.25">
      <c r="A1718" s="105"/>
      <c r="C1718" s="108"/>
      <c r="D1718" s="108"/>
      <c r="E1718" s="108"/>
      <c r="F1718" s="108"/>
      <c r="G1718" s="187"/>
      <c r="H1718" s="108"/>
      <c r="I1718" s="108"/>
      <c r="J1718" s="108"/>
      <c r="K1718" s="108"/>
      <c r="L1718" s="108"/>
      <c r="M1718" s="108"/>
      <c r="N1718" s="108"/>
      <c r="O1718" s="189"/>
      <c r="Q1718" s="185"/>
    </row>
    <row r="1719" spans="1:17" x14ac:dyDescent="0.25">
      <c r="A1719" s="105"/>
      <c r="C1719" s="108"/>
      <c r="D1719" s="108"/>
      <c r="E1719" s="108"/>
      <c r="F1719" s="108"/>
      <c r="G1719" s="187"/>
      <c r="H1719" s="108"/>
      <c r="I1719" s="108"/>
      <c r="J1719" s="108"/>
      <c r="K1719" s="108"/>
      <c r="L1719" s="108"/>
      <c r="M1719" s="108"/>
      <c r="N1719" s="108"/>
      <c r="O1719" s="189"/>
      <c r="Q1719" s="185"/>
    </row>
    <row r="1720" spans="1:17" x14ac:dyDescent="0.25">
      <c r="A1720" s="105"/>
      <c r="C1720" s="108"/>
      <c r="D1720" s="108"/>
      <c r="E1720" s="108"/>
      <c r="F1720" s="108"/>
      <c r="G1720" s="187"/>
      <c r="H1720" s="108"/>
      <c r="I1720" s="108"/>
      <c r="J1720" s="108"/>
      <c r="K1720" s="108"/>
      <c r="L1720" s="108"/>
      <c r="M1720" s="108"/>
      <c r="N1720" s="108"/>
      <c r="O1720" s="189"/>
      <c r="Q1720" s="185"/>
    </row>
    <row r="1721" spans="1:17" x14ac:dyDescent="0.25">
      <c r="A1721" s="105"/>
      <c r="C1721" s="108"/>
      <c r="D1721" s="108"/>
      <c r="E1721" s="108"/>
      <c r="F1721" s="108"/>
      <c r="G1721" s="187"/>
      <c r="H1721" s="108"/>
      <c r="I1721" s="108"/>
      <c r="J1721" s="108"/>
      <c r="K1721" s="108"/>
      <c r="L1721" s="108"/>
      <c r="M1721" s="108"/>
      <c r="N1721" s="108"/>
      <c r="O1721" s="189"/>
      <c r="Q1721" s="185"/>
    </row>
    <row r="1722" spans="1:17" x14ac:dyDescent="0.25">
      <c r="A1722" s="105"/>
      <c r="C1722" s="108"/>
      <c r="D1722" s="108"/>
      <c r="E1722" s="108"/>
      <c r="F1722" s="108"/>
      <c r="G1722" s="187"/>
      <c r="H1722" s="108"/>
      <c r="I1722" s="108"/>
      <c r="J1722" s="108"/>
      <c r="K1722" s="108"/>
      <c r="L1722" s="108"/>
      <c r="M1722" s="108"/>
      <c r="N1722" s="108"/>
      <c r="O1722" s="189"/>
      <c r="Q1722" s="185"/>
    </row>
    <row r="1723" spans="1:17" x14ac:dyDescent="0.25">
      <c r="A1723" s="105"/>
      <c r="C1723" s="108"/>
      <c r="D1723" s="108"/>
      <c r="E1723" s="108"/>
      <c r="F1723" s="108"/>
      <c r="G1723" s="187"/>
      <c r="H1723" s="108"/>
      <c r="I1723" s="108"/>
      <c r="J1723" s="108"/>
      <c r="K1723" s="108"/>
      <c r="L1723" s="108"/>
      <c r="M1723" s="108"/>
      <c r="N1723" s="108"/>
      <c r="O1723" s="189"/>
      <c r="Q1723" s="185"/>
    </row>
    <row r="1724" spans="1:17" x14ac:dyDescent="0.25">
      <c r="A1724" s="105"/>
      <c r="C1724" s="108"/>
      <c r="D1724" s="108"/>
      <c r="E1724" s="108"/>
      <c r="F1724" s="108"/>
      <c r="G1724" s="187"/>
      <c r="H1724" s="108"/>
      <c r="I1724" s="108"/>
      <c r="J1724" s="108"/>
      <c r="K1724" s="108"/>
      <c r="L1724" s="108"/>
      <c r="M1724" s="108"/>
      <c r="N1724" s="108"/>
      <c r="O1724" s="189"/>
      <c r="Q1724" s="185"/>
    </row>
    <row r="1725" spans="1:17" x14ac:dyDescent="0.25">
      <c r="A1725" s="105"/>
      <c r="C1725" s="108"/>
      <c r="D1725" s="108"/>
      <c r="E1725" s="108"/>
      <c r="F1725" s="108"/>
      <c r="G1725" s="187"/>
      <c r="H1725" s="108"/>
      <c r="I1725" s="108"/>
      <c r="J1725" s="108"/>
      <c r="K1725" s="108"/>
      <c r="L1725" s="108"/>
      <c r="M1725" s="108"/>
      <c r="N1725" s="108"/>
      <c r="O1725" s="189"/>
      <c r="Q1725" s="185"/>
    </row>
    <row r="1726" spans="1:17" x14ac:dyDescent="0.25">
      <c r="A1726" s="105"/>
      <c r="C1726" s="108"/>
      <c r="D1726" s="108"/>
      <c r="E1726" s="108"/>
      <c r="F1726" s="108"/>
      <c r="G1726" s="187"/>
      <c r="H1726" s="108"/>
      <c r="I1726" s="108"/>
      <c r="J1726" s="108"/>
      <c r="K1726" s="108"/>
      <c r="L1726" s="108"/>
      <c r="M1726" s="108"/>
      <c r="N1726" s="108"/>
      <c r="O1726" s="189"/>
      <c r="Q1726" s="185"/>
    </row>
    <row r="1727" spans="1:17" x14ac:dyDescent="0.25">
      <c r="A1727" s="105"/>
      <c r="C1727" s="108"/>
      <c r="D1727" s="108"/>
      <c r="E1727" s="108"/>
      <c r="F1727" s="108"/>
      <c r="G1727" s="187"/>
      <c r="H1727" s="108"/>
      <c r="I1727" s="108"/>
      <c r="J1727" s="108"/>
      <c r="K1727" s="108"/>
      <c r="L1727" s="108"/>
      <c r="M1727" s="108"/>
      <c r="N1727" s="108"/>
      <c r="O1727" s="189"/>
      <c r="Q1727" s="185"/>
    </row>
    <row r="1728" spans="1:17" x14ac:dyDescent="0.25">
      <c r="A1728" s="105"/>
      <c r="C1728" s="108"/>
      <c r="D1728" s="108"/>
      <c r="E1728" s="108"/>
      <c r="F1728" s="108"/>
      <c r="G1728" s="187"/>
      <c r="H1728" s="108"/>
      <c r="I1728" s="108"/>
      <c r="J1728" s="108"/>
      <c r="K1728" s="108"/>
      <c r="L1728" s="108"/>
      <c r="M1728" s="108"/>
      <c r="N1728" s="108"/>
      <c r="O1728" s="189"/>
      <c r="Q1728" s="185"/>
    </row>
    <row r="1729" spans="1:17" x14ac:dyDescent="0.25">
      <c r="A1729" s="105"/>
      <c r="C1729" s="108"/>
      <c r="D1729" s="108"/>
      <c r="E1729" s="108"/>
      <c r="F1729" s="108"/>
      <c r="G1729" s="187"/>
      <c r="H1729" s="108"/>
      <c r="I1729" s="108"/>
      <c r="J1729" s="108"/>
      <c r="K1729" s="108"/>
      <c r="L1729" s="108"/>
      <c r="M1729" s="108"/>
      <c r="N1729" s="108"/>
      <c r="O1729" s="189"/>
      <c r="Q1729" s="185"/>
    </row>
    <row r="1730" spans="1:17" x14ac:dyDescent="0.25">
      <c r="A1730" s="105"/>
      <c r="C1730" s="108"/>
      <c r="D1730" s="108"/>
      <c r="E1730" s="108"/>
      <c r="F1730" s="108"/>
      <c r="G1730" s="187"/>
      <c r="H1730" s="108"/>
      <c r="I1730" s="108"/>
      <c r="J1730" s="108"/>
      <c r="K1730" s="108"/>
      <c r="L1730" s="108"/>
      <c r="M1730" s="108"/>
      <c r="N1730" s="108"/>
      <c r="O1730" s="189"/>
      <c r="Q1730" s="185"/>
    </row>
    <row r="1731" spans="1:17" x14ac:dyDescent="0.25">
      <c r="A1731" s="105"/>
      <c r="C1731" s="108"/>
      <c r="D1731" s="108"/>
      <c r="E1731" s="108"/>
      <c r="F1731" s="108"/>
      <c r="G1731" s="187"/>
      <c r="H1731" s="108"/>
      <c r="I1731" s="108"/>
      <c r="J1731" s="108"/>
      <c r="K1731" s="108"/>
      <c r="L1731" s="108"/>
      <c r="M1731" s="108"/>
      <c r="N1731" s="108"/>
      <c r="O1731" s="189"/>
      <c r="Q1731" s="185"/>
    </row>
    <row r="1732" spans="1:17" x14ac:dyDescent="0.25">
      <c r="A1732" s="105"/>
      <c r="C1732" s="108"/>
      <c r="D1732" s="108"/>
      <c r="E1732" s="108"/>
      <c r="F1732" s="108"/>
      <c r="G1732" s="187"/>
      <c r="H1732" s="108"/>
      <c r="I1732" s="108"/>
      <c r="J1732" s="108"/>
      <c r="K1732" s="108"/>
      <c r="L1732" s="108"/>
      <c r="M1732" s="108"/>
      <c r="N1732" s="108"/>
      <c r="O1732" s="189"/>
      <c r="Q1732" s="185"/>
    </row>
    <row r="1733" spans="1:17" x14ac:dyDescent="0.25">
      <c r="A1733" s="105"/>
      <c r="C1733" s="108"/>
      <c r="D1733" s="108"/>
      <c r="E1733" s="108"/>
      <c r="F1733" s="108"/>
      <c r="G1733" s="187"/>
      <c r="H1733" s="108"/>
      <c r="I1733" s="108"/>
      <c r="J1733" s="108"/>
      <c r="K1733" s="108"/>
      <c r="L1733" s="108"/>
      <c r="M1733" s="108"/>
      <c r="N1733" s="108"/>
      <c r="O1733" s="189"/>
      <c r="Q1733" s="185"/>
    </row>
    <row r="1734" spans="1:17" x14ac:dyDescent="0.25">
      <c r="A1734" s="105"/>
      <c r="C1734" s="108"/>
      <c r="D1734" s="108"/>
      <c r="E1734" s="108"/>
      <c r="F1734" s="108"/>
      <c r="G1734" s="187"/>
      <c r="H1734" s="108"/>
      <c r="I1734" s="108"/>
      <c r="J1734" s="108"/>
      <c r="K1734" s="108"/>
      <c r="L1734" s="108"/>
      <c r="M1734" s="108"/>
      <c r="N1734" s="108"/>
      <c r="O1734" s="189"/>
      <c r="Q1734" s="185"/>
    </row>
    <row r="1735" spans="1:17" x14ac:dyDescent="0.25">
      <c r="A1735" s="105"/>
      <c r="C1735" s="108"/>
      <c r="D1735" s="108"/>
      <c r="E1735" s="108"/>
      <c r="F1735" s="108"/>
      <c r="G1735" s="187"/>
      <c r="H1735" s="108"/>
      <c r="I1735" s="108"/>
      <c r="J1735" s="108"/>
      <c r="K1735" s="108"/>
      <c r="L1735" s="108"/>
      <c r="M1735" s="108"/>
      <c r="N1735" s="108"/>
      <c r="O1735" s="189"/>
      <c r="Q1735" s="185"/>
    </row>
    <row r="1736" spans="1:17" x14ac:dyDescent="0.25">
      <c r="A1736" s="105"/>
      <c r="C1736" s="108"/>
      <c r="D1736" s="108"/>
      <c r="E1736" s="108"/>
      <c r="F1736" s="108"/>
      <c r="G1736" s="187"/>
      <c r="H1736" s="108"/>
      <c r="I1736" s="108"/>
      <c r="J1736" s="108"/>
      <c r="K1736" s="108"/>
      <c r="L1736" s="108"/>
      <c r="M1736" s="108"/>
      <c r="N1736" s="108"/>
      <c r="O1736" s="189"/>
      <c r="Q1736" s="185"/>
    </row>
    <row r="1737" spans="1:17" x14ac:dyDescent="0.25">
      <c r="A1737" s="105"/>
      <c r="C1737" s="108"/>
      <c r="D1737" s="108"/>
      <c r="E1737" s="108"/>
      <c r="F1737" s="108"/>
      <c r="G1737" s="187"/>
      <c r="H1737" s="108"/>
      <c r="I1737" s="108"/>
      <c r="J1737" s="108"/>
      <c r="K1737" s="108"/>
      <c r="L1737" s="108"/>
      <c r="M1737" s="108"/>
      <c r="N1737" s="108"/>
      <c r="O1737" s="189"/>
      <c r="Q1737" s="185"/>
    </row>
    <row r="1738" spans="1:17" x14ac:dyDescent="0.25">
      <c r="A1738" s="105"/>
      <c r="C1738" s="108"/>
      <c r="D1738" s="108"/>
      <c r="E1738" s="108"/>
      <c r="F1738" s="108"/>
      <c r="G1738" s="187"/>
      <c r="H1738" s="108"/>
      <c r="I1738" s="108"/>
      <c r="J1738" s="108"/>
      <c r="K1738" s="108"/>
      <c r="L1738" s="108"/>
      <c r="M1738" s="108"/>
      <c r="N1738" s="108"/>
      <c r="O1738" s="189"/>
      <c r="Q1738" s="185"/>
    </row>
    <row r="1739" spans="1:17" x14ac:dyDescent="0.25">
      <c r="A1739" s="105"/>
      <c r="C1739" s="108"/>
      <c r="D1739" s="108"/>
      <c r="E1739" s="108"/>
      <c r="F1739" s="108"/>
      <c r="G1739" s="187"/>
      <c r="H1739" s="108"/>
      <c r="I1739" s="108"/>
      <c r="J1739" s="108"/>
      <c r="K1739" s="108"/>
      <c r="L1739" s="108"/>
      <c r="M1739" s="108"/>
      <c r="N1739" s="108"/>
      <c r="O1739" s="189"/>
      <c r="Q1739" s="185"/>
    </row>
    <row r="1740" spans="1:17" x14ac:dyDescent="0.25">
      <c r="A1740" s="105"/>
      <c r="C1740" s="108"/>
      <c r="D1740" s="108"/>
      <c r="E1740" s="108"/>
      <c r="F1740" s="108"/>
      <c r="G1740" s="187"/>
      <c r="H1740" s="108"/>
      <c r="I1740" s="108"/>
      <c r="J1740" s="108"/>
      <c r="K1740" s="108"/>
      <c r="L1740" s="108"/>
      <c r="M1740" s="108"/>
      <c r="N1740" s="108"/>
      <c r="O1740" s="189"/>
      <c r="Q1740" s="185"/>
    </row>
    <row r="1741" spans="1:17" x14ac:dyDescent="0.25">
      <c r="A1741" s="105"/>
      <c r="C1741" s="108"/>
      <c r="D1741" s="108"/>
      <c r="E1741" s="108"/>
      <c r="F1741" s="108"/>
      <c r="G1741" s="187"/>
      <c r="H1741" s="108"/>
      <c r="I1741" s="108"/>
      <c r="J1741" s="108"/>
      <c r="K1741" s="108"/>
      <c r="L1741" s="108"/>
      <c r="M1741" s="108"/>
      <c r="N1741" s="108"/>
      <c r="O1741" s="189"/>
      <c r="Q1741" s="185"/>
    </row>
    <row r="1742" spans="1:17" x14ac:dyDescent="0.25">
      <c r="A1742" s="105"/>
      <c r="C1742" s="108"/>
      <c r="D1742" s="108"/>
      <c r="E1742" s="108"/>
      <c r="F1742" s="108"/>
      <c r="G1742" s="187"/>
      <c r="H1742" s="108"/>
      <c r="I1742" s="108"/>
      <c r="J1742" s="108"/>
      <c r="K1742" s="108"/>
      <c r="L1742" s="108"/>
      <c r="M1742" s="108"/>
      <c r="N1742" s="108"/>
      <c r="O1742" s="189"/>
      <c r="Q1742" s="185"/>
    </row>
    <row r="1743" spans="1:17" x14ac:dyDescent="0.25">
      <c r="A1743" s="105"/>
      <c r="C1743" s="108"/>
      <c r="D1743" s="108"/>
      <c r="E1743" s="108"/>
      <c r="F1743" s="108"/>
      <c r="G1743" s="187"/>
      <c r="H1743" s="108"/>
      <c r="I1743" s="108"/>
      <c r="J1743" s="108"/>
      <c r="K1743" s="108"/>
      <c r="L1743" s="108"/>
      <c r="M1743" s="108"/>
      <c r="N1743" s="108"/>
      <c r="O1743" s="189"/>
      <c r="Q1743" s="185"/>
    </row>
    <row r="1744" spans="1:17" x14ac:dyDescent="0.25">
      <c r="A1744" s="105"/>
      <c r="C1744" s="108"/>
      <c r="D1744" s="108"/>
      <c r="E1744" s="108"/>
      <c r="F1744" s="108"/>
      <c r="G1744" s="187"/>
      <c r="H1744" s="108"/>
      <c r="I1744" s="108"/>
      <c r="J1744" s="108"/>
      <c r="K1744" s="108"/>
      <c r="L1744" s="108"/>
      <c r="M1744" s="108"/>
      <c r="N1744" s="108"/>
      <c r="O1744" s="189"/>
      <c r="Q1744" s="185"/>
    </row>
    <row r="1745" spans="1:17" x14ac:dyDescent="0.25">
      <c r="A1745" s="105"/>
      <c r="C1745" s="108"/>
      <c r="D1745" s="108"/>
      <c r="E1745" s="108"/>
      <c r="F1745" s="108"/>
      <c r="G1745" s="187"/>
      <c r="H1745" s="108"/>
      <c r="I1745" s="108"/>
      <c r="J1745" s="108"/>
      <c r="K1745" s="108"/>
      <c r="L1745" s="108"/>
      <c r="M1745" s="108"/>
      <c r="N1745" s="108"/>
      <c r="O1745" s="189"/>
      <c r="Q1745" s="185"/>
    </row>
    <row r="1746" spans="1:17" x14ac:dyDescent="0.25">
      <c r="A1746" s="105"/>
      <c r="C1746" s="108"/>
      <c r="D1746" s="108"/>
      <c r="E1746" s="108"/>
      <c r="F1746" s="108"/>
      <c r="G1746" s="187"/>
      <c r="H1746" s="108"/>
      <c r="I1746" s="108"/>
      <c r="J1746" s="108"/>
      <c r="K1746" s="108"/>
      <c r="L1746" s="108"/>
      <c r="M1746" s="108"/>
      <c r="N1746" s="108"/>
      <c r="O1746" s="189"/>
      <c r="Q1746" s="185"/>
    </row>
    <row r="1747" spans="1:17" x14ac:dyDescent="0.25">
      <c r="A1747" s="105"/>
      <c r="C1747" s="108"/>
      <c r="D1747" s="108"/>
      <c r="E1747" s="108"/>
      <c r="F1747" s="108"/>
      <c r="G1747" s="187"/>
      <c r="H1747" s="108"/>
      <c r="I1747" s="108"/>
      <c r="J1747" s="108"/>
      <c r="K1747" s="108"/>
      <c r="L1747" s="108"/>
      <c r="M1747" s="108"/>
      <c r="N1747" s="108"/>
      <c r="O1747" s="189"/>
      <c r="Q1747" s="185"/>
    </row>
    <row r="1748" spans="1:17" x14ac:dyDescent="0.25">
      <c r="A1748" s="105"/>
      <c r="C1748" s="108"/>
      <c r="D1748" s="108"/>
      <c r="E1748" s="108"/>
      <c r="F1748" s="108"/>
      <c r="G1748" s="187"/>
      <c r="H1748" s="108"/>
      <c r="I1748" s="108"/>
      <c r="J1748" s="108"/>
      <c r="K1748" s="108"/>
      <c r="L1748" s="108"/>
      <c r="M1748" s="108"/>
      <c r="N1748" s="108"/>
      <c r="O1748" s="189"/>
      <c r="Q1748" s="185"/>
    </row>
    <row r="1749" spans="1:17" x14ac:dyDescent="0.25">
      <c r="A1749" s="105"/>
      <c r="C1749" s="108"/>
      <c r="D1749" s="108"/>
      <c r="E1749" s="108"/>
      <c r="F1749" s="108"/>
      <c r="G1749" s="187"/>
      <c r="H1749" s="108"/>
      <c r="I1749" s="108"/>
      <c r="J1749" s="108"/>
      <c r="K1749" s="108"/>
      <c r="L1749" s="108"/>
      <c r="M1749" s="108"/>
      <c r="N1749" s="108"/>
      <c r="O1749" s="189"/>
      <c r="Q1749" s="185"/>
    </row>
    <row r="1750" spans="1:17" x14ac:dyDescent="0.25">
      <c r="A1750" s="105"/>
      <c r="C1750" s="108"/>
      <c r="D1750" s="108"/>
      <c r="E1750" s="108"/>
      <c r="F1750" s="108"/>
      <c r="G1750" s="187"/>
      <c r="H1750" s="108"/>
      <c r="I1750" s="108"/>
      <c r="J1750" s="108"/>
      <c r="K1750" s="108"/>
      <c r="L1750" s="108"/>
      <c r="M1750" s="108"/>
      <c r="N1750" s="108"/>
      <c r="O1750" s="189"/>
      <c r="Q1750" s="185"/>
    </row>
    <row r="1751" spans="1:17" x14ac:dyDescent="0.25">
      <c r="A1751" s="105"/>
      <c r="C1751" s="108"/>
      <c r="D1751" s="108"/>
      <c r="E1751" s="108"/>
      <c r="F1751" s="108"/>
      <c r="G1751" s="187"/>
      <c r="H1751" s="108"/>
      <c r="I1751" s="108"/>
      <c r="J1751" s="108"/>
      <c r="K1751" s="108"/>
      <c r="L1751" s="108"/>
      <c r="M1751" s="108"/>
      <c r="N1751" s="108"/>
      <c r="O1751" s="189"/>
      <c r="Q1751" s="185"/>
    </row>
    <row r="1752" spans="1:17" x14ac:dyDescent="0.25">
      <c r="A1752" s="105"/>
      <c r="C1752" s="108"/>
      <c r="D1752" s="108"/>
      <c r="E1752" s="108"/>
      <c r="F1752" s="108"/>
      <c r="G1752" s="187"/>
      <c r="H1752" s="108"/>
      <c r="I1752" s="108"/>
      <c r="J1752" s="108"/>
      <c r="K1752" s="108"/>
      <c r="L1752" s="108"/>
      <c r="M1752" s="108"/>
      <c r="N1752" s="108"/>
      <c r="O1752" s="189"/>
      <c r="Q1752" s="185"/>
    </row>
    <row r="1753" spans="1:17" x14ac:dyDescent="0.25">
      <c r="A1753" s="105"/>
      <c r="C1753" s="108"/>
      <c r="D1753" s="108"/>
      <c r="E1753" s="108"/>
      <c r="F1753" s="108"/>
      <c r="G1753" s="187"/>
      <c r="H1753" s="108"/>
      <c r="I1753" s="108"/>
      <c r="J1753" s="108"/>
      <c r="K1753" s="108"/>
      <c r="L1753" s="108"/>
      <c r="M1753" s="108"/>
      <c r="N1753" s="108"/>
      <c r="O1753" s="189"/>
      <c r="Q1753" s="185"/>
    </row>
    <row r="1754" spans="1:17" x14ac:dyDescent="0.25">
      <c r="A1754" s="105"/>
      <c r="C1754" s="108"/>
      <c r="D1754" s="108"/>
      <c r="E1754" s="108"/>
      <c r="F1754" s="108"/>
      <c r="G1754" s="187"/>
      <c r="H1754" s="108"/>
      <c r="I1754" s="108"/>
      <c r="J1754" s="108"/>
      <c r="K1754" s="108"/>
      <c r="L1754" s="108"/>
      <c r="M1754" s="108"/>
      <c r="N1754" s="108"/>
      <c r="O1754" s="189"/>
      <c r="Q1754" s="185"/>
    </row>
    <row r="1755" spans="1:17" x14ac:dyDescent="0.25">
      <c r="A1755" s="105"/>
      <c r="C1755" s="108"/>
      <c r="D1755" s="108"/>
      <c r="E1755" s="108"/>
      <c r="F1755" s="108"/>
      <c r="G1755" s="187"/>
      <c r="H1755" s="108"/>
      <c r="I1755" s="108"/>
      <c r="J1755" s="108"/>
      <c r="K1755" s="108"/>
      <c r="L1755" s="108"/>
      <c r="M1755" s="108"/>
      <c r="N1755" s="108"/>
      <c r="O1755" s="189"/>
      <c r="Q1755" s="185"/>
    </row>
    <row r="1756" spans="1:17" x14ac:dyDescent="0.25">
      <c r="A1756" s="105"/>
      <c r="C1756" s="108"/>
      <c r="D1756" s="108"/>
      <c r="E1756" s="108"/>
      <c r="F1756" s="108"/>
      <c r="G1756" s="187"/>
      <c r="H1756" s="108"/>
      <c r="I1756" s="108"/>
      <c r="J1756" s="108"/>
      <c r="K1756" s="108"/>
      <c r="L1756" s="108"/>
      <c r="M1756" s="108"/>
      <c r="N1756" s="108"/>
      <c r="O1756" s="189"/>
      <c r="Q1756" s="185"/>
    </row>
    <row r="1757" spans="1:17" x14ac:dyDescent="0.25">
      <c r="A1757" s="105"/>
      <c r="C1757" s="108"/>
      <c r="D1757" s="108"/>
      <c r="E1757" s="108"/>
      <c r="F1757" s="108"/>
      <c r="G1757" s="187"/>
      <c r="H1757" s="108"/>
      <c r="I1757" s="108"/>
      <c r="J1757" s="108"/>
      <c r="K1757" s="108"/>
      <c r="L1757" s="108"/>
      <c r="M1757" s="108"/>
      <c r="N1757" s="108"/>
      <c r="O1757" s="189"/>
      <c r="Q1757" s="185"/>
    </row>
    <row r="1758" spans="1:17" x14ac:dyDescent="0.25">
      <c r="A1758" s="105"/>
      <c r="C1758" s="108"/>
      <c r="D1758" s="108"/>
      <c r="E1758" s="108"/>
      <c r="F1758" s="108"/>
      <c r="G1758" s="187"/>
      <c r="H1758" s="108"/>
      <c r="I1758" s="108"/>
      <c r="J1758" s="108"/>
      <c r="K1758" s="108"/>
      <c r="L1758" s="108"/>
      <c r="M1758" s="108"/>
      <c r="N1758" s="108"/>
      <c r="O1758" s="189"/>
      <c r="Q1758" s="185"/>
    </row>
    <row r="1759" spans="1:17" x14ac:dyDescent="0.25">
      <c r="A1759" s="105"/>
      <c r="C1759" s="108"/>
      <c r="D1759" s="108"/>
      <c r="E1759" s="108"/>
      <c r="F1759" s="108"/>
      <c r="G1759" s="187"/>
      <c r="H1759" s="108"/>
      <c r="I1759" s="108"/>
      <c r="J1759" s="108"/>
      <c r="K1759" s="108"/>
      <c r="L1759" s="108"/>
      <c r="M1759" s="108"/>
      <c r="N1759" s="108"/>
      <c r="O1759" s="189"/>
      <c r="Q1759" s="185"/>
    </row>
    <row r="1760" spans="1:17" x14ac:dyDescent="0.25">
      <c r="A1760" s="105"/>
      <c r="C1760" s="108"/>
      <c r="D1760" s="108"/>
      <c r="E1760" s="108"/>
      <c r="F1760" s="108"/>
      <c r="G1760" s="187"/>
      <c r="H1760" s="108"/>
      <c r="I1760" s="108"/>
      <c r="J1760" s="108"/>
      <c r="K1760" s="108"/>
      <c r="L1760" s="108"/>
      <c r="M1760" s="108"/>
      <c r="N1760" s="108"/>
      <c r="O1760" s="189"/>
      <c r="Q1760" s="185"/>
    </row>
    <row r="1761" spans="1:17" x14ac:dyDescent="0.25">
      <c r="A1761" s="105"/>
      <c r="C1761" s="108"/>
      <c r="D1761" s="108"/>
      <c r="E1761" s="108"/>
      <c r="F1761" s="108"/>
      <c r="G1761" s="187"/>
      <c r="H1761" s="108"/>
      <c r="I1761" s="108"/>
      <c r="J1761" s="108"/>
      <c r="K1761" s="108"/>
      <c r="L1761" s="108"/>
      <c r="M1761" s="108"/>
      <c r="N1761" s="108"/>
      <c r="O1761" s="189"/>
      <c r="Q1761" s="185"/>
    </row>
    <row r="1762" spans="1:17" x14ac:dyDescent="0.25">
      <c r="A1762" s="105"/>
      <c r="C1762" s="108"/>
      <c r="D1762" s="108"/>
      <c r="E1762" s="108"/>
      <c r="F1762" s="108"/>
      <c r="G1762" s="187"/>
      <c r="H1762" s="108"/>
      <c r="I1762" s="108"/>
      <c r="J1762" s="108"/>
      <c r="K1762" s="108"/>
      <c r="L1762" s="108"/>
      <c r="M1762" s="108"/>
      <c r="N1762" s="108"/>
      <c r="O1762" s="189"/>
      <c r="Q1762" s="185"/>
    </row>
    <row r="1763" spans="1:17" x14ac:dyDescent="0.25">
      <c r="A1763" s="105"/>
      <c r="C1763" s="108"/>
      <c r="D1763" s="108"/>
      <c r="E1763" s="108"/>
      <c r="F1763" s="108"/>
      <c r="G1763" s="187"/>
      <c r="H1763" s="108"/>
      <c r="I1763" s="108"/>
      <c r="J1763" s="108"/>
      <c r="K1763" s="108"/>
      <c r="L1763" s="108"/>
      <c r="M1763" s="108"/>
      <c r="N1763" s="108"/>
      <c r="O1763" s="189"/>
      <c r="Q1763" s="185"/>
    </row>
    <row r="1764" spans="1:17" x14ac:dyDescent="0.25">
      <c r="A1764" s="105"/>
      <c r="C1764" s="108"/>
      <c r="D1764" s="108"/>
      <c r="E1764" s="108"/>
      <c r="F1764" s="108"/>
      <c r="G1764" s="187"/>
      <c r="H1764" s="108"/>
      <c r="I1764" s="108"/>
      <c r="J1764" s="108"/>
      <c r="K1764" s="108"/>
      <c r="L1764" s="108"/>
      <c r="M1764" s="108"/>
      <c r="N1764" s="108"/>
      <c r="O1764" s="189"/>
      <c r="Q1764" s="185"/>
    </row>
    <row r="1765" spans="1:17" x14ac:dyDescent="0.25">
      <c r="A1765" s="105"/>
      <c r="C1765" s="108"/>
      <c r="D1765" s="108"/>
      <c r="E1765" s="108"/>
      <c r="F1765" s="108"/>
      <c r="G1765" s="187"/>
      <c r="H1765" s="108"/>
      <c r="I1765" s="108"/>
      <c r="J1765" s="108"/>
      <c r="K1765" s="108"/>
      <c r="L1765" s="108"/>
      <c r="M1765" s="108"/>
      <c r="N1765" s="108"/>
      <c r="O1765" s="189"/>
      <c r="Q1765" s="185"/>
    </row>
    <row r="1766" spans="1:17" x14ac:dyDescent="0.25">
      <c r="A1766" s="105"/>
      <c r="C1766" s="108"/>
      <c r="D1766" s="108"/>
      <c r="E1766" s="108"/>
      <c r="F1766" s="108"/>
      <c r="G1766" s="187"/>
      <c r="H1766" s="108"/>
      <c r="I1766" s="108"/>
      <c r="J1766" s="108"/>
      <c r="K1766" s="108"/>
      <c r="L1766" s="108"/>
      <c r="M1766" s="108"/>
      <c r="N1766" s="108"/>
      <c r="O1766" s="189"/>
      <c r="Q1766" s="185"/>
    </row>
    <row r="1767" spans="1:17" x14ac:dyDescent="0.25">
      <c r="A1767" s="105"/>
      <c r="C1767" s="108"/>
      <c r="D1767" s="108"/>
      <c r="E1767" s="108"/>
      <c r="F1767" s="108"/>
      <c r="G1767" s="187"/>
      <c r="H1767" s="108"/>
      <c r="I1767" s="108"/>
      <c r="J1767" s="108"/>
      <c r="K1767" s="108"/>
      <c r="L1767" s="108"/>
      <c r="M1767" s="108"/>
      <c r="N1767" s="108"/>
      <c r="O1767" s="189"/>
      <c r="Q1767" s="185"/>
    </row>
    <row r="1768" spans="1:17" x14ac:dyDescent="0.25">
      <c r="A1768" s="105"/>
      <c r="C1768" s="108"/>
      <c r="D1768" s="108"/>
      <c r="E1768" s="108"/>
      <c r="F1768" s="108"/>
      <c r="G1768" s="187"/>
      <c r="H1768" s="108"/>
      <c r="I1768" s="108"/>
      <c r="J1768" s="108"/>
      <c r="K1768" s="108"/>
      <c r="L1768" s="108"/>
      <c r="M1768" s="108"/>
      <c r="N1768" s="108"/>
      <c r="O1768" s="189"/>
      <c r="Q1768" s="185"/>
    </row>
    <row r="1769" spans="1:17" x14ac:dyDescent="0.25">
      <c r="A1769" s="105"/>
      <c r="C1769" s="108"/>
      <c r="D1769" s="108"/>
      <c r="E1769" s="108"/>
      <c r="F1769" s="108"/>
      <c r="G1769" s="187"/>
      <c r="H1769" s="108"/>
      <c r="I1769" s="108"/>
      <c r="J1769" s="108"/>
      <c r="K1769" s="108"/>
      <c r="L1769" s="108"/>
      <c r="M1769" s="108"/>
      <c r="N1769" s="108"/>
      <c r="O1769" s="189"/>
      <c r="Q1769" s="185"/>
    </row>
    <row r="1770" spans="1:17" x14ac:dyDescent="0.25">
      <c r="A1770" s="105"/>
      <c r="C1770" s="108"/>
      <c r="D1770" s="108"/>
      <c r="E1770" s="108"/>
      <c r="F1770" s="108"/>
      <c r="G1770" s="187"/>
      <c r="H1770" s="108"/>
      <c r="I1770" s="108"/>
      <c r="J1770" s="108"/>
      <c r="K1770" s="108"/>
      <c r="L1770" s="108"/>
      <c r="M1770" s="108"/>
      <c r="N1770" s="108"/>
      <c r="O1770" s="189"/>
      <c r="Q1770" s="185"/>
    </row>
    <row r="1771" spans="1:17" x14ac:dyDescent="0.25">
      <c r="A1771" s="105"/>
      <c r="C1771" s="108"/>
      <c r="D1771" s="108"/>
      <c r="E1771" s="108"/>
      <c r="F1771" s="108"/>
      <c r="G1771" s="187"/>
      <c r="H1771" s="108"/>
      <c r="I1771" s="108"/>
      <c r="J1771" s="108"/>
      <c r="K1771" s="108"/>
      <c r="L1771" s="108"/>
      <c r="M1771" s="108"/>
      <c r="N1771" s="108"/>
      <c r="O1771" s="189"/>
      <c r="Q1771" s="185"/>
    </row>
    <row r="1772" spans="1:17" x14ac:dyDescent="0.25">
      <c r="A1772" s="105"/>
      <c r="C1772" s="108"/>
      <c r="D1772" s="108"/>
      <c r="E1772" s="108"/>
      <c r="F1772" s="108"/>
      <c r="G1772" s="187"/>
      <c r="H1772" s="108"/>
      <c r="I1772" s="108"/>
      <c r="J1772" s="108"/>
      <c r="K1772" s="108"/>
      <c r="L1772" s="108"/>
      <c r="M1772" s="108"/>
      <c r="N1772" s="108"/>
      <c r="O1772" s="189"/>
      <c r="Q1772" s="185"/>
    </row>
    <row r="1773" spans="1:17" x14ac:dyDescent="0.25">
      <c r="A1773" s="105"/>
      <c r="C1773" s="108"/>
      <c r="D1773" s="108"/>
      <c r="E1773" s="108"/>
      <c r="F1773" s="108"/>
      <c r="G1773" s="187"/>
      <c r="H1773" s="108"/>
      <c r="I1773" s="108"/>
      <c r="J1773" s="108"/>
      <c r="K1773" s="108"/>
      <c r="L1773" s="108"/>
      <c r="M1773" s="108"/>
      <c r="N1773" s="108"/>
      <c r="O1773" s="189"/>
      <c r="Q1773" s="185"/>
    </row>
    <row r="1774" spans="1:17" x14ac:dyDescent="0.25">
      <c r="A1774" s="105"/>
      <c r="C1774" s="108"/>
      <c r="D1774" s="108"/>
      <c r="E1774" s="108"/>
      <c r="F1774" s="108"/>
      <c r="G1774" s="187"/>
      <c r="H1774" s="108"/>
      <c r="I1774" s="108"/>
      <c r="J1774" s="108"/>
      <c r="K1774" s="108"/>
      <c r="L1774" s="108"/>
      <c r="M1774" s="108"/>
      <c r="N1774" s="108"/>
      <c r="O1774" s="189"/>
      <c r="Q1774" s="185"/>
    </row>
    <row r="1775" spans="1:17" x14ac:dyDescent="0.25">
      <c r="A1775" s="105"/>
      <c r="C1775" s="108"/>
      <c r="D1775" s="108"/>
      <c r="E1775" s="108"/>
      <c r="F1775" s="108"/>
      <c r="G1775" s="187"/>
      <c r="H1775" s="108"/>
      <c r="I1775" s="108"/>
      <c r="J1775" s="108"/>
      <c r="K1775" s="108"/>
      <c r="L1775" s="108"/>
      <c r="M1775" s="108"/>
      <c r="N1775" s="108"/>
      <c r="O1775" s="189"/>
      <c r="Q1775" s="185"/>
    </row>
    <row r="1776" spans="1:17" x14ac:dyDescent="0.25">
      <c r="A1776" s="105"/>
      <c r="C1776" s="108"/>
      <c r="D1776" s="108"/>
      <c r="E1776" s="108"/>
      <c r="F1776" s="108"/>
      <c r="G1776" s="187"/>
      <c r="H1776" s="108"/>
      <c r="I1776" s="108"/>
      <c r="J1776" s="108"/>
      <c r="K1776" s="108"/>
      <c r="L1776" s="108"/>
      <c r="M1776" s="108"/>
      <c r="N1776" s="108"/>
      <c r="O1776" s="189"/>
      <c r="Q1776" s="185"/>
    </row>
    <row r="1777" spans="1:17" x14ac:dyDescent="0.25">
      <c r="A1777" s="105"/>
      <c r="C1777" s="108"/>
      <c r="D1777" s="108"/>
      <c r="E1777" s="108"/>
      <c r="F1777" s="108"/>
      <c r="G1777" s="187"/>
      <c r="H1777" s="108"/>
      <c r="I1777" s="108"/>
      <c r="J1777" s="108"/>
      <c r="K1777" s="108"/>
      <c r="L1777" s="108"/>
      <c r="M1777" s="108"/>
      <c r="N1777" s="108"/>
      <c r="O1777" s="189"/>
      <c r="Q1777" s="185"/>
    </row>
    <row r="1778" spans="1:17" x14ac:dyDescent="0.25">
      <c r="A1778" s="105"/>
      <c r="C1778" s="108"/>
      <c r="D1778" s="108"/>
      <c r="E1778" s="108"/>
      <c r="F1778" s="108"/>
      <c r="G1778" s="187"/>
      <c r="H1778" s="108"/>
      <c r="I1778" s="108"/>
      <c r="J1778" s="108"/>
      <c r="K1778" s="108"/>
      <c r="L1778" s="108"/>
      <c r="M1778" s="108"/>
      <c r="N1778" s="108"/>
      <c r="O1778" s="189"/>
      <c r="Q1778" s="185"/>
    </row>
    <row r="1779" spans="1:17" x14ac:dyDescent="0.25">
      <c r="A1779" s="105"/>
      <c r="C1779" s="108"/>
      <c r="D1779" s="108"/>
      <c r="E1779" s="108"/>
      <c r="F1779" s="108"/>
      <c r="G1779" s="187"/>
      <c r="H1779" s="108"/>
      <c r="I1779" s="108"/>
      <c r="J1779" s="108"/>
      <c r="K1779" s="108"/>
      <c r="L1779" s="108"/>
      <c r="M1779" s="108"/>
      <c r="N1779" s="108"/>
      <c r="O1779" s="189"/>
      <c r="Q1779" s="185"/>
    </row>
    <row r="1780" spans="1:17" x14ac:dyDescent="0.25">
      <c r="A1780" s="105"/>
      <c r="C1780" s="108"/>
      <c r="D1780" s="108"/>
      <c r="E1780" s="108"/>
      <c r="F1780" s="108"/>
      <c r="G1780" s="187"/>
      <c r="H1780" s="108"/>
      <c r="I1780" s="108"/>
      <c r="J1780" s="108"/>
      <c r="K1780" s="108"/>
      <c r="L1780" s="108"/>
      <c r="M1780" s="108"/>
      <c r="N1780" s="108"/>
      <c r="O1780" s="189"/>
      <c r="Q1780" s="185"/>
    </row>
    <row r="1781" spans="1:17" x14ac:dyDescent="0.25">
      <c r="A1781" s="105"/>
      <c r="C1781" s="108"/>
      <c r="D1781" s="108"/>
      <c r="E1781" s="108"/>
      <c r="F1781" s="108"/>
      <c r="G1781" s="187"/>
      <c r="H1781" s="108"/>
      <c r="I1781" s="108"/>
      <c r="J1781" s="108"/>
      <c r="K1781" s="108"/>
      <c r="L1781" s="108"/>
      <c r="M1781" s="108"/>
      <c r="N1781" s="108"/>
      <c r="O1781" s="189"/>
      <c r="Q1781" s="185"/>
    </row>
    <row r="1782" spans="1:17" x14ac:dyDescent="0.25">
      <c r="A1782" s="105"/>
      <c r="C1782" s="108"/>
      <c r="D1782" s="108"/>
      <c r="E1782" s="108"/>
      <c r="F1782" s="108"/>
      <c r="G1782" s="187"/>
      <c r="H1782" s="108"/>
      <c r="I1782" s="108"/>
      <c r="J1782" s="108"/>
      <c r="K1782" s="108"/>
      <c r="L1782" s="108"/>
      <c r="M1782" s="108"/>
      <c r="N1782" s="108"/>
      <c r="O1782" s="189"/>
      <c r="Q1782" s="185"/>
    </row>
    <row r="1783" spans="1:17" x14ac:dyDescent="0.25">
      <c r="A1783" s="105"/>
      <c r="C1783" s="108"/>
      <c r="D1783" s="108"/>
      <c r="E1783" s="108"/>
      <c r="F1783" s="108"/>
      <c r="G1783" s="187"/>
      <c r="H1783" s="108"/>
      <c r="I1783" s="108"/>
      <c r="J1783" s="108"/>
      <c r="K1783" s="108"/>
      <c r="L1783" s="108"/>
      <c r="M1783" s="108"/>
      <c r="N1783" s="108"/>
      <c r="O1783" s="189"/>
      <c r="Q1783" s="185"/>
    </row>
    <row r="1784" spans="1:17" x14ac:dyDescent="0.25">
      <c r="A1784" s="105"/>
      <c r="C1784" s="108"/>
      <c r="D1784" s="108"/>
      <c r="E1784" s="108"/>
      <c r="F1784" s="108"/>
      <c r="G1784" s="187"/>
      <c r="H1784" s="108"/>
      <c r="I1784" s="108"/>
      <c r="J1784" s="108"/>
      <c r="K1784" s="108"/>
      <c r="L1784" s="108"/>
      <c r="M1784" s="108"/>
      <c r="N1784" s="108"/>
      <c r="O1784" s="189"/>
      <c r="Q1784" s="185"/>
    </row>
    <row r="1785" spans="1:17" x14ac:dyDescent="0.25">
      <c r="A1785" s="105"/>
      <c r="C1785" s="108"/>
      <c r="D1785" s="108"/>
      <c r="E1785" s="108"/>
      <c r="F1785" s="108"/>
      <c r="G1785" s="187"/>
      <c r="H1785" s="108"/>
      <c r="I1785" s="108"/>
      <c r="J1785" s="108"/>
      <c r="K1785" s="108"/>
      <c r="L1785" s="108"/>
      <c r="M1785" s="108"/>
      <c r="N1785" s="108"/>
      <c r="O1785" s="189"/>
      <c r="Q1785" s="185"/>
    </row>
    <row r="1786" spans="1:17" x14ac:dyDescent="0.25">
      <c r="A1786" s="105"/>
      <c r="C1786" s="108"/>
      <c r="D1786" s="108"/>
      <c r="E1786" s="108"/>
      <c r="F1786" s="108"/>
      <c r="G1786" s="187"/>
      <c r="H1786" s="108"/>
      <c r="I1786" s="108"/>
      <c r="J1786" s="108"/>
      <c r="K1786" s="108"/>
      <c r="L1786" s="108"/>
      <c r="M1786" s="108"/>
      <c r="N1786" s="108"/>
      <c r="O1786" s="189"/>
      <c r="Q1786" s="185"/>
    </row>
    <row r="1787" spans="1:17" x14ac:dyDescent="0.25">
      <c r="A1787" s="105"/>
      <c r="C1787" s="108"/>
      <c r="D1787" s="108"/>
      <c r="E1787" s="108"/>
      <c r="F1787" s="108"/>
      <c r="G1787" s="187"/>
      <c r="H1787" s="108"/>
      <c r="I1787" s="108"/>
      <c r="J1787" s="108"/>
      <c r="K1787" s="108"/>
      <c r="L1787" s="108"/>
      <c r="M1787" s="108"/>
      <c r="N1787" s="108"/>
      <c r="O1787" s="189"/>
      <c r="Q1787" s="185"/>
    </row>
    <row r="1788" spans="1:17" x14ac:dyDescent="0.25">
      <c r="A1788" s="105"/>
      <c r="C1788" s="108"/>
      <c r="D1788" s="108"/>
      <c r="E1788" s="108"/>
      <c r="F1788" s="108"/>
      <c r="G1788" s="187"/>
      <c r="H1788" s="108"/>
      <c r="I1788" s="108"/>
      <c r="J1788" s="108"/>
      <c r="K1788" s="108"/>
      <c r="L1788" s="108"/>
      <c r="M1788" s="108"/>
      <c r="N1788" s="108"/>
      <c r="O1788" s="189"/>
      <c r="Q1788" s="185"/>
    </row>
    <row r="1789" spans="1:17" x14ac:dyDescent="0.25">
      <c r="A1789" s="105"/>
      <c r="C1789" s="108"/>
      <c r="D1789" s="108"/>
      <c r="E1789" s="108"/>
      <c r="F1789" s="108"/>
      <c r="G1789" s="187"/>
      <c r="H1789" s="108"/>
      <c r="I1789" s="108"/>
      <c r="J1789" s="108"/>
      <c r="K1789" s="108"/>
      <c r="L1789" s="108"/>
      <c r="M1789" s="108"/>
      <c r="N1789" s="108"/>
      <c r="O1789" s="189"/>
      <c r="Q1789" s="185"/>
    </row>
    <row r="1790" spans="1:17" x14ac:dyDescent="0.25">
      <c r="A1790" s="105"/>
      <c r="C1790" s="108"/>
      <c r="D1790" s="108"/>
      <c r="E1790" s="108"/>
      <c r="F1790" s="108"/>
      <c r="G1790" s="187"/>
      <c r="H1790" s="108"/>
      <c r="I1790" s="108"/>
      <c r="J1790" s="108"/>
      <c r="K1790" s="108"/>
      <c r="L1790" s="108"/>
      <c r="M1790" s="108"/>
      <c r="N1790" s="108"/>
      <c r="O1790" s="189"/>
      <c r="Q1790" s="185"/>
    </row>
    <row r="1791" spans="1:17" x14ac:dyDescent="0.25">
      <c r="A1791" s="105"/>
      <c r="C1791" s="108"/>
      <c r="D1791" s="108"/>
      <c r="E1791" s="108"/>
      <c r="F1791" s="108"/>
      <c r="G1791" s="187"/>
      <c r="H1791" s="108"/>
      <c r="I1791" s="108"/>
      <c r="J1791" s="108"/>
      <c r="K1791" s="108"/>
      <c r="L1791" s="108"/>
      <c r="M1791" s="108"/>
      <c r="N1791" s="108"/>
      <c r="O1791" s="189"/>
      <c r="Q1791" s="185"/>
    </row>
    <row r="1792" spans="1:17" x14ac:dyDescent="0.25">
      <c r="A1792" s="105"/>
      <c r="C1792" s="108"/>
      <c r="D1792" s="108"/>
      <c r="E1792" s="108"/>
      <c r="F1792" s="108"/>
      <c r="G1792" s="187"/>
      <c r="H1792" s="108"/>
      <c r="I1792" s="108"/>
      <c r="J1792" s="108"/>
      <c r="K1792" s="108"/>
      <c r="L1792" s="108"/>
      <c r="M1792" s="108"/>
      <c r="N1792" s="108"/>
      <c r="O1792" s="189"/>
      <c r="Q1792" s="185"/>
    </row>
    <row r="1793" spans="1:17" x14ac:dyDescent="0.25">
      <c r="A1793" s="105"/>
      <c r="C1793" s="108"/>
      <c r="D1793" s="108"/>
      <c r="E1793" s="108"/>
      <c r="F1793" s="108"/>
      <c r="G1793" s="187"/>
      <c r="H1793" s="108"/>
      <c r="I1793" s="108"/>
      <c r="J1793" s="108"/>
      <c r="K1793" s="108"/>
      <c r="L1793" s="108"/>
      <c r="M1793" s="108"/>
      <c r="N1793" s="108"/>
      <c r="O1793" s="189"/>
      <c r="Q1793" s="185"/>
    </row>
    <row r="1794" spans="1:17" x14ac:dyDescent="0.25">
      <c r="A1794" s="105"/>
      <c r="C1794" s="108"/>
      <c r="D1794" s="108"/>
      <c r="E1794" s="108"/>
      <c r="F1794" s="108"/>
      <c r="G1794" s="187"/>
      <c r="H1794" s="108"/>
      <c r="I1794" s="108"/>
      <c r="J1794" s="108"/>
      <c r="K1794" s="108"/>
      <c r="L1794" s="108"/>
      <c r="M1794" s="108"/>
      <c r="N1794" s="108"/>
      <c r="O1794" s="189"/>
      <c r="Q1794" s="185"/>
    </row>
    <row r="1795" spans="1:17" x14ac:dyDescent="0.25">
      <c r="A1795" s="105"/>
      <c r="C1795" s="108"/>
      <c r="D1795" s="108"/>
      <c r="E1795" s="108"/>
      <c r="F1795" s="108"/>
      <c r="G1795" s="187"/>
      <c r="H1795" s="108"/>
      <c r="I1795" s="108"/>
      <c r="J1795" s="108"/>
      <c r="K1795" s="108"/>
      <c r="L1795" s="108"/>
      <c r="M1795" s="108"/>
      <c r="N1795" s="108"/>
      <c r="O1795" s="189"/>
      <c r="Q1795" s="185"/>
    </row>
    <row r="1796" spans="1:17" x14ac:dyDescent="0.25">
      <c r="A1796" s="105"/>
      <c r="C1796" s="108"/>
      <c r="D1796" s="108"/>
      <c r="E1796" s="108"/>
      <c r="F1796" s="108"/>
      <c r="G1796" s="187"/>
      <c r="H1796" s="108"/>
      <c r="I1796" s="108"/>
      <c r="J1796" s="108"/>
      <c r="K1796" s="108"/>
      <c r="L1796" s="108"/>
      <c r="M1796" s="108"/>
      <c r="N1796" s="108"/>
      <c r="O1796" s="189"/>
      <c r="Q1796" s="185"/>
    </row>
    <row r="1797" spans="1:17" x14ac:dyDescent="0.25">
      <c r="A1797" s="105"/>
      <c r="C1797" s="108"/>
      <c r="D1797" s="108"/>
      <c r="E1797" s="108"/>
      <c r="F1797" s="108"/>
      <c r="G1797" s="187"/>
      <c r="H1797" s="108"/>
      <c r="I1797" s="108"/>
      <c r="J1797" s="108"/>
      <c r="K1797" s="108"/>
      <c r="L1797" s="108"/>
      <c r="M1797" s="108"/>
      <c r="N1797" s="108"/>
      <c r="O1797" s="189"/>
      <c r="Q1797" s="185"/>
    </row>
    <row r="1798" spans="1:17" x14ac:dyDescent="0.25">
      <c r="A1798" s="105"/>
      <c r="C1798" s="108"/>
      <c r="D1798" s="108"/>
      <c r="E1798" s="108"/>
      <c r="F1798" s="108"/>
      <c r="G1798" s="187"/>
      <c r="H1798" s="108"/>
      <c r="I1798" s="108"/>
      <c r="J1798" s="108"/>
      <c r="K1798" s="108"/>
      <c r="L1798" s="108"/>
      <c r="M1798" s="108"/>
      <c r="N1798" s="108"/>
      <c r="O1798" s="189"/>
      <c r="Q1798" s="185"/>
    </row>
    <row r="1799" spans="1:17" x14ac:dyDescent="0.25">
      <c r="A1799" s="105"/>
      <c r="C1799" s="108"/>
      <c r="D1799" s="108"/>
      <c r="E1799" s="108"/>
      <c r="F1799" s="108"/>
      <c r="G1799" s="187"/>
      <c r="H1799" s="108"/>
      <c r="I1799" s="108"/>
      <c r="J1799" s="108"/>
      <c r="K1799" s="108"/>
      <c r="L1799" s="108"/>
      <c r="M1799" s="108"/>
      <c r="N1799" s="108"/>
      <c r="O1799" s="189"/>
      <c r="Q1799" s="185"/>
    </row>
    <row r="1800" spans="1:17" x14ac:dyDescent="0.25">
      <c r="A1800" s="105"/>
      <c r="C1800" s="108"/>
      <c r="D1800" s="108"/>
      <c r="E1800" s="108"/>
      <c r="F1800" s="108"/>
      <c r="G1800" s="187"/>
      <c r="H1800" s="108"/>
      <c r="I1800" s="108"/>
      <c r="J1800" s="108"/>
      <c r="K1800" s="108"/>
      <c r="L1800" s="108"/>
      <c r="M1800" s="108"/>
      <c r="N1800" s="108"/>
      <c r="O1800" s="189"/>
      <c r="Q1800" s="185"/>
    </row>
    <row r="1801" spans="1:17" x14ac:dyDescent="0.25">
      <c r="A1801" s="105"/>
      <c r="C1801" s="108"/>
      <c r="D1801" s="108"/>
      <c r="E1801" s="108"/>
      <c r="F1801" s="108"/>
      <c r="G1801" s="187"/>
      <c r="H1801" s="108"/>
      <c r="I1801" s="108"/>
      <c r="J1801" s="108"/>
      <c r="K1801" s="108"/>
      <c r="L1801" s="108"/>
      <c r="M1801" s="108"/>
      <c r="N1801" s="108"/>
      <c r="O1801" s="189"/>
      <c r="Q1801" s="185"/>
    </row>
    <row r="1802" spans="1:17" x14ac:dyDescent="0.25">
      <c r="A1802" s="105"/>
      <c r="C1802" s="108"/>
      <c r="D1802" s="108"/>
      <c r="E1802" s="108"/>
      <c r="F1802" s="108"/>
      <c r="G1802" s="187"/>
      <c r="H1802" s="108"/>
      <c r="I1802" s="108"/>
      <c r="J1802" s="108"/>
      <c r="K1802" s="108"/>
      <c r="L1802" s="108"/>
      <c r="M1802" s="108"/>
      <c r="N1802" s="108"/>
      <c r="O1802" s="189"/>
      <c r="Q1802" s="185"/>
    </row>
    <row r="1803" spans="1:17" x14ac:dyDescent="0.25">
      <c r="A1803" s="105"/>
      <c r="C1803" s="108"/>
      <c r="D1803" s="108"/>
      <c r="E1803" s="108"/>
      <c r="F1803" s="108"/>
      <c r="G1803" s="187"/>
      <c r="H1803" s="108"/>
      <c r="I1803" s="108"/>
      <c r="J1803" s="108"/>
      <c r="K1803" s="108"/>
      <c r="L1803" s="108"/>
      <c r="M1803" s="108"/>
      <c r="N1803" s="108"/>
      <c r="O1803" s="189"/>
      <c r="Q1803" s="185"/>
    </row>
    <row r="1804" spans="1:17" x14ac:dyDescent="0.25">
      <c r="A1804" s="105"/>
      <c r="C1804" s="108"/>
      <c r="D1804" s="108"/>
      <c r="E1804" s="108"/>
      <c r="F1804" s="108"/>
      <c r="G1804" s="187"/>
      <c r="H1804" s="108"/>
      <c r="I1804" s="108"/>
      <c r="J1804" s="108"/>
      <c r="K1804" s="108"/>
      <c r="L1804" s="108"/>
      <c r="M1804" s="108"/>
      <c r="N1804" s="108"/>
      <c r="O1804" s="189"/>
      <c r="Q1804" s="185"/>
    </row>
    <row r="1805" spans="1:17" x14ac:dyDescent="0.25">
      <c r="A1805" s="105"/>
      <c r="C1805" s="108"/>
      <c r="D1805" s="108"/>
      <c r="E1805" s="108"/>
      <c r="F1805" s="108"/>
      <c r="G1805" s="187"/>
      <c r="H1805" s="108"/>
      <c r="I1805" s="108"/>
      <c r="J1805" s="108"/>
      <c r="K1805" s="108"/>
      <c r="L1805" s="108"/>
      <c r="M1805" s="108"/>
      <c r="N1805" s="108"/>
      <c r="O1805" s="189"/>
      <c r="Q1805" s="185"/>
    </row>
    <row r="1806" spans="1:17" x14ac:dyDescent="0.25">
      <c r="A1806" s="105"/>
      <c r="C1806" s="108"/>
      <c r="D1806" s="108"/>
      <c r="E1806" s="108"/>
      <c r="F1806" s="108"/>
      <c r="G1806" s="187"/>
      <c r="H1806" s="108"/>
      <c r="I1806" s="108"/>
      <c r="J1806" s="108"/>
      <c r="K1806" s="108"/>
      <c r="L1806" s="108"/>
      <c r="M1806" s="108"/>
      <c r="N1806" s="108"/>
      <c r="O1806" s="189"/>
      <c r="Q1806" s="185"/>
    </row>
    <row r="1807" spans="1:17" x14ac:dyDescent="0.25">
      <c r="A1807" s="105"/>
      <c r="C1807" s="108"/>
      <c r="D1807" s="108"/>
      <c r="E1807" s="108"/>
      <c r="F1807" s="108"/>
      <c r="G1807" s="187"/>
      <c r="H1807" s="108"/>
      <c r="I1807" s="108"/>
      <c r="J1807" s="108"/>
      <c r="K1807" s="108"/>
      <c r="L1807" s="108"/>
      <c r="M1807" s="108"/>
      <c r="N1807" s="108"/>
      <c r="O1807" s="189"/>
      <c r="Q1807" s="185"/>
    </row>
    <row r="1808" spans="1:17" x14ac:dyDescent="0.25">
      <c r="A1808" s="105"/>
      <c r="C1808" s="108"/>
      <c r="D1808" s="108"/>
      <c r="E1808" s="108"/>
      <c r="F1808" s="108"/>
      <c r="G1808" s="187"/>
      <c r="H1808" s="108"/>
      <c r="I1808" s="108"/>
      <c r="J1808" s="108"/>
      <c r="K1808" s="108"/>
      <c r="L1808" s="108"/>
      <c r="M1808" s="108"/>
      <c r="N1808" s="108"/>
      <c r="O1808" s="189"/>
      <c r="Q1808" s="185"/>
    </row>
    <row r="1809" spans="1:17" x14ac:dyDescent="0.25">
      <c r="A1809" s="105"/>
      <c r="C1809" s="108"/>
      <c r="D1809" s="108"/>
      <c r="E1809" s="108"/>
      <c r="F1809" s="108"/>
      <c r="G1809" s="187"/>
      <c r="H1809" s="108"/>
      <c r="I1809" s="108"/>
      <c r="J1809" s="108"/>
      <c r="K1809" s="108"/>
      <c r="L1809" s="108"/>
      <c r="M1809" s="108"/>
      <c r="N1809" s="108"/>
      <c r="O1809" s="189"/>
      <c r="Q1809" s="185"/>
    </row>
    <row r="1810" spans="1:17" x14ac:dyDescent="0.25">
      <c r="A1810" s="105"/>
      <c r="C1810" s="108"/>
      <c r="D1810" s="108"/>
      <c r="E1810" s="108"/>
      <c r="F1810" s="108"/>
      <c r="G1810" s="187"/>
      <c r="H1810" s="108"/>
      <c r="I1810" s="108"/>
      <c r="J1810" s="108"/>
      <c r="K1810" s="108"/>
      <c r="L1810" s="108"/>
      <c r="M1810" s="108"/>
      <c r="N1810" s="108"/>
      <c r="O1810" s="189"/>
      <c r="Q1810" s="185"/>
    </row>
    <row r="1811" spans="1:17" x14ac:dyDescent="0.25">
      <c r="A1811" s="105"/>
      <c r="C1811" s="108"/>
      <c r="D1811" s="108"/>
      <c r="E1811" s="108"/>
      <c r="F1811" s="108"/>
      <c r="G1811" s="187"/>
      <c r="H1811" s="108"/>
      <c r="I1811" s="108"/>
      <c r="J1811" s="108"/>
      <c r="K1811" s="108"/>
      <c r="L1811" s="108"/>
      <c r="M1811" s="108"/>
      <c r="N1811" s="108"/>
      <c r="O1811" s="189"/>
      <c r="Q1811" s="185"/>
    </row>
    <row r="1812" spans="1:17" x14ac:dyDescent="0.25">
      <c r="A1812" s="105"/>
      <c r="C1812" s="108"/>
      <c r="D1812" s="108"/>
      <c r="E1812" s="108"/>
      <c r="F1812" s="108"/>
      <c r="G1812" s="187"/>
      <c r="H1812" s="108"/>
      <c r="I1812" s="108"/>
      <c r="J1812" s="108"/>
      <c r="K1812" s="108"/>
      <c r="L1812" s="108"/>
      <c r="M1812" s="108"/>
      <c r="N1812" s="108"/>
      <c r="O1812" s="189"/>
      <c r="Q1812" s="185"/>
    </row>
    <row r="1813" spans="1:17" x14ac:dyDescent="0.25">
      <c r="A1813" s="105"/>
      <c r="C1813" s="108"/>
      <c r="D1813" s="108"/>
      <c r="E1813" s="108"/>
      <c r="F1813" s="108"/>
      <c r="G1813" s="187"/>
      <c r="H1813" s="108"/>
      <c r="I1813" s="108"/>
      <c r="J1813" s="108"/>
      <c r="K1813" s="108"/>
      <c r="L1813" s="108"/>
      <c r="M1813" s="108"/>
      <c r="N1813" s="108"/>
      <c r="O1813" s="189"/>
      <c r="Q1813" s="185"/>
    </row>
    <row r="1814" spans="1:17" x14ac:dyDescent="0.25">
      <c r="A1814" s="105"/>
      <c r="C1814" s="108"/>
      <c r="D1814" s="108"/>
      <c r="E1814" s="108"/>
      <c r="F1814" s="108"/>
      <c r="G1814" s="187"/>
      <c r="H1814" s="108"/>
      <c r="I1814" s="108"/>
      <c r="J1814" s="108"/>
      <c r="K1814" s="108"/>
      <c r="L1814" s="108"/>
      <c r="M1814" s="108"/>
      <c r="N1814" s="108"/>
      <c r="O1814" s="189"/>
      <c r="Q1814" s="185"/>
    </row>
    <row r="1815" spans="1:17" x14ac:dyDescent="0.25">
      <c r="A1815" s="105"/>
      <c r="C1815" s="108"/>
      <c r="D1815" s="108"/>
      <c r="E1815" s="108"/>
      <c r="F1815" s="108"/>
      <c r="G1815" s="187"/>
      <c r="H1815" s="108"/>
      <c r="I1815" s="108"/>
      <c r="J1815" s="108"/>
      <c r="K1815" s="108"/>
      <c r="L1815" s="108"/>
      <c r="M1815" s="108"/>
      <c r="N1815" s="108"/>
      <c r="O1815" s="189"/>
      <c r="Q1815" s="185"/>
    </row>
    <row r="1816" spans="1:17" x14ac:dyDescent="0.25">
      <c r="A1816" s="105"/>
      <c r="C1816" s="108"/>
      <c r="D1816" s="108"/>
      <c r="E1816" s="108"/>
      <c r="F1816" s="108"/>
      <c r="G1816" s="187"/>
      <c r="H1816" s="108"/>
      <c r="I1816" s="108"/>
      <c r="J1816" s="108"/>
      <c r="K1816" s="108"/>
      <c r="L1816" s="108"/>
      <c r="M1816" s="108"/>
      <c r="N1816" s="108"/>
      <c r="O1816" s="189"/>
      <c r="Q1816" s="185"/>
    </row>
    <row r="1817" spans="1:17" x14ac:dyDescent="0.25">
      <c r="A1817" s="105"/>
      <c r="C1817" s="108"/>
      <c r="D1817" s="108"/>
      <c r="E1817" s="108"/>
      <c r="F1817" s="108"/>
      <c r="G1817" s="187"/>
      <c r="H1817" s="108"/>
      <c r="I1817" s="108"/>
      <c r="J1817" s="108"/>
      <c r="K1817" s="108"/>
      <c r="L1817" s="108"/>
      <c r="M1817" s="108"/>
      <c r="N1817" s="108"/>
      <c r="O1817" s="189"/>
      <c r="Q1817" s="185"/>
    </row>
    <row r="1818" spans="1:17" x14ac:dyDescent="0.25">
      <c r="A1818" s="105"/>
      <c r="C1818" s="108"/>
      <c r="D1818" s="108"/>
      <c r="E1818" s="108"/>
      <c r="F1818" s="108"/>
      <c r="G1818" s="187"/>
      <c r="H1818" s="108"/>
      <c r="I1818" s="108"/>
      <c r="J1818" s="108"/>
      <c r="K1818" s="108"/>
      <c r="L1818" s="108"/>
      <c r="M1818" s="108"/>
      <c r="N1818" s="108"/>
      <c r="O1818" s="189"/>
      <c r="Q1818" s="185"/>
    </row>
    <row r="1819" spans="1:17" x14ac:dyDescent="0.25">
      <c r="A1819" s="105"/>
      <c r="C1819" s="108"/>
      <c r="D1819" s="108"/>
      <c r="E1819" s="108"/>
      <c r="F1819" s="108"/>
      <c r="G1819" s="187"/>
      <c r="H1819" s="108"/>
      <c r="I1819" s="108"/>
      <c r="J1819" s="108"/>
      <c r="K1819" s="108"/>
      <c r="L1819" s="108"/>
      <c r="M1819" s="108"/>
      <c r="N1819" s="108"/>
      <c r="O1819" s="189"/>
      <c r="Q1819" s="185"/>
    </row>
    <row r="1820" spans="1:17" x14ac:dyDescent="0.25">
      <c r="A1820" s="105"/>
      <c r="C1820" s="108"/>
      <c r="D1820" s="108"/>
      <c r="E1820" s="108"/>
      <c r="F1820" s="108"/>
      <c r="G1820" s="187"/>
      <c r="H1820" s="108"/>
      <c r="I1820" s="108"/>
      <c r="J1820" s="108"/>
      <c r="K1820" s="108"/>
      <c r="L1820" s="108"/>
      <c r="M1820" s="108"/>
      <c r="N1820" s="108"/>
      <c r="O1820" s="189"/>
      <c r="Q1820" s="185"/>
    </row>
    <row r="1821" spans="1:17" x14ac:dyDescent="0.25">
      <c r="A1821" s="105"/>
      <c r="C1821" s="108"/>
      <c r="D1821" s="108"/>
      <c r="E1821" s="108"/>
      <c r="F1821" s="108"/>
      <c r="G1821" s="187"/>
      <c r="H1821" s="108"/>
      <c r="I1821" s="108"/>
      <c r="J1821" s="108"/>
      <c r="K1821" s="108"/>
      <c r="L1821" s="108"/>
      <c r="M1821" s="108"/>
      <c r="N1821" s="108"/>
      <c r="O1821" s="189"/>
      <c r="Q1821" s="185"/>
    </row>
    <row r="1822" spans="1:17" x14ac:dyDescent="0.25">
      <c r="A1822" s="105"/>
      <c r="C1822" s="108"/>
      <c r="D1822" s="108"/>
      <c r="E1822" s="108"/>
      <c r="F1822" s="108"/>
      <c r="G1822" s="187"/>
      <c r="H1822" s="108"/>
      <c r="I1822" s="108"/>
      <c r="J1822" s="108"/>
      <c r="K1822" s="108"/>
      <c r="L1822" s="108"/>
      <c r="M1822" s="108"/>
      <c r="N1822" s="108"/>
      <c r="O1822" s="189"/>
      <c r="Q1822" s="185"/>
    </row>
    <row r="1823" spans="1:17" x14ac:dyDescent="0.25">
      <c r="A1823" s="105"/>
      <c r="C1823" s="108"/>
      <c r="D1823" s="108"/>
      <c r="E1823" s="108"/>
      <c r="F1823" s="108"/>
      <c r="G1823" s="187"/>
      <c r="H1823" s="108"/>
      <c r="I1823" s="108"/>
      <c r="J1823" s="108"/>
      <c r="K1823" s="108"/>
      <c r="L1823" s="108"/>
      <c r="M1823" s="108"/>
      <c r="N1823" s="108"/>
      <c r="O1823" s="189"/>
      <c r="Q1823" s="185"/>
    </row>
    <row r="1824" spans="1:17" x14ac:dyDescent="0.25">
      <c r="A1824" s="105"/>
      <c r="C1824" s="108"/>
      <c r="D1824" s="108"/>
      <c r="E1824" s="108"/>
      <c r="F1824" s="108"/>
      <c r="G1824" s="187"/>
      <c r="H1824" s="108"/>
      <c r="I1824" s="108"/>
      <c r="J1824" s="108"/>
      <c r="K1824" s="108"/>
      <c r="L1824" s="108"/>
      <c r="M1824" s="108"/>
      <c r="N1824" s="108"/>
      <c r="O1824" s="189"/>
      <c r="Q1824" s="185"/>
    </row>
    <row r="1825" spans="1:17" x14ac:dyDescent="0.25">
      <c r="A1825" s="105"/>
      <c r="C1825" s="108"/>
      <c r="D1825" s="108"/>
      <c r="E1825" s="108"/>
      <c r="F1825" s="108"/>
      <c r="G1825" s="187"/>
      <c r="H1825" s="108"/>
      <c r="I1825" s="108"/>
      <c r="J1825" s="108"/>
      <c r="K1825" s="108"/>
      <c r="L1825" s="108"/>
      <c r="M1825" s="108"/>
      <c r="N1825" s="108"/>
      <c r="O1825" s="189"/>
      <c r="Q1825" s="185"/>
    </row>
    <row r="1826" spans="1:17" x14ac:dyDescent="0.25">
      <c r="A1826" s="105"/>
      <c r="C1826" s="108"/>
      <c r="D1826" s="108"/>
      <c r="E1826" s="108"/>
      <c r="F1826" s="108"/>
      <c r="G1826" s="187"/>
      <c r="H1826" s="108"/>
      <c r="I1826" s="108"/>
      <c r="J1826" s="108"/>
      <c r="K1826" s="108"/>
      <c r="L1826" s="108"/>
      <c r="M1826" s="108"/>
      <c r="N1826" s="108"/>
      <c r="O1826" s="189"/>
      <c r="Q1826" s="185"/>
    </row>
    <row r="1827" spans="1:17" x14ac:dyDescent="0.25">
      <c r="A1827" s="105"/>
      <c r="C1827" s="108"/>
      <c r="D1827" s="108"/>
      <c r="E1827" s="108"/>
      <c r="F1827" s="108"/>
      <c r="G1827" s="187"/>
      <c r="H1827" s="108"/>
      <c r="I1827" s="108"/>
      <c r="J1827" s="108"/>
      <c r="K1827" s="108"/>
      <c r="L1827" s="108"/>
      <c r="M1827" s="108"/>
      <c r="N1827" s="108"/>
      <c r="O1827" s="189"/>
      <c r="Q1827" s="185"/>
    </row>
    <row r="1828" spans="1:17" x14ac:dyDescent="0.25">
      <c r="A1828" s="105"/>
      <c r="C1828" s="108"/>
      <c r="D1828" s="108"/>
      <c r="E1828" s="108"/>
      <c r="F1828" s="108"/>
      <c r="G1828" s="187"/>
      <c r="H1828" s="108"/>
      <c r="I1828" s="108"/>
      <c r="J1828" s="108"/>
      <c r="K1828" s="108"/>
      <c r="L1828" s="108"/>
      <c r="M1828" s="108"/>
      <c r="N1828" s="108"/>
      <c r="O1828" s="189"/>
      <c r="Q1828" s="185"/>
    </row>
    <row r="1829" spans="1:17" x14ac:dyDescent="0.25">
      <c r="A1829" s="105"/>
      <c r="C1829" s="108"/>
      <c r="D1829" s="108"/>
      <c r="E1829" s="108"/>
      <c r="F1829" s="108"/>
      <c r="G1829" s="187"/>
      <c r="H1829" s="108"/>
      <c r="I1829" s="108"/>
      <c r="J1829" s="108"/>
      <c r="K1829" s="108"/>
      <c r="L1829" s="108"/>
      <c r="M1829" s="108"/>
      <c r="N1829" s="108"/>
      <c r="O1829" s="189"/>
      <c r="Q1829" s="185"/>
    </row>
    <row r="1830" spans="1:17" x14ac:dyDescent="0.25">
      <c r="A1830" s="105"/>
      <c r="C1830" s="108"/>
      <c r="D1830" s="108"/>
      <c r="E1830" s="108"/>
      <c r="F1830" s="108"/>
      <c r="G1830" s="187"/>
      <c r="H1830" s="108"/>
      <c r="I1830" s="108"/>
      <c r="J1830" s="108"/>
      <c r="K1830" s="108"/>
      <c r="L1830" s="108"/>
      <c r="M1830" s="108"/>
      <c r="N1830" s="108"/>
      <c r="O1830" s="189"/>
      <c r="Q1830" s="185"/>
    </row>
    <row r="1831" spans="1:17" x14ac:dyDescent="0.25">
      <c r="A1831" s="105"/>
      <c r="C1831" s="108"/>
      <c r="D1831" s="108"/>
      <c r="E1831" s="108"/>
      <c r="F1831" s="108"/>
      <c r="G1831" s="187"/>
      <c r="H1831" s="108"/>
      <c r="I1831" s="108"/>
      <c r="J1831" s="108"/>
      <c r="K1831" s="108"/>
      <c r="L1831" s="108"/>
      <c r="M1831" s="108"/>
      <c r="N1831" s="108"/>
      <c r="O1831" s="189"/>
      <c r="Q1831" s="185"/>
    </row>
    <row r="1832" spans="1:17" x14ac:dyDescent="0.25">
      <c r="A1832" s="105"/>
      <c r="C1832" s="108"/>
      <c r="D1832" s="108"/>
      <c r="E1832" s="108"/>
      <c r="F1832" s="108"/>
      <c r="G1832" s="187"/>
      <c r="H1832" s="108"/>
      <c r="I1832" s="108"/>
      <c r="J1832" s="108"/>
      <c r="K1832" s="108"/>
      <c r="L1832" s="108"/>
      <c r="M1832" s="108"/>
      <c r="N1832" s="108"/>
      <c r="O1832" s="189"/>
      <c r="Q1832" s="185"/>
    </row>
    <row r="1833" spans="1:17" x14ac:dyDescent="0.25">
      <c r="A1833" s="105"/>
      <c r="C1833" s="108"/>
      <c r="D1833" s="108"/>
      <c r="E1833" s="108"/>
      <c r="F1833" s="108"/>
      <c r="G1833" s="187"/>
      <c r="H1833" s="108"/>
      <c r="I1833" s="108"/>
      <c r="J1833" s="108"/>
      <c r="K1833" s="108"/>
      <c r="L1833" s="108"/>
      <c r="M1833" s="108"/>
      <c r="N1833" s="108"/>
      <c r="O1833" s="189"/>
      <c r="Q1833" s="185"/>
    </row>
    <row r="1834" spans="1:17" x14ac:dyDescent="0.25">
      <c r="A1834" s="105"/>
      <c r="C1834" s="108"/>
      <c r="D1834" s="108"/>
      <c r="E1834" s="108"/>
      <c r="F1834" s="108"/>
      <c r="G1834" s="187"/>
      <c r="H1834" s="108"/>
      <c r="I1834" s="108"/>
      <c r="J1834" s="108"/>
      <c r="K1834" s="108"/>
      <c r="L1834" s="108"/>
      <c r="M1834" s="108"/>
      <c r="N1834" s="108"/>
      <c r="O1834" s="189"/>
      <c r="Q1834" s="185"/>
    </row>
    <row r="1835" spans="1:17" x14ac:dyDescent="0.25">
      <c r="A1835" s="105"/>
      <c r="C1835" s="108"/>
      <c r="D1835" s="108"/>
      <c r="E1835" s="108"/>
      <c r="F1835" s="108"/>
      <c r="G1835" s="187"/>
      <c r="H1835" s="108"/>
      <c r="I1835" s="108"/>
      <c r="J1835" s="108"/>
      <c r="K1835" s="108"/>
      <c r="L1835" s="108"/>
      <c r="M1835" s="108"/>
      <c r="N1835" s="108"/>
      <c r="O1835" s="189"/>
      <c r="Q1835" s="185"/>
    </row>
    <row r="1836" spans="1:17" x14ac:dyDescent="0.25">
      <c r="A1836" s="105"/>
      <c r="C1836" s="108"/>
      <c r="D1836" s="108"/>
      <c r="E1836" s="108"/>
      <c r="F1836" s="108"/>
      <c r="G1836" s="187"/>
      <c r="H1836" s="108"/>
      <c r="I1836" s="108"/>
      <c r="J1836" s="108"/>
      <c r="K1836" s="108"/>
      <c r="L1836" s="108"/>
      <c r="M1836" s="108"/>
      <c r="N1836" s="108"/>
      <c r="O1836" s="189"/>
      <c r="Q1836" s="185"/>
    </row>
    <row r="1837" spans="1:17" x14ac:dyDescent="0.25">
      <c r="A1837" s="105"/>
      <c r="C1837" s="108"/>
      <c r="D1837" s="108"/>
      <c r="E1837" s="108"/>
      <c r="F1837" s="108"/>
      <c r="G1837" s="187"/>
      <c r="H1837" s="108"/>
      <c r="I1837" s="108"/>
      <c r="J1837" s="108"/>
      <c r="K1837" s="108"/>
      <c r="L1837" s="108"/>
      <c r="M1837" s="108"/>
      <c r="N1837" s="108"/>
      <c r="O1837" s="189"/>
      <c r="Q1837" s="185"/>
    </row>
    <row r="1838" spans="1:17" x14ac:dyDescent="0.25">
      <c r="A1838" s="105"/>
      <c r="C1838" s="108"/>
      <c r="D1838" s="108"/>
      <c r="E1838" s="108"/>
      <c r="F1838" s="108"/>
      <c r="G1838" s="187"/>
      <c r="H1838" s="108"/>
      <c r="I1838" s="108"/>
      <c r="J1838" s="108"/>
      <c r="K1838" s="108"/>
      <c r="L1838" s="108"/>
      <c r="M1838" s="108"/>
      <c r="N1838" s="108"/>
      <c r="O1838" s="189"/>
      <c r="Q1838" s="185"/>
    </row>
    <row r="1839" spans="1:17" x14ac:dyDescent="0.25">
      <c r="A1839" s="105"/>
      <c r="C1839" s="108"/>
      <c r="D1839" s="108"/>
      <c r="E1839" s="108"/>
      <c r="F1839" s="108"/>
      <c r="G1839" s="187"/>
      <c r="H1839" s="108"/>
      <c r="I1839" s="108"/>
      <c r="J1839" s="108"/>
      <c r="K1839" s="108"/>
      <c r="L1839" s="108"/>
      <c r="M1839" s="108"/>
      <c r="N1839" s="108"/>
      <c r="O1839" s="189"/>
      <c r="Q1839" s="185"/>
    </row>
    <row r="1840" spans="1:17" x14ac:dyDescent="0.25">
      <c r="A1840" s="105"/>
      <c r="C1840" s="108"/>
      <c r="D1840" s="108"/>
      <c r="E1840" s="108"/>
      <c r="F1840" s="108"/>
      <c r="G1840" s="187"/>
      <c r="H1840" s="108"/>
      <c r="I1840" s="108"/>
      <c r="J1840" s="108"/>
      <c r="K1840" s="108"/>
      <c r="L1840" s="108"/>
      <c r="M1840" s="108"/>
      <c r="N1840" s="108"/>
      <c r="O1840" s="189"/>
      <c r="Q1840" s="185"/>
    </row>
    <row r="1841" spans="1:17" x14ac:dyDescent="0.25">
      <c r="A1841" s="105"/>
      <c r="C1841" s="108"/>
      <c r="D1841" s="108"/>
      <c r="E1841" s="108"/>
      <c r="F1841" s="108"/>
      <c r="G1841" s="187"/>
      <c r="H1841" s="108"/>
      <c r="I1841" s="108"/>
      <c r="J1841" s="108"/>
      <c r="K1841" s="108"/>
      <c r="L1841" s="108"/>
      <c r="M1841" s="108"/>
      <c r="N1841" s="108"/>
      <c r="O1841" s="189"/>
      <c r="Q1841" s="185"/>
    </row>
    <row r="1842" spans="1:17" x14ac:dyDescent="0.25">
      <c r="A1842" s="105"/>
      <c r="C1842" s="108"/>
      <c r="D1842" s="108"/>
      <c r="E1842" s="108"/>
      <c r="F1842" s="108"/>
      <c r="G1842" s="187"/>
      <c r="H1842" s="108"/>
      <c r="I1842" s="108"/>
      <c r="J1842" s="108"/>
      <c r="K1842" s="108"/>
      <c r="L1842" s="108"/>
      <c r="M1842" s="108"/>
      <c r="N1842" s="108"/>
      <c r="O1842" s="189"/>
      <c r="Q1842" s="185"/>
    </row>
    <row r="1843" spans="1:17" x14ac:dyDescent="0.25">
      <c r="A1843" s="105"/>
      <c r="C1843" s="108"/>
      <c r="D1843" s="108"/>
      <c r="E1843" s="108"/>
      <c r="F1843" s="108"/>
      <c r="G1843" s="187"/>
      <c r="H1843" s="108"/>
      <c r="I1843" s="108"/>
      <c r="J1843" s="108"/>
      <c r="K1843" s="108"/>
      <c r="L1843" s="108"/>
      <c r="M1843" s="108"/>
      <c r="N1843" s="108"/>
      <c r="O1843" s="189"/>
      <c r="Q1843" s="185"/>
    </row>
    <row r="1844" spans="1:17" x14ac:dyDescent="0.25">
      <c r="A1844" s="105"/>
      <c r="C1844" s="108"/>
      <c r="D1844" s="108"/>
      <c r="E1844" s="108"/>
      <c r="F1844" s="108"/>
      <c r="G1844" s="187"/>
      <c r="H1844" s="108"/>
      <c r="I1844" s="108"/>
      <c r="J1844" s="108"/>
      <c r="K1844" s="108"/>
      <c r="L1844" s="108"/>
      <c r="M1844" s="108"/>
      <c r="N1844" s="108"/>
      <c r="O1844" s="189"/>
      <c r="Q1844" s="185"/>
    </row>
    <row r="1845" spans="1:17" x14ac:dyDescent="0.25">
      <c r="A1845" s="105"/>
      <c r="C1845" s="108"/>
      <c r="D1845" s="108"/>
      <c r="E1845" s="108"/>
      <c r="F1845" s="108"/>
      <c r="G1845" s="187"/>
      <c r="H1845" s="108"/>
      <c r="I1845" s="108"/>
      <c r="J1845" s="108"/>
      <c r="K1845" s="108"/>
      <c r="L1845" s="108"/>
      <c r="M1845" s="108"/>
      <c r="N1845" s="108"/>
      <c r="O1845" s="189"/>
      <c r="Q1845" s="185"/>
    </row>
    <row r="1846" spans="1:17" x14ac:dyDescent="0.25">
      <c r="A1846" s="105"/>
      <c r="C1846" s="108"/>
      <c r="D1846" s="108"/>
      <c r="E1846" s="108"/>
      <c r="F1846" s="108"/>
      <c r="G1846" s="187"/>
      <c r="H1846" s="108"/>
      <c r="I1846" s="108"/>
      <c r="J1846" s="108"/>
      <c r="K1846" s="108"/>
      <c r="L1846" s="108"/>
      <c r="M1846" s="108"/>
      <c r="N1846" s="108"/>
      <c r="O1846" s="189"/>
      <c r="Q1846" s="185"/>
    </row>
    <row r="1847" spans="1:17" x14ac:dyDescent="0.25">
      <c r="A1847" s="105"/>
      <c r="C1847" s="108"/>
      <c r="D1847" s="108"/>
      <c r="E1847" s="108"/>
      <c r="F1847" s="108"/>
      <c r="G1847" s="187"/>
      <c r="H1847" s="108"/>
      <c r="I1847" s="108"/>
      <c r="J1847" s="108"/>
      <c r="K1847" s="108"/>
      <c r="L1847" s="108"/>
      <c r="M1847" s="108"/>
      <c r="N1847" s="108"/>
      <c r="O1847" s="189"/>
      <c r="Q1847" s="185"/>
    </row>
    <row r="1848" spans="1:17" x14ac:dyDescent="0.25">
      <c r="A1848" s="105"/>
      <c r="C1848" s="108"/>
      <c r="D1848" s="108"/>
      <c r="E1848" s="108"/>
      <c r="F1848" s="108"/>
      <c r="G1848" s="187"/>
      <c r="H1848" s="108"/>
      <c r="I1848" s="108"/>
      <c r="J1848" s="108"/>
      <c r="K1848" s="108"/>
      <c r="L1848" s="108"/>
      <c r="M1848" s="108"/>
      <c r="N1848" s="108"/>
      <c r="O1848" s="189"/>
      <c r="Q1848" s="185"/>
    </row>
    <row r="1849" spans="1:17" x14ac:dyDescent="0.25">
      <c r="A1849" s="105"/>
      <c r="C1849" s="108"/>
      <c r="D1849" s="108"/>
      <c r="E1849" s="108"/>
      <c r="F1849" s="108"/>
      <c r="G1849" s="187"/>
      <c r="H1849" s="108"/>
      <c r="I1849" s="108"/>
      <c r="J1849" s="108"/>
      <c r="K1849" s="108"/>
      <c r="L1849" s="108"/>
      <c r="M1849" s="108"/>
      <c r="N1849" s="108"/>
      <c r="O1849" s="189"/>
      <c r="Q1849" s="185"/>
    </row>
    <row r="1850" spans="1:17" x14ac:dyDescent="0.25">
      <c r="A1850" s="105"/>
      <c r="C1850" s="108"/>
      <c r="D1850" s="108"/>
      <c r="E1850" s="108"/>
      <c r="F1850" s="108"/>
      <c r="G1850" s="187"/>
      <c r="H1850" s="108"/>
      <c r="I1850" s="108"/>
      <c r="J1850" s="108"/>
      <c r="K1850" s="108"/>
      <c r="L1850" s="108"/>
      <c r="M1850" s="108"/>
      <c r="N1850" s="108"/>
      <c r="O1850" s="189"/>
      <c r="Q1850" s="185"/>
    </row>
    <row r="1851" spans="1:17" x14ac:dyDescent="0.25">
      <c r="A1851" s="105"/>
      <c r="C1851" s="108"/>
      <c r="D1851" s="108"/>
      <c r="E1851" s="108"/>
      <c r="F1851" s="108"/>
      <c r="G1851" s="187"/>
      <c r="H1851" s="108"/>
      <c r="I1851" s="108"/>
      <c r="J1851" s="108"/>
      <c r="K1851" s="108"/>
      <c r="L1851" s="108"/>
      <c r="M1851" s="108"/>
      <c r="N1851" s="108"/>
      <c r="O1851" s="189"/>
      <c r="Q1851" s="185"/>
    </row>
    <row r="1852" spans="1:17" x14ac:dyDescent="0.25">
      <c r="A1852" s="105"/>
      <c r="C1852" s="108"/>
      <c r="D1852" s="108"/>
      <c r="E1852" s="108"/>
      <c r="F1852" s="108"/>
      <c r="G1852" s="187"/>
      <c r="H1852" s="108"/>
      <c r="I1852" s="108"/>
      <c r="J1852" s="108"/>
      <c r="K1852" s="108"/>
      <c r="L1852" s="108"/>
      <c r="M1852" s="108"/>
      <c r="N1852" s="108"/>
      <c r="O1852" s="189"/>
      <c r="Q1852" s="185"/>
    </row>
    <row r="1853" spans="1:17" x14ac:dyDescent="0.25">
      <c r="A1853" s="105"/>
      <c r="C1853" s="108"/>
      <c r="D1853" s="108"/>
      <c r="E1853" s="108"/>
      <c r="F1853" s="108"/>
      <c r="G1853" s="187"/>
      <c r="H1853" s="108"/>
      <c r="I1853" s="108"/>
      <c r="J1853" s="108"/>
      <c r="K1853" s="108"/>
      <c r="L1853" s="108"/>
      <c r="M1853" s="108"/>
      <c r="N1853" s="108"/>
      <c r="O1853" s="189"/>
      <c r="Q1853" s="185"/>
    </row>
    <row r="1854" spans="1:17" x14ac:dyDescent="0.25">
      <c r="A1854" s="105"/>
      <c r="C1854" s="108"/>
      <c r="D1854" s="108"/>
      <c r="E1854" s="108"/>
      <c r="F1854" s="108"/>
      <c r="G1854" s="187"/>
      <c r="H1854" s="108"/>
      <c r="I1854" s="108"/>
      <c r="J1854" s="108"/>
      <c r="K1854" s="108"/>
      <c r="L1854" s="108"/>
      <c r="M1854" s="108"/>
      <c r="N1854" s="108"/>
      <c r="O1854" s="189"/>
      <c r="Q1854" s="185"/>
    </row>
    <row r="1855" spans="1:17" x14ac:dyDescent="0.25">
      <c r="A1855" s="105"/>
      <c r="C1855" s="108"/>
      <c r="D1855" s="108"/>
      <c r="E1855" s="108"/>
      <c r="F1855" s="108"/>
      <c r="G1855" s="187"/>
      <c r="H1855" s="108"/>
      <c r="I1855" s="108"/>
      <c r="J1855" s="108"/>
      <c r="K1855" s="108"/>
      <c r="L1855" s="108"/>
      <c r="M1855" s="108"/>
      <c r="N1855" s="108"/>
      <c r="O1855" s="189"/>
      <c r="Q1855" s="185"/>
    </row>
    <row r="1856" spans="1:17" x14ac:dyDescent="0.25">
      <c r="A1856" s="105"/>
      <c r="C1856" s="108"/>
      <c r="D1856" s="108"/>
      <c r="E1856" s="108"/>
      <c r="F1856" s="108"/>
      <c r="G1856" s="187"/>
      <c r="H1856" s="108"/>
      <c r="I1856" s="108"/>
      <c r="J1856" s="108"/>
      <c r="K1856" s="108"/>
      <c r="L1856" s="108"/>
      <c r="M1856" s="108"/>
      <c r="N1856" s="108"/>
      <c r="O1856" s="189"/>
      <c r="Q1856" s="185"/>
    </row>
    <row r="1857" spans="1:17" x14ac:dyDescent="0.25">
      <c r="A1857" s="105"/>
      <c r="C1857" s="108"/>
      <c r="D1857" s="108"/>
      <c r="E1857" s="108"/>
      <c r="F1857" s="108"/>
      <c r="G1857" s="187"/>
      <c r="H1857" s="108"/>
      <c r="I1857" s="108"/>
      <c r="J1857" s="108"/>
      <c r="K1857" s="108"/>
      <c r="L1857" s="108"/>
      <c r="M1857" s="108"/>
      <c r="N1857" s="108"/>
      <c r="O1857" s="189"/>
      <c r="Q1857" s="185"/>
    </row>
    <row r="1858" spans="1:17" x14ac:dyDescent="0.25">
      <c r="A1858" s="105"/>
      <c r="C1858" s="108"/>
      <c r="D1858" s="108"/>
      <c r="E1858" s="108"/>
      <c r="F1858" s="108"/>
      <c r="G1858" s="187"/>
      <c r="H1858" s="108"/>
      <c r="I1858" s="108"/>
      <c r="J1858" s="108"/>
      <c r="K1858" s="108"/>
      <c r="L1858" s="108"/>
      <c r="M1858" s="108"/>
      <c r="N1858" s="108"/>
      <c r="O1858" s="189"/>
      <c r="Q1858" s="185"/>
    </row>
    <row r="1859" spans="1:17" x14ac:dyDescent="0.25">
      <c r="A1859" s="105"/>
      <c r="C1859" s="108"/>
      <c r="D1859" s="108"/>
      <c r="E1859" s="108"/>
      <c r="F1859" s="108"/>
      <c r="G1859" s="187"/>
      <c r="H1859" s="108"/>
      <c r="I1859" s="108"/>
      <c r="J1859" s="108"/>
      <c r="K1859" s="108"/>
      <c r="L1859" s="108"/>
      <c r="M1859" s="108"/>
      <c r="N1859" s="108"/>
      <c r="O1859" s="189"/>
      <c r="Q1859" s="185"/>
    </row>
    <row r="1860" spans="1:17" x14ac:dyDescent="0.25">
      <c r="A1860" s="105"/>
      <c r="C1860" s="108"/>
      <c r="D1860" s="108"/>
      <c r="E1860" s="108"/>
      <c r="F1860" s="108"/>
      <c r="G1860" s="187"/>
      <c r="H1860" s="108"/>
      <c r="I1860" s="108"/>
      <c r="J1860" s="108"/>
      <c r="K1860" s="108"/>
      <c r="L1860" s="108"/>
      <c r="M1860" s="108"/>
      <c r="N1860" s="108"/>
      <c r="O1860" s="189"/>
      <c r="Q1860" s="185"/>
    </row>
    <row r="1861" spans="1:17" x14ac:dyDescent="0.25">
      <c r="A1861" s="105"/>
      <c r="C1861" s="108"/>
      <c r="D1861" s="108"/>
      <c r="E1861" s="108"/>
      <c r="F1861" s="108"/>
      <c r="G1861" s="187"/>
      <c r="H1861" s="108"/>
      <c r="I1861" s="108"/>
      <c r="J1861" s="108"/>
      <c r="K1861" s="108"/>
      <c r="L1861" s="108"/>
      <c r="M1861" s="108"/>
      <c r="N1861" s="108"/>
      <c r="O1861" s="189"/>
      <c r="Q1861" s="185"/>
    </row>
    <row r="1862" spans="1:17" x14ac:dyDescent="0.25">
      <c r="A1862" s="105"/>
      <c r="C1862" s="108"/>
      <c r="D1862" s="108"/>
      <c r="E1862" s="108"/>
      <c r="F1862" s="108"/>
      <c r="G1862" s="187"/>
      <c r="H1862" s="108"/>
      <c r="I1862" s="108"/>
      <c r="J1862" s="108"/>
      <c r="K1862" s="108"/>
      <c r="L1862" s="108"/>
      <c r="M1862" s="108"/>
      <c r="N1862" s="108"/>
      <c r="O1862" s="189"/>
      <c r="Q1862" s="185"/>
    </row>
    <row r="1863" spans="1:17" x14ac:dyDescent="0.25">
      <c r="A1863" s="105"/>
      <c r="C1863" s="108"/>
      <c r="D1863" s="108"/>
      <c r="E1863" s="108"/>
      <c r="F1863" s="108"/>
      <c r="G1863" s="187"/>
      <c r="H1863" s="108"/>
      <c r="I1863" s="108"/>
      <c r="J1863" s="108"/>
      <c r="K1863" s="108"/>
      <c r="L1863" s="108"/>
      <c r="M1863" s="108"/>
      <c r="N1863" s="108"/>
      <c r="O1863" s="189"/>
      <c r="Q1863" s="185"/>
    </row>
    <row r="1864" spans="1:17" x14ac:dyDescent="0.25">
      <c r="A1864" s="105"/>
      <c r="C1864" s="108"/>
      <c r="D1864" s="108"/>
      <c r="E1864" s="108"/>
      <c r="F1864" s="108"/>
      <c r="G1864" s="187"/>
      <c r="H1864" s="108"/>
      <c r="I1864" s="108"/>
      <c r="J1864" s="108"/>
      <c r="K1864" s="108"/>
      <c r="L1864" s="108"/>
      <c r="M1864" s="108"/>
      <c r="N1864" s="108"/>
      <c r="O1864" s="189"/>
      <c r="Q1864" s="185"/>
    </row>
    <row r="1865" spans="1:17" x14ac:dyDescent="0.25">
      <c r="A1865" s="105"/>
      <c r="C1865" s="108"/>
      <c r="D1865" s="108"/>
      <c r="E1865" s="108"/>
      <c r="F1865" s="108"/>
      <c r="G1865" s="187"/>
      <c r="H1865" s="108"/>
      <c r="I1865" s="108"/>
      <c r="J1865" s="108"/>
      <c r="K1865" s="108"/>
      <c r="L1865" s="108"/>
      <c r="M1865" s="108"/>
      <c r="N1865" s="108"/>
      <c r="O1865" s="189"/>
      <c r="Q1865" s="185"/>
    </row>
    <row r="1866" spans="1:17" x14ac:dyDescent="0.25">
      <c r="A1866" s="105"/>
      <c r="C1866" s="108"/>
      <c r="D1866" s="108"/>
      <c r="E1866" s="108"/>
      <c r="F1866" s="108"/>
      <c r="G1866" s="187"/>
      <c r="H1866" s="108"/>
      <c r="I1866" s="108"/>
      <c r="J1866" s="108"/>
      <c r="K1866" s="108"/>
      <c r="L1866" s="108"/>
      <c r="M1866" s="108"/>
      <c r="N1866" s="108"/>
      <c r="O1866" s="189"/>
      <c r="Q1866" s="185"/>
    </row>
    <row r="1867" spans="1:17" x14ac:dyDescent="0.25">
      <c r="A1867" s="105"/>
      <c r="C1867" s="108"/>
      <c r="D1867" s="108"/>
      <c r="E1867" s="108"/>
      <c r="F1867" s="108"/>
      <c r="G1867" s="187"/>
      <c r="H1867" s="108"/>
      <c r="I1867" s="108"/>
      <c r="J1867" s="108"/>
      <c r="K1867" s="108"/>
      <c r="L1867" s="108"/>
      <c r="M1867" s="108"/>
      <c r="N1867" s="108"/>
      <c r="O1867" s="189"/>
      <c r="Q1867" s="185"/>
    </row>
    <row r="1868" spans="1:17" x14ac:dyDescent="0.25">
      <c r="A1868" s="105"/>
      <c r="C1868" s="108"/>
      <c r="D1868" s="108"/>
      <c r="E1868" s="108"/>
      <c r="F1868" s="108"/>
      <c r="G1868" s="187"/>
      <c r="H1868" s="108"/>
      <c r="I1868" s="108"/>
      <c r="J1868" s="108"/>
      <c r="K1868" s="108"/>
      <c r="L1868" s="108"/>
      <c r="M1868" s="108"/>
      <c r="N1868" s="108"/>
      <c r="O1868" s="189"/>
      <c r="Q1868" s="185"/>
    </row>
    <row r="1869" spans="1:17" x14ac:dyDescent="0.25">
      <c r="A1869" s="105"/>
      <c r="C1869" s="108"/>
      <c r="D1869" s="108"/>
      <c r="E1869" s="108"/>
      <c r="F1869" s="108"/>
      <c r="G1869" s="187"/>
      <c r="H1869" s="108"/>
      <c r="I1869" s="108"/>
      <c r="J1869" s="108"/>
      <c r="K1869" s="108"/>
      <c r="L1869" s="108"/>
      <c r="M1869" s="108"/>
      <c r="N1869" s="108"/>
      <c r="O1869" s="189"/>
      <c r="Q1869" s="185"/>
    </row>
    <row r="1870" spans="1:17" x14ac:dyDescent="0.25">
      <c r="A1870" s="105"/>
      <c r="C1870" s="108"/>
      <c r="D1870" s="108"/>
      <c r="E1870" s="108"/>
      <c r="F1870" s="108"/>
      <c r="G1870" s="187"/>
      <c r="H1870" s="108"/>
      <c r="I1870" s="108"/>
      <c r="J1870" s="108"/>
      <c r="K1870" s="108"/>
      <c r="L1870" s="108"/>
      <c r="M1870" s="108"/>
      <c r="N1870" s="108"/>
      <c r="O1870" s="189"/>
      <c r="Q1870" s="185"/>
    </row>
    <row r="1871" spans="1:17" x14ac:dyDescent="0.25">
      <c r="A1871" s="105"/>
      <c r="C1871" s="108"/>
      <c r="D1871" s="108"/>
      <c r="E1871" s="108"/>
      <c r="F1871" s="108"/>
      <c r="G1871" s="187"/>
      <c r="H1871" s="108"/>
      <c r="I1871" s="108"/>
      <c r="J1871" s="108"/>
      <c r="K1871" s="108"/>
      <c r="L1871" s="108"/>
      <c r="M1871" s="108"/>
      <c r="N1871" s="108"/>
      <c r="O1871" s="189"/>
      <c r="Q1871" s="185"/>
    </row>
    <row r="1872" spans="1:17" x14ac:dyDescent="0.25">
      <c r="A1872" s="105"/>
      <c r="C1872" s="108"/>
      <c r="D1872" s="108"/>
      <c r="E1872" s="108"/>
      <c r="F1872" s="108"/>
      <c r="G1872" s="187"/>
      <c r="H1872" s="108"/>
      <c r="I1872" s="108"/>
      <c r="J1872" s="108"/>
      <c r="K1872" s="108"/>
      <c r="L1872" s="108"/>
      <c r="M1872" s="108"/>
      <c r="N1872" s="108"/>
      <c r="O1872" s="189"/>
      <c r="Q1872" s="185"/>
    </row>
    <row r="1873" spans="1:17" x14ac:dyDescent="0.25">
      <c r="A1873" s="105"/>
      <c r="C1873" s="108"/>
      <c r="D1873" s="108"/>
      <c r="E1873" s="108"/>
      <c r="F1873" s="108"/>
      <c r="G1873" s="187"/>
      <c r="H1873" s="108"/>
      <c r="I1873" s="108"/>
      <c r="J1873" s="108"/>
      <c r="K1873" s="108"/>
      <c r="L1873" s="108"/>
      <c r="M1873" s="108"/>
      <c r="N1873" s="108"/>
      <c r="O1873" s="189"/>
      <c r="Q1873" s="185"/>
    </row>
    <row r="1874" spans="1:17" x14ac:dyDescent="0.25">
      <c r="A1874" s="105"/>
      <c r="C1874" s="108"/>
      <c r="D1874" s="108"/>
      <c r="E1874" s="108"/>
      <c r="F1874" s="108"/>
      <c r="G1874" s="187"/>
      <c r="H1874" s="108"/>
      <c r="I1874" s="108"/>
      <c r="J1874" s="108"/>
      <c r="K1874" s="108"/>
      <c r="L1874" s="108"/>
      <c r="M1874" s="108"/>
      <c r="N1874" s="108"/>
      <c r="O1874" s="189"/>
      <c r="Q1874" s="185"/>
    </row>
    <row r="1875" spans="1:17" x14ac:dyDescent="0.25">
      <c r="A1875" s="105"/>
      <c r="C1875" s="108"/>
      <c r="D1875" s="108"/>
      <c r="E1875" s="108"/>
      <c r="F1875" s="108"/>
      <c r="G1875" s="187"/>
      <c r="H1875" s="108"/>
      <c r="I1875" s="108"/>
      <c r="J1875" s="108"/>
      <c r="K1875" s="108"/>
      <c r="L1875" s="108"/>
      <c r="M1875" s="108"/>
      <c r="N1875" s="108"/>
      <c r="O1875" s="189"/>
      <c r="Q1875" s="185"/>
    </row>
    <row r="1876" spans="1:17" x14ac:dyDescent="0.25">
      <c r="A1876" s="105"/>
      <c r="C1876" s="108"/>
      <c r="D1876" s="108"/>
      <c r="E1876" s="108"/>
      <c r="F1876" s="108"/>
      <c r="G1876" s="187"/>
      <c r="H1876" s="108"/>
      <c r="I1876" s="108"/>
      <c r="J1876" s="108"/>
      <c r="K1876" s="108"/>
      <c r="L1876" s="108"/>
      <c r="M1876" s="108"/>
      <c r="N1876" s="108"/>
      <c r="O1876" s="189"/>
      <c r="Q1876" s="185"/>
    </row>
    <row r="1877" spans="1:17" x14ac:dyDescent="0.25">
      <c r="A1877" s="105"/>
      <c r="C1877" s="108"/>
      <c r="D1877" s="108"/>
      <c r="E1877" s="108"/>
      <c r="F1877" s="108"/>
      <c r="G1877" s="187"/>
      <c r="H1877" s="108"/>
      <c r="I1877" s="108"/>
      <c r="J1877" s="108"/>
      <c r="K1877" s="108"/>
      <c r="L1877" s="108"/>
      <c r="M1877" s="108"/>
      <c r="N1877" s="108"/>
      <c r="O1877" s="189"/>
      <c r="Q1877" s="185"/>
    </row>
    <row r="1878" spans="1:17" x14ac:dyDescent="0.25">
      <c r="A1878" s="105"/>
      <c r="C1878" s="108"/>
      <c r="D1878" s="108"/>
      <c r="E1878" s="108"/>
      <c r="F1878" s="108"/>
      <c r="G1878" s="187"/>
      <c r="H1878" s="108"/>
      <c r="I1878" s="108"/>
      <c r="J1878" s="108"/>
      <c r="K1878" s="108"/>
      <c r="L1878" s="108"/>
      <c r="M1878" s="108"/>
      <c r="N1878" s="108"/>
      <c r="O1878" s="189"/>
      <c r="Q1878" s="185"/>
    </row>
    <row r="1879" spans="1:17" x14ac:dyDescent="0.25">
      <c r="A1879" s="105"/>
      <c r="C1879" s="108"/>
      <c r="D1879" s="108"/>
      <c r="E1879" s="108"/>
      <c r="F1879" s="108"/>
      <c r="G1879" s="187"/>
      <c r="H1879" s="108"/>
      <c r="I1879" s="108"/>
      <c r="J1879" s="108"/>
      <c r="K1879" s="108"/>
      <c r="L1879" s="108"/>
      <c r="M1879" s="108"/>
      <c r="N1879" s="108"/>
      <c r="O1879" s="189"/>
      <c r="Q1879" s="185"/>
    </row>
    <row r="1880" spans="1:17" x14ac:dyDescent="0.25">
      <c r="A1880" s="105"/>
      <c r="C1880" s="108"/>
      <c r="D1880" s="108"/>
      <c r="E1880" s="108"/>
      <c r="F1880" s="108"/>
      <c r="G1880" s="187"/>
      <c r="H1880" s="108"/>
      <c r="I1880" s="108"/>
      <c r="J1880" s="108"/>
      <c r="K1880" s="108"/>
      <c r="L1880" s="108"/>
      <c r="M1880" s="108"/>
      <c r="N1880" s="108"/>
      <c r="O1880" s="189"/>
      <c r="Q1880" s="185"/>
    </row>
    <row r="1881" spans="1:17" x14ac:dyDescent="0.25">
      <c r="A1881" s="105"/>
      <c r="C1881" s="108"/>
      <c r="D1881" s="108"/>
      <c r="E1881" s="108"/>
      <c r="F1881" s="108"/>
      <c r="G1881" s="187"/>
      <c r="H1881" s="108"/>
      <c r="I1881" s="108"/>
      <c r="J1881" s="108"/>
      <c r="K1881" s="108"/>
      <c r="L1881" s="108"/>
      <c r="M1881" s="108"/>
      <c r="N1881" s="108"/>
      <c r="O1881" s="189"/>
      <c r="Q1881" s="185"/>
    </row>
    <row r="1882" spans="1:17" x14ac:dyDescent="0.25">
      <c r="A1882" s="105"/>
      <c r="C1882" s="108"/>
      <c r="D1882" s="108"/>
      <c r="E1882" s="108"/>
      <c r="F1882" s="108"/>
      <c r="G1882" s="187"/>
      <c r="H1882" s="108"/>
      <c r="I1882" s="108"/>
      <c r="J1882" s="108"/>
      <c r="K1882" s="108"/>
      <c r="L1882" s="108"/>
      <c r="M1882" s="108"/>
      <c r="N1882" s="108"/>
      <c r="O1882" s="189"/>
      <c r="Q1882" s="185"/>
    </row>
    <row r="1883" spans="1:17" x14ac:dyDescent="0.25">
      <c r="A1883" s="105"/>
      <c r="C1883" s="108"/>
      <c r="D1883" s="108"/>
      <c r="E1883" s="108"/>
      <c r="F1883" s="108"/>
      <c r="G1883" s="187"/>
      <c r="H1883" s="108"/>
      <c r="I1883" s="108"/>
      <c r="J1883" s="108"/>
      <c r="K1883" s="108"/>
      <c r="L1883" s="108"/>
      <c r="M1883" s="108"/>
      <c r="N1883" s="108"/>
      <c r="O1883" s="189"/>
      <c r="Q1883" s="185"/>
    </row>
    <row r="1884" spans="1:17" x14ac:dyDescent="0.25">
      <c r="A1884" s="105"/>
      <c r="C1884" s="108"/>
      <c r="D1884" s="108"/>
      <c r="E1884" s="108"/>
      <c r="F1884" s="108"/>
      <c r="G1884" s="187"/>
      <c r="H1884" s="108"/>
      <c r="I1884" s="108"/>
      <c r="J1884" s="108"/>
      <c r="K1884" s="108"/>
      <c r="L1884" s="108"/>
      <c r="M1884" s="108"/>
      <c r="N1884" s="108"/>
      <c r="O1884" s="189"/>
      <c r="Q1884" s="185"/>
    </row>
    <row r="1885" spans="1:17" x14ac:dyDescent="0.25">
      <c r="A1885" s="105"/>
      <c r="C1885" s="108"/>
      <c r="D1885" s="108"/>
      <c r="E1885" s="108"/>
      <c r="F1885" s="108"/>
      <c r="G1885" s="187"/>
      <c r="H1885" s="108"/>
      <c r="I1885" s="108"/>
      <c r="J1885" s="108"/>
      <c r="K1885" s="108"/>
      <c r="L1885" s="108"/>
      <c r="M1885" s="108"/>
      <c r="N1885" s="108"/>
      <c r="O1885" s="189"/>
      <c r="Q1885" s="185"/>
    </row>
    <row r="1886" spans="1:17" x14ac:dyDescent="0.25">
      <c r="A1886" s="105"/>
      <c r="C1886" s="108"/>
      <c r="D1886" s="108"/>
      <c r="E1886" s="108"/>
      <c r="F1886" s="108"/>
      <c r="G1886" s="187"/>
      <c r="H1886" s="108"/>
      <c r="I1886" s="108"/>
      <c r="J1886" s="108"/>
      <c r="K1886" s="108"/>
      <c r="L1886" s="108"/>
      <c r="M1886" s="108"/>
      <c r="N1886" s="108"/>
      <c r="O1886" s="189"/>
      <c r="Q1886" s="185"/>
    </row>
    <row r="1887" spans="1:17" x14ac:dyDescent="0.25">
      <c r="A1887" s="105"/>
      <c r="C1887" s="108"/>
      <c r="D1887" s="108"/>
      <c r="E1887" s="108"/>
      <c r="F1887" s="108"/>
      <c r="G1887" s="187"/>
      <c r="H1887" s="108"/>
      <c r="I1887" s="108"/>
      <c r="J1887" s="108"/>
      <c r="K1887" s="108"/>
      <c r="L1887" s="108"/>
      <c r="M1887" s="108"/>
      <c r="N1887" s="108"/>
      <c r="O1887" s="189"/>
      <c r="Q1887" s="185"/>
    </row>
    <row r="1888" spans="1:17" x14ac:dyDescent="0.25">
      <c r="A1888" s="105"/>
      <c r="C1888" s="108"/>
      <c r="D1888" s="108"/>
      <c r="E1888" s="108"/>
      <c r="F1888" s="108"/>
      <c r="G1888" s="187"/>
      <c r="H1888" s="108"/>
      <c r="I1888" s="108"/>
      <c r="J1888" s="108"/>
      <c r="K1888" s="108"/>
      <c r="L1888" s="108"/>
      <c r="M1888" s="108"/>
      <c r="N1888" s="108"/>
      <c r="O1888" s="189"/>
      <c r="Q1888" s="185"/>
    </row>
    <row r="1889" spans="1:17" x14ac:dyDescent="0.25">
      <c r="A1889" s="105"/>
      <c r="C1889" s="108"/>
      <c r="D1889" s="108"/>
      <c r="E1889" s="108"/>
      <c r="F1889" s="108"/>
      <c r="G1889" s="187"/>
      <c r="H1889" s="108"/>
      <c r="I1889" s="108"/>
      <c r="J1889" s="108"/>
      <c r="K1889" s="108"/>
      <c r="L1889" s="108"/>
      <c r="M1889" s="108"/>
      <c r="N1889" s="108"/>
      <c r="O1889" s="189"/>
      <c r="Q1889" s="185"/>
    </row>
    <row r="1890" spans="1:17" x14ac:dyDescent="0.25">
      <c r="A1890" s="105"/>
      <c r="C1890" s="108"/>
      <c r="D1890" s="108"/>
      <c r="E1890" s="108"/>
      <c r="F1890" s="108"/>
      <c r="G1890" s="187"/>
      <c r="H1890" s="108"/>
      <c r="I1890" s="108"/>
      <c r="J1890" s="108"/>
      <c r="K1890" s="108"/>
      <c r="L1890" s="108"/>
      <c r="M1890" s="108"/>
      <c r="N1890" s="108"/>
      <c r="O1890" s="189"/>
      <c r="Q1890" s="185"/>
    </row>
    <row r="1891" spans="1:17" x14ac:dyDescent="0.25">
      <c r="A1891" s="105"/>
      <c r="C1891" s="108"/>
      <c r="D1891" s="108"/>
      <c r="E1891" s="108"/>
      <c r="F1891" s="108"/>
      <c r="G1891" s="187"/>
      <c r="H1891" s="108"/>
      <c r="I1891" s="108"/>
      <c r="J1891" s="108"/>
      <c r="K1891" s="108"/>
      <c r="L1891" s="108"/>
      <c r="M1891" s="108"/>
      <c r="N1891" s="108"/>
      <c r="O1891" s="189"/>
      <c r="Q1891" s="185"/>
    </row>
    <row r="1892" spans="1:17" x14ac:dyDescent="0.25">
      <c r="A1892" s="105"/>
      <c r="C1892" s="108"/>
      <c r="D1892" s="108"/>
      <c r="E1892" s="108"/>
      <c r="F1892" s="108"/>
      <c r="G1892" s="187"/>
      <c r="H1892" s="108"/>
      <c r="I1892" s="108"/>
      <c r="J1892" s="108"/>
      <c r="K1892" s="108"/>
      <c r="L1892" s="108"/>
      <c r="M1892" s="108"/>
      <c r="N1892" s="108"/>
      <c r="O1892" s="189"/>
      <c r="Q1892" s="185"/>
    </row>
    <row r="1893" spans="1:17" x14ac:dyDescent="0.25">
      <c r="A1893" s="105"/>
      <c r="C1893" s="108"/>
      <c r="D1893" s="108"/>
      <c r="E1893" s="108"/>
      <c r="F1893" s="108"/>
      <c r="G1893" s="187"/>
      <c r="H1893" s="108"/>
      <c r="I1893" s="108"/>
      <c r="J1893" s="108"/>
      <c r="K1893" s="108"/>
      <c r="L1893" s="108"/>
      <c r="M1893" s="108"/>
      <c r="N1893" s="108"/>
      <c r="O1893" s="189"/>
      <c r="Q1893" s="185"/>
    </row>
    <row r="1894" spans="1:17" x14ac:dyDescent="0.25">
      <c r="A1894" s="105"/>
      <c r="C1894" s="108"/>
      <c r="D1894" s="108"/>
      <c r="E1894" s="108"/>
      <c r="F1894" s="108"/>
      <c r="G1894" s="187"/>
      <c r="H1894" s="108"/>
      <c r="I1894" s="108"/>
      <c r="J1894" s="108"/>
      <c r="K1894" s="108"/>
      <c r="L1894" s="108"/>
      <c r="M1894" s="108"/>
      <c r="N1894" s="108"/>
      <c r="O1894" s="189"/>
      <c r="Q1894" s="185"/>
    </row>
    <row r="1895" spans="1:17" x14ac:dyDescent="0.25">
      <c r="A1895" s="105"/>
      <c r="C1895" s="108"/>
      <c r="D1895" s="108"/>
      <c r="E1895" s="108"/>
      <c r="F1895" s="108"/>
      <c r="G1895" s="187"/>
      <c r="H1895" s="108"/>
      <c r="I1895" s="108"/>
      <c r="J1895" s="108"/>
      <c r="K1895" s="108"/>
      <c r="L1895" s="108"/>
      <c r="M1895" s="108"/>
      <c r="N1895" s="108"/>
      <c r="O1895" s="189"/>
      <c r="Q1895" s="185"/>
    </row>
    <row r="1896" spans="1:17" x14ac:dyDescent="0.25">
      <c r="A1896" s="105"/>
      <c r="C1896" s="108"/>
      <c r="D1896" s="108"/>
      <c r="E1896" s="108"/>
      <c r="F1896" s="108"/>
      <c r="G1896" s="187"/>
      <c r="H1896" s="108"/>
      <c r="I1896" s="108"/>
      <c r="J1896" s="108"/>
      <c r="K1896" s="108"/>
      <c r="L1896" s="108"/>
      <c r="M1896" s="108"/>
      <c r="N1896" s="108"/>
      <c r="O1896" s="189"/>
      <c r="Q1896" s="185"/>
    </row>
    <row r="1897" spans="1:17" x14ac:dyDescent="0.25">
      <c r="A1897" s="105"/>
      <c r="C1897" s="108"/>
      <c r="D1897" s="108"/>
      <c r="E1897" s="108"/>
      <c r="F1897" s="108"/>
      <c r="G1897" s="187"/>
      <c r="H1897" s="108"/>
      <c r="I1897" s="108"/>
      <c r="J1897" s="108"/>
      <c r="K1897" s="108"/>
      <c r="L1897" s="108"/>
      <c r="M1897" s="108"/>
      <c r="N1897" s="108"/>
      <c r="O1897" s="189"/>
      <c r="Q1897" s="185"/>
    </row>
    <row r="1898" spans="1:17" x14ac:dyDescent="0.25">
      <c r="A1898" s="105"/>
      <c r="C1898" s="108"/>
      <c r="D1898" s="108"/>
      <c r="E1898" s="108"/>
      <c r="F1898" s="108"/>
      <c r="G1898" s="187"/>
      <c r="H1898" s="108"/>
      <c r="I1898" s="108"/>
      <c r="J1898" s="108"/>
      <c r="K1898" s="108"/>
      <c r="L1898" s="108"/>
      <c r="M1898" s="108"/>
      <c r="N1898" s="108"/>
      <c r="O1898" s="189"/>
      <c r="Q1898" s="185"/>
    </row>
    <row r="1899" spans="1:17" x14ac:dyDescent="0.25">
      <c r="A1899" s="105"/>
      <c r="C1899" s="108"/>
      <c r="D1899" s="108"/>
      <c r="E1899" s="108"/>
      <c r="F1899" s="108"/>
      <c r="G1899" s="187"/>
      <c r="H1899" s="108"/>
      <c r="I1899" s="108"/>
      <c r="J1899" s="108"/>
      <c r="K1899" s="108"/>
      <c r="L1899" s="108"/>
      <c r="M1899" s="108"/>
      <c r="N1899" s="108"/>
      <c r="O1899" s="189"/>
      <c r="Q1899" s="185"/>
    </row>
    <row r="1900" spans="1:17" x14ac:dyDescent="0.25">
      <c r="A1900" s="105"/>
      <c r="C1900" s="108"/>
      <c r="D1900" s="108"/>
      <c r="E1900" s="108"/>
      <c r="F1900" s="108"/>
      <c r="G1900" s="187"/>
      <c r="H1900" s="108"/>
      <c r="I1900" s="108"/>
      <c r="J1900" s="108"/>
      <c r="K1900" s="108"/>
      <c r="L1900" s="108"/>
      <c r="M1900" s="108"/>
      <c r="N1900" s="108"/>
      <c r="O1900" s="189"/>
      <c r="Q1900" s="185"/>
    </row>
    <row r="1901" spans="1:17" x14ac:dyDescent="0.25">
      <c r="A1901" s="105"/>
      <c r="C1901" s="108"/>
      <c r="D1901" s="108"/>
      <c r="E1901" s="108"/>
      <c r="F1901" s="108"/>
      <c r="G1901" s="187"/>
      <c r="H1901" s="108"/>
      <c r="I1901" s="108"/>
      <c r="J1901" s="108"/>
      <c r="K1901" s="108"/>
      <c r="L1901" s="108"/>
      <c r="M1901" s="108"/>
      <c r="N1901" s="108"/>
      <c r="O1901" s="189"/>
      <c r="Q1901" s="185"/>
    </row>
    <row r="1902" spans="1:17" x14ac:dyDescent="0.25">
      <c r="A1902" s="105"/>
      <c r="C1902" s="108"/>
      <c r="D1902" s="108"/>
      <c r="E1902" s="108"/>
      <c r="F1902" s="108"/>
      <c r="G1902" s="187"/>
      <c r="H1902" s="108"/>
      <c r="I1902" s="108"/>
      <c r="J1902" s="108"/>
      <c r="K1902" s="108"/>
      <c r="L1902" s="108"/>
      <c r="M1902" s="108"/>
      <c r="N1902" s="108"/>
      <c r="O1902" s="189"/>
      <c r="Q1902" s="185"/>
    </row>
    <row r="1903" spans="1:17" x14ac:dyDescent="0.25">
      <c r="A1903" s="105"/>
      <c r="C1903" s="108"/>
      <c r="D1903" s="108"/>
      <c r="E1903" s="108"/>
      <c r="F1903" s="108"/>
      <c r="G1903" s="187"/>
      <c r="H1903" s="108"/>
      <c r="I1903" s="108"/>
      <c r="J1903" s="108"/>
      <c r="K1903" s="108"/>
      <c r="L1903" s="108"/>
      <c r="M1903" s="108"/>
      <c r="N1903" s="108"/>
      <c r="O1903" s="189"/>
      <c r="Q1903" s="185"/>
    </row>
    <row r="1904" spans="1:17" x14ac:dyDescent="0.25">
      <c r="A1904" s="105"/>
      <c r="C1904" s="108"/>
      <c r="D1904" s="108"/>
      <c r="E1904" s="108"/>
      <c r="F1904" s="108"/>
      <c r="G1904" s="187"/>
      <c r="H1904" s="108"/>
      <c r="I1904" s="108"/>
      <c r="J1904" s="108"/>
      <c r="K1904" s="108"/>
      <c r="L1904" s="108"/>
      <c r="M1904" s="108"/>
      <c r="N1904" s="108"/>
      <c r="O1904" s="189"/>
      <c r="Q1904" s="185"/>
    </row>
    <row r="1905" spans="1:17" x14ac:dyDescent="0.25">
      <c r="A1905" s="105"/>
      <c r="C1905" s="108"/>
      <c r="D1905" s="108"/>
      <c r="E1905" s="108"/>
      <c r="F1905" s="108"/>
      <c r="G1905" s="187"/>
      <c r="H1905" s="108"/>
      <c r="I1905" s="108"/>
      <c r="J1905" s="108"/>
      <c r="K1905" s="108"/>
      <c r="L1905" s="108"/>
      <c r="M1905" s="108"/>
      <c r="N1905" s="108"/>
      <c r="O1905" s="189"/>
      <c r="Q1905" s="185"/>
    </row>
    <row r="1906" spans="1:17" x14ac:dyDescent="0.25">
      <c r="A1906" s="105"/>
      <c r="C1906" s="108"/>
      <c r="D1906" s="108"/>
      <c r="E1906" s="108"/>
      <c r="F1906" s="108"/>
      <c r="G1906" s="187"/>
      <c r="H1906" s="108"/>
      <c r="I1906" s="108"/>
      <c r="J1906" s="108"/>
      <c r="K1906" s="108"/>
      <c r="L1906" s="108"/>
      <c r="M1906" s="108"/>
      <c r="N1906" s="108"/>
      <c r="O1906" s="189"/>
      <c r="Q1906" s="185"/>
    </row>
    <row r="1907" spans="1:17" x14ac:dyDescent="0.25">
      <c r="A1907" s="105"/>
      <c r="C1907" s="108"/>
      <c r="D1907" s="108"/>
      <c r="E1907" s="108"/>
      <c r="F1907" s="108"/>
      <c r="G1907" s="187"/>
      <c r="H1907" s="108"/>
      <c r="I1907" s="108"/>
      <c r="J1907" s="108"/>
      <c r="K1907" s="108"/>
      <c r="L1907" s="108"/>
      <c r="M1907" s="108"/>
      <c r="N1907" s="108"/>
      <c r="O1907" s="189"/>
      <c r="Q1907" s="185"/>
    </row>
    <row r="1908" spans="1:17" x14ac:dyDescent="0.25">
      <c r="A1908" s="105"/>
      <c r="C1908" s="108"/>
      <c r="D1908" s="108"/>
      <c r="E1908" s="108"/>
      <c r="F1908" s="108"/>
      <c r="G1908" s="187"/>
      <c r="H1908" s="108"/>
      <c r="I1908" s="108"/>
      <c r="J1908" s="108"/>
      <c r="K1908" s="108"/>
      <c r="L1908" s="108"/>
      <c r="M1908" s="108"/>
      <c r="N1908" s="108"/>
      <c r="O1908" s="189"/>
      <c r="Q1908" s="185"/>
    </row>
    <row r="1909" spans="1:17" x14ac:dyDescent="0.25">
      <c r="A1909" s="105"/>
      <c r="C1909" s="108"/>
      <c r="D1909" s="108"/>
      <c r="E1909" s="108"/>
      <c r="F1909" s="108"/>
      <c r="G1909" s="187"/>
      <c r="H1909" s="108"/>
      <c r="I1909" s="108"/>
      <c r="J1909" s="108"/>
      <c r="K1909" s="108"/>
      <c r="L1909" s="108"/>
      <c r="M1909" s="108"/>
      <c r="N1909" s="108"/>
      <c r="O1909" s="189"/>
      <c r="Q1909" s="185"/>
    </row>
    <row r="1910" spans="1:17" x14ac:dyDescent="0.25">
      <c r="A1910" s="105"/>
      <c r="C1910" s="108"/>
      <c r="D1910" s="108"/>
      <c r="E1910" s="108"/>
      <c r="F1910" s="108"/>
      <c r="G1910" s="187"/>
      <c r="H1910" s="108"/>
      <c r="I1910" s="108"/>
      <c r="J1910" s="108"/>
      <c r="K1910" s="108"/>
      <c r="L1910" s="108"/>
      <c r="M1910" s="108"/>
      <c r="N1910" s="108"/>
      <c r="O1910" s="189"/>
      <c r="Q1910" s="185"/>
    </row>
    <row r="1911" spans="1:17" x14ac:dyDescent="0.25">
      <c r="A1911" s="105"/>
      <c r="C1911" s="108"/>
      <c r="D1911" s="108"/>
      <c r="E1911" s="108"/>
      <c r="F1911" s="108"/>
      <c r="G1911" s="187"/>
      <c r="H1911" s="108"/>
      <c r="I1911" s="108"/>
      <c r="J1911" s="108"/>
      <c r="K1911" s="108"/>
      <c r="L1911" s="108"/>
      <c r="M1911" s="108"/>
      <c r="N1911" s="108"/>
      <c r="O1911" s="189"/>
      <c r="Q1911" s="185"/>
    </row>
    <row r="1912" spans="1:17" x14ac:dyDescent="0.25">
      <c r="A1912" s="105"/>
      <c r="C1912" s="108"/>
      <c r="D1912" s="108"/>
      <c r="E1912" s="108"/>
      <c r="F1912" s="108"/>
      <c r="G1912" s="187"/>
      <c r="H1912" s="108"/>
      <c r="I1912" s="108"/>
      <c r="J1912" s="108"/>
      <c r="K1912" s="108"/>
      <c r="L1912" s="108"/>
      <c r="M1912" s="108"/>
      <c r="N1912" s="108"/>
      <c r="O1912" s="189"/>
      <c r="Q1912" s="185"/>
    </row>
    <row r="1913" spans="1:17" x14ac:dyDescent="0.25">
      <c r="A1913" s="105"/>
      <c r="C1913" s="108"/>
      <c r="D1913" s="108"/>
      <c r="E1913" s="108"/>
      <c r="F1913" s="108"/>
      <c r="G1913" s="187"/>
      <c r="H1913" s="108"/>
      <c r="I1913" s="108"/>
      <c r="J1913" s="108"/>
      <c r="K1913" s="108"/>
      <c r="L1913" s="108"/>
      <c r="M1913" s="108"/>
      <c r="N1913" s="108"/>
      <c r="O1913" s="189"/>
      <c r="Q1913" s="185"/>
    </row>
    <row r="1914" spans="1:17" x14ac:dyDescent="0.25">
      <c r="A1914" s="105"/>
      <c r="C1914" s="108"/>
      <c r="D1914" s="108"/>
      <c r="E1914" s="108"/>
      <c r="F1914" s="108"/>
      <c r="G1914" s="187"/>
      <c r="H1914" s="108"/>
      <c r="I1914" s="108"/>
      <c r="J1914" s="108"/>
      <c r="K1914" s="108"/>
      <c r="L1914" s="108"/>
      <c r="M1914" s="108"/>
      <c r="N1914" s="108"/>
      <c r="O1914" s="189"/>
      <c r="Q1914" s="185"/>
    </row>
    <row r="1915" spans="1:17" x14ac:dyDescent="0.25">
      <c r="A1915" s="105"/>
      <c r="C1915" s="108"/>
      <c r="D1915" s="108"/>
      <c r="E1915" s="108"/>
      <c r="F1915" s="108"/>
      <c r="G1915" s="187"/>
      <c r="H1915" s="108"/>
      <c r="I1915" s="108"/>
      <c r="J1915" s="108"/>
      <c r="K1915" s="108"/>
      <c r="L1915" s="108"/>
      <c r="M1915" s="108"/>
      <c r="N1915" s="108"/>
      <c r="O1915" s="189"/>
      <c r="Q1915" s="185"/>
    </row>
    <row r="1916" spans="1:17" x14ac:dyDescent="0.25">
      <c r="A1916" s="105"/>
      <c r="C1916" s="108"/>
      <c r="D1916" s="108"/>
      <c r="E1916" s="108"/>
      <c r="F1916" s="108"/>
      <c r="G1916" s="187"/>
      <c r="H1916" s="108"/>
      <c r="I1916" s="108"/>
      <c r="J1916" s="108"/>
      <c r="K1916" s="108"/>
      <c r="L1916" s="108"/>
      <c r="M1916" s="108"/>
      <c r="N1916" s="108"/>
      <c r="O1916" s="189"/>
      <c r="Q1916" s="185"/>
    </row>
    <row r="1917" spans="1:17" x14ac:dyDescent="0.25">
      <c r="A1917" s="105"/>
      <c r="C1917" s="108"/>
      <c r="D1917" s="108"/>
      <c r="E1917" s="108"/>
      <c r="F1917" s="108"/>
      <c r="G1917" s="187"/>
      <c r="H1917" s="108"/>
      <c r="I1917" s="108"/>
      <c r="J1917" s="108"/>
      <c r="K1917" s="108"/>
      <c r="L1917" s="108"/>
      <c r="M1917" s="108"/>
      <c r="N1917" s="108"/>
      <c r="O1917" s="189"/>
      <c r="Q1917" s="185"/>
    </row>
    <row r="1918" spans="1:17" x14ac:dyDescent="0.25">
      <c r="A1918" s="105"/>
      <c r="C1918" s="108"/>
      <c r="D1918" s="108"/>
      <c r="E1918" s="108"/>
      <c r="F1918" s="108"/>
      <c r="G1918" s="187"/>
      <c r="H1918" s="108"/>
      <c r="I1918" s="108"/>
      <c r="J1918" s="108"/>
      <c r="K1918" s="108"/>
      <c r="L1918" s="108"/>
      <c r="M1918" s="108"/>
      <c r="N1918" s="108"/>
      <c r="O1918" s="189"/>
      <c r="Q1918" s="185"/>
    </row>
    <row r="1919" spans="1:17" x14ac:dyDescent="0.25">
      <c r="A1919" s="105"/>
      <c r="C1919" s="108"/>
      <c r="D1919" s="108"/>
      <c r="E1919" s="108"/>
      <c r="F1919" s="108"/>
      <c r="G1919" s="187"/>
      <c r="H1919" s="108"/>
      <c r="I1919" s="108"/>
      <c r="J1919" s="108"/>
      <c r="K1919" s="108"/>
      <c r="L1919" s="108"/>
      <c r="M1919" s="108"/>
      <c r="N1919" s="108"/>
      <c r="O1919" s="189"/>
      <c r="Q1919" s="185"/>
    </row>
    <row r="1920" spans="1:17" x14ac:dyDescent="0.25">
      <c r="A1920" s="105"/>
      <c r="C1920" s="108"/>
      <c r="D1920" s="108"/>
      <c r="E1920" s="108"/>
      <c r="F1920" s="108"/>
      <c r="G1920" s="187"/>
      <c r="H1920" s="108"/>
      <c r="I1920" s="108"/>
      <c r="J1920" s="108"/>
      <c r="K1920" s="108"/>
      <c r="L1920" s="108"/>
      <c r="M1920" s="108"/>
      <c r="N1920" s="108"/>
      <c r="O1920" s="189"/>
      <c r="Q1920" s="185"/>
    </row>
    <row r="1921" spans="1:17" x14ac:dyDescent="0.25">
      <c r="A1921" s="105"/>
      <c r="C1921" s="108"/>
      <c r="D1921" s="108"/>
      <c r="E1921" s="108"/>
      <c r="F1921" s="108"/>
      <c r="G1921" s="187"/>
      <c r="H1921" s="108"/>
      <c r="I1921" s="108"/>
      <c r="J1921" s="108"/>
      <c r="K1921" s="108"/>
      <c r="L1921" s="108"/>
      <c r="M1921" s="108"/>
      <c r="N1921" s="108"/>
      <c r="O1921" s="189"/>
      <c r="Q1921" s="185"/>
    </row>
    <row r="1922" spans="1:17" x14ac:dyDescent="0.25">
      <c r="A1922" s="105"/>
      <c r="C1922" s="108"/>
      <c r="D1922" s="108"/>
      <c r="E1922" s="108"/>
      <c r="F1922" s="108"/>
      <c r="G1922" s="187"/>
      <c r="H1922" s="108"/>
      <c r="I1922" s="108"/>
      <c r="J1922" s="108"/>
      <c r="K1922" s="108"/>
      <c r="L1922" s="108"/>
      <c r="M1922" s="108"/>
      <c r="N1922" s="108"/>
      <c r="O1922" s="189"/>
      <c r="Q1922" s="185"/>
    </row>
    <row r="1923" spans="1:17" x14ac:dyDescent="0.25">
      <c r="A1923" s="105"/>
      <c r="C1923" s="108"/>
      <c r="D1923" s="108"/>
      <c r="E1923" s="108"/>
      <c r="F1923" s="108"/>
      <c r="G1923" s="187"/>
      <c r="H1923" s="108"/>
      <c r="I1923" s="108"/>
      <c r="J1923" s="108"/>
      <c r="K1923" s="108"/>
      <c r="L1923" s="108"/>
      <c r="M1923" s="108"/>
      <c r="N1923" s="108"/>
      <c r="O1923" s="189"/>
      <c r="Q1923" s="185"/>
    </row>
    <row r="1924" spans="1:17" x14ac:dyDescent="0.25">
      <c r="A1924" s="105"/>
      <c r="C1924" s="108"/>
      <c r="D1924" s="108"/>
      <c r="E1924" s="108"/>
      <c r="F1924" s="108"/>
      <c r="G1924" s="187"/>
      <c r="H1924" s="108"/>
      <c r="I1924" s="108"/>
      <c r="J1924" s="108"/>
      <c r="K1924" s="108"/>
      <c r="L1924" s="108"/>
      <c r="M1924" s="108"/>
      <c r="N1924" s="108"/>
      <c r="O1924" s="189"/>
      <c r="Q1924" s="185"/>
    </row>
    <row r="1925" spans="1:17" x14ac:dyDescent="0.25">
      <c r="A1925" s="105"/>
      <c r="C1925" s="108"/>
      <c r="D1925" s="108"/>
      <c r="E1925" s="108"/>
      <c r="F1925" s="108"/>
      <c r="G1925" s="187"/>
      <c r="H1925" s="108"/>
      <c r="I1925" s="108"/>
      <c r="J1925" s="108"/>
      <c r="K1925" s="108"/>
      <c r="L1925" s="108"/>
      <c r="M1925" s="108"/>
      <c r="N1925" s="108"/>
      <c r="O1925" s="189"/>
      <c r="Q1925" s="185"/>
    </row>
    <row r="1926" spans="1:17" x14ac:dyDescent="0.25">
      <c r="A1926" s="105"/>
      <c r="C1926" s="108"/>
      <c r="D1926" s="108"/>
      <c r="E1926" s="108"/>
      <c r="F1926" s="108"/>
      <c r="G1926" s="187"/>
      <c r="H1926" s="108"/>
      <c r="I1926" s="108"/>
      <c r="J1926" s="108"/>
      <c r="K1926" s="108"/>
      <c r="L1926" s="108"/>
      <c r="M1926" s="108"/>
      <c r="N1926" s="108"/>
      <c r="O1926" s="189"/>
      <c r="Q1926" s="185"/>
    </row>
    <row r="1927" spans="1:17" x14ac:dyDescent="0.25">
      <c r="A1927" s="105"/>
      <c r="C1927" s="108"/>
      <c r="D1927" s="108"/>
      <c r="E1927" s="108"/>
      <c r="F1927" s="108"/>
      <c r="G1927" s="187"/>
      <c r="H1927" s="108"/>
      <c r="I1927" s="108"/>
      <c r="J1927" s="108"/>
      <c r="K1927" s="108"/>
      <c r="L1927" s="108"/>
      <c r="M1927" s="108"/>
      <c r="N1927" s="108"/>
      <c r="O1927" s="189"/>
      <c r="Q1927" s="185"/>
    </row>
    <row r="1928" spans="1:17" x14ac:dyDescent="0.25">
      <c r="A1928" s="105"/>
      <c r="C1928" s="108"/>
      <c r="D1928" s="108"/>
      <c r="E1928" s="108"/>
      <c r="F1928" s="108"/>
      <c r="G1928" s="187"/>
      <c r="H1928" s="108"/>
      <c r="I1928" s="108"/>
      <c r="J1928" s="108"/>
      <c r="K1928" s="108"/>
      <c r="L1928" s="108"/>
      <c r="M1928" s="108"/>
      <c r="N1928" s="108"/>
      <c r="O1928" s="189"/>
      <c r="Q1928" s="185"/>
    </row>
    <row r="1929" spans="1:17" x14ac:dyDescent="0.25">
      <c r="A1929" s="105"/>
      <c r="C1929" s="108"/>
      <c r="D1929" s="108"/>
      <c r="E1929" s="108"/>
      <c r="F1929" s="108"/>
      <c r="G1929" s="187"/>
      <c r="H1929" s="108"/>
      <c r="I1929" s="108"/>
      <c r="J1929" s="108"/>
      <c r="K1929" s="108"/>
      <c r="L1929" s="108"/>
      <c r="M1929" s="108"/>
      <c r="N1929" s="108"/>
      <c r="O1929" s="189"/>
      <c r="Q1929" s="185"/>
    </row>
    <row r="1930" spans="1:17" x14ac:dyDescent="0.25">
      <c r="A1930" s="105"/>
      <c r="C1930" s="108"/>
      <c r="D1930" s="108"/>
      <c r="E1930" s="108"/>
      <c r="F1930" s="108"/>
      <c r="G1930" s="187"/>
      <c r="H1930" s="108"/>
      <c r="I1930" s="108"/>
      <c r="J1930" s="108"/>
      <c r="K1930" s="108"/>
      <c r="L1930" s="108"/>
      <c r="M1930" s="108"/>
      <c r="N1930" s="108"/>
      <c r="O1930" s="189"/>
      <c r="Q1930" s="185"/>
    </row>
    <row r="1931" spans="1:17" x14ac:dyDescent="0.25">
      <c r="A1931" s="105"/>
      <c r="C1931" s="108"/>
      <c r="D1931" s="108"/>
      <c r="E1931" s="108"/>
      <c r="F1931" s="108"/>
      <c r="G1931" s="187"/>
      <c r="H1931" s="108"/>
      <c r="I1931" s="108"/>
      <c r="J1931" s="108"/>
      <c r="K1931" s="108"/>
      <c r="L1931" s="108"/>
      <c r="M1931" s="108"/>
      <c r="N1931" s="108"/>
      <c r="O1931" s="189"/>
      <c r="Q1931" s="185"/>
    </row>
    <row r="1932" spans="1:17" x14ac:dyDescent="0.25">
      <c r="A1932" s="105"/>
      <c r="C1932" s="108"/>
      <c r="D1932" s="108"/>
      <c r="E1932" s="108"/>
      <c r="F1932" s="108"/>
      <c r="G1932" s="187"/>
      <c r="H1932" s="108"/>
      <c r="I1932" s="108"/>
      <c r="J1932" s="108"/>
      <c r="K1932" s="108"/>
      <c r="L1932" s="108"/>
      <c r="M1932" s="108"/>
      <c r="N1932" s="108"/>
      <c r="O1932" s="189"/>
      <c r="Q1932" s="185"/>
    </row>
    <row r="1933" spans="1:17" x14ac:dyDescent="0.25">
      <c r="A1933" s="105"/>
      <c r="C1933" s="108"/>
      <c r="D1933" s="108"/>
      <c r="E1933" s="108"/>
      <c r="F1933" s="108"/>
      <c r="G1933" s="187"/>
      <c r="H1933" s="108"/>
      <c r="I1933" s="108"/>
      <c r="J1933" s="108"/>
      <c r="K1933" s="108"/>
      <c r="L1933" s="108"/>
      <c r="M1933" s="108"/>
      <c r="N1933" s="108"/>
      <c r="O1933" s="189"/>
      <c r="Q1933" s="185"/>
    </row>
    <row r="1934" spans="1:17" x14ac:dyDescent="0.25">
      <c r="A1934" s="105"/>
      <c r="C1934" s="108"/>
      <c r="D1934" s="108"/>
      <c r="E1934" s="108"/>
      <c r="F1934" s="108"/>
      <c r="G1934" s="187"/>
      <c r="H1934" s="108"/>
      <c r="I1934" s="108"/>
      <c r="J1934" s="108"/>
      <c r="K1934" s="108"/>
      <c r="L1934" s="108"/>
      <c r="M1934" s="108"/>
      <c r="N1934" s="108"/>
      <c r="O1934" s="189"/>
      <c r="Q1934" s="185"/>
    </row>
    <row r="1935" spans="1:17" x14ac:dyDescent="0.25">
      <c r="A1935" s="105"/>
      <c r="C1935" s="108"/>
      <c r="D1935" s="108"/>
      <c r="E1935" s="108"/>
      <c r="F1935" s="108"/>
      <c r="G1935" s="187"/>
      <c r="H1935" s="108"/>
      <c r="I1935" s="108"/>
      <c r="J1935" s="108"/>
      <c r="K1935" s="108"/>
      <c r="L1935" s="108"/>
      <c r="M1935" s="108"/>
      <c r="N1935" s="108"/>
      <c r="O1935" s="189"/>
      <c r="Q1935" s="185"/>
    </row>
    <row r="1936" spans="1:17" x14ac:dyDescent="0.25">
      <c r="A1936" s="105"/>
      <c r="C1936" s="108"/>
      <c r="D1936" s="108"/>
      <c r="E1936" s="108"/>
      <c r="F1936" s="108"/>
      <c r="G1936" s="187"/>
      <c r="H1936" s="108"/>
      <c r="I1936" s="108"/>
      <c r="J1936" s="108"/>
      <c r="K1936" s="108"/>
      <c r="L1936" s="108"/>
      <c r="M1936" s="108"/>
      <c r="N1936" s="108"/>
      <c r="O1936" s="189"/>
      <c r="Q1936" s="185"/>
    </row>
    <row r="1937" spans="1:17" x14ac:dyDescent="0.25">
      <c r="A1937" s="105"/>
      <c r="C1937" s="108"/>
      <c r="D1937" s="108"/>
      <c r="E1937" s="108"/>
      <c r="F1937" s="108"/>
      <c r="G1937" s="187"/>
      <c r="H1937" s="108"/>
      <c r="I1937" s="108"/>
      <c r="J1937" s="108"/>
      <c r="K1937" s="108"/>
      <c r="L1937" s="108"/>
      <c r="M1937" s="108"/>
      <c r="N1937" s="108"/>
      <c r="O1937" s="189"/>
      <c r="Q1937" s="185"/>
    </row>
    <row r="1938" spans="1:17" x14ac:dyDescent="0.25">
      <c r="A1938" s="105"/>
      <c r="C1938" s="108"/>
      <c r="D1938" s="108"/>
      <c r="E1938" s="108"/>
      <c r="F1938" s="108"/>
      <c r="G1938" s="187"/>
      <c r="H1938" s="108"/>
      <c r="I1938" s="108"/>
      <c r="J1938" s="108"/>
      <c r="K1938" s="108"/>
      <c r="L1938" s="108"/>
      <c r="M1938" s="108"/>
      <c r="N1938" s="108"/>
      <c r="O1938" s="189"/>
      <c r="Q1938" s="185"/>
    </row>
    <row r="1939" spans="1:17" x14ac:dyDescent="0.25">
      <c r="A1939" s="105"/>
      <c r="C1939" s="108"/>
      <c r="D1939" s="108"/>
      <c r="E1939" s="108"/>
      <c r="F1939" s="108"/>
      <c r="G1939" s="187"/>
      <c r="H1939" s="108"/>
      <c r="I1939" s="108"/>
      <c r="J1939" s="108"/>
      <c r="K1939" s="108"/>
      <c r="L1939" s="108"/>
      <c r="M1939" s="108"/>
      <c r="N1939" s="108"/>
      <c r="O1939" s="189"/>
      <c r="Q1939" s="185"/>
    </row>
    <row r="1940" spans="1:17" x14ac:dyDescent="0.25">
      <c r="A1940" s="105"/>
      <c r="C1940" s="108"/>
      <c r="D1940" s="108"/>
      <c r="E1940" s="108"/>
      <c r="F1940" s="108"/>
      <c r="G1940" s="187"/>
      <c r="H1940" s="108"/>
      <c r="I1940" s="108"/>
      <c r="J1940" s="108"/>
      <c r="K1940" s="108"/>
      <c r="L1940" s="108"/>
      <c r="M1940" s="108"/>
      <c r="N1940" s="108"/>
      <c r="O1940" s="189"/>
      <c r="Q1940" s="185"/>
    </row>
    <row r="1941" spans="1:17" x14ac:dyDescent="0.25">
      <c r="A1941" s="105"/>
      <c r="C1941" s="108"/>
      <c r="D1941" s="108"/>
      <c r="E1941" s="108"/>
      <c r="F1941" s="108"/>
      <c r="G1941" s="187"/>
      <c r="H1941" s="108"/>
      <c r="I1941" s="108"/>
      <c r="J1941" s="108"/>
      <c r="K1941" s="108"/>
      <c r="L1941" s="108"/>
      <c r="M1941" s="108"/>
      <c r="N1941" s="108"/>
      <c r="O1941" s="189"/>
      <c r="Q1941" s="185"/>
    </row>
    <row r="1942" spans="1:17" x14ac:dyDescent="0.25">
      <c r="A1942" s="105"/>
      <c r="C1942" s="108"/>
      <c r="D1942" s="108"/>
      <c r="E1942" s="108"/>
      <c r="F1942" s="108"/>
      <c r="G1942" s="187"/>
      <c r="H1942" s="108"/>
      <c r="I1942" s="108"/>
      <c r="J1942" s="108"/>
      <c r="K1942" s="108"/>
      <c r="L1942" s="108"/>
      <c r="M1942" s="108"/>
      <c r="N1942" s="108"/>
      <c r="O1942" s="189"/>
      <c r="Q1942" s="185"/>
    </row>
    <row r="1943" spans="1:17" x14ac:dyDescent="0.25">
      <c r="A1943" s="105"/>
      <c r="C1943" s="108"/>
      <c r="D1943" s="108"/>
      <c r="E1943" s="108"/>
      <c r="F1943" s="108"/>
      <c r="G1943" s="187"/>
      <c r="H1943" s="108"/>
      <c r="I1943" s="108"/>
      <c r="J1943" s="108"/>
      <c r="K1943" s="108"/>
      <c r="L1943" s="108"/>
      <c r="M1943" s="108"/>
      <c r="N1943" s="108"/>
      <c r="O1943" s="189"/>
      <c r="Q1943" s="185"/>
    </row>
    <row r="1944" spans="1:17" x14ac:dyDescent="0.25">
      <c r="A1944" s="105"/>
      <c r="C1944" s="108"/>
      <c r="D1944" s="108"/>
      <c r="E1944" s="108"/>
      <c r="F1944" s="108"/>
      <c r="G1944" s="187"/>
      <c r="H1944" s="108"/>
      <c r="I1944" s="108"/>
      <c r="J1944" s="108"/>
      <c r="K1944" s="108"/>
      <c r="L1944" s="108"/>
      <c r="M1944" s="108"/>
      <c r="N1944" s="108"/>
      <c r="O1944" s="189"/>
      <c r="Q1944" s="185"/>
    </row>
    <row r="1945" spans="1:17" x14ac:dyDescent="0.25">
      <c r="A1945" s="105"/>
      <c r="C1945" s="108"/>
      <c r="D1945" s="108"/>
      <c r="E1945" s="108"/>
      <c r="F1945" s="108"/>
      <c r="G1945" s="187"/>
      <c r="H1945" s="108"/>
      <c r="I1945" s="108"/>
      <c r="J1945" s="108"/>
      <c r="K1945" s="108"/>
      <c r="L1945" s="108"/>
      <c r="M1945" s="108"/>
      <c r="N1945" s="108"/>
      <c r="O1945" s="189"/>
      <c r="Q1945" s="185"/>
    </row>
    <row r="1946" spans="1:17" x14ac:dyDescent="0.25">
      <c r="A1946" s="105"/>
      <c r="C1946" s="108"/>
      <c r="D1946" s="108"/>
      <c r="E1946" s="108"/>
      <c r="F1946" s="108"/>
      <c r="G1946" s="187"/>
      <c r="H1946" s="108"/>
      <c r="I1946" s="108"/>
      <c r="J1946" s="108"/>
      <c r="K1946" s="108"/>
      <c r="L1946" s="108"/>
      <c r="M1946" s="108"/>
      <c r="N1946" s="108"/>
      <c r="O1946" s="189"/>
      <c r="Q1946" s="185"/>
    </row>
    <row r="1947" spans="1:17" x14ac:dyDescent="0.25">
      <c r="A1947" s="105"/>
      <c r="C1947" s="108"/>
      <c r="D1947" s="108"/>
      <c r="E1947" s="108"/>
      <c r="F1947" s="108"/>
      <c r="G1947" s="187"/>
      <c r="H1947" s="108"/>
      <c r="I1947" s="108"/>
      <c r="J1947" s="108"/>
      <c r="K1947" s="108"/>
      <c r="L1947" s="108"/>
      <c r="M1947" s="108"/>
      <c r="N1947" s="108"/>
      <c r="O1947" s="189"/>
      <c r="Q1947" s="185"/>
    </row>
    <row r="1948" spans="1:17" x14ac:dyDescent="0.25">
      <c r="A1948" s="105"/>
      <c r="C1948" s="108"/>
      <c r="D1948" s="108"/>
      <c r="E1948" s="108"/>
      <c r="F1948" s="108"/>
      <c r="G1948" s="187"/>
      <c r="H1948" s="108"/>
      <c r="I1948" s="108"/>
      <c r="J1948" s="108"/>
      <c r="K1948" s="108"/>
      <c r="L1948" s="108"/>
      <c r="M1948" s="108"/>
      <c r="N1948" s="108"/>
      <c r="O1948" s="189"/>
      <c r="Q1948" s="185"/>
    </row>
    <row r="1949" spans="1:17" x14ac:dyDescent="0.25">
      <c r="A1949" s="105"/>
      <c r="C1949" s="108"/>
      <c r="D1949" s="108"/>
      <c r="E1949" s="108"/>
      <c r="F1949" s="108"/>
      <c r="G1949" s="187"/>
      <c r="H1949" s="108"/>
      <c r="I1949" s="108"/>
      <c r="J1949" s="108"/>
      <c r="K1949" s="108"/>
      <c r="L1949" s="108"/>
      <c r="M1949" s="108"/>
      <c r="N1949" s="108"/>
      <c r="O1949" s="189"/>
      <c r="Q1949" s="185"/>
    </row>
    <row r="1950" spans="1:17" x14ac:dyDescent="0.25">
      <c r="A1950" s="105"/>
      <c r="C1950" s="108"/>
      <c r="D1950" s="108"/>
      <c r="E1950" s="108"/>
      <c r="F1950" s="108"/>
      <c r="G1950" s="187"/>
      <c r="H1950" s="108"/>
      <c r="I1950" s="108"/>
      <c r="J1950" s="108"/>
      <c r="K1950" s="108"/>
      <c r="L1950" s="108"/>
      <c r="M1950" s="108"/>
      <c r="N1950" s="108"/>
      <c r="O1950" s="189"/>
      <c r="Q1950" s="185"/>
    </row>
    <row r="1951" spans="1:17" x14ac:dyDescent="0.25">
      <c r="A1951" s="105"/>
      <c r="C1951" s="108"/>
      <c r="D1951" s="108"/>
      <c r="E1951" s="108"/>
      <c r="F1951" s="108"/>
      <c r="G1951" s="187"/>
      <c r="H1951" s="108"/>
      <c r="I1951" s="108"/>
      <c r="J1951" s="108"/>
      <c r="K1951" s="108"/>
      <c r="L1951" s="108"/>
      <c r="M1951" s="108"/>
      <c r="N1951" s="108"/>
      <c r="O1951" s="189"/>
      <c r="Q1951" s="185"/>
    </row>
    <row r="1952" spans="1:17" x14ac:dyDescent="0.25">
      <c r="A1952" s="105"/>
      <c r="C1952" s="108"/>
      <c r="D1952" s="108"/>
      <c r="E1952" s="108"/>
      <c r="F1952" s="108"/>
      <c r="G1952" s="187"/>
      <c r="H1952" s="108"/>
      <c r="I1952" s="108"/>
      <c r="J1952" s="108"/>
      <c r="K1952" s="108"/>
      <c r="L1952" s="108"/>
      <c r="M1952" s="108"/>
      <c r="N1952" s="108"/>
      <c r="O1952" s="189"/>
      <c r="Q1952" s="185"/>
    </row>
    <row r="1953" spans="1:17" x14ac:dyDescent="0.25">
      <c r="A1953" s="105"/>
      <c r="C1953" s="108"/>
      <c r="D1953" s="108"/>
      <c r="E1953" s="108"/>
      <c r="F1953" s="108"/>
      <c r="G1953" s="187"/>
      <c r="H1953" s="108"/>
      <c r="I1953" s="108"/>
      <c r="J1953" s="108"/>
      <c r="K1953" s="108"/>
      <c r="L1953" s="108"/>
      <c r="M1953" s="108"/>
      <c r="N1953" s="108"/>
      <c r="O1953" s="189"/>
      <c r="Q1953" s="185"/>
    </row>
    <row r="1954" spans="1:17" x14ac:dyDescent="0.25">
      <c r="A1954" s="105"/>
      <c r="C1954" s="108"/>
      <c r="D1954" s="108"/>
      <c r="E1954" s="108"/>
      <c r="F1954" s="108"/>
      <c r="G1954" s="187"/>
      <c r="H1954" s="108"/>
      <c r="I1954" s="108"/>
      <c r="J1954" s="108"/>
      <c r="K1954" s="108"/>
      <c r="L1954" s="108"/>
      <c r="M1954" s="108"/>
      <c r="N1954" s="108"/>
      <c r="O1954" s="189"/>
      <c r="Q1954" s="185"/>
    </row>
    <row r="1955" spans="1:17" x14ac:dyDescent="0.25">
      <c r="A1955" s="105"/>
      <c r="C1955" s="108"/>
      <c r="D1955" s="108"/>
      <c r="E1955" s="108"/>
      <c r="F1955" s="108"/>
      <c r="G1955" s="187"/>
      <c r="H1955" s="108"/>
      <c r="I1955" s="108"/>
      <c r="J1955" s="108"/>
      <c r="K1955" s="108"/>
      <c r="L1955" s="108"/>
      <c r="M1955" s="108"/>
      <c r="N1955" s="108"/>
      <c r="O1955" s="189"/>
      <c r="Q1955" s="185"/>
    </row>
    <row r="1956" spans="1:17" x14ac:dyDescent="0.25">
      <c r="A1956" s="105"/>
      <c r="C1956" s="108"/>
      <c r="D1956" s="108"/>
      <c r="E1956" s="108"/>
      <c r="F1956" s="108"/>
      <c r="G1956" s="187"/>
      <c r="H1956" s="108"/>
      <c r="I1956" s="108"/>
      <c r="J1956" s="108"/>
      <c r="K1956" s="108"/>
      <c r="L1956" s="108"/>
      <c r="M1956" s="108"/>
      <c r="N1956" s="108"/>
      <c r="O1956" s="189"/>
      <c r="Q1956" s="185"/>
    </row>
    <row r="1957" spans="1:17" x14ac:dyDescent="0.25">
      <c r="A1957" s="105"/>
      <c r="C1957" s="108"/>
      <c r="D1957" s="108"/>
      <c r="E1957" s="108"/>
      <c r="F1957" s="108"/>
      <c r="G1957" s="187"/>
      <c r="H1957" s="108"/>
      <c r="I1957" s="108"/>
      <c r="J1957" s="108"/>
      <c r="K1957" s="108"/>
      <c r="L1957" s="108"/>
      <c r="M1957" s="108"/>
      <c r="N1957" s="108"/>
      <c r="O1957" s="189"/>
      <c r="Q1957" s="185"/>
    </row>
    <row r="1958" spans="1:17" x14ac:dyDescent="0.25">
      <c r="A1958" s="105"/>
      <c r="C1958" s="108"/>
      <c r="D1958" s="108"/>
      <c r="E1958" s="108"/>
      <c r="F1958" s="108"/>
      <c r="G1958" s="187"/>
      <c r="H1958" s="108"/>
      <c r="I1958" s="108"/>
      <c r="J1958" s="108"/>
      <c r="K1958" s="108"/>
      <c r="L1958" s="108"/>
      <c r="M1958" s="108"/>
      <c r="N1958" s="108"/>
      <c r="O1958" s="189"/>
      <c r="Q1958" s="185"/>
    </row>
    <row r="1959" spans="1:17" x14ac:dyDescent="0.25">
      <c r="A1959" s="105"/>
      <c r="C1959" s="108"/>
      <c r="D1959" s="108"/>
      <c r="E1959" s="108"/>
      <c r="F1959" s="108"/>
      <c r="G1959" s="187"/>
      <c r="H1959" s="108"/>
      <c r="I1959" s="108"/>
      <c r="J1959" s="108"/>
      <c r="K1959" s="108"/>
      <c r="L1959" s="108"/>
      <c r="M1959" s="108"/>
      <c r="N1959" s="108"/>
      <c r="O1959" s="189"/>
      <c r="Q1959" s="185"/>
    </row>
    <row r="1960" spans="1:17" x14ac:dyDescent="0.25">
      <c r="A1960" s="105"/>
      <c r="C1960" s="108"/>
      <c r="D1960" s="108"/>
      <c r="E1960" s="108"/>
      <c r="F1960" s="108"/>
      <c r="G1960" s="187"/>
      <c r="H1960" s="108"/>
      <c r="I1960" s="108"/>
      <c r="J1960" s="108"/>
      <c r="K1960" s="108"/>
      <c r="L1960" s="108"/>
      <c r="M1960" s="108"/>
      <c r="N1960" s="108"/>
      <c r="O1960" s="189"/>
      <c r="Q1960" s="185"/>
    </row>
    <row r="1961" spans="1:17" x14ac:dyDescent="0.25">
      <c r="A1961" s="105"/>
      <c r="C1961" s="108"/>
      <c r="D1961" s="108"/>
      <c r="E1961" s="108"/>
      <c r="F1961" s="108"/>
      <c r="G1961" s="187"/>
      <c r="H1961" s="108"/>
      <c r="I1961" s="108"/>
      <c r="J1961" s="108"/>
      <c r="K1961" s="108"/>
      <c r="L1961" s="108"/>
      <c r="M1961" s="108"/>
      <c r="N1961" s="108"/>
      <c r="O1961" s="189"/>
      <c r="Q1961" s="185"/>
    </row>
    <row r="1962" spans="1:17" x14ac:dyDescent="0.25">
      <c r="A1962" s="105"/>
      <c r="C1962" s="108"/>
      <c r="D1962" s="108"/>
      <c r="E1962" s="108"/>
      <c r="F1962" s="108"/>
      <c r="G1962" s="187"/>
      <c r="H1962" s="108"/>
      <c r="I1962" s="108"/>
      <c r="J1962" s="108"/>
      <c r="K1962" s="108"/>
      <c r="L1962" s="108"/>
      <c r="M1962" s="108"/>
      <c r="N1962" s="108"/>
      <c r="O1962" s="189"/>
      <c r="Q1962" s="185"/>
    </row>
    <row r="1963" spans="1:17" x14ac:dyDescent="0.25">
      <c r="A1963" s="105"/>
      <c r="C1963" s="108"/>
      <c r="D1963" s="108"/>
      <c r="E1963" s="108"/>
      <c r="F1963" s="108"/>
      <c r="G1963" s="187"/>
      <c r="H1963" s="108"/>
      <c r="I1963" s="108"/>
      <c r="J1963" s="108"/>
      <c r="K1963" s="108"/>
      <c r="L1963" s="108"/>
      <c r="M1963" s="108"/>
      <c r="N1963" s="108"/>
      <c r="O1963" s="189"/>
      <c r="Q1963" s="185"/>
    </row>
    <row r="1964" spans="1:17" x14ac:dyDescent="0.25">
      <c r="A1964" s="105"/>
      <c r="C1964" s="108"/>
      <c r="D1964" s="108"/>
      <c r="E1964" s="108"/>
      <c r="F1964" s="108"/>
      <c r="G1964" s="187"/>
      <c r="H1964" s="108"/>
      <c r="I1964" s="108"/>
      <c r="J1964" s="108"/>
      <c r="K1964" s="108"/>
      <c r="L1964" s="108"/>
      <c r="M1964" s="108"/>
      <c r="N1964" s="108"/>
      <c r="O1964" s="189"/>
      <c r="Q1964" s="185"/>
    </row>
    <row r="1965" spans="1:17" x14ac:dyDescent="0.25">
      <c r="A1965" s="105"/>
      <c r="C1965" s="108"/>
      <c r="D1965" s="108"/>
      <c r="E1965" s="108"/>
      <c r="F1965" s="108"/>
      <c r="G1965" s="187"/>
      <c r="H1965" s="108"/>
      <c r="I1965" s="108"/>
      <c r="J1965" s="108"/>
      <c r="K1965" s="108"/>
      <c r="L1965" s="108"/>
      <c r="M1965" s="108"/>
      <c r="N1965" s="108"/>
      <c r="O1965" s="189"/>
      <c r="Q1965" s="185"/>
    </row>
    <row r="1966" spans="1:17" x14ac:dyDescent="0.25">
      <c r="A1966" s="105"/>
      <c r="C1966" s="108"/>
      <c r="D1966" s="108"/>
      <c r="E1966" s="108"/>
      <c r="F1966" s="108"/>
      <c r="G1966" s="187"/>
      <c r="H1966" s="108"/>
      <c r="I1966" s="108"/>
      <c r="J1966" s="108"/>
      <c r="K1966" s="108"/>
      <c r="L1966" s="108"/>
      <c r="M1966" s="108"/>
      <c r="N1966" s="108"/>
      <c r="O1966" s="189"/>
      <c r="Q1966" s="185"/>
    </row>
    <row r="1967" spans="1:17" x14ac:dyDescent="0.25">
      <c r="A1967" s="105"/>
      <c r="C1967" s="108"/>
      <c r="D1967" s="108"/>
      <c r="E1967" s="108"/>
      <c r="F1967" s="108"/>
      <c r="G1967" s="187"/>
      <c r="H1967" s="108"/>
      <c r="I1967" s="108"/>
      <c r="J1967" s="108"/>
      <c r="K1967" s="108"/>
      <c r="L1967" s="108"/>
      <c r="M1967" s="108"/>
      <c r="N1967" s="108"/>
      <c r="O1967" s="189"/>
      <c r="Q1967" s="185"/>
    </row>
    <row r="1968" spans="1:17" x14ac:dyDescent="0.25">
      <c r="A1968" s="105"/>
      <c r="C1968" s="108"/>
      <c r="D1968" s="108"/>
      <c r="E1968" s="108"/>
      <c r="F1968" s="108"/>
      <c r="G1968" s="187"/>
      <c r="H1968" s="108"/>
      <c r="I1968" s="108"/>
      <c r="J1968" s="108"/>
      <c r="K1968" s="108"/>
      <c r="L1968" s="108"/>
      <c r="M1968" s="108"/>
      <c r="N1968" s="108"/>
      <c r="O1968" s="189"/>
      <c r="Q1968" s="185"/>
    </row>
    <row r="1969" spans="1:17" x14ac:dyDescent="0.25">
      <c r="A1969" s="105"/>
      <c r="C1969" s="108"/>
      <c r="D1969" s="108"/>
      <c r="E1969" s="108"/>
      <c r="F1969" s="108"/>
      <c r="G1969" s="187"/>
      <c r="H1969" s="108"/>
      <c r="I1969" s="108"/>
      <c r="J1969" s="108"/>
      <c r="K1969" s="108"/>
      <c r="L1969" s="108"/>
      <c r="M1969" s="108"/>
      <c r="N1969" s="108"/>
      <c r="O1969" s="189"/>
      <c r="Q1969" s="185"/>
    </row>
    <row r="1970" spans="1:17" x14ac:dyDescent="0.25">
      <c r="A1970" s="105"/>
      <c r="C1970" s="108"/>
      <c r="D1970" s="108"/>
      <c r="E1970" s="108"/>
      <c r="F1970" s="108"/>
      <c r="G1970" s="187"/>
      <c r="H1970" s="108"/>
      <c r="I1970" s="108"/>
      <c r="J1970" s="108"/>
      <c r="K1970" s="108"/>
      <c r="L1970" s="108"/>
      <c r="M1970" s="108"/>
      <c r="N1970" s="108"/>
      <c r="O1970" s="189"/>
      <c r="Q1970" s="185"/>
    </row>
    <row r="1971" spans="1:17" x14ac:dyDescent="0.25">
      <c r="A1971" s="105"/>
      <c r="C1971" s="108"/>
      <c r="D1971" s="108"/>
      <c r="E1971" s="108"/>
      <c r="F1971" s="108"/>
      <c r="G1971" s="187"/>
      <c r="H1971" s="108"/>
      <c r="I1971" s="108"/>
      <c r="J1971" s="108"/>
      <c r="K1971" s="108"/>
      <c r="L1971" s="108"/>
      <c r="M1971" s="108"/>
      <c r="N1971" s="108"/>
      <c r="O1971" s="189"/>
      <c r="Q1971" s="185"/>
    </row>
    <row r="1972" spans="1:17" x14ac:dyDescent="0.25">
      <c r="A1972" s="105"/>
      <c r="C1972" s="108"/>
      <c r="D1972" s="108"/>
      <c r="E1972" s="108"/>
      <c r="F1972" s="108"/>
      <c r="G1972" s="187"/>
      <c r="H1972" s="108"/>
      <c r="I1972" s="108"/>
      <c r="J1972" s="108"/>
      <c r="K1972" s="108"/>
      <c r="L1972" s="108"/>
      <c r="M1972" s="108"/>
      <c r="N1972" s="108"/>
      <c r="O1972" s="189"/>
      <c r="Q1972" s="185"/>
    </row>
    <row r="1973" spans="1:17" x14ac:dyDescent="0.25">
      <c r="A1973" s="105"/>
      <c r="C1973" s="108"/>
      <c r="D1973" s="108"/>
      <c r="E1973" s="108"/>
      <c r="F1973" s="108"/>
      <c r="G1973" s="187"/>
      <c r="H1973" s="108"/>
      <c r="I1973" s="108"/>
      <c r="J1973" s="108"/>
      <c r="K1973" s="108"/>
      <c r="L1973" s="108"/>
      <c r="M1973" s="108"/>
      <c r="N1973" s="108"/>
      <c r="O1973" s="189"/>
      <c r="Q1973" s="185"/>
    </row>
    <row r="1974" spans="1:17" x14ac:dyDescent="0.25">
      <c r="A1974" s="105"/>
      <c r="C1974" s="108"/>
      <c r="D1974" s="108"/>
      <c r="E1974" s="108"/>
      <c r="F1974" s="108"/>
      <c r="G1974" s="187"/>
      <c r="H1974" s="108"/>
      <c r="I1974" s="108"/>
      <c r="J1974" s="108"/>
      <c r="K1974" s="108"/>
      <c r="L1974" s="108"/>
      <c r="M1974" s="108"/>
      <c r="N1974" s="108"/>
      <c r="O1974" s="189"/>
      <c r="Q1974" s="185"/>
    </row>
    <row r="1975" spans="1:17" x14ac:dyDescent="0.25">
      <c r="A1975" s="105"/>
      <c r="C1975" s="108"/>
      <c r="D1975" s="108"/>
      <c r="E1975" s="108"/>
      <c r="F1975" s="108"/>
      <c r="G1975" s="187"/>
      <c r="H1975" s="108"/>
      <c r="I1975" s="108"/>
      <c r="J1975" s="108"/>
      <c r="K1975" s="108"/>
      <c r="L1975" s="108"/>
      <c r="M1975" s="108"/>
      <c r="N1975" s="108"/>
      <c r="O1975" s="189"/>
      <c r="Q1975" s="185"/>
    </row>
    <row r="1976" spans="1:17" x14ac:dyDescent="0.25">
      <c r="A1976" s="105"/>
      <c r="C1976" s="108"/>
      <c r="D1976" s="108"/>
      <c r="E1976" s="108"/>
      <c r="F1976" s="108"/>
      <c r="G1976" s="187"/>
      <c r="H1976" s="108"/>
      <c r="I1976" s="108"/>
      <c r="J1976" s="108"/>
      <c r="K1976" s="108"/>
      <c r="L1976" s="108"/>
      <c r="M1976" s="108"/>
      <c r="N1976" s="108"/>
      <c r="O1976" s="189"/>
      <c r="Q1976" s="185"/>
    </row>
    <row r="1977" spans="1:17" x14ac:dyDescent="0.25">
      <c r="A1977" s="105"/>
      <c r="C1977" s="108"/>
      <c r="D1977" s="108"/>
      <c r="E1977" s="108"/>
      <c r="F1977" s="108"/>
      <c r="G1977" s="187"/>
      <c r="H1977" s="108"/>
      <c r="I1977" s="108"/>
      <c r="J1977" s="108"/>
      <c r="K1977" s="108"/>
      <c r="L1977" s="108"/>
      <c r="M1977" s="108"/>
      <c r="N1977" s="108"/>
      <c r="O1977" s="189"/>
      <c r="Q1977" s="185"/>
    </row>
    <row r="1978" spans="1:17" x14ac:dyDescent="0.25">
      <c r="A1978" s="105"/>
      <c r="C1978" s="108"/>
      <c r="D1978" s="108"/>
      <c r="E1978" s="108"/>
      <c r="F1978" s="108"/>
      <c r="G1978" s="187"/>
      <c r="H1978" s="108"/>
      <c r="I1978" s="108"/>
      <c r="J1978" s="108"/>
      <c r="K1978" s="108"/>
      <c r="L1978" s="108"/>
      <c r="M1978" s="108"/>
      <c r="N1978" s="108"/>
      <c r="O1978" s="189"/>
      <c r="Q1978" s="185"/>
    </row>
    <row r="1979" spans="1:17" x14ac:dyDescent="0.25">
      <c r="A1979" s="105"/>
      <c r="C1979" s="108"/>
      <c r="D1979" s="108"/>
      <c r="E1979" s="108"/>
      <c r="F1979" s="108"/>
      <c r="G1979" s="187"/>
      <c r="H1979" s="108"/>
      <c r="I1979" s="108"/>
      <c r="J1979" s="108"/>
      <c r="K1979" s="108"/>
      <c r="L1979" s="108"/>
      <c r="M1979" s="108"/>
      <c r="N1979" s="108"/>
      <c r="O1979" s="189"/>
      <c r="Q1979" s="185"/>
    </row>
    <row r="1980" spans="1:17" x14ac:dyDescent="0.25">
      <c r="A1980" s="105"/>
      <c r="C1980" s="108"/>
      <c r="D1980" s="108"/>
      <c r="E1980" s="108"/>
      <c r="F1980" s="108"/>
      <c r="G1980" s="187"/>
      <c r="H1980" s="108"/>
      <c r="I1980" s="108"/>
      <c r="J1980" s="108"/>
      <c r="K1980" s="108"/>
      <c r="L1980" s="108"/>
      <c r="M1980" s="108"/>
      <c r="N1980" s="108"/>
      <c r="O1980" s="189"/>
      <c r="Q1980" s="185"/>
    </row>
    <row r="1981" spans="1:17" x14ac:dyDescent="0.25">
      <c r="A1981" s="105"/>
      <c r="C1981" s="108"/>
      <c r="D1981" s="108"/>
      <c r="E1981" s="108"/>
      <c r="F1981" s="108"/>
      <c r="G1981" s="187"/>
      <c r="H1981" s="108"/>
      <c r="I1981" s="108"/>
      <c r="J1981" s="108"/>
      <c r="K1981" s="108"/>
      <c r="L1981" s="108"/>
      <c r="M1981" s="108"/>
      <c r="N1981" s="108"/>
      <c r="O1981" s="189"/>
      <c r="Q1981" s="185"/>
    </row>
    <row r="1982" spans="1:17" x14ac:dyDescent="0.25">
      <c r="A1982" s="105"/>
      <c r="C1982" s="108"/>
      <c r="D1982" s="108"/>
      <c r="E1982" s="108"/>
      <c r="F1982" s="108"/>
      <c r="G1982" s="187"/>
      <c r="H1982" s="108"/>
      <c r="I1982" s="108"/>
      <c r="J1982" s="108"/>
      <c r="K1982" s="108"/>
      <c r="L1982" s="108"/>
      <c r="M1982" s="108"/>
      <c r="N1982" s="108"/>
      <c r="O1982" s="189"/>
      <c r="Q1982" s="185"/>
    </row>
    <row r="1983" spans="1:17" x14ac:dyDescent="0.25">
      <c r="A1983" s="105"/>
      <c r="C1983" s="108"/>
      <c r="D1983" s="108"/>
      <c r="E1983" s="108"/>
      <c r="F1983" s="108"/>
      <c r="G1983" s="187"/>
      <c r="H1983" s="108"/>
      <c r="I1983" s="108"/>
      <c r="J1983" s="108"/>
      <c r="K1983" s="108"/>
      <c r="L1983" s="108"/>
      <c r="M1983" s="108"/>
      <c r="N1983" s="108"/>
      <c r="O1983" s="189"/>
      <c r="Q1983" s="185"/>
    </row>
    <row r="1984" spans="1:17" x14ac:dyDescent="0.25">
      <c r="A1984" s="105"/>
      <c r="C1984" s="108"/>
      <c r="D1984" s="108"/>
      <c r="E1984" s="108"/>
      <c r="F1984" s="108"/>
      <c r="G1984" s="187"/>
      <c r="H1984" s="108"/>
      <c r="I1984" s="108"/>
      <c r="J1984" s="108"/>
      <c r="K1984" s="108"/>
      <c r="L1984" s="108"/>
      <c r="M1984" s="108"/>
      <c r="N1984" s="108"/>
      <c r="O1984" s="189"/>
      <c r="Q1984" s="185"/>
    </row>
    <row r="1985" spans="1:17" x14ac:dyDescent="0.25">
      <c r="A1985" s="105"/>
      <c r="C1985" s="108"/>
      <c r="D1985" s="108"/>
      <c r="E1985" s="108"/>
      <c r="F1985" s="108"/>
      <c r="G1985" s="187"/>
      <c r="H1985" s="108"/>
      <c r="I1985" s="108"/>
      <c r="J1985" s="108"/>
      <c r="K1985" s="108"/>
      <c r="L1985" s="108"/>
      <c r="M1985" s="108"/>
      <c r="N1985" s="108"/>
      <c r="O1985" s="189"/>
      <c r="Q1985" s="185"/>
    </row>
    <row r="1986" spans="1:17" x14ac:dyDescent="0.25">
      <c r="A1986" s="105"/>
      <c r="C1986" s="108"/>
      <c r="D1986" s="108"/>
      <c r="E1986" s="108"/>
      <c r="F1986" s="108"/>
      <c r="G1986" s="187"/>
      <c r="H1986" s="108"/>
      <c r="I1986" s="108"/>
      <c r="J1986" s="108"/>
      <c r="K1986" s="108"/>
      <c r="L1986" s="108"/>
      <c r="M1986" s="108"/>
      <c r="N1986" s="108"/>
      <c r="O1986" s="189"/>
      <c r="Q1986" s="185"/>
    </row>
    <row r="1987" spans="1:17" x14ac:dyDescent="0.25">
      <c r="A1987" s="105"/>
      <c r="C1987" s="108"/>
      <c r="D1987" s="108"/>
      <c r="E1987" s="108"/>
      <c r="F1987" s="108"/>
      <c r="G1987" s="187"/>
      <c r="H1987" s="108"/>
      <c r="I1987" s="108"/>
      <c r="J1987" s="108"/>
      <c r="K1987" s="108"/>
      <c r="L1987" s="108"/>
      <c r="M1987" s="108"/>
      <c r="N1987" s="108"/>
      <c r="O1987" s="189"/>
      <c r="Q1987" s="185"/>
    </row>
    <row r="1988" spans="1:17" x14ac:dyDescent="0.25">
      <c r="A1988" s="105"/>
      <c r="C1988" s="108"/>
      <c r="D1988" s="108"/>
      <c r="E1988" s="108"/>
      <c r="F1988" s="108"/>
      <c r="G1988" s="187"/>
      <c r="H1988" s="108"/>
      <c r="I1988" s="108"/>
      <c r="J1988" s="108"/>
      <c r="K1988" s="108"/>
      <c r="L1988" s="108"/>
      <c r="M1988" s="108"/>
      <c r="N1988" s="108"/>
      <c r="O1988" s="189"/>
      <c r="Q1988" s="185"/>
    </row>
    <row r="1989" spans="1:17" x14ac:dyDescent="0.25">
      <c r="A1989" s="105"/>
      <c r="C1989" s="108"/>
      <c r="D1989" s="108"/>
      <c r="E1989" s="108"/>
      <c r="F1989" s="108"/>
      <c r="G1989" s="187"/>
      <c r="H1989" s="108"/>
      <c r="I1989" s="108"/>
      <c r="J1989" s="108"/>
      <c r="K1989" s="108"/>
      <c r="L1989" s="108"/>
      <c r="M1989" s="108"/>
      <c r="N1989" s="108"/>
      <c r="O1989" s="189"/>
      <c r="Q1989" s="185"/>
    </row>
    <row r="1990" spans="1:17" x14ac:dyDescent="0.25">
      <c r="A1990" s="105"/>
      <c r="C1990" s="108"/>
      <c r="D1990" s="108"/>
      <c r="E1990" s="108"/>
      <c r="F1990" s="108"/>
      <c r="G1990" s="187"/>
      <c r="H1990" s="108"/>
      <c r="I1990" s="108"/>
      <c r="J1990" s="108"/>
      <c r="K1990" s="108"/>
      <c r="L1990" s="108"/>
      <c r="M1990" s="108"/>
      <c r="N1990" s="108"/>
      <c r="O1990" s="189"/>
      <c r="Q1990" s="185"/>
    </row>
    <row r="1991" spans="1:17" x14ac:dyDescent="0.25">
      <c r="A1991" s="105"/>
      <c r="C1991" s="108"/>
      <c r="D1991" s="108"/>
      <c r="E1991" s="108"/>
      <c r="F1991" s="108"/>
      <c r="G1991" s="187"/>
      <c r="H1991" s="108"/>
      <c r="I1991" s="108"/>
      <c r="J1991" s="108"/>
      <c r="K1991" s="108"/>
      <c r="L1991" s="108"/>
      <c r="M1991" s="108"/>
      <c r="N1991" s="108"/>
      <c r="O1991" s="189"/>
      <c r="Q1991" s="185"/>
    </row>
    <row r="1992" spans="1:17" x14ac:dyDescent="0.25">
      <c r="A1992" s="105"/>
      <c r="C1992" s="108"/>
      <c r="D1992" s="108"/>
      <c r="E1992" s="108"/>
      <c r="F1992" s="108"/>
      <c r="G1992" s="187"/>
      <c r="H1992" s="108"/>
      <c r="I1992" s="108"/>
      <c r="J1992" s="108"/>
      <c r="K1992" s="108"/>
      <c r="L1992" s="108"/>
      <c r="M1992" s="108"/>
      <c r="N1992" s="108"/>
      <c r="O1992" s="189"/>
      <c r="Q1992" s="185"/>
    </row>
    <row r="1993" spans="1:17" x14ac:dyDescent="0.25">
      <c r="A1993" s="105"/>
      <c r="C1993" s="108"/>
      <c r="D1993" s="108"/>
      <c r="E1993" s="108"/>
      <c r="F1993" s="108"/>
      <c r="G1993" s="187"/>
      <c r="H1993" s="108"/>
      <c r="I1993" s="108"/>
      <c r="J1993" s="108"/>
      <c r="K1993" s="108"/>
      <c r="L1993" s="108"/>
      <c r="M1993" s="108"/>
      <c r="N1993" s="108"/>
      <c r="O1993" s="189"/>
      <c r="Q1993" s="185"/>
    </row>
    <row r="1994" spans="1:17" x14ac:dyDescent="0.25">
      <c r="A1994" s="105"/>
      <c r="C1994" s="108"/>
      <c r="D1994" s="108"/>
      <c r="E1994" s="108"/>
      <c r="F1994" s="108"/>
      <c r="G1994" s="187"/>
      <c r="H1994" s="108"/>
      <c r="I1994" s="108"/>
      <c r="J1994" s="108"/>
      <c r="K1994" s="108"/>
      <c r="L1994" s="108"/>
      <c r="M1994" s="108"/>
      <c r="N1994" s="108"/>
      <c r="O1994" s="189"/>
      <c r="Q1994" s="185"/>
    </row>
    <row r="1995" spans="1:17" x14ac:dyDescent="0.25">
      <c r="A1995" s="105"/>
      <c r="C1995" s="108"/>
      <c r="D1995" s="108"/>
      <c r="E1995" s="108"/>
      <c r="F1995" s="108"/>
      <c r="G1995" s="187"/>
      <c r="H1995" s="108"/>
      <c r="I1995" s="108"/>
      <c r="J1995" s="108"/>
      <c r="K1995" s="108"/>
      <c r="L1995" s="108"/>
      <c r="M1995" s="108"/>
      <c r="N1995" s="108"/>
      <c r="O1995" s="189"/>
      <c r="Q1995" s="185"/>
    </row>
    <row r="1996" spans="1:17" x14ac:dyDescent="0.25">
      <c r="A1996" s="105"/>
      <c r="C1996" s="108"/>
      <c r="D1996" s="108"/>
      <c r="E1996" s="108"/>
      <c r="F1996" s="108"/>
      <c r="G1996" s="187"/>
      <c r="H1996" s="108"/>
      <c r="I1996" s="108"/>
      <c r="J1996" s="108"/>
      <c r="K1996" s="108"/>
      <c r="L1996" s="108"/>
      <c r="M1996" s="108"/>
      <c r="N1996" s="108"/>
      <c r="O1996" s="189"/>
      <c r="Q1996" s="185"/>
    </row>
    <row r="1997" spans="1:17" x14ac:dyDescent="0.25">
      <c r="A1997" s="105"/>
      <c r="C1997" s="108"/>
      <c r="D1997" s="108"/>
      <c r="E1997" s="108"/>
      <c r="F1997" s="108"/>
      <c r="G1997" s="187"/>
      <c r="H1997" s="108"/>
      <c r="I1997" s="108"/>
      <c r="J1997" s="108"/>
      <c r="K1997" s="108"/>
      <c r="L1997" s="108"/>
      <c r="M1997" s="108"/>
      <c r="N1997" s="108"/>
      <c r="O1997" s="189"/>
      <c r="Q1997" s="185"/>
    </row>
    <row r="1998" spans="1:17" x14ac:dyDescent="0.25">
      <c r="A1998" s="105"/>
      <c r="C1998" s="108"/>
      <c r="D1998" s="108"/>
      <c r="E1998" s="108"/>
      <c r="F1998" s="108"/>
      <c r="G1998" s="187"/>
      <c r="H1998" s="108"/>
      <c r="I1998" s="108"/>
      <c r="J1998" s="108"/>
      <c r="K1998" s="108"/>
      <c r="L1998" s="108"/>
      <c r="M1998" s="108"/>
      <c r="N1998" s="108"/>
      <c r="O1998" s="189"/>
      <c r="Q1998" s="185"/>
    </row>
    <row r="1999" spans="1:17" x14ac:dyDescent="0.25">
      <c r="A1999" s="105"/>
      <c r="C1999" s="108"/>
      <c r="D1999" s="108"/>
      <c r="E1999" s="108"/>
      <c r="F1999" s="108"/>
      <c r="G1999" s="187"/>
      <c r="H1999" s="108"/>
      <c r="I1999" s="108"/>
      <c r="J1999" s="108"/>
      <c r="K1999" s="108"/>
      <c r="L1999" s="108"/>
      <c r="M1999" s="108"/>
      <c r="N1999" s="108"/>
      <c r="O1999" s="189"/>
      <c r="Q1999" s="185"/>
    </row>
    <row r="2000" spans="1:17" x14ac:dyDescent="0.25">
      <c r="A2000" s="105"/>
      <c r="C2000" s="108"/>
      <c r="D2000" s="108"/>
      <c r="E2000" s="108"/>
      <c r="F2000" s="108"/>
      <c r="G2000" s="187"/>
      <c r="H2000" s="108"/>
      <c r="I2000" s="108"/>
      <c r="J2000" s="108"/>
      <c r="K2000" s="108"/>
      <c r="L2000" s="108"/>
      <c r="M2000" s="108"/>
      <c r="N2000" s="108"/>
      <c r="O2000" s="189"/>
      <c r="Q2000" s="185"/>
    </row>
    <row r="2001" spans="1:17" x14ac:dyDescent="0.25">
      <c r="A2001" s="105"/>
      <c r="C2001" s="108"/>
      <c r="D2001" s="108"/>
      <c r="E2001" s="108"/>
      <c r="F2001" s="108"/>
      <c r="G2001" s="187"/>
      <c r="H2001" s="108"/>
      <c r="I2001" s="108"/>
      <c r="J2001" s="108"/>
      <c r="K2001" s="108"/>
      <c r="L2001" s="108"/>
      <c r="M2001" s="108"/>
      <c r="N2001" s="108"/>
      <c r="O2001" s="189"/>
      <c r="Q2001" s="185"/>
    </row>
    <row r="2002" spans="1:17" x14ac:dyDescent="0.25">
      <c r="A2002" s="105"/>
      <c r="C2002" s="108"/>
      <c r="D2002" s="108"/>
      <c r="E2002" s="108"/>
      <c r="F2002" s="108"/>
      <c r="G2002" s="187"/>
      <c r="H2002" s="108"/>
      <c r="I2002" s="108"/>
      <c r="J2002" s="108"/>
      <c r="K2002" s="108"/>
      <c r="L2002" s="108"/>
      <c r="M2002" s="108"/>
      <c r="N2002" s="108"/>
      <c r="O2002" s="189"/>
      <c r="Q2002" s="185"/>
    </row>
    <row r="2003" spans="1:17" x14ac:dyDescent="0.25">
      <c r="A2003" s="105"/>
      <c r="C2003" s="108"/>
      <c r="D2003" s="108"/>
      <c r="E2003" s="108"/>
      <c r="F2003" s="108"/>
      <c r="G2003" s="187"/>
      <c r="H2003" s="108"/>
      <c r="I2003" s="108"/>
      <c r="J2003" s="108"/>
      <c r="K2003" s="108"/>
      <c r="L2003" s="108"/>
      <c r="M2003" s="108"/>
      <c r="N2003" s="108"/>
      <c r="O2003" s="189"/>
      <c r="Q2003" s="185"/>
    </row>
    <row r="2004" spans="1:17" x14ac:dyDescent="0.25">
      <c r="A2004" s="105"/>
      <c r="C2004" s="108"/>
      <c r="D2004" s="108"/>
      <c r="E2004" s="108"/>
      <c r="F2004" s="108"/>
      <c r="G2004" s="187"/>
      <c r="H2004" s="108"/>
      <c r="I2004" s="108"/>
      <c r="J2004" s="108"/>
      <c r="K2004" s="108"/>
      <c r="L2004" s="108"/>
      <c r="M2004" s="108"/>
      <c r="N2004" s="108"/>
      <c r="O2004" s="189"/>
      <c r="Q2004" s="185"/>
    </row>
    <row r="2005" spans="1:17" x14ac:dyDescent="0.25">
      <c r="A2005" s="105"/>
      <c r="C2005" s="108"/>
      <c r="D2005" s="108"/>
      <c r="E2005" s="108"/>
      <c r="F2005" s="108"/>
      <c r="G2005" s="187"/>
      <c r="H2005" s="108"/>
      <c r="I2005" s="108"/>
      <c r="J2005" s="108"/>
      <c r="K2005" s="108"/>
      <c r="L2005" s="108"/>
      <c r="M2005" s="108"/>
      <c r="N2005" s="108"/>
      <c r="O2005" s="189"/>
      <c r="Q2005" s="185"/>
    </row>
    <row r="2006" spans="1:17" x14ac:dyDescent="0.25">
      <c r="A2006" s="105"/>
      <c r="C2006" s="108"/>
      <c r="D2006" s="108"/>
      <c r="E2006" s="108"/>
      <c r="F2006" s="108"/>
      <c r="G2006" s="187"/>
      <c r="H2006" s="108"/>
      <c r="I2006" s="108"/>
      <c r="J2006" s="108"/>
      <c r="K2006" s="108"/>
      <c r="L2006" s="108"/>
      <c r="M2006" s="108"/>
      <c r="N2006" s="108"/>
      <c r="O2006" s="189"/>
      <c r="Q2006" s="185"/>
    </row>
    <row r="2007" spans="1:17" x14ac:dyDescent="0.25">
      <c r="A2007" s="105"/>
      <c r="C2007" s="108"/>
      <c r="D2007" s="108"/>
      <c r="E2007" s="108"/>
      <c r="F2007" s="108"/>
      <c r="G2007" s="187"/>
      <c r="H2007" s="108"/>
      <c r="I2007" s="108"/>
      <c r="J2007" s="108"/>
      <c r="K2007" s="108"/>
      <c r="L2007" s="108"/>
      <c r="M2007" s="108"/>
      <c r="N2007" s="108"/>
      <c r="O2007" s="189"/>
      <c r="Q2007" s="185"/>
    </row>
    <row r="2008" spans="1:17" x14ac:dyDescent="0.25">
      <c r="A2008" s="105"/>
      <c r="C2008" s="108"/>
      <c r="D2008" s="108"/>
      <c r="E2008" s="108"/>
      <c r="F2008" s="108"/>
      <c r="G2008" s="187"/>
      <c r="H2008" s="108"/>
      <c r="I2008" s="108"/>
      <c r="J2008" s="108"/>
      <c r="K2008" s="108"/>
      <c r="L2008" s="108"/>
      <c r="M2008" s="108"/>
      <c r="N2008" s="108"/>
      <c r="O2008" s="189"/>
      <c r="Q2008" s="185"/>
    </row>
    <row r="2009" spans="1:17" x14ac:dyDescent="0.25">
      <c r="A2009" s="105"/>
      <c r="C2009" s="108"/>
      <c r="D2009" s="108"/>
      <c r="E2009" s="108"/>
      <c r="F2009" s="108"/>
      <c r="G2009" s="187"/>
      <c r="H2009" s="108"/>
      <c r="I2009" s="108"/>
      <c r="J2009" s="108"/>
      <c r="K2009" s="108"/>
      <c r="L2009" s="108"/>
      <c r="M2009" s="108"/>
      <c r="N2009" s="108"/>
      <c r="O2009" s="189"/>
      <c r="Q2009" s="185"/>
    </row>
    <row r="2010" spans="1:17" x14ac:dyDescent="0.25">
      <c r="A2010" s="105"/>
      <c r="C2010" s="108"/>
      <c r="D2010" s="108"/>
      <c r="E2010" s="108"/>
      <c r="F2010" s="108"/>
      <c r="G2010" s="187"/>
      <c r="H2010" s="108"/>
      <c r="I2010" s="108"/>
      <c r="J2010" s="108"/>
      <c r="K2010" s="108"/>
      <c r="L2010" s="108"/>
      <c r="M2010" s="108"/>
      <c r="N2010" s="108"/>
      <c r="O2010" s="189"/>
      <c r="Q2010" s="185"/>
    </row>
    <row r="2011" spans="1:17" x14ac:dyDescent="0.25">
      <c r="A2011" s="105"/>
      <c r="C2011" s="108"/>
      <c r="D2011" s="108"/>
      <c r="E2011" s="108"/>
      <c r="F2011" s="108"/>
      <c r="G2011" s="187"/>
      <c r="H2011" s="108"/>
      <c r="I2011" s="108"/>
      <c r="J2011" s="108"/>
      <c r="K2011" s="108"/>
      <c r="L2011" s="108"/>
      <c r="M2011" s="108"/>
      <c r="N2011" s="108"/>
      <c r="O2011" s="189"/>
      <c r="Q2011" s="185"/>
    </row>
    <row r="2012" spans="1:17" x14ac:dyDescent="0.25">
      <c r="A2012" s="105"/>
      <c r="C2012" s="108"/>
      <c r="D2012" s="108"/>
      <c r="E2012" s="108"/>
      <c r="F2012" s="108"/>
      <c r="G2012" s="187"/>
      <c r="H2012" s="108"/>
      <c r="I2012" s="108"/>
      <c r="J2012" s="108"/>
      <c r="K2012" s="108"/>
      <c r="L2012" s="108"/>
      <c r="M2012" s="108"/>
      <c r="N2012" s="108"/>
      <c r="O2012" s="189"/>
      <c r="Q2012" s="185"/>
    </row>
    <row r="2013" spans="1:17" x14ac:dyDescent="0.25">
      <c r="A2013" s="105"/>
      <c r="C2013" s="108"/>
      <c r="D2013" s="108"/>
      <c r="E2013" s="108"/>
      <c r="F2013" s="108"/>
      <c r="G2013" s="187"/>
      <c r="H2013" s="108"/>
      <c r="I2013" s="108"/>
      <c r="J2013" s="108"/>
      <c r="K2013" s="108"/>
      <c r="L2013" s="108"/>
      <c r="M2013" s="108"/>
      <c r="N2013" s="108"/>
      <c r="O2013" s="189"/>
      <c r="Q2013" s="185"/>
    </row>
    <row r="2014" spans="1:17" x14ac:dyDescent="0.25">
      <c r="A2014" s="105"/>
      <c r="C2014" s="108"/>
      <c r="D2014" s="108"/>
      <c r="E2014" s="108"/>
      <c r="F2014" s="108"/>
      <c r="G2014" s="187"/>
      <c r="H2014" s="108"/>
      <c r="I2014" s="108"/>
      <c r="J2014" s="108"/>
      <c r="K2014" s="108"/>
      <c r="L2014" s="108"/>
      <c r="M2014" s="108"/>
      <c r="N2014" s="108"/>
      <c r="O2014" s="189"/>
      <c r="Q2014" s="185"/>
    </row>
    <row r="2015" spans="1:17" x14ac:dyDescent="0.25">
      <c r="A2015" s="105"/>
      <c r="C2015" s="108"/>
      <c r="D2015" s="108"/>
      <c r="E2015" s="108"/>
      <c r="F2015" s="108"/>
      <c r="G2015" s="187"/>
      <c r="H2015" s="108"/>
      <c r="I2015" s="108"/>
      <c r="J2015" s="108"/>
      <c r="K2015" s="108"/>
      <c r="L2015" s="108"/>
      <c r="M2015" s="108"/>
      <c r="N2015" s="108"/>
      <c r="O2015" s="189"/>
      <c r="Q2015" s="185"/>
    </row>
    <row r="2016" spans="1:17" x14ac:dyDescent="0.25">
      <c r="A2016" s="105"/>
      <c r="C2016" s="108"/>
      <c r="D2016" s="108"/>
      <c r="E2016" s="108"/>
      <c r="F2016" s="108"/>
      <c r="G2016" s="187"/>
      <c r="H2016" s="108"/>
      <c r="I2016" s="108"/>
      <c r="J2016" s="108"/>
      <c r="K2016" s="108"/>
      <c r="L2016" s="108"/>
      <c r="M2016" s="108"/>
      <c r="N2016" s="108"/>
      <c r="O2016" s="189"/>
      <c r="Q2016" s="185"/>
    </row>
    <row r="2017" spans="1:17" x14ac:dyDescent="0.25">
      <c r="A2017" s="105"/>
      <c r="C2017" s="108"/>
      <c r="D2017" s="108"/>
      <c r="E2017" s="108"/>
      <c r="F2017" s="108"/>
      <c r="G2017" s="187"/>
      <c r="H2017" s="108"/>
      <c r="I2017" s="108"/>
      <c r="J2017" s="108"/>
      <c r="K2017" s="108"/>
      <c r="L2017" s="108"/>
      <c r="M2017" s="108"/>
      <c r="N2017" s="108"/>
      <c r="O2017" s="189"/>
      <c r="Q2017" s="185"/>
    </row>
    <row r="2018" spans="1:17" x14ac:dyDescent="0.25">
      <c r="A2018" s="105"/>
      <c r="C2018" s="108"/>
      <c r="D2018" s="108"/>
      <c r="E2018" s="108"/>
      <c r="F2018" s="108"/>
      <c r="G2018" s="187"/>
      <c r="H2018" s="108"/>
      <c r="I2018" s="108"/>
      <c r="J2018" s="108"/>
      <c r="K2018" s="108"/>
      <c r="L2018" s="108"/>
      <c r="M2018" s="108"/>
      <c r="N2018" s="108"/>
      <c r="O2018" s="189"/>
      <c r="Q2018" s="185"/>
    </row>
    <row r="2019" spans="1:17" x14ac:dyDescent="0.25">
      <c r="A2019" s="105"/>
      <c r="C2019" s="108"/>
      <c r="D2019" s="108"/>
      <c r="E2019" s="108"/>
      <c r="F2019" s="108"/>
      <c r="G2019" s="187"/>
      <c r="H2019" s="108"/>
      <c r="I2019" s="108"/>
      <c r="J2019" s="108"/>
      <c r="K2019" s="108"/>
      <c r="L2019" s="108"/>
      <c r="M2019" s="108"/>
      <c r="N2019" s="108"/>
      <c r="O2019" s="189"/>
      <c r="Q2019" s="185"/>
    </row>
    <row r="2020" spans="1:17" x14ac:dyDescent="0.25">
      <c r="A2020" s="105"/>
      <c r="C2020" s="108"/>
      <c r="D2020" s="108"/>
      <c r="E2020" s="108"/>
      <c r="F2020" s="108"/>
      <c r="G2020" s="187"/>
      <c r="H2020" s="108"/>
      <c r="I2020" s="108"/>
      <c r="J2020" s="108"/>
      <c r="K2020" s="108"/>
      <c r="L2020" s="108"/>
      <c r="M2020" s="108"/>
      <c r="N2020" s="108"/>
      <c r="O2020" s="189"/>
      <c r="Q2020" s="185"/>
    </row>
    <row r="2021" spans="1:17" x14ac:dyDescent="0.25">
      <c r="A2021" s="105"/>
      <c r="C2021" s="108"/>
      <c r="D2021" s="108"/>
      <c r="E2021" s="108"/>
      <c r="F2021" s="108"/>
      <c r="G2021" s="187"/>
      <c r="H2021" s="108"/>
      <c r="I2021" s="108"/>
      <c r="J2021" s="108"/>
      <c r="K2021" s="108"/>
      <c r="L2021" s="108"/>
      <c r="M2021" s="108"/>
      <c r="N2021" s="108"/>
      <c r="O2021" s="189"/>
      <c r="Q2021" s="185"/>
    </row>
    <row r="2022" spans="1:17" x14ac:dyDescent="0.25">
      <c r="A2022" s="105"/>
      <c r="C2022" s="108"/>
      <c r="D2022" s="108"/>
      <c r="E2022" s="108"/>
      <c r="F2022" s="108"/>
      <c r="G2022" s="187"/>
      <c r="H2022" s="108"/>
      <c r="I2022" s="108"/>
      <c r="J2022" s="108"/>
      <c r="K2022" s="108"/>
      <c r="L2022" s="108"/>
      <c r="M2022" s="108"/>
      <c r="N2022" s="108"/>
      <c r="O2022" s="189"/>
      <c r="Q2022" s="185"/>
    </row>
    <row r="2023" spans="1:17" x14ac:dyDescent="0.25">
      <c r="A2023" s="105"/>
      <c r="C2023" s="108"/>
      <c r="D2023" s="108"/>
      <c r="E2023" s="108"/>
      <c r="F2023" s="108"/>
      <c r="G2023" s="187"/>
      <c r="H2023" s="108"/>
      <c r="I2023" s="108"/>
      <c r="J2023" s="108"/>
      <c r="K2023" s="108"/>
      <c r="L2023" s="108"/>
      <c r="M2023" s="108"/>
      <c r="N2023" s="108"/>
      <c r="O2023" s="189"/>
      <c r="Q2023" s="185"/>
    </row>
    <row r="2024" spans="1:17" x14ac:dyDescent="0.25">
      <c r="A2024" s="105"/>
      <c r="C2024" s="108"/>
      <c r="D2024" s="108"/>
      <c r="E2024" s="108"/>
      <c r="F2024" s="108"/>
      <c r="G2024" s="187"/>
      <c r="H2024" s="108"/>
      <c r="I2024" s="108"/>
      <c r="J2024" s="108"/>
      <c r="K2024" s="108"/>
      <c r="L2024" s="108"/>
      <c r="M2024" s="108"/>
      <c r="N2024" s="108"/>
      <c r="O2024" s="189"/>
      <c r="Q2024" s="185"/>
    </row>
    <row r="2025" spans="1:17" x14ac:dyDescent="0.25">
      <c r="A2025" s="105"/>
      <c r="C2025" s="108"/>
      <c r="D2025" s="108"/>
      <c r="E2025" s="108"/>
      <c r="F2025" s="108"/>
      <c r="G2025" s="187"/>
      <c r="H2025" s="108"/>
      <c r="I2025" s="108"/>
      <c r="J2025" s="108"/>
      <c r="K2025" s="108"/>
      <c r="L2025" s="108"/>
      <c r="M2025" s="108"/>
      <c r="N2025" s="108"/>
      <c r="O2025" s="189"/>
      <c r="Q2025" s="185"/>
    </row>
    <row r="2026" spans="1:17" x14ac:dyDescent="0.25">
      <c r="A2026" s="105"/>
      <c r="C2026" s="108"/>
      <c r="D2026" s="108"/>
      <c r="E2026" s="108"/>
      <c r="F2026" s="108"/>
      <c r="G2026" s="187"/>
      <c r="H2026" s="108"/>
      <c r="I2026" s="108"/>
      <c r="J2026" s="108"/>
      <c r="K2026" s="108"/>
      <c r="L2026" s="108"/>
      <c r="M2026" s="108"/>
      <c r="N2026" s="108"/>
      <c r="O2026" s="189"/>
      <c r="Q2026" s="185"/>
    </row>
    <row r="2027" spans="1:17" x14ac:dyDescent="0.25">
      <c r="A2027" s="105"/>
      <c r="C2027" s="108"/>
      <c r="D2027" s="108"/>
      <c r="E2027" s="108"/>
      <c r="F2027" s="108"/>
      <c r="G2027" s="187"/>
      <c r="H2027" s="108"/>
      <c r="I2027" s="108"/>
      <c r="J2027" s="108"/>
      <c r="K2027" s="108"/>
      <c r="L2027" s="108"/>
      <c r="M2027" s="108"/>
      <c r="N2027" s="108"/>
      <c r="O2027" s="189"/>
      <c r="Q2027" s="185"/>
    </row>
    <row r="2028" spans="1:17" x14ac:dyDescent="0.25">
      <c r="A2028" s="105"/>
      <c r="C2028" s="108"/>
      <c r="D2028" s="108"/>
      <c r="E2028" s="108"/>
      <c r="F2028" s="108"/>
      <c r="G2028" s="187"/>
      <c r="H2028" s="108"/>
      <c r="I2028" s="108"/>
      <c r="J2028" s="108"/>
      <c r="K2028" s="108"/>
      <c r="L2028" s="108"/>
      <c r="M2028" s="108"/>
      <c r="N2028" s="108"/>
      <c r="O2028" s="189"/>
      <c r="Q2028" s="185"/>
    </row>
    <row r="2029" spans="1:17" x14ac:dyDescent="0.25">
      <c r="A2029" s="105"/>
      <c r="C2029" s="108"/>
      <c r="D2029" s="108"/>
      <c r="E2029" s="108"/>
      <c r="F2029" s="108"/>
      <c r="G2029" s="187"/>
      <c r="H2029" s="108"/>
      <c r="I2029" s="108"/>
      <c r="J2029" s="108"/>
      <c r="K2029" s="108"/>
      <c r="L2029" s="108"/>
      <c r="M2029" s="108"/>
      <c r="N2029" s="108"/>
      <c r="O2029" s="189"/>
      <c r="Q2029" s="185"/>
    </row>
    <row r="2030" spans="1:17" x14ac:dyDescent="0.25">
      <c r="A2030" s="105"/>
      <c r="C2030" s="108"/>
      <c r="D2030" s="108"/>
      <c r="E2030" s="108"/>
      <c r="F2030" s="108"/>
      <c r="G2030" s="187"/>
      <c r="H2030" s="108"/>
      <c r="I2030" s="108"/>
      <c r="J2030" s="108"/>
      <c r="K2030" s="108"/>
      <c r="L2030" s="108"/>
      <c r="M2030" s="108"/>
      <c r="N2030" s="108"/>
      <c r="O2030" s="189"/>
      <c r="Q2030" s="185"/>
    </row>
    <row r="2031" spans="1:17" x14ac:dyDescent="0.25">
      <c r="A2031" s="105"/>
      <c r="C2031" s="108"/>
      <c r="D2031" s="108"/>
      <c r="E2031" s="108"/>
      <c r="F2031" s="108"/>
      <c r="G2031" s="187"/>
      <c r="H2031" s="108"/>
      <c r="I2031" s="108"/>
      <c r="J2031" s="108"/>
      <c r="K2031" s="108"/>
      <c r="L2031" s="108"/>
      <c r="M2031" s="108"/>
      <c r="N2031" s="108"/>
      <c r="O2031" s="189"/>
      <c r="Q2031" s="185"/>
    </row>
    <row r="2032" spans="1:17" x14ac:dyDescent="0.25">
      <c r="A2032" s="105"/>
      <c r="C2032" s="108"/>
      <c r="D2032" s="108"/>
      <c r="E2032" s="108"/>
      <c r="F2032" s="108"/>
      <c r="G2032" s="187"/>
      <c r="H2032" s="108"/>
      <c r="I2032" s="108"/>
      <c r="J2032" s="108"/>
      <c r="K2032" s="108"/>
      <c r="L2032" s="108"/>
      <c r="M2032" s="108"/>
      <c r="N2032" s="108"/>
      <c r="O2032" s="189"/>
      <c r="Q2032" s="185"/>
    </row>
    <row r="2033" spans="1:17" x14ac:dyDescent="0.25">
      <c r="A2033" s="105"/>
      <c r="C2033" s="108"/>
      <c r="D2033" s="108"/>
      <c r="E2033" s="108"/>
      <c r="F2033" s="108"/>
      <c r="G2033" s="187"/>
      <c r="H2033" s="108"/>
      <c r="I2033" s="108"/>
      <c r="J2033" s="108"/>
      <c r="K2033" s="108"/>
      <c r="L2033" s="108"/>
      <c r="M2033" s="108"/>
      <c r="N2033" s="108"/>
      <c r="O2033" s="189"/>
      <c r="Q2033" s="185"/>
    </row>
    <row r="2034" spans="1:17" x14ac:dyDescent="0.25">
      <c r="A2034" s="105"/>
      <c r="C2034" s="108"/>
      <c r="D2034" s="108"/>
      <c r="E2034" s="108"/>
      <c r="F2034" s="108"/>
      <c r="G2034" s="187"/>
      <c r="H2034" s="108"/>
      <c r="I2034" s="108"/>
      <c r="J2034" s="108"/>
      <c r="K2034" s="108"/>
      <c r="L2034" s="108"/>
      <c r="M2034" s="108"/>
      <c r="N2034" s="108"/>
      <c r="O2034" s="189"/>
      <c r="Q2034" s="185"/>
    </row>
    <row r="2035" spans="1:17" x14ac:dyDescent="0.25">
      <c r="A2035" s="105"/>
      <c r="C2035" s="108"/>
      <c r="D2035" s="108"/>
      <c r="E2035" s="108"/>
      <c r="F2035" s="108"/>
      <c r="G2035" s="187"/>
      <c r="H2035" s="108"/>
      <c r="I2035" s="108"/>
      <c r="J2035" s="108"/>
      <c r="K2035" s="108"/>
      <c r="L2035" s="108"/>
      <c r="M2035" s="108"/>
      <c r="N2035" s="108"/>
      <c r="O2035" s="189"/>
      <c r="Q2035" s="185"/>
    </row>
    <row r="2036" spans="1:17" x14ac:dyDescent="0.25">
      <c r="A2036" s="105"/>
      <c r="C2036" s="108"/>
      <c r="D2036" s="108"/>
      <c r="E2036" s="108"/>
      <c r="F2036" s="108"/>
      <c r="G2036" s="187"/>
      <c r="H2036" s="108"/>
      <c r="I2036" s="108"/>
      <c r="J2036" s="108"/>
      <c r="K2036" s="108"/>
      <c r="L2036" s="108"/>
      <c r="M2036" s="108"/>
      <c r="N2036" s="108"/>
      <c r="O2036" s="189"/>
      <c r="Q2036" s="185"/>
    </row>
    <row r="2037" spans="1:17" x14ac:dyDescent="0.25">
      <c r="A2037" s="105"/>
      <c r="C2037" s="108"/>
      <c r="D2037" s="108"/>
      <c r="E2037" s="108"/>
      <c r="F2037" s="108"/>
      <c r="G2037" s="187"/>
      <c r="H2037" s="108"/>
      <c r="I2037" s="108"/>
      <c r="J2037" s="108"/>
      <c r="K2037" s="108"/>
      <c r="L2037" s="108"/>
      <c r="M2037" s="108"/>
      <c r="N2037" s="108"/>
      <c r="O2037" s="189"/>
      <c r="Q2037" s="185"/>
    </row>
    <row r="2038" spans="1:17" x14ac:dyDescent="0.25">
      <c r="A2038" s="105"/>
      <c r="C2038" s="108"/>
      <c r="D2038" s="108"/>
      <c r="E2038" s="108"/>
      <c r="F2038" s="108"/>
      <c r="G2038" s="187"/>
      <c r="H2038" s="108"/>
      <c r="I2038" s="108"/>
      <c r="J2038" s="108"/>
      <c r="K2038" s="108"/>
      <c r="L2038" s="108"/>
      <c r="M2038" s="108"/>
      <c r="N2038" s="108"/>
      <c r="O2038" s="189"/>
      <c r="Q2038" s="185"/>
    </row>
    <row r="2039" spans="1:17" x14ac:dyDescent="0.25">
      <c r="A2039" s="105"/>
      <c r="C2039" s="108"/>
      <c r="D2039" s="108"/>
      <c r="E2039" s="108"/>
      <c r="F2039" s="108"/>
      <c r="G2039" s="187"/>
      <c r="H2039" s="108"/>
      <c r="I2039" s="108"/>
      <c r="J2039" s="108"/>
      <c r="K2039" s="108"/>
      <c r="L2039" s="108"/>
      <c r="M2039" s="108"/>
      <c r="N2039" s="108"/>
      <c r="O2039" s="189"/>
      <c r="Q2039" s="185"/>
    </row>
    <row r="2040" spans="1:17" x14ac:dyDescent="0.25">
      <c r="A2040" s="105"/>
      <c r="C2040" s="108"/>
      <c r="D2040" s="108"/>
      <c r="E2040" s="108"/>
      <c r="F2040" s="108"/>
      <c r="G2040" s="187"/>
      <c r="H2040" s="108"/>
      <c r="I2040" s="108"/>
      <c r="J2040" s="108"/>
      <c r="K2040" s="108"/>
      <c r="L2040" s="108"/>
      <c r="M2040" s="108"/>
      <c r="N2040" s="108"/>
      <c r="O2040" s="189"/>
      <c r="Q2040" s="185"/>
    </row>
    <row r="2041" spans="1:17" x14ac:dyDescent="0.25">
      <c r="A2041" s="105"/>
      <c r="C2041" s="108"/>
      <c r="D2041" s="108"/>
      <c r="E2041" s="108"/>
      <c r="F2041" s="108"/>
      <c r="G2041" s="187"/>
      <c r="H2041" s="108"/>
      <c r="I2041" s="108"/>
      <c r="J2041" s="108"/>
      <c r="K2041" s="108"/>
      <c r="L2041" s="108"/>
      <c r="M2041" s="108"/>
      <c r="N2041" s="108"/>
      <c r="O2041" s="189"/>
      <c r="Q2041" s="185"/>
    </row>
    <row r="2042" spans="1:17" x14ac:dyDescent="0.25">
      <c r="A2042" s="105"/>
      <c r="C2042" s="108"/>
      <c r="D2042" s="108"/>
      <c r="E2042" s="108"/>
      <c r="F2042" s="108"/>
      <c r="G2042" s="187"/>
      <c r="H2042" s="108"/>
      <c r="I2042" s="108"/>
      <c r="J2042" s="108"/>
      <c r="K2042" s="108"/>
      <c r="L2042" s="108"/>
      <c r="M2042" s="108"/>
      <c r="N2042" s="108"/>
      <c r="O2042" s="189"/>
      <c r="Q2042" s="185"/>
    </row>
    <row r="2043" spans="1:17" x14ac:dyDescent="0.25">
      <c r="A2043" s="105"/>
      <c r="C2043" s="108"/>
      <c r="D2043" s="108"/>
      <c r="E2043" s="108"/>
      <c r="F2043" s="108"/>
      <c r="G2043" s="187"/>
      <c r="H2043" s="108"/>
      <c r="I2043" s="108"/>
      <c r="J2043" s="108"/>
      <c r="K2043" s="108"/>
      <c r="L2043" s="108"/>
      <c r="M2043" s="108"/>
      <c r="N2043" s="108"/>
      <c r="O2043" s="189"/>
      <c r="Q2043" s="185"/>
    </row>
    <row r="2044" spans="1:17" x14ac:dyDescent="0.25">
      <c r="A2044" s="105"/>
      <c r="C2044" s="108"/>
      <c r="D2044" s="108"/>
      <c r="E2044" s="108"/>
      <c r="F2044" s="108"/>
      <c r="G2044" s="187"/>
      <c r="H2044" s="108"/>
      <c r="I2044" s="108"/>
      <c r="J2044" s="108"/>
      <c r="K2044" s="108"/>
      <c r="L2044" s="108"/>
      <c r="M2044" s="108"/>
      <c r="N2044" s="108"/>
      <c r="O2044" s="189"/>
      <c r="Q2044" s="185"/>
    </row>
    <row r="2045" spans="1:17" x14ac:dyDescent="0.25">
      <c r="A2045" s="105"/>
      <c r="C2045" s="108"/>
      <c r="D2045" s="108"/>
      <c r="E2045" s="108"/>
      <c r="F2045" s="108"/>
      <c r="G2045" s="187"/>
      <c r="H2045" s="108"/>
      <c r="I2045" s="108"/>
      <c r="J2045" s="108"/>
      <c r="K2045" s="108"/>
      <c r="L2045" s="108"/>
      <c r="M2045" s="108"/>
      <c r="N2045" s="108"/>
      <c r="O2045" s="189"/>
      <c r="Q2045" s="185"/>
    </row>
    <row r="2046" spans="1:17" x14ac:dyDescent="0.25">
      <c r="A2046" s="105"/>
      <c r="C2046" s="108"/>
      <c r="D2046" s="108"/>
      <c r="E2046" s="108"/>
      <c r="F2046" s="108"/>
      <c r="G2046" s="187"/>
      <c r="H2046" s="108"/>
      <c r="I2046" s="108"/>
      <c r="J2046" s="108"/>
      <c r="K2046" s="108"/>
      <c r="L2046" s="108"/>
      <c r="M2046" s="108"/>
      <c r="N2046" s="108"/>
      <c r="O2046" s="189"/>
      <c r="Q2046" s="185"/>
    </row>
    <row r="2047" spans="1:17" x14ac:dyDescent="0.25">
      <c r="A2047" s="105"/>
      <c r="C2047" s="108"/>
      <c r="D2047" s="108"/>
      <c r="E2047" s="108"/>
      <c r="F2047" s="108"/>
      <c r="G2047" s="187"/>
      <c r="H2047" s="108"/>
      <c r="I2047" s="108"/>
      <c r="J2047" s="108"/>
      <c r="K2047" s="108"/>
      <c r="L2047" s="108"/>
      <c r="M2047" s="108"/>
      <c r="N2047" s="108"/>
      <c r="O2047" s="189"/>
      <c r="Q2047" s="185"/>
    </row>
    <row r="2048" spans="1:17" x14ac:dyDescent="0.25">
      <c r="A2048" s="105"/>
      <c r="C2048" s="108"/>
      <c r="D2048" s="108"/>
      <c r="E2048" s="108"/>
      <c r="F2048" s="108"/>
      <c r="G2048" s="187"/>
      <c r="H2048" s="108"/>
      <c r="I2048" s="108"/>
      <c r="J2048" s="108"/>
      <c r="K2048" s="108"/>
      <c r="L2048" s="108"/>
      <c r="M2048" s="108"/>
      <c r="N2048" s="108"/>
      <c r="O2048" s="189"/>
      <c r="Q2048" s="185"/>
    </row>
    <row r="2049" spans="1:17" x14ac:dyDescent="0.25">
      <c r="A2049" s="105"/>
      <c r="C2049" s="108"/>
      <c r="D2049" s="108"/>
      <c r="E2049" s="108"/>
      <c r="F2049" s="108"/>
      <c r="G2049" s="187"/>
      <c r="H2049" s="108"/>
      <c r="I2049" s="108"/>
      <c r="J2049" s="108"/>
      <c r="K2049" s="108"/>
      <c r="L2049" s="108"/>
      <c r="M2049" s="108"/>
      <c r="N2049" s="108"/>
      <c r="O2049" s="189"/>
      <c r="Q2049" s="185"/>
    </row>
    <row r="2050" spans="1:17" x14ac:dyDescent="0.25">
      <c r="A2050" s="105"/>
      <c r="C2050" s="108"/>
      <c r="D2050" s="108"/>
      <c r="E2050" s="108"/>
      <c r="F2050" s="108"/>
      <c r="G2050" s="187"/>
      <c r="H2050" s="108"/>
      <c r="I2050" s="108"/>
      <c r="J2050" s="108"/>
      <c r="K2050" s="108"/>
      <c r="L2050" s="108"/>
      <c r="M2050" s="108"/>
      <c r="N2050" s="108"/>
      <c r="O2050" s="189"/>
      <c r="Q2050" s="185"/>
    </row>
    <row r="2051" spans="1:17" x14ac:dyDescent="0.25">
      <c r="A2051" s="105"/>
      <c r="C2051" s="108"/>
      <c r="D2051" s="108"/>
      <c r="E2051" s="108"/>
      <c r="F2051" s="108"/>
      <c r="G2051" s="187"/>
      <c r="H2051" s="108"/>
      <c r="I2051" s="108"/>
      <c r="J2051" s="108"/>
      <c r="K2051" s="108"/>
      <c r="L2051" s="108"/>
      <c r="M2051" s="108"/>
      <c r="N2051" s="108"/>
      <c r="O2051" s="189"/>
      <c r="Q2051" s="185"/>
    </row>
    <row r="2052" spans="1:17" x14ac:dyDescent="0.25">
      <c r="A2052" s="105"/>
      <c r="C2052" s="108"/>
      <c r="D2052" s="108"/>
      <c r="E2052" s="108"/>
      <c r="F2052" s="108"/>
      <c r="G2052" s="187"/>
      <c r="H2052" s="108"/>
      <c r="I2052" s="108"/>
      <c r="J2052" s="108"/>
      <c r="K2052" s="108"/>
      <c r="L2052" s="108"/>
      <c r="M2052" s="108"/>
      <c r="N2052" s="108"/>
      <c r="O2052" s="189"/>
      <c r="Q2052" s="185"/>
    </row>
    <row r="2053" spans="1:17" x14ac:dyDescent="0.25">
      <c r="A2053" s="105"/>
      <c r="C2053" s="108"/>
      <c r="D2053" s="108"/>
      <c r="E2053" s="108"/>
      <c r="F2053" s="108"/>
      <c r="G2053" s="187"/>
      <c r="H2053" s="108"/>
      <c r="I2053" s="108"/>
      <c r="J2053" s="108"/>
      <c r="K2053" s="108"/>
      <c r="L2053" s="108"/>
      <c r="M2053" s="108"/>
      <c r="N2053" s="108"/>
      <c r="O2053" s="189"/>
      <c r="Q2053" s="185"/>
    </row>
    <row r="2054" spans="1:17" x14ac:dyDescent="0.25">
      <c r="A2054" s="105"/>
      <c r="C2054" s="108"/>
      <c r="D2054" s="108"/>
      <c r="E2054" s="108"/>
      <c r="F2054" s="108"/>
      <c r="G2054" s="187"/>
      <c r="H2054" s="108"/>
      <c r="I2054" s="108"/>
      <c r="J2054" s="108"/>
      <c r="K2054" s="108"/>
      <c r="L2054" s="108"/>
      <c r="M2054" s="108"/>
      <c r="N2054" s="108"/>
      <c r="O2054" s="189"/>
      <c r="Q2054" s="185"/>
    </row>
    <row r="2055" spans="1:17" x14ac:dyDescent="0.25">
      <c r="A2055" s="105"/>
      <c r="C2055" s="108"/>
      <c r="D2055" s="108"/>
      <c r="E2055" s="108"/>
      <c r="F2055" s="108"/>
      <c r="G2055" s="187"/>
      <c r="H2055" s="108"/>
      <c r="I2055" s="108"/>
      <c r="J2055" s="108"/>
      <c r="K2055" s="108"/>
      <c r="L2055" s="108"/>
      <c r="M2055" s="108"/>
      <c r="N2055" s="108"/>
      <c r="O2055" s="189"/>
      <c r="Q2055" s="185"/>
    </row>
    <row r="2056" spans="1:17" x14ac:dyDescent="0.25">
      <c r="A2056" s="105"/>
      <c r="C2056" s="108"/>
      <c r="D2056" s="108"/>
      <c r="E2056" s="108"/>
      <c r="F2056" s="108"/>
      <c r="G2056" s="187"/>
      <c r="H2056" s="108"/>
      <c r="I2056" s="108"/>
      <c r="J2056" s="108"/>
      <c r="K2056" s="108"/>
      <c r="L2056" s="108"/>
      <c r="M2056" s="108"/>
      <c r="N2056" s="108"/>
      <c r="O2056" s="189"/>
      <c r="Q2056" s="185"/>
    </row>
    <row r="2057" spans="1:17" x14ac:dyDescent="0.25">
      <c r="A2057" s="105"/>
      <c r="C2057" s="108"/>
      <c r="D2057" s="108"/>
      <c r="E2057" s="108"/>
      <c r="F2057" s="108"/>
      <c r="G2057" s="187"/>
      <c r="H2057" s="108"/>
      <c r="I2057" s="108"/>
      <c r="J2057" s="108"/>
      <c r="K2057" s="108"/>
      <c r="L2057" s="108"/>
      <c r="M2057" s="108"/>
      <c r="N2057" s="108"/>
      <c r="O2057" s="189"/>
      <c r="Q2057" s="185"/>
    </row>
    <row r="2058" spans="1:17" x14ac:dyDescent="0.25">
      <c r="A2058" s="105"/>
      <c r="C2058" s="108"/>
      <c r="D2058" s="108"/>
      <c r="E2058" s="108"/>
      <c r="F2058" s="108"/>
      <c r="G2058" s="187"/>
      <c r="H2058" s="108"/>
      <c r="I2058" s="108"/>
      <c r="J2058" s="108"/>
      <c r="K2058" s="108"/>
      <c r="L2058" s="108"/>
      <c r="M2058" s="108"/>
      <c r="N2058" s="108"/>
      <c r="O2058" s="189"/>
      <c r="Q2058" s="185"/>
    </row>
    <row r="2059" spans="1:17" x14ac:dyDescent="0.25">
      <c r="A2059" s="105"/>
      <c r="C2059" s="108"/>
      <c r="D2059" s="108"/>
      <c r="E2059" s="108"/>
      <c r="F2059" s="108"/>
      <c r="G2059" s="187"/>
      <c r="H2059" s="108"/>
      <c r="I2059" s="108"/>
      <c r="J2059" s="108"/>
      <c r="K2059" s="108"/>
      <c r="L2059" s="108"/>
      <c r="M2059" s="108"/>
      <c r="N2059" s="108"/>
      <c r="O2059" s="189"/>
      <c r="Q2059" s="185"/>
    </row>
    <row r="2060" spans="1:17" x14ac:dyDescent="0.25">
      <c r="A2060" s="105"/>
      <c r="C2060" s="108"/>
      <c r="D2060" s="108"/>
      <c r="E2060" s="108"/>
      <c r="F2060" s="108"/>
      <c r="G2060" s="187"/>
      <c r="H2060" s="108"/>
      <c r="I2060" s="108"/>
      <c r="J2060" s="108"/>
      <c r="K2060" s="108"/>
      <c r="L2060" s="108"/>
      <c r="M2060" s="108"/>
      <c r="N2060" s="108"/>
      <c r="O2060" s="189"/>
      <c r="Q2060" s="185"/>
    </row>
    <row r="2061" spans="1:17" x14ac:dyDescent="0.25">
      <c r="A2061" s="105"/>
      <c r="C2061" s="108"/>
      <c r="D2061" s="108"/>
      <c r="E2061" s="108"/>
      <c r="F2061" s="108"/>
      <c r="G2061" s="187"/>
      <c r="H2061" s="108"/>
      <c r="I2061" s="108"/>
      <c r="J2061" s="108"/>
      <c r="K2061" s="108"/>
      <c r="L2061" s="108"/>
      <c r="M2061" s="108"/>
      <c r="N2061" s="108"/>
      <c r="O2061" s="189"/>
      <c r="Q2061" s="185"/>
    </row>
    <row r="2062" spans="1:17" x14ac:dyDescent="0.25">
      <c r="A2062" s="105"/>
      <c r="C2062" s="108"/>
      <c r="D2062" s="108"/>
      <c r="E2062" s="108"/>
      <c r="F2062" s="108"/>
      <c r="G2062" s="187"/>
      <c r="H2062" s="108"/>
      <c r="I2062" s="108"/>
      <c r="J2062" s="108"/>
      <c r="K2062" s="108"/>
      <c r="L2062" s="108"/>
      <c r="M2062" s="108"/>
      <c r="N2062" s="108"/>
      <c r="O2062" s="189"/>
      <c r="Q2062" s="185"/>
    </row>
    <row r="2063" spans="1:17" x14ac:dyDescent="0.25">
      <c r="A2063" s="105"/>
      <c r="C2063" s="108"/>
      <c r="D2063" s="108"/>
      <c r="E2063" s="108"/>
      <c r="F2063" s="108"/>
      <c r="G2063" s="187"/>
      <c r="H2063" s="108"/>
      <c r="I2063" s="108"/>
      <c r="J2063" s="108"/>
      <c r="K2063" s="108"/>
      <c r="L2063" s="108"/>
      <c r="M2063" s="108"/>
      <c r="N2063" s="108"/>
      <c r="O2063" s="189"/>
      <c r="Q2063" s="185"/>
    </row>
    <row r="2064" spans="1:17" x14ac:dyDescent="0.25">
      <c r="A2064" s="105"/>
      <c r="C2064" s="108"/>
      <c r="D2064" s="108"/>
      <c r="E2064" s="108"/>
      <c r="F2064" s="108"/>
      <c r="G2064" s="187"/>
      <c r="H2064" s="108"/>
      <c r="I2064" s="108"/>
      <c r="J2064" s="108"/>
      <c r="K2064" s="108"/>
      <c r="L2064" s="108"/>
      <c r="M2064" s="108"/>
      <c r="N2064" s="108"/>
      <c r="O2064" s="189"/>
      <c r="Q2064" s="185"/>
    </row>
    <row r="2065" spans="1:17" x14ac:dyDescent="0.25">
      <c r="A2065" s="105"/>
      <c r="C2065" s="108"/>
      <c r="D2065" s="108"/>
      <c r="E2065" s="108"/>
      <c r="F2065" s="108"/>
      <c r="G2065" s="187"/>
      <c r="H2065" s="108"/>
      <c r="I2065" s="108"/>
      <c r="J2065" s="108"/>
      <c r="K2065" s="108"/>
      <c r="L2065" s="108"/>
      <c r="M2065" s="108"/>
      <c r="N2065" s="108"/>
      <c r="O2065" s="189"/>
      <c r="Q2065" s="185"/>
    </row>
    <row r="2066" spans="1:17" x14ac:dyDescent="0.25">
      <c r="A2066" s="105"/>
      <c r="C2066" s="108"/>
      <c r="D2066" s="108"/>
      <c r="E2066" s="108"/>
      <c r="F2066" s="108"/>
      <c r="G2066" s="187"/>
      <c r="H2066" s="108"/>
      <c r="I2066" s="108"/>
      <c r="J2066" s="108"/>
      <c r="K2066" s="108"/>
      <c r="L2066" s="108"/>
      <c r="M2066" s="108"/>
      <c r="N2066" s="108"/>
      <c r="O2066" s="189"/>
      <c r="Q2066" s="185"/>
    </row>
    <row r="2067" spans="1:17" x14ac:dyDescent="0.25">
      <c r="A2067" s="105"/>
      <c r="C2067" s="108"/>
      <c r="D2067" s="108"/>
      <c r="E2067" s="108"/>
      <c r="F2067" s="108"/>
      <c r="G2067" s="187"/>
      <c r="H2067" s="108"/>
      <c r="I2067" s="108"/>
      <c r="J2067" s="108"/>
      <c r="K2067" s="108"/>
      <c r="L2067" s="108"/>
      <c r="M2067" s="108"/>
      <c r="N2067" s="108"/>
      <c r="O2067" s="189"/>
      <c r="Q2067" s="185"/>
    </row>
    <row r="2068" spans="1:17" x14ac:dyDescent="0.25">
      <c r="A2068" s="105"/>
      <c r="C2068" s="108"/>
      <c r="D2068" s="108"/>
      <c r="E2068" s="108"/>
      <c r="F2068" s="108"/>
      <c r="G2068" s="187"/>
      <c r="H2068" s="108"/>
      <c r="I2068" s="108"/>
      <c r="J2068" s="108"/>
      <c r="K2068" s="108"/>
      <c r="L2068" s="108"/>
      <c r="M2068" s="108"/>
      <c r="N2068" s="108"/>
      <c r="O2068" s="189"/>
      <c r="Q2068" s="185"/>
    </row>
    <row r="2069" spans="1:17" x14ac:dyDescent="0.25">
      <c r="A2069" s="105"/>
      <c r="C2069" s="108"/>
      <c r="D2069" s="108"/>
      <c r="E2069" s="108"/>
      <c r="F2069" s="108"/>
      <c r="G2069" s="187"/>
      <c r="H2069" s="108"/>
      <c r="I2069" s="108"/>
      <c r="J2069" s="108"/>
      <c r="K2069" s="108"/>
      <c r="L2069" s="108"/>
      <c r="M2069" s="108"/>
      <c r="N2069" s="108"/>
      <c r="O2069" s="189"/>
      <c r="Q2069" s="185"/>
    </row>
    <row r="2070" spans="1:17" x14ac:dyDescent="0.25">
      <c r="A2070" s="105"/>
      <c r="C2070" s="108"/>
      <c r="D2070" s="108"/>
      <c r="E2070" s="108"/>
      <c r="F2070" s="108"/>
      <c r="G2070" s="187"/>
      <c r="H2070" s="108"/>
      <c r="I2070" s="108"/>
      <c r="J2070" s="108"/>
      <c r="K2070" s="108"/>
      <c r="L2070" s="108"/>
      <c r="M2070" s="108"/>
      <c r="N2070" s="108"/>
      <c r="O2070" s="189"/>
      <c r="Q2070" s="185"/>
    </row>
    <row r="2071" spans="1:17" x14ac:dyDescent="0.25">
      <c r="A2071" s="105"/>
      <c r="C2071" s="108"/>
      <c r="D2071" s="108"/>
      <c r="E2071" s="108"/>
      <c r="F2071" s="108"/>
      <c r="G2071" s="187"/>
      <c r="H2071" s="108"/>
      <c r="I2071" s="108"/>
      <c r="J2071" s="108"/>
      <c r="K2071" s="108"/>
      <c r="L2071" s="108"/>
      <c r="M2071" s="108"/>
      <c r="N2071" s="108"/>
      <c r="O2071" s="189"/>
      <c r="Q2071" s="185"/>
    </row>
    <row r="2072" spans="1:17" x14ac:dyDescent="0.25">
      <c r="A2072" s="105"/>
      <c r="C2072" s="108"/>
      <c r="D2072" s="108"/>
      <c r="E2072" s="108"/>
      <c r="F2072" s="108"/>
      <c r="G2072" s="187"/>
      <c r="H2072" s="108"/>
      <c r="I2072" s="108"/>
      <c r="J2072" s="108"/>
      <c r="K2072" s="108"/>
      <c r="L2072" s="108"/>
      <c r="M2072" s="108"/>
      <c r="N2072" s="108"/>
      <c r="O2072" s="189"/>
      <c r="Q2072" s="185"/>
    </row>
    <row r="2073" spans="1:17" x14ac:dyDescent="0.25">
      <c r="A2073" s="105"/>
      <c r="C2073" s="108"/>
      <c r="D2073" s="108"/>
      <c r="E2073" s="108"/>
      <c r="F2073" s="108"/>
      <c r="G2073" s="187"/>
      <c r="H2073" s="108"/>
      <c r="I2073" s="108"/>
      <c r="J2073" s="108"/>
      <c r="K2073" s="108"/>
      <c r="L2073" s="108"/>
      <c r="M2073" s="108"/>
      <c r="N2073" s="108"/>
      <c r="O2073" s="189"/>
      <c r="Q2073" s="185"/>
    </row>
    <row r="2074" spans="1:17" x14ac:dyDescent="0.25">
      <c r="A2074" s="105"/>
      <c r="C2074" s="108"/>
      <c r="D2074" s="108"/>
      <c r="E2074" s="108"/>
      <c r="F2074" s="108"/>
      <c r="G2074" s="187"/>
      <c r="H2074" s="108"/>
      <c r="I2074" s="108"/>
      <c r="J2074" s="108"/>
      <c r="K2074" s="108"/>
      <c r="L2074" s="108"/>
      <c r="M2074" s="108"/>
      <c r="N2074" s="108"/>
      <c r="O2074" s="189"/>
      <c r="Q2074" s="185"/>
    </row>
    <row r="2075" spans="1:17" x14ac:dyDescent="0.25">
      <c r="A2075" s="105"/>
      <c r="C2075" s="108"/>
      <c r="D2075" s="108"/>
      <c r="E2075" s="108"/>
      <c r="F2075" s="108"/>
      <c r="G2075" s="187"/>
      <c r="H2075" s="108"/>
      <c r="I2075" s="108"/>
      <c r="J2075" s="108"/>
      <c r="K2075" s="108"/>
      <c r="L2075" s="108"/>
      <c r="M2075" s="108"/>
      <c r="N2075" s="108"/>
      <c r="O2075" s="189"/>
      <c r="Q2075" s="185"/>
    </row>
    <row r="2076" spans="1:17" x14ac:dyDescent="0.25">
      <c r="A2076" s="105"/>
      <c r="C2076" s="108"/>
      <c r="D2076" s="108"/>
      <c r="E2076" s="108"/>
      <c r="F2076" s="108"/>
      <c r="G2076" s="187"/>
      <c r="H2076" s="108"/>
      <c r="I2076" s="108"/>
      <c r="J2076" s="108"/>
      <c r="K2076" s="108"/>
      <c r="L2076" s="108"/>
      <c r="M2076" s="108"/>
      <c r="N2076" s="108"/>
      <c r="O2076" s="189"/>
      <c r="Q2076" s="185"/>
    </row>
    <row r="2077" spans="1:17" x14ac:dyDescent="0.25">
      <c r="A2077" s="105"/>
      <c r="C2077" s="108"/>
      <c r="D2077" s="108"/>
      <c r="E2077" s="108"/>
      <c r="F2077" s="108"/>
      <c r="G2077" s="187"/>
      <c r="H2077" s="108"/>
      <c r="I2077" s="108"/>
      <c r="J2077" s="108"/>
      <c r="K2077" s="108"/>
      <c r="L2077" s="108"/>
      <c r="M2077" s="108"/>
      <c r="N2077" s="108"/>
      <c r="O2077" s="189"/>
      <c r="Q2077" s="185"/>
    </row>
    <row r="2078" spans="1:17" x14ac:dyDescent="0.25">
      <c r="A2078" s="105"/>
      <c r="C2078" s="108"/>
      <c r="D2078" s="108"/>
      <c r="E2078" s="108"/>
      <c r="F2078" s="108"/>
      <c r="G2078" s="187"/>
      <c r="H2078" s="108"/>
      <c r="I2078" s="108"/>
      <c r="J2078" s="108"/>
      <c r="K2078" s="108"/>
      <c r="L2078" s="108"/>
      <c r="M2078" s="108"/>
      <c r="N2078" s="108"/>
      <c r="O2078" s="189"/>
      <c r="Q2078" s="185"/>
    </row>
    <row r="2079" spans="1:17" x14ac:dyDescent="0.25">
      <c r="A2079" s="105"/>
      <c r="C2079" s="108"/>
      <c r="D2079" s="108"/>
      <c r="E2079" s="108"/>
      <c r="F2079" s="108"/>
      <c r="G2079" s="187"/>
      <c r="H2079" s="108"/>
      <c r="I2079" s="108"/>
      <c r="J2079" s="108"/>
      <c r="K2079" s="108"/>
      <c r="L2079" s="108"/>
      <c r="M2079" s="108"/>
      <c r="N2079" s="108"/>
      <c r="O2079" s="189"/>
      <c r="Q2079" s="185"/>
    </row>
    <row r="2080" spans="1:17" x14ac:dyDescent="0.25">
      <c r="A2080" s="105"/>
      <c r="C2080" s="108"/>
      <c r="D2080" s="108"/>
      <c r="E2080" s="108"/>
      <c r="F2080" s="108"/>
      <c r="G2080" s="187"/>
      <c r="H2080" s="108"/>
      <c r="I2080" s="108"/>
      <c r="J2080" s="108"/>
      <c r="K2080" s="108"/>
      <c r="L2080" s="108"/>
      <c r="M2080" s="108"/>
      <c r="N2080" s="108"/>
      <c r="O2080" s="189"/>
      <c r="Q2080" s="185"/>
    </row>
    <row r="2081" spans="1:17" x14ac:dyDescent="0.25">
      <c r="A2081" s="105"/>
      <c r="C2081" s="108"/>
      <c r="D2081" s="108"/>
      <c r="E2081" s="108"/>
      <c r="F2081" s="108"/>
      <c r="G2081" s="187"/>
      <c r="H2081" s="108"/>
      <c r="I2081" s="108"/>
      <c r="J2081" s="108"/>
      <c r="K2081" s="108"/>
      <c r="L2081" s="108"/>
      <c r="M2081" s="108"/>
      <c r="N2081" s="108"/>
      <c r="O2081" s="189"/>
      <c r="Q2081" s="185"/>
    </row>
    <row r="2082" spans="1:17" x14ac:dyDescent="0.25">
      <c r="A2082" s="105"/>
      <c r="C2082" s="108"/>
      <c r="D2082" s="108"/>
      <c r="E2082" s="108"/>
      <c r="F2082" s="108"/>
      <c r="G2082" s="187"/>
      <c r="H2082" s="108"/>
      <c r="I2082" s="108"/>
      <c r="J2082" s="108"/>
      <c r="K2082" s="108"/>
      <c r="L2082" s="108"/>
      <c r="M2082" s="108"/>
      <c r="N2082" s="108"/>
      <c r="O2082" s="189"/>
      <c r="Q2082" s="185"/>
    </row>
    <row r="2083" spans="1:17" x14ac:dyDescent="0.25">
      <c r="A2083" s="105"/>
      <c r="C2083" s="108"/>
      <c r="D2083" s="108"/>
      <c r="E2083" s="108"/>
      <c r="F2083" s="108"/>
      <c r="G2083" s="187"/>
      <c r="H2083" s="108"/>
      <c r="I2083" s="108"/>
      <c r="J2083" s="108"/>
      <c r="K2083" s="108"/>
      <c r="L2083" s="108"/>
      <c r="M2083" s="108"/>
      <c r="N2083" s="108"/>
      <c r="O2083" s="189"/>
      <c r="Q2083" s="185"/>
    </row>
    <row r="2084" spans="1:17" x14ac:dyDescent="0.25">
      <c r="A2084" s="105"/>
      <c r="C2084" s="108"/>
      <c r="D2084" s="108"/>
      <c r="E2084" s="108"/>
      <c r="F2084" s="108"/>
      <c r="G2084" s="187"/>
      <c r="H2084" s="108"/>
      <c r="I2084" s="108"/>
      <c r="J2084" s="108"/>
      <c r="K2084" s="108"/>
      <c r="L2084" s="108"/>
      <c r="M2084" s="108"/>
      <c r="N2084" s="108"/>
      <c r="O2084" s="189"/>
      <c r="Q2084" s="185"/>
    </row>
    <row r="2085" spans="1:17" x14ac:dyDescent="0.25">
      <c r="A2085" s="105"/>
      <c r="C2085" s="108"/>
      <c r="D2085" s="108"/>
      <c r="E2085" s="108"/>
      <c r="F2085" s="108"/>
      <c r="G2085" s="187"/>
      <c r="H2085" s="108"/>
      <c r="I2085" s="108"/>
      <c r="J2085" s="108"/>
      <c r="K2085" s="108"/>
      <c r="L2085" s="108"/>
      <c r="M2085" s="108"/>
      <c r="N2085" s="108"/>
      <c r="O2085" s="189"/>
      <c r="Q2085" s="185"/>
    </row>
    <row r="2086" spans="1:17" x14ac:dyDescent="0.25">
      <c r="A2086" s="105"/>
      <c r="C2086" s="108"/>
      <c r="D2086" s="108"/>
      <c r="E2086" s="108"/>
      <c r="F2086" s="108"/>
      <c r="G2086" s="187"/>
      <c r="H2086" s="108"/>
      <c r="I2086" s="108"/>
      <c r="J2086" s="108"/>
      <c r="K2086" s="108"/>
      <c r="L2086" s="108"/>
      <c r="M2086" s="108"/>
      <c r="N2086" s="108"/>
      <c r="O2086" s="189"/>
      <c r="Q2086" s="185"/>
    </row>
    <row r="2087" spans="1:17" x14ac:dyDescent="0.25">
      <c r="A2087" s="105"/>
      <c r="C2087" s="108"/>
      <c r="D2087" s="108"/>
      <c r="E2087" s="108"/>
      <c r="F2087" s="108"/>
      <c r="G2087" s="187"/>
      <c r="H2087" s="108"/>
      <c r="I2087" s="108"/>
      <c r="J2087" s="108"/>
      <c r="K2087" s="108"/>
      <c r="L2087" s="108"/>
      <c r="M2087" s="108"/>
      <c r="N2087" s="108"/>
      <c r="O2087" s="189"/>
      <c r="Q2087" s="185"/>
    </row>
    <row r="2088" spans="1:17" x14ac:dyDescent="0.25">
      <c r="A2088" s="105"/>
      <c r="C2088" s="108"/>
      <c r="D2088" s="108"/>
      <c r="E2088" s="108"/>
      <c r="F2088" s="108"/>
      <c r="G2088" s="187"/>
      <c r="H2088" s="108"/>
      <c r="I2088" s="108"/>
      <c r="J2088" s="108"/>
      <c r="K2088" s="108"/>
      <c r="L2088" s="108"/>
      <c r="M2088" s="108"/>
      <c r="N2088" s="108"/>
      <c r="O2088" s="189"/>
      <c r="Q2088" s="185"/>
    </row>
    <row r="2089" spans="1:17" x14ac:dyDescent="0.25">
      <c r="A2089" s="105"/>
      <c r="C2089" s="108"/>
      <c r="D2089" s="108"/>
      <c r="E2089" s="108"/>
      <c r="F2089" s="108"/>
      <c r="G2089" s="187"/>
      <c r="H2089" s="108"/>
      <c r="I2089" s="108"/>
      <c r="J2089" s="108"/>
      <c r="K2089" s="108"/>
      <c r="L2089" s="108"/>
      <c r="M2089" s="108"/>
      <c r="N2089" s="108"/>
      <c r="O2089" s="189"/>
      <c r="Q2089" s="185"/>
    </row>
    <row r="2090" spans="1:17" x14ac:dyDescent="0.25">
      <c r="A2090" s="105"/>
      <c r="C2090" s="108"/>
      <c r="D2090" s="108"/>
      <c r="E2090" s="108"/>
      <c r="F2090" s="108"/>
      <c r="G2090" s="187"/>
      <c r="H2090" s="108"/>
      <c r="I2090" s="108"/>
      <c r="J2090" s="108"/>
      <c r="K2090" s="108"/>
      <c r="L2090" s="108"/>
      <c r="M2090" s="108"/>
      <c r="N2090" s="108"/>
      <c r="O2090" s="189"/>
      <c r="Q2090" s="185"/>
    </row>
    <row r="2091" spans="1:17" x14ac:dyDescent="0.25">
      <c r="A2091" s="105"/>
      <c r="C2091" s="108"/>
      <c r="D2091" s="108"/>
      <c r="E2091" s="108"/>
      <c r="F2091" s="108"/>
      <c r="G2091" s="187"/>
      <c r="H2091" s="108"/>
      <c r="I2091" s="108"/>
      <c r="J2091" s="108"/>
      <c r="K2091" s="108"/>
      <c r="L2091" s="108"/>
      <c r="M2091" s="108"/>
      <c r="N2091" s="108"/>
      <c r="O2091" s="189"/>
      <c r="Q2091" s="185"/>
    </row>
    <row r="2092" spans="1:17" x14ac:dyDescent="0.25">
      <c r="A2092" s="105"/>
      <c r="C2092" s="108"/>
      <c r="D2092" s="108"/>
      <c r="E2092" s="108"/>
      <c r="F2092" s="108"/>
      <c r="G2092" s="187"/>
      <c r="H2092" s="108"/>
      <c r="I2092" s="108"/>
      <c r="J2092" s="108"/>
      <c r="K2092" s="108"/>
      <c r="L2092" s="108"/>
      <c r="M2092" s="108"/>
      <c r="N2092" s="108"/>
      <c r="O2092" s="189"/>
      <c r="Q2092" s="185"/>
    </row>
    <row r="2093" spans="1:17" x14ac:dyDescent="0.25">
      <c r="A2093" s="105"/>
      <c r="C2093" s="108"/>
      <c r="D2093" s="108"/>
      <c r="E2093" s="108"/>
      <c r="F2093" s="108"/>
      <c r="G2093" s="187"/>
      <c r="H2093" s="108"/>
      <c r="I2093" s="108"/>
      <c r="J2093" s="108"/>
      <c r="K2093" s="108"/>
      <c r="L2093" s="108"/>
      <c r="M2093" s="108"/>
      <c r="N2093" s="108"/>
      <c r="O2093" s="189"/>
      <c r="Q2093" s="185"/>
    </row>
    <row r="2094" spans="1:17" x14ac:dyDescent="0.25">
      <c r="A2094" s="105"/>
      <c r="C2094" s="108"/>
      <c r="D2094" s="108"/>
      <c r="E2094" s="108"/>
      <c r="F2094" s="108"/>
      <c r="G2094" s="187"/>
      <c r="H2094" s="108"/>
      <c r="I2094" s="108"/>
      <c r="J2094" s="108"/>
      <c r="K2094" s="108"/>
      <c r="L2094" s="108"/>
      <c r="M2094" s="108"/>
      <c r="N2094" s="108"/>
      <c r="O2094" s="189"/>
      <c r="Q2094" s="185"/>
    </row>
    <row r="2095" spans="1:17" x14ac:dyDescent="0.25">
      <c r="A2095" s="105"/>
      <c r="C2095" s="108"/>
      <c r="D2095" s="108"/>
      <c r="E2095" s="108"/>
      <c r="F2095" s="108"/>
      <c r="G2095" s="187"/>
      <c r="H2095" s="108"/>
      <c r="I2095" s="108"/>
      <c r="J2095" s="108"/>
      <c r="K2095" s="108"/>
      <c r="L2095" s="108"/>
      <c r="M2095" s="108"/>
      <c r="N2095" s="108"/>
      <c r="O2095" s="189"/>
      <c r="Q2095" s="185"/>
    </row>
    <row r="2096" spans="1:17" x14ac:dyDescent="0.25">
      <c r="A2096" s="105"/>
      <c r="C2096" s="108"/>
      <c r="D2096" s="108"/>
      <c r="E2096" s="108"/>
      <c r="F2096" s="108"/>
      <c r="G2096" s="187"/>
      <c r="H2096" s="108"/>
      <c r="I2096" s="108"/>
      <c r="J2096" s="108"/>
      <c r="K2096" s="108"/>
      <c r="L2096" s="108"/>
      <c r="M2096" s="108"/>
      <c r="N2096" s="108"/>
      <c r="O2096" s="189"/>
      <c r="Q2096" s="185"/>
    </row>
    <row r="2097" spans="1:17" x14ac:dyDescent="0.25">
      <c r="A2097" s="105"/>
      <c r="C2097" s="108"/>
      <c r="D2097" s="108"/>
      <c r="E2097" s="108"/>
      <c r="F2097" s="108"/>
      <c r="G2097" s="187"/>
      <c r="H2097" s="108"/>
      <c r="I2097" s="108"/>
      <c r="J2097" s="108"/>
      <c r="K2097" s="108"/>
      <c r="L2097" s="108"/>
      <c r="M2097" s="108"/>
      <c r="N2097" s="108"/>
      <c r="O2097" s="189"/>
      <c r="Q2097" s="185"/>
    </row>
    <row r="2098" spans="1:17" x14ac:dyDescent="0.25">
      <c r="A2098" s="105"/>
      <c r="C2098" s="108"/>
      <c r="D2098" s="108"/>
      <c r="E2098" s="108"/>
      <c r="F2098" s="108"/>
      <c r="G2098" s="187"/>
      <c r="H2098" s="108"/>
      <c r="I2098" s="108"/>
      <c r="J2098" s="108"/>
      <c r="K2098" s="108"/>
      <c r="L2098" s="108"/>
      <c r="M2098" s="108"/>
      <c r="N2098" s="108"/>
      <c r="O2098" s="189"/>
      <c r="Q2098" s="185"/>
    </row>
    <row r="2099" spans="1:17" x14ac:dyDescent="0.25">
      <c r="A2099" s="105"/>
      <c r="C2099" s="108"/>
      <c r="D2099" s="108"/>
      <c r="E2099" s="108"/>
      <c r="F2099" s="108"/>
      <c r="G2099" s="187"/>
      <c r="H2099" s="108"/>
      <c r="I2099" s="108"/>
      <c r="J2099" s="108"/>
      <c r="K2099" s="108"/>
      <c r="L2099" s="108"/>
      <c r="M2099" s="108"/>
      <c r="N2099" s="108"/>
      <c r="O2099" s="189"/>
      <c r="Q2099" s="185"/>
    </row>
    <row r="2100" spans="1:17" x14ac:dyDescent="0.25">
      <c r="A2100" s="105"/>
      <c r="C2100" s="108"/>
      <c r="D2100" s="108"/>
      <c r="E2100" s="108"/>
      <c r="F2100" s="108"/>
      <c r="G2100" s="187"/>
      <c r="H2100" s="108"/>
      <c r="I2100" s="108"/>
      <c r="J2100" s="108"/>
      <c r="K2100" s="108"/>
      <c r="L2100" s="108"/>
      <c r="M2100" s="108"/>
      <c r="N2100" s="108"/>
      <c r="O2100" s="189"/>
      <c r="Q2100" s="185"/>
    </row>
    <row r="2101" spans="1:17" x14ac:dyDescent="0.25">
      <c r="A2101" s="105"/>
      <c r="C2101" s="108"/>
      <c r="D2101" s="108"/>
      <c r="E2101" s="108"/>
      <c r="F2101" s="108"/>
      <c r="G2101" s="187"/>
      <c r="H2101" s="108"/>
      <c r="I2101" s="108"/>
      <c r="J2101" s="108"/>
      <c r="K2101" s="108"/>
      <c r="L2101" s="108"/>
      <c r="M2101" s="108"/>
      <c r="N2101" s="108"/>
      <c r="O2101" s="189"/>
      <c r="Q2101" s="185"/>
    </row>
    <row r="2102" spans="1:17" x14ac:dyDescent="0.25">
      <c r="A2102" s="105"/>
      <c r="C2102" s="108"/>
      <c r="D2102" s="108"/>
      <c r="E2102" s="108"/>
      <c r="F2102" s="108"/>
      <c r="G2102" s="187"/>
      <c r="H2102" s="108"/>
      <c r="I2102" s="108"/>
      <c r="J2102" s="108"/>
      <c r="K2102" s="108"/>
      <c r="L2102" s="108"/>
      <c r="M2102" s="108"/>
      <c r="N2102" s="108"/>
      <c r="O2102" s="189"/>
      <c r="Q2102" s="185"/>
    </row>
    <row r="2103" spans="1:17" x14ac:dyDescent="0.25">
      <c r="A2103" s="105"/>
      <c r="C2103" s="108"/>
      <c r="D2103" s="108"/>
      <c r="E2103" s="108"/>
      <c r="F2103" s="108"/>
      <c r="G2103" s="187"/>
      <c r="H2103" s="108"/>
      <c r="I2103" s="108"/>
      <c r="J2103" s="108"/>
      <c r="K2103" s="108"/>
      <c r="L2103" s="108"/>
      <c r="M2103" s="108"/>
      <c r="N2103" s="108"/>
      <c r="O2103" s="189"/>
      <c r="Q2103" s="185"/>
    </row>
    <row r="2104" spans="1:17" x14ac:dyDescent="0.25">
      <c r="A2104" s="105"/>
      <c r="C2104" s="108"/>
      <c r="D2104" s="108"/>
      <c r="E2104" s="108"/>
      <c r="F2104" s="108"/>
      <c r="G2104" s="187"/>
      <c r="H2104" s="108"/>
      <c r="I2104" s="108"/>
      <c r="J2104" s="108"/>
      <c r="K2104" s="108"/>
      <c r="L2104" s="108"/>
      <c r="M2104" s="108"/>
      <c r="N2104" s="108"/>
      <c r="O2104" s="189"/>
      <c r="Q2104" s="185"/>
    </row>
    <row r="2105" spans="1:17" x14ac:dyDescent="0.25">
      <c r="A2105" s="105"/>
      <c r="C2105" s="108"/>
      <c r="D2105" s="108"/>
      <c r="E2105" s="108"/>
      <c r="F2105" s="108"/>
      <c r="G2105" s="187"/>
      <c r="H2105" s="108"/>
      <c r="I2105" s="108"/>
      <c r="J2105" s="108"/>
      <c r="K2105" s="108"/>
      <c r="L2105" s="108"/>
      <c r="M2105" s="108"/>
      <c r="N2105" s="108"/>
      <c r="O2105" s="189"/>
      <c r="Q2105" s="185"/>
    </row>
    <row r="2106" spans="1:17" x14ac:dyDescent="0.25">
      <c r="A2106" s="105"/>
      <c r="C2106" s="108"/>
      <c r="D2106" s="108"/>
      <c r="E2106" s="108"/>
      <c r="F2106" s="108"/>
      <c r="G2106" s="187"/>
      <c r="H2106" s="108"/>
      <c r="I2106" s="108"/>
      <c r="J2106" s="108"/>
      <c r="K2106" s="108"/>
      <c r="L2106" s="108"/>
      <c r="M2106" s="108"/>
      <c r="N2106" s="108"/>
      <c r="O2106" s="189"/>
      <c r="Q2106" s="185"/>
    </row>
    <row r="2107" spans="1:17" x14ac:dyDescent="0.25">
      <c r="A2107" s="105"/>
      <c r="C2107" s="108"/>
      <c r="D2107" s="108"/>
      <c r="E2107" s="108"/>
      <c r="F2107" s="108"/>
      <c r="G2107" s="187"/>
      <c r="H2107" s="108"/>
      <c r="I2107" s="108"/>
      <c r="J2107" s="108"/>
      <c r="K2107" s="108"/>
      <c r="L2107" s="108"/>
      <c r="M2107" s="108"/>
      <c r="N2107" s="108"/>
      <c r="O2107" s="189"/>
      <c r="Q2107" s="185"/>
    </row>
    <row r="2108" spans="1:17" x14ac:dyDescent="0.25">
      <c r="A2108" s="105"/>
      <c r="C2108" s="108"/>
      <c r="D2108" s="108"/>
      <c r="E2108" s="108"/>
      <c r="F2108" s="108"/>
      <c r="G2108" s="187"/>
      <c r="H2108" s="108"/>
      <c r="I2108" s="108"/>
      <c r="J2108" s="108"/>
      <c r="K2108" s="108"/>
      <c r="L2108" s="108"/>
      <c r="M2108" s="108"/>
      <c r="N2108" s="108"/>
      <c r="O2108" s="189"/>
      <c r="Q2108" s="185"/>
    </row>
    <row r="2109" spans="1:17" x14ac:dyDescent="0.25">
      <c r="A2109" s="105"/>
      <c r="C2109" s="108"/>
      <c r="D2109" s="108"/>
      <c r="E2109" s="108"/>
      <c r="F2109" s="108"/>
      <c r="G2109" s="187"/>
      <c r="H2109" s="108"/>
      <c r="I2109" s="108"/>
      <c r="J2109" s="108"/>
      <c r="K2109" s="108"/>
      <c r="L2109" s="108"/>
      <c r="M2109" s="108"/>
      <c r="N2109" s="108"/>
      <c r="O2109" s="189"/>
      <c r="Q2109" s="185"/>
    </row>
    <row r="2110" spans="1:17" x14ac:dyDescent="0.25">
      <c r="A2110" s="105"/>
      <c r="C2110" s="108"/>
      <c r="D2110" s="108"/>
      <c r="E2110" s="108"/>
      <c r="F2110" s="108"/>
      <c r="G2110" s="187"/>
      <c r="H2110" s="108"/>
      <c r="I2110" s="108"/>
      <c r="J2110" s="108"/>
      <c r="K2110" s="108"/>
      <c r="L2110" s="108"/>
      <c r="M2110" s="108"/>
      <c r="N2110" s="108"/>
      <c r="O2110" s="189"/>
      <c r="Q2110" s="185"/>
    </row>
    <row r="2111" spans="1:17" x14ac:dyDescent="0.25">
      <c r="A2111" s="105"/>
      <c r="C2111" s="108"/>
      <c r="D2111" s="108"/>
      <c r="E2111" s="108"/>
      <c r="F2111" s="108"/>
      <c r="G2111" s="187"/>
      <c r="H2111" s="108"/>
      <c r="I2111" s="108"/>
      <c r="J2111" s="108"/>
      <c r="K2111" s="108"/>
      <c r="L2111" s="108"/>
      <c r="M2111" s="108"/>
      <c r="N2111" s="108"/>
      <c r="O2111" s="189"/>
      <c r="Q2111" s="185"/>
    </row>
    <row r="2112" spans="1:17" x14ac:dyDescent="0.25">
      <c r="A2112" s="105"/>
      <c r="C2112" s="108"/>
      <c r="D2112" s="108"/>
      <c r="E2112" s="108"/>
      <c r="F2112" s="108"/>
      <c r="G2112" s="187"/>
      <c r="H2112" s="108"/>
      <c r="I2112" s="108"/>
      <c r="J2112" s="108"/>
      <c r="K2112" s="108"/>
      <c r="L2112" s="108"/>
      <c r="M2112" s="108"/>
      <c r="N2112" s="108"/>
      <c r="O2112" s="189"/>
      <c r="Q2112" s="185"/>
    </row>
    <row r="2113" spans="1:17" x14ac:dyDescent="0.25">
      <c r="A2113" s="105"/>
      <c r="C2113" s="108"/>
      <c r="D2113" s="108"/>
      <c r="E2113" s="108"/>
      <c r="F2113" s="108"/>
      <c r="G2113" s="187"/>
      <c r="H2113" s="108"/>
      <c r="I2113" s="108"/>
      <c r="J2113" s="108"/>
      <c r="K2113" s="108"/>
      <c r="L2113" s="108"/>
      <c r="M2113" s="108"/>
      <c r="N2113" s="108"/>
      <c r="O2113" s="189"/>
      <c r="Q2113" s="185"/>
    </row>
    <row r="2114" spans="1:17" x14ac:dyDescent="0.25">
      <c r="A2114" s="105"/>
      <c r="C2114" s="108"/>
      <c r="D2114" s="108"/>
      <c r="E2114" s="108"/>
      <c r="F2114" s="108"/>
      <c r="G2114" s="187"/>
      <c r="H2114" s="108"/>
      <c r="I2114" s="108"/>
      <c r="J2114" s="108"/>
      <c r="K2114" s="108"/>
      <c r="L2114" s="108"/>
      <c r="M2114" s="108"/>
      <c r="N2114" s="108"/>
      <c r="O2114" s="189"/>
      <c r="Q2114" s="185"/>
    </row>
    <row r="2115" spans="1:17" x14ac:dyDescent="0.25">
      <c r="A2115" s="105"/>
      <c r="C2115" s="108"/>
      <c r="D2115" s="108"/>
      <c r="E2115" s="108"/>
      <c r="F2115" s="108"/>
      <c r="G2115" s="187"/>
      <c r="H2115" s="108"/>
      <c r="I2115" s="108"/>
      <c r="J2115" s="108"/>
      <c r="K2115" s="108"/>
      <c r="L2115" s="108"/>
      <c r="M2115" s="108"/>
      <c r="N2115" s="108"/>
      <c r="O2115" s="189"/>
      <c r="Q2115" s="185"/>
    </row>
    <row r="2116" spans="1:17" x14ac:dyDescent="0.25">
      <c r="A2116" s="105"/>
      <c r="C2116" s="108"/>
      <c r="D2116" s="108"/>
      <c r="E2116" s="108"/>
      <c r="F2116" s="108"/>
      <c r="G2116" s="187"/>
      <c r="H2116" s="108"/>
      <c r="I2116" s="108"/>
      <c r="J2116" s="108"/>
      <c r="K2116" s="108"/>
      <c r="L2116" s="108"/>
      <c r="M2116" s="108"/>
      <c r="N2116" s="108"/>
      <c r="O2116" s="189"/>
      <c r="Q2116" s="185"/>
    </row>
    <row r="2117" spans="1:17" x14ac:dyDescent="0.25">
      <c r="A2117" s="105"/>
      <c r="C2117" s="108"/>
      <c r="D2117" s="108"/>
      <c r="E2117" s="108"/>
      <c r="F2117" s="108"/>
      <c r="G2117" s="187"/>
      <c r="H2117" s="108"/>
      <c r="I2117" s="108"/>
      <c r="J2117" s="108"/>
      <c r="K2117" s="108"/>
      <c r="L2117" s="108"/>
      <c r="M2117" s="108"/>
      <c r="N2117" s="108"/>
      <c r="O2117" s="189"/>
      <c r="Q2117" s="185"/>
    </row>
    <row r="2118" spans="1:17" x14ac:dyDescent="0.25">
      <c r="A2118" s="105"/>
      <c r="C2118" s="108"/>
      <c r="D2118" s="108"/>
      <c r="E2118" s="108"/>
      <c r="F2118" s="108"/>
      <c r="G2118" s="187"/>
      <c r="H2118" s="108"/>
      <c r="I2118" s="108"/>
      <c r="J2118" s="108"/>
      <c r="K2118" s="108"/>
      <c r="L2118" s="108"/>
      <c r="M2118" s="108"/>
      <c r="N2118" s="108"/>
      <c r="O2118" s="189"/>
      <c r="Q2118" s="185"/>
    </row>
    <row r="2119" spans="1:17" x14ac:dyDescent="0.25">
      <c r="A2119" s="105"/>
      <c r="C2119" s="108"/>
      <c r="D2119" s="108"/>
      <c r="E2119" s="108"/>
      <c r="F2119" s="108"/>
      <c r="G2119" s="187"/>
      <c r="H2119" s="108"/>
      <c r="I2119" s="108"/>
      <c r="J2119" s="108"/>
      <c r="K2119" s="108"/>
      <c r="L2119" s="108"/>
      <c r="M2119" s="108"/>
      <c r="N2119" s="108"/>
      <c r="O2119" s="189"/>
      <c r="Q2119" s="185"/>
    </row>
    <row r="2120" spans="1:17" x14ac:dyDescent="0.25">
      <c r="A2120" s="105"/>
      <c r="C2120" s="108"/>
      <c r="D2120" s="108"/>
      <c r="E2120" s="108"/>
      <c r="F2120" s="108"/>
      <c r="G2120" s="187"/>
      <c r="H2120" s="108"/>
      <c r="I2120" s="108"/>
      <c r="J2120" s="108"/>
      <c r="K2120" s="108"/>
      <c r="L2120" s="108"/>
      <c r="M2120" s="108"/>
      <c r="N2120" s="108"/>
      <c r="O2120" s="189"/>
      <c r="Q2120" s="185"/>
    </row>
    <row r="2121" spans="1:17" x14ac:dyDescent="0.25">
      <c r="A2121" s="105"/>
      <c r="C2121" s="108"/>
      <c r="D2121" s="108"/>
      <c r="E2121" s="108"/>
      <c r="F2121" s="108"/>
      <c r="G2121" s="187"/>
      <c r="H2121" s="108"/>
      <c r="I2121" s="108"/>
      <c r="J2121" s="108"/>
      <c r="K2121" s="108"/>
      <c r="L2121" s="108"/>
      <c r="M2121" s="108"/>
      <c r="N2121" s="108"/>
      <c r="O2121" s="189"/>
      <c r="Q2121" s="185"/>
    </row>
    <row r="2122" spans="1:17" x14ac:dyDescent="0.25">
      <c r="A2122" s="105"/>
      <c r="C2122" s="108"/>
      <c r="D2122" s="108"/>
      <c r="E2122" s="108"/>
      <c r="F2122" s="108"/>
      <c r="G2122" s="187"/>
      <c r="H2122" s="108"/>
      <c r="I2122" s="108"/>
      <c r="J2122" s="108"/>
      <c r="K2122" s="108"/>
      <c r="L2122" s="108"/>
      <c r="M2122" s="108"/>
      <c r="N2122" s="108"/>
      <c r="O2122" s="189"/>
      <c r="Q2122" s="185"/>
    </row>
    <row r="2123" spans="1:17" x14ac:dyDescent="0.25">
      <c r="A2123" s="105"/>
      <c r="C2123" s="108"/>
      <c r="D2123" s="108"/>
      <c r="E2123" s="108"/>
      <c r="F2123" s="108"/>
      <c r="G2123" s="187"/>
      <c r="H2123" s="108"/>
      <c r="I2123" s="108"/>
      <c r="J2123" s="108"/>
      <c r="K2123" s="108"/>
      <c r="L2123" s="108"/>
      <c r="M2123" s="108"/>
      <c r="N2123" s="108"/>
      <c r="O2123" s="189"/>
      <c r="Q2123" s="185"/>
    </row>
    <row r="2124" spans="1:17" x14ac:dyDescent="0.25">
      <c r="A2124" s="105"/>
      <c r="C2124" s="108"/>
      <c r="D2124" s="108"/>
      <c r="E2124" s="108"/>
      <c r="F2124" s="108"/>
      <c r="G2124" s="187"/>
      <c r="H2124" s="108"/>
      <c r="I2124" s="108"/>
      <c r="J2124" s="108"/>
      <c r="K2124" s="108"/>
      <c r="L2124" s="108"/>
      <c r="M2124" s="108"/>
      <c r="N2124" s="108"/>
      <c r="O2124" s="189"/>
      <c r="Q2124" s="185"/>
    </row>
    <row r="2125" spans="1:17" x14ac:dyDescent="0.25">
      <c r="A2125" s="105"/>
      <c r="C2125" s="108"/>
      <c r="D2125" s="108"/>
      <c r="E2125" s="108"/>
      <c r="F2125" s="108"/>
      <c r="G2125" s="187"/>
      <c r="H2125" s="108"/>
      <c r="I2125" s="108"/>
      <c r="J2125" s="108"/>
      <c r="K2125" s="108"/>
      <c r="L2125" s="108"/>
      <c r="M2125" s="108"/>
      <c r="N2125" s="108"/>
      <c r="O2125" s="189"/>
      <c r="Q2125" s="185"/>
    </row>
    <row r="2126" spans="1:17" x14ac:dyDescent="0.25">
      <c r="A2126" s="105"/>
      <c r="C2126" s="108"/>
      <c r="D2126" s="108"/>
      <c r="E2126" s="108"/>
      <c r="F2126" s="108"/>
      <c r="G2126" s="187"/>
      <c r="H2126" s="108"/>
      <c r="I2126" s="108"/>
      <c r="J2126" s="108"/>
      <c r="K2126" s="108"/>
      <c r="L2126" s="108"/>
      <c r="M2126" s="108"/>
      <c r="N2126" s="108"/>
      <c r="O2126" s="189"/>
      <c r="Q2126" s="185"/>
    </row>
    <row r="2127" spans="1:17" x14ac:dyDescent="0.25">
      <c r="A2127" s="105"/>
      <c r="C2127" s="108"/>
      <c r="D2127" s="108"/>
      <c r="E2127" s="108"/>
      <c r="F2127" s="108"/>
      <c r="G2127" s="187"/>
      <c r="H2127" s="108"/>
      <c r="I2127" s="108"/>
      <c r="J2127" s="108"/>
      <c r="K2127" s="108"/>
      <c r="L2127" s="108"/>
      <c r="M2127" s="108"/>
      <c r="N2127" s="108"/>
      <c r="O2127" s="189"/>
      <c r="Q2127" s="185"/>
    </row>
    <row r="2128" spans="1:17" x14ac:dyDescent="0.25">
      <c r="A2128" s="105"/>
      <c r="C2128" s="108"/>
      <c r="D2128" s="108"/>
      <c r="E2128" s="108"/>
      <c r="F2128" s="108"/>
      <c r="G2128" s="187"/>
      <c r="H2128" s="108"/>
      <c r="I2128" s="108"/>
      <c r="J2128" s="108"/>
      <c r="K2128" s="108"/>
      <c r="L2128" s="108"/>
      <c r="M2128" s="108"/>
      <c r="N2128" s="108"/>
      <c r="O2128" s="189"/>
      <c r="Q2128" s="185"/>
    </row>
    <row r="2129" spans="1:17" x14ac:dyDescent="0.25">
      <c r="A2129" s="105"/>
      <c r="C2129" s="108"/>
      <c r="D2129" s="108"/>
      <c r="E2129" s="108"/>
      <c r="F2129" s="108"/>
      <c r="G2129" s="187"/>
      <c r="H2129" s="108"/>
      <c r="I2129" s="108"/>
      <c r="J2129" s="108"/>
      <c r="K2129" s="108"/>
      <c r="L2129" s="108"/>
      <c r="M2129" s="108"/>
      <c r="N2129" s="108"/>
      <c r="O2129" s="189"/>
      <c r="Q2129" s="185"/>
    </row>
    <row r="2130" spans="1:17" x14ac:dyDescent="0.25">
      <c r="A2130" s="105"/>
      <c r="C2130" s="108"/>
      <c r="D2130" s="108"/>
      <c r="E2130" s="108"/>
      <c r="F2130" s="108"/>
      <c r="G2130" s="187"/>
      <c r="H2130" s="108"/>
      <c r="I2130" s="108"/>
      <c r="J2130" s="108"/>
      <c r="K2130" s="108"/>
      <c r="L2130" s="108"/>
      <c r="M2130" s="108"/>
      <c r="N2130" s="108"/>
      <c r="O2130" s="189"/>
      <c r="Q2130" s="185"/>
    </row>
    <row r="2131" spans="1:17" x14ac:dyDescent="0.25">
      <c r="A2131" s="105"/>
      <c r="C2131" s="108"/>
      <c r="D2131" s="108"/>
      <c r="E2131" s="108"/>
      <c r="F2131" s="108"/>
      <c r="G2131" s="187"/>
      <c r="H2131" s="108"/>
      <c r="I2131" s="108"/>
      <c r="J2131" s="108"/>
      <c r="K2131" s="108"/>
      <c r="L2131" s="108"/>
      <c r="M2131" s="108"/>
      <c r="N2131" s="108"/>
      <c r="O2131" s="189"/>
      <c r="Q2131" s="185"/>
    </row>
    <row r="2132" spans="1:17" x14ac:dyDescent="0.25">
      <c r="A2132" s="105"/>
      <c r="C2132" s="108"/>
      <c r="D2132" s="108"/>
      <c r="E2132" s="108"/>
      <c r="F2132" s="108"/>
      <c r="G2132" s="187"/>
      <c r="H2132" s="108"/>
      <c r="I2132" s="108"/>
      <c r="J2132" s="108"/>
      <c r="K2132" s="108"/>
      <c r="L2132" s="108"/>
      <c r="M2132" s="108"/>
      <c r="N2132" s="108"/>
      <c r="O2132" s="189"/>
      <c r="Q2132" s="185"/>
    </row>
    <row r="2133" spans="1:17" x14ac:dyDescent="0.25">
      <c r="A2133" s="105"/>
      <c r="C2133" s="108"/>
      <c r="D2133" s="108"/>
      <c r="E2133" s="108"/>
      <c r="F2133" s="108"/>
      <c r="G2133" s="187"/>
      <c r="H2133" s="108"/>
      <c r="I2133" s="108"/>
      <c r="J2133" s="108"/>
      <c r="K2133" s="108"/>
      <c r="L2133" s="108"/>
      <c r="M2133" s="108"/>
      <c r="N2133" s="108"/>
      <c r="O2133" s="189"/>
      <c r="Q2133" s="185"/>
    </row>
    <row r="2134" spans="1:17" x14ac:dyDescent="0.25">
      <c r="A2134" s="105"/>
      <c r="C2134" s="108"/>
      <c r="D2134" s="108"/>
      <c r="E2134" s="108"/>
      <c r="F2134" s="108"/>
      <c r="G2134" s="187"/>
      <c r="H2134" s="108"/>
      <c r="I2134" s="108"/>
      <c r="J2134" s="108"/>
      <c r="K2134" s="108"/>
      <c r="L2134" s="108"/>
      <c r="M2134" s="108"/>
      <c r="N2134" s="108"/>
      <c r="O2134" s="189"/>
      <c r="Q2134" s="185"/>
    </row>
    <row r="2135" spans="1:17" x14ac:dyDescent="0.25">
      <c r="A2135" s="105"/>
      <c r="C2135" s="108"/>
      <c r="D2135" s="108"/>
      <c r="E2135" s="108"/>
      <c r="F2135" s="108"/>
      <c r="G2135" s="187"/>
      <c r="H2135" s="108"/>
      <c r="I2135" s="108"/>
      <c r="J2135" s="108"/>
      <c r="K2135" s="108"/>
      <c r="L2135" s="108"/>
      <c r="M2135" s="108"/>
      <c r="N2135" s="108"/>
      <c r="O2135" s="189"/>
      <c r="Q2135" s="185"/>
    </row>
    <row r="2136" spans="1:17" x14ac:dyDescent="0.25">
      <c r="A2136" s="105"/>
      <c r="C2136" s="108"/>
      <c r="D2136" s="108"/>
      <c r="E2136" s="108"/>
      <c r="F2136" s="108"/>
      <c r="G2136" s="187"/>
      <c r="H2136" s="108"/>
      <c r="I2136" s="108"/>
      <c r="J2136" s="108"/>
      <c r="K2136" s="108"/>
      <c r="L2136" s="108"/>
      <c r="M2136" s="108"/>
      <c r="N2136" s="108"/>
      <c r="O2136" s="189"/>
      <c r="Q2136" s="185"/>
    </row>
    <row r="2137" spans="1:17" x14ac:dyDescent="0.25">
      <c r="A2137" s="105"/>
      <c r="C2137" s="108"/>
      <c r="D2137" s="108"/>
      <c r="E2137" s="108"/>
      <c r="F2137" s="108"/>
      <c r="G2137" s="187"/>
      <c r="H2137" s="108"/>
      <c r="I2137" s="108"/>
      <c r="J2137" s="108"/>
      <c r="K2137" s="108"/>
      <c r="L2137" s="108"/>
      <c r="M2137" s="108"/>
      <c r="N2137" s="108"/>
      <c r="O2137" s="189"/>
      <c r="Q2137" s="185"/>
    </row>
    <row r="2138" spans="1:17" x14ac:dyDescent="0.25">
      <c r="A2138" s="105"/>
      <c r="C2138" s="108"/>
      <c r="D2138" s="108"/>
      <c r="E2138" s="108"/>
      <c r="F2138" s="108"/>
      <c r="G2138" s="187"/>
      <c r="H2138" s="108"/>
      <c r="I2138" s="108"/>
      <c r="J2138" s="108"/>
      <c r="K2138" s="108"/>
      <c r="L2138" s="108"/>
      <c r="M2138" s="108"/>
      <c r="N2138" s="108"/>
      <c r="O2138" s="189"/>
      <c r="Q2138" s="185"/>
    </row>
    <row r="2139" spans="1:17" x14ac:dyDescent="0.25">
      <c r="A2139" s="105"/>
      <c r="C2139" s="108"/>
      <c r="D2139" s="108"/>
      <c r="E2139" s="108"/>
      <c r="F2139" s="108"/>
      <c r="G2139" s="187"/>
      <c r="H2139" s="108"/>
      <c r="I2139" s="108"/>
      <c r="J2139" s="108"/>
      <c r="K2139" s="108"/>
      <c r="L2139" s="108"/>
      <c r="M2139" s="108"/>
      <c r="N2139" s="108"/>
      <c r="O2139" s="189"/>
      <c r="Q2139" s="185"/>
    </row>
    <row r="2140" spans="1:17" x14ac:dyDescent="0.25">
      <c r="A2140" s="105"/>
      <c r="C2140" s="108"/>
      <c r="D2140" s="108"/>
      <c r="E2140" s="108"/>
      <c r="F2140" s="108"/>
      <c r="G2140" s="187"/>
      <c r="H2140" s="108"/>
      <c r="I2140" s="108"/>
      <c r="J2140" s="108"/>
      <c r="K2140" s="108"/>
      <c r="L2140" s="108"/>
      <c r="M2140" s="108"/>
      <c r="N2140" s="108"/>
      <c r="O2140" s="189"/>
      <c r="Q2140" s="185"/>
    </row>
    <row r="2141" spans="1:17" x14ac:dyDescent="0.25">
      <c r="A2141" s="105"/>
      <c r="C2141" s="108"/>
      <c r="D2141" s="108"/>
      <c r="E2141" s="108"/>
      <c r="F2141" s="108"/>
      <c r="G2141" s="187"/>
      <c r="H2141" s="108"/>
      <c r="I2141" s="108"/>
      <c r="J2141" s="108"/>
      <c r="K2141" s="108"/>
      <c r="L2141" s="108"/>
      <c r="M2141" s="108"/>
      <c r="N2141" s="108"/>
      <c r="O2141" s="189"/>
      <c r="Q2141" s="185"/>
    </row>
    <row r="2142" spans="1:17" x14ac:dyDescent="0.25">
      <c r="A2142" s="105"/>
      <c r="C2142" s="108"/>
      <c r="D2142" s="108"/>
      <c r="E2142" s="108"/>
      <c r="F2142" s="108"/>
      <c r="G2142" s="187"/>
      <c r="H2142" s="108"/>
      <c r="I2142" s="108"/>
      <c r="J2142" s="108"/>
      <c r="K2142" s="108"/>
      <c r="L2142" s="108"/>
      <c r="M2142" s="108"/>
      <c r="N2142" s="108"/>
      <c r="O2142" s="189"/>
      <c r="Q2142" s="185"/>
    </row>
    <row r="2143" spans="1:17" x14ac:dyDescent="0.25">
      <c r="A2143" s="105"/>
      <c r="C2143" s="108"/>
      <c r="D2143" s="108"/>
      <c r="E2143" s="108"/>
      <c r="F2143" s="108"/>
      <c r="G2143" s="187"/>
      <c r="H2143" s="108"/>
      <c r="I2143" s="108"/>
      <c r="J2143" s="108"/>
      <c r="K2143" s="108"/>
      <c r="L2143" s="108"/>
      <c r="M2143" s="108"/>
      <c r="N2143" s="108"/>
      <c r="O2143" s="189"/>
      <c r="Q2143" s="185"/>
    </row>
    <row r="2144" spans="1:17" x14ac:dyDescent="0.25">
      <c r="A2144" s="105"/>
      <c r="C2144" s="108"/>
      <c r="D2144" s="108"/>
      <c r="E2144" s="108"/>
      <c r="F2144" s="108"/>
      <c r="G2144" s="187"/>
      <c r="H2144" s="108"/>
      <c r="I2144" s="108"/>
      <c r="J2144" s="108"/>
      <c r="K2144" s="108"/>
      <c r="L2144" s="108"/>
      <c r="M2144" s="108"/>
      <c r="N2144" s="108"/>
      <c r="O2144" s="189"/>
      <c r="Q2144" s="185"/>
    </row>
    <row r="2145" spans="1:17" x14ac:dyDescent="0.25">
      <c r="A2145" s="105"/>
      <c r="C2145" s="108"/>
      <c r="D2145" s="108"/>
      <c r="E2145" s="108"/>
      <c r="F2145" s="108"/>
      <c r="G2145" s="187"/>
      <c r="H2145" s="108"/>
      <c r="I2145" s="108"/>
      <c r="J2145" s="108"/>
      <c r="K2145" s="108"/>
      <c r="L2145" s="108"/>
      <c r="M2145" s="108"/>
      <c r="N2145" s="108"/>
      <c r="O2145" s="189"/>
      <c r="Q2145" s="185"/>
    </row>
    <row r="2146" spans="1:17" x14ac:dyDescent="0.25">
      <c r="A2146" s="105"/>
      <c r="C2146" s="108"/>
      <c r="D2146" s="108"/>
      <c r="E2146" s="108"/>
      <c r="F2146" s="108"/>
      <c r="G2146" s="187"/>
      <c r="H2146" s="108"/>
      <c r="I2146" s="108"/>
      <c r="J2146" s="108"/>
      <c r="K2146" s="108"/>
      <c r="L2146" s="108"/>
      <c r="M2146" s="108"/>
      <c r="N2146" s="108"/>
      <c r="O2146" s="189"/>
      <c r="Q2146" s="185"/>
    </row>
    <row r="2147" spans="1:17" x14ac:dyDescent="0.25">
      <c r="A2147" s="105"/>
      <c r="C2147" s="108"/>
      <c r="D2147" s="108"/>
      <c r="E2147" s="108"/>
      <c r="F2147" s="108"/>
      <c r="G2147" s="187"/>
      <c r="H2147" s="108"/>
      <c r="I2147" s="108"/>
      <c r="J2147" s="108"/>
      <c r="K2147" s="108"/>
      <c r="L2147" s="108"/>
      <c r="M2147" s="108"/>
      <c r="N2147" s="108"/>
      <c r="O2147" s="189"/>
      <c r="Q2147" s="185"/>
    </row>
    <row r="2148" spans="1:17" x14ac:dyDescent="0.25">
      <c r="A2148" s="105"/>
      <c r="C2148" s="108"/>
      <c r="D2148" s="108"/>
      <c r="E2148" s="108"/>
      <c r="F2148" s="108"/>
      <c r="G2148" s="187"/>
      <c r="H2148" s="108"/>
      <c r="I2148" s="108"/>
      <c r="J2148" s="108"/>
      <c r="K2148" s="108"/>
      <c r="L2148" s="108"/>
      <c r="M2148" s="108"/>
      <c r="N2148" s="108"/>
      <c r="O2148" s="189"/>
      <c r="Q2148" s="185"/>
    </row>
    <row r="2149" spans="1:17" x14ac:dyDescent="0.25">
      <c r="A2149" s="105"/>
      <c r="C2149" s="108"/>
      <c r="D2149" s="108"/>
      <c r="E2149" s="108"/>
      <c r="F2149" s="108"/>
      <c r="G2149" s="187"/>
      <c r="H2149" s="108"/>
      <c r="I2149" s="108"/>
      <c r="J2149" s="108"/>
      <c r="K2149" s="108"/>
      <c r="L2149" s="108"/>
      <c r="M2149" s="108"/>
      <c r="N2149" s="108"/>
      <c r="O2149" s="189"/>
      <c r="Q2149" s="185"/>
    </row>
    <row r="2150" spans="1:17" x14ac:dyDescent="0.25">
      <c r="A2150" s="105"/>
      <c r="C2150" s="108"/>
      <c r="D2150" s="108"/>
      <c r="E2150" s="108"/>
      <c r="F2150" s="108"/>
      <c r="G2150" s="187"/>
      <c r="H2150" s="108"/>
      <c r="I2150" s="108"/>
      <c r="J2150" s="108"/>
      <c r="K2150" s="108"/>
      <c r="L2150" s="108"/>
      <c r="M2150" s="108"/>
      <c r="N2150" s="108"/>
      <c r="O2150" s="189"/>
      <c r="Q2150" s="185"/>
    </row>
    <row r="2151" spans="1:17" x14ac:dyDescent="0.25">
      <c r="A2151" s="105"/>
      <c r="C2151" s="108"/>
      <c r="D2151" s="108"/>
      <c r="E2151" s="108"/>
      <c r="F2151" s="108"/>
      <c r="G2151" s="187"/>
      <c r="H2151" s="108"/>
      <c r="I2151" s="108"/>
      <c r="J2151" s="108"/>
      <c r="K2151" s="108"/>
      <c r="L2151" s="108"/>
      <c r="M2151" s="108"/>
      <c r="N2151" s="108"/>
      <c r="O2151" s="189"/>
      <c r="Q2151" s="185"/>
    </row>
    <row r="2152" spans="1:17" x14ac:dyDescent="0.25">
      <c r="A2152" s="105"/>
      <c r="C2152" s="108"/>
      <c r="D2152" s="108"/>
      <c r="E2152" s="108"/>
      <c r="F2152" s="108"/>
      <c r="G2152" s="187"/>
      <c r="H2152" s="108"/>
      <c r="I2152" s="108"/>
      <c r="J2152" s="108"/>
      <c r="K2152" s="108"/>
      <c r="L2152" s="108"/>
      <c r="M2152" s="108"/>
      <c r="N2152" s="108"/>
      <c r="O2152" s="189"/>
      <c r="Q2152" s="185"/>
    </row>
    <row r="2153" spans="1:17" x14ac:dyDescent="0.25">
      <c r="A2153" s="105"/>
      <c r="C2153" s="108"/>
      <c r="D2153" s="108"/>
      <c r="E2153" s="108"/>
      <c r="F2153" s="108"/>
      <c r="G2153" s="187"/>
      <c r="H2153" s="108"/>
      <c r="I2153" s="108"/>
      <c r="J2153" s="108"/>
      <c r="K2153" s="108"/>
      <c r="L2153" s="108"/>
      <c r="M2153" s="108"/>
      <c r="N2153" s="108"/>
      <c r="O2153" s="189"/>
      <c r="Q2153" s="185"/>
    </row>
    <row r="2154" spans="1:17" x14ac:dyDescent="0.25">
      <c r="A2154" s="105"/>
      <c r="C2154" s="108"/>
      <c r="D2154" s="108"/>
      <c r="E2154" s="108"/>
      <c r="F2154" s="108"/>
      <c r="G2154" s="187"/>
      <c r="H2154" s="108"/>
      <c r="I2154" s="108"/>
      <c r="J2154" s="108"/>
      <c r="K2154" s="108"/>
      <c r="L2154" s="108"/>
      <c r="M2154" s="108"/>
      <c r="N2154" s="108"/>
      <c r="O2154" s="189"/>
      <c r="Q2154" s="185"/>
    </row>
    <row r="2155" spans="1:17" x14ac:dyDescent="0.25">
      <c r="A2155" s="105"/>
      <c r="C2155" s="108"/>
      <c r="D2155" s="108"/>
      <c r="E2155" s="108"/>
      <c r="F2155" s="108"/>
      <c r="G2155" s="187"/>
      <c r="H2155" s="108"/>
      <c r="I2155" s="108"/>
      <c r="J2155" s="108"/>
      <c r="K2155" s="108"/>
      <c r="L2155" s="108"/>
      <c r="M2155" s="108"/>
      <c r="N2155" s="108"/>
      <c r="O2155" s="189"/>
      <c r="Q2155" s="185"/>
    </row>
    <row r="2156" spans="1:17" x14ac:dyDescent="0.25">
      <c r="A2156" s="105"/>
      <c r="C2156" s="108"/>
      <c r="D2156" s="108"/>
      <c r="E2156" s="108"/>
      <c r="F2156" s="108"/>
      <c r="G2156" s="187"/>
      <c r="H2156" s="108"/>
      <c r="I2156" s="108"/>
      <c r="J2156" s="108"/>
      <c r="K2156" s="108"/>
      <c r="L2156" s="108"/>
      <c r="M2156" s="108"/>
      <c r="N2156" s="108"/>
      <c r="O2156" s="189"/>
      <c r="Q2156" s="185"/>
    </row>
    <row r="2157" spans="1:17" x14ac:dyDescent="0.25">
      <c r="A2157" s="105"/>
      <c r="C2157" s="108"/>
      <c r="D2157" s="108"/>
      <c r="E2157" s="108"/>
      <c r="F2157" s="108"/>
      <c r="G2157" s="187"/>
      <c r="H2157" s="108"/>
      <c r="I2157" s="108"/>
      <c r="J2157" s="108"/>
      <c r="K2157" s="108"/>
      <c r="L2157" s="108"/>
      <c r="M2157" s="108"/>
      <c r="N2157" s="108"/>
      <c r="O2157" s="189"/>
      <c r="Q2157" s="185"/>
    </row>
    <row r="2158" spans="1:17" x14ac:dyDescent="0.25">
      <c r="A2158" s="105"/>
      <c r="C2158" s="108"/>
      <c r="D2158" s="108"/>
      <c r="E2158" s="108"/>
      <c r="F2158" s="108"/>
      <c r="G2158" s="187"/>
      <c r="H2158" s="108"/>
      <c r="I2158" s="108"/>
      <c r="J2158" s="108"/>
      <c r="K2158" s="108"/>
      <c r="L2158" s="108"/>
      <c r="M2158" s="108"/>
      <c r="N2158" s="108"/>
      <c r="O2158" s="189"/>
      <c r="Q2158" s="185"/>
    </row>
    <row r="2159" spans="1:17" x14ac:dyDescent="0.25">
      <c r="A2159" s="105"/>
      <c r="C2159" s="108"/>
      <c r="D2159" s="108"/>
      <c r="E2159" s="108"/>
      <c r="F2159" s="108"/>
      <c r="G2159" s="187"/>
      <c r="H2159" s="108"/>
      <c r="I2159" s="108"/>
      <c r="J2159" s="108"/>
      <c r="K2159" s="108"/>
      <c r="L2159" s="108"/>
      <c r="M2159" s="108"/>
      <c r="N2159" s="108"/>
      <c r="O2159" s="189"/>
      <c r="Q2159" s="185"/>
    </row>
    <row r="2160" spans="1:17" x14ac:dyDescent="0.25">
      <c r="A2160" s="105"/>
      <c r="C2160" s="108"/>
      <c r="D2160" s="108"/>
      <c r="E2160" s="108"/>
      <c r="F2160" s="108"/>
      <c r="G2160" s="187"/>
      <c r="H2160" s="108"/>
      <c r="I2160" s="108"/>
      <c r="J2160" s="108"/>
      <c r="K2160" s="108"/>
      <c r="L2160" s="108"/>
      <c r="M2160" s="108"/>
      <c r="N2160" s="108"/>
      <c r="O2160" s="189"/>
      <c r="Q2160" s="185"/>
    </row>
    <row r="2161" spans="1:17" x14ac:dyDescent="0.25">
      <c r="A2161" s="105"/>
      <c r="C2161" s="108"/>
      <c r="D2161" s="108"/>
      <c r="E2161" s="108"/>
      <c r="F2161" s="108"/>
      <c r="G2161" s="187"/>
      <c r="H2161" s="108"/>
      <c r="I2161" s="108"/>
      <c r="J2161" s="108"/>
      <c r="K2161" s="108"/>
      <c r="L2161" s="108"/>
      <c r="M2161" s="108"/>
      <c r="N2161" s="108"/>
      <c r="O2161" s="189"/>
      <c r="Q2161" s="185"/>
    </row>
    <row r="2162" spans="1:17" x14ac:dyDescent="0.25">
      <c r="A2162" s="105"/>
      <c r="C2162" s="108"/>
      <c r="D2162" s="108"/>
      <c r="E2162" s="108"/>
      <c r="F2162" s="108"/>
      <c r="G2162" s="187"/>
      <c r="H2162" s="108"/>
      <c r="I2162" s="108"/>
      <c r="J2162" s="108"/>
      <c r="K2162" s="108"/>
      <c r="L2162" s="108"/>
      <c r="M2162" s="108"/>
      <c r="N2162" s="108"/>
      <c r="O2162" s="189"/>
      <c r="Q2162" s="185"/>
    </row>
    <row r="2163" spans="1:17" x14ac:dyDescent="0.25">
      <c r="A2163" s="105"/>
      <c r="C2163" s="108"/>
      <c r="D2163" s="108"/>
      <c r="E2163" s="108"/>
      <c r="F2163" s="108"/>
      <c r="G2163" s="187"/>
      <c r="H2163" s="108"/>
      <c r="I2163" s="108"/>
      <c r="J2163" s="108"/>
      <c r="K2163" s="108"/>
      <c r="L2163" s="108"/>
      <c r="M2163" s="108"/>
      <c r="N2163" s="108"/>
      <c r="O2163" s="189"/>
      <c r="Q2163" s="185"/>
    </row>
    <row r="2164" spans="1:17" x14ac:dyDescent="0.25">
      <c r="A2164" s="105"/>
      <c r="C2164" s="108"/>
      <c r="D2164" s="108"/>
      <c r="E2164" s="108"/>
      <c r="F2164" s="108"/>
      <c r="G2164" s="187"/>
      <c r="H2164" s="108"/>
      <c r="I2164" s="108"/>
      <c r="J2164" s="108"/>
      <c r="K2164" s="108"/>
      <c r="L2164" s="108"/>
      <c r="M2164" s="108"/>
      <c r="N2164" s="108"/>
      <c r="O2164" s="189"/>
      <c r="Q2164" s="185"/>
    </row>
    <row r="2165" spans="1:17" x14ac:dyDescent="0.25">
      <c r="A2165" s="105"/>
      <c r="C2165" s="108"/>
      <c r="D2165" s="108"/>
      <c r="E2165" s="108"/>
      <c r="F2165" s="108"/>
      <c r="G2165" s="187"/>
      <c r="H2165" s="108"/>
      <c r="I2165" s="108"/>
      <c r="J2165" s="108"/>
      <c r="K2165" s="108"/>
      <c r="L2165" s="108"/>
      <c r="M2165" s="108"/>
      <c r="N2165" s="108"/>
      <c r="O2165" s="189"/>
      <c r="Q2165" s="185"/>
    </row>
    <row r="2166" spans="1:17" x14ac:dyDescent="0.25">
      <c r="A2166" s="105"/>
      <c r="C2166" s="108"/>
      <c r="D2166" s="108"/>
      <c r="E2166" s="108"/>
      <c r="F2166" s="108"/>
      <c r="G2166" s="187"/>
      <c r="H2166" s="108"/>
      <c r="I2166" s="108"/>
      <c r="J2166" s="108"/>
      <c r="K2166" s="108"/>
      <c r="L2166" s="108"/>
      <c r="M2166" s="108"/>
      <c r="N2166" s="108"/>
      <c r="O2166" s="189"/>
      <c r="Q2166" s="185"/>
    </row>
    <row r="2167" spans="1:17" x14ac:dyDescent="0.25">
      <c r="A2167" s="105"/>
      <c r="C2167" s="108"/>
      <c r="D2167" s="108"/>
      <c r="E2167" s="108"/>
      <c r="F2167" s="108"/>
      <c r="G2167" s="187"/>
      <c r="H2167" s="108"/>
      <c r="I2167" s="108"/>
      <c r="J2167" s="108"/>
      <c r="K2167" s="108"/>
      <c r="L2167" s="108"/>
      <c r="M2167" s="108"/>
      <c r="N2167" s="108"/>
      <c r="O2167" s="189"/>
      <c r="Q2167" s="185"/>
    </row>
    <row r="2168" spans="1:17" x14ac:dyDescent="0.25">
      <c r="A2168" s="105"/>
      <c r="C2168" s="108"/>
      <c r="D2168" s="108"/>
      <c r="E2168" s="108"/>
      <c r="F2168" s="108"/>
      <c r="G2168" s="187"/>
      <c r="H2168" s="108"/>
      <c r="I2168" s="108"/>
      <c r="J2168" s="108"/>
      <c r="K2168" s="108"/>
      <c r="L2168" s="108"/>
      <c r="M2168" s="108"/>
      <c r="N2168" s="108"/>
      <c r="O2168" s="189"/>
      <c r="Q2168" s="185"/>
    </row>
    <row r="2169" spans="1:17" x14ac:dyDescent="0.25">
      <c r="A2169" s="105"/>
      <c r="C2169" s="108"/>
      <c r="D2169" s="108"/>
      <c r="E2169" s="108"/>
      <c r="F2169" s="108"/>
      <c r="G2169" s="187"/>
      <c r="H2169" s="108"/>
      <c r="I2169" s="108"/>
      <c r="J2169" s="108"/>
      <c r="K2169" s="108"/>
      <c r="L2169" s="108"/>
      <c r="M2169" s="108"/>
      <c r="N2169" s="108"/>
      <c r="O2169" s="189"/>
      <c r="Q2169" s="185"/>
    </row>
    <row r="2170" spans="1:17" x14ac:dyDescent="0.25">
      <c r="A2170" s="105"/>
      <c r="C2170" s="108"/>
      <c r="D2170" s="108"/>
      <c r="E2170" s="108"/>
      <c r="F2170" s="108"/>
      <c r="G2170" s="187"/>
      <c r="H2170" s="108"/>
      <c r="I2170" s="108"/>
      <c r="J2170" s="108"/>
      <c r="K2170" s="108"/>
      <c r="L2170" s="108"/>
      <c r="M2170" s="108"/>
      <c r="N2170" s="108"/>
      <c r="O2170" s="189"/>
      <c r="Q2170" s="185"/>
    </row>
    <row r="2171" spans="1:17" x14ac:dyDescent="0.25">
      <c r="A2171" s="105"/>
      <c r="C2171" s="108"/>
      <c r="D2171" s="108"/>
      <c r="E2171" s="108"/>
      <c r="F2171" s="108"/>
      <c r="G2171" s="187"/>
      <c r="H2171" s="108"/>
      <c r="I2171" s="108"/>
      <c r="J2171" s="108"/>
      <c r="K2171" s="108"/>
      <c r="L2171" s="108"/>
      <c r="M2171" s="108"/>
      <c r="N2171" s="108"/>
      <c r="O2171" s="189"/>
      <c r="Q2171" s="185"/>
    </row>
    <row r="2172" spans="1:17" x14ac:dyDescent="0.25">
      <c r="A2172" s="105"/>
      <c r="C2172" s="108"/>
      <c r="D2172" s="108"/>
      <c r="E2172" s="108"/>
      <c r="F2172" s="108"/>
      <c r="G2172" s="187"/>
      <c r="H2172" s="108"/>
      <c r="I2172" s="108"/>
      <c r="J2172" s="108"/>
      <c r="K2172" s="108"/>
      <c r="L2172" s="108"/>
      <c r="M2172" s="108"/>
      <c r="N2172" s="108"/>
      <c r="O2172" s="189"/>
      <c r="Q2172" s="185"/>
    </row>
    <row r="2173" spans="1:17" x14ac:dyDescent="0.25">
      <c r="A2173" s="105"/>
      <c r="C2173" s="108"/>
      <c r="D2173" s="108"/>
      <c r="E2173" s="108"/>
      <c r="F2173" s="108"/>
      <c r="G2173" s="187"/>
      <c r="H2173" s="108"/>
      <c r="I2173" s="108"/>
      <c r="J2173" s="108"/>
      <c r="K2173" s="108"/>
      <c r="L2173" s="108"/>
      <c r="M2173" s="108"/>
      <c r="N2173" s="108"/>
      <c r="O2173" s="189"/>
      <c r="Q2173" s="185"/>
    </row>
    <row r="2174" spans="1:17" x14ac:dyDescent="0.25">
      <c r="A2174" s="105"/>
      <c r="C2174" s="108"/>
      <c r="D2174" s="108"/>
      <c r="E2174" s="108"/>
      <c r="F2174" s="108"/>
      <c r="G2174" s="187"/>
      <c r="H2174" s="108"/>
      <c r="I2174" s="108"/>
      <c r="J2174" s="108"/>
      <c r="K2174" s="108"/>
      <c r="L2174" s="108"/>
      <c r="M2174" s="108"/>
      <c r="N2174" s="108"/>
      <c r="O2174" s="189"/>
      <c r="Q2174" s="185"/>
    </row>
    <row r="2175" spans="1:17" x14ac:dyDescent="0.25">
      <c r="A2175" s="105"/>
      <c r="C2175" s="108"/>
      <c r="D2175" s="108"/>
      <c r="E2175" s="108"/>
      <c r="F2175" s="108"/>
      <c r="G2175" s="187"/>
      <c r="H2175" s="108"/>
      <c r="I2175" s="108"/>
      <c r="J2175" s="108"/>
      <c r="K2175" s="108"/>
      <c r="L2175" s="108"/>
      <c r="M2175" s="108"/>
      <c r="N2175" s="108"/>
      <c r="O2175" s="189"/>
      <c r="Q2175" s="185"/>
    </row>
    <row r="2176" spans="1:17" x14ac:dyDescent="0.25">
      <c r="A2176" s="105"/>
      <c r="C2176" s="108"/>
      <c r="D2176" s="108"/>
      <c r="E2176" s="108"/>
      <c r="F2176" s="108"/>
      <c r="G2176" s="187"/>
      <c r="H2176" s="108"/>
      <c r="I2176" s="108"/>
      <c r="J2176" s="108"/>
      <c r="K2176" s="108"/>
      <c r="L2176" s="108"/>
      <c r="M2176" s="108"/>
      <c r="N2176" s="108"/>
      <c r="O2176" s="189"/>
      <c r="Q2176" s="185"/>
    </row>
    <row r="2177" spans="1:17" x14ac:dyDescent="0.25">
      <c r="A2177" s="105"/>
      <c r="C2177" s="108"/>
      <c r="D2177" s="108"/>
      <c r="E2177" s="108"/>
      <c r="F2177" s="108"/>
      <c r="G2177" s="187"/>
      <c r="H2177" s="108"/>
      <c r="I2177" s="108"/>
      <c r="J2177" s="108"/>
      <c r="K2177" s="108"/>
      <c r="L2177" s="108"/>
      <c r="M2177" s="108"/>
      <c r="N2177" s="108"/>
      <c r="O2177" s="189"/>
      <c r="Q2177" s="185"/>
    </row>
    <row r="2178" spans="1:17" x14ac:dyDescent="0.25">
      <c r="A2178" s="105"/>
      <c r="C2178" s="108"/>
      <c r="D2178" s="108"/>
      <c r="E2178" s="108"/>
      <c r="F2178" s="108"/>
      <c r="G2178" s="187"/>
      <c r="H2178" s="108"/>
      <c r="I2178" s="108"/>
      <c r="J2178" s="108"/>
      <c r="K2178" s="108"/>
      <c r="L2178" s="108"/>
      <c r="M2178" s="108"/>
      <c r="N2178" s="108"/>
      <c r="O2178" s="189"/>
      <c r="Q2178" s="185"/>
    </row>
    <row r="2179" spans="1:17" x14ac:dyDescent="0.25">
      <c r="A2179" s="105"/>
      <c r="C2179" s="108"/>
      <c r="D2179" s="108"/>
      <c r="E2179" s="108"/>
      <c r="F2179" s="108"/>
      <c r="G2179" s="187"/>
      <c r="H2179" s="108"/>
      <c r="I2179" s="108"/>
      <c r="J2179" s="108"/>
      <c r="K2179" s="108"/>
      <c r="L2179" s="108"/>
      <c r="M2179" s="108"/>
      <c r="N2179" s="108"/>
      <c r="O2179" s="189"/>
      <c r="Q2179" s="185"/>
    </row>
    <row r="2180" spans="1:17" x14ac:dyDescent="0.25">
      <c r="A2180" s="105"/>
      <c r="C2180" s="108"/>
      <c r="D2180" s="108"/>
      <c r="E2180" s="108"/>
      <c r="F2180" s="108"/>
      <c r="G2180" s="187"/>
      <c r="H2180" s="108"/>
      <c r="I2180" s="108"/>
      <c r="J2180" s="108"/>
      <c r="K2180" s="108"/>
      <c r="L2180" s="108"/>
      <c r="M2180" s="108"/>
      <c r="N2180" s="108"/>
      <c r="O2180" s="189"/>
      <c r="Q2180" s="185"/>
    </row>
    <row r="2181" spans="1:17" x14ac:dyDescent="0.25">
      <c r="A2181" s="105"/>
      <c r="C2181" s="108"/>
      <c r="D2181" s="108"/>
      <c r="E2181" s="108"/>
      <c r="F2181" s="108"/>
      <c r="G2181" s="187"/>
      <c r="H2181" s="108"/>
      <c r="I2181" s="108"/>
      <c r="J2181" s="108"/>
      <c r="K2181" s="108"/>
      <c r="L2181" s="108"/>
      <c r="M2181" s="108"/>
      <c r="N2181" s="108"/>
      <c r="O2181" s="189"/>
      <c r="Q2181" s="185"/>
    </row>
    <row r="2182" spans="1:17" x14ac:dyDescent="0.25">
      <c r="A2182" s="105"/>
      <c r="C2182" s="108"/>
      <c r="D2182" s="108"/>
      <c r="E2182" s="108"/>
      <c r="F2182" s="108"/>
      <c r="G2182" s="187"/>
      <c r="H2182" s="108"/>
      <c r="I2182" s="108"/>
      <c r="J2182" s="108"/>
      <c r="K2182" s="108"/>
      <c r="L2182" s="108"/>
      <c r="M2182" s="108"/>
      <c r="N2182" s="108"/>
      <c r="O2182" s="189"/>
      <c r="Q2182" s="185"/>
    </row>
    <row r="2183" spans="1:17" x14ac:dyDescent="0.25">
      <c r="A2183" s="105"/>
      <c r="C2183" s="108"/>
      <c r="D2183" s="108"/>
      <c r="E2183" s="108"/>
      <c r="F2183" s="108"/>
      <c r="G2183" s="187"/>
      <c r="H2183" s="108"/>
      <c r="I2183" s="108"/>
      <c r="J2183" s="108"/>
      <c r="K2183" s="108"/>
      <c r="L2183" s="108"/>
      <c r="M2183" s="108"/>
      <c r="N2183" s="108"/>
      <c r="O2183" s="189"/>
      <c r="Q2183" s="185"/>
    </row>
    <row r="2184" spans="1:17" x14ac:dyDescent="0.25">
      <c r="A2184" s="105"/>
      <c r="C2184" s="108"/>
      <c r="D2184" s="108"/>
      <c r="E2184" s="108"/>
      <c r="F2184" s="108"/>
      <c r="G2184" s="187"/>
      <c r="H2184" s="108"/>
      <c r="I2184" s="108"/>
      <c r="J2184" s="108"/>
      <c r="K2184" s="108"/>
      <c r="L2184" s="108"/>
      <c r="M2184" s="108"/>
      <c r="N2184" s="108"/>
      <c r="O2184" s="189"/>
      <c r="Q2184" s="185"/>
    </row>
    <row r="2185" spans="1:17" x14ac:dyDescent="0.25">
      <c r="A2185" s="105"/>
      <c r="C2185" s="108"/>
      <c r="D2185" s="108"/>
      <c r="E2185" s="108"/>
      <c r="F2185" s="108"/>
      <c r="G2185" s="187"/>
      <c r="H2185" s="108"/>
      <c r="I2185" s="108"/>
      <c r="J2185" s="108"/>
      <c r="K2185" s="108"/>
      <c r="L2185" s="108"/>
      <c r="M2185" s="108"/>
      <c r="N2185" s="108"/>
      <c r="O2185" s="189"/>
      <c r="Q2185" s="185"/>
    </row>
    <row r="2186" spans="1:17" x14ac:dyDescent="0.25">
      <c r="A2186" s="105"/>
      <c r="C2186" s="108"/>
      <c r="D2186" s="108"/>
      <c r="E2186" s="108"/>
      <c r="F2186" s="108"/>
      <c r="G2186" s="187"/>
      <c r="H2186" s="108"/>
      <c r="I2186" s="108"/>
      <c r="J2186" s="108"/>
      <c r="K2186" s="108"/>
      <c r="L2186" s="108"/>
      <c r="M2186" s="108"/>
      <c r="N2186" s="108"/>
      <c r="O2186" s="189"/>
      <c r="Q2186" s="185"/>
    </row>
    <row r="2187" spans="1:17" x14ac:dyDescent="0.25">
      <c r="A2187" s="105"/>
      <c r="C2187" s="108"/>
      <c r="D2187" s="108"/>
      <c r="E2187" s="108"/>
      <c r="F2187" s="108"/>
      <c r="G2187" s="187"/>
      <c r="H2187" s="108"/>
      <c r="I2187" s="108"/>
      <c r="J2187" s="108"/>
      <c r="K2187" s="108"/>
      <c r="L2187" s="108"/>
      <c r="M2187" s="108"/>
      <c r="N2187" s="108"/>
      <c r="O2187" s="189"/>
      <c r="Q2187" s="185"/>
    </row>
    <row r="2188" spans="1:17" x14ac:dyDescent="0.25">
      <c r="A2188" s="105"/>
      <c r="C2188" s="108"/>
      <c r="D2188" s="108"/>
      <c r="E2188" s="108"/>
      <c r="F2188" s="108"/>
      <c r="G2188" s="187"/>
      <c r="H2188" s="108"/>
      <c r="I2188" s="108"/>
      <c r="J2188" s="108"/>
      <c r="K2188" s="108"/>
      <c r="L2188" s="108"/>
      <c r="M2188" s="108"/>
      <c r="N2188" s="108"/>
      <c r="O2188" s="189"/>
      <c r="Q2188" s="185"/>
    </row>
    <row r="2189" spans="1:17" x14ac:dyDescent="0.25">
      <c r="A2189" s="105"/>
      <c r="C2189" s="108"/>
      <c r="D2189" s="108"/>
      <c r="E2189" s="108"/>
      <c r="F2189" s="108"/>
      <c r="G2189" s="187"/>
      <c r="H2189" s="108"/>
      <c r="I2189" s="108"/>
      <c r="J2189" s="108"/>
      <c r="K2189" s="108"/>
      <c r="L2189" s="108"/>
      <c r="M2189" s="108"/>
      <c r="N2189" s="108"/>
      <c r="O2189" s="189"/>
      <c r="Q2189" s="185"/>
    </row>
    <row r="2190" spans="1:17" x14ac:dyDescent="0.25">
      <c r="A2190" s="105"/>
      <c r="C2190" s="108"/>
      <c r="D2190" s="108"/>
      <c r="E2190" s="108"/>
      <c r="F2190" s="108"/>
      <c r="G2190" s="187"/>
      <c r="H2190" s="108"/>
      <c r="I2190" s="108"/>
      <c r="J2190" s="108"/>
      <c r="K2190" s="108"/>
      <c r="L2190" s="108"/>
      <c r="M2190" s="108"/>
      <c r="N2190" s="108"/>
      <c r="O2190" s="189"/>
      <c r="Q2190" s="185"/>
    </row>
    <row r="2191" spans="1:17" x14ac:dyDescent="0.25">
      <c r="A2191" s="105"/>
      <c r="C2191" s="108"/>
      <c r="D2191" s="108"/>
      <c r="E2191" s="108"/>
      <c r="F2191" s="108"/>
      <c r="G2191" s="187"/>
      <c r="H2191" s="108"/>
      <c r="I2191" s="108"/>
      <c r="J2191" s="108"/>
      <c r="K2191" s="108"/>
      <c r="L2191" s="108"/>
      <c r="M2191" s="108"/>
      <c r="N2191" s="108"/>
      <c r="O2191" s="189"/>
      <c r="Q2191" s="185"/>
    </row>
    <row r="2192" spans="1:17" x14ac:dyDescent="0.25">
      <c r="A2192" s="105"/>
      <c r="C2192" s="108"/>
      <c r="D2192" s="108"/>
      <c r="E2192" s="108"/>
      <c r="F2192" s="108"/>
      <c r="G2192" s="187"/>
      <c r="H2192" s="108"/>
      <c r="I2192" s="108"/>
      <c r="J2192" s="108"/>
      <c r="K2192" s="108"/>
      <c r="L2192" s="108"/>
      <c r="M2192" s="108"/>
      <c r="N2192" s="108"/>
      <c r="O2192" s="189"/>
      <c r="Q2192" s="185"/>
    </row>
    <row r="2193" spans="1:17" x14ac:dyDescent="0.25">
      <c r="A2193" s="105"/>
      <c r="C2193" s="108"/>
      <c r="D2193" s="108"/>
      <c r="E2193" s="108"/>
      <c r="F2193" s="108"/>
      <c r="G2193" s="187"/>
      <c r="H2193" s="108"/>
      <c r="I2193" s="108"/>
      <c r="J2193" s="108"/>
      <c r="K2193" s="108"/>
      <c r="L2193" s="108"/>
      <c r="M2193" s="108"/>
      <c r="N2193" s="108"/>
      <c r="O2193" s="189"/>
      <c r="Q2193" s="185"/>
    </row>
    <row r="2194" spans="1:17" x14ac:dyDescent="0.25">
      <c r="A2194" s="105"/>
      <c r="C2194" s="108"/>
      <c r="D2194" s="108"/>
      <c r="E2194" s="108"/>
      <c r="F2194" s="108"/>
      <c r="G2194" s="187"/>
      <c r="H2194" s="108"/>
      <c r="I2194" s="108"/>
      <c r="J2194" s="108"/>
      <c r="K2194" s="108"/>
      <c r="L2194" s="108"/>
      <c r="M2194" s="108"/>
      <c r="N2194" s="108"/>
      <c r="O2194" s="189"/>
      <c r="Q2194" s="185"/>
    </row>
    <row r="2195" spans="1:17" x14ac:dyDescent="0.25">
      <c r="A2195" s="105"/>
      <c r="C2195" s="108"/>
      <c r="D2195" s="108"/>
      <c r="E2195" s="108"/>
      <c r="F2195" s="108"/>
      <c r="G2195" s="187"/>
      <c r="H2195" s="108"/>
      <c r="I2195" s="108"/>
      <c r="J2195" s="108"/>
      <c r="K2195" s="108"/>
      <c r="L2195" s="108"/>
      <c r="M2195" s="108"/>
      <c r="N2195" s="108"/>
      <c r="O2195" s="189"/>
      <c r="Q2195" s="185"/>
    </row>
    <row r="2196" spans="1:17" x14ac:dyDescent="0.25">
      <c r="A2196" s="105"/>
      <c r="C2196" s="108"/>
      <c r="D2196" s="108"/>
      <c r="E2196" s="108"/>
      <c r="F2196" s="108"/>
      <c r="G2196" s="187"/>
      <c r="H2196" s="108"/>
      <c r="I2196" s="108"/>
      <c r="J2196" s="108"/>
      <c r="K2196" s="108"/>
      <c r="L2196" s="108"/>
      <c r="M2196" s="108"/>
      <c r="N2196" s="108"/>
      <c r="O2196" s="189"/>
      <c r="Q2196" s="185"/>
    </row>
    <row r="2197" spans="1:17" x14ac:dyDescent="0.25">
      <c r="A2197" s="105"/>
      <c r="C2197" s="108"/>
      <c r="D2197" s="108"/>
      <c r="E2197" s="108"/>
      <c r="F2197" s="108"/>
      <c r="G2197" s="187"/>
      <c r="H2197" s="108"/>
      <c r="I2197" s="108"/>
      <c r="J2197" s="108"/>
      <c r="K2197" s="108"/>
      <c r="L2197" s="108"/>
      <c r="M2197" s="108"/>
      <c r="N2197" s="108"/>
      <c r="O2197" s="189"/>
      <c r="Q2197" s="185"/>
    </row>
    <row r="2198" spans="1:17" x14ac:dyDescent="0.25">
      <c r="A2198" s="105"/>
      <c r="C2198" s="108"/>
      <c r="D2198" s="108"/>
      <c r="E2198" s="108"/>
      <c r="F2198" s="108"/>
      <c r="G2198" s="187"/>
      <c r="H2198" s="108"/>
      <c r="I2198" s="108"/>
      <c r="J2198" s="108"/>
      <c r="K2198" s="108"/>
      <c r="L2198" s="108"/>
      <c r="M2198" s="108"/>
      <c r="N2198" s="108"/>
      <c r="O2198" s="189"/>
      <c r="Q2198" s="185"/>
    </row>
    <row r="2199" spans="1:17" x14ac:dyDescent="0.25">
      <c r="A2199" s="105"/>
      <c r="C2199" s="108"/>
      <c r="D2199" s="108"/>
      <c r="E2199" s="108"/>
      <c r="F2199" s="108"/>
      <c r="G2199" s="187"/>
      <c r="H2199" s="108"/>
      <c r="I2199" s="108"/>
      <c r="J2199" s="108"/>
      <c r="K2199" s="108"/>
      <c r="L2199" s="108"/>
      <c r="M2199" s="108"/>
      <c r="N2199" s="108"/>
      <c r="O2199" s="189"/>
      <c r="Q2199" s="185"/>
    </row>
    <row r="2200" spans="1:17" x14ac:dyDescent="0.25">
      <c r="A2200" s="105"/>
      <c r="C2200" s="108"/>
      <c r="D2200" s="108"/>
      <c r="E2200" s="108"/>
      <c r="F2200" s="108"/>
      <c r="G2200" s="187"/>
      <c r="H2200" s="108"/>
      <c r="I2200" s="108"/>
      <c r="J2200" s="108"/>
      <c r="K2200" s="108"/>
      <c r="L2200" s="108"/>
      <c r="M2200" s="108"/>
      <c r="N2200" s="108"/>
      <c r="O2200" s="189"/>
      <c r="Q2200" s="185"/>
    </row>
    <row r="2201" spans="1:17" x14ac:dyDescent="0.25">
      <c r="A2201" s="105"/>
      <c r="C2201" s="108"/>
      <c r="D2201" s="108"/>
      <c r="E2201" s="108"/>
      <c r="F2201" s="108"/>
      <c r="G2201" s="187"/>
      <c r="H2201" s="108"/>
      <c r="I2201" s="108"/>
      <c r="J2201" s="108"/>
      <c r="K2201" s="108"/>
      <c r="L2201" s="108"/>
      <c r="M2201" s="108"/>
      <c r="N2201" s="108"/>
      <c r="O2201" s="189"/>
      <c r="Q2201" s="185"/>
    </row>
    <row r="2202" spans="1:17" x14ac:dyDescent="0.25">
      <c r="A2202" s="105"/>
      <c r="C2202" s="108"/>
      <c r="D2202" s="108"/>
      <c r="E2202" s="108"/>
      <c r="F2202" s="108"/>
      <c r="G2202" s="187"/>
      <c r="H2202" s="108"/>
      <c r="I2202" s="108"/>
      <c r="J2202" s="108"/>
      <c r="K2202" s="108"/>
      <c r="L2202" s="108"/>
      <c r="M2202" s="108"/>
      <c r="N2202" s="108"/>
      <c r="O2202" s="189"/>
      <c r="Q2202" s="185"/>
    </row>
    <row r="2203" spans="1:17" x14ac:dyDescent="0.25">
      <c r="A2203" s="105"/>
      <c r="C2203" s="108"/>
      <c r="D2203" s="108"/>
      <c r="E2203" s="108"/>
      <c r="F2203" s="108"/>
      <c r="G2203" s="187"/>
      <c r="H2203" s="108"/>
      <c r="I2203" s="108"/>
      <c r="J2203" s="108"/>
      <c r="K2203" s="108"/>
      <c r="L2203" s="108"/>
      <c r="M2203" s="108"/>
      <c r="N2203" s="108"/>
      <c r="O2203" s="189"/>
      <c r="Q2203" s="185"/>
    </row>
    <row r="2204" spans="1:17" x14ac:dyDescent="0.25">
      <c r="A2204" s="105"/>
      <c r="C2204" s="108"/>
      <c r="D2204" s="108"/>
      <c r="E2204" s="108"/>
      <c r="F2204" s="108"/>
      <c r="G2204" s="187"/>
      <c r="H2204" s="108"/>
      <c r="I2204" s="108"/>
      <c r="J2204" s="108"/>
      <c r="K2204" s="108"/>
      <c r="L2204" s="108"/>
      <c r="M2204" s="108"/>
      <c r="N2204" s="108"/>
      <c r="O2204" s="189"/>
      <c r="Q2204" s="185"/>
    </row>
    <row r="2205" spans="1:17" x14ac:dyDescent="0.25">
      <c r="A2205" s="105"/>
      <c r="C2205" s="108"/>
      <c r="D2205" s="108"/>
      <c r="E2205" s="108"/>
      <c r="F2205" s="108"/>
      <c r="G2205" s="187"/>
      <c r="H2205" s="108"/>
      <c r="I2205" s="108"/>
      <c r="J2205" s="108"/>
      <c r="K2205" s="108"/>
      <c r="L2205" s="108"/>
      <c r="M2205" s="108"/>
      <c r="N2205" s="108"/>
      <c r="O2205" s="189"/>
      <c r="Q2205" s="185"/>
    </row>
    <row r="2206" spans="1:17" x14ac:dyDescent="0.25">
      <c r="A2206" s="105"/>
      <c r="C2206" s="108"/>
      <c r="D2206" s="108"/>
      <c r="E2206" s="108"/>
      <c r="F2206" s="108"/>
      <c r="G2206" s="187"/>
      <c r="H2206" s="108"/>
      <c r="I2206" s="108"/>
      <c r="J2206" s="108"/>
      <c r="K2206" s="108"/>
      <c r="L2206" s="108"/>
      <c r="M2206" s="108"/>
      <c r="N2206" s="108"/>
      <c r="O2206" s="189"/>
      <c r="Q2206" s="185"/>
    </row>
    <row r="2207" spans="1:17" x14ac:dyDescent="0.25">
      <c r="A2207" s="105"/>
      <c r="C2207" s="108"/>
      <c r="D2207" s="108"/>
      <c r="E2207" s="108"/>
      <c r="F2207" s="108"/>
      <c r="G2207" s="187"/>
      <c r="H2207" s="108"/>
      <c r="I2207" s="108"/>
      <c r="J2207" s="108"/>
      <c r="K2207" s="108"/>
      <c r="L2207" s="108"/>
      <c r="M2207" s="108"/>
      <c r="N2207" s="108"/>
      <c r="O2207" s="189"/>
      <c r="Q2207" s="185"/>
    </row>
    <row r="2208" spans="1:17" x14ac:dyDescent="0.25">
      <c r="A2208" s="105"/>
      <c r="C2208" s="108"/>
      <c r="D2208" s="108"/>
      <c r="E2208" s="108"/>
      <c r="F2208" s="108"/>
      <c r="G2208" s="187"/>
      <c r="H2208" s="108"/>
      <c r="I2208" s="108"/>
      <c r="J2208" s="108"/>
      <c r="K2208" s="108"/>
      <c r="L2208" s="108"/>
      <c r="M2208" s="108"/>
      <c r="N2208" s="108"/>
      <c r="O2208" s="189"/>
      <c r="Q2208" s="185"/>
    </row>
    <row r="2209" spans="1:17" x14ac:dyDescent="0.25">
      <c r="A2209" s="105"/>
      <c r="C2209" s="108"/>
      <c r="D2209" s="108"/>
      <c r="E2209" s="108"/>
      <c r="F2209" s="108"/>
      <c r="G2209" s="187"/>
      <c r="H2209" s="108"/>
      <c r="I2209" s="108"/>
      <c r="J2209" s="108"/>
      <c r="K2209" s="108"/>
      <c r="L2209" s="108"/>
      <c r="M2209" s="108"/>
      <c r="N2209" s="108"/>
      <c r="O2209" s="189"/>
      <c r="Q2209" s="185"/>
    </row>
    <row r="2210" spans="1:17" x14ac:dyDescent="0.25">
      <c r="A2210" s="105"/>
      <c r="C2210" s="108"/>
      <c r="D2210" s="108"/>
      <c r="E2210" s="108"/>
      <c r="F2210" s="108"/>
      <c r="G2210" s="187"/>
      <c r="H2210" s="108"/>
      <c r="I2210" s="108"/>
      <c r="J2210" s="108"/>
      <c r="K2210" s="108"/>
      <c r="L2210" s="108"/>
      <c r="M2210" s="108"/>
      <c r="N2210" s="108"/>
      <c r="O2210" s="189"/>
      <c r="Q2210" s="185"/>
    </row>
    <row r="2211" spans="1:17" x14ac:dyDescent="0.25">
      <c r="A2211" s="105"/>
      <c r="C2211" s="108"/>
      <c r="D2211" s="108"/>
      <c r="E2211" s="108"/>
      <c r="F2211" s="108"/>
      <c r="G2211" s="187"/>
      <c r="H2211" s="108"/>
      <c r="I2211" s="108"/>
      <c r="J2211" s="108"/>
      <c r="K2211" s="108"/>
      <c r="L2211" s="108"/>
      <c r="M2211" s="108"/>
      <c r="N2211" s="108"/>
      <c r="O2211" s="189"/>
      <c r="Q2211" s="185"/>
    </row>
    <row r="2212" spans="1:17" x14ac:dyDescent="0.25">
      <c r="A2212" s="105"/>
      <c r="C2212" s="108"/>
      <c r="D2212" s="108"/>
      <c r="E2212" s="108"/>
      <c r="F2212" s="108"/>
      <c r="G2212" s="187"/>
      <c r="H2212" s="108"/>
      <c r="I2212" s="108"/>
      <c r="J2212" s="108"/>
      <c r="K2212" s="108"/>
      <c r="L2212" s="108"/>
      <c r="M2212" s="108"/>
      <c r="N2212" s="108"/>
      <c r="O2212" s="189"/>
      <c r="Q2212" s="185"/>
    </row>
    <row r="2213" spans="1:17" x14ac:dyDescent="0.25">
      <c r="A2213" s="105"/>
      <c r="C2213" s="108"/>
      <c r="D2213" s="108"/>
      <c r="E2213" s="108"/>
      <c r="F2213" s="108"/>
      <c r="G2213" s="187"/>
      <c r="H2213" s="108"/>
      <c r="I2213" s="108"/>
      <c r="J2213" s="108"/>
      <c r="K2213" s="108"/>
      <c r="L2213" s="108"/>
      <c r="M2213" s="108"/>
      <c r="N2213" s="108"/>
      <c r="O2213" s="189"/>
      <c r="Q2213" s="185"/>
    </row>
    <row r="2214" spans="1:17" x14ac:dyDescent="0.25">
      <c r="A2214" s="105"/>
      <c r="C2214" s="108"/>
      <c r="D2214" s="108"/>
      <c r="E2214" s="108"/>
      <c r="F2214" s="108"/>
      <c r="G2214" s="187"/>
      <c r="H2214" s="108"/>
      <c r="I2214" s="108"/>
      <c r="J2214" s="108"/>
      <c r="K2214" s="108"/>
      <c r="L2214" s="108"/>
      <c r="M2214" s="108"/>
      <c r="N2214" s="108"/>
      <c r="O2214" s="189"/>
      <c r="Q2214" s="185"/>
    </row>
    <row r="2215" spans="1:17" x14ac:dyDescent="0.25">
      <c r="A2215" s="105"/>
      <c r="C2215" s="108"/>
      <c r="D2215" s="108"/>
      <c r="E2215" s="108"/>
      <c r="F2215" s="108"/>
      <c r="G2215" s="187"/>
      <c r="H2215" s="108"/>
      <c r="I2215" s="108"/>
      <c r="J2215" s="108"/>
      <c r="K2215" s="108"/>
      <c r="L2215" s="108"/>
      <c r="M2215" s="108"/>
      <c r="N2215" s="108"/>
      <c r="O2215" s="189"/>
      <c r="Q2215" s="185"/>
    </row>
    <row r="2216" spans="1:17" x14ac:dyDescent="0.25">
      <c r="A2216" s="105"/>
      <c r="C2216" s="108"/>
      <c r="D2216" s="108"/>
      <c r="E2216" s="108"/>
      <c r="F2216" s="108"/>
      <c r="G2216" s="187"/>
      <c r="H2216" s="108"/>
      <c r="I2216" s="108"/>
      <c r="J2216" s="108"/>
      <c r="K2216" s="108"/>
      <c r="L2216" s="108"/>
      <c r="M2216" s="108"/>
      <c r="N2216" s="108"/>
      <c r="O2216" s="189"/>
      <c r="Q2216" s="185"/>
    </row>
    <row r="2217" spans="1:17" x14ac:dyDescent="0.25">
      <c r="A2217" s="105"/>
      <c r="C2217" s="108"/>
      <c r="D2217" s="108"/>
      <c r="E2217" s="108"/>
      <c r="F2217" s="108"/>
      <c r="G2217" s="187"/>
      <c r="H2217" s="108"/>
      <c r="I2217" s="108"/>
      <c r="J2217" s="108"/>
      <c r="K2217" s="108"/>
      <c r="L2217" s="108"/>
      <c r="M2217" s="108"/>
      <c r="N2217" s="108"/>
      <c r="O2217" s="189"/>
      <c r="Q2217" s="185"/>
    </row>
    <row r="2218" spans="1:17" x14ac:dyDescent="0.25">
      <c r="A2218" s="105"/>
      <c r="C2218" s="108"/>
      <c r="D2218" s="108"/>
      <c r="E2218" s="108"/>
      <c r="F2218" s="108"/>
      <c r="G2218" s="187"/>
      <c r="H2218" s="108"/>
      <c r="I2218" s="108"/>
      <c r="J2218" s="108"/>
      <c r="K2218" s="108"/>
      <c r="L2218" s="108"/>
      <c r="M2218" s="108"/>
      <c r="N2218" s="108"/>
      <c r="O2218" s="189"/>
      <c r="Q2218" s="185"/>
    </row>
    <row r="2219" spans="1:17" x14ac:dyDescent="0.25">
      <c r="A2219" s="105"/>
      <c r="C2219" s="108"/>
      <c r="D2219" s="108"/>
      <c r="E2219" s="108"/>
      <c r="F2219" s="108"/>
      <c r="G2219" s="187"/>
      <c r="H2219" s="108"/>
      <c r="I2219" s="108"/>
      <c r="J2219" s="108"/>
      <c r="K2219" s="108"/>
      <c r="L2219" s="108"/>
      <c r="M2219" s="108"/>
      <c r="N2219" s="108"/>
      <c r="O2219" s="189"/>
      <c r="Q2219" s="185"/>
    </row>
    <row r="2220" spans="1:17" x14ac:dyDescent="0.25">
      <c r="A2220" s="105"/>
      <c r="C2220" s="108"/>
      <c r="D2220" s="108"/>
      <c r="E2220" s="108"/>
      <c r="F2220" s="108"/>
      <c r="G2220" s="187"/>
      <c r="H2220" s="108"/>
      <c r="I2220" s="108"/>
      <c r="J2220" s="108"/>
      <c r="K2220" s="108"/>
      <c r="L2220" s="108"/>
      <c r="M2220" s="108"/>
      <c r="N2220" s="108"/>
      <c r="O2220" s="189"/>
      <c r="Q2220" s="185"/>
    </row>
    <row r="2221" spans="1:17" x14ac:dyDescent="0.25">
      <c r="A2221" s="105"/>
      <c r="C2221" s="108"/>
      <c r="D2221" s="108"/>
      <c r="E2221" s="108"/>
      <c r="F2221" s="108"/>
      <c r="G2221" s="187"/>
      <c r="H2221" s="108"/>
      <c r="I2221" s="108"/>
      <c r="J2221" s="108"/>
      <c r="K2221" s="108"/>
      <c r="L2221" s="108"/>
      <c r="M2221" s="108"/>
      <c r="N2221" s="108"/>
      <c r="O2221" s="189"/>
      <c r="Q2221" s="185"/>
    </row>
    <row r="2222" spans="1:17" x14ac:dyDescent="0.25">
      <c r="A2222" s="105"/>
      <c r="C2222" s="108"/>
      <c r="D2222" s="108"/>
      <c r="E2222" s="108"/>
      <c r="F2222" s="108"/>
      <c r="G2222" s="187"/>
      <c r="H2222" s="108"/>
      <c r="I2222" s="108"/>
      <c r="J2222" s="108"/>
      <c r="K2222" s="108"/>
      <c r="L2222" s="108"/>
      <c r="M2222" s="108"/>
      <c r="N2222" s="108"/>
      <c r="O2222" s="189"/>
      <c r="Q2222" s="185"/>
    </row>
    <row r="2223" spans="1:17" x14ac:dyDescent="0.25">
      <c r="A2223" s="105"/>
      <c r="C2223" s="108"/>
      <c r="D2223" s="108"/>
      <c r="E2223" s="108"/>
      <c r="F2223" s="108"/>
      <c r="G2223" s="187"/>
      <c r="H2223" s="108"/>
      <c r="I2223" s="108"/>
      <c r="J2223" s="108"/>
      <c r="K2223" s="108"/>
      <c r="L2223" s="108"/>
      <c r="M2223" s="108"/>
      <c r="N2223" s="108"/>
      <c r="O2223" s="189"/>
      <c r="Q2223" s="185"/>
    </row>
    <row r="2224" spans="1:17" x14ac:dyDescent="0.25">
      <c r="A2224" s="105"/>
      <c r="C2224" s="108"/>
      <c r="D2224" s="108"/>
      <c r="E2224" s="108"/>
      <c r="F2224" s="108"/>
      <c r="G2224" s="187"/>
      <c r="H2224" s="108"/>
      <c r="I2224" s="108"/>
      <c r="J2224" s="108"/>
      <c r="K2224" s="108"/>
      <c r="L2224" s="108"/>
      <c r="M2224" s="108"/>
      <c r="N2224" s="108"/>
      <c r="O2224" s="189"/>
      <c r="Q2224" s="185"/>
    </row>
    <row r="2225" spans="1:17" x14ac:dyDescent="0.25">
      <c r="A2225" s="105"/>
      <c r="C2225" s="108"/>
      <c r="D2225" s="108"/>
      <c r="E2225" s="108"/>
      <c r="F2225" s="108"/>
      <c r="G2225" s="187"/>
      <c r="H2225" s="108"/>
      <c r="I2225" s="108"/>
      <c r="J2225" s="108"/>
      <c r="K2225" s="108"/>
      <c r="L2225" s="108"/>
      <c r="M2225" s="108"/>
      <c r="N2225" s="108"/>
      <c r="O2225" s="189"/>
      <c r="Q2225" s="185"/>
    </row>
    <row r="2226" spans="1:17" x14ac:dyDescent="0.25">
      <c r="A2226" s="105"/>
      <c r="C2226" s="108"/>
      <c r="D2226" s="108"/>
      <c r="E2226" s="108"/>
      <c r="F2226" s="108"/>
      <c r="G2226" s="187"/>
      <c r="H2226" s="108"/>
      <c r="I2226" s="108"/>
      <c r="J2226" s="108"/>
      <c r="K2226" s="108"/>
      <c r="L2226" s="108"/>
      <c r="M2226" s="108"/>
      <c r="N2226" s="108"/>
      <c r="O2226" s="189"/>
      <c r="Q2226" s="185"/>
    </row>
    <row r="2227" spans="1:17" x14ac:dyDescent="0.25">
      <c r="A2227" s="105"/>
      <c r="C2227" s="108"/>
      <c r="D2227" s="108"/>
      <c r="E2227" s="108"/>
      <c r="F2227" s="108"/>
      <c r="G2227" s="187"/>
      <c r="H2227" s="108"/>
      <c r="I2227" s="108"/>
      <c r="J2227" s="108"/>
      <c r="K2227" s="108"/>
      <c r="L2227" s="108"/>
      <c r="M2227" s="108"/>
      <c r="N2227" s="108"/>
      <c r="O2227" s="189"/>
      <c r="Q2227" s="185"/>
    </row>
    <row r="2228" spans="1:17" x14ac:dyDescent="0.25">
      <c r="A2228" s="105"/>
      <c r="C2228" s="108"/>
      <c r="D2228" s="108"/>
      <c r="E2228" s="108"/>
      <c r="F2228" s="108"/>
      <c r="G2228" s="187"/>
      <c r="H2228" s="108"/>
      <c r="I2228" s="108"/>
      <c r="J2228" s="108"/>
      <c r="K2228" s="108"/>
      <c r="L2228" s="108"/>
      <c r="M2228" s="108"/>
      <c r="N2228" s="108"/>
      <c r="O2228" s="189"/>
      <c r="Q2228" s="185"/>
    </row>
    <row r="2229" spans="1:17" x14ac:dyDescent="0.25">
      <c r="A2229" s="105"/>
      <c r="C2229" s="108"/>
      <c r="D2229" s="108"/>
      <c r="E2229" s="108"/>
      <c r="F2229" s="108"/>
      <c r="G2229" s="187"/>
      <c r="H2229" s="108"/>
      <c r="I2229" s="108"/>
      <c r="J2229" s="108"/>
      <c r="K2229" s="108"/>
      <c r="L2229" s="108"/>
      <c r="M2229" s="108"/>
      <c r="N2229" s="108"/>
      <c r="O2229" s="189"/>
      <c r="Q2229" s="185"/>
    </row>
    <row r="2230" spans="1:17" x14ac:dyDescent="0.25">
      <c r="A2230" s="105"/>
      <c r="C2230" s="108"/>
      <c r="D2230" s="108"/>
      <c r="E2230" s="108"/>
      <c r="F2230" s="108"/>
      <c r="G2230" s="187"/>
      <c r="H2230" s="108"/>
      <c r="I2230" s="108"/>
      <c r="J2230" s="108"/>
      <c r="K2230" s="108"/>
      <c r="L2230" s="108"/>
      <c r="M2230" s="108"/>
      <c r="N2230" s="108"/>
      <c r="O2230" s="189"/>
      <c r="Q2230" s="185"/>
    </row>
    <row r="2231" spans="1:17" x14ac:dyDescent="0.25">
      <c r="A2231" s="105"/>
      <c r="C2231" s="108"/>
      <c r="D2231" s="108"/>
      <c r="E2231" s="108"/>
      <c r="F2231" s="108"/>
      <c r="G2231" s="187"/>
      <c r="H2231" s="108"/>
      <c r="I2231" s="108"/>
      <c r="J2231" s="108"/>
      <c r="K2231" s="108"/>
      <c r="L2231" s="108"/>
      <c r="M2231" s="108"/>
      <c r="N2231" s="108"/>
      <c r="O2231" s="189"/>
      <c r="Q2231" s="185"/>
    </row>
    <row r="2232" spans="1:17" x14ac:dyDescent="0.25">
      <c r="A2232" s="105"/>
      <c r="C2232" s="108"/>
      <c r="D2232" s="108"/>
      <c r="E2232" s="108"/>
      <c r="F2232" s="108"/>
      <c r="G2232" s="187"/>
      <c r="H2232" s="108"/>
      <c r="I2232" s="108"/>
      <c r="J2232" s="108"/>
      <c r="K2232" s="108"/>
      <c r="L2232" s="108"/>
      <c r="M2232" s="108"/>
      <c r="N2232" s="108"/>
      <c r="O2232" s="189"/>
      <c r="Q2232" s="185"/>
    </row>
    <row r="2233" spans="1:17" x14ac:dyDescent="0.25">
      <c r="A2233" s="105"/>
      <c r="C2233" s="108"/>
      <c r="D2233" s="108"/>
      <c r="E2233" s="108"/>
      <c r="F2233" s="108"/>
      <c r="G2233" s="187"/>
      <c r="H2233" s="108"/>
      <c r="I2233" s="108"/>
      <c r="J2233" s="108"/>
      <c r="K2233" s="108"/>
      <c r="L2233" s="108"/>
      <c r="M2233" s="108"/>
      <c r="N2233" s="108"/>
      <c r="O2233" s="189"/>
      <c r="Q2233" s="185"/>
    </row>
    <row r="2234" spans="1:17" x14ac:dyDescent="0.25">
      <c r="A2234" s="105"/>
      <c r="C2234" s="108"/>
      <c r="D2234" s="108"/>
      <c r="E2234" s="108"/>
      <c r="F2234" s="108"/>
      <c r="G2234" s="187"/>
      <c r="H2234" s="108"/>
      <c r="I2234" s="108"/>
      <c r="J2234" s="108"/>
      <c r="K2234" s="108"/>
      <c r="L2234" s="108"/>
      <c r="M2234" s="108"/>
      <c r="N2234" s="108"/>
      <c r="O2234" s="189"/>
      <c r="Q2234" s="185"/>
    </row>
    <row r="2235" spans="1:17" x14ac:dyDescent="0.25">
      <c r="A2235" s="105"/>
      <c r="C2235" s="108"/>
      <c r="D2235" s="108"/>
      <c r="E2235" s="108"/>
      <c r="F2235" s="108"/>
      <c r="G2235" s="187"/>
      <c r="H2235" s="108"/>
      <c r="I2235" s="108"/>
      <c r="J2235" s="108"/>
      <c r="K2235" s="108"/>
      <c r="L2235" s="108"/>
      <c r="M2235" s="108"/>
      <c r="N2235" s="108"/>
      <c r="O2235" s="189"/>
      <c r="Q2235" s="185"/>
    </row>
    <row r="2236" spans="1:17" x14ac:dyDescent="0.25">
      <c r="A2236" s="105"/>
      <c r="C2236" s="108"/>
      <c r="D2236" s="108"/>
      <c r="E2236" s="108"/>
      <c r="F2236" s="108"/>
      <c r="G2236" s="187"/>
      <c r="H2236" s="108"/>
      <c r="I2236" s="108"/>
      <c r="J2236" s="108"/>
      <c r="K2236" s="108"/>
      <c r="L2236" s="108"/>
      <c r="M2236" s="108"/>
      <c r="N2236" s="108"/>
      <c r="O2236" s="189"/>
      <c r="Q2236" s="185"/>
    </row>
    <row r="2237" spans="1:17" x14ac:dyDescent="0.25">
      <c r="A2237" s="105"/>
      <c r="C2237" s="108"/>
      <c r="D2237" s="108"/>
      <c r="E2237" s="108"/>
      <c r="F2237" s="108"/>
      <c r="G2237" s="187"/>
      <c r="H2237" s="108"/>
      <c r="I2237" s="108"/>
      <c r="J2237" s="108"/>
      <c r="K2237" s="108"/>
      <c r="L2237" s="108"/>
      <c r="M2237" s="108"/>
      <c r="N2237" s="108"/>
      <c r="O2237" s="189"/>
      <c r="Q2237" s="185"/>
    </row>
    <row r="2238" spans="1:17" x14ac:dyDescent="0.25">
      <c r="A2238" s="105"/>
      <c r="C2238" s="108"/>
      <c r="D2238" s="108"/>
      <c r="E2238" s="108"/>
      <c r="F2238" s="108"/>
      <c r="G2238" s="187"/>
      <c r="H2238" s="108"/>
      <c r="I2238" s="108"/>
      <c r="J2238" s="108"/>
      <c r="K2238" s="108"/>
      <c r="L2238" s="108"/>
      <c r="M2238" s="108"/>
      <c r="N2238" s="108"/>
      <c r="O2238" s="189"/>
      <c r="Q2238" s="185"/>
    </row>
    <row r="2239" spans="1:17" x14ac:dyDescent="0.25">
      <c r="A2239" s="105"/>
      <c r="C2239" s="108"/>
      <c r="D2239" s="108"/>
      <c r="E2239" s="108"/>
      <c r="F2239" s="108"/>
      <c r="G2239" s="187"/>
      <c r="H2239" s="108"/>
      <c r="I2239" s="108"/>
      <c r="J2239" s="108"/>
      <c r="K2239" s="108"/>
      <c r="L2239" s="108"/>
      <c r="M2239" s="108"/>
      <c r="N2239" s="108"/>
      <c r="O2239" s="189"/>
      <c r="Q2239" s="185"/>
    </row>
    <row r="2240" spans="1:17" x14ac:dyDescent="0.25">
      <c r="A2240" s="105"/>
      <c r="C2240" s="108"/>
      <c r="D2240" s="108"/>
      <c r="E2240" s="108"/>
      <c r="F2240" s="108"/>
      <c r="G2240" s="187"/>
      <c r="H2240" s="108"/>
      <c r="I2240" s="108"/>
      <c r="J2240" s="108"/>
      <c r="K2240" s="108"/>
      <c r="L2240" s="108"/>
      <c r="M2240" s="108"/>
      <c r="N2240" s="108"/>
      <c r="O2240" s="189"/>
      <c r="Q2240" s="185"/>
    </row>
    <row r="2241" spans="1:17" x14ac:dyDescent="0.25">
      <c r="A2241" s="105"/>
      <c r="C2241" s="108"/>
      <c r="D2241" s="108"/>
      <c r="E2241" s="108"/>
      <c r="F2241" s="108"/>
      <c r="G2241" s="187"/>
      <c r="H2241" s="108"/>
      <c r="I2241" s="108"/>
      <c r="J2241" s="108"/>
      <c r="K2241" s="108"/>
      <c r="L2241" s="108"/>
      <c r="M2241" s="108"/>
      <c r="N2241" s="108"/>
      <c r="O2241" s="189"/>
      <c r="Q2241" s="185"/>
    </row>
    <row r="2242" spans="1:17" x14ac:dyDescent="0.25">
      <c r="A2242" s="105"/>
      <c r="C2242" s="108"/>
      <c r="D2242" s="108"/>
      <c r="E2242" s="108"/>
      <c r="F2242" s="108"/>
      <c r="G2242" s="187"/>
      <c r="H2242" s="108"/>
      <c r="I2242" s="108"/>
      <c r="J2242" s="108"/>
      <c r="K2242" s="108"/>
      <c r="L2242" s="108"/>
      <c r="M2242" s="108"/>
      <c r="N2242" s="108"/>
      <c r="O2242" s="189"/>
      <c r="Q2242" s="185"/>
    </row>
    <row r="2243" spans="1:17" x14ac:dyDescent="0.25">
      <c r="A2243" s="105"/>
      <c r="C2243" s="108"/>
      <c r="D2243" s="108"/>
      <c r="E2243" s="108"/>
      <c r="F2243" s="108"/>
      <c r="G2243" s="187"/>
      <c r="H2243" s="108"/>
      <c r="I2243" s="108"/>
      <c r="J2243" s="108"/>
      <c r="K2243" s="108"/>
      <c r="L2243" s="108"/>
      <c r="M2243" s="108"/>
      <c r="N2243" s="108"/>
      <c r="O2243" s="189"/>
      <c r="Q2243" s="185"/>
    </row>
    <row r="2244" spans="1:17" x14ac:dyDescent="0.25">
      <c r="A2244" s="105"/>
      <c r="C2244" s="108"/>
      <c r="D2244" s="108"/>
      <c r="E2244" s="108"/>
      <c r="F2244" s="108"/>
      <c r="G2244" s="187"/>
      <c r="H2244" s="108"/>
      <c r="I2244" s="108"/>
      <c r="J2244" s="108"/>
      <c r="K2244" s="108"/>
      <c r="L2244" s="108"/>
      <c r="M2244" s="108"/>
      <c r="N2244" s="108"/>
      <c r="O2244" s="189"/>
      <c r="Q2244" s="185"/>
    </row>
    <row r="2245" spans="1:17" x14ac:dyDescent="0.25">
      <c r="A2245" s="105"/>
      <c r="C2245" s="108"/>
      <c r="D2245" s="108"/>
      <c r="E2245" s="108"/>
      <c r="F2245" s="108"/>
      <c r="G2245" s="187"/>
      <c r="H2245" s="108"/>
      <c r="I2245" s="108"/>
      <c r="J2245" s="108"/>
      <c r="K2245" s="108"/>
      <c r="L2245" s="108"/>
      <c r="M2245" s="108"/>
      <c r="N2245" s="108"/>
      <c r="O2245" s="189"/>
      <c r="Q2245" s="185"/>
    </row>
    <row r="2246" spans="1:17" x14ac:dyDescent="0.25">
      <c r="A2246" s="105"/>
      <c r="C2246" s="108"/>
      <c r="D2246" s="108"/>
      <c r="E2246" s="108"/>
      <c r="F2246" s="108"/>
      <c r="G2246" s="187"/>
      <c r="H2246" s="108"/>
      <c r="I2246" s="108"/>
      <c r="J2246" s="108"/>
      <c r="K2246" s="108"/>
      <c r="L2246" s="108"/>
      <c r="M2246" s="108"/>
      <c r="N2246" s="108"/>
      <c r="O2246" s="189"/>
      <c r="Q2246" s="185"/>
    </row>
    <row r="2247" spans="1:17" x14ac:dyDescent="0.25">
      <c r="A2247" s="105"/>
      <c r="C2247" s="108"/>
      <c r="D2247" s="108"/>
      <c r="E2247" s="108"/>
      <c r="F2247" s="108"/>
      <c r="G2247" s="187"/>
      <c r="H2247" s="108"/>
      <c r="I2247" s="108"/>
      <c r="J2247" s="108"/>
      <c r="K2247" s="108"/>
      <c r="L2247" s="108"/>
      <c r="M2247" s="108"/>
      <c r="N2247" s="108"/>
      <c r="O2247" s="189"/>
      <c r="Q2247" s="185"/>
    </row>
    <row r="2248" spans="1:17" x14ac:dyDescent="0.25">
      <c r="A2248" s="105"/>
      <c r="C2248" s="108"/>
      <c r="D2248" s="108"/>
      <c r="E2248" s="108"/>
      <c r="F2248" s="108"/>
      <c r="G2248" s="187"/>
      <c r="H2248" s="108"/>
      <c r="I2248" s="108"/>
      <c r="J2248" s="108"/>
      <c r="K2248" s="108"/>
      <c r="L2248" s="108"/>
      <c r="M2248" s="108"/>
      <c r="N2248" s="108"/>
      <c r="O2248" s="189"/>
      <c r="Q2248" s="185"/>
    </row>
    <row r="2249" spans="1:17" x14ac:dyDescent="0.25">
      <c r="A2249" s="105"/>
      <c r="C2249" s="108"/>
      <c r="D2249" s="108"/>
      <c r="E2249" s="108"/>
      <c r="F2249" s="108"/>
      <c r="G2249" s="187"/>
      <c r="H2249" s="108"/>
      <c r="I2249" s="108"/>
      <c r="J2249" s="108"/>
      <c r="K2249" s="108"/>
      <c r="L2249" s="108"/>
      <c r="M2249" s="108"/>
      <c r="N2249" s="108"/>
      <c r="O2249" s="189"/>
      <c r="Q2249" s="185"/>
    </row>
    <row r="2250" spans="1:17" x14ac:dyDescent="0.25">
      <c r="A2250" s="105"/>
      <c r="C2250" s="108"/>
      <c r="D2250" s="108"/>
      <c r="E2250" s="108"/>
      <c r="F2250" s="108"/>
      <c r="G2250" s="187"/>
      <c r="H2250" s="108"/>
      <c r="I2250" s="108"/>
      <c r="J2250" s="108"/>
      <c r="K2250" s="108"/>
      <c r="L2250" s="108"/>
      <c r="M2250" s="108"/>
      <c r="N2250" s="108"/>
      <c r="O2250" s="189"/>
      <c r="Q2250" s="185"/>
    </row>
    <row r="2251" spans="1:17" x14ac:dyDescent="0.25">
      <c r="A2251" s="105"/>
      <c r="C2251" s="108"/>
      <c r="D2251" s="108"/>
      <c r="E2251" s="108"/>
      <c r="F2251" s="108"/>
      <c r="G2251" s="187"/>
      <c r="H2251" s="108"/>
      <c r="I2251" s="108"/>
      <c r="J2251" s="108"/>
      <c r="K2251" s="108"/>
      <c r="L2251" s="108"/>
      <c r="M2251" s="108"/>
      <c r="N2251" s="108"/>
      <c r="O2251" s="189"/>
      <c r="Q2251" s="185"/>
    </row>
    <row r="2252" spans="1:17" x14ac:dyDescent="0.25">
      <c r="A2252" s="105"/>
      <c r="C2252" s="108"/>
      <c r="D2252" s="108"/>
      <c r="E2252" s="108"/>
      <c r="F2252" s="108"/>
      <c r="G2252" s="187"/>
      <c r="H2252" s="108"/>
      <c r="I2252" s="108"/>
      <c r="J2252" s="108"/>
      <c r="K2252" s="108"/>
      <c r="L2252" s="108"/>
      <c r="M2252" s="108"/>
      <c r="N2252" s="108"/>
      <c r="O2252" s="189"/>
      <c r="Q2252" s="185"/>
    </row>
    <row r="2253" spans="1:17" x14ac:dyDescent="0.25">
      <c r="A2253" s="105"/>
      <c r="C2253" s="108"/>
      <c r="D2253" s="108"/>
      <c r="E2253" s="108"/>
      <c r="F2253" s="108"/>
      <c r="G2253" s="187"/>
      <c r="H2253" s="108"/>
      <c r="I2253" s="108"/>
      <c r="J2253" s="108"/>
      <c r="K2253" s="108"/>
      <c r="L2253" s="108"/>
      <c r="M2253" s="108"/>
      <c r="N2253" s="108"/>
      <c r="O2253" s="189"/>
      <c r="Q2253" s="185"/>
    </row>
    <row r="2254" spans="1:17" x14ac:dyDescent="0.25">
      <c r="A2254" s="105"/>
      <c r="C2254" s="108"/>
      <c r="D2254" s="108"/>
      <c r="E2254" s="108"/>
      <c r="F2254" s="108"/>
      <c r="G2254" s="187"/>
      <c r="H2254" s="108"/>
      <c r="I2254" s="108"/>
      <c r="J2254" s="108"/>
      <c r="K2254" s="108"/>
      <c r="L2254" s="108"/>
      <c r="M2254" s="108"/>
      <c r="N2254" s="108"/>
      <c r="O2254" s="189"/>
      <c r="Q2254" s="185"/>
    </row>
    <row r="2255" spans="1:17" x14ac:dyDescent="0.25">
      <c r="A2255" s="105"/>
      <c r="C2255" s="108"/>
      <c r="D2255" s="108"/>
      <c r="E2255" s="108"/>
      <c r="F2255" s="108"/>
      <c r="G2255" s="187"/>
      <c r="H2255" s="108"/>
      <c r="I2255" s="108"/>
      <c r="J2255" s="108"/>
      <c r="K2255" s="108"/>
      <c r="L2255" s="108"/>
      <c r="M2255" s="108"/>
      <c r="N2255" s="108"/>
      <c r="O2255" s="189"/>
      <c r="Q2255" s="185"/>
    </row>
    <row r="2256" spans="1:17" x14ac:dyDescent="0.25">
      <c r="A2256" s="105"/>
      <c r="C2256" s="108"/>
      <c r="D2256" s="108"/>
      <c r="E2256" s="108"/>
      <c r="F2256" s="108"/>
      <c r="G2256" s="187"/>
      <c r="H2256" s="108"/>
      <c r="I2256" s="108"/>
      <c r="J2256" s="108"/>
      <c r="K2256" s="108"/>
      <c r="L2256" s="108"/>
      <c r="M2256" s="108"/>
      <c r="N2256" s="108"/>
      <c r="O2256" s="189"/>
      <c r="Q2256" s="185"/>
    </row>
    <row r="2257" spans="1:17" x14ac:dyDescent="0.25">
      <c r="A2257" s="105"/>
      <c r="C2257" s="108"/>
      <c r="D2257" s="108"/>
      <c r="E2257" s="108"/>
      <c r="F2257" s="108"/>
      <c r="G2257" s="187"/>
      <c r="H2257" s="108"/>
      <c r="I2257" s="108"/>
      <c r="J2257" s="108"/>
      <c r="K2257" s="108"/>
      <c r="L2257" s="108"/>
      <c r="M2257" s="108"/>
      <c r="N2257" s="108"/>
      <c r="O2257" s="189"/>
      <c r="Q2257" s="185"/>
    </row>
    <row r="2258" spans="1:17" x14ac:dyDescent="0.25">
      <c r="A2258" s="105"/>
      <c r="C2258" s="108"/>
      <c r="D2258" s="108"/>
      <c r="E2258" s="108"/>
      <c r="F2258" s="108"/>
      <c r="G2258" s="187"/>
      <c r="H2258" s="108"/>
      <c r="I2258" s="108"/>
      <c r="J2258" s="108"/>
      <c r="K2258" s="108"/>
      <c r="L2258" s="108"/>
      <c r="M2258" s="108"/>
      <c r="N2258" s="108"/>
      <c r="O2258" s="189"/>
      <c r="Q2258" s="185"/>
    </row>
    <row r="2259" spans="1:17" x14ac:dyDescent="0.25">
      <c r="A2259" s="105"/>
      <c r="C2259" s="108"/>
      <c r="D2259" s="108"/>
      <c r="E2259" s="108"/>
      <c r="F2259" s="108"/>
      <c r="G2259" s="187"/>
      <c r="H2259" s="108"/>
      <c r="I2259" s="108"/>
      <c r="J2259" s="108"/>
      <c r="K2259" s="108"/>
      <c r="L2259" s="108"/>
      <c r="M2259" s="108"/>
      <c r="N2259" s="108"/>
      <c r="O2259" s="189"/>
      <c r="Q2259" s="185"/>
    </row>
    <row r="2260" spans="1:17" x14ac:dyDescent="0.25">
      <c r="A2260" s="105"/>
      <c r="C2260" s="108"/>
      <c r="D2260" s="108"/>
      <c r="E2260" s="108"/>
      <c r="F2260" s="108"/>
      <c r="G2260" s="187"/>
      <c r="H2260" s="108"/>
      <c r="I2260" s="108"/>
      <c r="J2260" s="108"/>
      <c r="K2260" s="108"/>
      <c r="L2260" s="108"/>
      <c r="M2260" s="108"/>
      <c r="N2260" s="108"/>
      <c r="O2260" s="189"/>
      <c r="Q2260" s="185"/>
    </row>
    <row r="2261" spans="1:17" x14ac:dyDescent="0.25">
      <c r="A2261" s="105"/>
      <c r="C2261" s="108"/>
      <c r="D2261" s="108"/>
      <c r="E2261" s="108"/>
      <c r="F2261" s="108"/>
      <c r="G2261" s="187"/>
      <c r="H2261" s="108"/>
      <c r="I2261" s="108"/>
      <c r="J2261" s="108"/>
      <c r="K2261" s="108"/>
      <c r="L2261" s="108"/>
      <c r="M2261" s="108"/>
      <c r="N2261" s="108"/>
      <c r="O2261" s="189"/>
      <c r="Q2261" s="185"/>
    </row>
    <row r="2262" spans="1:17" x14ac:dyDescent="0.25">
      <c r="A2262" s="105"/>
      <c r="C2262" s="108"/>
      <c r="D2262" s="108"/>
      <c r="E2262" s="108"/>
      <c r="F2262" s="108"/>
      <c r="G2262" s="187"/>
      <c r="H2262" s="108"/>
      <c r="I2262" s="108"/>
      <c r="J2262" s="108"/>
      <c r="K2262" s="108"/>
      <c r="L2262" s="108"/>
      <c r="M2262" s="108"/>
      <c r="N2262" s="108"/>
      <c r="O2262" s="189"/>
      <c r="Q2262" s="185"/>
    </row>
    <row r="2263" spans="1:17" x14ac:dyDescent="0.25">
      <c r="A2263" s="105"/>
      <c r="C2263" s="108"/>
      <c r="D2263" s="108"/>
      <c r="E2263" s="108"/>
      <c r="F2263" s="108"/>
      <c r="G2263" s="187"/>
      <c r="H2263" s="108"/>
      <c r="I2263" s="108"/>
      <c r="J2263" s="108"/>
      <c r="K2263" s="108"/>
      <c r="L2263" s="108"/>
      <c r="M2263" s="108"/>
      <c r="N2263" s="108"/>
      <c r="O2263" s="189"/>
      <c r="Q2263" s="185"/>
    </row>
    <row r="2264" spans="1:17" x14ac:dyDescent="0.25">
      <c r="A2264" s="105"/>
      <c r="C2264" s="108"/>
      <c r="D2264" s="108"/>
      <c r="E2264" s="108"/>
      <c r="F2264" s="108"/>
      <c r="G2264" s="187"/>
      <c r="H2264" s="108"/>
      <c r="I2264" s="108"/>
      <c r="J2264" s="108"/>
      <c r="K2264" s="108"/>
      <c r="L2264" s="108"/>
      <c r="M2264" s="108"/>
      <c r="N2264" s="108"/>
      <c r="O2264" s="189"/>
      <c r="Q2264" s="185"/>
    </row>
    <row r="2265" spans="1:17" x14ac:dyDescent="0.25">
      <c r="A2265" s="105"/>
      <c r="C2265" s="108"/>
      <c r="D2265" s="108"/>
      <c r="E2265" s="108"/>
      <c r="F2265" s="108"/>
      <c r="G2265" s="187"/>
      <c r="H2265" s="108"/>
      <c r="I2265" s="108"/>
      <c r="J2265" s="108"/>
      <c r="K2265" s="108"/>
      <c r="L2265" s="108"/>
      <c r="M2265" s="108"/>
      <c r="N2265" s="108"/>
      <c r="O2265" s="189"/>
      <c r="Q2265" s="185"/>
    </row>
    <row r="2266" spans="1:17" x14ac:dyDescent="0.25">
      <c r="A2266" s="105"/>
      <c r="C2266" s="108"/>
      <c r="D2266" s="108"/>
      <c r="E2266" s="108"/>
      <c r="F2266" s="108"/>
      <c r="G2266" s="187"/>
      <c r="H2266" s="108"/>
      <c r="I2266" s="108"/>
      <c r="J2266" s="108"/>
      <c r="K2266" s="108"/>
      <c r="L2266" s="108"/>
      <c r="M2266" s="108"/>
      <c r="N2266" s="108"/>
      <c r="O2266" s="189"/>
      <c r="Q2266" s="185"/>
    </row>
    <row r="2267" spans="1:17" x14ac:dyDescent="0.25">
      <c r="A2267" s="105"/>
      <c r="C2267" s="108"/>
      <c r="D2267" s="108"/>
      <c r="E2267" s="108"/>
      <c r="F2267" s="108"/>
      <c r="G2267" s="187"/>
      <c r="H2267" s="108"/>
      <c r="I2267" s="108"/>
      <c r="J2267" s="108"/>
      <c r="K2267" s="108"/>
      <c r="L2267" s="108"/>
      <c r="M2267" s="108"/>
      <c r="N2267" s="108"/>
      <c r="O2267" s="189"/>
      <c r="Q2267" s="185"/>
    </row>
    <row r="2268" spans="1:17" x14ac:dyDescent="0.25">
      <c r="A2268" s="105"/>
      <c r="C2268" s="108"/>
      <c r="D2268" s="108"/>
      <c r="E2268" s="108"/>
      <c r="F2268" s="108"/>
      <c r="G2268" s="187"/>
      <c r="H2268" s="108"/>
      <c r="I2268" s="108"/>
      <c r="J2268" s="108"/>
      <c r="K2268" s="108"/>
      <c r="L2268" s="108"/>
      <c r="M2268" s="108"/>
      <c r="N2268" s="108"/>
      <c r="O2268" s="189"/>
      <c r="Q2268" s="185"/>
    </row>
    <row r="2269" spans="1:17" x14ac:dyDescent="0.25">
      <c r="A2269" s="105"/>
      <c r="C2269" s="108"/>
      <c r="D2269" s="108"/>
      <c r="E2269" s="108"/>
      <c r="F2269" s="108"/>
      <c r="G2269" s="187"/>
      <c r="H2269" s="108"/>
      <c r="I2269" s="108"/>
      <c r="J2269" s="108"/>
      <c r="K2269" s="108"/>
      <c r="L2269" s="108"/>
      <c r="M2269" s="108"/>
      <c r="N2269" s="108"/>
      <c r="O2269" s="189"/>
      <c r="Q2269" s="185"/>
    </row>
    <row r="2270" spans="1:17" x14ac:dyDescent="0.25">
      <c r="A2270" s="105"/>
      <c r="C2270" s="108"/>
      <c r="D2270" s="108"/>
      <c r="E2270" s="108"/>
      <c r="F2270" s="108"/>
      <c r="G2270" s="187"/>
      <c r="H2270" s="108"/>
      <c r="I2270" s="108"/>
      <c r="J2270" s="108"/>
      <c r="K2270" s="108"/>
      <c r="L2270" s="108"/>
      <c r="M2270" s="108"/>
      <c r="N2270" s="108"/>
      <c r="O2270" s="189"/>
      <c r="Q2270" s="185"/>
    </row>
    <row r="2271" spans="1:17" x14ac:dyDescent="0.25">
      <c r="A2271" s="105"/>
      <c r="C2271" s="108"/>
      <c r="D2271" s="108"/>
      <c r="E2271" s="108"/>
      <c r="F2271" s="108"/>
      <c r="G2271" s="187"/>
      <c r="H2271" s="108"/>
      <c r="I2271" s="108"/>
      <c r="J2271" s="108"/>
      <c r="K2271" s="108"/>
      <c r="L2271" s="108"/>
      <c r="M2271" s="108"/>
      <c r="N2271" s="108"/>
      <c r="O2271" s="189"/>
      <c r="Q2271" s="185"/>
    </row>
    <row r="2272" spans="1:17" x14ac:dyDescent="0.25">
      <c r="A2272" s="105"/>
      <c r="C2272" s="108"/>
      <c r="D2272" s="108"/>
      <c r="E2272" s="108"/>
      <c r="F2272" s="108"/>
      <c r="G2272" s="187"/>
      <c r="H2272" s="108"/>
      <c r="I2272" s="108"/>
      <c r="J2272" s="108"/>
      <c r="K2272" s="108"/>
      <c r="L2272" s="108"/>
      <c r="M2272" s="108"/>
      <c r="N2272" s="108"/>
      <c r="O2272" s="189"/>
      <c r="Q2272" s="185"/>
    </row>
    <row r="2273" spans="1:17" x14ac:dyDescent="0.25">
      <c r="A2273" s="105"/>
      <c r="C2273" s="108"/>
      <c r="D2273" s="108"/>
      <c r="E2273" s="108"/>
      <c r="F2273" s="108"/>
      <c r="G2273" s="187"/>
      <c r="H2273" s="108"/>
      <c r="I2273" s="108"/>
      <c r="J2273" s="108"/>
      <c r="K2273" s="108"/>
      <c r="L2273" s="108"/>
      <c r="M2273" s="108"/>
      <c r="N2273" s="108"/>
      <c r="O2273" s="189"/>
      <c r="Q2273" s="185"/>
    </row>
    <row r="2274" spans="1:17" x14ac:dyDescent="0.25">
      <c r="A2274" s="105"/>
      <c r="C2274" s="108"/>
      <c r="D2274" s="108"/>
      <c r="E2274" s="108"/>
      <c r="F2274" s="108"/>
      <c r="G2274" s="187"/>
      <c r="H2274" s="108"/>
      <c r="I2274" s="108"/>
      <c r="J2274" s="108"/>
      <c r="K2274" s="108"/>
      <c r="L2274" s="108"/>
      <c r="M2274" s="108"/>
      <c r="N2274" s="108"/>
      <c r="O2274" s="189"/>
      <c r="Q2274" s="185"/>
    </row>
    <row r="2275" spans="1:17" x14ac:dyDescent="0.25">
      <c r="A2275" s="105"/>
      <c r="C2275" s="108"/>
      <c r="D2275" s="108"/>
      <c r="E2275" s="108"/>
      <c r="F2275" s="108"/>
      <c r="G2275" s="187"/>
      <c r="H2275" s="108"/>
      <c r="I2275" s="108"/>
      <c r="J2275" s="108"/>
      <c r="K2275" s="108"/>
      <c r="L2275" s="108"/>
      <c r="M2275" s="108"/>
      <c r="N2275" s="108"/>
      <c r="O2275" s="189"/>
      <c r="Q2275" s="185"/>
    </row>
    <row r="2276" spans="1:17" x14ac:dyDescent="0.25">
      <c r="A2276" s="105"/>
      <c r="C2276" s="108"/>
      <c r="D2276" s="108"/>
      <c r="E2276" s="108"/>
      <c r="F2276" s="108"/>
      <c r="G2276" s="187"/>
      <c r="H2276" s="108"/>
      <c r="I2276" s="108"/>
      <c r="J2276" s="108"/>
      <c r="K2276" s="108"/>
      <c r="L2276" s="108"/>
      <c r="M2276" s="108"/>
      <c r="N2276" s="108"/>
      <c r="O2276" s="189"/>
      <c r="Q2276" s="185"/>
    </row>
    <row r="2277" spans="1:17" x14ac:dyDescent="0.25">
      <c r="A2277" s="105"/>
      <c r="C2277" s="108"/>
      <c r="D2277" s="108"/>
      <c r="E2277" s="108"/>
      <c r="F2277" s="108"/>
      <c r="G2277" s="187"/>
      <c r="H2277" s="108"/>
      <c r="I2277" s="108"/>
      <c r="J2277" s="108"/>
      <c r="K2277" s="108"/>
      <c r="L2277" s="108"/>
      <c r="M2277" s="108"/>
      <c r="N2277" s="108"/>
      <c r="O2277" s="189"/>
      <c r="Q2277" s="185"/>
    </row>
    <row r="2278" spans="1:17" x14ac:dyDescent="0.25">
      <c r="A2278" s="105"/>
      <c r="C2278" s="108"/>
      <c r="D2278" s="108"/>
      <c r="E2278" s="108"/>
      <c r="F2278" s="108"/>
      <c r="G2278" s="187"/>
      <c r="H2278" s="108"/>
      <c r="I2278" s="108"/>
      <c r="J2278" s="108"/>
      <c r="K2278" s="108"/>
      <c r="L2278" s="108"/>
      <c r="M2278" s="108"/>
      <c r="N2278" s="108"/>
      <c r="O2278" s="189"/>
      <c r="Q2278" s="185"/>
    </row>
    <row r="2279" spans="1:17" x14ac:dyDescent="0.25">
      <c r="A2279" s="105"/>
      <c r="C2279" s="108"/>
      <c r="D2279" s="108"/>
      <c r="E2279" s="108"/>
      <c r="F2279" s="108"/>
      <c r="G2279" s="187"/>
      <c r="H2279" s="108"/>
      <c r="I2279" s="108"/>
      <c r="J2279" s="108"/>
      <c r="K2279" s="108"/>
      <c r="L2279" s="108"/>
      <c r="M2279" s="108"/>
      <c r="N2279" s="108"/>
      <c r="O2279" s="189"/>
      <c r="Q2279" s="185"/>
    </row>
    <row r="2280" spans="1:17" x14ac:dyDescent="0.25">
      <c r="A2280" s="105"/>
      <c r="C2280" s="108"/>
      <c r="D2280" s="108"/>
      <c r="E2280" s="108"/>
      <c r="F2280" s="108"/>
      <c r="G2280" s="187"/>
      <c r="H2280" s="108"/>
      <c r="I2280" s="108"/>
      <c r="J2280" s="108"/>
      <c r="K2280" s="108"/>
      <c r="L2280" s="108"/>
      <c r="M2280" s="108"/>
      <c r="N2280" s="108"/>
      <c r="O2280" s="189"/>
      <c r="Q2280" s="185"/>
    </row>
    <row r="2281" spans="1:17" x14ac:dyDescent="0.25">
      <c r="A2281" s="105"/>
      <c r="C2281" s="108"/>
      <c r="D2281" s="108"/>
      <c r="E2281" s="108"/>
      <c r="F2281" s="108"/>
      <c r="G2281" s="187"/>
      <c r="H2281" s="108"/>
      <c r="I2281" s="108"/>
      <c r="J2281" s="108"/>
      <c r="K2281" s="108"/>
      <c r="L2281" s="108"/>
      <c r="M2281" s="108"/>
      <c r="N2281" s="108"/>
      <c r="O2281" s="189"/>
      <c r="Q2281" s="185"/>
    </row>
    <row r="2282" spans="1:17" x14ac:dyDescent="0.25">
      <c r="A2282" s="105"/>
      <c r="C2282" s="108"/>
      <c r="D2282" s="108"/>
      <c r="E2282" s="108"/>
      <c r="F2282" s="108"/>
      <c r="G2282" s="187"/>
      <c r="H2282" s="108"/>
      <c r="I2282" s="108"/>
      <c r="J2282" s="108"/>
      <c r="K2282" s="108"/>
      <c r="L2282" s="108"/>
      <c r="M2282" s="108"/>
      <c r="N2282" s="108"/>
      <c r="O2282" s="189"/>
      <c r="Q2282" s="185"/>
    </row>
    <row r="2283" spans="1:17" x14ac:dyDescent="0.25">
      <c r="A2283" s="105"/>
      <c r="C2283" s="108"/>
      <c r="D2283" s="108"/>
      <c r="E2283" s="108"/>
      <c r="F2283" s="108"/>
      <c r="G2283" s="187"/>
      <c r="H2283" s="108"/>
      <c r="I2283" s="108"/>
      <c r="J2283" s="108"/>
      <c r="K2283" s="108"/>
      <c r="L2283" s="108"/>
      <c r="M2283" s="108"/>
      <c r="N2283" s="108"/>
      <c r="O2283" s="189"/>
      <c r="Q2283" s="185"/>
    </row>
    <row r="2284" spans="1:17" x14ac:dyDescent="0.25">
      <c r="A2284" s="105"/>
      <c r="C2284" s="108"/>
      <c r="D2284" s="108"/>
      <c r="E2284" s="108"/>
      <c r="F2284" s="108"/>
      <c r="G2284" s="187"/>
      <c r="H2284" s="108"/>
      <c r="I2284" s="108"/>
      <c r="J2284" s="108"/>
      <c r="K2284" s="108"/>
      <c r="L2284" s="108"/>
      <c r="M2284" s="108"/>
      <c r="N2284" s="108"/>
      <c r="O2284" s="189"/>
      <c r="Q2284" s="185"/>
    </row>
    <row r="2285" spans="1:17" x14ac:dyDescent="0.25">
      <c r="A2285" s="105"/>
      <c r="C2285" s="108"/>
      <c r="D2285" s="108"/>
      <c r="E2285" s="108"/>
      <c r="F2285" s="108"/>
      <c r="G2285" s="187"/>
      <c r="H2285" s="108"/>
      <c r="I2285" s="108"/>
      <c r="J2285" s="108"/>
      <c r="K2285" s="108"/>
      <c r="L2285" s="108"/>
      <c r="M2285" s="108"/>
      <c r="N2285" s="108"/>
      <c r="O2285" s="189"/>
      <c r="Q2285" s="185"/>
    </row>
    <row r="2286" spans="1:17" x14ac:dyDescent="0.25">
      <c r="A2286" s="105"/>
      <c r="C2286" s="108"/>
      <c r="D2286" s="108"/>
      <c r="E2286" s="108"/>
      <c r="F2286" s="108"/>
      <c r="G2286" s="187"/>
      <c r="H2286" s="108"/>
      <c r="I2286" s="108"/>
      <c r="J2286" s="108"/>
      <c r="K2286" s="108"/>
      <c r="L2286" s="108"/>
      <c r="M2286" s="108"/>
      <c r="N2286" s="108"/>
      <c r="O2286" s="189"/>
      <c r="Q2286" s="185"/>
    </row>
    <row r="2287" spans="1:17" x14ac:dyDescent="0.25">
      <c r="A2287" s="105"/>
      <c r="C2287" s="108"/>
      <c r="D2287" s="108"/>
      <c r="E2287" s="108"/>
      <c r="F2287" s="108"/>
      <c r="G2287" s="187"/>
      <c r="H2287" s="108"/>
      <c r="I2287" s="108"/>
      <c r="J2287" s="108"/>
      <c r="K2287" s="108"/>
      <c r="L2287" s="108"/>
      <c r="M2287" s="108"/>
      <c r="N2287" s="108"/>
      <c r="O2287" s="189"/>
      <c r="Q2287" s="185"/>
    </row>
    <row r="2288" spans="1:17" x14ac:dyDescent="0.25">
      <c r="A2288" s="105"/>
      <c r="C2288" s="108"/>
      <c r="D2288" s="108"/>
      <c r="E2288" s="108"/>
      <c r="F2288" s="108"/>
      <c r="G2288" s="187"/>
      <c r="H2288" s="108"/>
      <c r="I2288" s="108"/>
      <c r="J2288" s="108"/>
      <c r="K2288" s="108"/>
      <c r="L2288" s="108"/>
      <c r="M2288" s="108"/>
      <c r="N2288" s="108"/>
      <c r="O2288" s="189"/>
      <c r="Q2288" s="185"/>
    </row>
    <row r="2289" spans="1:17" x14ac:dyDescent="0.25">
      <c r="A2289" s="105"/>
      <c r="C2289" s="108"/>
      <c r="D2289" s="108"/>
      <c r="E2289" s="108"/>
      <c r="F2289" s="108"/>
      <c r="G2289" s="187"/>
      <c r="H2289" s="108"/>
      <c r="I2289" s="108"/>
      <c r="J2289" s="108"/>
      <c r="K2289" s="108"/>
      <c r="L2289" s="108"/>
      <c r="M2289" s="108"/>
      <c r="N2289" s="108"/>
      <c r="O2289" s="189"/>
      <c r="Q2289" s="185"/>
    </row>
    <row r="2290" spans="1:17" x14ac:dyDescent="0.25">
      <c r="A2290" s="105"/>
      <c r="C2290" s="108"/>
      <c r="D2290" s="108"/>
      <c r="E2290" s="108"/>
      <c r="F2290" s="108"/>
      <c r="G2290" s="187"/>
      <c r="H2290" s="108"/>
      <c r="I2290" s="108"/>
      <c r="J2290" s="108"/>
      <c r="K2290" s="108"/>
      <c r="L2290" s="108"/>
      <c r="M2290" s="108"/>
      <c r="N2290" s="108"/>
      <c r="O2290" s="189"/>
      <c r="Q2290" s="185"/>
    </row>
    <row r="2291" spans="1:17" x14ac:dyDescent="0.25">
      <c r="A2291" s="105"/>
      <c r="C2291" s="108"/>
      <c r="D2291" s="108"/>
      <c r="E2291" s="108"/>
      <c r="F2291" s="108"/>
      <c r="G2291" s="187"/>
      <c r="H2291" s="108"/>
      <c r="I2291" s="108"/>
      <c r="J2291" s="108"/>
      <c r="K2291" s="108"/>
      <c r="L2291" s="108"/>
      <c r="M2291" s="108"/>
      <c r="N2291" s="108"/>
      <c r="O2291" s="189"/>
      <c r="Q2291" s="185"/>
    </row>
    <row r="2292" spans="1:17" x14ac:dyDescent="0.25">
      <c r="A2292" s="105"/>
      <c r="C2292" s="108"/>
      <c r="D2292" s="108"/>
      <c r="E2292" s="108"/>
      <c r="F2292" s="108"/>
      <c r="G2292" s="187"/>
      <c r="H2292" s="108"/>
      <c r="I2292" s="108"/>
      <c r="J2292" s="108"/>
      <c r="K2292" s="108"/>
      <c r="L2292" s="108"/>
      <c r="M2292" s="108"/>
      <c r="N2292" s="108"/>
      <c r="O2292" s="189"/>
      <c r="Q2292" s="185"/>
    </row>
    <row r="2293" spans="1:17" x14ac:dyDescent="0.25">
      <c r="A2293" s="105"/>
      <c r="C2293" s="108"/>
      <c r="D2293" s="108"/>
      <c r="E2293" s="108"/>
      <c r="F2293" s="108"/>
      <c r="G2293" s="187"/>
      <c r="H2293" s="108"/>
      <c r="I2293" s="108"/>
      <c r="J2293" s="108"/>
      <c r="K2293" s="108"/>
      <c r="L2293" s="108"/>
      <c r="M2293" s="108"/>
      <c r="N2293" s="108"/>
      <c r="O2293" s="189"/>
      <c r="Q2293" s="185"/>
    </row>
    <row r="2294" spans="1:17" x14ac:dyDescent="0.25">
      <c r="A2294" s="105"/>
      <c r="C2294" s="108"/>
      <c r="D2294" s="108"/>
      <c r="E2294" s="108"/>
      <c r="F2294" s="108"/>
      <c r="G2294" s="187"/>
      <c r="H2294" s="108"/>
      <c r="I2294" s="108"/>
      <c r="J2294" s="108"/>
      <c r="K2294" s="108"/>
      <c r="L2294" s="108"/>
      <c r="M2294" s="108"/>
      <c r="N2294" s="108"/>
      <c r="O2294" s="189"/>
      <c r="Q2294" s="185"/>
    </row>
    <row r="2295" spans="1:17" x14ac:dyDescent="0.25">
      <c r="A2295" s="105"/>
      <c r="C2295" s="108"/>
      <c r="D2295" s="108"/>
      <c r="E2295" s="108"/>
      <c r="F2295" s="108"/>
      <c r="G2295" s="187"/>
      <c r="H2295" s="108"/>
      <c r="I2295" s="108"/>
      <c r="J2295" s="108"/>
      <c r="K2295" s="108"/>
      <c r="L2295" s="108"/>
      <c r="M2295" s="108"/>
      <c r="N2295" s="108"/>
      <c r="O2295" s="189"/>
      <c r="Q2295" s="185"/>
    </row>
    <row r="2296" spans="1:17" x14ac:dyDescent="0.25">
      <c r="A2296" s="105"/>
      <c r="C2296" s="108"/>
      <c r="D2296" s="108"/>
      <c r="E2296" s="108"/>
      <c r="F2296" s="108"/>
      <c r="G2296" s="187"/>
      <c r="H2296" s="108"/>
      <c r="I2296" s="108"/>
      <c r="J2296" s="108"/>
      <c r="K2296" s="108"/>
      <c r="L2296" s="108"/>
      <c r="M2296" s="108"/>
      <c r="N2296" s="108"/>
      <c r="O2296" s="189"/>
      <c r="Q2296" s="185"/>
    </row>
    <row r="2297" spans="1:17" x14ac:dyDescent="0.25">
      <c r="A2297" s="105"/>
      <c r="C2297" s="108"/>
      <c r="D2297" s="108"/>
      <c r="E2297" s="108"/>
      <c r="F2297" s="108"/>
      <c r="G2297" s="187"/>
      <c r="H2297" s="108"/>
      <c r="I2297" s="108"/>
      <c r="J2297" s="108"/>
      <c r="K2297" s="108"/>
      <c r="L2297" s="108"/>
      <c r="M2297" s="108"/>
      <c r="N2297" s="108"/>
      <c r="O2297" s="189"/>
      <c r="Q2297" s="185"/>
    </row>
    <row r="2298" spans="1:17" x14ac:dyDescent="0.25">
      <c r="A2298" s="105"/>
      <c r="C2298" s="108"/>
      <c r="D2298" s="108"/>
      <c r="E2298" s="108"/>
      <c r="F2298" s="108"/>
      <c r="G2298" s="187"/>
      <c r="H2298" s="108"/>
      <c r="I2298" s="108"/>
      <c r="J2298" s="108"/>
      <c r="K2298" s="108"/>
      <c r="L2298" s="108"/>
      <c r="M2298" s="108"/>
      <c r="N2298" s="108"/>
      <c r="O2298" s="189"/>
      <c r="Q2298" s="185"/>
    </row>
    <row r="2299" spans="1:17" x14ac:dyDescent="0.25">
      <c r="A2299" s="105"/>
      <c r="C2299" s="108"/>
      <c r="D2299" s="108"/>
      <c r="E2299" s="108"/>
      <c r="F2299" s="108"/>
      <c r="G2299" s="187"/>
      <c r="H2299" s="108"/>
      <c r="I2299" s="108"/>
      <c r="J2299" s="108"/>
      <c r="K2299" s="108"/>
      <c r="L2299" s="108"/>
      <c r="M2299" s="108"/>
      <c r="N2299" s="108"/>
      <c r="O2299" s="189"/>
      <c r="Q2299" s="185"/>
    </row>
    <row r="2300" spans="1:17" x14ac:dyDescent="0.25">
      <c r="A2300" s="105"/>
      <c r="C2300" s="108"/>
      <c r="D2300" s="108"/>
      <c r="E2300" s="108"/>
      <c r="F2300" s="108"/>
      <c r="G2300" s="187"/>
      <c r="H2300" s="108"/>
      <c r="I2300" s="108"/>
      <c r="J2300" s="108"/>
      <c r="K2300" s="108"/>
      <c r="L2300" s="108"/>
      <c r="M2300" s="108"/>
      <c r="N2300" s="108"/>
      <c r="O2300" s="189"/>
      <c r="Q2300" s="185"/>
    </row>
    <row r="2301" spans="1:17" x14ac:dyDescent="0.25">
      <c r="A2301" s="105"/>
      <c r="C2301" s="108"/>
      <c r="D2301" s="108"/>
      <c r="E2301" s="108"/>
      <c r="F2301" s="108"/>
      <c r="G2301" s="187"/>
      <c r="H2301" s="108"/>
      <c r="I2301" s="108"/>
      <c r="J2301" s="108"/>
      <c r="K2301" s="108"/>
      <c r="L2301" s="108"/>
      <c r="M2301" s="108"/>
      <c r="N2301" s="108"/>
      <c r="O2301" s="189"/>
      <c r="Q2301" s="185"/>
    </row>
    <row r="2302" spans="1:17" x14ac:dyDescent="0.25">
      <c r="A2302" s="105"/>
      <c r="C2302" s="108"/>
      <c r="D2302" s="108"/>
      <c r="E2302" s="108"/>
      <c r="F2302" s="108"/>
      <c r="G2302" s="187"/>
      <c r="H2302" s="108"/>
      <c r="I2302" s="108"/>
      <c r="J2302" s="108"/>
      <c r="K2302" s="108"/>
      <c r="L2302" s="108"/>
      <c r="M2302" s="108"/>
      <c r="N2302" s="108"/>
      <c r="O2302" s="189"/>
      <c r="Q2302" s="185"/>
    </row>
    <row r="2303" spans="1:17" x14ac:dyDescent="0.25">
      <c r="A2303" s="105"/>
      <c r="C2303" s="108"/>
      <c r="D2303" s="108"/>
      <c r="E2303" s="108"/>
      <c r="F2303" s="108"/>
      <c r="G2303" s="187"/>
      <c r="H2303" s="108"/>
      <c r="I2303" s="108"/>
      <c r="J2303" s="108"/>
      <c r="K2303" s="108"/>
      <c r="L2303" s="108"/>
      <c r="M2303" s="108"/>
      <c r="N2303" s="108"/>
      <c r="O2303" s="189"/>
      <c r="Q2303" s="185"/>
    </row>
    <row r="2304" spans="1:17" x14ac:dyDescent="0.25">
      <c r="A2304" s="105"/>
      <c r="C2304" s="108"/>
      <c r="D2304" s="108"/>
      <c r="E2304" s="108"/>
      <c r="F2304" s="108"/>
      <c r="G2304" s="187"/>
      <c r="H2304" s="108"/>
      <c r="I2304" s="108"/>
      <c r="J2304" s="108"/>
      <c r="K2304" s="108"/>
      <c r="L2304" s="108"/>
      <c r="M2304" s="108"/>
      <c r="N2304" s="108"/>
      <c r="O2304" s="189"/>
      <c r="Q2304" s="185"/>
    </row>
    <row r="2305" spans="1:17" x14ac:dyDescent="0.25">
      <c r="A2305" s="105"/>
      <c r="C2305" s="108"/>
      <c r="D2305" s="108"/>
      <c r="E2305" s="108"/>
      <c r="F2305" s="108"/>
      <c r="G2305" s="187"/>
      <c r="H2305" s="108"/>
      <c r="I2305" s="108"/>
      <c r="J2305" s="108"/>
      <c r="K2305" s="108"/>
      <c r="L2305" s="108"/>
      <c r="M2305" s="108"/>
      <c r="N2305" s="108"/>
      <c r="O2305" s="189"/>
      <c r="Q2305" s="185"/>
    </row>
    <row r="2306" spans="1:17" x14ac:dyDescent="0.25">
      <c r="A2306" s="105"/>
      <c r="C2306" s="108"/>
      <c r="D2306" s="108"/>
      <c r="E2306" s="108"/>
      <c r="F2306" s="108"/>
      <c r="G2306" s="187"/>
      <c r="H2306" s="108"/>
      <c r="I2306" s="108"/>
      <c r="J2306" s="108"/>
      <c r="K2306" s="108"/>
      <c r="L2306" s="108"/>
      <c r="M2306" s="108"/>
      <c r="N2306" s="108"/>
      <c r="O2306" s="189"/>
      <c r="Q2306" s="185"/>
    </row>
    <row r="2307" spans="1:17" x14ac:dyDescent="0.25">
      <c r="A2307" s="105"/>
      <c r="C2307" s="108"/>
      <c r="D2307" s="108"/>
      <c r="E2307" s="108"/>
      <c r="F2307" s="108"/>
      <c r="G2307" s="187"/>
      <c r="H2307" s="108"/>
      <c r="I2307" s="108"/>
      <c r="J2307" s="108"/>
      <c r="K2307" s="108"/>
      <c r="L2307" s="108"/>
      <c r="M2307" s="108"/>
      <c r="N2307" s="108"/>
      <c r="O2307" s="189"/>
      <c r="Q2307" s="185"/>
    </row>
    <row r="2308" spans="1:17" x14ac:dyDescent="0.25">
      <c r="A2308" s="105"/>
      <c r="C2308" s="108"/>
      <c r="D2308" s="108"/>
      <c r="E2308" s="108"/>
      <c r="F2308" s="108"/>
      <c r="G2308" s="187"/>
      <c r="H2308" s="108"/>
      <c r="I2308" s="108"/>
      <c r="J2308" s="108"/>
      <c r="K2308" s="108"/>
      <c r="L2308" s="108"/>
      <c r="M2308" s="108"/>
      <c r="N2308" s="108"/>
      <c r="O2308" s="189"/>
      <c r="Q2308" s="185"/>
    </row>
    <row r="2309" spans="1:17" x14ac:dyDescent="0.25">
      <c r="A2309" s="105"/>
      <c r="C2309" s="108"/>
      <c r="D2309" s="108"/>
      <c r="E2309" s="108"/>
      <c r="F2309" s="108"/>
      <c r="G2309" s="187"/>
      <c r="H2309" s="108"/>
      <c r="I2309" s="108"/>
      <c r="J2309" s="108"/>
      <c r="K2309" s="108"/>
      <c r="L2309" s="108"/>
      <c r="M2309" s="108"/>
      <c r="N2309" s="108"/>
      <c r="O2309" s="189"/>
      <c r="Q2309" s="185"/>
    </row>
    <row r="2310" spans="1:17" x14ac:dyDescent="0.25">
      <c r="A2310" s="105"/>
      <c r="C2310" s="108"/>
      <c r="D2310" s="108"/>
      <c r="E2310" s="108"/>
      <c r="F2310" s="108"/>
      <c r="G2310" s="187"/>
      <c r="H2310" s="108"/>
      <c r="I2310" s="108"/>
      <c r="J2310" s="108"/>
      <c r="K2310" s="108"/>
      <c r="L2310" s="108"/>
      <c r="M2310" s="108"/>
      <c r="N2310" s="108"/>
      <c r="O2310" s="189"/>
      <c r="Q2310" s="185"/>
    </row>
    <row r="2311" spans="1:17" x14ac:dyDescent="0.25">
      <c r="A2311" s="105"/>
      <c r="C2311" s="108"/>
      <c r="D2311" s="108"/>
      <c r="E2311" s="108"/>
      <c r="F2311" s="108"/>
      <c r="G2311" s="187"/>
      <c r="H2311" s="108"/>
      <c r="I2311" s="108"/>
      <c r="J2311" s="108"/>
      <c r="K2311" s="108"/>
      <c r="L2311" s="108"/>
      <c r="M2311" s="108"/>
      <c r="N2311" s="108"/>
      <c r="O2311" s="189"/>
      <c r="Q2311" s="185"/>
    </row>
    <row r="2312" spans="1:17" x14ac:dyDescent="0.25">
      <c r="A2312" s="105"/>
      <c r="C2312" s="108"/>
      <c r="D2312" s="108"/>
      <c r="E2312" s="108"/>
      <c r="F2312" s="108"/>
      <c r="G2312" s="187"/>
      <c r="H2312" s="108"/>
      <c r="I2312" s="108"/>
      <c r="J2312" s="108"/>
      <c r="K2312" s="108"/>
      <c r="L2312" s="108"/>
      <c r="M2312" s="108"/>
      <c r="N2312" s="108"/>
      <c r="O2312" s="189"/>
      <c r="Q2312" s="185"/>
    </row>
    <row r="2313" spans="1:17" x14ac:dyDescent="0.25">
      <c r="A2313" s="105"/>
      <c r="C2313" s="108"/>
      <c r="D2313" s="108"/>
      <c r="E2313" s="108"/>
      <c r="F2313" s="108"/>
      <c r="G2313" s="187"/>
      <c r="H2313" s="108"/>
      <c r="I2313" s="108"/>
      <c r="J2313" s="108"/>
      <c r="K2313" s="108"/>
      <c r="L2313" s="108"/>
      <c r="M2313" s="108"/>
      <c r="N2313" s="108"/>
      <c r="O2313" s="189"/>
      <c r="Q2313" s="185"/>
    </row>
    <row r="2314" spans="1:17" x14ac:dyDescent="0.25">
      <c r="A2314" s="105"/>
      <c r="C2314" s="108"/>
      <c r="D2314" s="108"/>
      <c r="E2314" s="108"/>
      <c r="F2314" s="108"/>
      <c r="G2314" s="187"/>
      <c r="H2314" s="108"/>
      <c r="I2314" s="108"/>
      <c r="J2314" s="108"/>
      <c r="K2314" s="108"/>
      <c r="L2314" s="108"/>
      <c r="M2314" s="108"/>
      <c r="N2314" s="108"/>
      <c r="O2314" s="189"/>
      <c r="Q2314" s="185"/>
    </row>
    <row r="2315" spans="1:17" x14ac:dyDescent="0.25">
      <c r="A2315" s="105"/>
      <c r="C2315" s="108"/>
      <c r="D2315" s="108"/>
      <c r="E2315" s="108"/>
      <c r="F2315" s="108"/>
      <c r="G2315" s="187"/>
      <c r="H2315" s="108"/>
      <c r="I2315" s="108"/>
      <c r="J2315" s="108"/>
      <c r="K2315" s="108"/>
      <c r="L2315" s="108"/>
      <c r="M2315" s="108"/>
      <c r="N2315" s="108"/>
      <c r="O2315" s="189"/>
      <c r="Q2315" s="185"/>
    </row>
    <row r="2316" spans="1:17" x14ac:dyDescent="0.25">
      <c r="A2316" s="105"/>
      <c r="C2316" s="108"/>
      <c r="D2316" s="108"/>
      <c r="E2316" s="108"/>
      <c r="F2316" s="108"/>
      <c r="G2316" s="187"/>
      <c r="H2316" s="108"/>
      <c r="I2316" s="108"/>
      <c r="J2316" s="108"/>
      <c r="K2316" s="108"/>
      <c r="L2316" s="108"/>
      <c r="M2316" s="108"/>
      <c r="N2316" s="108"/>
      <c r="O2316" s="189"/>
      <c r="Q2316" s="185"/>
    </row>
    <row r="2317" spans="1:17" x14ac:dyDescent="0.25">
      <c r="A2317" s="105"/>
      <c r="C2317" s="108"/>
      <c r="D2317" s="108"/>
      <c r="E2317" s="108"/>
      <c r="F2317" s="108"/>
      <c r="G2317" s="187"/>
      <c r="H2317" s="108"/>
      <c r="I2317" s="108"/>
      <c r="J2317" s="108"/>
      <c r="K2317" s="108"/>
      <c r="L2317" s="108"/>
      <c r="M2317" s="108"/>
      <c r="N2317" s="108"/>
      <c r="O2317" s="189"/>
      <c r="Q2317" s="185"/>
    </row>
    <row r="2318" spans="1:17" x14ac:dyDescent="0.25">
      <c r="A2318" s="105"/>
      <c r="C2318" s="108"/>
      <c r="D2318" s="108"/>
      <c r="E2318" s="108"/>
      <c r="F2318" s="108"/>
      <c r="G2318" s="187"/>
      <c r="H2318" s="108"/>
      <c r="I2318" s="108"/>
      <c r="J2318" s="108"/>
      <c r="K2318" s="108"/>
      <c r="L2318" s="108"/>
      <c r="M2318" s="108"/>
      <c r="N2318" s="108"/>
      <c r="O2318" s="189"/>
      <c r="Q2318" s="185"/>
    </row>
    <row r="2319" spans="1:17" x14ac:dyDescent="0.25">
      <c r="A2319" s="105"/>
      <c r="C2319" s="108"/>
      <c r="D2319" s="108"/>
      <c r="E2319" s="108"/>
      <c r="F2319" s="108"/>
      <c r="G2319" s="187"/>
      <c r="H2319" s="108"/>
      <c r="I2319" s="108"/>
      <c r="J2319" s="108"/>
      <c r="K2319" s="108"/>
      <c r="L2319" s="108"/>
      <c r="M2319" s="108"/>
      <c r="N2319" s="108"/>
      <c r="O2319" s="189"/>
      <c r="Q2319" s="185"/>
    </row>
    <row r="2320" spans="1:17" x14ac:dyDescent="0.25">
      <c r="A2320" s="105"/>
      <c r="C2320" s="108"/>
      <c r="D2320" s="108"/>
      <c r="E2320" s="108"/>
      <c r="F2320" s="108"/>
      <c r="G2320" s="187"/>
      <c r="H2320" s="108"/>
      <c r="I2320" s="108"/>
      <c r="J2320" s="108"/>
      <c r="K2320" s="108"/>
      <c r="L2320" s="108"/>
      <c r="M2320" s="108"/>
      <c r="N2320" s="108"/>
      <c r="O2320" s="189"/>
      <c r="Q2320" s="185"/>
    </row>
    <row r="2321" spans="1:17" x14ac:dyDescent="0.25">
      <c r="A2321" s="105"/>
      <c r="C2321" s="108"/>
      <c r="D2321" s="108"/>
      <c r="E2321" s="108"/>
      <c r="F2321" s="108"/>
      <c r="G2321" s="187"/>
      <c r="H2321" s="108"/>
      <c r="I2321" s="108"/>
      <c r="J2321" s="108"/>
      <c r="K2321" s="108"/>
      <c r="L2321" s="108"/>
      <c r="M2321" s="108"/>
      <c r="N2321" s="108"/>
      <c r="O2321" s="189"/>
      <c r="Q2321" s="185"/>
    </row>
    <row r="2322" spans="1:17" x14ac:dyDescent="0.25">
      <c r="A2322" s="105"/>
      <c r="C2322" s="108"/>
      <c r="D2322" s="108"/>
      <c r="E2322" s="108"/>
      <c r="F2322" s="108"/>
      <c r="G2322" s="187"/>
      <c r="H2322" s="108"/>
      <c r="I2322" s="108"/>
      <c r="J2322" s="108"/>
      <c r="K2322" s="108"/>
      <c r="L2322" s="108"/>
      <c r="M2322" s="108"/>
      <c r="N2322" s="108"/>
      <c r="O2322" s="189"/>
      <c r="Q2322" s="185"/>
    </row>
    <row r="2323" spans="1:17" x14ac:dyDescent="0.25">
      <c r="A2323" s="105"/>
      <c r="C2323" s="108"/>
      <c r="D2323" s="108"/>
      <c r="E2323" s="108"/>
      <c r="F2323" s="108"/>
      <c r="G2323" s="187"/>
      <c r="H2323" s="108"/>
      <c r="I2323" s="108"/>
      <c r="J2323" s="108"/>
      <c r="K2323" s="108"/>
      <c r="L2323" s="108"/>
      <c r="M2323" s="108"/>
      <c r="N2323" s="108"/>
      <c r="O2323" s="189"/>
      <c r="Q2323" s="185"/>
    </row>
    <row r="2324" spans="1:17" x14ac:dyDescent="0.25">
      <c r="A2324" s="105"/>
      <c r="C2324" s="108"/>
      <c r="D2324" s="108"/>
      <c r="E2324" s="108"/>
      <c r="F2324" s="108"/>
      <c r="G2324" s="187"/>
      <c r="H2324" s="108"/>
      <c r="I2324" s="108"/>
      <c r="J2324" s="108"/>
      <c r="K2324" s="108"/>
      <c r="L2324" s="108"/>
      <c r="M2324" s="108"/>
      <c r="N2324" s="108"/>
      <c r="O2324" s="189"/>
      <c r="Q2324" s="185"/>
    </row>
    <row r="2325" spans="1:17" x14ac:dyDescent="0.25">
      <c r="A2325" s="105"/>
      <c r="C2325" s="108"/>
      <c r="D2325" s="108"/>
      <c r="E2325" s="108"/>
      <c r="F2325" s="108"/>
      <c r="G2325" s="187"/>
      <c r="H2325" s="108"/>
      <c r="I2325" s="108"/>
      <c r="J2325" s="108"/>
      <c r="K2325" s="108"/>
      <c r="L2325" s="108"/>
      <c r="M2325" s="108"/>
      <c r="N2325" s="108"/>
      <c r="O2325" s="189"/>
      <c r="Q2325" s="185"/>
    </row>
    <row r="2326" spans="1:17" x14ac:dyDescent="0.25">
      <c r="A2326" s="105"/>
      <c r="C2326" s="108"/>
      <c r="D2326" s="108"/>
      <c r="E2326" s="108"/>
      <c r="F2326" s="108"/>
      <c r="G2326" s="187"/>
      <c r="H2326" s="108"/>
      <c r="I2326" s="108"/>
      <c r="J2326" s="108"/>
      <c r="K2326" s="108"/>
      <c r="L2326" s="108"/>
      <c r="M2326" s="108"/>
      <c r="N2326" s="108"/>
      <c r="O2326" s="189"/>
      <c r="Q2326" s="185"/>
    </row>
    <row r="2327" spans="1:17" x14ac:dyDescent="0.25">
      <c r="A2327" s="105"/>
      <c r="C2327" s="108"/>
      <c r="D2327" s="108"/>
      <c r="E2327" s="108"/>
      <c r="F2327" s="108"/>
      <c r="G2327" s="187"/>
      <c r="H2327" s="108"/>
      <c r="I2327" s="108"/>
      <c r="J2327" s="108"/>
      <c r="K2327" s="108"/>
      <c r="L2327" s="108"/>
      <c r="M2327" s="108"/>
      <c r="N2327" s="108"/>
      <c r="O2327" s="189"/>
      <c r="Q2327" s="185"/>
    </row>
    <row r="2328" spans="1:17" x14ac:dyDescent="0.25">
      <c r="A2328" s="105"/>
      <c r="C2328" s="108"/>
      <c r="D2328" s="108"/>
      <c r="E2328" s="108"/>
      <c r="F2328" s="108"/>
      <c r="G2328" s="187"/>
      <c r="H2328" s="108"/>
      <c r="I2328" s="108"/>
      <c r="J2328" s="108"/>
      <c r="K2328" s="108"/>
      <c r="L2328" s="108"/>
      <c r="M2328" s="108"/>
      <c r="N2328" s="108"/>
      <c r="O2328" s="189"/>
      <c r="Q2328" s="185"/>
    </row>
    <row r="2329" spans="1:17" x14ac:dyDescent="0.25">
      <c r="A2329" s="105"/>
      <c r="C2329" s="108"/>
      <c r="D2329" s="108"/>
      <c r="E2329" s="108"/>
      <c r="F2329" s="108"/>
      <c r="G2329" s="187"/>
      <c r="H2329" s="108"/>
      <c r="I2329" s="108"/>
      <c r="J2329" s="108"/>
      <c r="K2329" s="108"/>
      <c r="L2329" s="108"/>
      <c r="M2329" s="108"/>
      <c r="N2329" s="108"/>
      <c r="O2329" s="189"/>
      <c r="Q2329" s="185"/>
    </row>
    <row r="2330" spans="1:17" x14ac:dyDescent="0.25">
      <c r="A2330" s="105"/>
      <c r="C2330" s="108"/>
      <c r="D2330" s="108"/>
      <c r="E2330" s="108"/>
      <c r="F2330" s="108"/>
      <c r="G2330" s="187"/>
      <c r="H2330" s="108"/>
      <c r="I2330" s="108"/>
      <c r="J2330" s="108"/>
      <c r="K2330" s="108"/>
      <c r="L2330" s="108"/>
      <c r="M2330" s="108"/>
      <c r="N2330" s="108"/>
      <c r="O2330" s="189"/>
      <c r="Q2330" s="185"/>
    </row>
    <row r="2331" spans="1:17" x14ac:dyDescent="0.25">
      <c r="A2331" s="105"/>
      <c r="C2331" s="108"/>
      <c r="D2331" s="108"/>
      <c r="E2331" s="108"/>
      <c r="F2331" s="108"/>
      <c r="G2331" s="187"/>
      <c r="H2331" s="108"/>
      <c r="I2331" s="108"/>
      <c r="J2331" s="108"/>
      <c r="K2331" s="108"/>
      <c r="L2331" s="108"/>
      <c r="M2331" s="108"/>
      <c r="N2331" s="108"/>
      <c r="O2331" s="189"/>
      <c r="Q2331" s="185"/>
    </row>
    <row r="2332" spans="1:17" x14ac:dyDescent="0.25">
      <c r="A2332" s="105"/>
      <c r="C2332" s="108"/>
      <c r="D2332" s="108"/>
      <c r="E2332" s="108"/>
      <c r="F2332" s="108"/>
      <c r="G2332" s="187"/>
      <c r="H2332" s="108"/>
      <c r="I2332" s="108"/>
      <c r="J2332" s="108"/>
      <c r="K2332" s="108"/>
      <c r="L2332" s="108"/>
      <c r="M2332" s="108"/>
      <c r="N2332" s="108"/>
      <c r="O2332" s="189"/>
      <c r="Q2332" s="185"/>
    </row>
    <row r="2333" spans="1:17" x14ac:dyDescent="0.25">
      <c r="A2333" s="105"/>
      <c r="C2333" s="108"/>
      <c r="D2333" s="108"/>
      <c r="E2333" s="108"/>
      <c r="F2333" s="108"/>
      <c r="G2333" s="187"/>
      <c r="H2333" s="108"/>
      <c r="I2333" s="108"/>
      <c r="J2333" s="108"/>
      <c r="K2333" s="108"/>
      <c r="L2333" s="108"/>
      <c r="M2333" s="108"/>
      <c r="N2333" s="108"/>
      <c r="O2333" s="189"/>
      <c r="Q2333" s="185"/>
    </row>
    <row r="2334" spans="1:17" x14ac:dyDescent="0.25">
      <c r="A2334" s="105"/>
      <c r="C2334" s="108"/>
      <c r="D2334" s="108"/>
      <c r="E2334" s="108"/>
      <c r="F2334" s="108"/>
      <c r="G2334" s="187"/>
      <c r="H2334" s="108"/>
      <c r="I2334" s="108"/>
      <c r="J2334" s="108"/>
      <c r="K2334" s="108"/>
      <c r="L2334" s="108"/>
      <c r="M2334" s="108"/>
      <c r="N2334" s="108"/>
      <c r="O2334" s="189"/>
      <c r="Q2334" s="185"/>
    </row>
    <row r="2335" spans="1:17" x14ac:dyDescent="0.25">
      <c r="A2335" s="105"/>
      <c r="C2335" s="108"/>
      <c r="D2335" s="108"/>
      <c r="E2335" s="108"/>
      <c r="F2335" s="108"/>
      <c r="G2335" s="187"/>
      <c r="H2335" s="108"/>
      <c r="I2335" s="108"/>
      <c r="J2335" s="108"/>
      <c r="K2335" s="108"/>
      <c r="L2335" s="108"/>
      <c r="M2335" s="108"/>
      <c r="N2335" s="108"/>
      <c r="O2335" s="189"/>
      <c r="Q2335" s="185"/>
    </row>
    <row r="2336" spans="1:17" x14ac:dyDescent="0.25">
      <c r="A2336" s="105"/>
      <c r="C2336" s="108"/>
      <c r="D2336" s="108"/>
      <c r="E2336" s="108"/>
      <c r="F2336" s="108"/>
      <c r="G2336" s="187"/>
      <c r="H2336" s="108"/>
      <c r="I2336" s="108"/>
      <c r="J2336" s="108"/>
      <c r="K2336" s="108"/>
      <c r="L2336" s="108"/>
      <c r="M2336" s="108"/>
      <c r="N2336" s="108"/>
      <c r="O2336" s="189"/>
      <c r="Q2336" s="185"/>
    </row>
    <row r="2337" spans="1:17" x14ac:dyDescent="0.25">
      <c r="A2337" s="105"/>
      <c r="C2337" s="108"/>
      <c r="D2337" s="108"/>
      <c r="E2337" s="108"/>
      <c r="F2337" s="108"/>
      <c r="G2337" s="187"/>
      <c r="H2337" s="108"/>
      <c r="I2337" s="108"/>
      <c r="J2337" s="108"/>
      <c r="K2337" s="108"/>
      <c r="L2337" s="108"/>
      <c r="M2337" s="108"/>
      <c r="N2337" s="108"/>
      <c r="O2337" s="189"/>
      <c r="Q2337" s="185"/>
    </row>
    <row r="2338" spans="1:17" x14ac:dyDescent="0.25">
      <c r="A2338" s="105"/>
      <c r="C2338" s="108"/>
      <c r="D2338" s="108"/>
      <c r="E2338" s="108"/>
      <c r="F2338" s="108"/>
      <c r="G2338" s="187"/>
      <c r="H2338" s="108"/>
      <c r="I2338" s="108"/>
      <c r="J2338" s="108"/>
      <c r="K2338" s="108"/>
      <c r="L2338" s="108"/>
      <c r="M2338" s="108"/>
      <c r="N2338" s="108"/>
      <c r="O2338" s="189"/>
      <c r="Q2338" s="185"/>
    </row>
    <row r="2339" spans="1:17" x14ac:dyDescent="0.25">
      <c r="A2339" s="105"/>
      <c r="C2339" s="108"/>
      <c r="D2339" s="108"/>
      <c r="E2339" s="108"/>
      <c r="F2339" s="108"/>
      <c r="G2339" s="187"/>
      <c r="H2339" s="108"/>
      <c r="I2339" s="108"/>
      <c r="J2339" s="108"/>
      <c r="K2339" s="108"/>
      <c r="L2339" s="108"/>
      <c r="M2339" s="108"/>
      <c r="N2339" s="108"/>
      <c r="O2339" s="189"/>
      <c r="Q2339" s="185"/>
    </row>
    <row r="2340" spans="1:17" x14ac:dyDescent="0.25">
      <c r="A2340" s="105"/>
      <c r="C2340" s="108"/>
      <c r="D2340" s="108"/>
      <c r="E2340" s="108"/>
      <c r="F2340" s="108"/>
      <c r="G2340" s="187"/>
      <c r="H2340" s="108"/>
      <c r="I2340" s="108"/>
      <c r="J2340" s="108"/>
      <c r="K2340" s="108"/>
      <c r="L2340" s="108"/>
      <c r="M2340" s="108"/>
      <c r="N2340" s="108"/>
      <c r="O2340" s="189"/>
      <c r="Q2340" s="185"/>
    </row>
    <row r="2341" spans="1:17" x14ac:dyDescent="0.25">
      <c r="A2341" s="105"/>
      <c r="C2341" s="108"/>
      <c r="D2341" s="108"/>
      <c r="E2341" s="108"/>
      <c r="F2341" s="108"/>
      <c r="G2341" s="187"/>
      <c r="H2341" s="108"/>
      <c r="I2341" s="108"/>
      <c r="J2341" s="108"/>
      <c r="K2341" s="108"/>
      <c r="L2341" s="108"/>
      <c r="M2341" s="108"/>
      <c r="N2341" s="108"/>
      <c r="O2341" s="189"/>
      <c r="Q2341" s="185"/>
    </row>
    <row r="2342" spans="1:17" x14ac:dyDescent="0.25">
      <c r="A2342" s="105"/>
      <c r="C2342" s="108"/>
      <c r="D2342" s="108"/>
      <c r="E2342" s="108"/>
      <c r="F2342" s="108"/>
      <c r="G2342" s="187"/>
      <c r="H2342" s="108"/>
      <c r="I2342" s="108"/>
      <c r="J2342" s="108"/>
      <c r="K2342" s="108"/>
      <c r="L2342" s="108"/>
      <c r="M2342" s="108"/>
      <c r="N2342" s="108"/>
      <c r="O2342" s="189"/>
      <c r="Q2342" s="185"/>
    </row>
    <row r="2343" spans="1:17" x14ac:dyDescent="0.25">
      <c r="A2343" s="105"/>
      <c r="C2343" s="108"/>
      <c r="D2343" s="108"/>
      <c r="E2343" s="108"/>
      <c r="F2343" s="108"/>
      <c r="G2343" s="187"/>
      <c r="H2343" s="108"/>
      <c r="I2343" s="108"/>
      <c r="J2343" s="108"/>
      <c r="K2343" s="108"/>
      <c r="L2343" s="108"/>
      <c r="M2343" s="108"/>
      <c r="N2343" s="108"/>
      <c r="O2343" s="189"/>
      <c r="Q2343" s="185"/>
    </row>
    <row r="2344" spans="1:17" x14ac:dyDescent="0.25">
      <c r="A2344" s="105"/>
      <c r="C2344" s="108"/>
      <c r="D2344" s="108"/>
      <c r="E2344" s="108"/>
      <c r="F2344" s="108"/>
      <c r="G2344" s="187"/>
      <c r="H2344" s="108"/>
      <c r="I2344" s="108"/>
      <c r="J2344" s="108"/>
      <c r="K2344" s="108"/>
      <c r="L2344" s="108"/>
      <c r="M2344" s="108"/>
      <c r="N2344" s="108"/>
      <c r="O2344" s="189"/>
      <c r="Q2344" s="185"/>
    </row>
    <row r="2345" spans="1:17" x14ac:dyDescent="0.25">
      <c r="A2345" s="105"/>
      <c r="C2345" s="108"/>
      <c r="D2345" s="108"/>
      <c r="E2345" s="108"/>
      <c r="F2345" s="108"/>
      <c r="G2345" s="187"/>
      <c r="H2345" s="108"/>
      <c r="I2345" s="108"/>
      <c r="J2345" s="108"/>
      <c r="K2345" s="108"/>
      <c r="L2345" s="108"/>
      <c r="M2345" s="108"/>
      <c r="N2345" s="108"/>
      <c r="O2345" s="189"/>
      <c r="Q2345" s="185"/>
    </row>
    <row r="2346" spans="1:17" x14ac:dyDescent="0.25">
      <c r="A2346" s="105"/>
      <c r="C2346" s="108"/>
      <c r="D2346" s="108"/>
      <c r="E2346" s="108"/>
      <c r="F2346" s="108"/>
      <c r="G2346" s="187"/>
      <c r="H2346" s="108"/>
      <c r="I2346" s="108"/>
      <c r="J2346" s="108"/>
      <c r="K2346" s="108"/>
      <c r="L2346" s="108"/>
      <c r="M2346" s="108"/>
      <c r="N2346" s="108"/>
      <c r="O2346" s="189"/>
      <c r="Q2346" s="185"/>
    </row>
    <row r="2347" spans="1:17" x14ac:dyDescent="0.25">
      <c r="A2347" s="105"/>
      <c r="C2347" s="108"/>
      <c r="D2347" s="108"/>
      <c r="E2347" s="108"/>
      <c r="F2347" s="108"/>
      <c r="G2347" s="187"/>
      <c r="H2347" s="108"/>
      <c r="I2347" s="108"/>
      <c r="J2347" s="108"/>
      <c r="K2347" s="108"/>
      <c r="L2347" s="108"/>
      <c r="M2347" s="108"/>
      <c r="N2347" s="108"/>
      <c r="O2347" s="189"/>
      <c r="Q2347" s="185"/>
    </row>
    <row r="2348" spans="1:17" x14ac:dyDescent="0.25">
      <c r="A2348" s="105"/>
      <c r="C2348" s="108"/>
      <c r="D2348" s="108"/>
      <c r="E2348" s="108"/>
      <c r="F2348" s="108"/>
      <c r="G2348" s="187"/>
      <c r="H2348" s="108"/>
      <c r="I2348" s="108"/>
      <c r="J2348" s="108"/>
      <c r="K2348" s="108"/>
      <c r="L2348" s="108"/>
      <c r="M2348" s="108"/>
      <c r="N2348" s="108"/>
      <c r="O2348" s="189"/>
      <c r="Q2348" s="185"/>
    </row>
    <row r="2349" spans="1:17" x14ac:dyDescent="0.25">
      <c r="A2349" s="105"/>
      <c r="C2349" s="108"/>
      <c r="D2349" s="108"/>
      <c r="E2349" s="108"/>
      <c r="F2349" s="108"/>
      <c r="G2349" s="187"/>
      <c r="H2349" s="108"/>
      <c r="I2349" s="108"/>
      <c r="J2349" s="108"/>
      <c r="K2349" s="108"/>
      <c r="L2349" s="108"/>
      <c r="M2349" s="108"/>
      <c r="N2349" s="108"/>
      <c r="O2349" s="189"/>
      <c r="Q2349" s="185"/>
    </row>
    <row r="2350" spans="1:17" x14ac:dyDescent="0.25">
      <c r="A2350" s="105"/>
      <c r="C2350" s="108"/>
      <c r="D2350" s="108"/>
      <c r="E2350" s="108"/>
      <c r="F2350" s="108"/>
      <c r="G2350" s="187"/>
      <c r="H2350" s="108"/>
      <c r="I2350" s="108"/>
      <c r="J2350" s="108"/>
      <c r="K2350" s="108"/>
      <c r="L2350" s="108"/>
      <c r="M2350" s="108"/>
      <c r="N2350" s="108"/>
      <c r="O2350" s="189"/>
      <c r="Q2350" s="185"/>
    </row>
    <row r="2351" spans="1:17" x14ac:dyDescent="0.25">
      <c r="A2351" s="105"/>
      <c r="C2351" s="108"/>
      <c r="D2351" s="108"/>
      <c r="E2351" s="108"/>
      <c r="F2351" s="108"/>
      <c r="G2351" s="187"/>
      <c r="H2351" s="108"/>
      <c r="I2351" s="108"/>
      <c r="J2351" s="108"/>
      <c r="K2351" s="108"/>
      <c r="L2351" s="108"/>
      <c r="M2351" s="108"/>
      <c r="N2351" s="108"/>
      <c r="O2351" s="189"/>
      <c r="Q2351" s="185"/>
    </row>
    <row r="2352" spans="1:17" x14ac:dyDescent="0.25">
      <c r="A2352" s="105"/>
      <c r="C2352" s="108"/>
      <c r="D2352" s="108"/>
      <c r="E2352" s="108"/>
      <c r="F2352" s="108"/>
      <c r="G2352" s="187"/>
      <c r="H2352" s="108"/>
      <c r="I2352" s="108"/>
      <c r="J2352" s="108"/>
      <c r="K2352" s="108"/>
      <c r="L2352" s="108"/>
      <c r="M2352" s="108"/>
      <c r="N2352" s="108"/>
      <c r="O2352" s="189"/>
      <c r="Q2352" s="185"/>
    </row>
    <row r="2353" spans="1:17" x14ac:dyDescent="0.25">
      <c r="A2353" s="105"/>
      <c r="C2353" s="108"/>
      <c r="D2353" s="108"/>
      <c r="E2353" s="108"/>
      <c r="F2353" s="108"/>
      <c r="G2353" s="187"/>
      <c r="H2353" s="108"/>
      <c r="I2353" s="108"/>
      <c r="J2353" s="108"/>
      <c r="K2353" s="108"/>
      <c r="L2353" s="108"/>
      <c r="M2353" s="108"/>
      <c r="N2353" s="108"/>
      <c r="O2353" s="189"/>
      <c r="Q2353" s="185"/>
    </row>
    <row r="2354" spans="1:17" x14ac:dyDescent="0.25">
      <c r="A2354" s="105"/>
      <c r="C2354" s="108"/>
      <c r="D2354" s="108"/>
      <c r="E2354" s="108"/>
      <c r="F2354" s="108"/>
      <c r="G2354" s="187"/>
      <c r="H2354" s="108"/>
      <c r="I2354" s="108"/>
      <c r="J2354" s="108"/>
      <c r="K2354" s="108"/>
      <c r="L2354" s="108"/>
      <c r="M2354" s="108"/>
      <c r="N2354" s="108"/>
      <c r="O2354" s="189"/>
      <c r="Q2354" s="185"/>
    </row>
    <row r="2355" spans="1:17" x14ac:dyDescent="0.25">
      <c r="A2355" s="105"/>
      <c r="C2355" s="108"/>
      <c r="D2355" s="108"/>
      <c r="E2355" s="108"/>
      <c r="F2355" s="108"/>
      <c r="G2355" s="187"/>
      <c r="H2355" s="108"/>
      <c r="I2355" s="108"/>
      <c r="J2355" s="108"/>
      <c r="K2355" s="108"/>
      <c r="L2355" s="108"/>
      <c r="M2355" s="108"/>
      <c r="N2355" s="108"/>
      <c r="O2355" s="189"/>
      <c r="Q2355" s="185"/>
    </row>
    <row r="2356" spans="1:17" x14ac:dyDescent="0.25">
      <c r="A2356" s="105"/>
      <c r="C2356" s="108"/>
      <c r="D2356" s="108"/>
      <c r="E2356" s="108"/>
      <c r="F2356" s="108"/>
      <c r="G2356" s="187"/>
      <c r="H2356" s="108"/>
      <c r="I2356" s="108"/>
      <c r="J2356" s="108"/>
      <c r="K2356" s="108"/>
      <c r="L2356" s="108"/>
      <c r="M2356" s="108"/>
      <c r="N2356" s="108"/>
      <c r="O2356" s="189"/>
      <c r="Q2356" s="185"/>
    </row>
    <row r="2357" spans="1:17" x14ac:dyDescent="0.25">
      <c r="A2357" s="105"/>
      <c r="C2357" s="108"/>
      <c r="D2357" s="108"/>
      <c r="E2357" s="108"/>
      <c r="F2357" s="108"/>
      <c r="G2357" s="187"/>
      <c r="H2357" s="108"/>
      <c r="I2357" s="108"/>
      <c r="J2357" s="108"/>
      <c r="K2357" s="108"/>
      <c r="L2357" s="108"/>
      <c r="M2357" s="108"/>
      <c r="N2357" s="108"/>
      <c r="O2357" s="189"/>
      <c r="Q2357" s="185"/>
    </row>
    <row r="2358" spans="1:17" x14ac:dyDescent="0.25">
      <c r="A2358" s="105"/>
      <c r="C2358" s="108"/>
      <c r="D2358" s="108"/>
      <c r="E2358" s="108"/>
      <c r="F2358" s="108"/>
      <c r="G2358" s="187"/>
      <c r="H2358" s="108"/>
      <c r="I2358" s="108"/>
      <c r="J2358" s="108"/>
      <c r="K2358" s="108"/>
      <c r="L2358" s="108"/>
      <c r="M2358" s="108"/>
      <c r="N2358" s="108"/>
      <c r="O2358" s="189"/>
      <c r="Q2358" s="185"/>
    </row>
    <row r="2359" spans="1:17" x14ac:dyDescent="0.25">
      <c r="A2359" s="105"/>
      <c r="C2359" s="108"/>
      <c r="D2359" s="108"/>
      <c r="E2359" s="108"/>
      <c r="F2359" s="108"/>
      <c r="G2359" s="187"/>
      <c r="H2359" s="108"/>
      <c r="I2359" s="108"/>
      <c r="J2359" s="108"/>
      <c r="K2359" s="108"/>
      <c r="L2359" s="108"/>
      <c r="M2359" s="108"/>
      <c r="N2359" s="108"/>
      <c r="O2359" s="189"/>
      <c r="Q2359" s="185"/>
    </row>
    <row r="2360" spans="1:17" x14ac:dyDescent="0.25">
      <c r="A2360" s="105"/>
      <c r="C2360" s="108"/>
      <c r="D2360" s="108"/>
      <c r="E2360" s="108"/>
      <c r="F2360" s="108"/>
      <c r="G2360" s="187"/>
      <c r="H2360" s="108"/>
      <c r="I2360" s="108"/>
      <c r="J2360" s="108"/>
      <c r="K2360" s="108"/>
      <c r="L2360" s="108"/>
      <c r="M2360" s="108"/>
      <c r="N2360" s="108"/>
      <c r="O2360" s="189"/>
      <c r="Q2360" s="185"/>
    </row>
    <row r="2361" spans="1:17" x14ac:dyDescent="0.25">
      <c r="A2361" s="105"/>
      <c r="C2361" s="108"/>
      <c r="D2361" s="108"/>
      <c r="E2361" s="108"/>
      <c r="F2361" s="108"/>
      <c r="G2361" s="187"/>
      <c r="H2361" s="108"/>
      <c r="I2361" s="108"/>
      <c r="J2361" s="108"/>
      <c r="K2361" s="108"/>
      <c r="L2361" s="108"/>
      <c r="M2361" s="108"/>
      <c r="N2361" s="108"/>
      <c r="O2361" s="189"/>
      <c r="Q2361" s="185"/>
    </row>
    <row r="2362" spans="1:17" x14ac:dyDescent="0.25">
      <c r="A2362" s="105"/>
      <c r="C2362" s="108"/>
      <c r="D2362" s="108"/>
      <c r="E2362" s="108"/>
      <c r="F2362" s="108"/>
      <c r="G2362" s="187"/>
      <c r="H2362" s="108"/>
      <c r="I2362" s="108"/>
      <c r="J2362" s="108"/>
      <c r="K2362" s="108"/>
      <c r="L2362" s="108"/>
      <c r="M2362" s="108"/>
      <c r="N2362" s="108"/>
      <c r="O2362" s="189"/>
      <c r="Q2362" s="185"/>
    </row>
    <row r="2363" spans="1:17" x14ac:dyDescent="0.25">
      <c r="A2363" s="105"/>
      <c r="C2363" s="108"/>
      <c r="D2363" s="108"/>
      <c r="E2363" s="108"/>
      <c r="F2363" s="108"/>
      <c r="G2363" s="187"/>
      <c r="H2363" s="108"/>
      <c r="I2363" s="108"/>
      <c r="J2363" s="108"/>
      <c r="K2363" s="108"/>
      <c r="L2363" s="108"/>
      <c r="M2363" s="108"/>
      <c r="N2363" s="108"/>
      <c r="O2363" s="189"/>
      <c r="Q2363" s="185"/>
    </row>
    <row r="2364" spans="1:17" x14ac:dyDescent="0.25">
      <c r="A2364" s="105"/>
      <c r="C2364" s="108"/>
      <c r="D2364" s="108"/>
      <c r="E2364" s="108"/>
      <c r="F2364" s="108"/>
      <c r="G2364" s="187"/>
      <c r="H2364" s="108"/>
      <c r="I2364" s="108"/>
      <c r="J2364" s="108"/>
      <c r="K2364" s="108"/>
      <c r="L2364" s="108"/>
      <c r="M2364" s="108"/>
      <c r="N2364" s="108"/>
      <c r="O2364" s="189"/>
      <c r="Q2364" s="185"/>
    </row>
    <row r="2365" spans="1:17" x14ac:dyDescent="0.25">
      <c r="A2365" s="105"/>
      <c r="C2365" s="108"/>
      <c r="D2365" s="108"/>
      <c r="E2365" s="108"/>
      <c r="F2365" s="108"/>
      <c r="G2365" s="187"/>
      <c r="H2365" s="108"/>
      <c r="I2365" s="108"/>
      <c r="J2365" s="108"/>
      <c r="K2365" s="108"/>
      <c r="L2365" s="108"/>
      <c r="M2365" s="108"/>
      <c r="N2365" s="108"/>
      <c r="O2365" s="189"/>
      <c r="Q2365" s="185"/>
    </row>
    <row r="2366" spans="1:17" x14ac:dyDescent="0.25">
      <c r="A2366" s="105"/>
      <c r="C2366" s="108"/>
      <c r="D2366" s="108"/>
      <c r="E2366" s="108"/>
      <c r="F2366" s="108"/>
      <c r="G2366" s="187"/>
      <c r="H2366" s="108"/>
      <c r="I2366" s="108"/>
      <c r="J2366" s="108"/>
      <c r="K2366" s="108"/>
      <c r="L2366" s="108"/>
      <c r="M2366" s="108"/>
      <c r="N2366" s="108"/>
      <c r="O2366" s="189"/>
      <c r="Q2366" s="185"/>
    </row>
    <row r="2367" spans="1:17" x14ac:dyDescent="0.25">
      <c r="A2367" s="105"/>
      <c r="C2367" s="108"/>
      <c r="D2367" s="108"/>
      <c r="E2367" s="108"/>
      <c r="F2367" s="108"/>
      <c r="G2367" s="187"/>
      <c r="H2367" s="108"/>
      <c r="I2367" s="108"/>
      <c r="J2367" s="108"/>
      <c r="K2367" s="108"/>
      <c r="L2367" s="108"/>
      <c r="M2367" s="108"/>
      <c r="N2367" s="108"/>
      <c r="O2367" s="189"/>
      <c r="Q2367" s="185"/>
    </row>
    <row r="2368" spans="1:17" x14ac:dyDescent="0.25">
      <c r="A2368" s="105"/>
      <c r="C2368" s="108"/>
      <c r="D2368" s="108"/>
      <c r="E2368" s="108"/>
      <c r="F2368" s="108"/>
      <c r="G2368" s="187"/>
      <c r="H2368" s="108"/>
      <c r="I2368" s="108"/>
      <c r="J2368" s="108"/>
      <c r="K2368" s="108"/>
      <c r="L2368" s="108"/>
      <c r="M2368" s="108"/>
      <c r="N2368" s="108"/>
      <c r="O2368" s="189"/>
      <c r="Q2368" s="185"/>
    </row>
    <row r="2369" spans="1:17" x14ac:dyDescent="0.25">
      <c r="A2369" s="105"/>
      <c r="C2369" s="108"/>
      <c r="D2369" s="108"/>
      <c r="E2369" s="108"/>
      <c r="F2369" s="108"/>
      <c r="G2369" s="187"/>
      <c r="H2369" s="108"/>
      <c r="I2369" s="108"/>
      <c r="J2369" s="108"/>
      <c r="K2369" s="108"/>
      <c r="L2369" s="108"/>
      <c r="M2369" s="108"/>
      <c r="N2369" s="108"/>
      <c r="O2369" s="189"/>
      <c r="Q2369" s="185"/>
    </row>
    <row r="2370" spans="1:17" x14ac:dyDescent="0.25">
      <c r="A2370" s="105"/>
      <c r="C2370" s="108"/>
      <c r="D2370" s="108"/>
      <c r="E2370" s="108"/>
      <c r="F2370" s="108"/>
      <c r="G2370" s="187"/>
      <c r="H2370" s="108"/>
      <c r="I2370" s="108"/>
      <c r="J2370" s="108"/>
      <c r="K2370" s="108"/>
      <c r="L2370" s="108"/>
      <c r="M2370" s="108"/>
      <c r="N2370" s="108"/>
      <c r="O2370" s="189"/>
      <c r="Q2370" s="185"/>
    </row>
    <row r="2371" spans="1:17" x14ac:dyDescent="0.25">
      <c r="A2371" s="105"/>
      <c r="C2371" s="108"/>
      <c r="D2371" s="108"/>
      <c r="E2371" s="108"/>
      <c r="F2371" s="108"/>
      <c r="G2371" s="187"/>
      <c r="H2371" s="108"/>
      <c r="I2371" s="108"/>
      <c r="J2371" s="108"/>
      <c r="K2371" s="108"/>
      <c r="L2371" s="108"/>
      <c r="M2371" s="108"/>
      <c r="N2371" s="108"/>
      <c r="O2371" s="189"/>
      <c r="Q2371" s="185"/>
    </row>
    <row r="2372" spans="1:17" x14ac:dyDescent="0.25">
      <c r="A2372" s="105"/>
      <c r="C2372" s="108"/>
      <c r="D2372" s="108"/>
      <c r="E2372" s="108"/>
      <c r="F2372" s="108"/>
      <c r="G2372" s="187"/>
      <c r="H2372" s="108"/>
      <c r="I2372" s="108"/>
      <c r="J2372" s="108"/>
      <c r="K2372" s="108"/>
      <c r="L2372" s="108"/>
      <c r="M2372" s="108"/>
      <c r="N2372" s="108"/>
      <c r="O2372" s="189"/>
      <c r="Q2372" s="185"/>
    </row>
    <row r="2373" spans="1:17" x14ac:dyDescent="0.25">
      <c r="A2373" s="105"/>
      <c r="C2373" s="108"/>
      <c r="D2373" s="108"/>
      <c r="E2373" s="108"/>
      <c r="F2373" s="108"/>
      <c r="G2373" s="187"/>
      <c r="H2373" s="108"/>
      <c r="I2373" s="108"/>
      <c r="J2373" s="108"/>
      <c r="K2373" s="108"/>
      <c r="L2373" s="108"/>
      <c r="M2373" s="108"/>
      <c r="N2373" s="108"/>
      <c r="O2373" s="189"/>
      <c r="Q2373" s="185"/>
    </row>
    <row r="2374" spans="1:17" x14ac:dyDescent="0.25">
      <c r="A2374" s="105"/>
      <c r="C2374" s="108"/>
      <c r="D2374" s="108"/>
      <c r="E2374" s="108"/>
      <c r="F2374" s="108"/>
      <c r="G2374" s="187"/>
      <c r="H2374" s="108"/>
      <c r="I2374" s="108"/>
      <c r="J2374" s="108"/>
      <c r="K2374" s="108"/>
      <c r="L2374" s="108"/>
      <c r="M2374" s="108"/>
      <c r="N2374" s="108"/>
      <c r="O2374" s="189"/>
      <c r="Q2374" s="185"/>
    </row>
    <row r="2375" spans="1:17" x14ac:dyDescent="0.25">
      <c r="A2375" s="105"/>
      <c r="C2375" s="108"/>
      <c r="D2375" s="108"/>
      <c r="E2375" s="108"/>
      <c r="F2375" s="108"/>
      <c r="G2375" s="187"/>
      <c r="H2375" s="108"/>
      <c r="I2375" s="108"/>
      <c r="J2375" s="108"/>
      <c r="K2375" s="108"/>
      <c r="L2375" s="108"/>
      <c r="M2375" s="108"/>
      <c r="N2375" s="108"/>
      <c r="O2375" s="189"/>
      <c r="Q2375" s="185"/>
    </row>
    <row r="2376" spans="1:17" x14ac:dyDescent="0.25">
      <c r="A2376" s="105"/>
      <c r="C2376" s="108"/>
      <c r="D2376" s="108"/>
      <c r="E2376" s="108"/>
      <c r="F2376" s="108"/>
      <c r="G2376" s="187"/>
      <c r="H2376" s="108"/>
      <c r="I2376" s="108"/>
      <c r="J2376" s="108"/>
      <c r="K2376" s="108"/>
      <c r="L2376" s="108"/>
      <c r="M2376" s="108"/>
      <c r="N2376" s="108"/>
      <c r="O2376" s="189"/>
      <c r="Q2376" s="185"/>
    </row>
    <row r="2377" spans="1:17" x14ac:dyDescent="0.25">
      <c r="A2377" s="105"/>
      <c r="C2377" s="108"/>
      <c r="D2377" s="108"/>
      <c r="E2377" s="108"/>
      <c r="F2377" s="108"/>
      <c r="G2377" s="187"/>
      <c r="H2377" s="108"/>
      <c r="I2377" s="108"/>
      <c r="J2377" s="108"/>
      <c r="K2377" s="108"/>
      <c r="L2377" s="108"/>
      <c r="M2377" s="108"/>
      <c r="N2377" s="108"/>
      <c r="O2377" s="189"/>
      <c r="Q2377" s="185"/>
    </row>
    <row r="2378" spans="1:17" x14ac:dyDescent="0.25">
      <c r="A2378" s="105"/>
      <c r="C2378" s="108"/>
      <c r="D2378" s="108"/>
      <c r="E2378" s="108"/>
      <c r="F2378" s="108"/>
      <c r="G2378" s="187"/>
      <c r="H2378" s="108"/>
      <c r="I2378" s="108"/>
      <c r="J2378" s="108"/>
      <c r="K2378" s="108"/>
      <c r="L2378" s="108"/>
      <c r="M2378" s="108"/>
      <c r="N2378" s="108"/>
      <c r="O2378" s="189"/>
      <c r="Q2378" s="185"/>
    </row>
    <row r="2379" spans="1:17" x14ac:dyDescent="0.25">
      <c r="A2379" s="105"/>
      <c r="C2379" s="108"/>
      <c r="D2379" s="108"/>
      <c r="E2379" s="108"/>
      <c r="F2379" s="108"/>
      <c r="G2379" s="187"/>
      <c r="H2379" s="108"/>
      <c r="I2379" s="108"/>
      <c r="J2379" s="108"/>
      <c r="K2379" s="108"/>
      <c r="L2379" s="108"/>
      <c r="M2379" s="108"/>
      <c r="N2379" s="108"/>
      <c r="O2379" s="189"/>
      <c r="Q2379" s="185"/>
    </row>
    <row r="2380" spans="1:17" x14ac:dyDescent="0.25">
      <c r="A2380" s="105"/>
      <c r="C2380" s="108"/>
      <c r="D2380" s="108"/>
      <c r="E2380" s="108"/>
      <c r="F2380" s="108"/>
      <c r="G2380" s="187"/>
      <c r="H2380" s="108"/>
      <c r="I2380" s="108"/>
      <c r="J2380" s="108"/>
      <c r="K2380" s="108"/>
      <c r="L2380" s="108"/>
      <c r="M2380" s="108"/>
      <c r="N2380" s="108"/>
      <c r="O2380" s="189"/>
      <c r="Q2380" s="185"/>
    </row>
    <row r="2381" spans="1:17" x14ac:dyDescent="0.25">
      <c r="A2381" s="105"/>
      <c r="C2381" s="108"/>
      <c r="D2381" s="108"/>
      <c r="E2381" s="108"/>
      <c r="F2381" s="108"/>
      <c r="G2381" s="187"/>
      <c r="H2381" s="108"/>
      <c r="I2381" s="108"/>
      <c r="J2381" s="108"/>
      <c r="K2381" s="108"/>
      <c r="L2381" s="108"/>
      <c r="M2381" s="108"/>
      <c r="N2381" s="108"/>
      <c r="O2381" s="189"/>
      <c r="Q2381" s="185"/>
    </row>
    <row r="2382" spans="1:17" x14ac:dyDescent="0.25">
      <c r="A2382" s="105"/>
      <c r="C2382" s="108"/>
      <c r="D2382" s="108"/>
      <c r="E2382" s="108"/>
      <c r="F2382" s="108"/>
      <c r="G2382" s="187"/>
      <c r="H2382" s="108"/>
      <c r="I2382" s="108"/>
      <c r="J2382" s="108"/>
      <c r="K2382" s="108"/>
      <c r="L2382" s="108"/>
      <c r="M2382" s="108"/>
      <c r="N2382" s="108"/>
      <c r="O2382" s="189"/>
      <c r="Q2382" s="185"/>
    </row>
    <row r="2383" spans="1:17" x14ac:dyDescent="0.25">
      <c r="A2383" s="105"/>
      <c r="C2383" s="108"/>
      <c r="D2383" s="108"/>
      <c r="E2383" s="108"/>
      <c r="F2383" s="108"/>
      <c r="G2383" s="187"/>
      <c r="H2383" s="108"/>
      <c r="I2383" s="108"/>
      <c r="J2383" s="108"/>
      <c r="K2383" s="108"/>
      <c r="L2383" s="108"/>
      <c r="M2383" s="108"/>
      <c r="N2383" s="108"/>
      <c r="O2383" s="189"/>
      <c r="Q2383" s="185"/>
    </row>
    <row r="2384" spans="1:17" x14ac:dyDescent="0.25">
      <c r="A2384" s="105"/>
      <c r="C2384" s="108"/>
      <c r="D2384" s="108"/>
      <c r="E2384" s="108"/>
      <c r="F2384" s="108"/>
      <c r="G2384" s="187"/>
      <c r="H2384" s="108"/>
      <c r="I2384" s="108"/>
      <c r="J2384" s="108"/>
      <c r="K2384" s="108"/>
      <c r="L2384" s="108"/>
      <c r="M2384" s="108"/>
      <c r="N2384" s="108"/>
      <c r="O2384" s="189"/>
      <c r="Q2384" s="185"/>
    </row>
    <row r="2385" spans="1:17" x14ac:dyDescent="0.25">
      <c r="A2385" s="105"/>
      <c r="C2385" s="108"/>
      <c r="D2385" s="108"/>
      <c r="E2385" s="108"/>
      <c r="F2385" s="108"/>
      <c r="G2385" s="187"/>
      <c r="H2385" s="108"/>
      <c r="I2385" s="108"/>
      <c r="J2385" s="108"/>
      <c r="K2385" s="108"/>
      <c r="L2385" s="108"/>
      <c r="M2385" s="108"/>
      <c r="N2385" s="108"/>
      <c r="O2385" s="189"/>
      <c r="Q2385" s="185"/>
    </row>
    <row r="2386" spans="1:17" x14ac:dyDescent="0.25">
      <c r="A2386" s="105"/>
      <c r="C2386" s="108"/>
      <c r="D2386" s="108"/>
      <c r="E2386" s="108"/>
      <c r="F2386" s="108"/>
      <c r="G2386" s="187"/>
      <c r="H2386" s="108"/>
      <c r="I2386" s="108"/>
      <c r="J2386" s="108"/>
      <c r="K2386" s="108"/>
      <c r="L2386" s="108"/>
      <c r="M2386" s="108"/>
      <c r="N2386" s="108"/>
      <c r="O2386" s="189"/>
      <c r="Q2386" s="185"/>
    </row>
    <row r="2387" spans="1:17" x14ac:dyDescent="0.25">
      <c r="A2387" s="105"/>
      <c r="C2387" s="108"/>
      <c r="D2387" s="108"/>
      <c r="E2387" s="108"/>
      <c r="F2387" s="108"/>
      <c r="G2387" s="187"/>
      <c r="H2387" s="108"/>
      <c r="I2387" s="108"/>
      <c r="J2387" s="108"/>
      <c r="K2387" s="108"/>
      <c r="L2387" s="108"/>
      <c r="M2387" s="108"/>
      <c r="N2387" s="108"/>
      <c r="O2387" s="189"/>
      <c r="Q2387" s="185"/>
    </row>
    <row r="2388" spans="1:17" x14ac:dyDescent="0.25">
      <c r="A2388" s="105"/>
      <c r="C2388" s="108"/>
      <c r="D2388" s="108"/>
      <c r="E2388" s="108"/>
      <c r="F2388" s="108"/>
      <c r="G2388" s="187"/>
      <c r="H2388" s="108"/>
      <c r="I2388" s="108"/>
      <c r="J2388" s="108"/>
      <c r="K2388" s="108"/>
      <c r="L2388" s="108"/>
      <c r="M2388" s="108"/>
      <c r="N2388" s="108"/>
      <c r="O2388" s="189"/>
      <c r="Q2388" s="185"/>
    </row>
    <row r="2389" spans="1:17" x14ac:dyDescent="0.25">
      <c r="A2389" s="105"/>
      <c r="C2389" s="108"/>
      <c r="D2389" s="108"/>
      <c r="E2389" s="108"/>
      <c r="F2389" s="108"/>
      <c r="G2389" s="187"/>
      <c r="H2389" s="108"/>
      <c r="I2389" s="108"/>
      <c r="J2389" s="108"/>
      <c r="K2389" s="108"/>
      <c r="L2389" s="108"/>
      <c r="M2389" s="108"/>
      <c r="N2389" s="108"/>
      <c r="O2389" s="189"/>
      <c r="Q2389" s="185"/>
    </row>
    <row r="2390" spans="1:17" x14ac:dyDescent="0.25">
      <c r="A2390" s="105"/>
      <c r="C2390" s="108"/>
      <c r="D2390" s="108"/>
      <c r="E2390" s="108"/>
      <c r="F2390" s="108"/>
      <c r="G2390" s="187"/>
      <c r="H2390" s="108"/>
      <c r="I2390" s="108"/>
      <c r="J2390" s="108"/>
      <c r="K2390" s="108"/>
      <c r="L2390" s="108"/>
      <c r="M2390" s="108"/>
      <c r="N2390" s="108"/>
      <c r="O2390" s="189"/>
      <c r="Q2390" s="185"/>
    </row>
    <row r="2391" spans="1:17" x14ac:dyDescent="0.25">
      <c r="A2391" s="105"/>
      <c r="C2391" s="108"/>
      <c r="D2391" s="108"/>
      <c r="E2391" s="108"/>
      <c r="F2391" s="108"/>
      <c r="G2391" s="187"/>
      <c r="H2391" s="108"/>
      <c r="I2391" s="108"/>
      <c r="J2391" s="108"/>
      <c r="K2391" s="108"/>
      <c r="L2391" s="108"/>
      <c r="M2391" s="108"/>
      <c r="N2391" s="108"/>
      <c r="O2391" s="189"/>
      <c r="Q2391" s="185"/>
    </row>
    <row r="2392" spans="1:17" x14ac:dyDescent="0.25">
      <c r="A2392" s="105"/>
      <c r="C2392" s="108"/>
      <c r="D2392" s="108"/>
      <c r="E2392" s="108"/>
      <c r="F2392" s="108"/>
      <c r="G2392" s="187"/>
      <c r="H2392" s="108"/>
      <c r="I2392" s="108"/>
      <c r="J2392" s="108"/>
      <c r="K2392" s="108"/>
      <c r="L2392" s="108"/>
      <c r="M2392" s="108"/>
      <c r="N2392" s="108"/>
      <c r="O2392" s="189"/>
      <c r="Q2392" s="185"/>
    </row>
    <row r="2393" spans="1:17" x14ac:dyDescent="0.25">
      <c r="A2393" s="105"/>
      <c r="C2393" s="108"/>
      <c r="D2393" s="108"/>
      <c r="E2393" s="108"/>
      <c r="F2393" s="108"/>
      <c r="G2393" s="187"/>
      <c r="H2393" s="108"/>
      <c r="I2393" s="108"/>
      <c r="J2393" s="108"/>
      <c r="K2393" s="108"/>
      <c r="L2393" s="108"/>
      <c r="M2393" s="108"/>
      <c r="N2393" s="108"/>
      <c r="O2393" s="189"/>
      <c r="Q2393" s="185"/>
    </row>
    <row r="2394" spans="1:17" x14ac:dyDescent="0.25">
      <c r="A2394" s="105"/>
      <c r="C2394" s="108"/>
      <c r="D2394" s="108"/>
      <c r="E2394" s="108"/>
      <c r="F2394" s="108"/>
      <c r="G2394" s="187"/>
      <c r="H2394" s="108"/>
      <c r="I2394" s="108"/>
      <c r="J2394" s="108"/>
      <c r="K2394" s="108"/>
      <c r="L2394" s="108"/>
      <c r="M2394" s="108"/>
      <c r="N2394" s="108"/>
      <c r="O2394" s="189"/>
      <c r="Q2394" s="185"/>
    </row>
    <row r="2395" spans="1:17" x14ac:dyDescent="0.25">
      <c r="A2395" s="105"/>
      <c r="C2395" s="108"/>
      <c r="D2395" s="108"/>
      <c r="E2395" s="108"/>
      <c r="F2395" s="108"/>
      <c r="G2395" s="187"/>
      <c r="H2395" s="108"/>
      <c r="I2395" s="108"/>
      <c r="J2395" s="108"/>
      <c r="K2395" s="108"/>
      <c r="L2395" s="108"/>
      <c r="M2395" s="108"/>
      <c r="N2395" s="108"/>
      <c r="O2395" s="189"/>
      <c r="Q2395" s="185"/>
    </row>
    <row r="2396" spans="1:17" x14ac:dyDescent="0.25">
      <c r="A2396" s="105"/>
      <c r="C2396" s="108"/>
      <c r="D2396" s="108"/>
      <c r="E2396" s="108"/>
      <c r="F2396" s="108"/>
      <c r="G2396" s="187"/>
      <c r="H2396" s="108"/>
      <c r="I2396" s="108"/>
      <c r="J2396" s="108"/>
      <c r="K2396" s="108"/>
      <c r="L2396" s="108"/>
      <c r="M2396" s="108"/>
      <c r="N2396" s="108"/>
      <c r="O2396" s="189"/>
      <c r="Q2396" s="185"/>
    </row>
    <row r="2397" spans="1:17" x14ac:dyDescent="0.25">
      <c r="A2397" s="105"/>
      <c r="C2397" s="108"/>
      <c r="D2397" s="108"/>
      <c r="E2397" s="108"/>
      <c r="F2397" s="108"/>
      <c r="G2397" s="187"/>
      <c r="H2397" s="108"/>
      <c r="I2397" s="108"/>
      <c r="J2397" s="108"/>
      <c r="K2397" s="108"/>
      <c r="L2397" s="108"/>
      <c r="M2397" s="108"/>
      <c r="N2397" s="108"/>
      <c r="O2397" s="189"/>
      <c r="Q2397" s="185"/>
    </row>
    <row r="2398" spans="1:17" x14ac:dyDescent="0.25">
      <c r="A2398" s="105"/>
      <c r="C2398" s="108"/>
      <c r="D2398" s="108"/>
      <c r="E2398" s="108"/>
      <c r="F2398" s="108"/>
      <c r="G2398" s="187"/>
      <c r="H2398" s="108"/>
      <c r="I2398" s="108"/>
      <c r="J2398" s="108"/>
      <c r="K2398" s="108"/>
      <c r="L2398" s="108"/>
      <c r="M2398" s="108"/>
      <c r="N2398" s="108"/>
      <c r="O2398" s="189"/>
      <c r="Q2398" s="185"/>
    </row>
    <row r="2399" spans="1:17" x14ac:dyDescent="0.25">
      <c r="A2399" s="105"/>
      <c r="C2399" s="108"/>
      <c r="D2399" s="108"/>
      <c r="E2399" s="108"/>
      <c r="F2399" s="108"/>
      <c r="G2399" s="187"/>
      <c r="H2399" s="108"/>
      <c r="I2399" s="108"/>
      <c r="J2399" s="108"/>
      <c r="K2399" s="108"/>
      <c r="L2399" s="108"/>
      <c r="M2399" s="108"/>
      <c r="N2399" s="108"/>
      <c r="O2399" s="189"/>
      <c r="Q2399" s="185"/>
    </row>
    <row r="2400" spans="1:17" x14ac:dyDescent="0.25">
      <c r="A2400" s="105"/>
      <c r="C2400" s="108"/>
      <c r="D2400" s="108"/>
      <c r="E2400" s="108"/>
      <c r="F2400" s="108"/>
      <c r="G2400" s="187"/>
      <c r="H2400" s="108"/>
      <c r="I2400" s="108"/>
      <c r="J2400" s="108"/>
      <c r="K2400" s="108"/>
      <c r="L2400" s="108"/>
      <c r="M2400" s="108"/>
      <c r="N2400" s="108"/>
      <c r="O2400" s="189"/>
      <c r="Q2400" s="185"/>
    </row>
    <row r="2401" spans="1:17" x14ac:dyDescent="0.25">
      <c r="A2401" s="105"/>
      <c r="C2401" s="108"/>
      <c r="D2401" s="108"/>
      <c r="E2401" s="108"/>
      <c r="F2401" s="108"/>
      <c r="G2401" s="187"/>
      <c r="H2401" s="108"/>
      <c r="I2401" s="108"/>
      <c r="J2401" s="108"/>
      <c r="K2401" s="108"/>
      <c r="L2401" s="108"/>
      <c r="M2401" s="108"/>
      <c r="N2401" s="108"/>
      <c r="O2401" s="189"/>
      <c r="Q2401" s="185"/>
    </row>
    <row r="2402" spans="1:17" x14ac:dyDescent="0.25">
      <c r="A2402" s="105"/>
      <c r="C2402" s="108"/>
      <c r="D2402" s="108"/>
      <c r="E2402" s="108"/>
      <c r="F2402" s="108"/>
      <c r="G2402" s="187"/>
      <c r="H2402" s="108"/>
      <c r="I2402" s="108"/>
      <c r="J2402" s="108"/>
      <c r="K2402" s="108"/>
      <c r="L2402" s="108"/>
      <c r="M2402" s="108"/>
      <c r="N2402" s="108"/>
      <c r="O2402" s="189"/>
      <c r="Q2402" s="185"/>
    </row>
    <row r="2403" spans="1:17" x14ac:dyDescent="0.25">
      <c r="A2403" s="105"/>
      <c r="C2403" s="108"/>
      <c r="D2403" s="108"/>
      <c r="E2403" s="108"/>
      <c r="F2403" s="108"/>
      <c r="G2403" s="187"/>
      <c r="H2403" s="108"/>
      <c r="I2403" s="108"/>
      <c r="J2403" s="108"/>
      <c r="K2403" s="108"/>
      <c r="L2403" s="108"/>
      <c r="M2403" s="108"/>
      <c r="N2403" s="108"/>
      <c r="O2403" s="189"/>
      <c r="Q2403" s="185"/>
    </row>
    <row r="2404" spans="1:17" x14ac:dyDescent="0.25">
      <c r="A2404" s="105"/>
      <c r="C2404" s="108"/>
      <c r="D2404" s="108"/>
      <c r="E2404" s="108"/>
      <c r="F2404" s="108"/>
      <c r="G2404" s="187"/>
      <c r="H2404" s="108"/>
      <c r="I2404" s="108"/>
      <c r="J2404" s="108"/>
      <c r="K2404" s="108"/>
      <c r="L2404" s="108"/>
      <c r="M2404" s="108"/>
      <c r="N2404" s="108"/>
      <c r="O2404" s="189"/>
      <c r="Q2404" s="185"/>
    </row>
    <row r="2405" spans="1:17" x14ac:dyDescent="0.25">
      <c r="A2405" s="105"/>
      <c r="C2405" s="108"/>
      <c r="D2405" s="108"/>
      <c r="E2405" s="108"/>
      <c r="F2405" s="108"/>
      <c r="G2405" s="187"/>
      <c r="H2405" s="108"/>
      <c r="I2405" s="108"/>
      <c r="J2405" s="108"/>
      <c r="K2405" s="108"/>
      <c r="L2405" s="108"/>
      <c r="M2405" s="108"/>
      <c r="N2405" s="108"/>
      <c r="O2405" s="189"/>
      <c r="Q2405" s="185"/>
    </row>
    <row r="2406" spans="1:17" x14ac:dyDescent="0.25">
      <c r="A2406" s="105"/>
      <c r="C2406" s="108"/>
      <c r="D2406" s="108"/>
      <c r="E2406" s="108"/>
      <c r="F2406" s="108"/>
      <c r="G2406" s="187"/>
      <c r="H2406" s="108"/>
      <c r="I2406" s="108"/>
      <c r="J2406" s="108"/>
      <c r="K2406" s="108"/>
      <c r="L2406" s="108"/>
      <c r="M2406" s="108"/>
      <c r="N2406" s="108"/>
      <c r="O2406" s="189"/>
      <c r="Q2406" s="185"/>
    </row>
    <row r="2407" spans="1:17" x14ac:dyDescent="0.25">
      <c r="A2407" s="105"/>
      <c r="C2407" s="108"/>
      <c r="D2407" s="108"/>
      <c r="E2407" s="108"/>
      <c r="F2407" s="108"/>
      <c r="G2407" s="187"/>
      <c r="H2407" s="108"/>
      <c r="I2407" s="108"/>
      <c r="J2407" s="108"/>
      <c r="K2407" s="108"/>
      <c r="L2407" s="108"/>
      <c r="M2407" s="108"/>
      <c r="N2407" s="108"/>
      <c r="O2407" s="189"/>
      <c r="Q2407" s="185"/>
    </row>
    <row r="2408" spans="1:17" x14ac:dyDescent="0.25">
      <c r="A2408" s="105"/>
      <c r="C2408" s="108"/>
      <c r="D2408" s="108"/>
      <c r="E2408" s="108"/>
      <c r="F2408" s="108"/>
      <c r="G2408" s="187"/>
      <c r="H2408" s="108"/>
      <c r="I2408" s="108"/>
      <c r="J2408" s="108"/>
      <c r="K2408" s="108"/>
      <c r="L2408" s="108"/>
      <c r="M2408" s="108"/>
      <c r="N2408" s="108"/>
      <c r="O2408" s="189"/>
      <c r="Q2408" s="185"/>
    </row>
    <row r="2409" spans="1:17" x14ac:dyDescent="0.25">
      <c r="A2409" s="105"/>
      <c r="C2409" s="108"/>
      <c r="D2409" s="108"/>
      <c r="E2409" s="108"/>
      <c r="F2409" s="108"/>
      <c r="G2409" s="187"/>
      <c r="H2409" s="108"/>
      <c r="I2409" s="108"/>
      <c r="J2409" s="108"/>
      <c r="K2409" s="108"/>
      <c r="L2409" s="108"/>
      <c r="M2409" s="108"/>
      <c r="N2409" s="108"/>
      <c r="O2409" s="189"/>
      <c r="Q2409" s="185"/>
    </row>
    <row r="2410" spans="1:17" x14ac:dyDescent="0.25">
      <c r="A2410" s="105"/>
      <c r="C2410" s="108"/>
      <c r="D2410" s="108"/>
      <c r="E2410" s="108"/>
      <c r="F2410" s="108"/>
      <c r="G2410" s="187"/>
      <c r="H2410" s="108"/>
      <c r="I2410" s="108"/>
      <c r="J2410" s="108"/>
      <c r="K2410" s="108"/>
      <c r="L2410" s="108"/>
      <c r="M2410" s="108"/>
      <c r="N2410" s="108"/>
      <c r="O2410" s="189"/>
      <c r="Q2410" s="185"/>
    </row>
    <row r="2411" spans="1:17" x14ac:dyDescent="0.25">
      <c r="A2411" s="105"/>
      <c r="C2411" s="108"/>
      <c r="D2411" s="108"/>
      <c r="E2411" s="108"/>
      <c r="F2411" s="108"/>
      <c r="G2411" s="187"/>
      <c r="H2411" s="108"/>
      <c r="I2411" s="108"/>
      <c r="J2411" s="108"/>
      <c r="K2411" s="108"/>
      <c r="L2411" s="108"/>
      <c r="M2411" s="108"/>
      <c r="N2411" s="108"/>
      <c r="O2411" s="189"/>
      <c r="Q2411" s="185"/>
    </row>
    <row r="2412" spans="1:17" x14ac:dyDescent="0.25">
      <c r="A2412" s="105"/>
      <c r="C2412" s="108"/>
      <c r="D2412" s="108"/>
      <c r="E2412" s="108"/>
      <c r="F2412" s="108"/>
      <c r="G2412" s="187"/>
      <c r="H2412" s="108"/>
      <c r="I2412" s="108"/>
      <c r="J2412" s="108"/>
      <c r="K2412" s="108"/>
      <c r="L2412" s="108"/>
      <c r="M2412" s="108"/>
      <c r="N2412" s="108"/>
      <c r="O2412" s="189"/>
      <c r="Q2412" s="185"/>
    </row>
    <row r="2413" spans="1:17" x14ac:dyDescent="0.25">
      <c r="A2413" s="105"/>
      <c r="C2413" s="108"/>
      <c r="D2413" s="108"/>
      <c r="E2413" s="108"/>
      <c r="F2413" s="108"/>
      <c r="G2413" s="187"/>
      <c r="H2413" s="108"/>
      <c r="I2413" s="108"/>
      <c r="J2413" s="108"/>
      <c r="K2413" s="108"/>
      <c r="L2413" s="108"/>
      <c r="M2413" s="108"/>
      <c r="N2413" s="108"/>
      <c r="O2413" s="189"/>
      <c r="Q2413" s="185"/>
    </row>
    <row r="2414" spans="1:17" x14ac:dyDescent="0.25">
      <c r="A2414" s="105"/>
      <c r="C2414" s="108"/>
      <c r="D2414" s="108"/>
      <c r="E2414" s="108"/>
      <c r="F2414" s="108"/>
      <c r="G2414" s="187"/>
      <c r="H2414" s="108"/>
      <c r="I2414" s="108"/>
      <c r="J2414" s="108"/>
      <c r="K2414" s="108"/>
      <c r="L2414" s="108"/>
      <c r="M2414" s="108"/>
      <c r="N2414" s="108"/>
      <c r="O2414" s="189"/>
      <c r="Q2414" s="185"/>
    </row>
    <row r="2415" spans="1:17" x14ac:dyDescent="0.25">
      <c r="A2415" s="105"/>
      <c r="C2415" s="108"/>
      <c r="D2415" s="108"/>
      <c r="E2415" s="108"/>
      <c r="F2415" s="108"/>
      <c r="G2415" s="187"/>
      <c r="H2415" s="108"/>
      <c r="I2415" s="108"/>
      <c r="J2415" s="108"/>
      <c r="K2415" s="108"/>
      <c r="L2415" s="108"/>
      <c r="M2415" s="108"/>
      <c r="N2415" s="108"/>
      <c r="O2415" s="189"/>
      <c r="Q2415" s="185"/>
    </row>
    <row r="2416" spans="1:17" x14ac:dyDescent="0.25">
      <c r="A2416" s="105"/>
      <c r="C2416" s="108"/>
      <c r="D2416" s="108"/>
      <c r="E2416" s="108"/>
      <c r="F2416" s="108"/>
      <c r="G2416" s="187"/>
      <c r="H2416" s="108"/>
      <c r="I2416" s="108"/>
      <c r="J2416" s="108"/>
      <c r="K2416" s="108"/>
      <c r="L2416" s="108"/>
      <c r="M2416" s="108"/>
      <c r="N2416" s="108"/>
      <c r="O2416" s="189"/>
      <c r="Q2416" s="185"/>
    </row>
    <row r="2417" spans="1:17" x14ac:dyDescent="0.25">
      <c r="A2417" s="105"/>
      <c r="C2417" s="108"/>
      <c r="D2417" s="108"/>
      <c r="E2417" s="108"/>
      <c r="F2417" s="108"/>
      <c r="G2417" s="187"/>
      <c r="H2417" s="108"/>
      <c r="I2417" s="108"/>
      <c r="J2417" s="108"/>
      <c r="K2417" s="108"/>
      <c r="L2417" s="108"/>
      <c r="M2417" s="108"/>
      <c r="N2417" s="108"/>
      <c r="O2417" s="189"/>
      <c r="Q2417" s="185"/>
    </row>
    <row r="2418" spans="1:17" x14ac:dyDescent="0.25">
      <c r="A2418" s="105"/>
      <c r="C2418" s="108"/>
      <c r="D2418" s="108"/>
      <c r="E2418" s="108"/>
      <c r="F2418" s="108"/>
      <c r="G2418" s="187"/>
      <c r="H2418" s="108"/>
      <c r="I2418" s="108"/>
      <c r="J2418" s="108"/>
      <c r="K2418" s="108"/>
      <c r="L2418" s="108"/>
      <c r="M2418" s="108"/>
      <c r="N2418" s="108"/>
      <c r="O2418" s="189"/>
      <c r="Q2418" s="185"/>
    </row>
    <row r="2419" spans="1:17" x14ac:dyDescent="0.25">
      <c r="A2419" s="105"/>
      <c r="C2419" s="108"/>
      <c r="D2419" s="108"/>
      <c r="E2419" s="108"/>
      <c r="F2419" s="108"/>
      <c r="G2419" s="187"/>
      <c r="H2419" s="108"/>
      <c r="I2419" s="108"/>
      <c r="J2419" s="108"/>
      <c r="K2419" s="108"/>
      <c r="L2419" s="108"/>
      <c r="M2419" s="108"/>
      <c r="N2419" s="108"/>
      <c r="O2419" s="189"/>
      <c r="Q2419" s="185"/>
    </row>
    <row r="2420" spans="1:17" x14ac:dyDescent="0.25">
      <c r="A2420" s="105"/>
      <c r="C2420" s="108"/>
      <c r="D2420" s="108"/>
      <c r="E2420" s="108"/>
      <c r="F2420" s="108"/>
      <c r="G2420" s="187"/>
      <c r="H2420" s="108"/>
      <c r="I2420" s="108"/>
      <c r="J2420" s="108"/>
      <c r="K2420" s="108"/>
      <c r="L2420" s="108"/>
      <c r="M2420" s="108"/>
      <c r="N2420" s="108"/>
      <c r="O2420" s="189"/>
      <c r="Q2420" s="185"/>
    </row>
    <row r="2421" spans="1:17" x14ac:dyDescent="0.25">
      <c r="A2421" s="105"/>
      <c r="C2421" s="108"/>
      <c r="D2421" s="108"/>
      <c r="E2421" s="108"/>
      <c r="F2421" s="108"/>
      <c r="G2421" s="187"/>
      <c r="H2421" s="108"/>
      <c r="I2421" s="108"/>
      <c r="J2421" s="108"/>
      <c r="K2421" s="108"/>
      <c r="L2421" s="108"/>
      <c r="M2421" s="108"/>
      <c r="N2421" s="108"/>
      <c r="O2421" s="189"/>
      <c r="Q2421" s="185"/>
    </row>
    <row r="2422" spans="1:17" x14ac:dyDescent="0.25">
      <c r="A2422" s="105"/>
      <c r="C2422" s="108"/>
      <c r="D2422" s="108"/>
      <c r="E2422" s="108"/>
      <c r="F2422" s="108"/>
      <c r="G2422" s="187"/>
      <c r="H2422" s="108"/>
      <c r="I2422" s="108"/>
      <c r="J2422" s="108"/>
      <c r="K2422" s="108"/>
      <c r="L2422" s="108"/>
      <c r="M2422" s="108"/>
      <c r="N2422" s="108"/>
      <c r="O2422" s="189"/>
      <c r="Q2422" s="185"/>
    </row>
    <row r="2423" spans="1:17" x14ac:dyDescent="0.25">
      <c r="A2423" s="105"/>
      <c r="C2423" s="108"/>
      <c r="D2423" s="108"/>
      <c r="E2423" s="108"/>
      <c r="F2423" s="108"/>
      <c r="G2423" s="187"/>
      <c r="H2423" s="108"/>
      <c r="I2423" s="108"/>
      <c r="J2423" s="108"/>
      <c r="K2423" s="108"/>
      <c r="L2423" s="108"/>
      <c r="M2423" s="108"/>
      <c r="N2423" s="108"/>
      <c r="O2423" s="189"/>
      <c r="Q2423" s="185"/>
    </row>
    <row r="2424" spans="1:17" x14ac:dyDescent="0.25">
      <c r="A2424" s="105"/>
      <c r="C2424" s="108"/>
      <c r="D2424" s="108"/>
      <c r="E2424" s="108"/>
      <c r="F2424" s="108"/>
      <c r="G2424" s="187"/>
      <c r="H2424" s="108"/>
      <c r="I2424" s="108"/>
      <c r="J2424" s="108"/>
      <c r="K2424" s="108"/>
      <c r="L2424" s="108"/>
      <c r="M2424" s="108"/>
      <c r="N2424" s="108"/>
      <c r="O2424" s="189"/>
      <c r="Q2424" s="185"/>
    </row>
    <row r="2425" spans="1:17" x14ac:dyDescent="0.25">
      <c r="A2425" s="105"/>
      <c r="C2425" s="108"/>
      <c r="D2425" s="108"/>
      <c r="E2425" s="108"/>
      <c r="F2425" s="108"/>
      <c r="G2425" s="187"/>
      <c r="H2425" s="108"/>
      <c r="I2425" s="108"/>
      <c r="J2425" s="108"/>
      <c r="K2425" s="108"/>
      <c r="L2425" s="108"/>
      <c r="M2425" s="108"/>
      <c r="N2425" s="108"/>
      <c r="O2425" s="189"/>
      <c r="Q2425" s="185"/>
    </row>
    <row r="2426" spans="1:17" x14ac:dyDescent="0.25">
      <c r="A2426" s="105"/>
      <c r="C2426" s="108"/>
      <c r="D2426" s="108"/>
      <c r="E2426" s="108"/>
      <c r="F2426" s="108"/>
      <c r="G2426" s="187"/>
      <c r="H2426" s="108"/>
      <c r="I2426" s="108"/>
      <c r="J2426" s="108"/>
      <c r="K2426" s="108"/>
      <c r="L2426" s="108"/>
      <c r="M2426" s="108"/>
      <c r="N2426" s="108"/>
      <c r="O2426" s="189"/>
      <c r="Q2426" s="185"/>
    </row>
    <row r="2427" spans="1:17" x14ac:dyDescent="0.25">
      <c r="A2427" s="105"/>
      <c r="C2427" s="108"/>
      <c r="D2427" s="108"/>
      <c r="E2427" s="108"/>
      <c r="F2427" s="108"/>
      <c r="G2427" s="187"/>
      <c r="H2427" s="108"/>
      <c r="I2427" s="108"/>
      <c r="J2427" s="108"/>
      <c r="K2427" s="108"/>
      <c r="L2427" s="108"/>
      <c r="M2427" s="108"/>
      <c r="N2427" s="108"/>
      <c r="O2427" s="189"/>
      <c r="Q2427" s="185"/>
    </row>
    <row r="2428" spans="1:17" x14ac:dyDescent="0.25">
      <c r="A2428" s="105"/>
      <c r="C2428" s="108"/>
      <c r="D2428" s="108"/>
      <c r="E2428" s="108"/>
      <c r="F2428" s="108"/>
      <c r="G2428" s="187"/>
      <c r="H2428" s="108"/>
      <c r="I2428" s="108"/>
      <c r="J2428" s="108"/>
      <c r="K2428" s="108"/>
      <c r="L2428" s="108"/>
      <c r="M2428" s="108"/>
      <c r="N2428" s="108"/>
      <c r="O2428" s="189"/>
      <c r="Q2428" s="185"/>
    </row>
    <row r="2429" spans="1:17" x14ac:dyDescent="0.25">
      <c r="A2429" s="105"/>
      <c r="C2429" s="108"/>
      <c r="D2429" s="108"/>
      <c r="E2429" s="108"/>
      <c r="F2429" s="108"/>
      <c r="G2429" s="187"/>
      <c r="H2429" s="108"/>
      <c r="I2429" s="108"/>
      <c r="J2429" s="108"/>
      <c r="K2429" s="108"/>
      <c r="L2429" s="108"/>
      <c r="M2429" s="108"/>
      <c r="N2429" s="108"/>
      <c r="O2429" s="189"/>
      <c r="Q2429" s="185"/>
    </row>
    <row r="2430" spans="1:17" x14ac:dyDescent="0.25">
      <c r="A2430" s="105"/>
      <c r="C2430" s="108"/>
      <c r="D2430" s="108"/>
      <c r="E2430" s="108"/>
      <c r="F2430" s="108"/>
      <c r="G2430" s="187"/>
      <c r="H2430" s="108"/>
      <c r="I2430" s="108"/>
      <c r="J2430" s="108"/>
      <c r="K2430" s="108"/>
      <c r="L2430" s="108"/>
      <c r="M2430" s="108"/>
      <c r="N2430" s="108"/>
      <c r="O2430" s="189"/>
      <c r="Q2430" s="185"/>
    </row>
    <row r="2431" spans="1:17" x14ac:dyDescent="0.25">
      <c r="A2431" s="105"/>
      <c r="C2431" s="108"/>
      <c r="D2431" s="108"/>
      <c r="E2431" s="108"/>
      <c r="F2431" s="108"/>
      <c r="G2431" s="187"/>
      <c r="H2431" s="108"/>
      <c r="I2431" s="108"/>
      <c r="J2431" s="108"/>
      <c r="K2431" s="108"/>
      <c r="L2431" s="108"/>
      <c r="M2431" s="108"/>
      <c r="N2431" s="108"/>
      <c r="O2431" s="189"/>
      <c r="Q2431" s="185"/>
    </row>
    <row r="2432" spans="1:17" x14ac:dyDescent="0.25">
      <c r="A2432" s="105"/>
      <c r="C2432" s="108"/>
      <c r="D2432" s="108"/>
      <c r="E2432" s="108"/>
      <c r="F2432" s="108"/>
      <c r="G2432" s="187"/>
      <c r="H2432" s="108"/>
      <c r="I2432" s="108"/>
      <c r="J2432" s="108"/>
      <c r="K2432" s="108"/>
      <c r="L2432" s="108"/>
      <c r="M2432" s="108"/>
      <c r="N2432" s="108"/>
      <c r="O2432" s="189"/>
      <c r="Q2432" s="185"/>
    </row>
    <row r="2433" spans="1:17" x14ac:dyDescent="0.25">
      <c r="A2433" s="105"/>
      <c r="C2433" s="108"/>
      <c r="D2433" s="108"/>
      <c r="E2433" s="108"/>
      <c r="F2433" s="108"/>
      <c r="G2433" s="187"/>
      <c r="H2433" s="108"/>
      <c r="I2433" s="108"/>
      <c r="J2433" s="108"/>
      <c r="K2433" s="108"/>
      <c r="L2433" s="108"/>
      <c r="M2433" s="108"/>
      <c r="N2433" s="108"/>
      <c r="O2433" s="189"/>
      <c r="Q2433" s="185"/>
    </row>
    <row r="2434" spans="1:17" x14ac:dyDescent="0.25">
      <c r="A2434" s="105"/>
      <c r="C2434" s="108"/>
      <c r="D2434" s="108"/>
      <c r="E2434" s="108"/>
      <c r="F2434" s="108"/>
      <c r="G2434" s="187"/>
      <c r="H2434" s="108"/>
      <c r="I2434" s="108"/>
      <c r="J2434" s="108"/>
      <c r="K2434" s="108"/>
      <c r="L2434" s="108"/>
      <c r="M2434" s="108"/>
      <c r="N2434" s="108"/>
      <c r="O2434" s="189"/>
      <c r="Q2434" s="185"/>
    </row>
    <row r="2435" spans="1:17" x14ac:dyDescent="0.25">
      <c r="A2435" s="105"/>
      <c r="C2435" s="108"/>
      <c r="D2435" s="108"/>
      <c r="E2435" s="108"/>
      <c r="F2435" s="108"/>
      <c r="G2435" s="187"/>
      <c r="H2435" s="108"/>
      <c r="I2435" s="108"/>
      <c r="J2435" s="108"/>
      <c r="K2435" s="108"/>
      <c r="L2435" s="108"/>
      <c r="M2435" s="108"/>
      <c r="N2435" s="108"/>
      <c r="O2435" s="189"/>
      <c r="Q2435" s="185"/>
    </row>
    <row r="2436" spans="1:17" x14ac:dyDescent="0.25">
      <c r="A2436" s="105"/>
      <c r="C2436" s="108"/>
      <c r="D2436" s="108"/>
      <c r="E2436" s="108"/>
      <c r="F2436" s="108"/>
      <c r="G2436" s="187"/>
      <c r="H2436" s="108"/>
      <c r="I2436" s="108"/>
      <c r="J2436" s="108"/>
      <c r="K2436" s="108"/>
      <c r="L2436" s="108"/>
      <c r="M2436" s="108"/>
      <c r="N2436" s="108"/>
      <c r="O2436" s="189"/>
      <c r="Q2436" s="185"/>
    </row>
    <row r="2437" spans="1:17" x14ac:dyDescent="0.25">
      <c r="A2437" s="105"/>
      <c r="C2437" s="108"/>
      <c r="D2437" s="108"/>
      <c r="E2437" s="108"/>
      <c r="F2437" s="108"/>
      <c r="G2437" s="187"/>
      <c r="H2437" s="108"/>
      <c r="I2437" s="108"/>
      <c r="J2437" s="108"/>
      <c r="K2437" s="108"/>
      <c r="L2437" s="108"/>
      <c r="M2437" s="108"/>
      <c r="N2437" s="108"/>
      <c r="O2437" s="189"/>
      <c r="Q2437" s="185"/>
    </row>
    <row r="2438" spans="1:17" x14ac:dyDescent="0.25">
      <c r="A2438" s="105"/>
      <c r="C2438" s="108"/>
      <c r="D2438" s="108"/>
      <c r="E2438" s="108"/>
      <c r="F2438" s="108"/>
      <c r="G2438" s="187"/>
      <c r="H2438" s="108"/>
      <c r="I2438" s="108"/>
      <c r="J2438" s="108"/>
      <c r="K2438" s="108"/>
      <c r="L2438" s="108"/>
      <c r="M2438" s="108"/>
      <c r="N2438" s="108"/>
      <c r="O2438" s="189"/>
      <c r="Q2438" s="185"/>
    </row>
    <row r="2439" spans="1:17" x14ac:dyDescent="0.25">
      <c r="A2439" s="105"/>
      <c r="C2439" s="108"/>
      <c r="D2439" s="108"/>
      <c r="E2439" s="108"/>
      <c r="F2439" s="108"/>
      <c r="G2439" s="187"/>
      <c r="H2439" s="108"/>
      <c r="I2439" s="108"/>
      <c r="J2439" s="108"/>
      <c r="K2439" s="108"/>
      <c r="L2439" s="108"/>
      <c r="M2439" s="108"/>
      <c r="N2439" s="108"/>
      <c r="O2439" s="189"/>
      <c r="Q2439" s="185"/>
    </row>
    <row r="2440" spans="1:17" x14ac:dyDescent="0.25">
      <c r="A2440" s="105"/>
      <c r="C2440" s="108"/>
      <c r="D2440" s="108"/>
      <c r="E2440" s="108"/>
      <c r="F2440" s="108"/>
      <c r="G2440" s="187"/>
      <c r="H2440" s="108"/>
      <c r="I2440" s="108"/>
      <c r="J2440" s="108"/>
      <c r="K2440" s="108"/>
      <c r="L2440" s="108"/>
      <c r="M2440" s="108"/>
      <c r="N2440" s="108"/>
      <c r="O2440" s="189"/>
      <c r="Q2440" s="185"/>
    </row>
    <row r="2441" spans="1:17" x14ac:dyDescent="0.25">
      <c r="A2441" s="105"/>
      <c r="C2441" s="108"/>
      <c r="D2441" s="108"/>
      <c r="E2441" s="108"/>
      <c r="F2441" s="108"/>
      <c r="G2441" s="187"/>
      <c r="H2441" s="108"/>
      <c r="I2441" s="108"/>
      <c r="J2441" s="108"/>
      <c r="K2441" s="108"/>
      <c r="L2441" s="108"/>
      <c r="M2441" s="108"/>
      <c r="N2441" s="108"/>
      <c r="O2441" s="189"/>
      <c r="Q2441" s="185"/>
    </row>
    <row r="2442" spans="1:17" x14ac:dyDescent="0.25">
      <c r="A2442" s="105"/>
      <c r="C2442" s="108"/>
      <c r="D2442" s="108"/>
      <c r="E2442" s="108"/>
      <c r="F2442" s="108"/>
      <c r="G2442" s="187"/>
      <c r="H2442" s="108"/>
      <c r="I2442" s="108"/>
      <c r="J2442" s="108"/>
      <c r="K2442" s="108"/>
      <c r="L2442" s="108"/>
      <c r="M2442" s="108"/>
      <c r="N2442" s="108"/>
      <c r="O2442" s="189"/>
      <c r="Q2442" s="185"/>
    </row>
    <row r="2443" spans="1:17" x14ac:dyDescent="0.25">
      <c r="A2443" s="105"/>
      <c r="C2443" s="108"/>
      <c r="D2443" s="108"/>
      <c r="E2443" s="108"/>
      <c r="F2443" s="108"/>
      <c r="G2443" s="187"/>
      <c r="H2443" s="108"/>
      <c r="I2443" s="108"/>
      <c r="J2443" s="108"/>
      <c r="K2443" s="108"/>
      <c r="L2443" s="108"/>
      <c r="M2443" s="108"/>
      <c r="N2443" s="108"/>
      <c r="O2443" s="189"/>
      <c r="Q2443" s="185"/>
    </row>
    <row r="2444" spans="1:17" x14ac:dyDescent="0.25">
      <c r="A2444" s="105"/>
      <c r="C2444" s="108"/>
      <c r="D2444" s="108"/>
      <c r="E2444" s="108"/>
      <c r="F2444" s="108"/>
      <c r="G2444" s="187"/>
      <c r="H2444" s="108"/>
      <c r="I2444" s="108"/>
      <c r="J2444" s="108"/>
      <c r="K2444" s="108"/>
      <c r="L2444" s="108"/>
      <c r="M2444" s="108"/>
      <c r="N2444" s="108"/>
      <c r="O2444" s="189"/>
      <c r="Q2444" s="185"/>
    </row>
    <row r="2445" spans="1:17" x14ac:dyDescent="0.25">
      <c r="A2445" s="105"/>
      <c r="C2445" s="108"/>
      <c r="D2445" s="108"/>
      <c r="E2445" s="108"/>
      <c r="F2445" s="108"/>
      <c r="G2445" s="187"/>
      <c r="H2445" s="108"/>
      <c r="I2445" s="108"/>
      <c r="J2445" s="108"/>
      <c r="K2445" s="108"/>
      <c r="L2445" s="108"/>
      <c r="M2445" s="108"/>
      <c r="N2445" s="108"/>
      <c r="O2445" s="189"/>
      <c r="Q2445" s="185"/>
    </row>
    <row r="2446" spans="1:17" x14ac:dyDescent="0.25">
      <c r="A2446" s="105"/>
      <c r="C2446" s="108"/>
      <c r="D2446" s="108"/>
      <c r="E2446" s="108"/>
      <c r="F2446" s="108"/>
      <c r="G2446" s="187"/>
      <c r="H2446" s="108"/>
      <c r="I2446" s="108"/>
      <c r="J2446" s="108"/>
      <c r="K2446" s="108"/>
      <c r="L2446" s="108"/>
      <c r="M2446" s="108"/>
      <c r="N2446" s="108"/>
      <c r="O2446" s="189"/>
      <c r="Q2446" s="185"/>
    </row>
    <row r="2447" spans="1:17" x14ac:dyDescent="0.25">
      <c r="A2447" s="105"/>
      <c r="C2447" s="108"/>
      <c r="D2447" s="108"/>
      <c r="E2447" s="108"/>
      <c r="F2447" s="108"/>
      <c r="G2447" s="187"/>
      <c r="H2447" s="108"/>
      <c r="I2447" s="108"/>
      <c r="J2447" s="108"/>
      <c r="K2447" s="108"/>
      <c r="L2447" s="108"/>
      <c r="M2447" s="108"/>
      <c r="N2447" s="108"/>
      <c r="O2447" s="189"/>
      <c r="Q2447" s="185"/>
    </row>
    <row r="2448" spans="1:17" x14ac:dyDescent="0.25">
      <c r="A2448" s="105"/>
      <c r="C2448" s="108"/>
      <c r="D2448" s="108"/>
      <c r="E2448" s="108"/>
      <c r="F2448" s="108"/>
      <c r="G2448" s="187"/>
      <c r="H2448" s="108"/>
      <c r="I2448" s="108"/>
      <c r="J2448" s="108"/>
      <c r="K2448" s="108"/>
      <c r="L2448" s="108"/>
      <c r="M2448" s="108"/>
      <c r="N2448" s="108"/>
      <c r="O2448" s="189"/>
      <c r="Q2448" s="185"/>
    </row>
    <row r="2449" spans="1:17" x14ac:dyDescent="0.25">
      <c r="A2449" s="105"/>
      <c r="C2449" s="108"/>
      <c r="D2449" s="108"/>
      <c r="E2449" s="108"/>
      <c r="F2449" s="108"/>
      <c r="G2449" s="187"/>
      <c r="H2449" s="108"/>
      <c r="I2449" s="108"/>
      <c r="J2449" s="108"/>
      <c r="K2449" s="108"/>
      <c r="L2449" s="108"/>
      <c r="M2449" s="108"/>
      <c r="N2449" s="108"/>
      <c r="O2449" s="189"/>
      <c r="Q2449" s="185"/>
    </row>
    <row r="2450" spans="1:17" x14ac:dyDescent="0.25">
      <c r="A2450" s="105"/>
      <c r="C2450" s="108"/>
      <c r="D2450" s="108"/>
      <c r="E2450" s="108"/>
      <c r="F2450" s="108"/>
      <c r="G2450" s="187"/>
      <c r="H2450" s="108"/>
      <c r="I2450" s="108"/>
      <c r="J2450" s="108"/>
      <c r="K2450" s="108"/>
      <c r="L2450" s="108"/>
      <c r="M2450" s="108"/>
      <c r="N2450" s="108"/>
      <c r="O2450" s="189"/>
      <c r="Q2450" s="185"/>
    </row>
    <row r="2451" spans="1:17" x14ac:dyDescent="0.25">
      <c r="A2451" s="105"/>
      <c r="C2451" s="108"/>
      <c r="D2451" s="108"/>
      <c r="E2451" s="108"/>
      <c r="F2451" s="108"/>
      <c r="G2451" s="187"/>
      <c r="H2451" s="108"/>
      <c r="I2451" s="108"/>
      <c r="J2451" s="108"/>
      <c r="K2451" s="108"/>
      <c r="L2451" s="108"/>
      <c r="M2451" s="108"/>
      <c r="N2451" s="108"/>
      <c r="O2451" s="189"/>
      <c r="Q2451" s="185"/>
    </row>
    <row r="2452" spans="1:17" x14ac:dyDescent="0.25">
      <c r="A2452" s="105"/>
      <c r="C2452" s="108"/>
      <c r="D2452" s="108"/>
      <c r="E2452" s="108"/>
      <c r="F2452" s="108"/>
      <c r="G2452" s="187"/>
      <c r="H2452" s="108"/>
      <c r="I2452" s="108"/>
      <c r="J2452" s="108"/>
      <c r="K2452" s="108"/>
      <c r="L2452" s="108"/>
      <c r="M2452" s="108"/>
      <c r="N2452" s="108"/>
      <c r="O2452" s="189"/>
      <c r="Q2452" s="185"/>
    </row>
    <row r="2453" spans="1:17" x14ac:dyDescent="0.25">
      <c r="A2453" s="105"/>
      <c r="C2453" s="108"/>
      <c r="D2453" s="108"/>
      <c r="E2453" s="108"/>
      <c r="F2453" s="108"/>
      <c r="G2453" s="187"/>
      <c r="H2453" s="108"/>
      <c r="I2453" s="108"/>
      <c r="J2453" s="108"/>
      <c r="K2453" s="108"/>
      <c r="L2453" s="108"/>
      <c r="M2453" s="108"/>
      <c r="N2453" s="108"/>
      <c r="O2453" s="189"/>
      <c r="Q2453" s="185"/>
    </row>
    <row r="2454" spans="1:17" x14ac:dyDescent="0.25">
      <c r="A2454" s="105"/>
      <c r="C2454" s="108"/>
      <c r="D2454" s="108"/>
      <c r="E2454" s="108"/>
      <c r="F2454" s="108"/>
      <c r="G2454" s="187"/>
      <c r="H2454" s="108"/>
      <c r="I2454" s="108"/>
      <c r="J2454" s="108"/>
      <c r="K2454" s="108"/>
      <c r="L2454" s="108"/>
      <c r="M2454" s="108"/>
      <c r="N2454" s="108"/>
      <c r="O2454" s="189"/>
      <c r="Q2454" s="185"/>
    </row>
    <row r="2455" spans="1:17" x14ac:dyDescent="0.25">
      <c r="A2455" s="105"/>
      <c r="C2455" s="108"/>
      <c r="D2455" s="108"/>
      <c r="E2455" s="108"/>
      <c r="F2455" s="108"/>
      <c r="G2455" s="187"/>
      <c r="H2455" s="108"/>
      <c r="I2455" s="108"/>
      <c r="J2455" s="108"/>
      <c r="K2455" s="108"/>
      <c r="L2455" s="108"/>
      <c r="M2455" s="108"/>
      <c r="N2455" s="108"/>
      <c r="O2455" s="189"/>
      <c r="Q2455" s="185"/>
    </row>
    <row r="2456" spans="1:17" x14ac:dyDescent="0.25">
      <c r="A2456" s="105"/>
      <c r="C2456" s="108"/>
      <c r="D2456" s="108"/>
      <c r="E2456" s="108"/>
      <c r="F2456" s="108"/>
      <c r="G2456" s="187"/>
      <c r="H2456" s="108"/>
      <c r="I2456" s="108"/>
      <c r="J2456" s="108"/>
      <c r="K2456" s="108"/>
      <c r="L2456" s="108"/>
      <c r="M2456" s="108"/>
      <c r="N2456" s="108"/>
      <c r="O2456" s="189"/>
      <c r="Q2456" s="185"/>
    </row>
    <row r="2457" spans="1:17" x14ac:dyDescent="0.25">
      <c r="A2457" s="105"/>
      <c r="C2457" s="108"/>
      <c r="D2457" s="108"/>
      <c r="E2457" s="108"/>
      <c r="F2457" s="108"/>
      <c r="G2457" s="187"/>
      <c r="H2457" s="108"/>
      <c r="I2457" s="108"/>
      <c r="J2457" s="108"/>
      <c r="K2457" s="108"/>
      <c r="L2457" s="108"/>
      <c r="M2457" s="108"/>
      <c r="N2457" s="108"/>
      <c r="O2457" s="189"/>
      <c r="Q2457" s="185"/>
    </row>
    <row r="2458" spans="1:17" x14ac:dyDescent="0.25">
      <c r="A2458" s="105"/>
      <c r="C2458" s="108"/>
      <c r="D2458" s="108"/>
      <c r="E2458" s="108"/>
      <c r="F2458" s="108"/>
      <c r="G2458" s="187"/>
      <c r="H2458" s="108"/>
      <c r="I2458" s="108"/>
      <c r="J2458" s="108"/>
      <c r="K2458" s="108"/>
      <c r="L2458" s="108"/>
      <c r="M2458" s="108"/>
      <c r="N2458" s="108"/>
      <c r="O2458" s="189"/>
      <c r="Q2458" s="185"/>
    </row>
    <row r="2459" spans="1:17" x14ac:dyDescent="0.25">
      <c r="A2459" s="105"/>
      <c r="C2459" s="108"/>
      <c r="D2459" s="108"/>
      <c r="E2459" s="108"/>
      <c r="F2459" s="108"/>
      <c r="G2459" s="187"/>
      <c r="H2459" s="108"/>
      <c r="I2459" s="108"/>
      <c r="J2459" s="108"/>
      <c r="K2459" s="108"/>
      <c r="L2459" s="108"/>
      <c r="M2459" s="108"/>
      <c r="N2459" s="108"/>
      <c r="O2459" s="189"/>
      <c r="Q2459" s="185"/>
    </row>
    <row r="2460" spans="1:17" x14ac:dyDescent="0.25">
      <c r="A2460" s="105"/>
      <c r="C2460" s="108"/>
      <c r="D2460" s="108"/>
      <c r="E2460" s="108"/>
      <c r="F2460" s="108"/>
      <c r="G2460" s="187"/>
      <c r="H2460" s="108"/>
      <c r="I2460" s="108"/>
      <c r="J2460" s="108"/>
      <c r="K2460" s="108"/>
      <c r="L2460" s="108"/>
      <c r="M2460" s="108"/>
      <c r="N2460" s="108"/>
      <c r="O2460" s="189"/>
      <c r="Q2460" s="185"/>
    </row>
    <row r="2461" spans="1:17" x14ac:dyDescent="0.25">
      <c r="A2461" s="105"/>
      <c r="C2461" s="108"/>
      <c r="D2461" s="108"/>
      <c r="E2461" s="108"/>
      <c r="F2461" s="108"/>
      <c r="G2461" s="187"/>
      <c r="H2461" s="108"/>
      <c r="I2461" s="108"/>
      <c r="J2461" s="108"/>
      <c r="K2461" s="108"/>
      <c r="L2461" s="108"/>
      <c r="M2461" s="108"/>
      <c r="N2461" s="108"/>
      <c r="O2461" s="189"/>
      <c r="Q2461" s="185"/>
    </row>
    <row r="2462" spans="1:17" x14ac:dyDescent="0.25">
      <c r="A2462" s="105"/>
      <c r="C2462" s="108"/>
      <c r="D2462" s="108"/>
      <c r="E2462" s="108"/>
      <c r="F2462" s="108"/>
      <c r="G2462" s="187"/>
      <c r="H2462" s="108"/>
      <c r="I2462" s="108"/>
      <c r="J2462" s="108"/>
      <c r="K2462" s="108"/>
      <c r="L2462" s="108"/>
      <c r="M2462" s="108"/>
      <c r="N2462" s="108"/>
      <c r="O2462" s="189"/>
      <c r="Q2462" s="185"/>
    </row>
    <row r="2463" spans="1:17" x14ac:dyDescent="0.25">
      <c r="A2463" s="105"/>
      <c r="C2463" s="108"/>
      <c r="D2463" s="108"/>
      <c r="E2463" s="108"/>
      <c r="F2463" s="108"/>
      <c r="G2463" s="187"/>
      <c r="H2463" s="108"/>
      <c r="I2463" s="108"/>
      <c r="J2463" s="108"/>
      <c r="K2463" s="108"/>
      <c r="L2463" s="108"/>
      <c r="M2463" s="108"/>
      <c r="N2463" s="108"/>
      <c r="O2463" s="189"/>
      <c r="Q2463" s="185"/>
    </row>
    <row r="2464" spans="1:17" x14ac:dyDescent="0.25">
      <c r="A2464" s="105"/>
      <c r="C2464" s="108"/>
      <c r="D2464" s="108"/>
      <c r="E2464" s="108"/>
      <c r="F2464" s="108"/>
      <c r="G2464" s="187"/>
      <c r="H2464" s="108"/>
      <c r="I2464" s="108"/>
      <c r="J2464" s="108"/>
      <c r="K2464" s="108"/>
      <c r="L2464" s="108"/>
      <c r="M2464" s="108"/>
      <c r="N2464" s="108"/>
      <c r="O2464" s="189"/>
      <c r="Q2464" s="185"/>
    </row>
    <row r="2465" spans="1:17" x14ac:dyDescent="0.25">
      <c r="A2465" s="105"/>
      <c r="C2465" s="108"/>
      <c r="D2465" s="108"/>
      <c r="E2465" s="108"/>
      <c r="F2465" s="108"/>
      <c r="G2465" s="187"/>
      <c r="H2465" s="108"/>
      <c r="I2465" s="108"/>
      <c r="J2465" s="108"/>
      <c r="K2465" s="108"/>
      <c r="L2465" s="108"/>
      <c r="M2465" s="108"/>
      <c r="N2465" s="108"/>
      <c r="O2465" s="189"/>
      <c r="Q2465" s="185"/>
    </row>
    <row r="2466" spans="1:17" x14ac:dyDescent="0.25">
      <c r="A2466" s="105"/>
      <c r="C2466" s="108"/>
      <c r="D2466" s="108"/>
      <c r="E2466" s="108"/>
      <c r="F2466" s="108"/>
      <c r="G2466" s="187"/>
      <c r="H2466" s="108"/>
      <c r="I2466" s="108"/>
      <c r="J2466" s="108"/>
      <c r="K2466" s="108"/>
      <c r="L2466" s="108"/>
      <c r="M2466" s="108"/>
      <c r="N2466" s="108"/>
      <c r="O2466" s="189"/>
      <c r="Q2466" s="185"/>
    </row>
    <row r="2467" spans="1:17" x14ac:dyDescent="0.25">
      <c r="A2467" s="105"/>
      <c r="C2467" s="108"/>
      <c r="D2467" s="108"/>
      <c r="E2467" s="108"/>
      <c r="F2467" s="108"/>
      <c r="G2467" s="187"/>
      <c r="H2467" s="108"/>
      <c r="I2467" s="108"/>
      <c r="J2467" s="108"/>
      <c r="K2467" s="108"/>
      <c r="L2467" s="108"/>
      <c r="M2467" s="108"/>
      <c r="N2467" s="108"/>
      <c r="O2467" s="189"/>
      <c r="Q2467" s="185"/>
    </row>
    <row r="2468" spans="1:17" x14ac:dyDescent="0.25">
      <c r="A2468" s="105"/>
      <c r="C2468" s="108"/>
      <c r="D2468" s="108"/>
      <c r="E2468" s="108"/>
      <c r="F2468" s="108"/>
      <c r="G2468" s="187"/>
      <c r="H2468" s="108"/>
      <c r="I2468" s="108"/>
      <c r="J2468" s="108"/>
      <c r="K2468" s="108"/>
      <c r="L2468" s="108"/>
      <c r="M2468" s="108"/>
      <c r="N2468" s="108"/>
      <c r="O2468" s="189"/>
      <c r="Q2468" s="185"/>
    </row>
    <row r="2469" spans="1:17" x14ac:dyDescent="0.25">
      <c r="A2469" s="105"/>
      <c r="C2469" s="108"/>
      <c r="D2469" s="108"/>
      <c r="E2469" s="108"/>
      <c r="F2469" s="108"/>
      <c r="G2469" s="187"/>
      <c r="H2469" s="108"/>
      <c r="I2469" s="108"/>
      <c r="J2469" s="108"/>
      <c r="K2469" s="108"/>
      <c r="L2469" s="108"/>
      <c r="M2469" s="108"/>
      <c r="N2469" s="108"/>
      <c r="O2469" s="189"/>
      <c r="Q2469" s="185"/>
    </row>
    <row r="2470" spans="1:17" x14ac:dyDescent="0.25">
      <c r="A2470" s="105"/>
      <c r="C2470" s="108"/>
      <c r="D2470" s="108"/>
      <c r="E2470" s="108"/>
      <c r="F2470" s="108"/>
      <c r="G2470" s="187"/>
      <c r="H2470" s="108"/>
      <c r="I2470" s="108"/>
      <c r="J2470" s="108"/>
      <c r="K2470" s="108"/>
      <c r="L2470" s="108"/>
      <c r="M2470" s="108"/>
      <c r="N2470" s="108"/>
      <c r="O2470" s="189"/>
      <c r="Q2470" s="185"/>
    </row>
    <row r="2471" spans="1:17" x14ac:dyDescent="0.25">
      <c r="A2471" s="105"/>
      <c r="C2471" s="108"/>
      <c r="D2471" s="108"/>
      <c r="E2471" s="108"/>
      <c r="F2471" s="108"/>
      <c r="G2471" s="187"/>
      <c r="H2471" s="108"/>
      <c r="I2471" s="108"/>
      <c r="J2471" s="108"/>
      <c r="K2471" s="108"/>
      <c r="L2471" s="108"/>
      <c r="M2471" s="108"/>
      <c r="N2471" s="108"/>
      <c r="O2471" s="189"/>
      <c r="Q2471" s="185"/>
    </row>
    <row r="2472" spans="1:17" x14ac:dyDescent="0.25">
      <c r="A2472" s="105"/>
      <c r="C2472" s="108"/>
      <c r="D2472" s="108"/>
      <c r="E2472" s="108"/>
      <c r="F2472" s="108"/>
      <c r="G2472" s="187"/>
      <c r="H2472" s="108"/>
      <c r="I2472" s="108"/>
      <c r="J2472" s="108"/>
      <c r="K2472" s="108"/>
      <c r="L2472" s="108"/>
      <c r="M2472" s="108"/>
      <c r="N2472" s="108"/>
      <c r="O2472" s="189"/>
      <c r="Q2472" s="185"/>
    </row>
    <row r="2473" spans="1:17" x14ac:dyDescent="0.25">
      <c r="A2473" s="105"/>
      <c r="C2473" s="108"/>
      <c r="D2473" s="108"/>
      <c r="E2473" s="108"/>
      <c r="F2473" s="108"/>
      <c r="G2473" s="187"/>
      <c r="H2473" s="108"/>
      <c r="I2473" s="108"/>
      <c r="J2473" s="108"/>
      <c r="K2473" s="108"/>
      <c r="L2473" s="108"/>
      <c r="M2473" s="108"/>
      <c r="N2473" s="108"/>
      <c r="O2473" s="189"/>
      <c r="Q2473" s="185"/>
    </row>
    <row r="2474" spans="1:17" x14ac:dyDescent="0.25">
      <c r="A2474" s="105"/>
      <c r="C2474" s="108"/>
      <c r="D2474" s="108"/>
      <c r="E2474" s="108"/>
      <c r="F2474" s="108"/>
      <c r="G2474" s="187"/>
      <c r="H2474" s="108"/>
      <c r="I2474" s="108"/>
      <c r="J2474" s="108"/>
      <c r="K2474" s="108"/>
      <c r="L2474" s="108"/>
      <c r="M2474" s="108"/>
      <c r="N2474" s="108"/>
      <c r="O2474" s="189"/>
      <c r="Q2474" s="185"/>
    </row>
    <row r="2475" spans="1:17" x14ac:dyDescent="0.25">
      <c r="A2475" s="105"/>
      <c r="C2475" s="108"/>
      <c r="D2475" s="108"/>
      <c r="E2475" s="108"/>
      <c r="F2475" s="108"/>
      <c r="G2475" s="187"/>
      <c r="H2475" s="108"/>
      <c r="I2475" s="108"/>
      <c r="J2475" s="108"/>
      <c r="K2475" s="108"/>
      <c r="L2475" s="108"/>
      <c r="M2475" s="108"/>
      <c r="N2475" s="108"/>
      <c r="O2475" s="189"/>
      <c r="Q2475" s="185"/>
    </row>
    <row r="2476" spans="1:17" x14ac:dyDescent="0.25">
      <c r="A2476" s="105"/>
      <c r="C2476" s="108"/>
      <c r="D2476" s="108"/>
      <c r="E2476" s="108"/>
      <c r="F2476" s="108"/>
      <c r="G2476" s="187"/>
      <c r="H2476" s="108"/>
      <c r="I2476" s="108"/>
      <c r="J2476" s="108"/>
      <c r="K2476" s="108"/>
      <c r="L2476" s="108"/>
      <c r="M2476" s="108"/>
      <c r="N2476" s="108"/>
      <c r="O2476" s="189"/>
      <c r="Q2476" s="185"/>
    </row>
    <row r="2477" spans="1:17" x14ac:dyDescent="0.25">
      <c r="A2477" s="105"/>
      <c r="C2477" s="108"/>
      <c r="D2477" s="108"/>
      <c r="E2477" s="108"/>
      <c r="F2477" s="108"/>
      <c r="G2477" s="187"/>
      <c r="H2477" s="108"/>
      <c r="I2477" s="108"/>
      <c r="J2477" s="108"/>
      <c r="K2477" s="108"/>
      <c r="L2477" s="108"/>
      <c r="M2477" s="108"/>
      <c r="N2477" s="108"/>
      <c r="O2477" s="189"/>
      <c r="Q2477" s="185"/>
    </row>
    <row r="2478" spans="1:17" x14ac:dyDescent="0.25">
      <c r="A2478" s="105"/>
      <c r="C2478" s="108"/>
      <c r="D2478" s="108"/>
      <c r="E2478" s="108"/>
      <c r="F2478" s="108"/>
      <c r="G2478" s="187"/>
      <c r="H2478" s="108"/>
      <c r="I2478" s="108"/>
      <c r="J2478" s="108"/>
      <c r="K2478" s="108"/>
      <c r="L2478" s="108"/>
      <c r="M2478" s="108"/>
      <c r="N2478" s="108"/>
      <c r="O2478" s="189"/>
      <c r="Q2478" s="185"/>
    </row>
    <row r="2479" spans="1:17" x14ac:dyDescent="0.25">
      <c r="A2479" s="105"/>
      <c r="C2479" s="108"/>
      <c r="D2479" s="108"/>
      <c r="E2479" s="108"/>
      <c r="F2479" s="108"/>
      <c r="G2479" s="187"/>
      <c r="H2479" s="108"/>
      <c r="I2479" s="108"/>
      <c r="J2479" s="108"/>
      <c r="K2479" s="108"/>
      <c r="L2479" s="108"/>
      <c r="M2479" s="108"/>
      <c r="N2479" s="108"/>
      <c r="O2479" s="189"/>
      <c r="Q2479" s="185"/>
    </row>
    <row r="2480" spans="1:17" x14ac:dyDescent="0.25">
      <c r="A2480" s="105"/>
      <c r="C2480" s="108"/>
      <c r="D2480" s="108"/>
      <c r="E2480" s="108"/>
      <c r="F2480" s="108"/>
      <c r="G2480" s="187"/>
      <c r="H2480" s="108"/>
      <c r="I2480" s="108"/>
      <c r="J2480" s="108"/>
      <c r="K2480" s="108"/>
      <c r="L2480" s="108"/>
      <c r="M2480" s="108"/>
      <c r="N2480" s="108"/>
      <c r="O2480" s="189"/>
      <c r="Q2480" s="185"/>
    </row>
    <row r="2481" spans="1:17" x14ac:dyDescent="0.25">
      <c r="A2481" s="105"/>
      <c r="C2481" s="108"/>
      <c r="D2481" s="108"/>
      <c r="E2481" s="108"/>
      <c r="F2481" s="108"/>
      <c r="G2481" s="187"/>
      <c r="H2481" s="108"/>
      <c r="I2481" s="108"/>
      <c r="J2481" s="108"/>
      <c r="K2481" s="108"/>
      <c r="L2481" s="108"/>
      <c r="M2481" s="108"/>
      <c r="N2481" s="108"/>
      <c r="O2481" s="189"/>
      <c r="Q2481" s="185"/>
    </row>
    <row r="2482" spans="1:17" x14ac:dyDescent="0.25">
      <c r="A2482" s="105"/>
      <c r="C2482" s="108"/>
      <c r="D2482" s="108"/>
      <c r="E2482" s="108"/>
      <c r="F2482" s="108"/>
      <c r="G2482" s="187"/>
      <c r="H2482" s="108"/>
      <c r="I2482" s="108"/>
      <c r="J2482" s="108"/>
      <c r="K2482" s="108"/>
      <c r="L2482" s="108"/>
      <c r="M2482" s="108"/>
      <c r="N2482" s="108"/>
      <c r="O2482" s="189"/>
      <c r="Q2482" s="185"/>
    </row>
    <row r="2483" spans="1:17" x14ac:dyDescent="0.25">
      <c r="A2483" s="105"/>
      <c r="C2483" s="108"/>
      <c r="D2483" s="108"/>
      <c r="E2483" s="108"/>
      <c r="F2483" s="108"/>
      <c r="G2483" s="187"/>
      <c r="H2483" s="108"/>
      <c r="I2483" s="108"/>
      <c r="J2483" s="108"/>
      <c r="K2483" s="108"/>
      <c r="L2483" s="108"/>
      <c r="M2483" s="108"/>
      <c r="N2483" s="108"/>
      <c r="O2483" s="189"/>
      <c r="Q2483" s="185"/>
    </row>
    <row r="2484" spans="1:17" x14ac:dyDescent="0.25">
      <c r="A2484" s="105"/>
      <c r="C2484" s="108"/>
      <c r="D2484" s="108"/>
      <c r="E2484" s="108"/>
      <c r="F2484" s="108"/>
      <c r="G2484" s="187"/>
      <c r="H2484" s="108"/>
      <c r="I2484" s="108"/>
      <c r="J2484" s="108"/>
      <c r="K2484" s="108"/>
      <c r="L2484" s="108"/>
      <c r="M2484" s="108"/>
      <c r="N2484" s="108"/>
      <c r="O2484" s="189"/>
      <c r="Q2484" s="185"/>
    </row>
    <row r="2485" spans="1:17" x14ac:dyDescent="0.25">
      <c r="A2485" s="105"/>
      <c r="C2485" s="108"/>
      <c r="D2485" s="108"/>
      <c r="E2485" s="108"/>
      <c r="F2485" s="108"/>
      <c r="G2485" s="187"/>
      <c r="H2485" s="108"/>
      <c r="I2485" s="108"/>
      <c r="J2485" s="108"/>
      <c r="K2485" s="108"/>
      <c r="L2485" s="108"/>
      <c r="M2485" s="108"/>
      <c r="N2485" s="108"/>
      <c r="O2485" s="189"/>
      <c r="Q2485" s="185"/>
    </row>
    <row r="2486" spans="1:17" x14ac:dyDescent="0.25">
      <c r="A2486" s="105"/>
      <c r="C2486" s="108"/>
      <c r="D2486" s="108"/>
      <c r="E2486" s="108"/>
      <c r="F2486" s="108"/>
      <c r="G2486" s="187"/>
      <c r="H2486" s="108"/>
      <c r="I2486" s="108"/>
      <c r="J2486" s="108"/>
      <c r="K2486" s="108"/>
      <c r="L2486" s="108"/>
      <c r="M2486" s="108"/>
      <c r="N2486" s="108"/>
      <c r="O2486" s="189"/>
      <c r="Q2486" s="185"/>
    </row>
    <row r="2487" spans="1:17" x14ac:dyDescent="0.25">
      <c r="A2487" s="105"/>
      <c r="C2487" s="108"/>
      <c r="D2487" s="108"/>
      <c r="E2487" s="108"/>
      <c r="F2487" s="108"/>
      <c r="G2487" s="187"/>
      <c r="H2487" s="108"/>
      <c r="I2487" s="108"/>
      <c r="J2487" s="108"/>
      <c r="K2487" s="108"/>
      <c r="L2487" s="108"/>
      <c r="M2487" s="108"/>
      <c r="N2487" s="108"/>
      <c r="O2487" s="189"/>
      <c r="Q2487" s="185"/>
    </row>
    <row r="2488" spans="1:17" x14ac:dyDescent="0.25">
      <c r="A2488" s="105"/>
      <c r="C2488" s="108"/>
      <c r="D2488" s="108"/>
      <c r="E2488" s="108"/>
      <c r="F2488" s="108"/>
      <c r="G2488" s="187"/>
      <c r="H2488" s="108"/>
      <c r="I2488" s="108"/>
      <c r="J2488" s="108"/>
      <c r="K2488" s="108"/>
      <c r="L2488" s="108"/>
      <c r="M2488" s="108"/>
      <c r="N2488" s="108"/>
      <c r="O2488" s="189"/>
      <c r="Q2488" s="185"/>
    </row>
    <row r="2489" spans="1:17" x14ac:dyDescent="0.25">
      <c r="A2489" s="105"/>
      <c r="C2489" s="108"/>
      <c r="D2489" s="108"/>
      <c r="E2489" s="108"/>
      <c r="F2489" s="108"/>
      <c r="G2489" s="187"/>
      <c r="H2489" s="108"/>
      <c r="I2489" s="108"/>
      <c r="J2489" s="108"/>
      <c r="K2489" s="108"/>
      <c r="L2489" s="108"/>
      <c r="M2489" s="108"/>
      <c r="N2489" s="108"/>
      <c r="O2489" s="189"/>
      <c r="Q2489" s="185"/>
    </row>
    <row r="2490" spans="1:17" x14ac:dyDescent="0.25">
      <c r="A2490" s="105"/>
      <c r="C2490" s="108"/>
      <c r="D2490" s="108"/>
      <c r="E2490" s="108"/>
      <c r="F2490" s="108"/>
      <c r="G2490" s="187"/>
      <c r="H2490" s="108"/>
      <c r="I2490" s="108"/>
      <c r="J2490" s="108"/>
      <c r="K2490" s="108"/>
      <c r="L2490" s="108"/>
      <c r="M2490" s="108"/>
      <c r="N2490" s="108"/>
      <c r="O2490" s="189"/>
      <c r="Q2490" s="185"/>
    </row>
    <row r="2491" spans="1:17" x14ac:dyDescent="0.25">
      <c r="A2491" s="105"/>
      <c r="C2491" s="108"/>
      <c r="D2491" s="108"/>
      <c r="E2491" s="108"/>
      <c r="F2491" s="108"/>
      <c r="G2491" s="187"/>
      <c r="H2491" s="108"/>
      <c r="I2491" s="108"/>
      <c r="J2491" s="108"/>
      <c r="K2491" s="108"/>
      <c r="L2491" s="108"/>
      <c r="M2491" s="108"/>
      <c r="N2491" s="108"/>
      <c r="O2491" s="189"/>
      <c r="Q2491" s="185"/>
    </row>
    <row r="2492" spans="1:17" x14ac:dyDescent="0.25">
      <c r="A2492" s="105"/>
      <c r="C2492" s="108"/>
      <c r="D2492" s="108"/>
      <c r="E2492" s="108"/>
      <c r="F2492" s="108"/>
      <c r="G2492" s="187"/>
      <c r="H2492" s="108"/>
      <c r="I2492" s="108"/>
      <c r="J2492" s="108"/>
      <c r="K2492" s="108"/>
      <c r="L2492" s="108"/>
      <c r="M2492" s="108"/>
      <c r="N2492" s="108"/>
      <c r="O2492" s="189"/>
      <c r="Q2492" s="185"/>
    </row>
    <row r="2493" spans="1:17" x14ac:dyDescent="0.25">
      <c r="A2493" s="105"/>
      <c r="C2493" s="108"/>
      <c r="D2493" s="108"/>
      <c r="E2493" s="108"/>
      <c r="F2493" s="108"/>
      <c r="G2493" s="187"/>
      <c r="H2493" s="108"/>
      <c r="I2493" s="108"/>
      <c r="J2493" s="108"/>
      <c r="K2493" s="108"/>
      <c r="L2493" s="108"/>
      <c r="M2493" s="108"/>
      <c r="N2493" s="108"/>
      <c r="O2493" s="189"/>
      <c r="Q2493" s="185"/>
    </row>
    <row r="2494" spans="1:17" x14ac:dyDescent="0.25">
      <c r="A2494" s="105"/>
      <c r="C2494" s="108"/>
      <c r="D2494" s="108"/>
      <c r="E2494" s="108"/>
      <c r="F2494" s="108"/>
      <c r="G2494" s="187"/>
      <c r="H2494" s="108"/>
      <c r="I2494" s="108"/>
      <c r="J2494" s="108"/>
      <c r="K2494" s="108"/>
      <c r="L2494" s="108"/>
      <c r="M2494" s="108"/>
      <c r="N2494" s="108"/>
      <c r="O2494" s="189"/>
      <c r="Q2494" s="185"/>
    </row>
    <row r="2495" spans="1:17" x14ac:dyDescent="0.25">
      <c r="A2495" s="105"/>
      <c r="C2495" s="108"/>
      <c r="D2495" s="108"/>
      <c r="E2495" s="108"/>
      <c r="F2495" s="108"/>
      <c r="G2495" s="187"/>
      <c r="H2495" s="108"/>
      <c r="I2495" s="108"/>
      <c r="J2495" s="108"/>
      <c r="K2495" s="108"/>
      <c r="L2495" s="108"/>
      <c r="M2495" s="108"/>
      <c r="N2495" s="108"/>
      <c r="O2495" s="189"/>
      <c r="Q2495" s="185"/>
    </row>
    <row r="2496" spans="1:17" x14ac:dyDescent="0.25">
      <c r="A2496" s="105"/>
      <c r="C2496" s="108"/>
      <c r="D2496" s="108"/>
      <c r="E2496" s="108"/>
      <c r="F2496" s="108"/>
      <c r="G2496" s="187"/>
      <c r="H2496" s="108"/>
      <c r="I2496" s="108"/>
      <c r="J2496" s="108"/>
      <c r="K2496" s="108"/>
      <c r="L2496" s="108"/>
      <c r="M2496" s="108"/>
      <c r="N2496" s="108"/>
      <c r="O2496" s="189"/>
      <c r="Q2496" s="185"/>
    </row>
    <row r="2497" spans="1:17" x14ac:dyDescent="0.25">
      <c r="A2497" s="105"/>
      <c r="C2497" s="108"/>
      <c r="D2497" s="108"/>
      <c r="E2497" s="108"/>
      <c r="F2497" s="108"/>
      <c r="G2497" s="187"/>
      <c r="H2497" s="108"/>
      <c r="I2497" s="108"/>
      <c r="J2497" s="108"/>
      <c r="K2497" s="108"/>
      <c r="L2497" s="108"/>
      <c r="M2497" s="108"/>
      <c r="N2497" s="108"/>
      <c r="O2497" s="189"/>
      <c r="Q2497" s="185"/>
    </row>
    <row r="2498" spans="1:17" x14ac:dyDescent="0.25">
      <c r="A2498" s="105"/>
      <c r="C2498" s="108"/>
      <c r="D2498" s="108"/>
      <c r="E2498" s="108"/>
      <c r="F2498" s="108"/>
      <c r="G2498" s="187"/>
      <c r="H2498" s="108"/>
      <c r="I2498" s="108"/>
      <c r="J2498" s="108"/>
      <c r="K2498" s="108"/>
      <c r="L2498" s="108"/>
      <c r="M2498" s="108"/>
      <c r="N2498" s="108"/>
      <c r="O2498" s="189"/>
      <c r="Q2498" s="185"/>
    </row>
    <row r="2499" spans="1:17" x14ac:dyDescent="0.25">
      <c r="A2499" s="105"/>
      <c r="C2499" s="108"/>
      <c r="D2499" s="108"/>
      <c r="E2499" s="108"/>
      <c r="F2499" s="108"/>
      <c r="G2499" s="187"/>
      <c r="H2499" s="108"/>
      <c r="I2499" s="108"/>
      <c r="J2499" s="108"/>
      <c r="K2499" s="108"/>
      <c r="L2499" s="108"/>
      <c r="M2499" s="108"/>
      <c r="N2499" s="108"/>
      <c r="O2499" s="189"/>
      <c r="Q2499" s="185"/>
    </row>
    <row r="2500" spans="1:17" x14ac:dyDescent="0.25">
      <c r="A2500" s="105"/>
      <c r="C2500" s="108"/>
      <c r="D2500" s="108"/>
      <c r="E2500" s="108"/>
      <c r="F2500" s="108"/>
      <c r="G2500" s="187"/>
      <c r="H2500" s="108"/>
      <c r="I2500" s="108"/>
      <c r="J2500" s="108"/>
      <c r="K2500" s="108"/>
      <c r="L2500" s="108"/>
      <c r="M2500" s="108"/>
      <c r="N2500" s="108"/>
      <c r="O2500" s="189"/>
      <c r="Q2500" s="185"/>
    </row>
    <row r="2501" spans="1:17" x14ac:dyDescent="0.25">
      <c r="A2501" s="105"/>
      <c r="C2501" s="108"/>
      <c r="D2501" s="108"/>
      <c r="E2501" s="108"/>
      <c r="F2501" s="108"/>
      <c r="G2501" s="187"/>
      <c r="H2501" s="108"/>
      <c r="I2501" s="108"/>
      <c r="J2501" s="108"/>
      <c r="K2501" s="108"/>
      <c r="L2501" s="108"/>
      <c r="M2501" s="108"/>
      <c r="N2501" s="108"/>
      <c r="O2501" s="189"/>
      <c r="Q2501" s="185"/>
    </row>
    <row r="2502" spans="1:17" x14ac:dyDescent="0.25">
      <c r="A2502" s="105"/>
      <c r="C2502" s="108"/>
      <c r="D2502" s="108"/>
      <c r="E2502" s="108"/>
      <c r="F2502" s="108"/>
      <c r="G2502" s="187"/>
      <c r="H2502" s="108"/>
      <c r="I2502" s="108"/>
      <c r="J2502" s="108"/>
      <c r="K2502" s="108"/>
      <c r="L2502" s="108"/>
      <c r="M2502" s="108"/>
      <c r="N2502" s="108"/>
      <c r="O2502" s="189"/>
      <c r="Q2502" s="185"/>
    </row>
    <row r="2503" spans="1:17" x14ac:dyDescent="0.25">
      <c r="A2503" s="105"/>
      <c r="C2503" s="108"/>
      <c r="D2503" s="108"/>
      <c r="E2503" s="108"/>
      <c r="F2503" s="108"/>
      <c r="G2503" s="187"/>
      <c r="H2503" s="108"/>
      <c r="I2503" s="108"/>
      <c r="J2503" s="108"/>
      <c r="K2503" s="108"/>
      <c r="L2503" s="108"/>
      <c r="M2503" s="108"/>
      <c r="N2503" s="108"/>
      <c r="O2503" s="189"/>
      <c r="Q2503" s="185"/>
    </row>
    <row r="2504" spans="1:17" x14ac:dyDescent="0.25">
      <c r="A2504" s="105"/>
      <c r="C2504" s="108"/>
      <c r="D2504" s="108"/>
      <c r="E2504" s="108"/>
      <c r="F2504" s="108"/>
      <c r="G2504" s="187"/>
      <c r="H2504" s="108"/>
      <c r="I2504" s="108"/>
      <c r="J2504" s="108"/>
      <c r="K2504" s="108"/>
      <c r="L2504" s="108"/>
      <c r="M2504" s="108"/>
      <c r="N2504" s="108"/>
      <c r="O2504" s="189"/>
      <c r="Q2504" s="185"/>
    </row>
    <row r="2505" spans="1:17" x14ac:dyDescent="0.25">
      <c r="A2505" s="105"/>
      <c r="C2505" s="108"/>
      <c r="D2505" s="108"/>
      <c r="E2505" s="108"/>
      <c r="F2505" s="108"/>
      <c r="G2505" s="187"/>
      <c r="H2505" s="108"/>
      <c r="I2505" s="108"/>
      <c r="J2505" s="108"/>
      <c r="K2505" s="108"/>
      <c r="L2505" s="108"/>
      <c r="M2505" s="108"/>
      <c r="N2505" s="108"/>
      <c r="O2505" s="189"/>
      <c r="Q2505" s="185"/>
    </row>
    <row r="2506" spans="1:17" x14ac:dyDescent="0.25">
      <c r="A2506" s="105"/>
      <c r="C2506" s="108"/>
      <c r="D2506" s="108"/>
      <c r="E2506" s="108"/>
      <c r="F2506" s="108"/>
      <c r="G2506" s="187"/>
      <c r="H2506" s="108"/>
      <c r="I2506" s="108"/>
      <c r="J2506" s="108"/>
      <c r="K2506" s="108"/>
      <c r="L2506" s="108"/>
      <c r="M2506" s="108"/>
      <c r="N2506" s="108"/>
      <c r="O2506" s="189"/>
      <c r="Q2506" s="185"/>
    </row>
    <row r="2507" spans="1:17" x14ac:dyDescent="0.25">
      <c r="A2507" s="105"/>
      <c r="C2507" s="108"/>
      <c r="D2507" s="108"/>
      <c r="E2507" s="108"/>
      <c r="F2507" s="108"/>
      <c r="G2507" s="187"/>
      <c r="H2507" s="108"/>
      <c r="I2507" s="108"/>
      <c r="J2507" s="108"/>
      <c r="K2507" s="108"/>
      <c r="L2507" s="108"/>
      <c r="M2507" s="108"/>
      <c r="N2507" s="108"/>
      <c r="O2507" s="189"/>
      <c r="Q2507" s="185"/>
    </row>
    <row r="2508" spans="1:17" x14ac:dyDescent="0.25">
      <c r="A2508" s="105"/>
      <c r="C2508" s="108"/>
      <c r="D2508" s="108"/>
      <c r="E2508" s="108"/>
      <c r="F2508" s="108"/>
      <c r="G2508" s="187"/>
      <c r="H2508" s="108"/>
      <c r="I2508" s="108"/>
      <c r="J2508" s="108"/>
      <c r="K2508" s="108"/>
      <c r="L2508" s="108"/>
      <c r="M2508" s="108"/>
      <c r="N2508" s="108"/>
      <c r="O2508" s="189"/>
      <c r="Q2508" s="185"/>
    </row>
    <row r="2509" spans="1:17" x14ac:dyDescent="0.25">
      <c r="A2509" s="105"/>
      <c r="C2509" s="108"/>
      <c r="D2509" s="108"/>
      <c r="E2509" s="108"/>
      <c r="F2509" s="108"/>
      <c r="G2509" s="187"/>
      <c r="H2509" s="108"/>
      <c r="I2509" s="108"/>
      <c r="J2509" s="108"/>
      <c r="K2509" s="108"/>
      <c r="L2509" s="108"/>
      <c r="M2509" s="108"/>
      <c r="N2509" s="108"/>
      <c r="O2509" s="189"/>
      <c r="Q2509" s="185"/>
    </row>
    <row r="2510" spans="1:17" x14ac:dyDescent="0.25">
      <c r="A2510" s="105"/>
      <c r="C2510" s="108"/>
      <c r="D2510" s="108"/>
      <c r="E2510" s="108"/>
      <c r="F2510" s="108"/>
      <c r="G2510" s="187"/>
      <c r="H2510" s="108"/>
      <c r="I2510" s="108"/>
      <c r="J2510" s="108"/>
      <c r="K2510" s="108"/>
      <c r="L2510" s="108"/>
      <c r="M2510" s="108"/>
      <c r="N2510" s="108"/>
      <c r="O2510" s="189"/>
      <c r="Q2510" s="185"/>
    </row>
    <row r="2511" spans="1:17" x14ac:dyDescent="0.25">
      <c r="A2511" s="105"/>
      <c r="C2511" s="108"/>
      <c r="D2511" s="108"/>
      <c r="E2511" s="108"/>
      <c r="F2511" s="108"/>
      <c r="G2511" s="187"/>
      <c r="H2511" s="108"/>
      <c r="I2511" s="108"/>
      <c r="J2511" s="108"/>
      <c r="K2511" s="108"/>
      <c r="L2511" s="108"/>
      <c r="M2511" s="108"/>
      <c r="N2511" s="108"/>
      <c r="O2511" s="189"/>
      <c r="Q2511" s="185"/>
    </row>
    <row r="2512" spans="1:17" x14ac:dyDescent="0.25">
      <c r="A2512" s="105"/>
      <c r="C2512" s="108"/>
      <c r="D2512" s="108"/>
      <c r="E2512" s="108"/>
      <c r="F2512" s="108"/>
      <c r="G2512" s="187"/>
      <c r="H2512" s="108"/>
      <c r="I2512" s="108"/>
      <c r="J2512" s="108"/>
      <c r="K2512" s="108"/>
      <c r="L2512" s="108"/>
      <c r="M2512" s="108"/>
      <c r="N2512" s="108"/>
      <c r="O2512" s="189"/>
      <c r="Q2512" s="185"/>
    </row>
    <row r="2513" spans="1:17" x14ac:dyDescent="0.25">
      <c r="A2513" s="105"/>
      <c r="C2513" s="108"/>
      <c r="D2513" s="108"/>
      <c r="E2513" s="108"/>
      <c r="F2513" s="108"/>
      <c r="G2513" s="187"/>
      <c r="H2513" s="108"/>
      <c r="I2513" s="108"/>
      <c r="J2513" s="108"/>
      <c r="K2513" s="108"/>
      <c r="L2513" s="108"/>
      <c r="M2513" s="108"/>
      <c r="N2513" s="108"/>
      <c r="O2513" s="189"/>
      <c r="Q2513" s="185"/>
    </row>
    <row r="2514" spans="1:17" x14ac:dyDescent="0.25">
      <c r="A2514" s="105"/>
      <c r="C2514" s="108"/>
      <c r="D2514" s="108"/>
      <c r="E2514" s="108"/>
      <c r="F2514" s="108"/>
      <c r="G2514" s="187"/>
      <c r="H2514" s="108"/>
      <c r="I2514" s="108"/>
      <c r="J2514" s="108"/>
      <c r="K2514" s="108"/>
      <c r="L2514" s="108"/>
      <c r="M2514" s="108"/>
      <c r="N2514" s="108"/>
      <c r="O2514" s="189"/>
      <c r="Q2514" s="185"/>
    </row>
    <row r="2515" spans="1:17" x14ac:dyDescent="0.25">
      <c r="A2515" s="105"/>
      <c r="C2515" s="108"/>
      <c r="D2515" s="108"/>
      <c r="E2515" s="108"/>
      <c r="F2515" s="108"/>
      <c r="G2515" s="187"/>
      <c r="H2515" s="108"/>
      <c r="I2515" s="108"/>
      <c r="J2515" s="108"/>
      <c r="K2515" s="108"/>
      <c r="L2515" s="108"/>
      <c r="M2515" s="108"/>
      <c r="N2515" s="108"/>
      <c r="O2515" s="189"/>
      <c r="Q2515" s="185"/>
    </row>
    <row r="2516" spans="1:17" x14ac:dyDescent="0.25">
      <c r="A2516" s="105"/>
      <c r="C2516" s="108"/>
      <c r="D2516" s="108"/>
      <c r="E2516" s="108"/>
      <c r="F2516" s="108"/>
      <c r="G2516" s="187"/>
      <c r="H2516" s="108"/>
      <c r="I2516" s="108"/>
      <c r="J2516" s="108"/>
      <c r="K2516" s="108"/>
      <c r="L2516" s="108"/>
      <c r="M2516" s="108"/>
      <c r="N2516" s="108"/>
      <c r="O2516" s="189"/>
      <c r="Q2516" s="185"/>
    </row>
    <row r="2517" spans="1:17" x14ac:dyDescent="0.25">
      <c r="A2517" s="105"/>
      <c r="C2517" s="108"/>
      <c r="D2517" s="108"/>
      <c r="E2517" s="108"/>
      <c r="F2517" s="108"/>
      <c r="G2517" s="187"/>
      <c r="H2517" s="108"/>
      <c r="I2517" s="108"/>
      <c r="J2517" s="108"/>
      <c r="K2517" s="108"/>
      <c r="L2517" s="108"/>
      <c r="M2517" s="108"/>
      <c r="N2517" s="108"/>
      <c r="O2517" s="189"/>
      <c r="Q2517" s="185"/>
    </row>
    <row r="2518" spans="1:17" x14ac:dyDescent="0.25">
      <c r="A2518" s="105"/>
      <c r="C2518" s="108"/>
      <c r="D2518" s="108"/>
      <c r="E2518" s="108"/>
      <c r="F2518" s="108"/>
      <c r="G2518" s="187"/>
      <c r="H2518" s="108"/>
      <c r="I2518" s="108"/>
      <c r="J2518" s="108"/>
      <c r="K2518" s="108"/>
      <c r="L2518" s="108"/>
      <c r="M2518" s="108"/>
      <c r="N2518" s="108"/>
      <c r="O2518" s="189"/>
      <c r="Q2518" s="185"/>
    </row>
    <row r="2519" spans="1:17" x14ac:dyDescent="0.25">
      <c r="A2519" s="105"/>
      <c r="C2519" s="108"/>
      <c r="D2519" s="108"/>
      <c r="E2519" s="108"/>
      <c r="F2519" s="108"/>
      <c r="G2519" s="187"/>
      <c r="H2519" s="108"/>
      <c r="I2519" s="108"/>
      <c r="J2519" s="108"/>
      <c r="K2519" s="108"/>
      <c r="L2519" s="108"/>
      <c r="M2519" s="108"/>
      <c r="N2519" s="108"/>
      <c r="O2519" s="189"/>
      <c r="Q2519" s="185"/>
    </row>
    <row r="2520" spans="1:17" x14ac:dyDescent="0.25">
      <c r="A2520" s="105"/>
      <c r="C2520" s="108"/>
      <c r="D2520" s="108"/>
      <c r="E2520" s="108"/>
      <c r="F2520" s="108"/>
      <c r="G2520" s="187"/>
      <c r="H2520" s="108"/>
      <c r="I2520" s="108"/>
      <c r="J2520" s="108"/>
      <c r="K2520" s="108"/>
      <c r="L2520" s="108"/>
      <c r="M2520" s="108"/>
      <c r="N2520" s="108"/>
      <c r="O2520" s="189"/>
      <c r="Q2520" s="185"/>
    </row>
    <row r="2521" spans="1:17" x14ac:dyDescent="0.25">
      <c r="A2521" s="105"/>
      <c r="C2521" s="108"/>
      <c r="D2521" s="108"/>
      <c r="E2521" s="108"/>
      <c r="F2521" s="108"/>
      <c r="G2521" s="187"/>
      <c r="H2521" s="108"/>
      <c r="I2521" s="108"/>
      <c r="J2521" s="108"/>
      <c r="K2521" s="108"/>
      <c r="L2521" s="108"/>
      <c r="M2521" s="108"/>
      <c r="N2521" s="108"/>
      <c r="O2521" s="189"/>
      <c r="Q2521" s="185"/>
    </row>
    <row r="2522" spans="1:17" x14ac:dyDescent="0.25">
      <c r="A2522" s="105"/>
      <c r="C2522" s="108"/>
      <c r="D2522" s="108"/>
      <c r="E2522" s="108"/>
      <c r="F2522" s="108"/>
      <c r="G2522" s="187"/>
      <c r="H2522" s="108"/>
      <c r="I2522" s="108"/>
      <c r="J2522" s="108"/>
      <c r="K2522" s="108"/>
      <c r="L2522" s="108"/>
      <c r="M2522" s="108"/>
      <c r="N2522" s="108"/>
      <c r="O2522" s="189"/>
      <c r="Q2522" s="185"/>
    </row>
    <row r="2523" spans="1:17" x14ac:dyDescent="0.25">
      <c r="A2523" s="105"/>
      <c r="C2523" s="108"/>
      <c r="D2523" s="108"/>
      <c r="E2523" s="108"/>
      <c r="F2523" s="108"/>
      <c r="G2523" s="187"/>
      <c r="H2523" s="108"/>
      <c r="I2523" s="108"/>
      <c r="J2523" s="108"/>
      <c r="K2523" s="108"/>
      <c r="L2523" s="108"/>
      <c r="M2523" s="108"/>
      <c r="N2523" s="108"/>
      <c r="O2523" s="189"/>
      <c r="Q2523" s="185"/>
    </row>
    <row r="2524" spans="1:17" x14ac:dyDescent="0.25">
      <c r="A2524" s="105"/>
      <c r="C2524" s="108"/>
      <c r="D2524" s="108"/>
      <c r="E2524" s="108"/>
      <c r="F2524" s="108"/>
      <c r="G2524" s="187"/>
      <c r="H2524" s="108"/>
      <c r="I2524" s="108"/>
      <c r="J2524" s="108"/>
      <c r="K2524" s="108"/>
      <c r="L2524" s="108"/>
      <c r="M2524" s="108"/>
      <c r="N2524" s="108"/>
      <c r="O2524" s="189"/>
      <c r="Q2524" s="185"/>
    </row>
    <row r="2525" spans="1:17" x14ac:dyDescent="0.25">
      <c r="A2525" s="105"/>
      <c r="C2525" s="108"/>
      <c r="D2525" s="108"/>
      <c r="E2525" s="108"/>
      <c r="F2525" s="108"/>
      <c r="G2525" s="187"/>
      <c r="H2525" s="108"/>
      <c r="I2525" s="108"/>
      <c r="J2525" s="108"/>
      <c r="K2525" s="108"/>
      <c r="L2525" s="108"/>
      <c r="M2525" s="108"/>
      <c r="N2525" s="108"/>
      <c r="O2525" s="189"/>
      <c r="Q2525" s="185"/>
    </row>
    <row r="2526" spans="1:17" x14ac:dyDescent="0.25">
      <c r="A2526" s="105"/>
      <c r="C2526" s="108"/>
      <c r="D2526" s="108"/>
      <c r="E2526" s="108"/>
      <c r="F2526" s="108"/>
      <c r="G2526" s="187"/>
      <c r="H2526" s="108"/>
      <c r="I2526" s="108"/>
      <c r="J2526" s="108"/>
      <c r="K2526" s="108"/>
      <c r="L2526" s="108"/>
      <c r="M2526" s="108"/>
      <c r="N2526" s="108"/>
      <c r="O2526" s="189"/>
      <c r="Q2526" s="185"/>
    </row>
    <row r="2527" spans="1:17" x14ac:dyDescent="0.25">
      <c r="A2527" s="105"/>
      <c r="C2527" s="108"/>
      <c r="D2527" s="108"/>
      <c r="E2527" s="108"/>
      <c r="F2527" s="108"/>
      <c r="G2527" s="187"/>
      <c r="H2527" s="108"/>
      <c r="I2527" s="108"/>
      <c r="J2527" s="108"/>
      <c r="K2527" s="108"/>
      <c r="L2527" s="108"/>
      <c r="M2527" s="108"/>
      <c r="N2527" s="108"/>
      <c r="O2527" s="189"/>
      <c r="Q2527" s="185"/>
    </row>
    <row r="2528" spans="1:17" x14ac:dyDescent="0.25">
      <c r="A2528" s="105"/>
      <c r="C2528" s="108"/>
      <c r="D2528" s="108"/>
      <c r="E2528" s="108"/>
      <c r="F2528" s="108"/>
      <c r="G2528" s="187"/>
      <c r="H2528" s="108"/>
      <c r="I2528" s="108"/>
      <c r="J2528" s="108"/>
      <c r="K2528" s="108"/>
      <c r="L2528" s="108"/>
      <c r="M2528" s="108"/>
      <c r="N2528" s="108"/>
      <c r="O2528" s="189"/>
      <c r="Q2528" s="185"/>
    </row>
    <row r="2529" spans="1:17" x14ac:dyDescent="0.25">
      <c r="A2529" s="105"/>
      <c r="C2529" s="108"/>
      <c r="D2529" s="108"/>
      <c r="E2529" s="108"/>
      <c r="F2529" s="108"/>
      <c r="G2529" s="187"/>
      <c r="H2529" s="108"/>
      <c r="I2529" s="108"/>
      <c r="J2529" s="108"/>
      <c r="K2529" s="108"/>
      <c r="L2529" s="108"/>
      <c r="M2529" s="108"/>
      <c r="N2529" s="108"/>
      <c r="O2529" s="189"/>
      <c r="Q2529" s="185"/>
    </row>
    <row r="2530" spans="1:17" x14ac:dyDescent="0.25">
      <c r="A2530" s="105"/>
      <c r="C2530" s="108"/>
      <c r="D2530" s="108"/>
      <c r="E2530" s="108"/>
      <c r="F2530" s="108"/>
      <c r="G2530" s="187"/>
      <c r="H2530" s="108"/>
      <c r="I2530" s="108"/>
      <c r="J2530" s="108"/>
      <c r="K2530" s="108"/>
      <c r="L2530" s="108"/>
      <c r="M2530" s="108"/>
      <c r="N2530" s="108"/>
      <c r="O2530" s="189"/>
      <c r="Q2530" s="185"/>
    </row>
    <row r="2531" spans="1:17" x14ac:dyDescent="0.25">
      <c r="A2531" s="105"/>
      <c r="C2531" s="108"/>
      <c r="D2531" s="108"/>
      <c r="E2531" s="108"/>
      <c r="F2531" s="108"/>
      <c r="G2531" s="187"/>
      <c r="H2531" s="108"/>
      <c r="I2531" s="108"/>
      <c r="J2531" s="108"/>
      <c r="K2531" s="108"/>
      <c r="L2531" s="108"/>
      <c r="M2531" s="108"/>
      <c r="N2531" s="108"/>
      <c r="O2531" s="189"/>
      <c r="Q2531" s="185"/>
    </row>
    <row r="2532" spans="1:17" x14ac:dyDescent="0.25">
      <c r="A2532" s="105"/>
      <c r="C2532" s="108"/>
      <c r="D2532" s="108"/>
      <c r="E2532" s="108"/>
      <c r="F2532" s="108"/>
      <c r="G2532" s="187"/>
      <c r="H2532" s="108"/>
      <c r="I2532" s="108"/>
      <c r="J2532" s="108"/>
      <c r="K2532" s="108"/>
      <c r="L2532" s="108"/>
      <c r="M2532" s="108"/>
      <c r="N2532" s="108"/>
      <c r="O2532" s="189"/>
      <c r="Q2532" s="185"/>
    </row>
    <row r="2533" spans="1:17" x14ac:dyDescent="0.25">
      <c r="A2533" s="105"/>
      <c r="C2533" s="108"/>
      <c r="D2533" s="108"/>
      <c r="E2533" s="108"/>
      <c r="F2533" s="108"/>
      <c r="G2533" s="187"/>
      <c r="H2533" s="108"/>
      <c r="I2533" s="108"/>
      <c r="J2533" s="108"/>
      <c r="K2533" s="108"/>
      <c r="L2533" s="108"/>
      <c r="M2533" s="108"/>
      <c r="N2533" s="108"/>
      <c r="O2533" s="189"/>
      <c r="Q2533" s="185"/>
    </row>
    <row r="2534" spans="1:17" x14ac:dyDescent="0.25">
      <c r="A2534" s="105"/>
      <c r="C2534" s="108"/>
      <c r="D2534" s="108"/>
      <c r="E2534" s="108"/>
      <c r="F2534" s="108"/>
      <c r="G2534" s="187"/>
      <c r="H2534" s="108"/>
      <c r="I2534" s="108"/>
      <c r="J2534" s="108"/>
      <c r="K2534" s="108"/>
      <c r="L2534" s="108"/>
      <c r="M2534" s="108"/>
      <c r="N2534" s="108"/>
      <c r="O2534" s="189"/>
      <c r="Q2534" s="185"/>
    </row>
    <row r="2535" spans="1:17" x14ac:dyDescent="0.25">
      <c r="A2535" s="105"/>
      <c r="C2535" s="108"/>
      <c r="D2535" s="108"/>
      <c r="E2535" s="108"/>
      <c r="F2535" s="108"/>
      <c r="G2535" s="187"/>
      <c r="H2535" s="108"/>
      <c r="I2535" s="108"/>
      <c r="J2535" s="108"/>
      <c r="K2535" s="108"/>
      <c r="L2535" s="108"/>
      <c r="M2535" s="108"/>
      <c r="N2535" s="108"/>
      <c r="O2535" s="189"/>
      <c r="Q2535" s="185"/>
    </row>
    <row r="2536" spans="1:17" x14ac:dyDescent="0.25">
      <c r="A2536" s="105"/>
      <c r="C2536" s="108"/>
      <c r="D2536" s="108"/>
      <c r="E2536" s="108"/>
      <c r="F2536" s="108"/>
      <c r="G2536" s="187"/>
      <c r="H2536" s="108"/>
      <c r="I2536" s="108"/>
      <c r="J2536" s="108"/>
      <c r="K2536" s="108"/>
      <c r="L2536" s="108"/>
      <c r="M2536" s="108"/>
      <c r="N2536" s="108"/>
      <c r="O2536" s="189"/>
      <c r="Q2536" s="185"/>
    </row>
    <row r="2537" spans="1:17" x14ac:dyDescent="0.25">
      <c r="A2537" s="105"/>
      <c r="C2537" s="108"/>
      <c r="D2537" s="108"/>
      <c r="E2537" s="108"/>
      <c r="F2537" s="108"/>
      <c r="G2537" s="187"/>
      <c r="H2537" s="108"/>
      <c r="I2537" s="108"/>
      <c r="J2537" s="108"/>
      <c r="K2537" s="108"/>
      <c r="L2537" s="108"/>
      <c r="M2537" s="108"/>
      <c r="N2537" s="108"/>
      <c r="O2537" s="189"/>
      <c r="Q2537" s="185"/>
    </row>
    <row r="2538" spans="1:17" x14ac:dyDescent="0.25">
      <c r="A2538" s="105"/>
      <c r="C2538" s="108"/>
      <c r="D2538" s="108"/>
      <c r="E2538" s="108"/>
      <c r="F2538" s="108"/>
      <c r="G2538" s="187"/>
      <c r="H2538" s="108"/>
      <c r="I2538" s="108"/>
      <c r="J2538" s="108"/>
      <c r="K2538" s="108"/>
      <c r="L2538" s="108"/>
      <c r="M2538" s="108"/>
      <c r="N2538" s="108"/>
      <c r="O2538" s="189"/>
      <c r="Q2538" s="185"/>
    </row>
    <row r="2539" spans="1:17" x14ac:dyDescent="0.25">
      <c r="A2539" s="105"/>
      <c r="C2539" s="108"/>
      <c r="D2539" s="108"/>
      <c r="E2539" s="108"/>
      <c r="F2539" s="108"/>
      <c r="G2539" s="187"/>
      <c r="H2539" s="108"/>
      <c r="I2539" s="108"/>
      <c r="J2539" s="108"/>
      <c r="K2539" s="108"/>
      <c r="L2539" s="108"/>
      <c r="M2539" s="108"/>
      <c r="N2539" s="108"/>
      <c r="O2539" s="189"/>
      <c r="Q2539" s="185"/>
    </row>
    <row r="2540" spans="1:17" x14ac:dyDescent="0.25">
      <c r="A2540" s="105"/>
      <c r="C2540" s="108"/>
      <c r="D2540" s="108"/>
      <c r="E2540" s="108"/>
      <c r="F2540" s="108"/>
      <c r="G2540" s="187"/>
      <c r="H2540" s="108"/>
      <c r="I2540" s="108"/>
      <c r="J2540" s="108"/>
      <c r="K2540" s="108"/>
      <c r="L2540" s="108"/>
      <c r="M2540" s="108"/>
      <c r="N2540" s="108"/>
      <c r="O2540" s="189"/>
      <c r="Q2540" s="185"/>
    </row>
    <row r="2541" spans="1:17" x14ac:dyDescent="0.25">
      <c r="A2541" s="105"/>
      <c r="C2541" s="108"/>
      <c r="D2541" s="108"/>
      <c r="E2541" s="108"/>
      <c r="F2541" s="108"/>
      <c r="G2541" s="187"/>
      <c r="H2541" s="108"/>
      <c r="I2541" s="108"/>
      <c r="J2541" s="108"/>
      <c r="K2541" s="108"/>
      <c r="L2541" s="108"/>
      <c r="M2541" s="108"/>
      <c r="N2541" s="108"/>
      <c r="O2541" s="189"/>
      <c r="Q2541" s="185"/>
    </row>
    <row r="2542" spans="1:17" x14ac:dyDescent="0.25">
      <c r="A2542" s="105"/>
      <c r="C2542" s="108"/>
      <c r="D2542" s="108"/>
      <c r="E2542" s="108"/>
      <c r="F2542" s="108"/>
      <c r="G2542" s="187"/>
      <c r="H2542" s="108"/>
      <c r="I2542" s="108"/>
      <c r="J2542" s="108"/>
      <c r="K2542" s="108"/>
      <c r="L2542" s="108"/>
      <c r="M2542" s="108"/>
      <c r="N2542" s="108"/>
      <c r="O2542" s="189"/>
      <c r="Q2542" s="185"/>
    </row>
    <row r="2543" spans="1:17" x14ac:dyDescent="0.25">
      <c r="A2543" s="105"/>
      <c r="C2543" s="108"/>
      <c r="D2543" s="108"/>
      <c r="E2543" s="108"/>
      <c r="F2543" s="108"/>
      <c r="G2543" s="187"/>
      <c r="H2543" s="108"/>
      <c r="I2543" s="108"/>
      <c r="J2543" s="108"/>
      <c r="K2543" s="108"/>
      <c r="L2543" s="108"/>
      <c r="M2543" s="108"/>
      <c r="N2543" s="108"/>
      <c r="O2543" s="189"/>
      <c r="Q2543" s="185"/>
    </row>
    <row r="2544" spans="1:17" x14ac:dyDescent="0.25">
      <c r="A2544" s="105"/>
      <c r="C2544" s="108"/>
      <c r="D2544" s="108"/>
      <c r="E2544" s="108"/>
      <c r="F2544" s="108"/>
      <c r="G2544" s="187"/>
      <c r="H2544" s="108"/>
      <c r="I2544" s="108"/>
      <c r="J2544" s="108"/>
      <c r="K2544" s="108"/>
      <c r="L2544" s="108"/>
      <c r="M2544" s="108"/>
      <c r="N2544" s="108"/>
      <c r="O2544" s="189"/>
      <c r="Q2544" s="185"/>
    </row>
    <row r="2545" spans="1:17" x14ac:dyDescent="0.25">
      <c r="A2545" s="105"/>
      <c r="C2545" s="108"/>
      <c r="D2545" s="108"/>
      <c r="E2545" s="108"/>
      <c r="F2545" s="108"/>
      <c r="G2545" s="187"/>
      <c r="H2545" s="108"/>
      <c r="I2545" s="108"/>
      <c r="J2545" s="108"/>
      <c r="K2545" s="108"/>
      <c r="L2545" s="108"/>
      <c r="M2545" s="108"/>
      <c r="N2545" s="108"/>
      <c r="O2545" s="189"/>
      <c r="Q2545" s="185"/>
    </row>
    <row r="2546" spans="1:17" x14ac:dyDescent="0.25">
      <c r="A2546" s="105"/>
      <c r="C2546" s="108"/>
      <c r="D2546" s="108"/>
      <c r="E2546" s="108"/>
      <c r="F2546" s="108"/>
      <c r="G2546" s="187"/>
      <c r="H2546" s="108"/>
      <c r="I2546" s="108"/>
      <c r="J2546" s="108"/>
      <c r="K2546" s="108"/>
      <c r="L2546" s="108"/>
      <c r="M2546" s="108"/>
      <c r="N2546" s="108"/>
      <c r="O2546" s="189"/>
      <c r="Q2546" s="185"/>
    </row>
    <row r="2547" spans="1:17" x14ac:dyDescent="0.25">
      <c r="A2547" s="105"/>
      <c r="C2547" s="108"/>
      <c r="D2547" s="108"/>
      <c r="E2547" s="108"/>
      <c r="F2547" s="108"/>
      <c r="G2547" s="187"/>
      <c r="H2547" s="108"/>
      <c r="I2547" s="108"/>
      <c r="J2547" s="108"/>
      <c r="K2547" s="108"/>
      <c r="L2547" s="108"/>
      <c r="M2547" s="108"/>
      <c r="N2547" s="108"/>
      <c r="O2547" s="189"/>
      <c r="Q2547" s="185"/>
    </row>
    <row r="2548" spans="1:17" x14ac:dyDescent="0.25">
      <c r="A2548" s="105"/>
      <c r="C2548" s="108"/>
      <c r="D2548" s="108"/>
      <c r="E2548" s="108"/>
      <c r="F2548" s="108"/>
      <c r="G2548" s="187"/>
      <c r="H2548" s="108"/>
      <c r="I2548" s="108"/>
      <c r="J2548" s="108"/>
      <c r="K2548" s="108"/>
      <c r="L2548" s="108"/>
      <c r="M2548" s="108"/>
      <c r="N2548" s="108"/>
      <c r="O2548" s="189"/>
      <c r="Q2548" s="185"/>
    </row>
    <row r="2549" spans="1:17" x14ac:dyDescent="0.25">
      <c r="A2549" s="105"/>
      <c r="C2549" s="108"/>
      <c r="D2549" s="108"/>
      <c r="E2549" s="108"/>
      <c r="F2549" s="108"/>
      <c r="G2549" s="187"/>
      <c r="H2549" s="108"/>
      <c r="I2549" s="108"/>
      <c r="J2549" s="108"/>
      <c r="K2549" s="108"/>
      <c r="L2549" s="108"/>
      <c r="M2549" s="108"/>
      <c r="N2549" s="108"/>
      <c r="O2549" s="189"/>
      <c r="Q2549" s="185"/>
    </row>
    <row r="2550" spans="1:17" x14ac:dyDescent="0.25">
      <c r="A2550" s="105"/>
      <c r="C2550" s="108"/>
      <c r="D2550" s="108"/>
      <c r="E2550" s="108"/>
      <c r="F2550" s="108"/>
      <c r="G2550" s="187"/>
      <c r="H2550" s="108"/>
      <c r="I2550" s="108"/>
      <c r="J2550" s="108"/>
      <c r="K2550" s="108"/>
      <c r="L2550" s="108"/>
      <c r="M2550" s="108"/>
      <c r="N2550" s="108"/>
      <c r="O2550" s="189"/>
      <c r="Q2550" s="185"/>
    </row>
    <row r="2551" spans="1:17" x14ac:dyDescent="0.25">
      <c r="A2551" s="105"/>
      <c r="C2551" s="108"/>
      <c r="D2551" s="108"/>
      <c r="E2551" s="108"/>
      <c r="F2551" s="108"/>
      <c r="G2551" s="187"/>
      <c r="H2551" s="108"/>
      <c r="I2551" s="108"/>
      <c r="J2551" s="108"/>
      <c r="K2551" s="108"/>
      <c r="L2551" s="108"/>
      <c r="M2551" s="108"/>
      <c r="N2551" s="108"/>
      <c r="O2551" s="189"/>
      <c r="Q2551" s="185"/>
    </row>
    <row r="2552" spans="1:17" x14ac:dyDescent="0.25">
      <c r="A2552" s="105"/>
      <c r="C2552" s="108"/>
      <c r="D2552" s="108"/>
      <c r="E2552" s="108"/>
      <c r="F2552" s="108"/>
      <c r="G2552" s="187"/>
      <c r="H2552" s="108"/>
      <c r="I2552" s="108"/>
      <c r="J2552" s="108"/>
      <c r="K2552" s="108"/>
      <c r="L2552" s="108"/>
      <c r="M2552" s="108"/>
      <c r="N2552" s="108"/>
      <c r="O2552" s="189"/>
      <c r="Q2552" s="185"/>
    </row>
    <row r="2553" spans="1:17" x14ac:dyDescent="0.25">
      <c r="A2553" s="105"/>
      <c r="C2553" s="108"/>
      <c r="D2553" s="108"/>
      <c r="E2553" s="108"/>
      <c r="F2553" s="108"/>
      <c r="G2553" s="187"/>
      <c r="H2553" s="108"/>
      <c r="I2553" s="108"/>
      <c r="J2553" s="108"/>
      <c r="K2553" s="108"/>
      <c r="L2553" s="108"/>
      <c r="M2553" s="108"/>
      <c r="N2553" s="108"/>
      <c r="O2553" s="189"/>
      <c r="Q2553" s="185"/>
    </row>
    <row r="2554" spans="1:17" x14ac:dyDescent="0.25">
      <c r="A2554" s="105"/>
      <c r="C2554" s="108"/>
      <c r="D2554" s="108"/>
      <c r="E2554" s="108"/>
      <c r="F2554" s="108"/>
      <c r="G2554" s="187"/>
      <c r="H2554" s="108"/>
      <c r="I2554" s="108"/>
      <c r="J2554" s="108"/>
      <c r="K2554" s="108"/>
      <c r="L2554" s="108"/>
      <c r="M2554" s="108"/>
      <c r="N2554" s="108"/>
      <c r="O2554" s="189"/>
      <c r="Q2554" s="185"/>
    </row>
    <row r="2555" spans="1:17" x14ac:dyDescent="0.25">
      <c r="A2555" s="105"/>
      <c r="C2555" s="108"/>
      <c r="D2555" s="108"/>
      <c r="E2555" s="108"/>
      <c r="F2555" s="108"/>
      <c r="G2555" s="187"/>
      <c r="H2555" s="108"/>
      <c r="I2555" s="108"/>
      <c r="J2555" s="108"/>
      <c r="K2555" s="108"/>
      <c r="L2555" s="108"/>
      <c r="M2555" s="108"/>
      <c r="N2555" s="108"/>
      <c r="O2555" s="189"/>
      <c r="Q2555" s="185"/>
    </row>
    <row r="2556" spans="1:17" x14ac:dyDescent="0.25">
      <c r="A2556" s="105"/>
      <c r="C2556" s="108"/>
      <c r="D2556" s="108"/>
      <c r="E2556" s="108"/>
      <c r="F2556" s="108"/>
      <c r="G2556" s="187"/>
      <c r="H2556" s="108"/>
      <c r="I2556" s="108"/>
      <c r="J2556" s="108"/>
      <c r="K2556" s="108"/>
      <c r="L2556" s="108"/>
      <c r="M2556" s="108"/>
      <c r="N2556" s="108"/>
      <c r="O2556" s="189"/>
      <c r="Q2556" s="185"/>
    </row>
    <row r="2557" spans="1:17" x14ac:dyDescent="0.25">
      <c r="A2557" s="105"/>
      <c r="C2557" s="108"/>
      <c r="D2557" s="108"/>
      <c r="E2557" s="108"/>
      <c r="F2557" s="108"/>
      <c r="G2557" s="187"/>
      <c r="H2557" s="108"/>
      <c r="I2557" s="108"/>
      <c r="J2557" s="108"/>
      <c r="K2557" s="108"/>
      <c r="L2557" s="108"/>
      <c r="M2557" s="108"/>
      <c r="N2557" s="108"/>
      <c r="O2557" s="189"/>
      <c r="Q2557" s="185"/>
    </row>
    <row r="2558" spans="1:17" x14ac:dyDescent="0.25">
      <c r="A2558" s="105"/>
      <c r="C2558" s="108"/>
      <c r="D2558" s="108"/>
      <c r="E2558" s="108"/>
      <c r="F2558" s="108"/>
      <c r="G2558" s="187"/>
      <c r="H2558" s="108"/>
      <c r="I2558" s="108"/>
      <c r="J2558" s="108"/>
      <c r="K2558" s="108"/>
      <c r="L2558" s="108"/>
      <c r="M2558" s="108"/>
      <c r="N2558" s="108"/>
      <c r="O2558" s="189"/>
      <c r="Q2558" s="185"/>
    </row>
    <row r="2559" spans="1:17" x14ac:dyDescent="0.25">
      <c r="A2559" s="105"/>
      <c r="C2559" s="108"/>
      <c r="D2559" s="108"/>
      <c r="E2559" s="108"/>
      <c r="F2559" s="108"/>
      <c r="G2559" s="187"/>
      <c r="H2559" s="108"/>
      <c r="I2559" s="108"/>
      <c r="J2559" s="108"/>
      <c r="K2559" s="108"/>
      <c r="L2559" s="108"/>
      <c r="M2559" s="108"/>
      <c r="N2559" s="108"/>
      <c r="O2559" s="189"/>
      <c r="Q2559" s="185"/>
    </row>
    <row r="2560" spans="1:17" x14ac:dyDescent="0.25">
      <c r="A2560" s="105"/>
      <c r="C2560" s="108"/>
      <c r="D2560" s="108"/>
      <c r="E2560" s="108"/>
      <c r="F2560" s="108"/>
      <c r="G2560" s="187"/>
      <c r="H2560" s="108"/>
      <c r="I2560" s="108"/>
      <c r="J2560" s="108"/>
      <c r="K2560" s="108"/>
      <c r="L2560" s="108"/>
      <c r="M2560" s="108"/>
      <c r="N2560" s="108"/>
      <c r="O2560" s="189"/>
      <c r="Q2560" s="185"/>
    </row>
    <row r="2561" spans="1:17" x14ac:dyDescent="0.25">
      <c r="A2561" s="105"/>
      <c r="C2561" s="108"/>
      <c r="D2561" s="108"/>
      <c r="E2561" s="108"/>
      <c r="F2561" s="108"/>
      <c r="G2561" s="187"/>
      <c r="H2561" s="108"/>
      <c r="I2561" s="108"/>
      <c r="J2561" s="108"/>
      <c r="K2561" s="108"/>
      <c r="L2561" s="108"/>
      <c r="M2561" s="108"/>
      <c r="N2561" s="108"/>
      <c r="O2561" s="189"/>
      <c r="Q2561" s="185"/>
    </row>
    <row r="2562" spans="1:17" x14ac:dyDescent="0.25">
      <c r="A2562" s="105"/>
      <c r="C2562" s="108"/>
      <c r="D2562" s="108"/>
      <c r="E2562" s="108"/>
      <c r="F2562" s="108"/>
      <c r="G2562" s="187"/>
      <c r="H2562" s="108"/>
      <c r="I2562" s="108"/>
      <c r="J2562" s="108"/>
      <c r="K2562" s="108"/>
      <c r="L2562" s="108"/>
      <c r="M2562" s="108"/>
      <c r="N2562" s="108"/>
      <c r="O2562" s="189"/>
      <c r="Q2562" s="185"/>
    </row>
    <row r="2563" spans="1:17" x14ac:dyDescent="0.25">
      <c r="A2563" s="105"/>
      <c r="C2563" s="108"/>
      <c r="D2563" s="108"/>
      <c r="E2563" s="108"/>
      <c r="F2563" s="108"/>
      <c r="G2563" s="187"/>
      <c r="H2563" s="108"/>
      <c r="I2563" s="108"/>
      <c r="J2563" s="108"/>
      <c r="K2563" s="108"/>
      <c r="L2563" s="108"/>
      <c r="M2563" s="108"/>
      <c r="N2563" s="108"/>
      <c r="O2563" s="189"/>
      <c r="Q2563" s="185"/>
    </row>
    <row r="2564" spans="1:17" x14ac:dyDescent="0.25">
      <c r="A2564" s="105"/>
      <c r="C2564" s="108"/>
      <c r="D2564" s="108"/>
      <c r="E2564" s="108"/>
      <c r="F2564" s="108"/>
      <c r="G2564" s="187"/>
      <c r="H2564" s="108"/>
      <c r="I2564" s="108"/>
      <c r="J2564" s="108"/>
      <c r="K2564" s="108"/>
      <c r="L2564" s="108"/>
      <c r="M2564" s="108"/>
      <c r="N2564" s="108"/>
      <c r="O2564" s="189"/>
      <c r="Q2564" s="185"/>
    </row>
    <row r="2565" spans="1:17" x14ac:dyDescent="0.25">
      <c r="A2565" s="105"/>
      <c r="C2565" s="108"/>
      <c r="D2565" s="108"/>
      <c r="E2565" s="108"/>
      <c r="F2565" s="108"/>
      <c r="G2565" s="187"/>
      <c r="H2565" s="108"/>
      <c r="I2565" s="108"/>
      <c r="J2565" s="108"/>
      <c r="K2565" s="108"/>
      <c r="L2565" s="108"/>
      <c r="M2565" s="108"/>
      <c r="N2565" s="108"/>
      <c r="O2565" s="189"/>
      <c r="Q2565" s="185"/>
    </row>
    <row r="2566" spans="1:17" x14ac:dyDescent="0.25">
      <c r="A2566" s="105"/>
      <c r="C2566" s="108"/>
      <c r="D2566" s="108"/>
      <c r="E2566" s="108"/>
      <c r="F2566" s="108"/>
      <c r="G2566" s="187"/>
      <c r="H2566" s="108"/>
      <c r="I2566" s="108"/>
      <c r="J2566" s="108"/>
      <c r="K2566" s="108"/>
      <c r="L2566" s="108"/>
      <c r="M2566" s="108"/>
      <c r="N2566" s="108"/>
      <c r="O2566" s="189"/>
      <c r="Q2566" s="185"/>
    </row>
    <row r="2567" spans="1:17" x14ac:dyDescent="0.25">
      <c r="A2567" s="105"/>
      <c r="C2567" s="108"/>
      <c r="D2567" s="108"/>
      <c r="E2567" s="108"/>
      <c r="F2567" s="108"/>
      <c r="G2567" s="187"/>
      <c r="H2567" s="108"/>
      <c r="I2567" s="108"/>
      <c r="J2567" s="108"/>
      <c r="K2567" s="108"/>
      <c r="L2567" s="108"/>
      <c r="M2567" s="108"/>
      <c r="N2567" s="108"/>
      <c r="O2567" s="189"/>
      <c r="Q2567" s="185"/>
    </row>
    <row r="2568" spans="1:17" x14ac:dyDescent="0.25">
      <c r="A2568" s="105"/>
      <c r="C2568" s="108"/>
      <c r="D2568" s="108"/>
      <c r="E2568" s="108"/>
      <c r="F2568" s="108"/>
      <c r="G2568" s="187"/>
      <c r="H2568" s="108"/>
      <c r="I2568" s="108"/>
      <c r="J2568" s="108"/>
      <c r="K2568" s="108"/>
      <c r="L2568" s="108"/>
      <c r="M2568" s="108"/>
      <c r="N2568" s="108"/>
      <c r="O2568" s="189"/>
      <c r="Q2568" s="185"/>
    </row>
    <row r="2569" spans="1:17" x14ac:dyDescent="0.25">
      <c r="A2569" s="105"/>
      <c r="C2569" s="108"/>
      <c r="D2569" s="108"/>
      <c r="E2569" s="108"/>
      <c r="F2569" s="108"/>
      <c r="G2569" s="187"/>
      <c r="H2569" s="108"/>
      <c r="I2569" s="108"/>
      <c r="J2569" s="108"/>
      <c r="K2569" s="108"/>
      <c r="L2569" s="108"/>
      <c r="M2569" s="108"/>
      <c r="N2569" s="108"/>
      <c r="O2569" s="189"/>
      <c r="Q2569" s="185"/>
    </row>
    <row r="2570" spans="1:17" x14ac:dyDescent="0.25">
      <c r="A2570" s="105"/>
      <c r="C2570" s="108"/>
      <c r="D2570" s="108"/>
      <c r="E2570" s="108"/>
      <c r="F2570" s="108"/>
      <c r="G2570" s="187"/>
      <c r="H2570" s="108"/>
      <c r="I2570" s="108"/>
      <c r="J2570" s="108"/>
      <c r="K2570" s="108"/>
      <c r="L2570" s="108"/>
      <c r="M2570" s="108"/>
      <c r="N2570" s="108"/>
      <c r="O2570" s="189"/>
      <c r="Q2570" s="185"/>
    </row>
    <row r="2571" spans="1:17" x14ac:dyDescent="0.25">
      <c r="A2571" s="105"/>
      <c r="C2571" s="108"/>
      <c r="D2571" s="108"/>
      <c r="E2571" s="108"/>
      <c r="F2571" s="108"/>
      <c r="G2571" s="187"/>
      <c r="H2571" s="108"/>
      <c r="I2571" s="108"/>
      <c r="J2571" s="108"/>
      <c r="K2571" s="108"/>
      <c r="L2571" s="108"/>
      <c r="M2571" s="108"/>
      <c r="N2571" s="108"/>
      <c r="O2571" s="189"/>
      <c r="Q2571" s="185"/>
    </row>
    <row r="2572" spans="1:17" x14ac:dyDescent="0.25">
      <c r="A2572" s="105"/>
      <c r="C2572" s="108"/>
      <c r="D2572" s="108"/>
      <c r="E2572" s="108"/>
      <c r="F2572" s="108"/>
      <c r="G2572" s="187"/>
      <c r="H2572" s="108"/>
      <c r="I2572" s="108"/>
      <c r="J2572" s="108"/>
      <c r="K2572" s="108"/>
      <c r="L2572" s="108"/>
      <c r="M2572" s="108"/>
      <c r="N2572" s="108"/>
      <c r="O2572" s="189"/>
      <c r="Q2572" s="185"/>
    </row>
    <row r="2573" spans="1:17" x14ac:dyDescent="0.25">
      <c r="A2573" s="105"/>
      <c r="C2573" s="108"/>
      <c r="D2573" s="108"/>
      <c r="E2573" s="108"/>
      <c r="F2573" s="108"/>
      <c r="G2573" s="187"/>
      <c r="H2573" s="108"/>
      <c r="I2573" s="108"/>
      <c r="J2573" s="108"/>
      <c r="K2573" s="108"/>
      <c r="L2573" s="108"/>
      <c r="M2573" s="108"/>
      <c r="N2573" s="108"/>
      <c r="O2573" s="189"/>
      <c r="Q2573" s="185"/>
    </row>
    <row r="2574" spans="1:17" x14ac:dyDescent="0.25">
      <c r="A2574" s="105"/>
      <c r="C2574" s="108"/>
      <c r="D2574" s="108"/>
      <c r="E2574" s="108"/>
      <c r="F2574" s="108"/>
      <c r="G2574" s="187"/>
      <c r="H2574" s="108"/>
      <c r="I2574" s="108"/>
      <c r="J2574" s="108"/>
      <c r="K2574" s="108"/>
      <c r="L2574" s="108"/>
      <c r="M2574" s="108"/>
      <c r="N2574" s="108"/>
      <c r="O2574" s="189"/>
      <c r="Q2574" s="185"/>
    </row>
    <row r="2575" spans="1:17" x14ac:dyDescent="0.25">
      <c r="A2575" s="105"/>
      <c r="C2575" s="108"/>
      <c r="D2575" s="108"/>
      <c r="E2575" s="108"/>
      <c r="F2575" s="108"/>
      <c r="G2575" s="187"/>
      <c r="H2575" s="108"/>
      <c r="I2575" s="108"/>
      <c r="J2575" s="108"/>
      <c r="K2575" s="108"/>
      <c r="L2575" s="108"/>
      <c r="M2575" s="108"/>
      <c r="N2575" s="108"/>
      <c r="O2575" s="189"/>
      <c r="Q2575" s="185"/>
    </row>
    <row r="2576" spans="1:17" x14ac:dyDescent="0.25">
      <c r="A2576" s="105"/>
      <c r="C2576" s="108"/>
      <c r="D2576" s="108"/>
      <c r="E2576" s="108"/>
      <c r="F2576" s="108"/>
      <c r="G2576" s="187"/>
      <c r="H2576" s="108"/>
      <c r="I2576" s="108"/>
      <c r="J2576" s="108"/>
      <c r="K2576" s="108"/>
      <c r="L2576" s="108"/>
      <c r="M2576" s="108"/>
      <c r="N2576" s="108"/>
      <c r="O2576" s="189"/>
      <c r="Q2576" s="185"/>
    </row>
    <row r="2577" spans="1:17" x14ac:dyDescent="0.25">
      <c r="A2577" s="105"/>
      <c r="C2577" s="108"/>
      <c r="D2577" s="108"/>
      <c r="E2577" s="108"/>
      <c r="F2577" s="108"/>
      <c r="G2577" s="187"/>
      <c r="H2577" s="108"/>
      <c r="I2577" s="108"/>
      <c r="J2577" s="108"/>
      <c r="K2577" s="108"/>
      <c r="L2577" s="108"/>
      <c r="M2577" s="108"/>
      <c r="N2577" s="108"/>
      <c r="O2577" s="189"/>
      <c r="Q2577" s="185"/>
    </row>
    <row r="2578" spans="1:17" x14ac:dyDescent="0.25">
      <c r="A2578" s="105"/>
      <c r="C2578" s="108"/>
      <c r="D2578" s="108"/>
      <c r="E2578" s="108"/>
      <c r="F2578" s="108"/>
      <c r="G2578" s="187"/>
      <c r="H2578" s="108"/>
      <c r="I2578" s="108"/>
      <c r="J2578" s="108"/>
      <c r="K2578" s="108"/>
      <c r="L2578" s="108"/>
      <c r="M2578" s="108"/>
      <c r="N2578" s="108"/>
      <c r="O2578" s="189"/>
      <c r="Q2578" s="185"/>
    </row>
    <row r="2579" spans="1:17" x14ac:dyDescent="0.25">
      <c r="A2579" s="105"/>
      <c r="C2579" s="108"/>
      <c r="D2579" s="108"/>
      <c r="E2579" s="108"/>
      <c r="F2579" s="108"/>
      <c r="G2579" s="187"/>
      <c r="H2579" s="108"/>
      <c r="I2579" s="108"/>
      <c r="J2579" s="108"/>
      <c r="K2579" s="108"/>
      <c r="L2579" s="108"/>
      <c r="M2579" s="108"/>
      <c r="N2579" s="108"/>
      <c r="O2579" s="189"/>
      <c r="Q2579" s="185"/>
    </row>
    <row r="2580" spans="1:17" x14ac:dyDescent="0.25">
      <c r="A2580" s="105"/>
      <c r="C2580" s="108"/>
      <c r="D2580" s="108"/>
      <c r="E2580" s="108"/>
      <c r="F2580" s="108"/>
      <c r="G2580" s="187"/>
      <c r="H2580" s="108"/>
      <c r="I2580" s="108"/>
      <c r="J2580" s="108"/>
      <c r="K2580" s="108"/>
      <c r="L2580" s="108"/>
      <c r="M2580" s="108"/>
      <c r="N2580" s="108"/>
      <c r="O2580" s="189"/>
      <c r="Q2580" s="185"/>
    </row>
    <row r="2581" spans="1:17" x14ac:dyDescent="0.25">
      <c r="A2581" s="105"/>
      <c r="C2581" s="108"/>
      <c r="D2581" s="108"/>
      <c r="E2581" s="108"/>
      <c r="F2581" s="108"/>
      <c r="G2581" s="187"/>
      <c r="H2581" s="108"/>
      <c r="I2581" s="108"/>
      <c r="J2581" s="108"/>
      <c r="K2581" s="108"/>
      <c r="L2581" s="108"/>
      <c r="M2581" s="108"/>
      <c r="N2581" s="108"/>
      <c r="O2581" s="189"/>
      <c r="Q2581" s="185"/>
    </row>
    <row r="2582" spans="1:17" x14ac:dyDescent="0.25">
      <c r="A2582" s="105"/>
      <c r="C2582" s="108"/>
      <c r="D2582" s="108"/>
      <c r="E2582" s="108"/>
      <c r="F2582" s="108"/>
      <c r="G2582" s="187"/>
      <c r="H2582" s="108"/>
      <c r="I2582" s="108"/>
      <c r="J2582" s="108"/>
      <c r="K2582" s="108"/>
      <c r="L2582" s="108"/>
      <c r="M2582" s="108"/>
      <c r="N2582" s="108"/>
      <c r="O2582" s="189"/>
      <c r="Q2582" s="185"/>
    </row>
    <row r="2583" spans="1:17" x14ac:dyDescent="0.25">
      <c r="A2583" s="105"/>
      <c r="C2583" s="108"/>
      <c r="D2583" s="108"/>
      <c r="E2583" s="108"/>
      <c r="F2583" s="108"/>
      <c r="G2583" s="187"/>
      <c r="H2583" s="108"/>
      <c r="I2583" s="108"/>
      <c r="J2583" s="108"/>
      <c r="K2583" s="108"/>
      <c r="L2583" s="108"/>
      <c r="M2583" s="108"/>
      <c r="N2583" s="108"/>
      <c r="O2583" s="189"/>
      <c r="Q2583" s="185"/>
    </row>
    <row r="2584" spans="1:17" x14ac:dyDescent="0.25">
      <c r="A2584" s="105"/>
      <c r="C2584" s="108"/>
      <c r="D2584" s="108"/>
      <c r="E2584" s="108"/>
      <c r="F2584" s="108"/>
      <c r="G2584" s="187"/>
      <c r="H2584" s="108"/>
      <c r="I2584" s="108"/>
      <c r="J2584" s="108"/>
      <c r="K2584" s="108"/>
      <c r="L2584" s="108"/>
      <c r="M2584" s="108"/>
      <c r="N2584" s="108"/>
      <c r="O2584" s="189"/>
      <c r="Q2584" s="185"/>
    </row>
    <row r="2585" spans="1:17" x14ac:dyDescent="0.25">
      <c r="A2585" s="105"/>
      <c r="C2585" s="108"/>
      <c r="D2585" s="108"/>
      <c r="E2585" s="108"/>
      <c r="F2585" s="108"/>
      <c r="G2585" s="187"/>
      <c r="H2585" s="108"/>
      <c r="I2585" s="108"/>
      <c r="J2585" s="108"/>
      <c r="K2585" s="108"/>
      <c r="L2585" s="108"/>
      <c r="M2585" s="108"/>
      <c r="N2585" s="108"/>
      <c r="O2585" s="189"/>
      <c r="Q2585" s="185"/>
    </row>
    <row r="2586" spans="1:17" x14ac:dyDescent="0.25">
      <c r="A2586" s="105"/>
      <c r="C2586" s="108"/>
      <c r="D2586" s="108"/>
      <c r="E2586" s="108"/>
      <c r="F2586" s="108"/>
      <c r="G2586" s="187"/>
      <c r="H2586" s="108"/>
      <c r="I2586" s="108"/>
      <c r="J2586" s="108"/>
      <c r="K2586" s="108"/>
      <c r="L2586" s="108"/>
      <c r="M2586" s="108"/>
      <c r="N2586" s="108"/>
      <c r="O2586" s="189"/>
      <c r="Q2586" s="185"/>
    </row>
    <row r="2587" spans="1:17" x14ac:dyDescent="0.25">
      <c r="A2587" s="105"/>
      <c r="C2587" s="108"/>
      <c r="D2587" s="108"/>
      <c r="E2587" s="108"/>
      <c r="F2587" s="108"/>
      <c r="G2587" s="187"/>
      <c r="H2587" s="108"/>
      <c r="I2587" s="108"/>
      <c r="J2587" s="108"/>
      <c r="K2587" s="108"/>
      <c r="L2587" s="108"/>
      <c r="M2587" s="108"/>
      <c r="N2587" s="108"/>
      <c r="O2587" s="189"/>
      <c r="Q2587" s="185"/>
    </row>
    <row r="2588" spans="1:17" x14ac:dyDescent="0.25">
      <c r="A2588" s="105"/>
      <c r="C2588" s="108"/>
      <c r="D2588" s="108"/>
      <c r="E2588" s="108"/>
      <c r="F2588" s="108"/>
      <c r="G2588" s="187"/>
      <c r="H2588" s="108"/>
      <c r="I2588" s="108"/>
      <c r="J2588" s="108"/>
      <c r="K2588" s="108"/>
      <c r="L2588" s="108"/>
      <c r="M2588" s="108"/>
      <c r="N2588" s="108"/>
      <c r="O2588" s="189"/>
      <c r="Q2588" s="185"/>
    </row>
    <row r="2589" spans="1:17" x14ac:dyDescent="0.25">
      <c r="A2589" s="105"/>
      <c r="C2589" s="108"/>
      <c r="D2589" s="108"/>
      <c r="E2589" s="108"/>
      <c r="F2589" s="108"/>
      <c r="G2589" s="187"/>
      <c r="H2589" s="108"/>
      <c r="I2589" s="108"/>
      <c r="J2589" s="108"/>
      <c r="K2589" s="108"/>
      <c r="L2589" s="108"/>
      <c r="M2589" s="108"/>
      <c r="N2589" s="108"/>
      <c r="O2589" s="189"/>
      <c r="Q2589" s="185"/>
    </row>
    <row r="2590" spans="1:17" x14ac:dyDescent="0.25">
      <c r="A2590" s="105"/>
      <c r="C2590" s="108"/>
      <c r="D2590" s="108"/>
      <c r="E2590" s="108"/>
      <c r="F2590" s="108"/>
      <c r="G2590" s="187"/>
      <c r="H2590" s="108"/>
      <c r="I2590" s="108"/>
      <c r="J2590" s="108"/>
      <c r="K2590" s="108"/>
      <c r="L2590" s="108"/>
      <c r="M2590" s="108"/>
      <c r="N2590" s="108"/>
      <c r="O2590" s="189"/>
      <c r="Q2590" s="185"/>
    </row>
    <row r="2591" spans="1:17" x14ac:dyDescent="0.25">
      <c r="A2591" s="105"/>
      <c r="C2591" s="108"/>
      <c r="D2591" s="108"/>
      <c r="E2591" s="108"/>
      <c r="F2591" s="108"/>
      <c r="G2591" s="187"/>
      <c r="H2591" s="108"/>
      <c r="I2591" s="108"/>
      <c r="J2591" s="108"/>
      <c r="K2591" s="108"/>
      <c r="L2591" s="108"/>
      <c r="M2591" s="108"/>
      <c r="N2591" s="108"/>
      <c r="O2591" s="189"/>
      <c r="Q2591" s="185"/>
    </row>
    <row r="2592" spans="1:17" x14ac:dyDescent="0.25">
      <c r="A2592" s="105"/>
      <c r="C2592" s="108"/>
      <c r="D2592" s="108"/>
      <c r="E2592" s="108"/>
      <c r="F2592" s="108"/>
      <c r="G2592" s="187"/>
      <c r="H2592" s="108"/>
      <c r="I2592" s="108"/>
      <c r="J2592" s="108"/>
      <c r="K2592" s="108"/>
      <c r="L2592" s="108"/>
      <c r="M2592" s="108"/>
      <c r="N2592" s="108"/>
      <c r="O2592" s="189"/>
      <c r="Q2592" s="185"/>
    </row>
    <row r="2593" spans="1:17" x14ac:dyDescent="0.25">
      <c r="A2593" s="105"/>
      <c r="C2593" s="108"/>
      <c r="D2593" s="108"/>
      <c r="E2593" s="108"/>
      <c r="F2593" s="108"/>
      <c r="G2593" s="187"/>
      <c r="H2593" s="108"/>
      <c r="I2593" s="108"/>
      <c r="J2593" s="108"/>
      <c r="K2593" s="108"/>
      <c r="L2593" s="108"/>
      <c r="M2593" s="108"/>
      <c r="N2593" s="108"/>
      <c r="O2593" s="189"/>
      <c r="Q2593" s="185"/>
    </row>
    <row r="2594" spans="1:17" x14ac:dyDescent="0.25">
      <c r="A2594" s="105"/>
      <c r="C2594" s="108"/>
      <c r="D2594" s="108"/>
      <c r="E2594" s="108"/>
      <c r="F2594" s="108"/>
      <c r="G2594" s="187"/>
      <c r="H2594" s="108"/>
      <c r="I2594" s="108"/>
      <c r="J2594" s="108"/>
      <c r="K2594" s="108"/>
      <c r="L2594" s="108"/>
      <c r="M2594" s="108"/>
      <c r="N2594" s="108"/>
      <c r="O2594" s="189"/>
      <c r="Q2594" s="185"/>
    </row>
    <row r="2595" spans="1:17" x14ac:dyDescent="0.25">
      <c r="A2595" s="105"/>
      <c r="C2595" s="108"/>
      <c r="D2595" s="108"/>
      <c r="E2595" s="108"/>
      <c r="F2595" s="108"/>
      <c r="G2595" s="187"/>
      <c r="H2595" s="108"/>
      <c r="I2595" s="108"/>
      <c r="J2595" s="108"/>
      <c r="K2595" s="108"/>
      <c r="L2595" s="108"/>
      <c r="M2595" s="108"/>
      <c r="N2595" s="108"/>
      <c r="O2595" s="189"/>
      <c r="Q2595" s="185"/>
    </row>
    <row r="2596" spans="1:17" x14ac:dyDescent="0.25">
      <c r="A2596" s="105"/>
      <c r="C2596" s="108"/>
      <c r="D2596" s="108"/>
      <c r="E2596" s="108"/>
      <c r="F2596" s="108"/>
      <c r="G2596" s="187"/>
      <c r="H2596" s="108"/>
      <c r="I2596" s="108"/>
      <c r="J2596" s="108"/>
      <c r="K2596" s="108"/>
      <c r="L2596" s="108"/>
      <c r="M2596" s="108"/>
      <c r="N2596" s="108"/>
      <c r="O2596" s="189"/>
      <c r="Q2596" s="185"/>
    </row>
    <row r="2597" spans="1:17" x14ac:dyDescent="0.25">
      <c r="A2597" s="105"/>
      <c r="C2597" s="108"/>
      <c r="D2597" s="108"/>
      <c r="E2597" s="108"/>
      <c r="F2597" s="108"/>
      <c r="G2597" s="187"/>
      <c r="H2597" s="108"/>
      <c r="I2597" s="108"/>
      <c r="J2597" s="108"/>
      <c r="K2597" s="108"/>
      <c r="L2597" s="108"/>
      <c r="M2597" s="108"/>
      <c r="N2597" s="108"/>
      <c r="O2597" s="189"/>
      <c r="Q2597" s="185"/>
    </row>
    <row r="2598" spans="1:17" x14ac:dyDescent="0.25">
      <c r="A2598" s="105"/>
      <c r="C2598" s="108"/>
      <c r="D2598" s="108"/>
      <c r="E2598" s="108"/>
      <c r="F2598" s="108"/>
      <c r="G2598" s="187"/>
      <c r="H2598" s="108"/>
      <c r="I2598" s="108"/>
      <c r="J2598" s="108"/>
      <c r="K2598" s="108"/>
      <c r="L2598" s="108"/>
      <c r="M2598" s="108"/>
      <c r="N2598" s="108"/>
      <c r="O2598" s="189"/>
      <c r="Q2598" s="185"/>
    </row>
    <row r="2599" spans="1:17" x14ac:dyDescent="0.25">
      <c r="A2599" s="105"/>
      <c r="C2599" s="108"/>
      <c r="D2599" s="108"/>
      <c r="E2599" s="108"/>
      <c r="F2599" s="108"/>
      <c r="G2599" s="187"/>
      <c r="H2599" s="108"/>
      <c r="I2599" s="108"/>
      <c r="J2599" s="108"/>
      <c r="K2599" s="108"/>
      <c r="L2599" s="108"/>
      <c r="M2599" s="108"/>
      <c r="N2599" s="108"/>
      <c r="O2599" s="189"/>
      <c r="Q2599" s="185"/>
    </row>
    <row r="2600" spans="1:17" x14ac:dyDescent="0.25">
      <c r="A2600" s="105"/>
      <c r="C2600" s="108"/>
      <c r="D2600" s="108"/>
      <c r="E2600" s="108"/>
      <c r="F2600" s="108"/>
      <c r="G2600" s="187"/>
      <c r="H2600" s="108"/>
      <c r="I2600" s="108"/>
      <c r="J2600" s="108"/>
      <c r="K2600" s="108"/>
      <c r="L2600" s="108"/>
      <c r="M2600" s="108"/>
      <c r="N2600" s="108"/>
      <c r="O2600" s="189"/>
      <c r="Q2600" s="185"/>
    </row>
    <row r="2601" spans="1:17" x14ac:dyDescent="0.25">
      <c r="A2601" s="105"/>
      <c r="C2601" s="108"/>
      <c r="D2601" s="108"/>
      <c r="E2601" s="108"/>
      <c r="F2601" s="108"/>
      <c r="G2601" s="187"/>
      <c r="H2601" s="108"/>
      <c r="I2601" s="108"/>
      <c r="J2601" s="108"/>
      <c r="K2601" s="108"/>
      <c r="L2601" s="108"/>
      <c r="M2601" s="108"/>
      <c r="N2601" s="108"/>
      <c r="O2601" s="189"/>
      <c r="Q2601" s="185"/>
    </row>
    <row r="2602" spans="1:17" x14ac:dyDescent="0.25">
      <c r="A2602" s="105"/>
      <c r="C2602" s="108"/>
      <c r="D2602" s="108"/>
      <c r="E2602" s="108"/>
      <c r="F2602" s="108"/>
      <c r="G2602" s="187"/>
      <c r="H2602" s="108"/>
      <c r="I2602" s="108"/>
      <c r="J2602" s="108"/>
      <c r="K2602" s="108"/>
      <c r="L2602" s="108"/>
      <c r="M2602" s="108"/>
      <c r="N2602" s="108"/>
      <c r="O2602" s="189"/>
      <c r="Q2602" s="185"/>
    </row>
    <row r="2603" spans="1:17" x14ac:dyDescent="0.25">
      <c r="A2603" s="105"/>
      <c r="C2603" s="108"/>
      <c r="D2603" s="108"/>
      <c r="E2603" s="108"/>
      <c r="F2603" s="108"/>
      <c r="G2603" s="187"/>
      <c r="H2603" s="108"/>
      <c r="I2603" s="108"/>
      <c r="J2603" s="108"/>
      <c r="K2603" s="108"/>
      <c r="L2603" s="108"/>
      <c r="M2603" s="108"/>
      <c r="N2603" s="108"/>
      <c r="O2603" s="189"/>
      <c r="Q2603" s="185"/>
    </row>
    <row r="2604" spans="1:17" x14ac:dyDescent="0.25">
      <c r="A2604" s="105"/>
      <c r="C2604" s="108"/>
      <c r="D2604" s="108"/>
      <c r="E2604" s="108"/>
      <c r="F2604" s="108"/>
      <c r="G2604" s="187"/>
      <c r="H2604" s="108"/>
      <c r="I2604" s="108"/>
      <c r="J2604" s="108"/>
      <c r="K2604" s="108"/>
      <c r="L2604" s="108"/>
      <c r="M2604" s="108"/>
      <c r="N2604" s="108"/>
      <c r="O2604" s="189"/>
      <c r="Q2604" s="185"/>
    </row>
    <row r="2605" spans="1:17" x14ac:dyDescent="0.25">
      <c r="A2605" s="105"/>
      <c r="C2605" s="108"/>
      <c r="D2605" s="108"/>
      <c r="E2605" s="108"/>
      <c r="F2605" s="108"/>
      <c r="G2605" s="187"/>
      <c r="H2605" s="108"/>
      <c r="I2605" s="108"/>
      <c r="J2605" s="108"/>
      <c r="K2605" s="108"/>
      <c r="L2605" s="108"/>
      <c r="M2605" s="108"/>
      <c r="N2605" s="108"/>
      <c r="O2605" s="189"/>
      <c r="Q2605" s="185"/>
    </row>
    <row r="2606" spans="1:17" x14ac:dyDescent="0.25">
      <c r="A2606" s="105"/>
      <c r="C2606" s="108"/>
      <c r="D2606" s="108"/>
      <c r="E2606" s="108"/>
      <c r="F2606" s="108"/>
      <c r="G2606" s="187"/>
      <c r="H2606" s="108"/>
      <c r="I2606" s="108"/>
      <c r="J2606" s="108"/>
      <c r="K2606" s="108"/>
      <c r="L2606" s="108"/>
      <c r="M2606" s="108"/>
      <c r="N2606" s="108"/>
      <c r="O2606" s="189"/>
      <c r="Q2606" s="185"/>
    </row>
    <row r="2607" spans="1:17" x14ac:dyDescent="0.25">
      <c r="A2607" s="105"/>
      <c r="C2607" s="108"/>
      <c r="D2607" s="108"/>
      <c r="E2607" s="108"/>
      <c r="F2607" s="108"/>
      <c r="G2607" s="187"/>
      <c r="H2607" s="108"/>
      <c r="I2607" s="108"/>
      <c r="J2607" s="108"/>
      <c r="K2607" s="108"/>
      <c r="L2607" s="108"/>
      <c r="M2607" s="108"/>
      <c r="N2607" s="108"/>
      <c r="O2607" s="189"/>
      <c r="Q2607" s="185"/>
    </row>
    <row r="2608" spans="1:17" x14ac:dyDescent="0.25">
      <c r="A2608" s="105"/>
      <c r="C2608" s="108"/>
      <c r="D2608" s="108"/>
      <c r="E2608" s="108"/>
      <c r="F2608" s="108"/>
      <c r="G2608" s="187"/>
      <c r="H2608" s="108"/>
      <c r="I2608" s="108"/>
      <c r="J2608" s="108"/>
      <c r="K2608" s="108"/>
      <c r="L2608" s="108"/>
      <c r="M2608" s="108"/>
      <c r="N2608" s="108"/>
      <c r="O2608" s="189"/>
      <c r="Q2608" s="185"/>
    </row>
    <row r="2609" spans="1:17" x14ac:dyDescent="0.25">
      <c r="A2609" s="105"/>
      <c r="C2609" s="108"/>
      <c r="D2609" s="108"/>
      <c r="E2609" s="108"/>
      <c r="F2609" s="108"/>
      <c r="G2609" s="187"/>
      <c r="H2609" s="108"/>
      <c r="I2609" s="108"/>
      <c r="J2609" s="108"/>
      <c r="K2609" s="108"/>
      <c r="L2609" s="108"/>
      <c r="M2609" s="108"/>
      <c r="N2609" s="108"/>
      <c r="O2609" s="189"/>
      <c r="Q2609" s="185"/>
    </row>
    <row r="2610" spans="1:17" x14ac:dyDescent="0.25">
      <c r="A2610" s="105"/>
      <c r="C2610" s="108"/>
      <c r="D2610" s="108"/>
      <c r="E2610" s="108"/>
      <c r="F2610" s="108"/>
      <c r="G2610" s="187"/>
      <c r="H2610" s="108"/>
      <c r="I2610" s="108"/>
      <c r="J2610" s="108"/>
      <c r="K2610" s="108"/>
      <c r="L2610" s="108"/>
      <c r="M2610" s="108"/>
      <c r="N2610" s="108"/>
      <c r="O2610" s="189"/>
      <c r="Q2610" s="185"/>
    </row>
    <row r="2611" spans="1:17" x14ac:dyDescent="0.25">
      <c r="A2611" s="105"/>
      <c r="C2611" s="108"/>
      <c r="D2611" s="108"/>
      <c r="E2611" s="108"/>
      <c r="F2611" s="108"/>
      <c r="G2611" s="187"/>
      <c r="H2611" s="108"/>
      <c r="I2611" s="108"/>
      <c r="J2611" s="108"/>
      <c r="K2611" s="108"/>
      <c r="L2611" s="108"/>
      <c r="M2611" s="108"/>
      <c r="N2611" s="108"/>
      <c r="O2611" s="189"/>
      <c r="Q2611" s="185"/>
    </row>
    <row r="2612" spans="1:17" x14ac:dyDescent="0.25">
      <c r="A2612" s="105"/>
      <c r="C2612" s="108"/>
      <c r="D2612" s="108"/>
      <c r="E2612" s="108"/>
      <c r="F2612" s="108"/>
      <c r="G2612" s="187"/>
      <c r="H2612" s="108"/>
      <c r="I2612" s="108"/>
      <c r="J2612" s="108"/>
      <c r="K2612" s="108"/>
      <c r="L2612" s="108"/>
      <c r="M2612" s="108"/>
      <c r="N2612" s="108"/>
      <c r="O2612" s="189"/>
      <c r="Q2612" s="185"/>
    </row>
    <row r="2613" spans="1:17" x14ac:dyDescent="0.25">
      <c r="A2613" s="105"/>
      <c r="C2613" s="108"/>
      <c r="D2613" s="108"/>
      <c r="E2613" s="108"/>
      <c r="F2613" s="108"/>
      <c r="G2613" s="187"/>
      <c r="H2613" s="108"/>
      <c r="I2613" s="108"/>
      <c r="J2613" s="108"/>
      <c r="K2613" s="108"/>
      <c r="L2613" s="108"/>
      <c r="M2613" s="108"/>
      <c r="N2613" s="108"/>
      <c r="O2613" s="189"/>
      <c r="Q2613" s="185"/>
    </row>
    <row r="2614" spans="1:17" x14ac:dyDescent="0.25">
      <c r="A2614" s="105"/>
      <c r="C2614" s="108"/>
      <c r="D2614" s="108"/>
      <c r="E2614" s="108"/>
      <c r="F2614" s="108"/>
      <c r="G2614" s="187"/>
      <c r="H2614" s="108"/>
      <c r="I2614" s="108"/>
      <c r="J2614" s="108"/>
      <c r="K2614" s="108"/>
      <c r="L2614" s="108"/>
      <c r="M2614" s="108"/>
      <c r="N2614" s="108"/>
      <c r="O2614" s="189"/>
      <c r="Q2614" s="185"/>
    </row>
    <row r="2615" spans="1:17" x14ac:dyDescent="0.25">
      <c r="A2615" s="105"/>
      <c r="C2615" s="108"/>
      <c r="D2615" s="108"/>
      <c r="E2615" s="108"/>
      <c r="F2615" s="108"/>
      <c r="G2615" s="187"/>
      <c r="H2615" s="108"/>
      <c r="I2615" s="108"/>
      <c r="J2615" s="108"/>
      <c r="K2615" s="108"/>
      <c r="L2615" s="108"/>
      <c r="M2615" s="108"/>
      <c r="N2615" s="108"/>
      <c r="O2615" s="189"/>
      <c r="Q2615" s="185"/>
    </row>
    <row r="2616" spans="1:17" x14ac:dyDescent="0.25">
      <c r="A2616" s="105"/>
      <c r="C2616" s="108"/>
      <c r="D2616" s="108"/>
      <c r="E2616" s="108"/>
      <c r="F2616" s="108"/>
      <c r="G2616" s="187"/>
      <c r="H2616" s="108"/>
      <c r="I2616" s="108"/>
      <c r="J2616" s="108"/>
      <c r="K2616" s="108"/>
      <c r="L2616" s="108"/>
      <c r="M2616" s="108"/>
      <c r="N2616" s="108"/>
      <c r="O2616" s="189"/>
      <c r="Q2616" s="185"/>
    </row>
    <row r="2617" spans="1:17" x14ac:dyDescent="0.25">
      <c r="A2617" s="105"/>
      <c r="C2617" s="108"/>
      <c r="D2617" s="108"/>
      <c r="E2617" s="108"/>
      <c r="F2617" s="108"/>
      <c r="G2617" s="187"/>
      <c r="H2617" s="108"/>
      <c r="I2617" s="108"/>
      <c r="J2617" s="108"/>
      <c r="K2617" s="108"/>
      <c r="L2617" s="108"/>
      <c r="M2617" s="108"/>
      <c r="N2617" s="108"/>
      <c r="O2617" s="189"/>
      <c r="Q2617" s="185"/>
    </row>
    <row r="2618" spans="1:17" x14ac:dyDescent="0.25">
      <c r="A2618" s="105"/>
      <c r="C2618" s="108"/>
      <c r="D2618" s="108"/>
      <c r="E2618" s="108"/>
      <c r="F2618" s="108"/>
      <c r="G2618" s="187"/>
      <c r="H2618" s="108"/>
      <c r="I2618" s="108"/>
      <c r="J2618" s="108"/>
      <c r="K2618" s="108"/>
      <c r="L2618" s="108"/>
      <c r="M2618" s="108"/>
      <c r="N2618" s="108"/>
      <c r="O2618" s="189"/>
      <c r="Q2618" s="185"/>
    </row>
    <row r="2619" spans="1:17" x14ac:dyDescent="0.25">
      <c r="A2619" s="105"/>
      <c r="C2619" s="108"/>
      <c r="D2619" s="108"/>
      <c r="E2619" s="108"/>
      <c r="F2619" s="108"/>
      <c r="G2619" s="187"/>
      <c r="H2619" s="108"/>
      <c r="I2619" s="108"/>
      <c r="J2619" s="108"/>
      <c r="K2619" s="108"/>
      <c r="L2619" s="108"/>
      <c r="M2619" s="108"/>
      <c r="N2619" s="108"/>
      <c r="O2619" s="189"/>
      <c r="Q2619" s="185"/>
    </row>
    <row r="2620" spans="1:17" x14ac:dyDescent="0.25">
      <c r="A2620" s="105"/>
      <c r="C2620" s="108"/>
      <c r="D2620" s="108"/>
      <c r="E2620" s="108"/>
      <c r="F2620" s="108"/>
      <c r="G2620" s="187"/>
      <c r="H2620" s="108"/>
      <c r="I2620" s="108"/>
      <c r="J2620" s="108"/>
      <c r="K2620" s="108"/>
      <c r="L2620" s="108"/>
      <c r="M2620" s="108"/>
      <c r="N2620" s="108"/>
      <c r="O2620" s="189"/>
      <c r="Q2620" s="185"/>
    </row>
    <row r="2621" spans="1:17" x14ac:dyDescent="0.25">
      <c r="A2621" s="105"/>
      <c r="C2621" s="108"/>
      <c r="D2621" s="108"/>
      <c r="E2621" s="108"/>
      <c r="F2621" s="108"/>
      <c r="G2621" s="187"/>
      <c r="H2621" s="108"/>
      <c r="I2621" s="108"/>
      <c r="J2621" s="108"/>
      <c r="K2621" s="108"/>
      <c r="L2621" s="108"/>
      <c r="M2621" s="108"/>
      <c r="N2621" s="108"/>
      <c r="O2621" s="189"/>
      <c r="Q2621" s="185"/>
    </row>
    <row r="2622" spans="1:17" x14ac:dyDescent="0.25">
      <c r="A2622" s="105"/>
      <c r="C2622" s="108"/>
      <c r="D2622" s="108"/>
      <c r="E2622" s="108"/>
      <c r="F2622" s="108"/>
      <c r="G2622" s="187"/>
      <c r="H2622" s="108"/>
      <c r="I2622" s="108"/>
      <c r="J2622" s="108"/>
      <c r="K2622" s="108"/>
      <c r="L2622" s="108"/>
      <c r="M2622" s="108"/>
      <c r="N2622" s="108"/>
      <c r="O2622" s="189"/>
      <c r="Q2622" s="185"/>
    </row>
    <row r="2623" spans="1:17" x14ac:dyDescent="0.25">
      <c r="A2623" s="105"/>
      <c r="C2623" s="108"/>
      <c r="D2623" s="108"/>
      <c r="E2623" s="108"/>
      <c r="F2623" s="108"/>
      <c r="G2623" s="187"/>
      <c r="H2623" s="108"/>
      <c r="I2623" s="108"/>
      <c r="J2623" s="108"/>
      <c r="K2623" s="108"/>
      <c r="L2623" s="108"/>
      <c r="M2623" s="108"/>
      <c r="N2623" s="108"/>
      <c r="O2623" s="189"/>
      <c r="Q2623" s="185"/>
    </row>
    <row r="2624" spans="1:17" x14ac:dyDescent="0.25">
      <c r="A2624" s="105"/>
      <c r="C2624" s="108"/>
      <c r="D2624" s="108"/>
      <c r="E2624" s="108"/>
      <c r="F2624" s="108"/>
      <c r="G2624" s="187"/>
      <c r="H2624" s="108"/>
      <c r="I2624" s="108"/>
      <c r="J2624" s="108"/>
      <c r="K2624" s="108"/>
      <c r="L2624" s="108"/>
      <c r="M2624" s="108"/>
      <c r="N2624" s="108"/>
      <c r="O2624" s="189"/>
      <c r="Q2624" s="185"/>
    </row>
    <row r="2625" spans="1:17" x14ac:dyDescent="0.25">
      <c r="A2625" s="105"/>
      <c r="C2625" s="108"/>
      <c r="D2625" s="108"/>
      <c r="E2625" s="108"/>
      <c r="F2625" s="108"/>
      <c r="G2625" s="187"/>
      <c r="H2625" s="108"/>
      <c r="I2625" s="108"/>
      <c r="J2625" s="108"/>
      <c r="K2625" s="108"/>
      <c r="L2625" s="108"/>
      <c r="M2625" s="108"/>
      <c r="N2625" s="108"/>
      <c r="O2625" s="189"/>
      <c r="Q2625" s="185"/>
    </row>
    <row r="2626" spans="1:17" x14ac:dyDescent="0.25">
      <c r="A2626" s="105"/>
      <c r="C2626" s="108"/>
      <c r="D2626" s="108"/>
      <c r="E2626" s="108"/>
      <c r="F2626" s="108"/>
      <c r="G2626" s="187"/>
      <c r="H2626" s="108"/>
      <c r="I2626" s="108"/>
      <c r="J2626" s="108"/>
      <c r="K2626" s="108"/>
      <c r="L2626" s="108"/>
      <c r="M2626" s="108"/>
      <c r="N2626" s="108"/>
      <c r="O2626" s="189"/>
      <c r="Q2626" s="185"/>
    </row>
    <row r="2627" spans="1:17" x14ac:dyDescent="0.25">
      <c r="A2627" s="105"/>
      <c r="C2627" s="108"/>
      <c r="D2627" s="108"/>
      <c r="E2627" s="108"/>
      <c r="F2627" s="108"/>
      <c r="G2627" s="187"/>
      <c r="H2627" s="108"/>
      <c r="I2627" s="108"/>
      <c r="J2627" s="108"/>
      <c r="K2627" s="108"/>
      <c r="L2627" s="108"/>
      <c r="M2627" s="108"/>
      <c r="N2627" s="108"/>
      <c r="O2627" s="189"/>
      <c r="Q2627" s="185"/>
    </row>
    <row r="2628" spans="1:17" x14ac:dyDescent="0.25">
      <c r="A2628" s="105"/>
      <c r="C2628" s="108"/>
      <c r="D2628" s="108"/>
      <c r="E2628" s="108"/>
      <c r="F2628" s="108"/>
      <c r="G2628" s="187"/>
      <c r="H2628" s="108"/>
      <c r="I2628" s="108"/>
      <c r="J2628" s="108"/>
      <c r="K2628" s="108"/>
      <c r="L2628" s="108"/>
      <c r="M2628" s="108"/>
      <c r="N2628" s="108"/>
      <c r="O2628" s="189"/>
      <c r="Q2628" s="185"/>
    </row>
    <row r="2629" spans="1:17" x14ac:dyDescent="0.25">
      <c r="A2629" s="105"/>
      <c r="C2629" s="108"/>
      <c r="D2629" s="108"/>
      <c r="E2629" s="108"/>
      <c r="F2629" s="108"/>
      <c r="G2629" s="187"/>
      <c r="H2629" s="108"/>
      <c r="I2629" s="108"/>
      <c r="J2629" s="108"/>
      <c r="K2629" s="108"/>
      <c r="L2629" s="108"/>
      <c r="M2629" s="108"/>
      <c r="N2629" s="108"/>
      <c r="O2629" s="189"/>
      <c r="Q2629" s="185"/>
    </row>
    <row r="2630" spans="1:17" x14ac:dyDescent="0.25">
      <c r="A2630" s="105"/>
      <c r="C2630" s="108"/>
      <c r="D2630" s="108"/>
      <c r="E2630" s="108"/>
      <c r="F2630" s="108"/>
      <c r="G2630" s="187"/>
      <c r="H2630" s="108"/>
      <c r="I2630" s="108"/>
      <c r="J2630" s="108"/>
      <c r="K2630" s="108"/>
      <c r="L2630" s="108"/>
      <c r="M2630" s="108"/>
      <c r="N2630" s="108"/>
      <c r="O2630" s="189"/>
      <c r="Q2630" s="185"/>
    </row>
    <row r="2631" spans="1:17" x14ac:dyDescent="0.25">
      <c r="A2631" s="105"/>
      <c r="C2631" s="108"/>
      <c r="D2631" s="108"/>
      <c r="E2631" s="108"/>
      <c r="F2631" s="108"/>
      <c r="G2631" s="187"/>
      <c r="H2631" s="108"/>
      <c r="I2631" s="108"/>
      <c r="J2631" s="108"/>
      <c r="K2631" s="108"/>
      <c r="L2631" s="108"/>
      <c r="M2631" s="108"/>
      <c r="N2631" s="108"/>
      <c r="O2631" s="189"/>
      <c r="Q2631" s="185"/>
    </row>
    <row r="2632" spans="1:17" x14ac:dyDescent="0.25">
      <c r="A2632" s="105"/>
      <c r="C2632" s="108"/>
      <c r="D2632" s="108"/>
      <c r="E2632" s="108"/>
      <c r="F2632" s="108"/>
      <c r="G2632" s="187"/>
      <c r="H2632" s="108"/>
      <c r="I2632" s="108"/>
      <c r="J2632" s="108"/>
      <c r="K2632" s="108"/>
      <c r="L2632" s="108"/>
      <c r="M2632" s="108"/>
      <c r="N2632" s="108"/>
      <c r="O2632" s="189"/>
      <c r="Q2632" s="185"/>
    </row>
    <row r="2633" spans="1:17" x14ac:dyDescent="0.25">
      <c r="A2633" s="105"/>
      <c r="C2633" s="108"/>
      <c r="D2633" s="108"/>
      <c r="E2633" s="108"/>
      <c r="F2633" s="108"/>
      <c r="G2633" s="187"/>
      <c r="H2633" s="108"/>
      <c r="I2633" s="108"/>
      <c r="J2633" s="108"/>
      <c r="K2633" s="108"/>
      <c r="L2633" s="108"/>
      <c r="M2633" s="108"/>
      <c r="N2633" s="108"/>
      <c r="O2633" s="189"/>
      <c r="Q2633" s="185"/>
    </row>
    <row r="2634" spans="1:17" x14ac:dyDescent="0.25">
      <c r="A2634" s="105"/>
      <c r="C2634" s="108"/>
      <c r="D2634" s="108"/>
      <c r="E2634" s="108"/>
      <c r="F2634" s="108"/>
      <c r="G2634" s="187"/>
      <c r="H2634" s="108"/>
      <c r="I2634" s="108"/>
      <c r="J2634" s="108"/>
      <c r="K2634" s="108"/>
      <c r="L2634" s="108"/>
      <c r="M2634" s="108"/>
      <c r="N2634" s="108"/>
      <c r="O2634" s="189"/>
      <c r="Q2634" s="185"/>
    </row>
    <row r="2635" spans="1:17" x14ac:dyDescent="0.25">
      <c r="A2635" s="105"/>
      <c r="C2635" s="108"/>
      <c r="D2635" s="108"/>
      <c r="E2635" s="108"/>
      <c r="F2635" s="108"/>
      <c r="G2635" s="187"/>
      <c r="H2635" s="108"/>
      <c r="I2635" s="108"/>
      <c r="J2635" s="108"/>
      <c r="K2635" s="108"/>
      <c r="L2635" s="108"/>
      <c r="M2635" s="108"/>
      <c r="N2635" s="108"/>
      <c r="O2635" s="189"/>
      <c r="Q2635" s="185"/>
    </row>
    <row r="2636" spans="1:17" x14ac:dyDescent="0.25">
      <c r="A2636" s="105"/>
      <c r="C2636" s="108"/>
      <c r="D2636" s="108"/>
      <c r="E2636" s="108"/>
      <c r="F2636" s="108"/>
      <c r="G2636" s="187"/>
      <c r="H2636" s="108"/>
      <c r="I2636" s="108"/>
      <c r="J2636" s="108"/>
      <c r="K2636" s="108"/>
      <c r="L2636" s="108"/>
      <c r="M2636" s="108"/>
      <c r="N2636" s="108"/>
      <c r="O2636" s="189"/>
      <c r="Q2636" s="185"/>
    </row>
    <row r="2637" spans="1:17" x14ac:dyDescent="0.25">
      <c r="A2637" s="105"/>
      <c r="C2637" s="108"/>
      <c r="D2637" s="108"/>
      <c r="E2637" s="108"/>
      <c r="F2637" s="108"/>
      <c r="G2637" s="187"/>
      <c r="H2637" s="108"/>
      <c r="I2637" s="108"/>
      <c r="J2637" s="108"/>
      <c r="K2637" s="108"/>
      <c r="L2637" s="108"/>
      <c r="M2637" s="108"/>
      <c r="N2637" s="108"/>
      <c r="O2637" s="189"/>
      <c r="Q2637" s="185"/>
    </row>
    <row r="2638" spans="1:17" x14ac:dyDescent="0.25">
      <c r="A2638" s="105"/>
      <c r="C2638" s="108"/>
      <c r="D2638" s="108"/>
      <c r="E2638" s="108"/>
      <c r="F2638" s="108"/>
      <c r="G2638" s="187"/>
      <c r="H2638" s="108"/>
      <c r="I2638" s="108"/>
      <c r="J2638" s="108"/>
      <c r="K2638" s="108"/>
      <c r="L2638" s="108"/>
      <c r="M2638" s="108"/>
      <c r="N2638" s="108"/>
      <c r="O2638" s="189"/>
      <c r="Q2638" s="185"/>
    </row>
    <row r="2639" spans="1:17" x14ac:dyDescent="0.25">
      <c r="A2639" s="105"/>
      <c r="C2639" s="108"/>
      <c r="D2639" s="108"/>
      <c r="E2639" s="108"/>
      <c r="F2639" s="108"/>
      <c r="G2639" s="187"/>
      <c r="H2639" s="108"/>
      <c r="I2639" s="108"/>
      <c r="J2639" s="108"/>
      <c r="K2639" s="108"/>
      <c r="L2639" s="108"/>
      <c r="M2639" s="108"/>
      <c r="N2639" s="108"/>
      <c r="O2639" s="189"/>
      <c r="Q2639" s="185"/>
    </row>
    <row r="2640" spans="1:17" x14ac:dyDescent="0.25">
      <c r="A2640" s="105"/>
      <c r="C2640" s="108"/>
      <c r="D2640" s="108"/>
      <c r="E2640" s="108"/>
      <c r="F2640" s="108"/>
      <c r="G2640" s="187"/>
      <c r="H2640" s="108"/>
      <c r="I2640" s="108"/>
      <c r="J2640" s="108"/>
      <c r="K2640" s="108"/>
      <c r="L2640" s="108"/>
      <c r="M2640" s="108"/>
      <c r="N2640" s="108"/>
      <c r="O2640" s="189"/>
      <c r="Q2640" s="185"/>
    </row>
    <row r="2641" spans="1:17" x14ac:dyDescent="0.25">
      <c r="A2641" s="105"/>
      <c r="C2641" s="108"/>
      <c r="D2641" s="108"/>
      <c r="E2641" s="108"/>
      <c r="F2641" s="108"/>
      <c r="G2641" s="187"/>
      <c r="H2641" s="108"/>
      <c r="I2641" s="108"/>
      <c r="J2641" s="108"/>
      <c r="K2641" s="108"/>
      <c r="L2641" s="108"/>
      <c r="M2641" s="108"/>
      <c r="N2641" s="108"/>
      <c r="O2641" s="189"/>
      <c r="Q2641" s="185"/>
    </row>
    <row r="2642" spans="1:17" x14ac:dyDescent="0.25">
      <c r="A2642" s="105"/>
      <c r="C2642" s="108"/>
      <c r="D2642" s="108"/>
      <c r="E2642" s="108"/>
      <c r="F2642" s="108"/>
      <c r="G2642" s="187"/>
      <c r="H2642" s="108"/>
      <c r="I2642" s="108"/>
      <c r="J2642" s="108"/>
      <c r="K2642" s="108"/>
      <c r="L2642" s="108"/>
      <c r="M2642" s="108"/>
      <c r="N2642" s="108"/>
      <c r="O2642" s="189"/>
      <c r="Q2642" s="185"/>
    </row>
    <row r="2643" spans="1:17" x14ac:dyDescent="0.25">
      <c r="A2643" s="105"/>
      <c r="C2643" s="108"/>
      <c r="D2643" s="108"/>
      <c r="E2643" s="108"/>
      <c r="F2643" s="108"/>
      <c r="G2643" s="187"/>
      <c r="H2643" s="108"/>
      <c r="I2643" s="108"/>
      <c r="J2643" s="108"/>
      <c r="K2643" s="108"/>
      <c r="L2643" s="108"/>
      <c r="M2643" s="108"/>
      <c r="N2643" s="108"/>
      <c r="O2643" s="189"/>
      <c r="Q2643" s="185"/>
    </row>
    <row r="2644" spans="1:17" x14ac:dyDescent="0.25">
      <c r="A2644" s="105"/>
      <c r="C2644" s="108"/>
      <c r="D2644" s="108"/>
      <c r="E2644" s="108"/>
      <c r="F2644" s="108"/>
      <c r="G2644" s="187"/>
      <c r="H2644" s="108"/>
      <c r="I2644" s="108"/>
      <c r="J2644" s="108"/>
      <c r="K2644" s="108"/>
      <c r="L2644" s="108"/>
      <c r="M2644" s="108"/>
      <c r="N2644" s="108"/>
      <c r="O2644" s="189"/>
      <c r="Q2644" s="185"/>
    </row>
    <row r="2645" spans="1:17" x14ac:dyDescent="0.25">
      <c r="A2645" s="105"/>
      <c r="C2645" s="108"/>
      <c r="D2645" s="108"/>
      <c r="E2645" s="108"/>
      <c r="F2645" s="108"/>
      <c r="G2645" s="187"/>
      <c r="H2645" s="108"/>
      <c r="I2645" s="108"/>
      <c r="J2645" s="108"/>
      <c r="K2645" s="108"/>
      <c r="L2645" s="108"/>
      <c r="M2645" s="108"/>
      <c r="N2645" s="108"/>
      <c r="O2645" s="189"/>
      <c r="Q2645" s="185"/>
    </row>
    <row r="2646" spans="1:17" x14ac:dyDescent="0.25">
      <c r="A2646" s="105"/>
      <c r="C2646" s="108"/>
      <c r="D2646" s="108"/>
      <c r="E2646" s="108"/>
      <c r="F2646" s="108"/>
      <c r="G2646" s="187"/>
      <c r="H2646" s="108"/>
      <c r="I2646" s="108"/>
      <c r="J2646" s="108"/>
      <c r="K2646" s="108"/>
      <c r="L2646" s="108"/>
      <c r="M2646" s="108"/>
      <c r="N2646" s="108"/>
      <c r="O2646" s="189"/>
      <c r="Q2646" s="185"/>
    </row>
    <row r="2647" spans="1:17" x14ac:dyDescent="0.25">
      <c r="A2647" s="105"/>
      <c r="C2647" s="108"/>
      <c r="D2647" s="108"/>
      <c r="E2647" s="108"/>
      <c r="F2647" s="108"/>
      <c r="G2647" s="187"/>
      <c r="H2647" s="108"/>
      <c r="I2647" s="108"/>
      <c r="J2647" s="108"/>
      <c r="K2647" s="108"/>
      <c r="L2647" s="108"/>
      <c r="M2647" s="108"/>
      <c r="N2647" s="108"/>
      <c r="O2647" s="189"/>
      <c r="Q2647" s="185"/>
    </row>
    <row r="2648" spans="1:17" x14ac:dyDescent="0.25">
      <c r="A2648" s="105"/>
      <c r="C2648" s="108"/>
      <c r="D2648" s="108"/>
      <c r="E2648" s="108"/>
      <c r="F2648" s="108"/>
      <c r="G2648" s="187"/>
      <c r="H2648" s="108"/>
      <c r="I2648" s="108"/>
      <c r="J2648" s="108"/>
      <c r="K2648" s="108"/>
      <c r="L2648" s="108"/>
      <c r="M2648" s="108"/>
      <c r="N2648" s="108"/>
      <c r="O2648" s="189"/>
      <c r="Q2648" s="185"/>
    </row>
    <row r="2649" spans="1:17" x14ac:dyDescent="0.25">
      <c r="A2649" s="105"/>
      <c r="C2649" s="108"/>
      <c r="D2649" s="108"/>
      <c r="E2649" s="108"/>
      <c r="F2649" s="108"/>
      <c r="G2649" s="187"/>
      <c r="H2649" s="108"/>
      <c r="I2649" s="108"/>
      <c r="J2649" s="108"/>
      <c r="K2649" s="108"/>
      <c r="L2649" s="108"/>
      <c r="M2649" s="108"/>
      <c r="N2649" s="108"/>
      <c r="O2649" s="189"/>
      <c r="Q2649" s="185"/>
    </row>
    <row r="2650" spans="1:17" x14ac:dyDescent="0.25">
      <c r="A2650" s="105"/>
      <c r="C2650" s="108"/>
      <c r="D2650" s="108"/>
      <c r="E2650" s="108"/>
      <c r="F2650" s="108"/>
      <c r="G2650" s="187"/>
      <c r="H2650" s="108"/>
      <c r="I2650" s="108"/>
      <c r="J2650" s="108"/>
      <c r="K2650" s="108"/>
      <c r="L2650" s="108"/>
      <c r="M2650" s="108"/>
      <c r="N2650" s="108"/>
      <c r="O2650" s="189"/>
      <c r="Q2650" s="185"/>
    </row>
    <row r="2651" spans="1:17" x14ac:dyDescent="0.25">
      <c r="A2651" s="105"/>
      <c r="C2651" s="108"/>
      <c r="D2651" s="108"/>
      <c r="E2651" s="108"/>
      <c r="F2651" s="108"/>
      <c r="G2651" s="187"/>
      <c r="H2651" s="108"/>
      <c r="I2651" s="108"/>
      <c r="J2651" s="108"/>
      <c r="K2651" s="108"/>
      <c r="L2651" s="108"/>
      <c r="M2651" s="108"/>
      <c r="N2651" s="108"/>
      <c r="O2651" s="189"/>
      <c r="Q2651" s="185"/>
    </row>
    <row r="2652" spans="1:17" x14ac:dyDescent="0.25">
      <c r="A2652" s="105"/>
      <c r="C2652" s="108"/>
      <c r="D2652" s="108"/>
      <c r="E2652" s="108"/>
      <c r="F2652" s="108"/>
      <c r="G2652" s="187"/>
      <c r="H2652" s="108"/>
      <c r="I2652" s="108"/>
      <c r="J2652" s="108"/>
      <c r="K2652" s="108"/>
      <c r="L2652" s="108"/>
      <c r="M2652" s="108"/>
      <c r="N2652" s="108"/>
      <c r="O2652" s="189"/>
      <c r="Q2652" s="185"/>
    </row>
    <row r="2653" spans="1:17" x14ac:dyDescent="0.25">
      <c r="A2653" s="105"/>
      <c r="C2653" s="108"/>
      <c r="D2653" s="108"/>
      <c r="E2653" s="108"/>
      <c r="F2653" s="108"/>
      <c r="G2653" s="187"/>
      <c r="H2653" s="108"/>
      <c r="I2653" s="108"/>
      <c r="J2653" s="108"/>
      <c r="K2653" s="108"/>
      <c r="L2653" s="108"/>
      <c r="M2653" s="108"/>
      <c r="N2653" s="108"/>
      <c r="O2653" s="189"/>
      <c r="Q2653" s="185"/>
    </row>
    <row r="2654" spans="1:17" x14ac:dyDescent="0.25">
      <c r="A2654" s="105"/>
      <c r="C2654" s="108"/>
      <c r="D2654" s="108"/>
      <c r="E2654" s="108"/>
      <c r="F2654" s="108"/>
      <c r="G2654" s="187"/>
      <c r="H2654" s="108"/>
      <c r="I2654" s="108"/>
      <c r="J2654" s="108"/>
      <c r="K2654" s="108"/>
      <c r="L2654" s="108"/>
      <c r="M2654" s="108"/>
      <c r="N2654" s="108"/>
      <c r="O2654" s="189"/>
      <c r="Q2654" s="185"/>
    </row>
    <row r="2655" spans="1:17" x14ac:dyDescent="0.25">
      <c r="A2655" s="105"/>
      <c r="C2655" s="108"/>
      <c r="D2655" s="108"/>
      <c r="E2655" s="108"/>
      <c r="F2655" s="108"/>
      <c r="G2655" s="187"/>
      <c r="H2655" s="108"/>
      <c r="I2655" s="108"/>
      <c r="J2655" s="108"/>
      <c r="K2655" s="108"/>
      <c r="L2655" s="108"/>
      <c r="M2655" s="108"/>
      <c r="N2655" s="108"/>
      <c r="O2655" s="189"/>
      <c r="Q2655" s="185"/>
    </row>
    <row r="2656" spans="1:17" x14ac:dyDescent="0.25">
      <c r="A2656" s="105"/>
      <c r="C2656" s="108"/>
      <c r="D2656" s="108"/>
      <c r="E2656" s="108"/>
      <c r="F2656" s="108"/>
      <c r="G2656" s="187"/>
      <c r="H2656" s="108"/>
      <c r="I2656" s="108"/>
      <c r="J2656" s="108"/>
      <c r="K2656" s="108"/>
      <c r="L2656" s="108"/>
      <c r="M2656" s="108"/>
      <c r="N2656" s="108"/>
      <c r="O2656" s="189"/>
      <c r="Q2656" s="185"/>
    </row>
    <row r="2657" spans="1:17" x14ac:dyDescent="0.25">
      <c r="A2657" s="105"/>
      <c r="C2657" s="108"/>
      <c r="D2657" s="108"/>
      <c r="E2657" s="108"/>
      <c r="F2657" s="108"/>
      <c r="G2657" s="187"/>
      <c r="H2657" s="108"/>
      <c r="I2657" s="108"/>
      <c r="J2657" s="108"/>
      <c r="K2657" s="108"/>
      <c r="L2657" s="108"/>
      <c r="M2657" s="108"/>
      <c r="N2657" s="108"/>
      <c r="O2657" s="189"/>
      <c r="Q2657" s="185"/>
    </row>
    <row r="2658" spans="1:17" x14ac:dyDescent="0.25">
      <c r="A2658" s="105"/>
      <c r="C2658" s="108"/>
      <c r="D2658" s="108"/>
      <c r="E2658" s="108"/>
      <c r="F2658" s="108"/>
      <c r="G2658" s="187"/>
      <c r="H2658" s="108"/>
      <c r="I2658" s="108"/>
      <c r="J2658" s="108"/>
      <c r="K2658" s="108"/>
      <c r="L2658" s="108"/>
      <c r="M2658" s="108"/>
      <c r="N2658" s="108"/>
      <c r="O2658" s="189"/>
      <c r="Q2658" s="185"/>
    </row>
    <row r="2659" spans="1:17" x14ac:dyDescent="0.25">
      <c r="A2659" s="105"/>
      <c r="C2659" s="108"/>
      <c r="D2659" s="108"/>
      <c r="E2659" s="108"/>
      <c r="F2659" s="108"/>
      <c r="G2659" s="187"/>
      <c r="H2659" s="108"/>
      <c r="I2659" s="108"/>
      <c r="J2659" s="108"/>
      <c r="K2659" s="108"/>
      <c r="L2659" s="108"/>
      <c r="M2659" s="108"/>
      <c r="N2659" s="108"/>
      <c r="O2659" s="189"/>
      <c r="Q2659" s="185"/>
    </row>
    <row r="2660" spans="1:17" x14ac:dyDescent="0.25">
      <c r="A2660" s="105"/>
      <c r="C2660" s="108"/>
      <c r="D2660" s="108"/>
      <c r="E2660" s="108"/>
      <c r="F2660" s="108"/>
      <c r="G2660" s="187"/>
      <c r="H2660" s="108"/>
      <c r="I2660" s="108"/>
      <c r="J2660" s="108"/>
      <c r="K2660" s="108"/>
      <c r="L2660" s="108"/>
      <c r="M2660" s="108"/>
      <c r="N2660" s="108"/>
      <c r="O2660" s="189"/>
      <c r="Q2660" s="185"/>
    </row>
    <row r="2661" spans="1:17" x14ac:dyDescent="0.25">
      <c r="A2661" s="105"/>
      <c r="C2661" s="108"/>
      <c r="D2661" s="108"/>
      <c r="E2661" s="108"/>
      <c r="F2661" s="108"/>
      <c r="G2661" s="187"/>
      <c r="H2661" s="108"/>
      <c r="I2661" s="108"/>
      <c r="J2661" s="108"/>
      <c r="K2661" s="108"/>
      <c r="L2661" s="108"/>
      <c r="M2661" s="108"/>
      <c r="N2661" s="108"/>
      <c r="O2661" s="189"/>
      <c r="Q2661" s="185"/>
    </row>
    <row r="2662" spans="1:17" x14ac:dyDescent="0.25">
      <c r="A2662" s="105"/>
      <c r="C2662" s="108"/>
      <c r="D2662" s="108"/>
      <c r="E2662" s="108"/>
      <c r="F2662" s="108"/>
      <c r="G2662" s="187"/>
      <c r="H2662" s="108"/>
      <c r="I2662" s="108"/>
      <c r="J2662" s="108"/>
      <c r="K2662" s="108"/>
      <c r="L2662" s="108"/>
      <c r="M2662" s="108"/>
      <c r="N2662" s="108"/>
      <c r="O2662" s="189"/>
      <c r="Q2662" s="185"/>
    </row>
    <row r="2663" spans="1:17" x14ac:dyDescent="0.25">
      <c r="A2663" s="105"/>
      <c r="C2663" s="108"/>
      <c r="D2663" s="108"/>
      <c r="E2663" s="108"/>
      <c r="F2663" s="108"/>
      <c r="G2663" s="187"/>
      <c r="H2663" s="108"/>
      <c r="I2663" s="108"/>
      <c r="J2663" s="108"/>
      <c r="K2663" s="108"/>
      <c r="L2663" s="108"/>
      <c r="M2663" s="108"/>
      <c r="N2663" s="108"/>
      <c r="O2663" s="189"/>
      <c r="Q2663" s="185"/>
    </row>
    <row r="2664" spans="1:17" x14ac:dyDescent="0.25">
      <c r="A2664" s="105"/>
      <c r="C2664" s="108"/>
      <c r="D2664" s="108"/>
      <c r="E2664" s="108"/>
      <c r="F2664" s="108"/>
      <c r="G2664" s="187"/>
      <c r="H2664" s="108"/>
      <c r="I2664" s="108"/>
      <c r="J2664" s="108"/>
      <c r="K2664" s="108"/>
      <c r="L2664" s="108"/>
      <c r="M2664" s="108"/>
      <c r="N2664" s="108"/>
      <c r="O2664" s="189"/>
      <c r="Q2664" s="185"/>
    </row>
    <row r="2665" spans="1:17" x14ac:dyDescent="0.25">
      <c r="A2665" s="105"/>
      <c r="C2665" s="108"/>
      <c r="D2665" s="108"/>
      <c r="E2665" s="108"/>
      <c r="F2665" s="108"/>
      <c r="G2665" s="187"/>
      <c r="H2665" s="108"/>
      <c r="I2665" s="108"/>
      <c r="J2665" s="108"/>
      <c r="K2665" s="108"/>
      <c r="L2665" s="108"/>
      <c r="M2665" s="108"/>
      <c r="N2665" s="108"/>
      <c r="O2665" s="189"/>
      <c r="Q2665" s="185"/>
    </row>
    <row r="2666" spans="1:17" x14ac:dyDescent="0.25">
      <c r="A2666" s="105"/>
      <c r="C2666" s="108"/>
      <c r="D2666" s="108"/>
      <c r="E2666" s="108"/>
      <c r="F2666" s="108"/>
      <c r="G2666" s="187"/>
      <c r="H2666" s="108"/>
      <c r="I2666" s="108"/>
      <c r="J2666" s="108"/>
      <c r="K2666" s="108"/>
      <c r="L2666" s="108"/>
      <c r="M2666" s="108"/>
      <c r="N2666" s="108"/>
      <c r="O2666" s="189"/>
      <c r="Q2666" s="185"/>
    </row>
    <row r="2667" spans="1:17" x14ac:dyDescent="0.25">
      <c r="A2667" s="105"/>
      <c r="C2667" s="108"/>
      <c r="D2667" s="108"/>
      <c r="E2667" s="108"/>
      <c r="F2667" s="108"/>
      <c r="G2667" s="187"/>
      <c r="H2667" s="108"/>
      <c r="I2667" s="108"/>
      <c r="J2667" s="108"/>
      <c r="K2667" s="108"/>
      <c r="L2667" s="108"/>
      <c r="M2667" s="108"/>
      <c r="N2667" s="108"/>
      <c r="O2667" s="189"/>
      <c r="Q2667" s="185"/>
    </row>
    <row r="2668" spans="1:17" x14ac:dyDescent="0.25">
      <c r="A2668" s="105"/>
      <c r="C2668" s="108"/>
      <c r="D2668" s="108"/>
      <c r="E2668" s="108"/>
      <c r="F2668" s="108"/>
      <c r="G2668" s="187"/>
      <c r="H2668" s="108"/>
      <c r="I2668" s="108"/>
      <c r="J2668" s="108"/>
      <c r="K2668" s="108"/>
      <c r="L2668" s="108"/>
      <c r="M2668" s="108"/>
      <c r="N2668" s="108"/>
      <c r="O2668" s="189"/>
      <c r="Q2668" s="185"/>
    </row>
    <row r="2669" spans="1:17" x14ac:dyDescent="0.25">
      <c r="A2669" s="105"/>
      <c r="C2669" s="108"/>
      <c r="D2669" s="108"/>
      <c r="E2669" s="108"/>
      <c r="F2669" s="108"/>
      <c r="G2669" s="187"/>
      <c r="H2669" s="108"/>
      <c r="I2669" s="108"/>
      <c r="J2669" s="108"/>
      <c r="K2669" s="108"/>
      <c r="L2669" s="108"/>
      <c r="M2669" s="108"/>
      <c r="N2669" s="108"/>
      <c r="O2669" s="189"/>
      <c r="Q2669" s="185"/>
    </row>
    <row r="2670" spans="1:17" x14ac:dyDescent="0.25">
      <c r="A2670" s="105"/>
      <c r="C2670" s="108"/>
      <c r="D2670" s="108"/>
      <c r="E2670" s="108"/>
      <c r="F2670" s="108"/>
      <c r="G2670" s="187"/>
      <c r="H2670" s="108"/>
      <c r="I2670" s="108"/>
      <c r="J2670" s="108"/>
      <c r="K2670" s="108"/>
      <c r="L2670" s="108"/>
      <c r="M2670" s="108"/>
      <c r="N2670" s="108"/>
      <c r="O2670" s="189"/>
      <c r="Q2670" s="185"/>
    </row>
    <row r="2671" spans="1:17" x14ac:dyDescent="0.25">
      <c r="A2671" s="105"/>
      <c r="C2671" s="108"/>
      <c r="D2671" s="108"/>
      <c r="E2671" s="108"/>
      <c r="F2671" s="108"/>
      <c r="G2671" s="187"/>
      <c r="H2671" s="108"/>
      <c r="I2671" s="108"/>
      <c r="J2671" s="108"/>
      <c r="K2671" s="108"/>
      <c r="L2671" s="108"/>
      <c r="M2671" s="108"/>
      <c r="N2671" s="108"/>
      <c r="O2671" s="189"/>
      <c r="Q2671" s="185"/>
    </row>
    <row r="2672" spans="1:17" x14ac:dyDescent="0.25">
      <c r="A2672" s="105"/>
      <c r="C2672" s="108"/>
      <c r="D2672" s="108"/>
      <c r="E2672" s="108"/>
      <c r="F2672" s="108"/>
      <c r="G2672" s="187"/>
      <c r="H2672" s="108"/>
      <c r="I2672" s="108"/>
      <c r="J2672" s="108"/>
      <c r="K2672" s="108"/>
      <c r="L2672" s="108"/>
      <c r="M2672" s="108"/>
      <c r="N2672" s="108"/>
      <c r="O2672" s="189"/>
      <c r="Q2672" s="185"/>
    </row>
    <row r="2673" spans="1:17" x14ac:dyDescent="0.25">
      <c r="A2673" s="105"/>
      <c r="C2673" s="108"/>
      <c r="D2673" s="108"/>
      <c r="E2673" s="108"/>
      <c r="F2673" s="108"/>
      <c r="G2673" s="187"/>
      <c r="H2673" s="108"/>
      <c r="I2673" s="108"/>
      <c r="J2673" s="108"/>
      <c r="K2673" s="108"/>
      <c r="L2673" s="108"/>
      <c r="M2673" s="108"/>
      <c r="N2673" s="108"/>
      <c r="O2673" s="189"/>
      <c r="Q2673" s="185"/>
    </row>
    <row r="2674" spans="1:17" x14ac:dyDescent="0.25">
      <c r="A2674" s="105"/>
      <c r="C2674" s="108"/>
      <c r="D2674" s="108"/>
      <c r="E2674" s="108"/>
      <c r="F2674" s="108"/>
      <c r="G2674" s="187"/>
      <c r="H2674" s="108"/>
      <c r="I2674" s="108"/>
      <c r="J2674" s="108"/>
      <c r="K2674" s="108"/>
      <c r="L2674" s="108"/>
      <c r="M2674" s="108"/>
      <c r="N2674" s="108"/>
      <c r="O2674" s="189"/>
      <c r="Q2674" s="185"/>
    </row>
    <row r="2675" spans="1:17" x14ac:dyDescent="0.25">
      <c r="A2675" s="105"/>
      <c r="C2675" s="108"/>
      <c r="D2675" s="108"/>
      <c r="E2675" s="108"/>
      <c r="F2675" s="108"/>
      <c r="G2675" s="187"/>
      <c r="H2675" s="108"/>
      <c r="I2675" s="108"/>
      <c r="J2675" s="108"/>
      <c r="K2675" s="108"/>
      <c r="L2675" s="108"/>
      <c r="M2675" s="108"/>
      <c r="N2675" s="108"/>
      <c r="O2675" s="189"/>
      <c r="Q2675" s="185"/>
    </row>
    <row r="2676" spans="1:17" x14ac:dyDescent="0.25">
      <c r="A2676" s="105"/>
      <c r="C2676" s="108"/>
      <c r="D2676" s="108"/>
      <c r="E2676" s="108"/>
      <c r="F2676" s="108"/>
      <c r="G2676" s="187"/>
      <c r="H2676" s="108"/>
      <c r="I2676" s="108"/>
      <c r="J2676" s="108"/>
      <c r="K2676" s="108"/>
      <c r="L2676" s="108"/>
      <c r="M2676" s="108"/>
      <c r="N2676" s="108"/>
      <c r="O2676" s="189"/>
      <c r="Q2676" s="185"/>
    </row>
    <row r="2677" spans="1:17" x14ac:dyDescent="0.25">
      <c r="A2677" s="105"/>
      <c r="C2677" s="108"/>
      <c r="D2677" s="108"/>
      <c r="E2677" s="108"/>
      <c r="F2677" s="108"/>
      <c r="G2677" s="187"/>
      <c r="H2677" s="108"/>
      <c r="I2677" s="108"/>
      <c r="J2677" s="108"/>
      <c r="K2677" s="108"/>
      <c r="L2677" s="108"/>
      <c r="M2677" s="108"/>
      <c r="N2677" s="108"/>
      <c r="O2677" s="189"/>
      <c r="Q2677" s="185"/>
    </row>
    <row r="2678" spans="1:17" x14ac:dyDescent="0.25">
      <c r="A2678" s="105"/>
      <c r="C2678" s="108"/>
      <c r="D2678" s="108"/>
      <c r="E2678" s="108"/>
      <c r="F2678" s="108"/>
      <c r="G2678" s="187"/>
      <c r="H2678" s="108"/>
      <c r="I2678" s="108"/>
      <c r="J2678" s="108"/>
      <c r="K2678" s="108"/>
      <c r="L2678" s="108"/>
      <c r="M2678" s="108"/>
      <c r="N2678" s="108"/>
      <c r="O2678" s="189"/>
      <c r="Q2678" s="185"/>
    </row>
    <row r="2679" spans="1:17" x14ac:dyDescent="0.25">
      <c r="A2679" s="105"/>
      <c r="C2679" s="108"/>
      <c r="D2679" s="108"/>
      <c r="E2679" s="108"/>
      <c r="F2679" s="108"/>
      <c r="G2679" s="187"/>
      <c r="H2679" s="108"/>
      <c r="I2679" s="108"/>
      <c r="J2679" s="108"/>
      <c r="K2679" s="108"/>
      <c r="L2679" s="108"/>
      <c r="M2679" s="108"/>
      <c r="N2679" s="108"/>
      <c r="O2679" s="189"/>
      <c r="Q2679" s="185"/>
    </row>
    <row r="2680" spans="1:17" x14ac:dyDescent="0.25">
      <c r="A2680" s="105"/>
      <c r="C2680" s="108"/>
      <c r="D2680" s="108"/>
      <c r="E2680" s="108"/>
      <c r="F2680" s="108"/>
      <c r="G2680" s="187"/>
      <c r="H2680" s="108"/>
      <c r="I2680" s="108"/>
      <c r="J2680" s="108"/>
      <c r="K2680" s="108"/>
      <c r="L2680" s="108"/>
      <c r="M2680" s="108"/>
      <c r="N2680" s="108"/>
      <c r="O2680" s="189"/>
      <c r="Q2680" s="185"/>
    </row>
    <row r="2681" spans="1:17" x14ac:dyDescent="0.25">
      <c r="A2681" s="105"/>
      <c r="C2681" s="108"/>
      <c r="D2681" s="108"/>
      <c r="E2681" s="108"/>
      <c r="F2681" s="108"/>
      <c r="G2681" s="187"/>
      <c r="H2681" s="108"/>
      <c r="I2681" s="108"/>
      <c r="J2681" s="108"/>
      <c r="K2681" s="108"/>
      <c r="L2681" s="108"/>
      <c r="M2681" s="108"/>
      <c r="N2681" s="108"/>
      <c r="O2681" s="189"/>
      <c r="Q2681" s="185"/>
    </row>
    <row r="2682" spans="1:17" x14ac:dyDescent="0.25">
      <c r="A2682" s="105"/>
      <c r="C2682" s="108"/>
      <c r="D2682" s="108"/>
      <c r="E2682" s="108"/>
      <c r="F2682" s="108"/>
      <c r="G2682" s="187"/>
      <c r="H2682" s="108"/>
      <c r="I2682" s="108"/>
      <c r="J2682" s="108"/>
      <c r="K2682" s="108"/>
      <c r="L2682" s="108"/>
      <c r="M2682" s="108"/>
      <c r="N2682" s="108"/>
      <c r="O2682" s="189"/>
      <c r="Q2682" s="185"/>
    </row>
    <row r="2683" spans="1:17" x14ac:dyDescent="0.25">
      <c r="A2683" s="105"/>
      <c r="C2683" s="108"/>
      <c r="D2683" s="108"/>
      <c r="E2683" s="108"/>
      <c r="F2683" s="108"/>
      <c r="G2683" s="187"/>
      <c r="H2683" s="108"/>
      <c r="I2683" s="108"/>
      <c r="J2683" s="108"/>
      <c r="K2683" s="108"/>
      <c r="L2683" s="108"/>
      <c r="M2683" s="108"/>
      <c r="N2683" s="108"/>
      <c r="O2683" s="189"/>
      <c r="Q2683" s="185"/>
    </row>
    <row r="2684" spans="1:17" x14ac:dyDescent="0.25">
      <c r="A2684" s="105"/>
      <c r="C2684" s="108"/>
      <c r="D2684" s="108"/>
      <c r="E2684" s="108"/>
      <c r="F2684" s="108"/>
      <c r="G2684" s="187"/>
      <c r="H2684" s="108"/>
      <c r="I2684" s="108"/>
      <c r="J2684" s="108"/>
      <c r="K2684" s="108"/>
      <c r="L2684" s="108"/>
      <c r="M2684" s="108"/>
      <c r="N2684" s="108"/>
      <c r="O2684" s="189"/>
      <c r="Q2684" s="185"/>
    </row>
    <row r="2685" spans="1:17" x14ac:dyDescent="0.25">
      <c r="A2685" s="105"/>
      <c r="C2685" s="108"/>
      <c r="D2685" s="108"/>
      <c r="E2685" s="108"/>
      <c r="F2685" s="108"/>
      <c r="G2685" s="187"/>
      <c r="H2685" s="108"/>
      <c r="I2685" s="108"/>
      <c r="J2685" s="108"/>
      <c r="K2685" s="108"/>
      <c r="L2685" s="108"/>
      <c r="M2685" s="108"/>
      <c r="N2685" s="108"/>
      <c r="O2685" s="189"/>
      <c r="Q2685" s="185"/>
    </row>
    <row r="2686" spans="1:17" x14ac:dyDescent="0.25">
      <c r="A2686" s="105"/>
      <c r="C2686" s="108"/>
      <c r="D2686" s="108"/>
      <c r="E2686" s="108"/>
      <c r="F2686" s="108"/>
      <c r="G2686" s="187"/>
      <c r="H2686" s="108"/>
      <c r="I2686" s="108"/>
      <c r="J2686" s="108"/>
      <c r="K2686" s="108"/>
      <c r="L2686" s="108"/>
      <c r="M2686" s="108"/>
      <c r="N2686" s="108"/>
      <c r="O2686" s="189"/>
      <c r="Q2686" s="185"/>
    </row>
    <row r="2687" spans="1:17" x14ac:dyDescent="0.25">
      <c r="A2687" s="105"/>
      <c r="C2687" s="108"/>
      <c r="D2687" s="108"/>
      <c r="E2687" s="108"/>
      <c r="F2687" s="108"/>
      <c r="G2687" s="187"/>
      <c r="H2687" s="108"/>
      <c r="I2687" s="108"/>
      <c r="J2687" s="108"/>
      <c r="K2687" s="108"/>
      <c r="L2687" s="108"/>
      <c r="M2687" s="108"/>
      <c r="N2687" s="108"/>
      <c r="O2687" s="189"/>
      <c r="Q2687" s="185"/>
    </row>
    <row r="2688" spans="1:17" x14ac:dyDescent="0.25">
      <c r="A2688" s="105"/>
      <c r="C2688" s="108"/>
      <c r="D2688" s="108"/>
      <c r="E2688" s="108"/>
      <c r="F2688" s="108"/>
      <c r="G2688" s="187"/>
      <c r="H2688" s="108"/>
      <c r="I2688" s="108"/>
      <c r="J2688" s="108"/>
      <c r="K2688" s="108"/>
      <c r="L2688" s="108"/>
      <c r="M2688" s="108"/>
      <c r="N2688" s="108"/>
      <c r="O2688" s="189"/>
      <c r="Q2688" s="185"/>
    </row>
    <row r="2689" spans="1:17" x14ac:dyDescent="0.25">
      <c r="A2689" s="105"/>
      <c r="C2689" s="108"/>
      <c r="D2689" s="108"/>
      <c r="E2689" s="108"/>
      <c r="F2689" s="108"/>
      <c r="G2689" s="187"/>
      <c r="H2689" s="108"/>
      <c r="I2689" s="108"/>
      <c r="J2689" s="108"/>
      <c r="K2689" s="108"/>
      <c r="L2689" s="108"/>
      <c r="M2689" s="108"/>
      <c r="N2689" s="108"/>
      <c r="O2689" s="189"/>
      <c r="Q2689" s="185"/>
    </row>
    <row r="2690" spans="1:17" x14ac:dyDescent="0.25">
      <c r="A2690" s="105"/>
      <c r="C2690" s="108"/>
      <c r="D2690" s="108"/>
      <c r="E2690" s="108"/>
      <c r="F2690" s="108"/>
      <c r="G2690" s="187"/>
      <c r="H2690" s="108"/>
      <c r="I2690" s="108"/>
      <c r="J2690" s="108"/>
      <c r="K2690" s="108"/>
      <c r="L2690" s="108"/>
      <c r="M2690" s="108"/>
      <c r="N2690" s="108"/>
      <c r="O2690" s="189"/>
      <c r="Q2690" s="185"/>
    </row>
    <row r="2691" spans="1:17" x14ac:dyDescent="0.25">
      <c r="A2691" s="105"/>
      <c r="C2691" s="108"/>
      <c r="D2691" s="108"/>
      <c r="E2691" s="108"/>
      <c r="F2691" s="108"/>
      <c r="G2691" s="187"/>
      <c r="H2691" s="108"/>
      <c r="I2691" s="108"/>
      <c r="J2691" s="108"/>
      <c r="K2691" s="108"/>
      <c r="L2691" s="108"/>
      <c r="M2691" s="108"/>
      <c r="N2691" s="108"/>
      <c r="O2691" s="189"/>
      <c r="Q2691" s="185"/>
    </row>
    <row r="2692" spans="1:17" x14ac:dyDescent="0.25">
      <c r="A2692" s="105"/>
      <c r="C2692" s="108"/>
      <c r="D2692" s="108"/>
      <c r="E2692" s="108"/>
      <c r="F2692" s="108"/>
      <c r="G2692" s="187"/>
      <c r="H2692" s="108"/>
      <c r="I2692" s="108"/>
      <c r="J2692" s="108"/>
      <c r="K2692" s="108"/>
      <c r="L2692" s="108"/>
      <c r="M2692" s="108"/>
      <c r="N2692" s="108"/>
      <c r="O2692" s="189"/>
      <c r="Q2692" s="185"/>
    </row>
    <row r="2693" spans="1:17" x14ac:dyDescent="0.25">
      <c r="A2693" s="105"/>
      <c r="C2693" s="108"/>
      <c r="D2693" s="108"/>
      <c r="E2693" s="108"/>
      <c r="F2693" s="108"/>
      <c r="G2693" s="187"/>
      <c r="H2693" s="108"/>
      <c r="I2693" s="108"/>
      <c r="J2693" s="108"/>
      <c r="K2693" s="108"/>
      <c r="L2693" s="108"/>
      <c r="M2693" s="108"/>
      <c r="N2693" s="108"/>
      <c r="O2693" s="189"/>
      <c r="Q2693" s="185"/>
    </row>
    <row r="2694" spans="1:17" x14ac:dyDescent="0.25">
      <c r="A2694" s="105"/>
      <c r="C2694" s="108"/>
      <c r="D2694" s="108"/>
      <c r="E2694" s="108"/>
      <c r="F2694" s="108"/>
      <c r="G2694" s="187"/>
      <c r="H2694" s="108"/>
      <c r="I2694" s="108"/>
      <c r="J2694" s="108"/>
      <c r="K2694" s="108"/>
      <c r="L2694" s="108"/>
      <c r="M2694" s="108"/>
      <c r="N2694" s="108"/>
      <c r="O2694" s="189"/>
      <c r="Q2694" s="185"/>
    </row>
    <row r="2695" spans="1:17" x14ac:dyDescent="0.25">
      <c r="A2695" s="105"/>
      <c r="C2695" s="108"/>
      <c r="D2695" s="108"/>
      <c r="E2695" s="108"/>
      <c r="F2695" s="108"/>
      <c r="G2695" s="187"/>
      <c r="H2695" s="108"/>
      <c r="I2695" s="108"/>
      <c r="J2695" s="108"/>
      <c r="K2695" s="108"/>
      <c r="L2695" s="108"/>
      <c r="M2695" s="108"/>
      <c r="N2695" s="108"/>
      <c r="O2695" s="189"/>
      <c r="Q2695" s="185"/>
    </row>
    <row r="2696" spans="1:17" x14ac:dyDescent="0.25">
      <c r="A2696" s="105"/>
      <c r="C2696" s="108"/>
      <c r="D2696" s="108"/>
      <c r="E2696" s="108"/>
      <c r="F2696" s="108"/>
      <c r="G2696" s="187"/>
      <c r="H2696" s="108"/>
      <c r="I2696" s="108"/>
      <c r="J2696" s="108"/>
      <c r="K2696" s="108"/>
      <c r="L2696" s="108"/>
      <c r="M2696" s="108"/>
      <c r="N2696" s="108"/>
      <c r="O2696" s="189"/>
      <c r="Q2696" s="185"/>
    </row>
    <row r="2697" spans="1:17" x14ac:dyDescent="0.25">
      <c r="A2697" s="105"/>
      <c r="C2697" s="108"/>
      <c r="D2697" s="108"/>
      <c r="E2697" s="108"/>
      <c r="F2697" s="108"/>
      <c r="G2697" s="187"/>
      <c r="H2697" s="108"/>
      <c r="I2697" s="108"/>
      <c r="J2697" s="108"/>
      <c r="K2697" s="108"/>
      <c r="L2697" s="108"/>
      <c r="M2697" s="108"/>
      <c r="N2697" s="108"/>
      <c r="O2697" s="189"/>
      <c r="Q2697" s="185"/>
    </row>
    <row r="2698" spans="1:17" x14ac:dyDescent="0.25">
      <c r="A2698" s="105"/>
      <c r="C2698" s="108"/>
      <c r="D2698" s="108"/>
      <c r="E2698" s="108"/>
      <c r="F2698" s="108"/>
      <c r="G2698" s="187"/>
      <c r="H2698" s="108"/>
      <c r="I2698" s="108"/>
      <c r="J2698" s="108"/>
      <c r="K2698" s="108"/>
      <c r="L2698" s="108"/>
      <c r="M2698" s="108"/>
      <c r="N2698" s="108"/>
      <c r="O2698" s="189"/>
      <c r="Q2698" s="185"/>
    </row>
    <row r="2699" spans="1:17" x14ac:dyDescent="0.25">
      <c r="A2699" s="105"/>
      <c r="C2699" s="108"/>
      <c r="D2699" s="108"/>
      <c r="E2699" s="108"/>
      <c r="F2699" s="108"/>
      <c r="G2699" s="187"/>
      <c r="H2699" s="108"/>
      <c r="I2699" s="108"/>
      <c r="J2699" s="108"/>
      <c r="K2699" s="108"/>
      <c r="L2699" s="108"/>
      <c r="M2699" s="108"/>
      <c r="N2699" s="108"/>
      <c r="O2699" s="189"/>
      <c r="Q2699" s="185"/>
    </row>
    <row r="2700" spans="1:17" x14ac:dyDescent="0.25">
      <c r="A2700" s="105"/>
      <c r="C2700" s="108"/>
      <c r="D2700" s="108"/>
      <c r="E2700" s="108"/>
      <c r="F2700" s="108"/>
      <c r="G2700" s="187"/>
      <c r="H2700" s="108"/>
      <c r="I2700" s="108"/>
      <c r="J2700" s="108"/>
      <c r="K2700" s="108"/>
      <c r="L2700" s="108"/>
      <c r="M2700" s="108"/>
      <c r="N2700" s="108"/>
      <c r="O2700" s="189"/>
      <c r="Q2700" s="185"/>
    </row>
    <row r="2701" spans="1:17" x14ac:dyDescent="0.25">
      <c r="A2701" s="105"/>
      <c r="C2701" s="108"/>
      <c r="D2701" s="108"/>
      <c r="E2701" s="108"/>
      <c r="F2701" s="108"/>
      <c r="G2701" s="187"/>
      <c r="H2701" s="108"/>
      <c r="I2701" s="108"/>
      <c r="J2701" s="108"/>
      <c r="K2701" s="108"/>
      <c r="L2701" s="108"/>
      <c r="M2701" s="108"/>
      <c r="N2701" s="108"/>
      <c r="O2701" s="189"/>
      <c r="Q2701" s="185"/>
    </row>
    <row r="2702" spans="1:17" x14ac:dyDescent="0.25">
      <c r="A2702" s="105"/>
      <c r="C2702" s="108"/>
      <c r="D2702" s="108"/>
      <c r="E2702" s="108"/>
      <c r="F2702" s="108"/>
      <c r="G2702" s="187"/>
      <c r="H2702" s="108"/>
      <c r="I2702" s="108"/>
      <c r="J2702" s="108"/>
      <c r="K2702" s="108"/>
      <c r="L2702" s="108"/>
      <c r="M2702" s="108"/>
      <c r="N2702" s="108"/>
      <c r="O2702" s="189"/>
      <c r="Q2702" s="185"/>
    </row>
    <row r="2703" spans="1:17" x14ac:dyDescent="0.25">
      <c r="A2703" s="105"/>
      <c r="C2703" s="108"/>
      <c r="D2703" s="108"/>
      <c r="E2703" s="108"/>
      <c r="F2703" s="108"/>
      <c r="G2703" s="187"/>
      <c r="H2703" s="108"/>
      <c r="I2703" s="108"/>
      <c r="J2703" s="108"/>
      <c r="K2703" s="108"/>
      <c r="L2703" s="108"/>
      <c r="M2703" s="108"/>
      <c r="N2703" s="108"/>
      <c r="O2703" s="189"/>
      <c r="Q2703" s="185"/>
    </row>
    <row r="2704" spans="1:17" x14ac:dyDescent="0.25">
      <c r="A2704" s="105"/>
      <c r="C2704" s="108"/>
      <c r="D2704" s="108"/>
      <c r="E2704" s="108"/>
      <c r="F2704" s="108"/>
      <c r="G2704" s="187"/>
      <c r="H2704" s="108"/>
      <c r="I2704" s="108"/>
      <c r="J2704" s="108"/>
      <c r="K2704" s="108"/>
      <c r="L2704" s="108"/>
      <c r="M2704" s="108"/>
      <c r="N2704" s="108"/>
      <c r="O2704" s="189"/>
      <c r="Q2704" s="185"/>
    </row>
    <row r="2705" spans="1:17" x14ac:dyDescent="0.25">
      <c r="A2705" s="105"/>
      <c r="C2705" s="108"/>
      <c r="D2705" s="108"/>
      <c r="E2705" s="108"/>
      <c r="F2705" s="108"/>
      <c r="G2705" s="187"/>
      <c r="H2705" s="108"/>
      <c r="I2705" s="108"/>
      <c r="J2705" s="108"/>
      <c r="K2705" s="108"/>
      <c r="L2705" s="108"/>
      <c r="M2705" s="108"/>
      <c r="N2705" s="108"/>
      <c r="O2705" s="189"/>
      <c r="Q2705" s="185"/>
    </row>
    <row r="2706" spans="1:17" x14ac:dyDescent="0.25">
      <c r="A2706" s="105"/>
      <c r="C2706" s="108"/>
      <c r="D2706" s="108"/>
      <c r="E2706" s="108"/>
      <c r="F2706" s="108"/>
      <c r="G2706" s="187"/>
      <c r="H2706" s="108"/>
      <c r="I2706" s="108"/>
      <c r="J2706" s="108"/>
      <c r="K2706" s="108"/>
      <c r="L2706" s="108"/>
      <c r="M2706" s="108"/>
      <c r="N2706" s="108"/>
      <c r="O2706" s="189"/>
      <c r="Q2706" s="185"/>
    </row>
    <row r="2707" spans="1:17" x14ac:dyDescent="0.25">
      <c r="A2707" s="105"/>
      <c r="C2707" s="108"/>
      <c r="D2707" s="108"/>
      <c r="E2707" s="108"/>
      <c r="F2707" s="108"/>
      <c r="G2707" s="187"/>
      <c r="H2707" s="108"/>
      <c r="I2707" s="108"/>
      <c r="J2707" s="108"/>
      <c r="K2707" s="108"/>
      <c r="L2707" s="108"/>
      <c r="M2707" s="108"/>
      <c r="N2707" s="108"/>
      <c r="O2707" s="189"/>
      <c r="Q2707" s="185"/>
    </row>
    <row r="2708" spans="1:17" x14ac:dyDescent="0.25">
      <c r="A2708" s="105"/>
      <c r="C2708" s="108"/>
      <c r="D2708" s="108"/>
      <c r="E2708" s="108"/>
      <c r="F2708" s="108"/>
      <c r="G2708" s="187"/>
      <c r="H2708" s="108"/>
      <c r="I2708" s="108"/>
      <c r="J2708" s="108"/>
      <c r="K2708" s="108"/>
      <c r="L2708" s="108"/>
      <c r="M2708" s="108"/>
      <c r="N2708" s="108"/>
      <c r="O2708" s="189"/>
      <c r="Q2708" s="185"/>
    </row>
    <row r="2709" spans="1:17" x14ac:dyDescent="0.25">
      <c r="A2709" s="105"/>
      <c r="C2709" s="108"/>
      <c r="D2709" s="108"/>
      <c r="E2709" s="108"/>
      <c r="F2709" s="108"/>
      <c r="G2709" s="187"/>
      <c r="H2709" s="108"/>
      <c r="I2709" s="108"/>
      <c r="J2709" s="108"/>
      <c r="K2709" s="108"/>
      <c r="L2709" s="108"/>
      <c r="M2709" s="108"/>
      <c r="N2709" s="108"/>
      <c r="O2709" s="189"/>
      <c r="Q2709" s="185"/>
    </row>
    <row r="2710" spans="1:17" x14ac:dyDescent="0.25">
      <c r="A2710" s="105"/>
      <c r="C2710" s="108"/>
      <c r="D2710" s="108"/>
      <c r="E2710" s="108"/>
      <c r="F2710" s="108"/>
      <c r="G2710" s="187"/>
      <c r="H2710" s="108"/>
      <c r="I2710" s="108"/>
      <c r="J2710" s="108"/>
      <c r="K2710" s="108"/>
      <c r="L2710" s="108"/>
      <c r="M2710" s="108"/>
      <c r="N2710" s="108"/>
      <c r="O2710" s="189"/>
      <c r="Q2710" s="185"/>
    </row>
    <row r="2711" spans="1:17" x14ac:dyDescent="0.25">
      <c r="A2711" s="105"/>
      <c r="C2711" s="108"/>
      <c r="D2711" s="108"/>
      <c r="E2711" s="108"/>
      <c r="F2711" s="108"/>
      <c r="G2711" s="187"/>
      <c r="H2711" s="108"/>
      <c r="I2711" s="108"/>
      <c r="J2711" s="108"/>
      <c r="K2711" s="108"/>
      <c r="L2711" s="108"/>
      <c r="M2711" s="108"/>
      <c r="N2711" s="108"/>
      <c r="O2711" s="189"/>
      <c r="Q2711" s="185"/>
    </row>
    <row r="2712" spans="1:17" x14ac:dyDescent="0.25">
      <c r="A2712" s="105"/>
      <c r="C2712" s="108"/>
      <c r="D2712" s="108"/>
      <c r="E2712" s="108"/>
      <c r="F2712" s="108"/>
      <c r="G2712" s="187"/>
      <c r="H2712" s="108"/>
      <c r="I2712" s="108"/>
      <c r="J2712" s="108"/>
      <c r="K2712" s="108"/>
      <c r="L2712" s="108"/>
      <c r="M2712" s="108"/>
      <c r="N2712" s="108"/>
      <c r="O2712" s="189"/>
      <c r="Q2712" s="185"/>
    </row>
    <row r="2713" spans="1:17" x14ac:dyDescent="0.25">
      <c r="A2713" s="105"/>
      <c r="C2713" s="108"/>
      <c r="D2713" s="108"/>
      <c r="E2713" s="108"/>
      <c r="F2713" s="108"/>
      <c r="G2713" s="187"/>
      <c r="H2713" s="108"/>
      <c r="I2713" s="108"/>
      <c r="J2713" s="108"/>
      <c r="K2713" s="108"/>
      <c r="L2713" s="108"/>
      <c r="M2713" s="108"/>
      <c r="N2713" s="108"/>
      <c r="O2713" s="189"/>
      <c r="Q2713" s="185"/>
    </row>
  </sheetData>
  <mergeCells count="2">
    <mergeCell ref="B1:F1"/>
    <mergeCell ref="I1:M1"/>
  </mergeCells>
  <pageMargins left="0.7" right="0.7" top="0.75" bottom="0.75" header="0.3" footer="0.3"/>
  <pageSetup scale="78" orientation="portrait" r:id="rId1"/>
  <headerFooter>
    <oddHeader>&amp;R&amp;F - &amp;A</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U37"/>
  <sheetViews>
    <sheetView showGridLines="0" zoomScale="80" zoomScaleNormal="80" workbookViewId="0"/>
  </sheetViews>
  <sheetFormatPr defaultColWidth="8.69921875" defaultRowHeight="13.8" outlineLevelCol="1" x14ac:dyDescent="0.25"/>
  <cols>
    <col min="1" max="1" width="2.19921875" customWidth="1"/>
    <col min="12" max="12" width="8.69921875" customWidth="1"/>
    <col min="16" max="16" width="5.69921875" customWidth="1" outlineLevel="1"/>
    <col min="17" max="17" width="1.8984375" customWidth="1" outlineLevel="1"/>
    <col min="18" max="20" width="8.69921875" outlineLevel="1"/>
  </cols>
  <sheetData>
    <row r="1" spans="2:21" x14ac:dyDescent="0.25">
      <c r="P1" s="141" t="str">
        <f ca="1">CELL("address",'CCW-10'!A1:H1)</f>
        <v>'[Staff-154 - ATTACHMENT 3 - CCW Public WP 7.xlsx]CCW-10'!$A$1</v>
      </c>
      <c r="Q1" s="141"/>
      <c r="R1" s="141">
        <f ca="1">LEN(P1)</f>
        <v>62</v>
      </c>
      <c r="S1" s="141">
        <f ca="1">FIND("]",P1)</f>
        <v>50</v>
      </c>
      <c r="T1" s="141">
        <f ca="1">FIND("!",P1)-1</f>
        <v>57</v>
      </c>
      <c r="U1" s="141">
        <f ca="1">R1-S1-(R1-T1+1)</f>
        <v>6</v>
      </c>
    </row>
    <row r="2" spans="2:21" ht="27.6" x14ac:dyDescent="0.45">
      <c r="B2" s="299" t="s">
        <v>168</v>
      </c>
      <c r="C2" s="299"/>
      <c r="D2" s="299"/>
      <c r="E2" s="299"/>
      <c r="F2" s="299"/>
      <c r="G2" s="299"/>
      <c r="H2" s="299"/>
      <c r="I2" s="299"/>
      <c r="J2" s="299"/>
      <c r="K2" s="299"/>
      <c r="L2" s="299"/>
      <c r="M2" s="299"/>
      <c r="N2" s="100"/>
      <c r="P2" t="str">
        <f ca="1">"Data from worksheet " &amp; MID(P1,S1+1,U1)</f>
        <v>Data from worksheet CCW-10</v>
      </c>
    </row>
    <row r="4" spans="2:21" x14ac:dyDescent="0.25">
      <c r="P4" s="140">
        <v>2006</v>
      </c>
      <c r="Q4" s="140"/>
      <c r="R4" s="108">
        <f>INDEX('CCW-10'!$D$14:$D$54,MATCH(P4,'CCW-10'!$B$14:$B$54,0))</f>
        <v>0.10340000000000001</v>
      </c>
      <c r="S4" t="str">
        <f t="shared" ref="S4:S14" si="0">TRIM(P4)&amp;Q4</f>
        <v>2006</v>
      </c>
    </row>
    <row r="5" spans="2:21" x14ac:dyDescent="0.25">
      <c r="P5" s="140">
        <v>2007</v>
      </c>
      <c r="Q5" s="140"/>
      <c r="R5" s="108">
        <f>INDEX('CCW-10'!$D$14:$D$54,MATCH(P5,'CCW-10'!$B$14:$B$54,0))</f>
        <v>0.1031</v>
      </c>
      <c r="S5" t="str">
        <f t="shared" si="0"/>
        <v>2007</v>
      </c>
    </row>
    <row r="6" spans="2:21" x14ac:dyDescent="0.25">
      <c r="P6" s="140">
        <v>2008</v>
      </c>
      <c r="Q6" s="140"/>
      <c r="R6" s="108">
        <f>INDEX('CCW-10'!$D$14:$D$54,MATCH(P6,'CCW-10'!$B$14:$B$54,0))</f>
        <v>0.1037</v>
      </c>
      <c r="S6" t="str">
        <f t="shared" si="0"/>
        <v>2008</v>
      </c>
    </row>
    <row r="7" spans="2:21" x14ac:dyDescent="0.25">
      <c r="P7" s="140">
        <v>2009</v>
      </c>
      <c r="Q7" s="140"/>
      <c r="R7" s="108">
        <f>INDEX('CCW-10'!$D$14:$D$54,MATCH(P7,'CCW-10'!$B$14:$B$54,0))</f>
        <v>0.1052</v>
      </c>
      <c r="S7" t="str">
        <f t="shared" si="0"/>
        <v>2009</v>
      </c>
    </row>
    <row r="8" spans="2:21" x14ac:dyDescent="0.25">
      <c r="P8" s="140">
        <v>2010</v>
      </c>
      <c r="Q8" s="140"/>
      <c r="R8" s="108">
        <f>INDEX('CCW-10'!$D$14:$D$54,MATCH(P8,'CCW-10'!$B$14:$B$54,0))</f>
        <v>0.10290000000000001</v>
      </c>
      <c r="S8" t="str">
        <f t="shared" si="0"/>
        <v>2010</v>
      </c>
    </row>
    <row r="9" spans="2:21" x14ac:dyDescent="0.25">
      <c r="P9" s="140">
        <v>2011</v>
      </c>
      <c r="Q9" s="140"/>
      <c r="R9" s="108">
        <f>INDEX('CCW-10'!$D$14:$D$54,MATCH(P9,'CCW-10'!$B$14:$B$54,0))</f>
        <v>0.1019</v>
      </c>
      <c r="S9" t="str">
        <f t="shared" si="0"/>
        <v>2011</v>
      </c>
    </row>
    <row r="10" spans="2:21" x14ac:dyDescent="0.25">
      <c r="P10" s="140">
        <v>2012</v>
      </c>
      <c r="Q10" s="140"/>
      <c r="R10" s="108">
        <f>INDEX('CCW-10'!$D$14:$D$54,MATCH(P10,'CCW-10'!$B$14:$B$54,0))</f>
        <v>0.10009999999999999</v>
      </c>
      <c r="S10" t="str">
        <f t="shared" si="0"/>
        <v>2012</v>
      </c>
    </row>
    <row r="11" spans="2:21" x14ac:dyDescent="0.25">
      <c r="P11" s="140">
        <v>2013</v>
      </c>
      <c r="Q11" s="140"/>
      <c r="R11" s="108">
        <f>INDEX('CCW-10'!$D$14:$D$54,MATCH(P11,'CCW-10'!$B$14:$B$54,0))</f>
        <v>9.8100000000000007E-2</v>
      </c>
      <c r="S11" t="str">
        <f t="shared" si="0"/>
        <v>2013</v>
      </c>
    </row>
    <row r="12" spans="2:21" x14ac:dyDescent="0.25">
      <c r="P12" s="140">
        <v>2014</v>
      </c>
      <c r="Q12" s="140"/>
      <c r="R12" s="108">
        <f>INDEX('CCW-10'!$D$14:$D$54,MATCH(P12,'CCW-10'!$B$14:$B$54,0))</f>
        <v>9.7500000000000003E-2</v>
      </c>
      <c r="S12" t="str">
        <f t="shared" si="0"/>
        <v>2014</v>
      </c>
    </row>
    <row r="13" spans="2:21" x14ac:dyDescent="0.25">
      <c r="P13" s="140">
        <v>2015</v>
      </c>
      <c r="Q13" s="140"/>
      <c r="R13" s="108">
        <f>INDEX('CCW-10'!$D$14:$D$54,MATCH(P13,'CCW-10'!$B$14:$B$54,0))</f>
        <v>9.6000000000000002E-2</v>
      </c>
      <c r="S13" t="str">
        <f t="shared" si="0"/>
        <v>2015</v>
      </c>
    </row>
    <row r="14" spans="2:21" x14ac:dyDescent="0.25">
      <c r="P14" s="140">
        <v>2016</v>
      </c>
      <c r="Q14" s="140"/>
      <c r="R14" s="108">
        <f>INDEX('CCW-10'!$D$14:$D$54,MATCH(P14,'CCW-10'!$B$14:$B$54,0))</f>
        <v>9.6000000000000002E-2</v>
      </c>
      <c r="S14" t="str">
        <f t="shared" si="0"/>
        <v>2016</v>
      </c>
    </row>
    <row r="15" spans="2:21" x14ac:dyDescent="0.25">
      <c r="P15" s="140">
        <v>2017</v>
      </c>
      <c r="Q15" s="140"/>
      <c r="R15" s="108">
        <f>INDEX('CCW-10'!$D$14:$D$54,MATCH(P15,'CCW-10'!$B$14:$B$54,0))</f>
        <v>9.6799999999999997E-2</v>
      </c>
      <c r="S15" t="str">
        <f>TRIM(P15)&amp;Q15</f>
        <v>2017</v>
      </c>
    </row>
    <row r="16" spans="2:21" x14ac:dyDescent="0.25">
      <c r="P16" s="140">
        <v>2018</v>
      </c>
      <c r="R16" s="108">
        <f>INDEX('CCW-10'!$D$14:$D$54,MATCH(P16,'CCW-10'!$B$14:$B$54,0))</f>
        <v>9.5500000000000002E-2</v>
      </c>
      <c r="S16" t="str">
        <f>TRIM(P16)&amp;Q16</f>
        <v>2018</v>
      </c>
    </row>
    <row r="17" spans="2:18" x14ac:dyDescent="0.25">
      <c r="P17" s="140"/>
      <c r="Q17" s="140"/>
      <c r="R17" s="108"/>
    </row>
    <row r="18" spans="2:18" x14ac:dyDescent="0.25">
      <c r="P18" s="140"/>
      <c r="Q18" s="140"/>
      <c r="R18" s="108"/>
    </row>
    <row r="19" spans="2:18" x14ac:dyDescent="0.25">
      <c r="P19" s="140"/>
      <c r="Q19" s="140"/>
      <c r="R19" s="108"/>
    </row>
    <row r="20" spans="2:18" x14ac:dyDescent="0.25">
      <c r="P20" s="140"/>
      <c r="Q20" s="140"/>
      <c r="R20" s="108"/>
    </row>
    <row r="21" spans="2:18" x14ac:dyDescent="0.25">
      <c r="P21" s="140"/>
      <c r="Q21" s="140"/>
      <c r="R21" s="108"/>
    </row>
    <row r="22" spans="2:18" x14ac:dyDescent="0.25">
      <c r="P22" s="140"/>
      <c r="Q22" s="140"/>
      <c r="R22" s="108"/>
    </row>
    <row r="23" spans="2:18" x14ac:dyDescent="0.25">
      <c r="P23" s="140"/>
      <c r="Q23" s="140"/>
      <c r="R23" s="108"/>
    </row>
    <row r="24" spans="2:18" x14ac:dyDescent="0.25">
      <c r="P24" s="140"/>
      <c r="Q24" s="140"/>
      <c r="R24" s="108"/>
    </row>
    <row r="25" spans="2:18" x14ac:dyDescent="0.25">
      <c r="P25" s="140"/>
      <c r="Q25" s="140"/>
      <c r="R25" s="108"/>
    </row>
    <row r="26" spans="2:18" x14ac:dyDescent="0.25">
      <c r="P26" s="140"/>
      <c r="Q26" s="140"/>
      <c r="R26" s="108"/>
    </row>
    <row r="27" spans="2:18" x14ac:dyDescent="0.25">
      <c r="P27" s="140"/>
      <c r="Q27" s="140"/>
      <c r="R27" s="108"/>
    </row>
    <row r="28" spans="2:18" ht="15.6" customHeight="1" x14ac:dyDescent="0.25">
      <c r="P28" s="140"/>
      <c r="Q28" s="140"/>
      <c r="R28" s="108"/>
    </row>
    <row r="29" spans="2:18" x14ac:dyDescent="0.25">
      <c r="P29" s="140"/>
      <c r="Q29" s="140"/>
      <c r="R29" s="108"/>
    </row>
    <row r="30" spans="2:18" x14ac:dyDescent="0.25">
      <c r="P30" s="140"/>
      <c r="Q30" s="140"/>
      <c r="R30" s="108"/>
    </row>
    <row r="31" spans="2:18" x14ac:dyDescent="0.25">
      <c r="P31" s="140"/>
      <c r="Q31" s="140"/>
      <c r="R31" s="108"/>
    </row>
    <row r="32" spans="2:18" x14ac:dyDescent="0.25">
      <c r="B32" t="s">
        <v>61</v>
      </c>
      <c r="P32" s="140"/>
      <c r="Q32" s="140"/>
      <c r="R32" s="108"/>
    </row>
    <row r="33" spans="2:18" x14ac:dyDescent="0.25">
      <c r="B33" t="s">
        <v>103</v>
      </c>
      <c r="P33" s="140"/>
      <c r="Q33" s="140"/>
      <c r="R33" s="108"/>
    </row>
    <row r="34" spans="2:18" x14ac:dyDescent="0.25">
      <c r="B34" s="8" t="s">
        <v>165</v>
      </c>
    </row>
    <row r="35" spans="2:18" x14ac:dyDescent="0.25">
      <c r="B35" s="8" t="s">
        <v>166</v>
      </c>
    </row>
    <row r="36" spans="2:18" x14ac:dyDescent="0.25">
      <c r="B36" s="8"/>
    </row>
    <row r="37" spans="2:18" x14ac:dyDescent="0.25">
      <c r="B37" s="139"/>
      <c r="R37" s="108"/>
    </row>
  </sheetData>
  <mergeCells count="1">
    <mergeCell ref="B2:M2"/>
  </mergeCells>
  <printOptions horizontalCentered="1"/>
  <pageMargins left="0.7" right="0.7" top="1" bottom="1" header="0.55000000000000004" footer="0.55000000000000004"/>
  <pageSetup scale="9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B1:V37"/>
  <sheetViews>
    <sheetView showGridLines="0" zoomScale="80" zoomScaleNormal="80" workbookViewId="0"/>
  </sheetViews>
  <sheetFormatPr defaultColWidth="8.69921875" defaultRowHeight="13.8" outlineLevelCol="1" x14ac:dyDescent="0.25"/>
  <cols>
    <col min="1" max="1" width="2.19921875" customWidth="1"/>
    <col min="12" max="12" width="8.69921875" customWidth="1"/>
    <col min="16" max="16" width="6" customWidth="1" outlineLevel="1"/>
    <col min="17" max="17" width="1.8984375" customWidth="1" outlineLevel="1"/>
    <col min="18" max="20" width="8.69921875" outlineLevel="1"/>
  </cols>
  <sheetData>
    <row r="1" spans="2:22" x14ac:dyDescent="0.25">
      <c r="P1" s="141" t="str">
        <f ca="1">CELL("address",'CCW-10'!A1:H1)</f>
        <v>'[Staff-154 - ATTACHMENT 3 - CCW Public WP 7.xlsx]CCW-10'!$A$1</v>
      </c>
      <c r="Q1" s="141"/>
      <c r="R1" s="141">
        <f ca="1">LEN(P1)</f>
        <v>62</v>
      </c>
      <c r="S1" s="141">
        <f ca="1">FIND("]",P1)</f>
        <v>50</v>
      </c>
      <c r="T1" s="141">
        <f ca="1">FIND("!",P1)-1</f>
        <v>57</v>
      </c>
      <c r="U1" s="141">
        <f ca="1">R1-S1-(R1-T1+1)</f>
        <v>6</v>
      </c>
    </row>
    <row r="2" spans="2:22" ht="27.6" x14ac:dyDescent="0.45">
      <c r="B2" s="299" t="s">
        <v>168</v>
      </c>
      <c r="C2" s="299"/>
      <c r="D2" s="299"/>
      <c r="E2" s="299"/>
      <c r="F2" s="299"/>
      <c r="G2" s="299"/>
      <c r="H2" s="299"/>
      <c r="I2" s="299"/>
      <c r="J2" s="299"/>
      <c r="K2" s="299"/>
      <c r="L2" s="299"/>
      <c r="M2" s="299"/>
      <c r="N2" s="100"/>
      <c r="P2" t="str">
        <f ca="1">"Data from worksheet " &amp; MID(P1,S1+1,U1)</f>
        <v>Data from worksheet CCW-10</v>
      </c>
      <c r="U2" t="s">
        <v>131</v>
      </c>
    </row>
    <row r="4" spans="2:22" x14ac:dyDescent="0.25">
      <c r="P4" s="140">
        <v>2006</v>
      </c>
      <c r="Q4" s="140"/>
      <c r="R4" s="108">
        <f>INDEX('Exhibit 1.10g'!$D$14:$D$54,MATCH(P4,'CCW-10'!$B$14:$B$54,0))</f>
        <v>0.104</v>
      </c>
      <c r="S4" t="str">
        <f t="shared" ref="S4:S14" si="0">TRIM(P4)&amp;Q4</f>
        <v>2006</v>
      </c>
      <c r="U4" s="108">
        <v>0.104</v>
      </c>
      <c r="V4" t="s">
        <v>132</v>
      </c>
    </row>
    <row r="5" spans="2:22" x14ac:dyDescent="0.25">
      <c r="P5" s="140">
        <v>2007</v>
      </c>
      <c r="Q5" s="140"/>
      <c r="R5" s="108">
        <f>INDEX('Exhibit 1.10g'!$D$14:$D$54,MATCH(P5,'CCW-10'!$B$14:$B$54,0))</f>
        <v>0.1022</v>
      </c>
      <c r="S5" t="str">
        <f t="shared" si="0"/>
        <v>2007</v>
      </c>
      <c r="U5" s="108">
        <v>0.1022</v>
      </c>
      <c r="V5" t="s">
        <v>133</v>
      </c>
    </row>
    <row r="6" spans="2:22" x14ac:dyDescent="0.25">
      <c r="P6" s="140">
        <v>2008</v>
      </c>
      <c r="Q6" s="140"/>
      <c r="R6" s="108">
        <f>INDEX('Exhibit 1.10g'!$D$14:$D$54,MATCH(P6,'CCW-10'!$B$14:$B$54,0))</f>
        <v>0.10390000000000001</v>
      </c>
      <c r="S6" t="str">
        <f t="shared" si="0"/>
        <v>2008</v>
      </c>
      <c r="U6" s="108">
        <v>0.10390000000000001</v>
      </c>
      <c r="V6" t="s">
        <v>134</v>
      </c>
    </row>
    <row r="7" spans="2:22" x14ac:dyDescent="0.25">
      <c r="P7" s="140">
        <v>2009</v>
      </c>
      <c r="Q7" s="140"/>
      <c r="R7" s="108">
        <f>INDEX('Exhibit 1.10g'!$D$14:$D$54,MATCH(P7,'CCW-10'!$B$14:$B$54,0))</f>
        <v>0.1022</v>
      </c>
      <c r="S7" t="str">
        <f t="shared" si="0"/>
        <v>2009</v>
      </c>
      <c r="U7" s="108">
        <v>0.1022</v>
      </c>
      <c r="V7" t="s">
        <v>135</v>
      </c>
    </row>
    <row r="8" spans="2:22" x14ac:dyDescent="0.25">
      <c r="P8" s="140">
        <v>2010</v>
      </c>
      <c r="Q8" s="140"/>
      <c r="R8" s="108">
        <f>INDEX('Exhibit 1.10g'!$D$14:$D$54,MATCH(P8,'CCW-10'!$B$14:$B$54,0))</f>
        <v>0.10150000000000001</v>
      </c>
      <c r="S8" t="str">
        <f t="shared" si="0"/>
        <v>2010</v>
      </c>
      <c r="U8" s="108">
        <v>0.10150000000000001</v>
      </c>
      <c r="V8" t="s">
        <v>136</v>
      </c>
    </row>
    <row r="9" spans="2:22" x14ac:dyDescent="0.25">
      <c r="P9" s="140">
        <v>2011</v>
      </c>
      <c r="Q9" s="140"/>
      <c r="R9" s="108">
        <f>INDEX('Exhibit 1.10g'!$D$14:$D$54,MATCH(P9,'CCW-10'!$B$14:$B$54,0))</f>
        <v>9.9199999999999997E-2</v>
      </c>
      <c r="S9" t="str">
        <f t="shared" si="0"/>
        <v>2011</v>
      </c>
      <c r="U9" s="108">
        <v>9.9199999999999997E-2</v>
      </c>
      <c r="V9" t="s">
        <v>137</v>
      </c>
    </row>
    <row r="10" spans="2:22" x14ac:dyDescent="0.25">
      <c r="P10" s="140">
        <v>2012</v>
      </c>
      <c r="Q10" s="140"/>
      <c r="R10" s="108">
        <f>INDEX('Exhibit 1.10g'!$D$14:$D$54,MATCH(P10,'CCW-10'!$B$14:$B$54,0))</f>
        <v>9.9400000000000002E-2</v>
      </c>
      <c r="S10" t="str">
        <f t="shared" si="0"/>
        <v>2012</v>
      </c>
      <c r="U10" s="108">
        <v>9.9400000000000002E-2</v>
      </c>
      <c r="V10" t="s">
        <v>138</v>
      </c>
    </row>
    <row r="11" spans="2:22" x14ac:dyDescent="0.25">
      <c r="P11" s="140">
        <v>2013</v>
      </c>
      <c r="Q11" s="140"/>
      <c r="R11" s="108">
        <f>INDEX('Exhibit 1.10g'!$D$14:$D$54,MATCH(P11,'CCW-10'!$B$14:$B$54,0))</f>
        <v>9.6799999999999997E-2</v>
      </c>
      <c r="S11" t="str">
        <f t="shared" si="0"/>
        <v>2013</v>
      </c>
      <c r="U11" s="108">
        <v>9.6799999999999997E-2</v>
      </c>
      <c r="V11" t="s">
        <v>139</v>
      </c>
    </row>
    <row r="12" spans="2:22" x14ac:dyDescent="0.25">
      <c r="P12" s="140">
        <v>2014</v>
      </c>
      <c r="Q12" s="140"/>
      <c r="R12" s="108">
        <f>INDEX('Exhibit 1.10g'!$D$14:$D$54,MATCH(P12,'CCW-10'!$B$14:$B$54,0))</f>
        <v>9.7799999999999998E-2</v>
      </c>
      <c r="S12" t="str">
        <f t="shared" si="0"/>
        <v>2014</v>
      </c>
      <c r="U12" s="108">
        <v>9.7799999999999998E-2</v>
      </c>
      <c r="V12" t="s">
        <v>140</v>
      </c>
    </row>
    <row r="13" spans="2:22" x14ac:dyDescent="0.25">
      <c r="P13" s="140">
        <v>2015</v>
      </c>
      <c r="Q13" s="140"/>
      <c r="R13" s="108">
        <f>INDEX('Exhibit 1.10g'!$D$14:$D$54,MATCH(P13,'CCW-10'!$B$14:$B$54,0))</f>
        <v>9.6000000000000002E-2</v>
      </c>
      <c r="S13" t="str">
        <f t="shared" si="0"/>
        <v>2015</v>
      </c>
      <c r="U13" s="108">
        <v>9.6000000000000002E-2</v>
      </c>
      <c r="V13" t="s">
        <v>141</v>
      </c>
    </row>
    <row r="14" spans="2:22" x14ac:dyDescent="0.25">
      <c r="P14" s="140">
        <v>2016</v>
      </c>
      <c r="Q14" s="140"/>
      <c r="R14" s="108">
        <f>INDEX('Exhibit 1.10g'!$D$14:$D$54,MATCH(P14,'CCW-10'!$B$14:$B$54,0))</f>
        <v>9.5399999999999999E-2</v>
      </c>
      <c r="S14" t="str">
        <f t="shared" si="0"/>
        <v>2016</v>
      </c>
      <c r="U14" s="108">
        <v>9.5399999999999999E-2</v>
      </c>
      <c r="V14" t="s">
        <v>142</v>
      </c>
    </row>
    <row r="15" spans="2:22" x14ac:dyDescent="0.25">
      <c r="P15" s="140">
        <v>2017</v>
      </c>
      <c r="Q15" s="140"/>
      <c r="R15" s="108">
        <f>INDEX('Exhibit 1.10g'!$D$14:$D$54,MATCH(P15,'CCW-10'!$B$14:$B$54,0))</f>
        <v>9.7199999999999995E-2</v>
      </c>
      <c r="S15" t="str">
        <f>TRIM(P15)&amp;Q15</f>
        <v>2017</v>
      </c>
      <c r="U15" s="108">
        <v>9.6299999999999997E-2</v>
      </c>
      <c r="V15" t="s">
        <v>143</v>
      </c>
    </row>
    <row r="16" spans="2:22" x14ac:dyDescent="0.25">
      <c r="P16" s="140">
        <v>2018</v>
      </c>
      <c r="R16" s="108">
        <f>INDEX('Exhibit 1.10g'!$D$14:$D$54,MATCH(P16,'CCW-10'!$B$14:$B$54,0))</f>
        <v>9.5899999999999999E-2</v>
      </c>
      <c r="S16" t="str">
        <f>TRIM(P16)&amp;Q16</f>
        <v>2018</v>
      </c>
      <c r="U16" s="108">
        <v>9.5500000000000002E-2</v>
      </c>
      <c r="V16" t="s">
        <v>164</v>
      </c>
    </row>
    <row r="17" spans="2:18" x14ac:dyDescent="0.25">
      <c r="R17" s="108"/>
    </row>
    <row r="18" spans="2:18" x14ac:dyDescent="0.25">
      <c r="P18" s="140"/>
      <c r="Q18" s="140"/>
      <c r="R18" s="108"/>
    </row>
    <row r="19" spans="2:18" x14ac:dyDescent="0.25">
      <c r="P19" s="140"/>
      <c r="Q19" s="140"/>
      <c r="R19" s="108"/>
    </row>
    <row r="20" spans="2:18" x14ac:dyDescent="0.25">
      <c r="P20" s="140"/>
      <c r="Q20" s="140"/>
      <c r="R20" s="108"/>
    </row>
    <row r="21" spans="2:18" x14ac:dyDescent="0.25">
      <c r="P21" s="140"/>
      <c r="Q21" s="140"/>
      <c r="R21" s="108"/>
    </row>
    <row r="22" spans="2:18" x14ac:dyDescent="0.25">
      <c r="P22" s="140"/>
      <c r="Q22" s="140"/>
      <c r="R22" s="108"/>
    </row>
    <row r="23" spans="2:18" x14ac:dyDescent="0.25">
      <c r="P23" s="140"/>
      <c r="Q23" s="140"/>
      <c r="R23" s="108"/>
    </row>
    <row r="24" spans="2:18" x14ac:dyDescent="0.25">
      <c r="P24" s="140"/>
      <c r="Q24" s="140"/>
      <c r="R24" s="108"/>
    </row>
    <row r="25" spans="2:18" x14ac:dyDescent="0.25">
      <c r="P25" s="140"/>
      <c r="Q25" s="140"/>
      <c r="R25" s="108"/>
    </row>
    <row r="26" spans="2:18" x14ac:dyDescent="0.25">
      <c r="P26" s="140"/>
      <c r="Q26" s="140"/>
      <c r="R26" s="108"/>
    </row>
    <row r="27" spans="2:18" x14ac:dyDescent="0.25">
      <c r="P27" s="140"/>
      <c r="Q27" s="140"/>
      <c r="R27" s="108"/>
    </row>
    <row r="28" spans="2:18" ht="15.6" customHeight="1" x14ac:dyDescent="0.25">
      <c r="P28" s="140"/>
      <c r="Q28" s="140"/>
      <c r="R28" s="108"/>
    </row>
    <row r="29" spans="2:18" x14ac:dyDescent="0.25">
      <c r="P29" s="140"/>
      <c r="Q29" s="140"/>
      <c r="R29" s="108"/>
    </row>
    <row r="30" spans="2:18" x14ac:dyDescent="0.25">
      <c r="P30" s="140"/>
      <c r="Q30" s="140"/>
      <c r="R30" s="108"/>
    </row>
    <row r="31" spans="2:18" x14ac:dyDescent="0.25">
      <c r="P31" s="140"/>
      <c r="Q31" s="140"/>
      <c r="R31" s="108"/>
    </row>
    <row r="32" spans="2:18" x14ac:dyDescent="0.25">
      <c r="B32" t="s">
        <v>61</v>
      </c>
      <c r="P32" s="140"/>
      <c r="Q32" s="140"/>
      <c r="R32" s="108"/>
    </row>
    <row r="33" spans="2:18" x14ac:dyDescent="0.25">
      <c r="B33" t="s">
        <v>103</v>
      </c>
      <c r="P33" s="140"/>
      <c r="Q33" s="140"/>
      <c r="R33" s="108"/>
    </row>
    <row r="34" spans="2:18" x14ac:dyDescent="0.25">
      <c r="B34" s="8" t="s">
        <v>165</v>
      </c>
    </row>
    <row r="35" spans="2:18" x14ac:dyDescent="0.25">
      <c r="B35" s="8" t="s">
        <v>167</v>
      </c>
    </row>
    <row r="36" spans="2:18" x14ac:dyDescent="0.25">
      <c r="B36" s="139" t="s">
        <v>144</v>
      </c>
    </row>
    <row r="37" spans="2:18" x14ac:dyDescent="0.25">
      <c r="B37" s="139"/>
      <c r="R37" s="108"/>
    </row>
  </sheetData>
  <mergeCells count="1">
    <mergeCell ref="B2:M2"/>
  </mergeCells>
  <printOptions horizontalCentered="1"/>
  <pageMargins left="0.7" right="0.7" top="1" bottom="1" header="0.55000000000000004" footer="0.55000000000000004"/>
  <pageSetup scale="9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54"/>
  <sheetViews>
    <sheetView view="pageLayout" zoomScale="70" zoomScaleNormal="80" zoomScaleSheetLayoutView="70" zoomScalePageLayoutView="70" workbookViewId="0">
      <selection activeCell="F38" sqref="F38"/>
    </sheetView>
  </sheetViews>
  <sheetFormatPr defaultColWidth="9" defaultRowHeight="13.8" x14ac:dyDescent="0.25"/>
  <cols>
    <col min="1" max="1" width="9.59765625" style="1" customWidth="1"/>
    <col min="2" max="2" width="10.19921875" style="1" customWidth="1"/>
    <col min="3" max="3" width="10.8984375" style="143" customWidth="1"/>
    <col min="4" max="4" width="10" style="142" customWidth="1"/>
    <col min="5" max="5" width="15.8984375" style="142" customWidth="1"/>
    <col min="6" max="17" width="9" style="1"/>
    <col min="18" max="18" width="4.19921875" style="1" customWidth="1"/>
    <col min="19" max="16384" width="9" style="1"/>
  </cols>
  <sheetData>
    <row r="1" spans="1:18" ht="24.6" x14ac:dyDescent="0.4">
      <c r="A1" s="279" t="s">
        <v>448</v>
      </c>
      <c r="B1" s="280"/>
      <c r="C1" s="280"/>
      <c r="D1" s="280"/>
      <c r="E1" s="280"/>
      <c r="F1" s="282" t="str">
        <f>Utility</f>
        <v>Tampa Electric Company</v>
      </c>
      <c r="G1" s="282"/>
      <c r="H1" s="282"/>
      <c r="I1" s="282"/>
      <c r="J1" s="282"/>
      <c r="K1" s="282"/>
      <c r="L1" s="282"/>
      <c r="M1" s="282"/>
      <c r="N1" s="282"/>
      <c r="O1" s="282"/>
      <c r="P1" s="282"/>
      <c r="Q1" s="282"/>
      <c r="R1" s="282"/>
    </row>
    <row r="2" spans="1:18" x14ac:dyDescent="0.25">
      <c r="A2" s="3"/>
      <c r="B2" s="39"/>
      <c r="C2" s="172"/>
      <c r="E2" s="171"/>
    </row>
    <row r="3" spans="1:18" ht="17.399999999999999" x14ac:dyDescent="0.3">
      <c r="A3" s="281" t="s">
        <v>111</v>
      </c>
      <c r="B3" s="281"/>
      <c r="C3" s="281"/>
      <c r="D3" s="281"/>
      <c r="E3" s="281"/>
    </row>
    <row r="4" spans="1:18" ht="21" x14ac:dyDescent="0.4">
      <c r="A4" s="145"/>
      <c r="B4" s="169"/>
      <c r="C4" s="170"/>
      <c r="D4" s="147"/>
      <c r="E4" s="149"/>
      <c r="F4" s="283" t="s">
        <v>113</v>
      </c>
      <c r="G4" s="283"/>
      <c r="H4" s="283"/>
      <c r="I4" s="283"/>
      <c r="J4" s="283"/>
      <c r="K4" s="283"/>
      <c r="L4" s="283"/>
      <c r="M4" s="283"/>
      <c r="N4" s="283"/>
      <c r="O4" s="283"/>
      <c r="P4" s="283"/>
      <c r="Q4" s="283"/>
      <c r="R4" s="283"/>
    </row>
    <row r="5" spans="1:18" x14ac:dyDescent="0.25">
      <c r="A5" s="145"/>
      <c r="B5" s="169"/>
      <c r="C5" s="170"/>
      <c r="D5" s="147"/>
      <c r="E5" s="149"/>
    </row>
    <row r="6" spans="1:18" x14ac:dyDescent="0.25">
      <c r="A6" s="145"/>
      <c r="B6" s="169"/>
      <c r="C6" s="153"/>
      <c r="D6" s="168"/>
      <c r="E6" s="152"/>
    </row>
    <row r="7" spans="1:18" x14ac:dyDescent="0.25">
      <c r="A7" s="167"/>
      <c r="B7" s="97"/>
      <c r="C7" s="153" t="s">
        <v>110</v>
      </c>
      <c r="D7" s="166" t="s">
        <v>109</v>
      </c>
      <c r="E7" s="152" t="s">
        <v>108</v>
      </c>
    </row>
    <row r="8" spans="1:18" x14ac:dyDescent="0.25">
      <c r="A8" s="165" t="s">
        <v>10</v>
      </c>
      <c r="B8" s="92" t="s">
        <v>9</v>
      </c>
      <c r="C8" s="164" t="s">
        <v>107</v>
      </c>
      <c r="D8" s="163" t="s">
        <v>106</v>
      </c>
      <c r="E8" s="162" t="s">
        <v>105</v>
      </c>
    </row>
    <row r="9" spans="1:18" x14ac:dyDescent="0.25">
      <c r="A9" s="159" t="s">
        <v>5</v>
      </c>
      <c r="B9" s="159" t="s">
        <v>5</v>
      </c>
      <c r="C9" s="161">
        <v>-1</v>
      </c>
      <c r="D9" s="160">
        <v>-2</v>
      </c>
      <c r="E9" s="160">
        <v>-3</v>
      </c>
    </row>
    <row r="10" spans="1:18" x14ac:dyDescent="0.25">
      <c r="A10" s="159" t="s">
        <v>5</v>
      </c>
      <c r="B10" s="159" t="s">
        <v>5</v>
      </c>
      <c r="C10" s="153"/>
      <c r="D10" s="152"/>
      <c r="E10" s="152"/>
    </row>
    <row r="11" spans="1:18" x14ac:dyDescent="0.25">
      <c r="A11" s="146">
        <f>MAX($A$10:A10)+1</f>
        <v>1</v>
      </c>
      <c r="B11" s="145">
        <v>1980</v>
      </c>
      <c r="C11" s="156">
        <v>54.42</v>
      </c>
      <c r="D11" s="156">
        <v>83.82</v>
      </c>
      <c r="E11" s="158">
        <f t="shared" ref="E11:E31" si="0">C11/D11</f>
        <v>0.64924838940586982</v>
      </c>
    </row>
    <row r="12" spans="1:18" x14ac:dyDescent="0.25">
      <c r="A12" s="146">
        <f>MAX($A$10:A11)+1</f>
        <v>2</v>
      </c>
      <c r="B12" s="145">
        <v>1981</v>
      </c>
      <c r="C12" s="156">
        <v>57.2</v>
      </c>
      <c r="D12" s="156">
        <v>81.91</v>
      </c>
      <c r="E12" s="158">
        <f t="shared" si="0"/>
        <v>0.69832743254791851</v>
      </c>
    </row>
    <row r="13" spans="1:18" x14ac:dyDescent="0.25">
      <c r="A13" s="146">
        <f>MAX($A$10:A12)+1</f>
        <v>3</v>
      </c>
      <c r="B13" s="145">
        <v>1982</v>
      </c>
      <c r="C13" s="156">
        <v>70.260000000000005</v>
      </c>
      <c r="D13" s="156">
        <v>82.77</v>
      </c>
      <c r="E13" s="158">
        <f t="shared" si="0"/>
        <v>0.84885828198622704</v>
      </c>
    </row>
    <row r="14" spans="1:18" x14ac:dyDescent="0.25">
      <c r="A14" s="146">
        <f>MAX($A$10:A13)+1</f>
        <v>4</v>
      </c>
      <c r="B14" s="145">
        <v>1983</v>
      </c>
      <c r="C14" s="156">
        <v>72.03</v>
      </c>
      <c r="D14" s="156">
        <v>82.9</v>
      </c>
      <c r="E14" s="158">
        <f t="shared" si="0"/>
        <v>0.86887816646562122</v>
      </c>
    </row>
    <row r="15" spans="1:18" x14ac:dyDescent="0.25">
      <c r="A15" s="146">
        <f>MAX($A$10:A14)+1</f>
        <v>5</v>
      </c>
      <c r="B15" s="145">
        <v>1984</v>
      </c>
      <c r="C15" s="156">
        <v>80.16</v>
      </c>
      <c r="D15" s="156">
        <v>85.08</v>
      </c>
      <c r="E15" s="158">
        <f t="shared" si="0"/>
        <v>0.94217207334273623</v>
      </c>
    </row>
    <row r="16" spans="1:18" x14ac:dyDescent="0.25">
      <c r="A16" s="146">
        <f>MAX($A$10:A15)+1</f>
        <v>6</v>
      </c>
      <c r="B16" s="145">
        <v>1985</v>
      </c>
      <c r="C16" s="156">
        <v>94.98</v>
      </c>
      <c r="D16" s="156">
        <v>87.76</v>
      </c>
      <c r="E16" s="158">
        <f t="shared" si="0"/>
        <v>1.0822698268003645</v>
      </c>
    </row>
    <row r="17" spans="1:5" x14ac:dyDescent="0.25">
      <c r="A17" s="146">
        <f>MAX($A$10:A16)+1</f>
        <v>7</v>
      </c>
      <c r="B17" s="145">
        <v>1986</v>
      </c>
      <c r="C17" s="156">
        <v>113.66</v>
      </c>
      <c r="D17" s="156">
        <v>90.35</v>
      </c>
      <c r="E17" s="155">
        <f t="shared" si="0"/>
        <v>1.2579966795794135</v>
      </c>
    </row>
    <row r="18" spans="1:5" x14ac:dyDescent="0.25">
      <c r="A18" s="146">
        <f>MAX($A$10:A17)+1</f>
        <v>8</v>
      </c>
      <c r="B18" s="145">
        <v>1987</v>
      </c>
      <c r="C18" s="156">
        <v>94.24</v>
      </c>
      <c r="D18" s="156">
        <v>90.12</v>
      </c>
      <c r="E18" s="155">
        <f t="shared" si="0"/>
        <v>1.045716822015091</v>
      </c>
    </row>
    <row r="19" spans="1:5" x14ac:dyDescent="0.25">
      <c r="A19" s="146">
        <f>MAX($A$10:A18)+1</f>
        <v>9</v>
      </c>
      <c r="B19" s="145">
        <v>1988</v>
      </c>
      <c r="C19" s="157">
        <v>100.94</v>
      </c>
      <c r="D19" s="156">
        <v>88.04</v>
      </c>
      <c r="E19" s="155">
        <f t="shared" si="0"/>
        <v>1.1465243071331213</v>
      </c>
    </row>
    <row r="20" spans="1:5" x14ac:dyDescent="0.25">
      <c r="A20" s="146">
        <f>MAX($A$10:A19)+1</f>
        <v>10</v>
      </c>
      <c r="B20" s="145">
        <v>1989</v>
      </c>
      <c r="C20" s="156">
        <v>122.52</v>
      </c>
      <c r="D20" s="156">
        <v>89.41</v>
      </c>
      <c r="E20" s="155">
        <f t="shared" si="0"/>
        <v>1.3703165194049882</v>
      </c>
    </row>
    <row r="21" spans="1:5" x14ac:dyDescent="0.25">
      <c r="A21" s="146">
        <f>MAX($A$10:A20)+1</f>
        <v>11</v>
      </c>
      <c r="B21" s="145">
        <v>1990</v>
      </c>
      <c r="C21" s="156">
        <v>117.77</v>
      </c>
      <c r="D21" s="156">
        <v>84.45</v>
      </c>
      <c r="E21" s="155">
        <f t="shared" si="0"/>
        <v>1.3945529899348725</v>
      </c>
    </row>
    <row r="22" spans="1:5" x14ac:dyDescent="0.25">
      <c r="A22" s="146">
        <f>MAX($A$10:A21)+1</f>
        <v>12</v>
      </c>
      <c r="B22" s="145">
        <v>1991</v>
      </c>
      <c r="C22" s="156">
        <v>144.02000000000001</v>
      </c>
      <c r="D22" s="156">
        <v>91.07</v>
      </c>
      <c r="E22" s="155">
        <f t="shared" si="0"/>
        <v>1.581420885033491</v>
      </c>
    </row>
    <row r="23" spans="1:5" x14ac:dyDescent="0.25">
      <c r="A23" s="146">
        <f>MAX($A$10:A22)+1</f>
        <v>13</v>
      </c>
      <c r="B23" s="145">
        <v>1992</v>
      </c>
      <c r="C23" s="156">
        <v>141.06</v>
      </c>
      <c r="D23" s="156">
        <v>93.68</v>
      </c>
      <c r="E23" s="155">
        <f t="shared" si="0"/>
        <v>1.5057643040136635</v>
      </c>
    </row>
    <row r="24" spans="1:5" x14ac:dyDescent="0.25">
      <c r="A24" s="146">
        <f>MAX($A$10:A23)+1</f>
        <v>14</v>
      </c>
      <c r="B24" s="145">
        <v>1993</v>
      </c>
      <c r="C24" s="156">
        <v>146.69999999999999</v>
      </c>
      <c r="D24" s="156">
        <v>92.42</v>
      </c>
      <c r="E24" s="155">
        <f t="shared" si="0"/>
        <v>1.5873187621726896</v>
      </c>
    </row>
    <row r="25" spans="1:5" x14ac:dyDescent="0.25">
      <c r="A25" s="146">
        <f>MAX($A$10:A24)+1</f>
        <v>15</v>
      </c>
      <c r="B25" s="145">
        <v>1994</v>
      </c>
      <c r="C25" s="156">
        <v>115.5</v>
      </c>
      <c r="D25" s="156">
        <v>93.8</v>
      </c>
      <c r="E25" s="155">
        <f t="shared" si="0"/>
        <v>1.2313432835820897</v>
      </c>
    </row>
    <row r="26" spans="1:5" x14ac:dyDescent="0.25">
      <c r="A26" s="146">
        <f>MAX($A$10:A25)+1</f>
        <v>16</v>
      </c>
      <c r="B26" s="145">
        <v>1995</v>
      </c>
      <c r="C26" s="156">
        <v>142.9</v>
      </c>
      <c r="D26" s="156">
        <v>93.71</v>
      </c>
      <c r="E26" s="155">
        <f t="shared" si="0"/>
        <v>1.524917298047167</v>
      </c>
    </row>
    <row r="27" spans="1:5" x14ac:dyDescent="0.25">
      <c r="A27" s="146">
        <f>MAX($A$10:A26)+1</f>
        <v>17</v>
      </c>
      <c r="B27" s="145">
        <v>1996</v>
      </c>
      <c r="C27" s="156">
        <v>136</v>
      </c>
      <c r="D27" s="156">
        <v>98.63</v>
      </c>
      <c r="E27" s="155">
        <f t="shared" si="0"/>
        <v>1.3788908040150056</v>
      </c>
    </row>
    <row r="28" spans="1:5" x14ac:dyDescent="0.25">
      <c r="A28" s="146">
        <f>MAX($A$10:A27)+1</f>
        <v>18</v>
      </c>
      <c r="B28" s="145">
        <v>1997</v>
      </c>
      <c r="C28" s="156">
        <v>155.72999999999999</v>
      </c>
      <c r="D28" s="156">
        <v>103.06</v>
      </c>
      <c r="E28" s="155">
        <f t="shared" si="0"/>
        <v>1.5110615175625848</v>
      </c>
    </row>
    <row r="29" spans="1:5" x14ac:dyDescent="0.25">
      <c r="A29" s="146">
        <f>MAX($A$10:A28)+1</f>
        <v>19</v>
      </c>
      <c r="B29" s="145">
        <v>1998</v>
      </c>
      <c r="C29" s="156">
        <v>181.84</v>
      </c>
      <c r="D29" s="156">
        <v>92.11</v>
      </c>
      <c r="E29" s="155">
        <f t="shared" si="0"/>
        <v>1.9741613288459452</v>
      </c>
    </row>
    <row r="30" spans="1:5" x14ac:dyDescent="0.25">
      <c r="A30" s="146">
        <f>MAX($A$10:A29)+1</f>
        <v>20</v>
      </c>
      <c r="B30" s="145">
        <v>1999</v>
      </c>
      <c r="C30" s="156">
        <v>137.30000000000001</v>
      </c>
      <c r="D30" s="156">
        <v>128.25</v>
      </c>
      <c r="E30" s="155">
        <f t="shared" si="0"/>
        <v>1.0705653021442496</v>
      </c>
    </row>
    <row r="31" spans="1:5" x14ac:dyDescent="0.25">
      <c r="A31" s="146">
        <f>MAX($A$10:A30)+1</f>
        <v>21</v>
      </c>
      <c r="B31" s="145">
        <v>2000</v>
      </c>
      <c r="C31" s="156">
        <v>227.09</v>
      </c>
      <c r="D31" s="156">
        <v>166.4</v>
      </c>
      <c r="E31" s="155">
        <f t="shared" si="0"/>
        <v>1.3647235576923076</v>
      </c>
    </row>
    <row r="32" spans="1:5" x14ac:dyDescent="0.25">
      <c r="A32" s="146">
        <f>MAX($A$10:A31)+1</f>
        <v>22</v>
      </c>
      <c r="B32" s="145">
        <v>2001</v>
      </c>
      <c r="C32" s="154"/>
      <c r="D32" s="147"/>
      <c r="E32" s="144">
        <v>1.73</v>
      </c>
    </row>
    <row r="33" spans="1:6" x14ac:dyDescent="0.25">
      <c r="A33" s="146">
        <f>MAX($A$10:A32)+1</f>
        <v>23</v>
      </c>
      <c r="B33" s="145">
        <v>2002</v>
      </c>
      <c r="C33" s="153"/>
      <c r="D33" s="152"/>
      <c r="E33" s="144">
        <v>1.35</v>
      </c>
    </row>
    <row r="34" spans="1:6" x14ac:dyDescent="0.25">
      <c r="A34" s="146">
        <f>MAX($A$10:A33)+1</f>
        <v>24</v>
      </c>
      <c r="B34" s="145">
        <v>2003</v>
      </c>
      <c r="C34" s="153"/>
      <c r="D34" s="152"/>
      <c r="E34" s="144">
        <v>1.57</v>
      </c>
    </row>
    <row r="35" spans="1:6" x14ac:dyDescent="0.25">
      <c r="A35" s="146">
        <f>MAX($A$10:A34)+1</f>
        <v>25</v>
      </c>
      <c r="B35" s="145">
        <v>2004</v>
      </c>
      <c r="C35" s="153"/>
      <c r="D35" s="152"/>
      <c r="E35" s="144">
        <v>1.63</v>
      </c>
      <c r="F35" s="151"/>
    </row>
    <row r="36" spans="1:6" x14ac:dyDescent="0.25">
      <c r="A36" s="146">
        <f>MAX($A$10:A35)+1</f>
        <v>26</v>
      </c>
      <c r="B36" s="145">
        <v>2005</v>
      </c>
      <c r="C36" s="148"/>
      <c r="D36" s="149"/>
      <c r="E36" s="144">
        <v>1.7</v>
      </c>
    </row>
    <row r="37" spans="1:6" x14ac:dyDescent="0.25">
      <c r="A37" s="146">
        <f>MAX($A$10:A36)+1</f>
        <v>27</v>
      </c>
      <c r="B37" s="145">
        <v>2006</v>
      </c>
      <c r="C37" s="148"/>
      <c r="D37" s="149"/>
      <c r="E37" s="144">
        <v>2.06</v>
      </c>
      <c r="F37" s="150" t="s">
        <v>86</v>
      </c>
    </row>
    <row r="38" spans="1:6" x14ac:dyDescent="0.25">
      <c r="A38" s="146">
        <f>MAX($A$10:A37)+1</f>
        <v>28</v>
      </c>
      <c r="B38" s="145">
        <v>2007</v>
      </c>
      <c r="C38" s="148"/>
      <c r="D38" s="149"/>
      <c r="E38" s="144">
        <v>1.74</v>
      </c>
      <c r="F38" s="1" t="s">
        <v>104</v>
      </c>
    </row>
    <row r="39" spans="1:6" x14ac:dyDescent="0.25">
      <c r="A39" s="146">
        <f>MAX($A$10:A38)+1</f>
        <v>29</v>
      </c>
      <c r="B39" s="145">
        <v>2008</v>
      </c>
      <c r="C39" s="148"/>
      <c r="D39" s="149"/>
      <c r="E39" s="144">
        <v>1.18</v>
      </c>
      <c r="F39" s="1" t="s">
        <v>112</v>
      </c>
    </row>
    <row r="40" spans="1:6" x14ac:dyDescent="0.25">
      <c r="A40" s="146">
        <f>MAX($A$10:A39)+1</f>
        <v>30</v>
      </c>
      <c r="B40" s="145">
        <v>2009</v>
      </c>
      <c r="C40" s="148"/>
      <c r="D40" s="149"/>
      <c r="E40" s="144">
        <v>1.36</v>
      </c>
      <c r="F40" s="173" t="s">
        <v>433</v>
      </c>
    </row>
    <row r="41" spans="1:6" x14ac:dyDescent="0.25">
      <c r="A41" s="146">
        <f>MAX($A$10:A40)+1</f>
        <v>31</v>
      </c>
      <c r="B41" s="145">
        <v>2010</v>
      </c>
      <c r="C41" s="148"/>
      <c r="D41" s="149"/>
      <c r="E41" s="144">
        <v>1.4259999999999999</v>
      </c>
      <c r="F41" s="1" t="s">
        <v>449</v>
      </c>
    </row>
    <row r="42" spans="1:6" ht="14.4" x14ac:dyDescent="0.25">
      <c r="A42" s="146">
        <f>MAX($A$10:A41)+1</f>
        <v>32</v>
      </c>
      <c r="B42" s="145">
        <v>2011</v>
      </c>
      <c r="C42" s="148"/>
      <c r="D42" s="147"/>
      <c r="E42" s="144">
        <v>1.498</v>
      </c>
      <c r="F42" s="248"/>
    </row>
    <row r="43" spans="1:6" x14ac:dyDescent="0.25">
      <c r="A43" s="146">
        <f>MAX($A$10:A42)+1</f>
        <v>33</v>
      </c>
      <c r="B43" s="145">
        <v>2012</v>
      </c>
      <c r="C43" s="148"/>
      <c r="D43" s="147"/>
      <c r="E43" s="144">
        <v>1.7150000000000001</v>
      </c>
    </row>
    <row r="44" spans="1:6" x14ac:dyDescent="0.25">
      <c r="A44" s="146">
        <f>MAX($A$10:A43)+1</f>
        <v>34</v>
      </c>
      <c r="B44" s="145">
        <v>2013</v>
      </c>
      <c r="C44" s="148"/>
      <c r="D44" s="147"/>
      <c r="E44" s="144">
        <f>198.2/100</f>
        <v>1.982</v>
      </c>
    </row>
    <row r="45" spans="1:6" x14ac:dyDescent="0.25">
      <c r="A45" s="146">
        <f>MAX($A$10:A44)+1</f>
        <v>35</v>
      </c>
      <c r="B45" s="145">
        <v>2014</v>
      </c>
      <c r="C45" s="148"/>
      <c r="D45" s="147"/>
      <c r="E45" s="144">
        <v>1.7270000000000001</v>
      </c>
    </row>
    <row r="46" spans="1:6" x14ac:dyDescent="0.25">
      <c r="A46" s="146">
        <f>MAX($A$10:A45)+1</f>
        <v>36</v>
      </c>
      <c r="B46" s="145">
        <v>2015</v>
      </c>
      <c r="C46" s="148"/>
      <c r="D46" s="147"/>
      <c r="E46" s="144">
        <v>1.92</v>
      </c>
    </row>
    <row r="47" spans="1:6" x14ac:dyDescent="0.25">
      <c r="A47" s="146">
        <f>MAX($A$10:A46)+1</f>
        <v>37</v>
      </c>
      <c r="B47" s="145">
        <v>2016</v>
      </c>
      <c r="E47" s="144">
        <v>1.833</v>
      </c>
    </row>
    <row r="48" spans="1:6" x14ac:dyDescent="0.25">
      <c r="A48" s="146">
        <f>MAX($A$10:A47)+1</f>
        <v>38</v>
      </c>
      <c r="B48" s="145">
        <v>2017</v>
      </c>
      <c r="E48" s="144">
        <v>2.0185759784830597</v>
      </c>
    </row>
    <row r="49" spans="1:5" x14ac:dyDescent="0.25">
      <c r="A49" s="146">
        <f>MAX($A$10:A48)+1</f>
        <v>39</v>
      </c>
      <c r="B49" s="145">
        <v>2018</v>
      </c>
      <c r="E49" s="144">
        <v>1.9266041286346371</v>
      </c>
    </row>
    <row r="50" spans="1:5" x14ac:dyDescent="0.25">
      <c r="A50" s="146">
        <f>MAX($A$10:A49)+1</f>
        <v>40</v>
      </c>
      <c r="B50" s="145">
        <v>2019</v>
      </c>
      <c r="E50" s="144">
        <v>2.0735086426556655</v>
      </c>
    </row>
    <row r="51" spans="1:5" x14ac:dyDescent="0.25">
      <c r="A51" s="146">
        <f>MAX($A$10:A50)+1</f>
        <v>41</v>
      </c>
      <c r="B51" s="145">
        <v>2020</v>
      </c>
      <c r="E51" s="144">
        <v>2.0746480099240827</v>
      </c>
    </row>
    <row r="52" spans="1:5" x14ac:dyDescent="0.25">
      <c r="A52" s="146">
        <f>MAX($A$10:A51)+1</f>
        <v>42</v>
      </c>
      <c r="B52" s="145">
        <v>2021</v>
      </c>
      <c r="E52" s="144">
        <v>1.879076042027535</v>
      </c>
    </row>
    <row r="53" spans="1:5" x14ac:dyDescent="0.25">
      <c r="A53" s="146">
        <f>MAX($A$10:A52)+1</f>
        <v>43</v>
      </c>
      <c r="B53" s="145">
        <v>2022</v>
      </c>
      <c r="E53" s="144">
        <v>1.9405089278721843</v>
      </c>
    </row>
    <row r="54" spans="1:5" x14ac:dyDescent="0.25">
      <c r="A54" s="146">
        <f>MAX($A$10:A53)+1</f>
        <v>44</v>
      </c>
      <c r="B54" s="145" t="s">
        <v>432</v>
      </c>
      <c r="E54" s="144">
        <v>1.6896908168858267</v>
      </c>
    </row>
  </sheetData>
  <mergeCells count="4">
    <mergeCell ref="A1:E1"/>
    <mergeCell ref="A3:E3"/>
    <mergeCell ref="F1:R1"/>
    <mergeCell ref="F4:R4"/>
  </mergeCells>
  <printOptions horizontalCentered="1"/>
  <pageMargins left="0.7" right="0.7" top="1.5" bottom="0.75" header="0.55000000000000004" footer="0.51"/>
  <pageSetup scale="57" orientation="landscape" r:id="rId1"/>
  <headerFooter scaleWithDoc="0">
    <oddHeader>&amp;R&amp;"Arial,Bold"&amp;9Docket Nos. 20240026-EI, 20230139-EI, and 20230090-EI
Common Stock Market/Book Ratio
Exhibit &amp;A, Page &amp;P of &amp;N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T68"/>
  <sheetViews>
    <sheetView view="pageLayout" zoomScale="80" zoomScaleNormal="80" zoomScaleSheetLayoutView="80" zoomScalePageLayoutView="80" workbookViewId="0">
      <selection activeCell="L6" sqref="L6"/>
    </sheetView>
  </sheetViews>
  <sheetFormatPr defaultColWidth="9" defaultRowHeight="13.8" x14ac:dyDescent="0.25"/>
  <cols>
    <col min="1" max="1" width="8.59765625" style="1" customWidth="1"/>
    <col min="2" max="2" width="5.8984375" style="1" customWidth="1"/>
    <col min="3" max="3" width="1.5" style="1" bestFit="1" customWidth="1"/>
    <col min="4" max="4" width="15.5" style="3" customWidth="1"/>
    <col min="5" max="5" width="15.5" style="1" customWidth="1"/>
    <col min="6" max="8" width="15.5" style="3" customWidth="1"/>
    <col min="9" max="9" width="6.09765625" style="1" customWidth="1"/>
    <col min="10" max="10" width="9.5" style="2" customWidth="1"/>
    <col min="11" max="11" width="2.5" style="1" customWidth="1"/>
    <col min="12" max="12" width="9.09765625" style="1" bestFit="1" customWidth="1"/>
    <col min="13" max="19" width="8.09765625" style="1" bestFit="1" customWidth="1"/>
    <col min="20" max="16384" width="9" style="1"/>
  </cols>
  <sheetData>
    <row r="1" spans="1:14" ht="59.25" customHeight="1" x14ac:dyDescent="0.5">
      <c r="A1" s="285" t="str">
        <f>'CCW-9'!A1:E1</f>
        <v>Tampa Electric Company</v>
      </c>
      <c r="B1" s="285"/>
      <c r="C1" s="285"/>
      <c r="D1" s="285"/>
      <c r="E1" s="285"/>
      <c r="F1" s="285"/>
      <c r="G1" s="285"/>
      <c r="H1" s="285"/>
      <c r="I1" s="44"/>
      <c r="J1" s="43"/>
      <c r="K1" s="43"/>
    </row>
    <row r="2" spans="1:14" x14ac:dyDescent="0.25">
      <c r="A2" s="3"/>
      <c r="B2" s="39"/>
      <c r="C2" s="39"/>
      <c r="D2" s="40"/>
    </row>
    <row r="3" spans="1:14" x14ac:dyDescent="0.25">
      <c r="A3" s="3"/>
      <c r="B3" s="39"/>
      <c r="C3" s="39"/>
      <c r="D3" s="40"/>
    </row>
    <row r="4" spans="1:14" x14ac:dyDescent="0.25">
      <c r="A4" s="3"/>
      <c r="B4" s="39"/>
      <c r="C4" s="39"/>
      <c r="D4" s="40"/>
    </row>
    <row r="5" spans="1:14" ht="21" x14ac:dyDescent="0.4">
      <c r="A5" s="286" t="s">
        <v>20</v>
      </c>
      <c r="B5" s="286"/>
      <c r="C5" s="286"/>
      <c r="D5" s="286"/>
      <c r="E5" s="286"/>
      <c r="F5" s="286"/>
      <c r="G5" s="286"/>
      <c r="H5" s="286"/>
      <c r="I5" s="42"/>
      <c r="J5" s="41"/>
      <c r="K5" s="41"/>
    </row>
    <row r="6" spans="1:14" x14ac:dyDescent="0.25">
      <c r="A6" s="3"/>
      <c r="B6" s="39"/>
      <c r="C6" s="39"/>
      <c r="D6" s="40"/>
    </row>
    <row r="7" spans="1:14" x14ac:dyDescent="0.25">
      <c r="A7" s="3"/>
      <c r="B7" s="39"/>
      <c r="C7" s="39"/>
      <c r="D7" s="40"/>
    </row>
    <row r="8" spans="1:14" x14ac:dyDescent="0.25">
      <c r="A8" s="39"/>
      <c r="B8" s="40"/>
      <c r="C8" s="40"/>
      <c r="D8" s="1"/>
      <c r="E8" s="3"/>
      <c r="F8" s="1"/>
      <c r="G8" s="1"/>
      <c r="H8" s="1"/>
    </row>
    <row r="9" spans="1:14" x14ac:dyDescent="0.25">
      <c r="A9" s="3"/>
      <c r="B9" s="39"/>
      <c r="C9" s="39"/>
      <c r="D9" s="15" t="s">
        <v>19</v>
      </c>
      <c r="E9" s="37" t="s">
        <v>18</v>
      </c>
      <c r="F9" s="15" t="s">
        <v>17</v>
      </c>
      <c r="G9" s="15" t="s">
        <v>16</v>
      </c>
      <c r="H9" s="15" t="s">
        <v>16</v>
      </c>
    </row>
    <row r="10" spans="1:14" x14ac:dyDescent="0.25">
      <c r="A10" s="15"/>
      <c r="B10" s="38"/>
      <c r="C10" s="38"/>
      <c r="D10" s="37" t="s">
        <v>15</v>
      </c>
      <c r="E10" s="37" t="s">
        <v>14</v>
      </c>
      <c r="F10" s="15" t="s">
        <v>13</v>
      </c>
      <c r="G10" s="15" t="s">
        <v>12</v>
      </c>
      <c r="H10" s="15" t="s">
        <v>11</v>
      </c>
    </row>
    <row r="11" spans="1:14" ht="15.6" x14ac:dyDescent="0.25">
      <c r="A11" s="35" t="s">
        <v>10</v>
      </c>
      <c r="B11" s="284" t="s">
        <v>9</v>
      </c>
      <c r="C11" s="284"/>
      <c r="D11" s="36" t="s">
        <v>8</v>
      </c>
      <c r="E11" s="36" t="s">
        <v>7</v>
      </c>
      <c r="F11" s="35" t="s">
        <v>6</v>
      </c>
      <c r="G11" s="35" t="s">
        <v>4</v>
      </c>
      <c r="H11" s="35" t="s">
        <v>4</v>
      </c>
    </row>
    <row r="12" spans="1:14" x14ac:dyDescent="0.25">
      <c r="A12" s="34" t="s">
        <v>5</v>
      </c>
      <c r="B12" s="34" t="s">
        <v>5</v>
      </c>
      <c r="C12" s="34" t="s">
        <v>5</v>
      </c>
      <c r="D12" s="33">
        <v>-1</v>
      </c>
      <c r="E12" s="33">
        <v>-2</v>
      </c>
      <c r="F12" s="33">
        <v>-3</v>
      </c>
      <c r="G12" s="33">
        <v>-4</v>
      </c>
      <c r="H12" s="33">
        <v>-5</v>
      </c>
    </row>
    <row r="13" spans="1:14" x14ac:dyDescent="0.25">
      <c r="A13" s="3"/>
      <c r="B13" s="3"/>
      <c r="C13" s="3"/>
      <c r="E13" s="3"/>
    </row>
    <row r="14" spans="1:14" ht="15.75" customHeight="1" x14ac:dyDescent="0.25">
      <c r="A14" s="3">
        <f>MAX($A$13:A13)+1</f>
        <v>1</v>
      </c>
      <c r="B14" s="29">
        <v>1986</v>
      </c>
      <c r="C14" s="31"/>
      <c r="D14" s="24">
        <v>0.13930000000000001</v>
      </c>
      <c r="E14" s="28">
        <f>'Annual Yields (WP)'!B12</f>
        <v>7.7983333333333335E-2</v>
      </c>
      <c r="F14" s="22">
        <f t="shared" ref="F14:F45" si="0">D14-E14</f>
        <v>6.1316666666666672E-2</v>
      </c>
      <c r="G14" s="22"/>
      <c r="H14" s="22"/>
      <c r="J14" s="30">
        <f t="shared" ref="J14:J52" si="1">IFERROR(VLOOKUP(L14,$M$15:$N$53,2,),VLOOKUP(L14,$M$14:$N$53,2,))</f>
        <v>3.8308333333333333E-2</v>
      </c>
      <c r="L14" s="1">
        <v>1</v>
      </c>
      <c r="M14" s="1">
        <f t="shared" ref="M14:M52" si="2">RANK(F14,$F$14:$F$53,1)</f>
        <v>26</v>
      </c>
      <c r="N14" s="27">
        <f>F14</f>
        <v>6.1316666666666672E-2</v>
      </c>
    </row>
    <row r="15" spans="1:14" ht="15.75" customHeight="1" x14ac:dyDescent="0.25">
      <c r="A15" s="3">
        <f>MAX($A$13:A14)+1</f>
        <v>2</v>
      </c>
      <c r="B15" s="29">
        <v>1987</v>
      </c>
      <c r="C15" s="31"/>
      <c r="D15" s="24">
        <v>0.12989999999999999</v>
      </c>
      <c r="E15" s="28">
        <f>'Annual Yields (WP)'!B13</f>
        <v>8.5800000000000001E-2</v>
      </c>
      <c r="F15" s="22">
        <f t="shared" si="0"/>
        <v>4.4099999999999986E-2</v>
      </c>
      <c r="G15" s="22"/>
      <c r="H15" s="22"/>
      <c r="J15" s="30">
        <f t="shared" si="1"/>
        <v>3.9699999999999999E-2</v>
      </c>
      <c r="L15" s="1">
        <v>2</v>
      </c>
      <c r="M15" s="1">
        <f t="shared" si="2"/>
        <v>4</v>
      </c>
      <c r="N15" s="27">
        <f t="shared" ref="N15:N46" si="3">F15</f>
        <v>4.4099999999999986E-2</v>
      </c>
    </row>
    <row r="16" spans="1:14" ht="15.75" customHeight="1" x14ac:dyDescent="0.25">
      <c r="A16" s="3">
        <f>MAX($A$13:A15)+1</f>
        <v>3</v>
      </c>
      <c r="B16" s="29">
        <v>1988</v>
      </c>
      <c r="C16" s="31"/>
      <c r="D16" s="24">
        <v>0.12790000000000001</v>
      </c>
      <c r="E16" s="28">
        <f>'Annual Yields (WP)'!B14</f>
        <v>8.9591666666666681E-2</v>
      </c>
      <c r="F16" s="22">
        <f t="shared" si="0"/>
        <v>3.8308333333333333E-2</v>
      </c>
      <c r="G16" s="22"/>
      <c r="H16" s="22"/>
      <c r="J16" s="30">
        <f t="shared" si="1"/>
        <v>4.0916666666666671E-2</v>
      </c>
      <c r="L16" s="1">
        <v>3</v>
      </c>
      <c r="M16" s="1">
        <f t="shared" si="2"/>
        <v>1</v>
      </c>
      <c r="N16" s="27">
        <f t="shared" si="3"/>
        <v>3.8308333333333333E-2</v>
      </c>
    </row>
    <row r="17" spans="1:17" ht="15.75" customHeight="1" x14ac:dyDescent="0.25">
      <c r="A17" s="3">
        <f>MAX($A$13:A16)+1</f>
        <v>4</v>
      </c>
      <c r="B17" s="29">
        <v>1989</v>
      </c>
      <c r="C17" s="31"/>
      <c r="D17" s="24">
        <v>0.12970000000000001</v>
      </c>
      <c r="E17" s="28">
        <f>'Annual Yields (WP)'!B15</f>
        <v>8.4491666666666645E-2</v>
      </c>
      <c r="F17" s="22">
        <f t="shared" si="0"/>
        <v>4.5208333333333364E-2</v>
      </c>
      <c r="G17" s="22"/>
      <c r="H17" s="22"/>
      <c r="J17" s="30">
        <f t="shared" si="1"/>
        <v>4.4099999999999986E-2</v>
      </c>
      <c r="L17" s="1">
        <v>4</v>
      </c>
      <c r="M17" s="1">
        <f t="shared" si="2"/>
        <v>7</v>
      </c>
      <c r="N17" s="27">
        <f t="shared" si="3"/>
        <v>4.5208333333333364E-2</v>
      </c>
    </row>
    <row r="18" spans="1:17" ht="15.75" customHeight="1" x14ac:dyDescent="0.25">
      <c r="A18" s="3">
        <f>MAX($A$13:A17)+1</f>
        <v>5</v>
      </c>
      <c r="B18" s="29">
        <v>1990</v>
      </c>
      <c r="C18" s="31"/>
      <c r="D18" s="24">
        <v>0.127</v>
      </c>
      <c r="E18" s="28">
        <f>'Annual Yields (WP)'!B16</f>
        <v>8.6083333333333331E-2</v>
      </c>
      <c r="F18" s="22">
        <f t="shared" si="0"/>
        <v>4.0916666666666671E-2</v>
      </c>
      <c r="G18" s="22">
        <f t="shared" ref="G18:G44" si="4">AVERAGE(F14:F18)</f>
        <v>4.5969999999999997E-2</v>
      </c>
      <c r="H18" s="22"/>
      <c r="J18" s="30">
        <f t="shared" si="1"/>
        <v>4.4141666666666676E-2</v>
      </c>
      <c r="L18" s="1">
        <v>5</v>
      </c>
      <c r="M18" s="1">
        <f t="shared" si="2"/>
        <v>3</v>
      </c>
      <c r="N18" s="27">
        <f t="shared" si="3"/>
        <v>4.0916666666666671E-2</v>
      </c>
    </row>
    <row r="19" spans="1:17" ht="15.75" customHeight="1" x14ac:dyDescent="0.25">
      <c r="A19" s="3">
        <f>MAX($A$13:A18)+1</f>
        <v>6</v>
      </c>
      <c r="B19" s="29">
        <v>1991</v>
      </c>
      <c r="C19" s="31"/>
      <c r="D19" s="24">
        <v>0.1255</v>
      </c>
      <c r="E19" s="28">
        <f>'Annual Yields (WP)'!B17</f>
        <v>8.1358333333333324E-2</v>
      </c>
      <c r="F19" s="22">
        <f t="shared" si="0"/>
        <v>4.4141666666666676E-2</v>
      </c>
      <c r="G19" s="22">
        <f t="shared" si="4"/>
        <v>4.253500000000001E-2</v>
      </c>
      <c r="H19" s="22"/>
      <c r="J19" s="30">
        <f t="shared" si="1"/>
        <v>4.4233333333333333E-2</v>
      </c>
      <c r="L19" s="1">
        <v>6</v>
      </c>
      <c r="M19" s="1">
        <f t="shared" si="2"/>
        <v>5</v>
      </c>
      <c r="N19" s="27">
        <f t="shared" si="3"/>
        <v>4.4141666666666676E-2</v>
      </c>
    </row>
    <row r="20" spans="1:17" ht="15.75" customHeight="1" x14ac:dyDescent="0.25">
      <c r="A20" s="3">
        <f>MAX($A$13:A19)+1</f>
        <v>7</v>
      </c>
      <c r="B20" s="29">
        <v>1992</v>
      </c>
      <c r="C20" s="31"/>
      <c r="D20" s="24">
        <v>0.12089999999999999</v>
      </c>
      <c r="E20" s="28">
        <f>'Annual Yields (WP)'!B18</f>
        <v>7.6666666666666661E-2</v>
      </c>
      <c r="F20" s="22">
        <f t="shared" si="0"/>
        <v>4.4233333333333333E-2</v>
      </c>
      <c r="G20" s="22">
        <f t="shared" si="4"/>
        <v>4.2561666666666678E-2</v>
      </c>
      <c r="H20" s="22"/>
      <c r="J20" s="30">
        <f t="shared" si="1"/>
        <v>4.5208333333333364E-2</v>
      </c>
      <c r="L20" s="1">
        <v>7</v>
      </c>
      <c r="M20" s="1">
        <f t="shared" si="2"/>
        <v>6</v>
      </c>
      <c r="N20" s="27">
        <f t="shared" si="3"/>
        <v>4.4233333333333333E-2</v>
      </c>
    </row>
    <row r="21" spans="1:17" ht="15.75" customHeight="1" x14ac:dyDescent="0.25">
      <c r="A21" s="3">
        <f>MAX($A$13:A20)+1</f>
        <v>8</v>
      </c>
      <c r="B21" s="29">
        <v>1993</v>
      </c>
      <c r="C21" s="31"/>
      <c r="D21" s="24">
        <v>0.11409999999999999</v>
      </c>
      <c r="E21" s="28">
        <f>'Annual Yields (WP)'!B19</f>
        <v>6.5983333333333324E-2</v>
      </c>
      <c r="F21" s="22">
        <f t="shared" si="0"/>
        <v>4.8116666666666669E-2</v>
      </c>
      <c r="G21" s="22">
        <f t="shared" si="4"/>
        <v>4.4523333333333345E-2</v>
      </c>
      <c r="H21" s="22"/>
      <c r="J21" s="30">
        <f t="shared" si="1"/>
        <v>4.6658333333333329E-2</v>
      </c>
      <c r="L21" s="1">
        <v>8</v>
      </c>
      <c r="M21" s="1">
        <f t="shared" si="2"/>
        <v>11</v>
      </c>
      <c r="N21" s="27">
        <f t="shared" si="3"/>
        <v>4.8116666666666669E-2</v>
      </c>
    </row>
    <row r="22" spans="1:17" ht="15.75" customHeight="1" x14ac:dyDescent="0.25">
      <c r="A22" s="3">
        <f>MAX($A$13:A21)+1</f>
        <v>9</v>
      </c>
      <c r="B22" s="29">
        <v>1994</v>
      </c>
      <c r="C22" s="31"/>
      <c r="D22" s="24">
        <v>0.1134</v>
      </c>
      <c r="E22" s="28">
        <f>'Annual Yields (WP)'!B20</f>
        <v>7.3700000000000002E-2</v>
      </c>
      <c r="F22" s="22">
        <f t="shared" si="0"/>
        <v>3.9699999999999999E-2</v>
      </c>
      <c r="G22" s="22">
        <f t="shared" si="4"/>
        <v>4.3421666666666671E-2</v>
      </c>
      <c r="H22" s="22"/>
      <c r="J22" s="30">
        <f t="shared" si="1"/>
        <v>4.6891666666666651E-2</v>
      </c>
      <c r="L22" s="1">
        <v>9</v>
      </c>
      <c r="M22" s="1">
        <f t="shared" si="2"/>
        <v>2</v>
      </c>
      <c r="N22" s="27">
        <f t="shared" si="3"/>
        <v>3.9699999999999999E-2</v>
      </c>
    </row>
    <row r="23" spans="1:17" ht="15.75" customHeight="1" x14ac:dyDescent="0.25">
      <c r="A23" s="3">
        <f>MAX($A$13:A22)+1</f>
        <v>10</v>
      </c>
      <c r="B23" s="29">
        <v>1995</v>
      </c>
      <c r="C23" s="31"/>
      <c r="D23" s="24">
        <v>0.11550000000000001</v>
      </c>
      <c r="E23" s="28">
        <f>'Annual Yields (WP)'!B21</f>
        <v>6.8841666666666676E-2</v>
      </c>
      <c r="F23" s="22">
        <f t="shared" si="0"/>
        <v>4.6658333333333329E-2</v>
      </c>
      <c r="G23" s="22">
        <f t="shared" si="4"/>
        <v>4.4570000000000005E-2</v>
      </c>
      <c r="H23" s="22">
        <f t="shared" ref="H23:H44" si="5">AVERAGE(F14:F23)</f>
        <v>4.5269999999999998E-2</v>
      </c>
      <c r="J23" s="30">
        <f t="shared" si="1"/>
        <v>4.794166666666666E-2</v>
      </c>
      <c r="L23" s="1">
        <v>10</v>
      </c>
      <c r="M23" s="1">
        <f t="shared" si="2"/>
        <v>8</v>
      </c>
      <c r="N23" s="27">
        <f t="shared" si="3"/>
        <v>4.6658333333333329E-2</v>
      </c>
    </row>
    <row r="24" spans="1:17" ht="15.75" customHeight="1" x14ac:dyDescent="0.25">
      <c r="A24" s="3">
        <f>MAX($A$13:A23)+1</f>
        <v>11</v>
      </c>
      <c r="B24" s="29">
        <v>1996</v>
      </c>
      <c r="C24" s="31"/>
      <c r="D24" s="24">
        <v>0.1139</v>
      </c>
      <c r="E24" s="28">
        <f>'Annual Yields (WP)'!B22</f>
        <v>6.700833333333335E-2</v>
      </c>
      <c r="F24" s="22">
        <f t="shared" si="0"/>
        <v>4.6891666666666651E-2</v>
      </c>
      <c r="G24" s="22">
        <f t="shared" si="4"/>
        <v>4.5119999999999993E-2</v>
      </c>
      <c r="H24" s="22">
        <f t="shared" si="5"/>
        <v>4.3827500000000005E-2</v>
      </c>
      <c r="J24" s="30">
        <f t="shared" si="1"/>
        <v>4.8116666666666669E-2</v>
      </c>
      <c r="L24" s="1">
        <v>11</v>
      </c>
      <c r="M24" s="1">
        <f t="shared" si="2"/>
        <v>9</v>
      </c>
      <c r="N24" s="27">
        <f t="shared" si="3"/>
        <v>4.6891666666666651E-2</v>
      </c>
    </row>
    <row r="25" spans="1:17" ht="15.75" customHeight="1" x14ac:dyDescent="0.25">
      <c r="A25" s="3">
        <f>MAX($A$13:A24)+1</f>
        <v>12</v>
      </c>
      <c r="B25" s="29">
        <v>1997</v>
      </c>
      <c r="C25" s="31"/>
      <c r="D25" s="24">
        <v>0.114</v>
      </c>
      <c r="E25" s="28">
        <f>'Annual Yields (WP)'!B23</f>
        <v>6.6058333333333344E-2</v>
      </c>
      <c r="F25" s="22">
        <f t="shared" si="0"/>
        <v>4.794166666666666E-2</v>
      </c>
      <c r="G25" s="22">
        <f t="shared" si="4"/>
        <v>4.5861666666666669E-2</v>
      </c>
      <c r="H25" s="22">
        <f t="shared" si="5"/>
        <v>4.421166666666667E-2</v>
      </c>
      <c r="J25" s="30">
        <f t="shared" si="1"/>
        <v>4.9041666666666671E-2</v>
      </c>
      <c r="L25" s="1">
        <v>12</v>
      </c>
      <c r="M25" s="1">
        <f t="shared" si="2"/>
        <v>10</v>
      </c>
      <c r="N25" s="27">
        <f t="shared" si="3"/>
        <v>4.794166666666666E-2</v>
      </c>
    </row>
    <row r="26" spans="1:17" ht="15.75" customHeight="1" x14ac:dyDescent="0.25">
      <c r="A26" s="3">
        <f>MAX($A$13:A25)+1</f>
        <v>13</v>
      </c>
      <c r="B26" s="29">
        <v>1998</v>
      </c>
      <c r="C26" s="31"/>
      <c r="D26" s="24">
        <v>0.1166</v>
      </c>
      <c r="E26" s="28">
        <f>'Annual Yields (WP)'!B24</f>
        <v>5.5783333333333331E-2</v>
      </c>
      <c r="F26" s="22">
        <f t="shared" si="0"/>
        <v>6.0816666666666665E-2</v>
      </c>
      <c r="G26" s="22">
        <f t="shared" si="4"/>
        <v>4.8401666666666662E-2</v>
      </c>
      <c r="H26" s="22">
        <f t="shared" si="5"/>
        <v>4.6462500000000004E-2</v>
      </c>
      <c r="J26" s="30">
        <f t="shared" si="1"/>
        <v>5.326666666666667E-2</v>
      </c>
      <c r="L26" s="1">
        <v>13</v>
      </c>
      <c r="M26" s="1">
        <f t="shared" si="2"/>
        <v>24</v>
      </c>
      <c r="N26" s="27">
        <f t="shared" si="3"/>
        <v>6.0816666666666665E-2</v>
      </c>
    </row>
    <row r="27" spans="1:17" ht="15.75" customHeight="1" x14ac:dyDescent="0.25">
      <c r="A27" s="3">
        <f>MAX($A$13:A26)+1</f>
        <v>14</v>
      </c>
      <c r="B27" s="29">
        <v>1999</v>
      </c>
      <c r="C27" s="31"/>
      <c r="D27" s="24">
        <v>0.1077</v>
      </c>
      <c r="E27" s="28">
        <f>'Annual Yields (WP)'!B25</f>
        <v>5.8658333333333333E-2</v>
      </c>
      <c r="F27" s="22">
        <f t="shared" si="0"/>
        <v>4.9041666666666671E-2</v>
      </c>
      <c r="G27" s="22">
        <f t="shared" si="4"/>
        <v>5.0269999999999995E-2</v>
      </c>
      <c r="H27" s="22">
        <f t="shared" si="5"/>
        <v>4.6845833333333337E-2</v>
      </c>
      <c r="J27" s="30">
        <f t="shared" si="1"/>
        <v>5.4666666666666676E-2</v>
      </c>
      <c r="L27" s="1">
        <v>14</v>
      </c>
      <c r="M27" s="1">
        <f t="shared" si="2"/>
        <v>12</v>
      </c>
      <c r="N27" s="27">
        <f t="shared" si="3"/>
        <v>4.9041666666666671E-2</v>
      </c>
    </row>
    <row r="28" spans="1:17" ht="15.75" customHeight="1" x14ac:dyDescent="0.25">
      <c r="A28" s="3">
        <f>MAX($A$13:A27)+1</f>
        <v>15</v>
      </c>
      <c r="B28" s="29">
        <v>2000</v>
      </c>
      <c r="C28" s="31"/>
      <c r="D28" s="24">
        <v>0.1143</v>
      </c>
      <c r="E28" s="28">
        <f>'Annual Yields (WP)'!B26</f>
        <v>5.9425000000000006E-2</v>
      </c>
      <c r="F28" s="22">
        <f t="shared" si="0"/>
        <v>5.4874999999999993E-2</v>
      </c>
      <c r="G28" s="22">
        <f t="shared" si="4"/>
        <v>5.1913333333333332E-2</v>
      </c>
      <c r="H28" s="22">
        <f t="shared" si="5"/>
        <v>4.8241666666666669E-2</v>
      </c>
      <c r="J28" s="30">
        <f t="shared" si="1"/>
        <v>5.4758333333333326E-2</v>
      </c>
      <c r="L28" s="1">
        <v>15</v>
      </c>
      <c r="M28" s="1">
        <f t="shared" si="2"/>
        <v>16</v>
      </c>
      <c r="N28" s="27">
        <f t="shared" si="3"/>
        <v>5.4874999999999993E-2</v>
      </c>
    </row>
    <row r="29" spans="1:17" ht="15.75" customHeight="1" x14ac:dyDescent="0.25">
      <c r="A29" s="3">
        <f>MAX($A$13:A28)+1</f>
        <v>16</v>
      </c>
      <c r="B29" s="29">
        <v>2001</v>
      </c>
      <c r="C29" s="31"/>
      <c r="D29" s="24">
        <v>0.1109</v>
      </c>
      <c r="E29" s="28">
        <f>'Annual Yields (WP)'!B27</f>
        <v>5.4933333333333334E-2</v>
      </c>
      <c r="F29" s="22">
        <f t="shared" si="0"/>
        <v>5.5966666666666665E-2</v>
      </c>
      <c r="G29" s="22">
        <f t="shared" si="4"/>
        <v>5.3728333333333336E-2</v>
      </c>
      <c r="H29" s="22">
        <f t="shared" si="5"/>
        <v>4.9424166666666665E-2</v>
      </c>
      <c r="J29" s="30">
        <f t="shared" si="1"/>
        <v>5.4874999999999993E-2</v>
      </c>
      <c r="L29" s="1">
        <v>16</v>
      </c>
      <c r="M29" s="1">
        <f t="shared" si="2"/>
        <v>18</v>
      </c>
      <c r="N29" s="27">
        <f t="shared" si="3"/>
        <v>5.5966666666666665E-2</v>
      </c>
      <c r="Q29" s="30"/>
    </row>
    <row r="30" spans="1:17" ht="15.75" customHeight="1" x14ac:dyDescent="0.25">
      <c r="A30" s="3">
        <f>MAX($A$13:A29)+1</f>
        <v>17</v>
      </c>
      <c r="B30" s="29">
        <v>2002</v>
      </c>
      <c r="C30" s="31"/>
      <c r="D30" s="24">
        <v>0.1116</v>
      </c>
      <c r="E30" s="28">
        <f>'Annual Yields (WP)'!B28</f>
        <v>5.4300000000000008E-2</v>
      </c>
      <c r="F30" s="22">
        <f t="shared" si="0"/>
        <v>5.7299999999999997E-2</v>
      </c>
      <c r="G30" s="22">
        <f t="shared" si="4"/>
        <v>5.5600000000000004E-2</v>
      </c>
      <c r="H30" s="22">
        <f t="shared" si="5"/>
        <v>5.0730833333333336E-2</v>
      </c>
      <c r="J30" s="30">
        <f t="shared" si="1"/>
        <v>5.5683333333333342E-2</v>
      </c>
      <c r="L30" s="1">
        <v>17</v>
      </c>
      <c r="M30" s="1">
        <f t="shared" si="2"/>
        <v>20</v>
      </c>
      <c r="N30" s="27">
        <f t="shared" si="3"/>
        <v>5.7299999999999997E-2</v>
      </c>
      <c r="Q30" s="30"/>
    </row>
    <row r="31" spans="1:17" ht="15.75" customHeight="1" x14ac:dyDescent="0.25">
      <c r="A31" s="3">
        <f>MAX($A$13:A30)+1</f>
        <v>18</v>
      </c>
      <c r="B31" s="29">
        <v>2003</v>
      </c>
      <c r="C31" s="31"/>
      <c r="D31" s="24">
        <v>0.10970000000000001</v>
      </c>
      <c r="E31" s="28">
        <f>'Annual Yields (WP)'!B29</f>
        <v>4.9575000000000001E-2</v>
      </c>
      <c r="F31" s="22">
        <f t="shared" si="0"/>
        <v>6.0125000000000005E-2</v>
      </c>
      <c r="G31" s="22">
        <f t="shared" si="4"/>
        <v>5.5461666666666666E-2</v>
      </c>
      <c r="H31" s="22">
        <f t="shared" si="5"/>
        <v>5.1931666666666668E-2</v>
      </c>
      <c r="J31" s="30">
        <f t="shared" si="1"/>
        <v>5.5966666666666665E-2</v>
      </c>
      <c r="L31" s="1">
        <v>18</v>
      </c>
      <c r="M31" s="1">
        <f t="shared" si="2"/>
        <v>22</v>
      </c>
      <c r="N31" s="27">
        <f t="shared" si="3"/>
        <v>6.0125000000000005E-2</v>
      </c>
      <c r="Q31" s="30"/>
    </row>
    <row r="32" spans="1:17" ht="15.75" customHeight="1" x14ac:dyDescent="0.25">
      <c r="A32" s="3">
        <f>MAX($A$13:A31)+1</f>
        <v>19</v>
      </c>
      <c r="B32" s="29">
        <v>2004</v>
      </c>
      <c r="C32" s="31"/>
      <c r="D32" s="24">
        <v>0.1075</v>
      </c>
      <c r="E32" s="28">
        <f>'Annual Yields (WP)'!B30</f>
        <v>5.046666666666666E-2</v>
      </c>
      <c r="F32" s="22">
        <f t="shared" si="0"/>
        <v>5.7033333333333339E-2</v>
      </c>
      <c r="G32" s="22">
        <f t="shared" si="4"/>
        <v>5.706E-2</v>
      </c>
      <c r="H32" s="22">
        <f t="shared" si="5"/>
        <v>5.3664999999999997E-2</v>
      </c>
      <c r="J32" s="30">
        <f t="shared" si="1"/>
        <v>5.7033333333333339E-2</v>
      </c>
      <c r="L32" s="1">
        <v>19</v>
      </c>
      <c r="M32" s="1">
        <f t="shared" si="2"/>
        <v>19</v>
      </c>
      <c r="N32" s="27">
        <f t="shared" si="3"/>
        <v>5.7033333333333339E-2</v>
      </c>
      <c r="Q32" s="30"/>
    </row>
    <row r="33" spans="1:20" ht="15.75" customHeight="1" x14ac:dyDescent="0.25">
      <c r="A33" s="3">
        <f>MAX($A$13:A32)+1</f>
        <v>20</v>
      </c>
      <c r="B33" s="29">
        <v>2005</v>
      </c>
      <c r="C33" s="31"/>
      <c r="D33" s="24">
        <v>0.10539999999999999</v>
      </c>
      <c r="E33" s="28">
        <f>'Annual Yields (WP)'!B31</f>
        <v>4.6458333333333331E-2</v>
      </c>
      <c r="F33" s="22">
        <f t="shared" si="0"/>
        <v>5.8941666666666663E-2</v>
      </c>
      <c r="G33" s="22">
        <f t="shared" si="4"/>
        <v>5.7873333333333332E-2</v>
      </c>
      <c r="H33" s="22">
        <f t="shared" si="5"/>
        <v>5.4893333333333329E-2</v>
      </c>
      <c r="J33" s="30">
        <f t="shared" si="1"/>
        <v>5.7299999999999997E-2</v>
      </c>
      <c r="L33" s="1">
        <v>20</v>
      </c>
      <c r="M33" s="1">
        <f t="shared" si="2"/>
        <v>21</v>
      </c>
      <c r="N33" s="27">
        <f t="shared" si="3"/>
        <v>5.8941666666666663E-2</v>
      </c>
      <c r="Q33" s="27"/>
      <c r="T33" s="32"/>
    </row>
    <row r="34" spans="1:20" ht="15.75" customHeight="1" x14ac:dyDescent="0.25">
      <c r="A34" s="3">
        <f>MAX($A$13:A33)+1</f>
        <v>21</v>
      </c>
      <c r="B34" s="29">
        <v>2006</v>
      </c>
      <c r="C34" s="31"/>
      <c r="D34" s="24">
        <v>0.10340000000000001</v>
      </c>
      <c r="E34" s="28">
        <f>'Annual Yields (WP)'!B32</f>
        <v>4.873333333333333E-2</v>
      </c>
      <c r="F34" s="22">
        <f t="shared" si="0"/>
        <v>5.4666666666666676E-2</v>
      </c>
      <c r="G34" s="22">
        <f t="shared" si="4"/>
        <v>5.7613333333333336E-2</v>
      </c>
      <c r="H34" s="22">
        <f t="shared" si="5"/>
        <v>5.5670833333333322E-2</v>
      </c>
      <c r="J34" s="30">
        <f t="shared" si="1"/>
        <v>5.8941666666666663E-2</v>
      </c>
      <c r="L34" s="1">
        <v>21</v>
      </c>
      <c r="M34" s="1">
        <f t="shared" si="2"/>
        <v>14</v>
      </c>
      <c r="N34" s="27">
        <f t="shared" si="3"/>
        <v>5.4666666666666676E-2</v>
      </c>
    </row>
    <row r="35" spans="1:20" ht="15.75" customHeight="1" x14ac:dyDescent="0.25">
      <c r="A35" s="3">
        <f>MAX($A$13:A34)+1</f>
        <v>22</v>
      </c>
      <c r="B35" s="29">
        <v>2007</v>
      </c>
      <c r="C35" s="31"/>
      <c r="D35" s="24">
        <v>0.1031</v>
      </c>
      <c r="E35" s="28">
        <f>'Annual Yields (WP)'!B33</f>
        <v>4.8341666666666672E-2</v>
      </c>
      <c r="F35" s="22">
        <f t="shared" si="0"/>
        <v>5.4758333333333326E-2</v>
      </c>
      <c r="G35" s="22">
        <f t="shared" si="4"/>
        <v>5.7105000000000003E-2</v>
      </c>
      <c r="H35" s="22">
        <f t="shared" si="5"/>
        <v>5.6352500000000007E-2</v>
      </c>
      <c r="J35" s="30">
        <f t="shared" si="1"/>
        <v>6.0125000000000005E-2</v>
      </c>
      <c r="L35" s="1">
        <v>22</v>
      </c>
      <c r="M35" s="1">
        <f t="shared" si="2"/>
        <v>15</v>
      </c>
      <c r="N35" s="27">
        <f t="shared" si="3"/>
        <v>5.4758333333333326E-2</v>
      </c>
    </row>
    <row r="36" spans="1:20" ht="15.75" customHeight="1" x14ac:dyDescent="0.25">
      <c r="A36" s="3">
        <f>MAX($A$13:A35)+1</f>
        <v>23</v>
      </c>
      <c r="B36" s="29">
        <v>2008</v>
      </c>
      <c r="C36" s="31"/>
      <c r="D36" s="24">
        <v>0.1037</v>
      </c>
      <c r="E36" s="28">
        <f>'Annual Yields (WP)'!B34</f>
        <v>4.2791666666666665E-2</v>
      </c>
      <c r="F36" s="22">
        <f t="shared" si="0"/>
        <v>6.0908333333333335E-2</v>
      </c>
      <c r="G36" s="22">
        <f t="shared" si="4"/>
        <v>5.7261666666666669E-2</v>
      </c>
      <c r="H36" s="22">
        <f t="shared" si="5"/>
        <v>5.6361666666666664E-2</v>
      </c>
      <c r="J36" s="30">
        <f t="shared" si="1"/>
        <v>6.039166666666667E-2</v>
      </c>
      <c r="L36" s="1">
        <v>23</v>
      </c>
      <c r="M36" s="1">
        <f t="shared" si="2"/>
        <v>25</v>
      </c>
      <c r="N36" s="27">
        <f t="shared" si="3"/>
        <v>6.0908333333333335E-2</v>
      </c>
    </row>
    <row r="37" spans="1:20" ht="15.75" customHeight="1" x14ac:dyDescent="0.25">
      <c r="A37" s="3">
        <f>MAX($A$13:A36)+1</f>
        <v>24</v>
      </c>
      <c r="B37" s="29">
        <v>2009</v>
      </c>
      <c r="C37" s="31"/>
      <c r="D37" s="24">
        <v>0.1052</v>
      </c>
      <c r="E37" s="28">
        <f>'Annual Yields (WP)'!B35</f>
        <v>4.0691666666666668E-2</v>
      </c>
      <c r="F37" s="22">
        <f t="shared" si="0"/>
        <v>6.4508333333333334E-2</v>
      </c>
      <c r="G37" s="22">
        <f t="shared" si="4"/>
        <v>5.8756666666666665E-2</v>
      </c>
      <c r="H37" s="22">
        <f t="shared" si="5"/>
        <v>5.7908333333333339E-2</v>
      </c>
      <c r="J37" s="30">
        <f t="shared" si="1"/>
        <v>6.0816666666666665E-2</v>
      </c>
      <c r="L37" s="1">
        <v>24</v>
      </c>
      <c r="M37" s="1">
        <f t="shared" si="2"/>
        <v>32</v>
      </c>
      <c r="N37" s="27">
        <f t="shared" si="3"/>
        <v>6.4508333333333334E-2</v>
      </c>
    </row>
    <row r="38" spans="1:20" ht="15.75" customHeight="1" x14ac:dyDescent="0.25">
      <c r="A38" s="3">
        <f>MAX($A$13:A37)+1</f>
        <v>25</v>
      </c>
      <c r="B38" s="29">
        <v>2010</v>
      </c>
      <c r="C38" s="31"/>
      <c r="D38" s="24">
        <v>0.10290000000000001</v>
      </c>
      <c r="E38" s="28">
        <f>'Annual Yields (WP)'!B36</f>
        <v>4.2508333333333335E-2</v>
      </c>
      <c r="F38" s="22">
        <f t="shared" si="0"/>
        <v>6.039166666666667E-2</v>
      </c>
      <c r="G38" s="22">
        <f t="shared" si="4"/>
        <v>5.9046666666666671E-2</v>
      </c>
      <c r="H38" s="22">
        <f t="shared" si="5"/>
        <v>5.8459999999999998E-2</v>
      </c>
      <c r="J38" s="30">
        <f t="shared" si="1"/>
        <v>6.0908333333333335E-2</v>
      </c>
      <c r="L38" s="1">
        <v>25</v>
      </c>
      <c r="M38" s="1">
        <f t="shared" si="2"/>
        <v>23</v>
      </c>
      <c r="N38" s="27">
        <f t="shared" si="3"/>
        <v>6.039166666666667E-2</v>
      </c>
    </row>
    <row r="39" spans="1:20" ht="15.75" customHeight="1" x14ac:dyDescent="0.25">
      <c r="A39" s="3">
        <f>MAX($A$13:A38)+1</f>
        <v>26</v>
      </c>
      <c r="B39" s="29">
        <v>2011</v>
      </c>
      <c r="C39" s="31"/>
      <c r="D39" s="24">
        <v>0.1019</v>
      </c>
      <c r="E39" s="28">
        <f>'Annual Yields (WP)'!B37</f>
        <v>3.9108333333333335E-2</v>
      </c>
      <c r="F39" s="22">
        <f t="shared" si="0"/>
        <v>6.2791666666666662E-2</v>
      </c>
      <c r="G39" s="22">
        <f t="shared" si="4"/>
        <v>6.0671666666666665E-2</v>
      </c>
      <c r="H39" s="22">
        <f t="shared" si="5"/>
        <v>5.9142500000000008E-2</v>
      </c>
      <c r="J39" s="30">
        <f t="shared" si="1"/>
        <v>6.1316666666666672E-2</v>
      </c>
      <c r="L39" s="1">
        <v>26</v>
      </c>
      <c r="M39" s="1">
        <f t="shared" si="2"/>
        <v>27</v>
      </c>
      <c r="N39" s="27">
        <f t="shared" si="3"/>
        <v>6.2791666666666662E-2</v>
      </c>
    </row>
    <row r="40" spans="1:20" ht="15.75" customHeight="1" x14ac:dyDescent="0.25">
      <c r="A40" s="3">
        <f>MAX($A$13:A39)+1</f>
        <v>27</v>
      </c>
      <c r="B40" s="29">
        <v>2012</v>
      </c>
      <c r="C40" s="5"/>
      <c r="D40" s="24">
        <v>0.10009999999999999</v>
      </c>
      <c r="E40" s="28">
        <f>'Annual Yields (WP)'!B38</f>
        <v>2.9208333333333333E-2</v>
      </c>
      <c r="F40" s="22">
        <f t="shared" si="0"/>
        <v>7.0891666666666658E-2</v>
      </c>
      <c r="G40" s="22">
        <f t="shared" si="4"/>
        <v>6.3898333333333335E-2</v>
      </c>
      <c r="H40" s="22">
        <f t="shared" si="5"/>
        <v>6.0501666666666676E-2</v>
      </c>
      <c r="J40" s="30">
        <f t="shared" si="1"/>
        <v>6.2791666666666662E-2</v>
      </c>
      <c r="L40" s="1">
        <v>27</v>
      </c>
      <c r="M40" s="1">
        <f t="shared" si="2"/>
        <v>37</v>
      </c>
      <c r="N40" s="27">
        <f t="shared" si="3"/>
        <v>7.0891666666666658E-2</v>
      </c>
    </row>
    <row r="41" spans="1:20" ht="15.75" customHeight="1" x14ac:dyDescent="0.25">
      <c r="A41" s="3">
        <f>MAX($A$13:A40)+1</f>
        <v>28</v>
      </c>
      <c r="B41" s="29">
        <v>2013</v>
      </c>
      <c r="C41" s="5"/>
      <c r="D41" s="24">
        <v>9.8100000000000007E-2</v>
      </c>
      <c r="E41" s="28">
        <f>'Annual Yields (WP)'!B39</f>
        <v>3.4483333333333331E-2</v>
      </c>
      <c r="F41" s="22">
        <f t="shared" si="0"/>
        <v>6.3616666666666682E-2</v>
      </c>
      <c r="G41" s="22">
        <f t="shared" si="4"/>
        <v>6.4440000000000011E-2</v>
      </c>
      <c r="H41" s="22">
        <f t="shared" si="5"/>
        <v>6.0850833333333333E-2</v>
      </c>
      <c r="J41" s="30">
        <f t="shared" si="1"/>
        <v>6.3616666666666682E-2</v>
      </c>
      <c r="L41" s="1">
        <v>28</v>
      </c>
      <c r="M41" s="1">
        <f t="shared" si="2"/>
        <v>28</v>
      </c>
      <c r="N41" s="27">
        <f t="shared" si="3"/>
        <v>6.3616666666666682E-2</v>
      </c>
    </row>
    <row r="42" spans="1:20" ht="15.75" customHeight="1" x14ac:dyDescent="0.25">
      <c r="A42" s="3">
        <f>MAX($A$13:A41)+1</f>
        <v>29</v>
      </c>
      <c r="B42" s="29">
        <v>2014</v>
      </c>
      <c r="C42" s="5"/>
      <c r="D42" s="24">
        <v>9.7500000000000003E-2</v>
      </c>
      <c r="E42" s="28">
        <f>'Annual Yields (WP)'!B40</f>
        <v>3.3399999999999999E-2</v>
      </c>
      <c r="F42" s="22">
        <f t="shared" si="0"/>
        <v>6.4100000000000004E-2</v>
      </c>
      <c r="G42" s="22">
        <f t="shared" si="4"/>
        <v>6.4358333333333323E-2</v>
      </c>
      <c r="H42" s="22">
        <f t="shared" si="5"/>
        <v>6.1557500000000008E-2</v>
      </c>
      <c r="J42" s="30">
        <f t="shared" si="1"/>
        <v>6.405000000000001E-2</v>
      </c>
      <c r="L42" s="1">
        <v>29</v>
      </c>
      <c r="M42" s="1">
        <f t="shared" si="2"/>
        <v>30</v>
      </c>
      <c r="N42" s="27">
        <f t="shared" si="3"/>
        <v>6.4100000000000004E-2</v>
      </c>
    </row>
    <row r="43" spans="1:20" ht="15.75" customHeight="1" x14ac:dyDescent="0.25">
      <c r="A43" s="3">
        <f>MAX($A$13:A42)+1</f>
        <v>30</v>
      </c>
      <c r="B43" s="29">
        <v>2015</v>
      </c>
      <c r="C43" s="5"/>
      <c r="D43" s="24">
        <v>9.6000000000000002E-2</v>
      </c>
      <c r="E43" s="28">
        <f>'Annual Yields (WP)'!B41</f>
        <v>2.8408333333333331E-2</v>
      </c>
      <c r="F43" s="22">
        <f t="shared" si="0"/>
        <v>6.7591666666666675E-2</v>
      </c>
      <c r="G43" s="22">
        <f t="shared" si="4"/>
        <v>6.5798333333333334E-2</v>
      </c>
      <c r="H43" s="22">
        <f t="shared" si="5"/>
        <v>6.2422500000000013E-2</v>
      </c>
      <c r="J43" s="30">
        <f t="shared" si="1"/>
        <v>6.4100000000000004E-2</v>
      </c>
      <c r="L43" s="1">
        <v>30</v>
      </c>
      <c r="M43" s="1">
        <f t="shared" si="2"/>
        <v>33</v>
      </c>
      <c r="N43" s="27">
        <f t="shared" si="3"/>
        <v>6.7591666666666675E-2</v>
      </c>
    </row>
    <row r="44" spans="1:20" ht="15.75" customHeight="1" x14ac:dyDescent="0.25">
      <c r="A44" s="3">
        <f>MAX($A$13:A43)+1</f>
        <v>31</v>
      </c>
      <c r="B44" s="29">
        <v>2016</v>
      </c>
      <c r="C44" s="5"/>
      <c r="D44" s="24">
        <v>9.6000000000000002E-2</v>
      </c>
      <c r="E44" s="28">
        <f>'Annual Yields (WP)'!B42</f>
        <v>2.5975000000000002E-2</v>
      </c>
      <c r="F44" s="22">
        <f t="shared" si="0"/>
        <v>7.0025000000000004E-2</v>
      </c>
      <c r="G44" s="22">
        <f t="shared" si="4"/>
        <v>6.7244999999999999E-2</v>
      </c>
      <c r="H44" s="22">
        <f t="shared" si="5"/>
        <v>6.3958333333333339E-2</v>
      </c>
      <c r="J44" s="30">
        <f t="shared" si="1"/>
        <v>6.4375000000000002E-2</v>
      </c>
      <c r="L44" s="1">
        <v>31</v>
      </c>
      <c r="M44" s="1">
        <f t="shared" si="2"/>
        <v>35</v>
      </c>
      <c r="N44" s="27">
        <f t="shared" si="3"/>
        <v>7.0025000000000004E-2</v>
      </c>
    </row>
    <row r="45" spans="1:20" ht="15.75" customHeight="1" x14ac:dyDescent="0.25">
      <c r="A45" s="3">
        <f>MAX($A$13:A44)+1</f>
        <v>32</v>
      </c>
      <c r="B45" s="29">
        <v>2017</v>
      </c>
      <c r="C45" s="5"/>
      <c r="D45" s="24">
        <v>9.6799999999999997E-2</v>
      </c>
      <c r="E45" s="28">
        <f>'Annual Yields (WP)'!B43</f>
        <v>2.895E-2</v>
      </c>
      <c r="F45" s="22">
        <f t="shared" si="0"/>
        <v>6.7849999999999994E-2</v>
      </c>
      <c r="G45" s="22">
        <f t="shared" ref="G45:G50" si="6">AVERAGE(F41:F45)</f>
        <v>6.6636666666666677E-2</v>
      </c>
      <c r="H45" s="22">
        <f t="shared" ref="H45:H50" si="7">AVERAGE(F36:F45)</f>
        <v>6.5267500000000006E-2</v>
      </c>
      <c r="J45" s="30">
        <f t="shared" si="1"/>
        <v>6.4508333333333334E-2</v>
      </c>
      <c r="L45" s="1">
        <v>32</v>
      </c>
      <c r="M45" s="1">
        <f t="shared" si="2"/>
        <v>34</v>
      </c>
      <c r="N45" s="27">
        <f t="shared" si="3"/>
        <v>6.7849999999999994E-2</v>
      </c>
    </row>
    <row r="46" spans="1:20" ht="15.75" customHeight="1" x14ac:dyDescent="0.25">
      <c r="A46" s="3">
        <f>MAX($A$13:A45)+1</f>
        <v>33</v>
      </c>
      <c r="B46" s="29">
        <v>2018</v>
      </c>
      <c r="C46" s="5"/>
      <c r="D46" s="24">
        <v>9.5500000000000002E-2</v>
      </c>
      <c r="E46" s="28">
        <f>'Annual Yields (WP)'!B44</f>
        <v>3.1124999999999996E-2</v>
      </c>
      <c r="F46" s="22">
        <f t="shared" ref="F46" si="8">D46-E46</f>
        <v>6.4375000000000002E-2</v>
      </c>
      <c r="G46" s="22">
        <f t="shared" si="6"/>
        <v>6.6788333333333338E-2</v>
      </c>
      <c r="H46" s="22">
        <f t="shared" si="7"/>
        <v>6.5614166666666668E-2</v>
      </c>
      <c r="J46" s="30">
        <f t="shared" si="1"/>
        <v>6.7591666666666675E-2</v>
      </c>
      <c r="L46" s="1">
        <v>33</v>
      </c>
      <c r="M46" s="1">
        <f t="shared" si="2"/>
        <v>31</v>
      </c>
      <c r="N46" s="27">
        <f t="shared" si="3"/>
        <v>6.4375000000000002E-2</v>
      </c>
    </row>
    <row r="47" spans="1:20" ht="15.75" customHeight="1" x14ac:dyDescent="0.25">
      <c r="A47" s="3">
        <f>MAX($A$13:A46)+1</f>
        <v>34</v>
      </c>
      <c r="B47" s="29">
        <v>2019</v>
      </c>
      <c r="C47" s="5"/>
      <c r="D47" s="24">
        <v>9.64E-2</v>
      </c>
      <c r="E47" s="28">
        <f>'Annual Yields (WP)'!B45</f>
        <v>2.5825000000000001E-2</v>
      </c>
      <c r="F47" s="22">
        <f t="shared" ref="F47" si="9">D47-E47</f>
        <v>7.0574999999999999E-2</v>
      </c>
      <c r="G47" s="22">
        <f t="shared" si="6"/>
        <v>6.8083333333333329E-2</v>
      </c>
      <c r="H47" s="22">
        <f t="shared" si="7"/>
        <v>6.6220833333333326E-2</v>
      </c>
      <c r="J47" s="30">
        <f t="shared" si="1"/>
        <v>6.7849999999999994E-2</v>
      </c>
      <c r="L47" s="1">
        <v>34</v>
      </c>
      <c r="M47" s="1">
        <f t="shared" si="2"/>
        <v>36</v>
      </c>
      <c r="N47" s="27">
        <f t="shared" ref="N47:N52" si="10">F47</f>
        <v>7.0574999999999999E-2</v>
      </c>
    </row>
    <row r="48" spans="1:20" ht="15.75" customHeight="1" x14ac:dyDescent="0.25">
      <c r="A48" s="3">
        <f>MAX($A$13:A47)+1</f>
        <v>35</v>
      </c>
      <c r="B48" s="29">
        <v>2020</v>
      </c>
      <c r="C48" s="5"/>
      <c r="D48" s="24">
        <v>9.3899999999999997E-2</v>
      </c>
      <c r="E48" s="28">
        <f>'Annual Yields (WP)'!B46</f>
        <v>1.5616666666666662E-2</v>
      </c>
      <c r="F48" s="22">
        <f t="shared" ref="F48" si="11">D48-E48</f>
        <v>7.828333333333333E-2</v>
      </c>
      <c r="G48" s="22">
        <f t="shared" si="6"/>
        <v>7.0221666666666654E-2</v>
      </c>
      <c r="H48" s="22">
        <f t="shared" si="7"/>
        <v>6.8010000000000001E-2</v>
      </c>
      <c r="J48" s="30">
        <f t="shared" si="1"/>
        <v>7.0025000000000004E-2</v>
      </c>
      <c r="L48" s="1">
        <v>35</v>
      </c>
      <c r="M48" s="1">
        <f t="shared" si="2"/>
        <v>39</v>
      </c>
      <c r="N48" s="27">
        <f t="shared" si="10"/>
        <v>7.828333333333333E-2</v>
      </c>
    </row>
    <row r="49" spans="1:14" ht="15.75" customHeight="1" x14ac:dyDescent="0.25">
      <c r="A49" s="3">
        <f>MAX($A$13:A48)+1</f>
        <v>36</v>
      </c>
      <c r="B49" s="29">
        <v>2021</v>
      </c>
      <c r="C49" s="5"/>
      <c r="D49" s="24">
        <v>9.3899999999999997E-2</v>
      </c>
      <c r="E49" s="28">
        <f>'Annual Yields (WP)'!B47</f>
        <v>2.0525000000000002E-2</v>
      </c>
      <c r="F49" s="22">
        <f t="shared" ref="F49:F50" si="12">D49-E49</f>
        <v>7.3374999999999996E-2</v>
      </c>
      <c r="G49" s="22">
        <f t="shared" si="6"/>
        <v>7.0891666666666658E-2</v>
      </c>
      <c r="H49" s="22">
        <f t="shared" si="7"/>
        <v>6.9068333333333329E-2</v>
      </c>
      <c r="J49" s="30">
        <f t="shared" si="1"/>
        <v>7.0574999999999999E-2</v>
      </c>
      <c r="L49" s="1">
        <v>36</v>
      </c>
      <c r="M49" s="1">
        <f t="shared" si="2"/>
        <v>38</v>
      </c>
      <c r="N49" s="27">
        <f t="shared" si="10"/>
        <v>7.3374999999999996E-2</v>
      </c>
    </row>
    <row r="50" spans="1:14" ht="15.75" customHeight="1" x14ac:dyDescent="0.25">
      <c r="A50" s="3">
        <f>MAX($A$13:A49)+1</f>
        <v>37</v>
      </c>
      <c r="B50" s="29">
        <v>2022</v>
      </c>
      <c r="C50" s="5"/>
      <c r="D50" s="24">
        <f>'Figure 1'!R20</f>
        <v>9.5200000000000007E-2</v>
      </c>
      <c r="E50" s="28">
        <f>'Annual Yields (WP)'!B48</f>
        <v>3.1149999999999997E-2</v>
      </c>
      <c r="F50" s="22">
        <f t="shared" si="12"/>
        <v>6.405000000000001E-2</v>
      </c>
      <c r="G50" s="22">
        <f t="shared" si="6"/>
        <v>7.0131666666666675E-2</v>
      </c>
      <c r="H50" s="22">
        <f t="shared" si="7"/>
        <v>6.8384166666666676E-2</v>
      </c>
      <c r="J50" s="30">
        <f t="shared" si="1"/>
        <v>7.0891666666666658E-2</v>
      </c>
      <c r="L50" s="1">
        <v>37</v>
      </c>
      <c r="M50" s="1">
        <f t="shared" si="2"/>
        <v>29</v>
      </c>
      <c r="N50" s="27">
        <f t="shared" si="10"/>
        <v>6.405000000000001E-2</v>
      </c>
    </row>
    <row r="51" spans="1:14" ht="15.75" customHeight="1" x14ac:dyDescent="0.25">
      <c r="A51" s="3">
        <f>MAX($A$13:A50)+1</f>
        <v>38</v>
      </c>
      <c r="B51" s="29">
        <v>2023</v>
      </c>
      <c r="C51" s="5"/>
      <c r="D51" s="24">
        <f>'Figure 1'!R21</f>
        <v>9.6600000000000005E-2</v>
      </c>
      <c r="E51" s="28">
        <f>'Annual Yields (WP)'!B49</f>
        <v>4.0916666666666664E-2</v>
      </c>
      <c r="F51" s="22">
        <f t="shared" ref="F51" si="13">D51-E51</f>
        <v>5.5683333333333342E-2</v>
      </c>
      <c r="G51" s="22">
        <f t="shared" ref="G51" si="14">AVERAGE(F47:F51)</f>
        <v>6.8393333333333334E-2</v>
      </c>
      <c r="H51" s="22">
        <f t="shared" ref="H51" si="15">AVERAGE(F42:F51)</f>
        <v>6.7590833333333336E-2</v>
      </c>
      <c r="J51" s="30">
        <f t="shared" si="1"/>
        <v>7.3374999999999996E-2</v>
      </c>
      <c r="L51" s="1">
        <v>38</v>
      </c>
      <c r="M51" s="1">
        <f t="shared" si="2"/>
        <v>17</v>
      </c>
      <c r="N51" s="27">
        <f t="shared" si="10"/>
        <v>5.5683333333333342E-2</v>
      </c>
    </row>
    <row r="52" spans="1:14" ht="15.75" customHeight="1" x14ac:dyDescent="0.25">
      <c r="A52" s="3">
        <f>MAX($A$13:A51)+1</f>
        <v>39</v>
      </c>
      <c r="B52" s="29">
        <v>2024</v>
      </c>
      <c r="C52" s="5" t="s">
        <v>445</v>
      </c>
      <c r="D52" s="24">
        <f>'Figure 1'!R22</f>
        <v>9.6600000000000005E-2</v>
      </c>
      <c r="E52" s="28">
        <f>'Annual Yields (WP)'!B50</f>
        <v>4.3333333333333335E-2</v>
      </c>
      <c r="F52" s="22">
        <f t="shared" ref="F52" si="16">D52-E52</f>
        <v>5.326666666666667E-2</v>
      </c>
      <c r="G52" s="22">
        <f t="shared" ref="G52" si="17">AVERAGE(F48:F52)</f>
        <v>6.4931666666666679E-2</v>
      </c>
      <c r="H52" s="22">
        <f t="shared" ref="H52" si="18">AVERAGE(F43:F52)</f>
        <v>6.6507499999999997E-2</v>
      </c>
      <c r="J52" s="30">
        <f t="shared" si="1"/>
        <v>7.828333333333333E-2</v>
      </c>
      <c r="L52" s="1">
        <v>39</v>
      </c>
      <c r="M52" s="1">
        <f t="shared" si="2"/>
        <v>13</v>
      </c>
      <c r="N52" s="27">
        <f t="shared" si="10"/>
        <v>5.326666666666667E-2</v>
      </c>
    </row>
    <row r="53" spans="1:14" ht="15.6" x14ac:dyDescent="0.25">
      <c r="A53" s="3"/>
      <c r="B53" s="26" t="s">
        <v>5</v>
      </c>
      <c r="C53" s="25" t="s">
        <v>5</v>
      </c>
      <c r="D53" s="24"/>
      <c r="E53" s="23"/>
      <c r="F53" s="22"/>
      <c r="G53" s="22"/>
      <c r="H53" s="22"/>
    </row>
    <row r="54" spans="1:14" ht="15.6" x14ac:dyDescent="0.25">
      <c r="A54" s="19">
        <f>MAX($A$14:A53)+1</f>
        <v>40</v>
      </c>
      <c r="B54" s="21" t="s">
        <v>4</v>
      </c>
      <c r="C54" s="20"/>
      <c r="D54" s="16">
        <f>AVERAGE(D14:D53)</f>
        <v>0.1084</v>
      </c>
      <c r="E54" s="16">
        <f>AVERAGE(E14:E53)</f>
        <v>5.1391239316239311E-2</v>
      </c>
      <c r="F54" s="16">
        <f>AVERAGE(F14:F53)</f>
        <v>5.7008760683760686E-2</v>
      </c>
      <c r="G54" s="16">
        <f>AVERAGE(G$14:G$53)</f>
        <v>5.7347000000000002E-2</v>
      </c>
      <c r="H54" s="16">
        <f>AVERAGE(H$14:H$53)</f>
        <v>5.7511805555555552E-2</v>
      </c>
      <c r="J54" s="264">
        <f>_xlfn.PERCENTILE.INC(G14:G53,0.5)</f>
        <v>5.7613333333333336E-2</v>
      </c>
    </row>
    <row r="55" spans="1:14" ht="15.6" x14ac:dyDescent="0.25">
      <c r="A55" s="19">
        <f>MAX($A$14:A54)+1</f>
        <v>41</v>
      </c>
      <c r="B55" s="18" t="s">
        <v>3</v>
      </c>
      <c r="C55" s="17"/>
      <c r="D55" s="16"/>
      <c r="E55" s="16"/>
      <c r="F55" s="16"/>
      <c r="G55" s="16">
        <f>MIN(G$14:G$53)</f>
        <v>4.253500000000001E-2</v>
      </c>
      <c r="H55" s="16">
        <f>MIN(H$14:H$53)</f>
        <v>4.3827500000000005E-2</v>
      </c>
      <c r="J55" s="264"/>
    </row>
    <row r="56" spans="1:14" ht="15.6" x14ac:dyDescent="0.25">
      <c r="A56" s="19">
        <f>MAX($A$14:A55)+1</f>
        <v>42</v>
      </c>
      <c r="B56" s="18" t="s">
        <v>2</v>
      </c>
      <c r="C56" s="17"/>
      <c r="D56" s="16"/>
      <c r="E56" s="16"/>
      <c r="F56" s="16"/>
      <c r="G56" s="16">
        <f>MAX(G$14:G$53)</f>
        <v>7.0891666666666658E-2</v>
      </c>
      <c r="H56" s="16">
        <f>MAX(H$14:H$53)</f>
        <v>6.9068333333333329E-2</v>
      </c>
      <c r="J56" s="264"/>
    </row>
    <row r="57" spans="1:14" ht="15.6" x14ac:dyDescent="0.25">
      <c r="A57" s="3"/>
      <c r="B57" s="15"/>
      <c r="C57" s="14"/>
      <c r="D57" s="13"/>
      <c r="E57" s="13"/>
      <c r="F57" s="13"/>
      <c r="G57" s="13"/>
      <c r="H57" s="13"/>
      <c r="J57" s="1"/>
    </row>
    <row r="58" spans="1:14" ht="15.6" x14ac:dyDescent="0.25">
      <c r="A58" s="3"/>
      <c r="B58" s="15"/>
      <c r="C58" s="14"/>
      <c r="D58" s="13"/>
      <c r="E58" s="13"/>
      <c r="F58" s="13"/>
      <c r="G58" s="13"/>
      <c r="H58" s="13"/>
      <c r="J58" s="1"/>
    </row>
    <row r="59" spans="1:14" ht="15.6" x14ac:dyDescent="0.25">
      <c r="A59" s="12"/>
      <c r="C59" s="11"/>
      <c r="J59" s="1"/>
    </row>
    <row r="60" spans="1:14" ht="13.2" x14ac:dyDescent="0.25">
      <c r="A60" s="10" t="s">
        <v>1</v>
      </c>
      <c r="J60" s="1"/>
    </row>
    <row r="61" spans="1:14" ht="15.6" x14ac:dyDescent="0.25">
      <c r="A61" s="9" t="s">
        <v>162</v>
      </c>
      <c r="J61" s="1"/>
    </row>
    <row r="62" spans="1:14" ht="13.2" x14ac:dyDescent="0.25">
      <c r="A62" s="267" t="s">
        <v>443</v>
      </c>
      <c r="E62" s="7"/>
      <c r="J62" s="1"/>
    </row>
    <row r="63" spans="1:14" ht="13.2" x14ac:dyDescent="0.25">
      <c r="A63" s="267" t="str">
        <f>'Figure 1'!B36</f>
        <v>April 19, 2024 at page 3.</v>
      </c>
      <c r="E63" s="7"/>
      <c r="J63" s="1"/>
    </row>
    <row r="64" spans="1:14" ht="13.2" x14ac:dyDescent="0.25">
      <c r="A64" s="267" t="s">
        <v>431</v>
      </c>
      <c r="E64" s="7"/>
      <c r="J64" s="1"/>
    </row>
    <row r="65" spans="1:10" ht="15.6" x14ac:dyDescent="0.25">
      <c r="A65" s="5" t="s">
        <v>0</v>
      </c>
      <c r="J65" s="1"/>
    </row>
    <row r="66" spans="1:10" ht="13.2" x14ac:dyDescent="0.25">
      <c r="A66" s="6" t="s">
        <v>117</v>
      </c>
      <c r="J66" s="1"/>
    </row>
    <row r="67" spans="1:10" ht="15.6" x14ac:dyDescent="0.25">
      <c r="A67" s="5" t="s">
        <v>444</v>
      </c>
      <c r="J67" s="1"/>
    </row>
    <row r="68" spans="1:10" ht="13.2" x14ac:dyDescent="0.25">
      <c r="A68" s="4"/>
      <c r="J68" s="1"/>
    </row>
  </sheetData>
  <mergeCells count="3">
    <mergeCell ref="B11:C11"/>
    <mergeCell ref="A1:H1"/>
    <mergeCell ref="A5:H5"/>
  </mergeCells>
  <printOptions horizontalCentered="1"/>
  <pageMargins left="0.7" right="0.7" top="1.5" bottom="0.75" header="0.55000000000000004" footer="0.51"/>
  <pageSetup scale="60" orientation="portrait" r:id="rId1"/>
  <headerFooter scaleWithDoc="0">
    <oddHeader>&amp;R&amp;"Arial,Bold"&amp;9Docket Nos. 20240026-EI, 20230139-EI, and 20230090-EI
Equity Risk Premium - Treasury Bond
Exhibit &amp;A, Page &amp;P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73"/>
  <sheetViews>
    <sheetView view="pageLayout" zoomScale="80" zoomScaleNormal="80" zoomScaleSheetLayoutView="80" zoomScalePageLayoutView="80" workbookViewId="0">
      <selection activeCell="A5" sqref="A5:H5"/>
    </sheetView>
  </sheetViews>
  <sheetFormatPr defaultColWidth="9" defaultRowHeight="13.2" x14ac:dyDescent="0.25"/>
  <cols>
    <col min="1" max="1" width="8.59765625" style="3" customWidth="1"/>
    <col min="2" max="2" width="6.09765625" style="1" customWidth="1"/>
    <col min="3" max="3" width="2" style="1" customWidth="1"/>
    <col min="4" max="4" width="15" style="1" customWidth="1"/>
    <col min="5" max="5" width="15" style="3" customWidth="1"/>
    <col min="6" max="8" width="15" style="1" customWidth="1"/>
    <col min="9" max="9" width="6.19921875" style="1" customWidth="1"/>
    <col min="10" max="10" width="9" style="1"/>
    <col min="11" max="11" width="2.5" style="1" customWidth="1"/>
    <col min="12" max="12" width="8.09765625" style="1" bestFit="1" customWidth="1"/>
    <col min="13" max="13" width="8.8984375" style="1" bestFit="1" customWidth="1"/>
    <col min="14" max="18" width="8.09765625" style="1" bestFit="1" customWidth="1"/>
    <col min="19" max="16384" width="9" style="1"/>
  </cols>
  <sheetData>
    <row r="1" spans="1:14" ht="58.5" customHeight="1" x14ac:dyDescent="0.5">
      <c r="A1" s="285" t="str">
        <f>'CCW-9'!A1:E1</f>
        <v>Tampa Electric Company</v>
      </c>
      <c r="B1" s="285"/>
      <c r="C1" s="285"/>
      <c r="D1" s="285"/>
      <c r="E1" s="285"/>
      <c r="F1" s="285"/>
      <c r="G1" s="285"/>
      <c r="H1" s="285"/>
      <c r="I1" s="52"/>
      <c r="J1" s="43"/>
    </row>
    <row r="2" spans="1:14" ht="13.8" x14ac:dyDescent="0.25">
      <c r="A2" s="39"/>
      <c r="B2" s="40"/>
      <c r="C2" s="40"/>
    </row>
    <row r="3" spans="1:14" ht="13.8" x14ac:dyDescent="0.25">
      <c r="A3" s="39"/>
      <c r="B3" s="40"/>
      <c r="C3" s="40"/>
    </row>
    <row r="4" spans="1:14" ht="13.8" x14ac:dyDescent="0.25">
      <c r="A4" s="39"/>
      <c r="B4" s="40"/>
      <c r="C4" s="40"/>
    </row>
    <row r="5" spans="1:14" ht="21" x14ac:dyDescent="0.4">
      <c r="A5" s="286" t="s">
        <v>22</v>
      </c>
      <c r="B5" s="286"/>
      <c r="C5" s="286"/>
      <c r="D5" s="286"/>
      <c r="E5" s="286"/>
      <c r="F5" s="286"/>
      <c r="G5" s="286"/>
      <c r="H5" s="286"/>
      <c r="I5" s="51"/>
      <c r="J5" s="41"/>
    </row>
    <row r="6" spans="1:14" ht="13.8" x14ac:dyDescent="0.25">
      <c r="A6" s="39"/>
      <c r="B6" s="40"/>
      <c r="C6" s="40"/>
    </row>
    <row r="7" spans="1:14" ht="13.8" x14ac:dyDescent="0.25">
      <c r="A7" s="39"/>
      <c r="B7" s="40"/>
      <c r="C7" s="40"/>
    </row>
    <row r="8" spans="1:14" ht="13.8" x14ac:dyDescent="0.25">
      <c r="A8" s="39"/>
      <c r="B8" s="40"/>
      <c r="C8" s="40"/>
    </row>
    <row r="9" spans="1:14" x14ac:dyDescent="0.25">
      <c r="B9" s="39"/>
      <c r="C9" s="39"/>
      <c r="D9" s="15" t="s">
        <v>19</v>
      </c>
      <c r="E9" s="37" t="s">
        <v>4</v>
      </c>
      <c r="F9" s="15" t="s">
        <v>17</v>
      </c>
      <c r="G9" s="15" t="s">
        <v>16</v>
      </c>
      <c r="H9" s="15" t="s">
        <v>16</v>
      </c>
    </row>
    <row r="10" spans="1:14" x14ac:dyDescent="0.25">
      <c r="A10" s="15"/>
      <c r="B10" s="38"/>
      <c r="C10" s="38"/>
      <c r="D10" s="37" t="s">
        <v>15</v>
      </c>
      <c r="E10" s="37" t="s">
        <v>21</v>
      </c>
      <c r="F10" s="15" t="s">
        <v>13</v>
      </c>
      <c r="G10" s="15" t="s">
        <v>12</v>
      </c>
      <c r="H10" s="15" t="s">
        <v>11</v>
      </c>
    </row>
    <row r="11" spans="1:14" ht="15.6" x14ac:dyDescent="0.25">
      <c r="A11" s="35" t="s">
        <v>10</v>
      </c>
      <c r="B11" s="284" t="s">
        <v>9</v>
      </c>
      <c r="C11" s="284"/>
      <c r="D11" s="36" t="s">
        <v>8</v>
      </c>
      <c r="E11" s="36" t="s">
        <v>7</v>
      </c>
      <c r="F11" s="35" t="s">
        <v>6</v>
      </c>
      <c r="G11" s="35" t="s">
        <v>4</v>
      </c>
      <c r="H11" s="35" t="s">
        <v>4</v>
      </c>
    </row>
    <row r="12" spans="1:14" s="34" customFormat="1" x14ac:dyDescent="0.25">
      <c r="A12" s="34" t="s">
        <v>5</v>
      </c>
      <c r="B12" s="34" t="s">
        <v>5</v>
      </c>
      <c r="C12" s="34" t="s">
        <v>5</v>
      </c>
      <c r="D12" s="33">
        <v>-1</v>
      </c>
      <c r="E12" s="33">
        <v>-2</v>
      </c>
      <c r="F12" s="33">
        <v>-3</v>
      </c>
      <c r="G12" s="33">
        <v>-4</v>
      </c>
      <c r="H12" s="33">
        <v>-5</v>
      </c>
      <c r="I12" s="34" t="s">
        <v>5</v>
      </c>
      <c r="J12" s="34" t="s">
        <v>5</v>
      </c>
      <c r="K12" s="34" t="s">
        <v>5</v>
      </c>
      <c r="L12" s="34" t="s">
        <v>5</v>
      </c>
      <c r="M12" s="34" t="s">
        <v>5</v>
      </c>
      <c r="N12" s="34" t="s">
        <v>5</v>
      </c>
    </row>
    <row r="13" spans="1:14" x14ac:dyDescent="0.25">
      <c r="B13" s="3"/>
      <c r="C13" s="3"/>
      <c r="F13" s="3"/>
      <c r="G13" s="3"/>
      <c r="H13" s="3"/>
    </row>
    <row r="14" spans="1:14" ht="15.75" customHeight="1" x14ac:dyDescent="0.25">
      <c r="A14" s="3">
        <f>MAX($A$13:A13)+1</f>
        <v>1</v>
      </c>
      <c r="B14" s="29">
        <v>1986</v>
      </c>
      <c r="C14" s="31"/>
      <c r="D14" s="24">
        <f>'CCW-10'!D14</f>
        <v>0.13930000000000001</v>
      </c>
      <c r="E14" s="23">
        <f>'Annual Yields (WP)'!K12</f>
        <v>9.5799999999999996E-2</v>
      </c>
      <c r="F14" s="22">
        <f t="shared" ref="F14:F44" si="0">D14-E14</f>
        <v>4.3500000000000011E-2</v>
      </c>
      <c r="G14" s="22"/>
      <c r="H14" s="22"/>
      <c r="J14" s="30">
        <f t="shared" ref="J14:J52" ca="1" si="1">IFERROR(VLOOKUP(L14,$M$14:$N$53,2,),VLOOKUP(L14,$M$14:$N$53,2,))</f>
        <v>2.300000000000002E-2</v>
      </c>
      <c r="L14" s="1">
        <v>1</v>
      </c>
      <c r="M14" s="1">
        <f t="shared" ref="M14:M52" ca="1" si="2">RANK(F14,$F$14:$F$53,1)</f>
        <v>21</v>
      </c>
      <c r="N14" s="27">
        <f>F14</f>
        <v>4.3500000000000011E-2</v>
      </c>
    </row>
    <row r="15" spans="1:14" ht="15.75" customHeight="1" x14ac:dyDescent="0.25">
      <c r="A15" s="3">
        <f>MAX($A$13:A14)+1</f>
        <v>2</v>
      </c>
      <c r="B15" s="29">
        <v>1987</v>
      </c>
      <c r="C15" s="31"/>
      <c r="D15" s="24">
        <f>'CCW-10'!D15</f>
        <v>0.12989999999999999</v>
      </c>
      <c r="E15" s="23">
        <f>'Annual Yields (WP)'!K13</f>
        <v>0.10100000000000001</v>
      </c>
      <c r="F15" s="22">
        <f t="shared" si="0"/>
        <v>2.8899999999999981E-2</v>
      </c>
      <c r="G15" s="22"/>
      <c r="H15" s="22"/>
      <c r="J15" s="30">
        <f t="shared" ca="1" si="1"/>
        <v>2.8400000000000009E-2</v>
      </c>
      <c r="L15" s="1">
        <v>2</v>
      </c>
      <c r="M15" s="1">
        <f t="shared" ca="1" si="2"/>
        <v>3</v>
      </c>
      <c r="N15" s="27">
        <f t="shared" ref="N15:N44" si="3">F15</f>
        <v>2.8899999999999981E-2</v>
      </c>
    </row>
    <row r="16" spans="1:14" ht="15.75" customHeight="1" x14ac:dyDescent="0.25">
      <c r="A16" s="3">
        <f>MAX($A$13:A15)+1</f>
        <v>3</v>
      </c>
      <c r="B16" s="29">
        <v>1988</v>
      </c>
      <c r="C16" s="31"/>
      <c r="D16" s="24">
        <f>'CCW-10'!D16</f>
        <v>0.12790000000000001</v>
      </c>
      <c r="E16" s="23">
        <f>'Annual Yields (WP)'!K14</f>
        <v>0.10489999999999999</v>
      </c>
      <c r="F16" s="22">
        <f t="shared" si="0"/>
        <v>2.300000000000002E-2</v>
      </c>
      <c r="G16" s="22"/>
      <c r="H16" s="22"/>
      <c r="J16" s="30">
        <f t="shared" ca="1" si="1"/>
        <v>2.8899999999999981E-2</v>
      </c>
      <c r="L16" s="1">
        <v>3</v>
      </c>
      <c r="M16" s="1">
        <f t="shared" ca="1" si="2"/>
        <v>1</v>
      </c>
      <c r="N16" s="27">
        <f t="shared" si="3"/>
        <v>2.300000000000002E-2</v>
      </c>
    </row>
    <row r="17" spans="1:14" ht="15.75" customHeight="1" x14ac:dyDescent="0.25">
      <c r="A17" s="3">
        <f>MAX($A$13:A16)+1</f>
        <v>4</v>
      </c>
      <c r="B17" s="29">
        <v>1989</v>
      </c>
      <c r="C17" s="31"/>
      <c r="D17" s="24">
        <f>'CCW-10'!D17</f>
        <v>0.12970000000000001</v>
      </c>
      <c r="E17" s="23">
        <f>'Annual Yields (WP)'!K15</f>
        <v>9.7699999999999995E-2</v>
      </c>
      <c r="F17" s="22">
        <f t="shared" si="0"/>
        <v>3.2000000000000015E-2</v>
      </c>
      <c r="G17" s="22"/>
      <c r="H17" s="22"/>
      <c r="J17" s="30">
        <f t="shared" ca="1" si="1"/>
        <v>3.0300000000000007E-2</v>
      </c>
      <c r="L17" s="1">
        <v>4</v>
      </c>
      <c r="M17" s="1">
        <f t="shared" ca="1" si="2"/>
        <v>8</v>
      </c>
      <c r="N17" s="27">
        <f t="shared" si="3"/>
        <v>3.2000000000000015E-2</v>
      </c>
    </row>
    <row r="18" spans="1:14" ht="15.75" customHeight="1" x14ac:dyDescent="0.25">
      <c r="A18" s="3">
        <f>MAX($A$13:A17)+1</f>
        <v>5</v>
      </c>
      <c r="B18" s="29">
        <v>1990</v>
      </c>
      <c r="C18" s="31"/>
      <c r="D18" s="24">
        <f>'CCW-10'!D18</f>
        <v>0.127</v>
      </c>
      <c r="E18" s="23">
        <f>'Annual Yields (WP)'!K16</f>
        <v>9.8599999999999993E-2</v>
      </c>
      <c r="F18" s="22">
        <f t="shared" si="0"/>
        <v>2.8400000000000009E-2</v>
      </c>
      <c r="G18" s="22">
        <f t="shared" ref="G18:G44" si="4">AVERAGE(F14:F18)</f>
        <v>3.1160000000000004E-2</v>
      </c>
      <c r="H18" s="22"/>
      <c r="J18" s="30">
        <f t="shared" ca="1" si="1"/>
        <v>3.15E-2</v>
      </c>
      <c r="L18" s="1">
        <v>5</v>
      </c>
      <c r="M18" s="1">
        <f t="shared" ca="1" si="2"/>
        <v>2</v>
      </c>
      <c r="N18" s="27">
        <f t="shared" si="3"/>
        <v>2.8400000000000009E-2</v>
      </c>
    </row>
    <row r="19" spans="1:14" ht="15.75" customHeight="1" x14ac:dyDescent="0.25">
      <c r="A19" s="3">
        <f>MAX($A$13:A18)+1</f>
        <v>6</v>
      </c>
      <c r="B19" s="29">
        <v>1991</v>
      </c>
      <c r="C19" s="31"/>
      <c r="D19" s="24">
        <f>'CCW-10'!D19</f>
        <v>0.1255</v>
      </c>
      <c r="E19" s="23">
        <f>'Annual Yields (WP)'!K17</f>
        <v>9.3600000000000003E-2</v>
      </c>
      <c r="F19" s="22">
        <f t="shared" si="0"/>
        <v>3.1899999999999998E-2</v>
      </c>
      <c r="G19" s="22">
        <f t="shared" si="4"/>
        <v>2.8840000000000005E-2</v>
      </c>
      <c r="H19" s="22"/>
      <c r="J19" s="30">
        <f t="shared" ca="1" si="1"/>
        <v>3.1858333333333336E-2</v>
      </c>
      <c r="L19" s="1">
        <v>6</v>
      </c>
      <c r="M19" s="1">
        <f t="shared" ca="1" si="2"/>
        <v>7</v>
      </c>
      <c r="N19" s="27">
        <f t="shared" si="3"/>
        <v>3.1899999999999998E-2</v>
      </c>
    </row>
    <row r="20" spans="1:14" ht="15.75" customHeight="1" x14ac:dyDescent="0.25">
      <c r="A20" s="3">
        <f>MAX($A$13:A19)+1</f>
        <v>7</v>
      </c>
      <c r="B20" s="29">
        <v>1992</v>
      </c>
      <c r="C20" s="31"/>
      <c r="D20" s="24">
        <f>'CCW-10'!D20</f>
        <v>0.12089999999999999</v>
      </c>
      <c r="E20" s="23">
        <f>'Annual Yields (WP)'!K18</f>
        <v>8.6900000000000005E-2</v>
      </c>
      <c r="F20" s="22">
        <f t="shared" si="0"/>
        <v>3.3999999999999989E-2</v>
      </c>
      <c r="G20" s="22">
        <f t="shared" si="4"/>
        <v>2.9860000000000008E-2</v>
      </c>
      <c r="H20" s="22"/>
      <c r="J20" s="30">
        <f t="shared" ca="1" si="1"/>
        <v>3.1899999999999998E-2</v>
      </c>
      <c r="L20" s="1">
        <v>7</v>
      </c>
      <c r="M20" s="1">
        <f t="shared" ca="1" si="2"/>
        <v>10</v>
      </c>
      <c r="N20" s="27">
        <f t="shared" si="3"/>
        <v>3.3999999999999989E-2</v>
      </c>
    </row>
    <row r="21" spans="1:14" ht="15.75" customHeight="1" x14ac:dyDescent="0.25">
      <c r="A21" s="3">
        <f>MAX($A$13:A20)+1</f>
        <v>8</v>
      </c>
      <c r="B21" s="29">
        <v>1993</v>
      </c>
      <c r="C21" s="31"/>
      <c r="D21" s="24">
        <f>'CCW-10'!D21</f>
        <v>0.11409999999999999</v>
      </c>
      <c r="E21" s="23">
        <f>'Annual Yields (WP)'!K19</f>
        <v>7.5899999999999995E-2</v>
      </c>
      <c r="F21" s="22">
        <f t="shared" si="0"/>
        <v>3.8199999999999998E-2</v>
      </c>
      <c r="G21" s="22">
        <f t="shared" si="4"/>
        <v>3.2900000000000006E-2</v>
      </c>
      <c r="H21" s="22"/>
      <c r="J21" s="30">
        <f t="shared" ca="1" si="1"/>
        <v>3.2000000000000015E-2</v>
      </c>
      <c r="L21" s="1">
        <v>8</v>
      </c>
      <c r="M21" s="1">
        <f t="shared" ca="1" si="2"/>
        <v>15</v>
      </c>
      <c r="N21" s="27">
        <f t="shared" si="3"/>
        <v>3.8199999999999998E-2</v>
      </c>
    </row>
    <row r="22" spans="1:14" ht="15.75" customHeight="1" x14ac:dyDescent="0.25">
      <c r="A22" s="3">
        <f>MAX($A$13:A21)+1</f>
        <v>9</v>
      </c>
      <c r="B22" s="29">
        <v>1994</v>
      </c>
      <c r="C22" s="31"/>
      <c r="D22" s="24">
        <f>'CCW-10'!D22</f>
        <v>0.1134</v>
      </c>
      <c r="E22" s="23">
        <f>'Annual Yields (WP)'!K20</f>
        <v>8.3099999999999993E-2</v>
      </c>
      <c r="F22" s="22">
        <f t="shared" si="0"/>
        <v>3.0300000000000007E-2</v>
      </c>
      <c r="G22" s="22">
        <f t="shared" si="4"/>
        <v>3.2559999999999999E-2</v>
      </c>
      <c r="H22" s="22"/>
      <c r="J22" s="30">
        <f t="shared" ca="1" si="1"/>
        <v>3.3274999999999999E-2</v>
      </c>
      <c r="L22" s="1">
        <v>9</v>
      </c>
      <c r="M22" s="1">
        <f t="shared" ca="1" si="2"/>
        <v>4</v>
      </c>
      <c r="N22" s="27">
        <f t="shared" si="3"/>
        <v>3.0300000000000007E-2</v>
      </c>
    </row>
    <row r="23" spans="1:14" ht="15.75" customHeight="1" x14ac:dyDescent="0.25">
      <c r="A23" s="3">
        <f>MAX($A$13:A22)+1</f>
        <v>10</v>
      </c>
      <c r="B23" s="29">
        <v>1995</v>
      </c>
      <c r="C23" s="31"/>
      <c r="D23" s="24">
        <f>'CCW-10'!D23</f>
        <v>0.11550000000000001</v>
      </c>
      <c r="E23" s="23">
        <f>'Annual Yields (WP)'!K21</f>
        <v>7.8899999999999998E-2</v>
      </c>
      <c r="F23" s="22">
        <f t="shared" si="0"/>
        <v>3.6600000000000008E-2</v>
      </c>
      <c r="G23" s="22">
        <f t="shared" si="4"/>
        <v>3.4199999999999994E-2</v>
      </c>
      <c r="H23" s="22">
        <f t="shared" ref="H23:H44" si="5">AVERAGE(F14:F23)</f>
        <v>3.2680000000000001E-2</v>
      </c>
      <c r="J23" s="30">
        <f t="shared" ca="1" si="1"/>
        <v>3.3999999999999989E-2</v>
      </c>
      <c r="L23" s="1">
        <v>10</v>
      </c>
      <c r="M23" s="1">
        <f t="shared" ca="1" si="2"/>
        <v>12</v>
      </c>
      <c r="N23" s="27">
        <f t="shared" si="3"/>
        <v>3.6600000000000008E-2</v>
      </c>
    </row>
    <row r="24" spans="1:14" ht="15.75" customHeight="1" x14ac:dyDescent="0.25">
      <c r="A24" s="3">
        <f>MAX($A$13:A23)+1</f>
        <v>11</v>
      </c>
      <c r="B24" s="29">
        <v>1996</v>
      </c>
      <c r="C24" s="31"/>
      <c r="D24" s="24">
        <f>'CCW-10'!D24</f>
        <v>0.1139</v>
      </c>
      <c r="E24" s="23">
        <f>'Annual Yields (WP)'!K22</f>
        <v>7.7499999999999999E-2</v>
      </c>
      <c r="F24" s="22">
        <f t="shared" si="0"/>
        <v>3.6400000000000002E-2</v>
      </c>
      <c r="G24" s="22">
        <f t="shared" si="4"/>
        <v>3.5099999999999999E-2</v>
      </c>
      <c r="H24" s="22">
        <f t="shared" si="5"/>
        <v>3.1970000000000005E-2</v>
      </c>
      <c r="J24" s="30">
        <f t="shared" ca="1" si="1"/>
        <v>3.6400000000000002E-2</v>
      </c>
      <c r="L24" s="1">
        <v>11</v>
      </c>
      <c r="M24" s="1">
        <f t="shared" ca="1" si="2"/>
        <v>11</v>
      </c>
      <c r="N24" s="27">
        <f t="shared" si="3"/>
        <v>3.6400000000000002E-2</v>
      </c>
    </row>
    <row r="25" spans="1:14" ht="15.75" customHeight="1" x14ac:dyDescent="0.25">
      <c r="A25" s="3">
        <f>MAX($A$13:A24)+1</f>
        <v>12</v>
      </c>
      <c r="B25" s="29">
        <v>1997</v>
      </c>
      <c r="C25" s="31"/>
      <c r="D25" s="24">
        <f>'CCW-10'!D25</f>
        <v>0.114</v>
      </c>
      <c r="E25" s="23">
        <f>'Annual Yields (WP)'!K23</f>
        <v>7.5999999999999998E-2</v>
      </c>
      <c r="F25" s="22">
        <f t="shared" si="0"/>
        <v>3.8000000000000006E-2</v>
      </c>
      <c r="G25" s="22">
        <f t="shared" si="4"/>
        <v>3.5900000000000001E-2</v>
      </c>
      <c r="H25" s="22">
        <f t="shared" si="5"/>
        <v>3.2880000000000006E-2</v>
      </c>
      <c r="J25" s="30">
        <f t="shared" ca="1" si="1"/>
        <v>3.6600000000000008E-2</v>
      </c>
      <c r="L25" s="1">
        <v>12</v>
      </c>
      <c r="M25" s="1">
        <f t="shared" ca="1" si="2"/>
        <v>14</v>
      </c>
      <c r="N25" s="27">
        <f t="shared" si="3"/>
        <v>3.8000000000000006E-2</v>
      </c>
    </row>
    <row r="26" spans="1:14" ht="15.75" customHeight="1" x14ac:dyDescent="0.25">
      <c r="A26" s="3">
        <f>MAX($A$13:A25)+1</f>
        <v>13</v>
      </c>
      <c r="B26" s="29">
        <v>1998</v>
      </c>
      <c r="C26" s="31"/>
      <c r="D26" s="24">
        <f>'CCW-10'!D26</f>
        <v>0.1166</v>
      </c>
      <c r="E26" s="23">
        <f>'Annual Yields (WP)'!K24</f>
        <v>7.0400000000000004E-2</v>
      </c>
      <c r="F26" s="22">
        <f t="shared" si="0"/>
        <v>4.6199999999999991E-2</v>
      </c>
      <c r="G26" s="22">
        <f t="shared" si="4"/>
        <v>3.7500000000000006E-2</v>
      </c>
      <c r="H26" s="22">
        <f t="shared" si="5"/>
        <v>3.5200000000000009E-2</v>
      </c>
      <c r="J26" s="30">
        <f t="shared" ca="1" si="1"/>
        <v>3.7875000000000006E-2</v>
      </c>
      <c r="L26" s="1">
        <v>13</v>
      </c>
      <c r="M26" s="1">
        <f t="shared" ca="1" si="2"/>
        <v>25</v>
      </c>
      <c r="N26" s="27">
        <f t="shared" si="3"/>
        <v>4.6199999999999991E-2</v>
      </c>
    </row>
    <row r="27" spans="1:14" ht="15.75" customHeight="1" x14ac:dyDescent="0.25">
      <c r="A27" s="3">
        <f>MAX($A$13:A26)+1</f>
        <v>14</v>
      </c>
      <c r="B27" s="29">
        <v>1999</v>
      </c>
      <c r="C27" s="31"/>
      <c r="D27" s="24">
        <f>'CCW-10'!D27</f>
        <v>0.1077</v>
      </c>
      <c r="E27" s="23">
        <f>'Annual Yields (WP)'!K25</f>
        <v>7.6200000000000004E-2</v>
      </c>
      <c r="F27" s="22">
        <f t="shared" si="0"/>
        <v>3.15E-2</v>
      </c>
      <c r="G27" s="22">
        <f t="shared" si="4"/>
        <v>3.7740000000000003E-2</v>
      </c>
      <c r="H27" s="22">
        <f t="shared" si="5"/>
        <v>3.5150000000000001E-2</v>
      </c>
      <c r="J27" s="30">
        <f t="shared" ca="1" si="1"/>
        <v>3.8000000000000006E-2</v>
      </c>
      <c r="L27" s="1">
        <v>14</v>
      </c>
      <c r="M27" s="1">
        <f t="shared" ca="1" si="2"/>
        <v>5</v>
      </c>
      <c r="N27" s="27">
        <f t="shared" si="3"/>
        <v>3.15E-2</v>
      </c>
    </row>
    <row r="28" spans="1:14" ht="15.75" customHeight="1" x14ac:dyDescent="0.25">
      <c r="A28" s="3">
        <f>MAX($A$13:A27)+1</f>
        <v>15</v>
      </c>
      <c r="B28" s="29">
        <v>2000</v>
      </c>
      <c r="C28" s="31"/>
      <c r="D28" s="24">
        <f>'CCW-10'!D28</f>
        <v>0.1143</v>
      </c>
      <c r="E28" s="23">
        <f>'Annual Yields (WP)'!K26</f>
        <v>8.2441666666666663E-2</v>
      </c>
      <c r="F28" s="22">
        <f t="shared" si="0"/>
        <v>3.1858333333333336E-2</v>
      </c>
      <c r="G28" s="22">
        <f t="shared" si="4"/>
        <v>3.6791666666666667E-2</v>
      </c>
      <c r="H28" s="22">
        <f t="shared" si="5"/>
        <v>3.5495833333333324E-2</v>
      </c>
      <c r="J28" s="30">
        <f t="shared" ca="1" si="1"/>
        <v>3.8199999999999998E-2</v>
      </c>
      <c r="L28" s="1">
        <v>15</v>
      </c>
      <c r="M28" s="1">
        <f t="shared" ca="1" si="2"/>
        <v>6</v>
      </c>
      <c r="N28" s="27">
        <f t="shared" si="3"/>
        <v>3.1858333333333336E-2</v>
      </c>
    </row>
    <row r="29" spans="1:14" ht="15.75" customHeight="1" x14ac:dyDescent="0.25">
      <c r="A29" s="3">
        <f>MAX($A$13:A28)+1</f>
        <v>16</v>
      </c>
      <c r="B29" s="29">
        <v>2001</v>
      </c>
      <c r="C29" s="31"/>
      <c r="D29" s="24">
        <f>'CCW-10'!D29</f>
        <v>0.1109</v>
      </c>
      <c r="E29" s="23">
        <f ca="1">'Annual Yields (WP)'!K27</f>
        <v>7.7625E-2</v>
      </c>
      <c r="F29" s="22">
        <f t="shared" ca="1" si="0"/>
        <v>3.3274999999999999E-2</v>
      </c>
      <c r="G29" s="22">
        <f t="shared" ca="1" si="4"/>
        <v>3.6166666666666666E-2</v>
      </c>
      <c r="H29" s="22">
        <f t="shared" ca="1" si="5"/>
        <v>3.5633333333333336E-2</v>
      </c>
      <c r="J29" s="30">
        <f t="shared" ca="1" si="1"/>
        <v>3.8416666666666668E-2</v>
      </c>
      <c r="L29" s="1">
        <v>16</v>
      </c>
      <c r="M29" s="1">
        <f t="shared" ca="1" si="2"/>
        <v>9</v>
      </c>
      <c r="N29" s="27">
        <f t="shared" ca="1" si="3"/>
        <v>3.3274999999999999E-2</v>
      </c>
    </row>
    <row r="30" spans="1:14" ht="15.75" customHeight="1" x14ac:dyDescent="0.25">
      <c r="A30" s="3">
        <f>MAX($A$13:A29)+1</f>
        <v>17</v>
      </c>
      <c r="B30" s="29">
        <v>2002</v>
      </c>
      <c r="C30" s="31"/>
      <c r="D30" s="24">
        <f>'CCW-10'!D30</f>
        <v>0.1116</v>
      </c>
      <c r="E30" s="23">
        <f ca="1">'Annual Yields (WP)'!K28</f>
        <v>7.3724999999999999E-2</v>
      </c>
      <c r="F30" s="22">
        <f t="shared" ca="1" si="0"/>
        <v>3.7875000000000006E-2</v>
      </c>
      <c r="G30" s="22">
        <f t="shared" ca="1" si="4"/>
        <v>3.6141666666666662E-2</v>
      </c>
      <c r="H30" s="22">
        <f t="shared" ca="1" si="5"/>
        <v>3.6020833333333328E-2</v>
      </c>
      <c r="J30" s="30">
        <f t="shared" ca="1" si="1"/>
        <v>4.1146041952678174E-2</v>
      </c>
      <c r="L30" s="1">
        <v>17</v>
      </c>
      <c r="M30" s="1">
        <f t="shared" ca="1" si="2"/>
        <v>13</v>
      </c>
      <c r="N30" s="27">
        <f t="shared" ca="1" si="3"/>
        <v>3.7875000000000006E-2</v>
      </c>
    </row>
    <row r="31" spans="1:14" ht="15.75" customHeight="1" x14ac:dyDescent="0.25">
      <c r="A31" s="3">
        <f>MAX($A$13:A30)+1</f>
        <v>18</v>
      </c>
      <c r="B31" s="29">
        <v>2003</v>
      </c>
      <c r="C31" s="31"/>
      <c r="D31" s="24">
        <f>'CCW-10'!D31</f>
        <v>0.10970000000000001</v>
      </c>
      <c r="E31" s="23">
        <f ca="1">'Annual Yields (WP)'!K29</f>
        <v>6.580833333333333E-2</v>
      </c>
      <c r="F31" s="22">
        <f t="shared" ca="1" si="0"/>
        <v>4.3891666666666676E-2</v>
      </c>
      <c r="G31" s="22">
        <f t="shared" ca="1" si="4"/>
        <v>3.5680000000000003E-2</v>
      </c>
      <c r="H31" s="22">
        <f t="shared" ca="1" si="5"/>
        <v>3.6589999999999998E-2</v>
      </c>
      <c r="J31" s="30">
        <f t="shared" ca="1" si="1"/>
        <v>4.1284841536507945E-2</v>
      </c>
      <c r="L31" s="1">
        <v>18</v>
      </c>
      <c r="M31" s="1">
        <f t="shared" ca="1" si="2"/>
        <v>22</v>
      </c>
      <c r="N31" s="27">
        <f t="shared" ca="1" si="3"/>
        <v>4.3891666666666676E-2</v>
      </c>
    </row>
    <row r="32" spans="1:14" ht="15.75" customHeight="1" x14ac:dyDescent="0.25">
      <c r="A32" s="3">
        <f>MAX($A$13:A31)+1</f>
        <v>19</v>
      </c>
      <c r="B32" s="29">
        <v>2004</v>
      </c>
      <c r="C32" s="31"/>
      <c r="D32" s="24">
        <f>'CCW-10'!D32</f>
        <v>0.1075</v>
      </c>
      <c r="E32" s="23">
        <f ca="1">'Annual Yields (WP)'!K30</f>
        <v>6.1599999999999995E-2</v>
      </c>
      <c r="F32" s="22">
        <f t="shared" ca="1" si="0"/>
        <v>4.5900000000000003E-2</v>
      </c>
      <c r="G32" s="22">
        <f t="shared" ca="1" si="4"/>
        <v>3.8560000000000004E-2</v>
      </c>
      <c r="H32" s="22">
        <f t="shared" ca="1" si="5"/>
        <v>3.8150000000000003E-2</v>
      </c>
      <c r="J32" s="30">
        <f t="shared" ca="1" si="1"/>
        <v>4.2366666666666664E-2</v>
      </c>
      <c r="L32" s="1">
        <v>19</v>
      </c>
      <c r="M32" s="1">
        <f t="shared" ca="1" si="2"/>
        <v>24</v>
      </c>
      <c r="N32" s="27">
        <f t="shared" ca="1" si="3"/>
        <v>4.5900000000000003E-2</v>
      </c>
    </row>
    <row r="33" spans="1:14" ht="15.75" customHeight="1" x14ac:dyDescent="0.25">
      <c r="A33" s="3">
        <f>MAX($A$13:A32)+1</f>
        <v>20</v>
      </c>
      <c r="B33" s="29">
        <v>2005</v>
      </c>
      <c r="C33" s="31"/>
      <c r="D33" s="24">
        <f>'CCW-10'!D33</f>
        <v>0.10539999999999999</v>
      </c>
      <c r="E33" s="23">
        <f ca="1">'Annual Yields (WP)'!K31</f>
        <v>5.6491666666666662E-2</v>
      </c>
      <c r="F33" s="22">
        <f t="shared" ca="1" si="0"/>
        <v>4.8908333333333331E-2</v>
      </c>
      <c r="G33" s="22">
        <f t="shared" ca="1" si="4"/>
        <v>4.197E-2</v>
      </c>
      <c r="H33" s="22">
        <f t="shared" ca="1" si="5"/>
        <v>3.938083333333333E-2</v>
      </c>
      <c r="J33" s="30">
        <f t="shared" ca="1" si="1"/>
        <v>4.2716666666666674E-2</v>
      </c>
      <c r="L33" s="1">
        <v>20</v>
      </c>
      <c r="M33" s="1">
        <f t="shared" ca="1" si="2"/>
        <v>28</v>
      </c>
      <c r="N33" s="27">
        <f t="shared" ca="1" si="3"/>
        <v>4.8908333333333331E-2</v>
      </c>
    </row>
    <row r="34" spans="1:14" ht="15.75" customHeight="1" x14ac:dyDescent="0.25">
      <c r="A34" s="3">
        <f>MAX($A$13:A33)+1</f>
        <v>21</v>
      </c>
      <c r="B34" s="29">
        <v>2006</v>
      </c>
      <c r="C34" s="31"/>
      <c r="D34" s="24">
        <f>'CCW-10'!D34</f>
        <v>0.10340000000000001</v>
      </c>
      <c r="E34" s="23">
        <f ca="1">'Annual Yields (WP)'!K32</f>
        <v>6.0683333333333332E-2</v>
      </c>
      <c r="F34" s="22">
        <f t="shared" ca="1" si="0"/>
        <v>4.2716666666666674E-2</v>
      </c>
      <c r="G34" s="22">
        <f t="shared" ca="1" si="4"/>
        <v>4.3858333333333339E-2</v>
      </c>
      <c r="H34" s="22">
        <f t="shared" ca="1" si="5"/>
        <v>4.0012499999999999E-2</v>
      </c>
      <c r="J34" s="30">
        <f t="shared" ca="1" si="1"/>
        <v>4.3500000000000011E-2</v>
      </c>
      <c r="L34" s="1">
        <v>21</v>
      </c>
      <c r="M34" s="1">
        <f t="shared" ca="1" si="2"/>
        <v>20</v>
      </c>
      <c r="N34" s="27">
        <f t="shared" ca="1" si="3"/>
        <v>4.2716666666666674E-2</v>
      </c>
    </row>
    <row r="35" spans="1:14" ht="15.75" customHeight="1" x14ac:dyDescent="0.25">
      <c r="A35" s="3">
        <f>MAX($A$13:A34)+1</f>
        <v>22</v>
      </c>
      <c r="B35" s="29">
        <v>2007</v>
      </c>
      <c r="C35" s="31"/>
      <c r="D35" s="24">
        <f>'CCW-10'!D35</f>
        <v>0.1031</v>
      </c>
      <c r="E35" s="23">
        <f ca="1">'Annual Yields (WP)'!K33</f>
        <v>6.0733333333333334E-2</v>
      </c>
      <c r="F35" s="22">
        <f t="shared" ca="1" si="0"/>
        <v>4.2366666666666664E-2</v>
      </c>
      <c r="G35" s="22">
        <f t="shared" ca="1" si="4"/>
        <v>4.4756666666666674E-2</v>
      </c>
      <c r="H35" s="22">
        <f t="shared" ca="1" si="5"/>
        <v>4.0449166666666661E-2</v>
      </c>
      <c r="J35" s="30">
        <f t="shared" ca="1" si="1"/>
        <v>4.3891666666666676E-2</v>
      </c>
      <c r="L35" s="1">
        <v>22</v>
      </c>
      <c r="M35" s="1">
        <f t="shared" ca="1" si="2"/>
        <v>19</v>
      </c>
      <c r="N35" s="27">
        <f t="shared" ca="1" si="3"/>
        <v>4.2366666666666664E-2</v>
      </c>
    </row>
    <row r="36" spans="1:14" ht="15.75" customHeight="1" x14ac:dyDescent="0.25">
      <c r="A36" s="3">
        <f>MAX($A$13:A35)+1</f>
        <v>23</v>
      </c>
      <c r="B36" s="29">
        <v>2008</v>
      </c>
      <c r="C36" s="31"/>
      <c r="D36" s="24">
        <f>'CCW-10'!D36</f>
        <v>0.1037</v>
      </c>
      <c r="E36" s="23">
        <f ca="1">'Annual Yields (WP)'!K34</f>
        <v>6.5283333333333332E-2</v>
      </c>
      <c r="F36" s="22">
        <f t="shared" ca="1" si="0"/>
        <v>3.8416666666666668E-2</v>
      </c>
      <c r="G36" s="22">
        <f t="shared" ca="1" si="4"/>
        <v>4.3661666666666668E-2</v>
      </c>
      <c r="H36" s="22">
        <f t="shared" ca="1" si="5"/>
        <v>3.9670833333333336E-2</v>
      </c>
      <c r="J36" s="30">
        <f t="shared" ca="1" si="1"/>
        <v>4.4808333333333346E-2</v>
      </c>
      <c r="L36" s="1">
        <v>23</v>
      </c>
      <c r="M36" s="1">
        <f t="shared" ca="1" si="2"/>
        <v>16</v>
      </c>
      <c r="N36" s="27">
        <f t="shared" ca="1" si="3"/>
        <v>3.8416666666666668E-2</v>
      </c>
    </row>
    <row r="37" spans="1:14" ht="15.75" customHeight="1" x14ac:dyDescent="0.25">
      <c r="A37" s="3">
        <f>MAX($A$13:A36)+1</f>
        <v>24</v>
      </c>
      <c r="B37" s="29">
        <v>2009</v>
      </c>
      <c r="C37" s="31"/>
      <c r="D37" s="24">
        <f>'CCW-10'!D37</f>
        <v>0.1052</v>
      </c>
      <c r="E37" s="23">
        <f ca="1">'Annual Yields (WP)'!K35</f>
        <v>6.0391666666666656E-2</v>
      </c>
      <c r="F37" s="22">
        <f t="shared" ca="1" si="0"/>
        <v>4.4808333333333346E-2</v>
      </c>
      <c r="G37" s="22">
        <f t="shared" ca="1" si="4"/>
        <v>4.3443333333333334E-2</v>
      </c>
      <c r="H37" s="22">
        <f t="shared" ca="1" si="5"/>
        <v>4.1001666666666672E-2</v>
      </c>
      <c r="J37" s="30">
        <f t="shared" ca="1" si="1"/>
        <v>4.5900000000000003E-2</v>
      </c>
      <c r="L37" s="1">
        <v>24</v>
      </c>
      <c r="M37" s="1">
        <f t="shared" ca="1" si="2"/>
        <v>23</v>
      </c>
      <c r="N37" s="27">
        <f t="shared" ca="1" si="3"/>
        <v>4.4808333333333346E-2</v>
      </c>
    </row>
    <row r="38" spans="1:14" ht="15.75" customHeight="1" x14ac:dyDescent="0.25">
      <c r="A38" s="3">
        <f>MAX($A$13:A37)+1</f>
        <v>25</v>
      </c>
      <c r="B38" s="29">
        <v>2010</v>
      </c>
      <c r="C38" s="31"/>
      <c r="D38" s="24">
        <f>'CCW-10'!D38</f>
        <v>0.10290000000000001</v>
      </c>
      <c r="E38" s="23">
        <f ca="1">'Annual Yields (WP)'!K36</f>
        <v>5.4688919787213131E-2</v>
      </c>
      <c r="F38" s="22">
        <f t="shared" ca="1" si="0"/>
        <v>4.8211080212786875E-2</v>
      </c>
      <c r="G38" s="22">
        <f t="shared" ca="1" si="4"/>
        <v>4.3303882709224049E-2</v>
      </c>
      <c r="H38" s="22">
        <f t="shared" ca="1" si="5"/>
        <v>4.2636941354612018E-2</v>
      </c>
      <c r="J38" s="30">
        <f t="shared" ca="1" si="1"/>
        <v>4.6199999999999991E-2</v>
      </c>
      <c r="L38" s="1">
        <v>25</v>
      </c>
      <c r="M38" s="1">
        <f t="shared" ca="1" si="2"/>
        <v>27</v>
      </c>
      <c r="N38" s="27">
        <f t="shared" ca="1" si="3"/>
        <v>4.8211080212786875E-2</v>
      </c>
    </row>
    <row r="39" spans="1:14" ht="15.75" customHeight="1" x14ac:dyDescent="0.25">
      <c r="A39" s="3">
        <f>MAX($A$13:A38)+1</f>
        <v>26</v>
      </c>
      <c r="B39" s="29">
        <v>2011</v>
      </c>
      <c r="C39" s="31"/>
      <c r="D39" s="24">
        <f>'CCW-10'!D39</f>
        <v>0.1019</v>
      </c>
      <c r="E39" s="23">
        <f ca="1">'Annual Yields (WP)'!K37</f>
        <v>5.0390073932477887E-2</v>
      </c>
      <c r="F39" s="22">
        <f t="shared" ca="1" si="0"/>
        <v>5.1509926067522117E-2</v>
      </c>
      <c r="G39" s="22">
        <f t="shared" ca="1" si="4"/>
        <v>4.5062534589395138E-2</v>
      </c>
      <c r="H39" s="22">
        <f t="shared" ca="1" si="5"/>
        <v>4.4460433961364232E-2</v>
      </c>
      <c r="J39" s="30">
        <f t="shared" ca="1" si="1"/>
        <v>4.7985728237372571E-2</v>
      </c>
      <c r="L39" s="1">
        <v>26</v>
      </c>
      <c r="M39" s="1">
        <f t="shared" ca="1" si="2"/>
        <v>29</v>
      </c>
      <c r="N39" s="27">
        <f t="shared" ca="1" si="3"/>
        <v>5.1509926067522117E-2</v>
      </c>
    </row>
    <row r="40" spans="1:14" ht="15.75" customHeight="1" x14ac:dyDescent="0.25">
      <c r="A40" s="3">
        <f>MAX($A$13:A39)+1</f>
        <v>27</v>
      </c>
      <c r="B40" s="29">
        <v>2012</v>
      </c>
      <c r="C40" s="5"/>
      <c r="D40" s="24">
        <f>'CCW-10'!D40</f>
        <v>0.10009999999999999</v>
      </c>
      <c r="E40" s="23">
        <f ca="1">'Annual Yields (WP)'!K38</f>
        <v>4.1308564221010043E-2</v>
      </c>
      <c r="F40" s="22">
        <f t="shared" ca="1" si="0"/>
        <v>5.8791435778989952E-2</v>
      </c>
      <c r="G40" s="22">
        <f t="shared" ca="1" si="4"/>
        <v>4.8347488411859797E-2</v>
      </c>
      <c r="H40" s="22">
        <f t="shared" ca="1" si="5"/>
        <v>4.6552077539263229E-2</v>
      </c>
      <c r="J40" s="30">
        <f t="shared" ca="1" si="1"/>
        <v>4.8211080212786875E-2</v>
      </c>
      <c r="L40" s="1">
        <v>27</v>
      </c>
      <c r="M40" s="1">
        <f t="shared" ca="1" si="2"/>
        <v>37</v>
      </c>
      <c r="N40" s="27">
        <f t="shared" ca="1" si="3"/>
        <v>5.8791435778989952E-2</v>
      </c>
    </row>
    <row r="41" spans="1:14" ht="15.75" customHeight="1" x14ac:dyDescent="0.25">
      <c r="A41" s="3">
        <f>MAX($A$13:A40)+1</f>
        <v>28</v>
      </c>
      <c r="B41" s="29">
        <v>2013</v>
      </c>
      <c r="C41" s="5"/>
      <c r="D41" s="24">
        <f>'CCW-10'!D41</f>
        <v>9.8100000000000007E-2</v>
      </c>
      <c r="E41" s="23">
        <f ca="1">'Annual Yields (WP)'!K39</f>
        <v>4.4759707479483019E-2</v>
      </c>
      <c r="F41" s="22">
        <f t="shared" ca="1" si="0"/>
        <v>5.3340292520516988E-2</v>
      </c>
      <c r="G41" s="22">
        <f t="shared" ca="1" si="4"/>
        <v>5.1332213582629863E-2</v>
      </c>
      <c r="H41" s="22">
        <f t="shared" ca="1" si="5"/>
        <v>4.7496940124648258E-2</v>
      </c>
      <c r="J41" s="30">
        <f t="shared" ca="1" si="1"/>
        <v>4.8908333333333331E-2</v>
      </c>
      <c r="L41" s="1">
        <v>28</v>
      </c>
      <c r="M41" s="1">
        <f t="shared" ca="1" si="2"/>
        <v>31</v>
      </c>
      <c r="N41" s="27">
        <f t="shared" ca="1" si="3"/>
        <v>5.3340292520516988E-2</v>
      </c>
    </row>
    <row r="42" spans="1:14" ht="15.75" customHeight="1" x14ac:dyDescent="0.25">
      <c r="A42" s="3">
        <f>MAX($A$13:A41)+1</f>
        <v>29</v>
      </c>
      <c r="B42" s="29">
        <v>2014</v>
      </c>
      <c r="C42" s="5"/>
      <c r="D42" s="24">
        <f>'CCW-10'!D42</f>
        <v>9.7500000000000003E-2</v>
      </c>
      <c r="E42" s="23">
        <f ca="1">'Annual Yields (WP)'!K40</f>
        <v>4.2774094021446961E-2</v>
      </c>
      <c r="F42" s="22">
        <f t="shared" ca="1" si="0"/>
        <v>5.4725905978553042E-2</v>
      </c>
      <c r="G42" s="22">
        <f t="shared" ca="1" si="4"/>
        <v>5.3315728111673802E-2</v>
      </c>
      <c r="H42" s="22">
        <f t="shared" ca="1" si="5"/>
        <v>4.8379530722503561E-2</v>
      </c>
      <c r="J42" s="30">
        <f t="shared" ca="1" si="1"/>
        <v>5.1509926067522117E-2</v>
      </c>
      <c r="L42" s="1">
        <v>29</v>
      </c>
      <c r="M42" s="1">
        <f t="shared" ca="1" si="2"/>
        <v>32</v>
      </c>
      <c r="N42" s="27">
        <f t="shared" ca="1" si="3"/>
        <v>5.4725905978553042E-2</v>
      </c>
    </row>
    <row r="43" spans="1:14" ht="15.75" customHeight="1" x14ac:dyDescent="0.25">
      <c r="A43" s="3">
        <f>MAX($A$13:A42)+1</f>
        <v>30</v>
      </c>
      <c r="B43" s="29">
        <v>2015</v>
      </c>
      <c r="C43" s="5"/>
      <c r="D43" s="24">
        <f>'CCW-10'!D43</f>
        <v>9.6000000000000002E-2</v>
      </c>
      <c r="E43" s="23">
        <f ca="1">'Annual Yields (WP)'!K41</f>
        <v>4.1153967589428117E-2</v>
      </c>
      <c r="F43" s="22">
        <f t="shared" ca="1" si="0"/>
        <v>5.4846032410571885E-2</v>
      </c>
      <c r="G43" s="22">
        <f t="shared" ca="1" si="4"/>
        <v>5.4642718551230797E-2</v>
      </c>
      <c r="H43" s="22">
        <f t="shared" ca="1" si="5"/>
        <v>4.8973300630227423E-2</v>
      </c>
      <c r="J43" s="30">
        <f t="shared" ca="1" si="1"/>
        <v>5.2997706184928724E-2</v>
      </c>
      <c r="L43" s="1">
        <v>30</v>
      </c>
      <c r="M43" s="1">
        <f t="shared" ca="1" si="2"/>
        <v>33</v>
      </c>
      <c r="N43" s="27">
        <f t="shared" ca="1" si="3"/>
        <v>5.4846032410571885E-2</v>
      </c>
    </row>
    <row r="44" spans="1:14" ht="15.75" customHeight="1" x14ac:dyDescent="0.25">
      <c r="A44" s="3">
        <f>MAX($A$13:A43)+1</f>
        <v>31</v>
      </c>
      <c r="B44" s="29">
        <v>2016</v>
      </c>
      <c r="C44" s="5"/>
      <c r="D44" s="24">
        <f>'CCW-10'!D44</f>
        <v>9.6000000000000002E-2</v>
      </c>
      <c r="E44" s="23">
        <f ca="1">'Annual Yields (WP)'!K42</f>
        <v>3.930199127182251E-2</v>
      </c>
      <c r="F44" s="22">
        <f t="shared" ca="1" si="0"/>
        <v>5.6698008728177492E-2</v>
      </c>
      <c r="G44" s="22">
        <f t="shared" ca="1" si="4"/>
        <v>5.5680335083361863E-2</v>
      </c>
      <c r="H44" s="22">
        <f t="shared" ca="1" si="5"/>
        <v>5.0371434836378501E-2</v>
      </c>
      <c r="J44" s="30">
        <f t="shared" ca="1" si="1"/>
        <v>5.3340292520516988E-2</v>
      </c>
      <c r="L44" s="1">
        <v>31</v>
      </c>
      <c r="M44" s="1">
        <f t="shared" ca="1" si="2"/>
        <v>34</v>
      </c>
      <c r="N44" s="27">
        <f t="shared" ca="1" si="3"/>
        <v>5.6698008728177492E-2</v>
      </c>
    </row>
    <row r="45" spans="1:14" ht="15.75" customHeight="1" x14ac:dyDescent="0.25">
      <c r="A45" s="3">
        <f>MAX($A$13:A44)+1</f>
        <v>32</v>
      </c>
      <c r="B45" s="29">
        <v>2017</v>
      </c>
      <c r="C45" s="5"/>
      <c r="D45" s="24">
        <f>'CCW-10'!D45</f>
        <v>9.6799999999999997E-2</v>
      </c>
      <c r="E45" s="23">
        <f ca="1">'Annual Yields (WP)'!K43</f>
        <v>3.9987543339574223E-2</v>
      </c>
      <c r="F45" s="22">
        <f t="shared" ref="F45:F50" ca="1" si="6">D45-E45</f>
        <v>5.6812456660425774E-2</v>
      </c>
      <c r="G45" s="22">
        <f t="shared" ref="G45:G50" ca="1" si="7">AVERAGE(F41:F45)</f>
        <v>5.5284539259649032E-2</v>
      </c>
      <c r="H45" s="22">
        <f t="shared" ref="H45:H50" ca="1" si="8">AVERAGE(F36:F45)</f>
        <v>5.1816013835754418E-2</v>
      </c>
      <c r="J45" s="30">
        <f t="shared" ca="1" si="1"/>
        <v>5.4725905978553042E-2</v>
      </c>
      <c r="L45" s="1">
        <v>32</v>
      </c>
      <c r="M45" s="1">
        <f t="shared" ca="1" si="2"/>
        <v>35</v>
      </c>
      <c r="N45" s="27">
        <f t="shared" ref="N45:N50" ca="1" si="9">F45</f>
        <v>5.6812456660425774E-2</v>
      </c>
    </row>
    <row r="46" spans="1:14" ht="15.75" customHeight="1" x14ac:dyDescent="0.25">
      <c r="A46" s="3">
        <f>MAX($A$13:A45)+1</f>
        <v>33</v>
      </c>
      <c r="B46" s="29">
        <v>2018</v>
      </c>
      <c r="D46" s="24">
        <f>'CCW-10'!D46</f>
        <v>9.5500000000000002E-2</v>
      </c>
      <c r="E46" s="23">
        <f ca="1">'Annual Yields (WP)'!K44</f>
        <v>4.2502293815071278E-2</v>
      </c>
      <c r="F46" s="22">
        <f t="shared" ca="1" si="6"/>
        <v>5.2997706184928724E-2</v>
      </c>
      <c r="G46" s="22">
        <f t="shared" ca="1" si="7"/>
        <v>5.5216021992531381E-2</v>
      </c>
      <c r="H46" s="22">
        <f t="shared" ca="1" si="8"/>
        <v>5.3274117787580622E-2</v>
      </c>
      <c r="J46" s="30">
        <f t="shared" ca="1" si="1"/>
        <v>5.4846032410571885E-2</v>
      </c>
      <c r="L46" s="1">
        <v>33</v>
      </c>
      <c r="M46" s="1">
        <f t="shared" ca="1" si="2"/>
        <v>30</v>
      </c>
      <c r="N46" s="27">
        <f t="shared" ca="1" si="9"/>
        <v>5.2997706184928724E-2</v>
      </c>
    </row>
    <row r="47" spans="1:14" ht="15.75" customHeight="1" x14ac:dyDescent="0.25">
      <c r="A47" s="3">
        <f>MAX($A$13:A46)+1</f>
        <v>34</v>
      </c>
      <c r="B47" s="29">
        <v>2019</v>
      </c>
      <c r="C47" s="5"/>
      <c r="D47" s="24">
        <f>'CCW-10'!D47</f>
        <v>9.64E-2</v>
      </c>
      <c r="E47" s="23">
        <f ca="1">'Annual Yields (WP)'!K45</f>
        <v>3.7674047524113317E-2</v>
      </c>
      <c r="F47" s="22">
        <f t="shared" ca="1" si="6"/>
        <v>5.8725952475886682E-2</v>
      </c>
      <c r="G47" s="22">
        <f t="shared" ca="1" si="7"/>
        <v>5.6016031291998114E-2</v>
      </c>
      <c r="H47" s="22">
        <f t="shared" ca="1" si="8"/>
        <v>5.4665879701835951E-2</v>
      </c>
      <c r="J47" s="30">
        <f t="shared" ca="1" si="1"/>
        <v>5.6698008728177492E-2</v>
      </c>
      <c r="L47" s="1">
        <v>34</v>
      </c>
      <c r="M47" s="1">
        <f t="shared" ca="1" si="2"/>
        <v>36</v>
      </c>
      <c r="N47" s="27">
        <f t="shared" ca="1" si="9"/>
        <v>5.8725952475886682E-2</v>
      </c>
    </row>
    <row r="48" spans="1:14" ht="15.75" customHeight="1" x14ac:dyDescent="0.25">
      <c r="A48" s="3">
        <f>MAX($A$13:A47)+1</f>
        <v>35</v>
      </c>
      <c r="B48" s="29">
        <v>2020</v>
      </c>
      <c r="C48" s="5"/>
      <c r="D48" s="24">
        <f>'CCW-10'!D48</f>
        <v>9.3899999999999997E-2</v>
      </c>
      <c r="E48" s="23">
        <f ca="1">'Annual Yields (WP)'!K46</f>
        <v>3.0525263490164798E-2</v>
      </c>
      <c r="F48" s="22">
        <f t="shared" ca="1" si="6"/>
        <v>6.3374736509835203E-2</v>
      </c>
      <c r="G48" s="22">
        <f t="shared" ca="1" si="7"/>
        <v>5.7721772111850776E-2</v>
      </c>
      <c r="H48" s="22">
        <f t="shared" ca="1" si="8"/>
        <v>5.618224533154078E-2</v>
      </c>
      <c r="J48" s="30">
        <f t="shared" ca="1" si="1"/>
        <v>5.6812456660425774E-2</v>
      </c>
      <c r="L48" s="1">
        <v>35</v>
      </c>
      <c r="M48" s="1">
        <f t="shared" ca="1" si="2"/>
        <v>39</v>
      </c>
      <c r="N48" s="27">
        <f t="shared" ca="1" si="9"/>
        <v>6.3374736509835203E-2</v>
      </c>
    </row>
    <row r="49" spans="1:14" ht="15.6" x14ac:dyDescent="0.25">
      <c r="A49" s="3">
        <f>MAX($A$13:A48)+1</f>
        <v>36</v>
      </c>
      <c r="B49" s="29">
        <v>2021</v>
      </c>
      <c r="C49" s="5"/>
      <c r="D49" s="24">
        <f>'CCW-10'!D49</f>
        <v>9.3899999999999997E-2</v>
      </c>
      <c r="E49" s="23">
        <f ca="1">'Annual Yields (WP)'!K47</f>
        <v>3.1033702068815245E-2</v>
      </c>
      <c r="F49" s="22">
        <f t="shared" ca="1" si="6"/>
        <v>6.2866297931184756E-2</v>
      </c>
      <c r="G49" s="22">
        <f t="shared" ca="1" si="7"/>
        <v>5.8955429952452232E-2</v>
      </c>
      <c r="H49" s="22">
        <f t="shared" ca="1" si="8"/>
        <v>5.7317882517907037E-2</v>
      </c>
      <c r="J49" s="30">
        <f t="shared" ca="1" si="1"/>
        <v>5.8725952475886682E-2</v>
      </c>
      <c r="L49" s="1">
        <v>36</v>
      </c>
      <c r="M49" s="1">
        <f t="shared" ca="1" si="2"/>
        <v>38</v>
      </c>
      <c r="N49" s="27">
        <f t="shared" ca="1" si="9"/>
        <v>6.2866297931184756E-2</v>
      </c>
    </row>
    <row r="50" spans="1:14" ht="15.6" x14ac:dyDescent="0.25">
      <c r="A50" s="3">
        <f>MAX($A$13:A49)+1</f>
        <v>37</v>
      </c>
      <c r="B50" s="29">
        <v>2022</v>
      </c>
      <c r="C50" s="5"/>
      <c r="D50" s="24">
        <f>'CCW-10'!D50</f>
        <v>9.5200000000000007E-2</v>
      </c>
      <c r="E50" s="23">
        <f ca="1">'Annual Yields (WP)'!K48</f>
        <v>4.7214271762627436E-2</v>
      </c>
      <c r="F50" s="22">
        <f t="shared" ca="1" si="6"/>
        <v>4.7985728237372571E-2</v>
      </c>
      <c r="G50" s="22">
        <f t="shared" ca="1" si="7"/>
        <v>5.7190084267841591E-2</v>
      </c>
      <c r="H50" s="22">
        <f t="shared" ca="1" si="8"/>
        <v>5.6237311763745315E-2</v>
      </c>
      <c r="J50" s="30">
        <f t="shared" ca="1" si="1"/>
        <v>5.8791435778989952E-2</v>
      </c>
      <c r="L50" s="1">
        <v>37</v>
      </c>
      <c r="M50" s="1">
        <f t="shared" ca="1" si="2"/>
        <v>26</v>
      </c>
      <c r="N50" s="27">
        <f t="shared" ca="1" si="9"/>
        <v>4.7985728237372571E-2</v>
      </c>
    </row>
    <row r="51" spans="1:14" ht="15.6" x14ac:dyDescent="0.25">
      <c r="A51" s="3">
        <f>MAX($A$13:A50)+1</f>
        <v>38</v>
      </c>
      <c r="B51" s="29">
        <v>2023</v>
      </c>
      <c r="C51" s="5"/>
      <c r="D51" s="24">
        <f>'CCW-10'!D51</f>
        <v>9.6600000000000005E-2</v>
      </c>
      <c r="E51" s="23">
        <f ca="1">'Annual Yields (WP)'!K49</f>
        <v>5.5453958047321832E-2</v>
      </c>
      <c r="F51" s="22">
        <f t="shared" ref="F51" ca="1" si="10">D51-E51</f>
        <v>4.1146041952678174E-2</v>
      </c>
      <c r="G51" s="22">
        <f t="shared" ref="G51" ca="1" si="11">AVERAGE(F47:F51)</f>
        <v>5.481975142139147E-2</v>
      </c>
      <c r="H51" s="22">
        <f t="shared" ref="H51" ca="1" si="12">AVERAGE(F42:F51)</f>
        <v>5.5017886706961429E-2</v>
      </c>
      <c r="J51" s="30">
        <f t="shared" ca="1" si="1"/>
        <v>6.2866297931184756E-2</v>
      </c>
      <c r="L51" s="1">
        <v>38</v>
      </c>
      <c r="M51" s="1">
        <f t="shared" ca="1" si="2"/>
        <v>17</v>
      </c>
      <c r="N51" s="27">
        <f t="shared" ref="N51" ca="1" si="13">F51</f>
        <v>4.1146041952678174E-2</v>
      </c>
    </row>
    <row r="52" spans="1:14" ht="15.6" x14ac:dyDescent="0.25">
      <c r="A52" s="3">
        <f>MAX($A$13:A51)+1</f>
        <v>39</v>
      </c>
      <c r="B52" s="29">
        <v>2024</v>
      </c>
      <c r="C52" s="5">
        <v>3</v>
      </c>
      <c r="D52" s="24">
        <f>'CCW-10'!D52</f>
        <v>9.6600000000000005E-2</v>
      </c>
      <c r="E52" s="23">
        <f ca="1">'Annual Yields (WP)'!K50</f>
        <v>5.531515846349206E-2</v>
      </c>
      <c r="F52" s="22">
        <f t="shared" ref="F52" ca="1" si="14">D52-E52</f>
        <v>4.1284841536507945E-2</v>
      </c>
      <c r="G52" s="22">
        <f t="shared" ref="G52" ca="1" si="15">AVERAGE(F48:F52)</f>
        <v>5.1331529233515735E-2</v>
      </c>
      <c r="H52" s="22">
        <f t="shared" ref="H52" ca="1" si="16">AVERAGE(F43:F52)</f>
        <v>5.3673780262756918E-2</v>
      </c>
      <c r="J52" s="30">
        <f t="shared" ca="1" si="1"/>
        <v>6.3374736509835203E-2</v>
      </c>
      <c r="L52" s="1">
        <v>39</v>
      </c>
      <c r="M52" s="1">
        <f t="shared" ca="1" si="2"/>
        <v>18</v>
      </c>
      <c r="N52" s="27">
        <f t="shared" ref="N52" ca="1" si="17">F52</f>
        <v>4.1284841536507945E-2</v>
      </c>
    </row>
    <row r="53" spans="1:14" ht="15.6" x14ac:dyDescent="0.25">
      <c r="B53" s="50"/>
      <c r="C53" s="25"/>
      <c r="D53" s="24"/>
      <c r="E53" s="23"/>
      <c r="F53" s="22"/>
      <c r="G53" s="22"/>
      <c r="H53" s="22"/>
    </row>
    <row r="54" spans="1:14" ht="15.6" x14ac:dyDescent="0.25">
      <c r="A54" s="3">
        <f>MAX($A$13:A49)+1</f>
        <v>37</v>
      </c>
      <c r="B54" s="21" t="s">
        <v>4</v>
      </c>
      <c r="C54" s="20"/>
      <c r="D54" s="16">
        <f>AVERAGE(D14:D53)</f>
        <v>0.1084</v>
      </c>
      <c r="E54" s="16">
        <f ca="1">AVERAGE(E14:E53)</f>
        <v>6.5009407439676814E-2</v>
      </c>
      <c r="F54" s="16">
        <f ca="1">AVERAGE(F14:F53)</f>
        <v>4.3390592560323203E-2</v>
      </c>
      <c r="G54" s="16">
        <f ca="1">AVERAGE(G14:G53)</f>
        <v>4.3857430302017303E-2</v>
      </c>
      <c r="H54" s="16">
        <f ca="1">AVERAGE(H14:H53)</f>
        <v>4.3911359235902662E-2</v>
      </c>
      <c r="J54" s="264">
        <f ca="1">_xlfn.PERCENTILE.INC(G14:G53,0.5)</f>
        <v>4.3443333333333334E-2</v>
      </c>
    </row>
    <row r="55" spans="1:14" ht="15.6" x14ac:dyDescent="0.25">
      <c r="A55" s="3">
        <f>MAX($A$13:A54)+1</f>
        <v>40</v>
      </c>
      <c r="B55" s="18" t="s">
        <v>3</v>
      </c>
      <c r="C55" s="17"/>
      <c r="D55" s="16"/>
      <c r="E55" s="16"/>
      <c r="F55" s="16"/>
      <c r="G55" s="16">
        <f ca="1">MIN(G$14:G$53)</f>
        <v>2.8840000000000005E-2</v>
      </c>
      <c r="H55" s="16">
        <f ca="1">MIN(H$14:H$53)</f>
        <v>3.1970000000000005E-2</v>
      </c>
      <c r="J55" s="264"/>
    </row>
    <row r="56" spans="1:14" ht="15.6" x14ac:dyDescent="0.25">
      <c r="A56" s="3">
        <f>MAX($A$13:A55)+1</f>
        <v>41</v>
      </c>
      <c r="B56" s="18" t="s">
        <v>2</v>
      </c>
      <c r="C56" s="17"/>
      <c r="D56" s="16"/>
      <c r="E56" s="16"/>
      <c r="F56" s="16"/>
      <c r="G56" s="16">
        <f ca="1">MAX(G$14:G$53)</f>
        <v>5.8955429952452232E-2</v>
      </c>
      <c r="H56" s="16">
        <f ca="1">MAX(H$14:H$53)</f>
        <v>5.7317882517907037E-2</v>
      </c>
      <c r="J56" s="264"/>
      <c r="L56" s="27"/>
      <c r="M56" s="27"/>
      <c r="N56" s="27"/>
    </row>
    <row r="57" spans="1:14" ht="15.6" x14ac:dyDescent="0.25">
      <c r="B57" s="15"/>
      <c r="C57" s="14"/>
      <c r="D57" s="13"/>
      <c r="F57" s="13"/>
      <c r="G57" s="13"/>
      <c r="H57" s="13"/>
      <c r="I57" s="13"/>
    </row>
    <row r="58" spans="1:14" x14ac:dyDescent="0.25">
      <c r="B58" s="15"/>
      <c r="C58" s="15"/>
      <c r="D58" s="13"/>
      <c r="F58" s="13"/>
      <c r="G58" s="13"/>
      <c r="H58" s="13"/>
      <c r="I58" s="13"/>
    </row>
    <row r="59" spans="1:14" x14ac:dyDescent="0.25">
      <c r="A59" s="12"/>
      <c r="B59" s="49"/>
      <c r="C59" s="49"/>
    </row>
    <row r="60" spans="1:14" x14ac:dyDescent="0.25">
      <c r="A60" s="10" t="s">
        <v>1</v>
      </c>
      <c r="B60" s="10"/>
      <c r="C60" s="10"/>
    </row>
    <row r="61" spans="1:14" ht="15.6" x14ac:dyDescent="0.25">
      <c r="A61" s="9" t="s">
        <v>162</v>
      </c>
      <c r="D61" s="3"/>
      <c r="E61" s="1"/>
      <c r="F61" s="3"/>
      <c r="G61" s="3"/>
      <c r="H61" s="3"/>
    </row>
    <row r="62" spans="1:14" x14ac:dyDescent="0.25">
      <c r="A62" s="267" t="str">
        <f>'CCW-10'!A62</f>
        <v>S&amp;P Global Market Intelligence, RRA Regulatory Focus, Major Rate Case Decisions, January - March 2024,</v>
      </c>
      <c r="D62" s="3"/>
      <c r="E62" s="7"/>
      <c r="F62" s="3"/>
      <c r="G62" s="3"/>
      <c r="H62" s="3"/>
    </row>
    <row r="63" spans="1:14" x14ac:dyDescent="0.25">
      <c r="A63" s="267" t="str">
        <f>'CCW-10'!A63</f>
        <v>April 19, 2024 at page 3.</v>
      </c>
      <c r="D63" s="3"/>
      <c r="E63" s="7"/>
      <c r="F63" s="3"/>
      <c r="G63" s="3"/>
      <c r="H63" s="3"/>
    </row>
    <row r="64" spans="1:14" x14ac:dyDescent="0.25">
      <c r="A64" s="8" t="str">
        <f>'CCW-10'!A64</f>
        <v xml:space="preserve">2006 - 2023 Authorized Returns exclude limited issue rider cases. </v>
      </c>
      <c r="D64" s="3"/>
      <c r="E64" s="7"/>
      <c r="F64" s="3"/>
      <c r="G64" s="3"/>
      <c r="H64" s="3"/>
    </row>
    <row r="65" spans="1:14" ht="15.6" x14ac:dyDescent="0.25">
      <c r="A65" s="5" t="s">
        <v>0</v>
      </c>
      <c r="B65" s="6"/>
      <c r="C65" s="6"/>
      <c r="D65" s="7"/>
      <c r="E65" s="48"/>
      <c r="F65" s="7"/>
      <c r="G65" s="7"/>
      <c r="H65" s="7"/>
    </row>
    <row r="66" spans="1:14" x14ac:dyDescent="0.25">
      <c r="A66" s="6" t="s">
        <v>117</v>
      </c>
      <c r="B66" s="6"/>
      <c r="C66" s="6"/>
      <c r="D66" s="7"/>
      <c r="E66" s="48"/>
      <c r="F66" s="7"/>
      <c r="G66" s="7"/>
      <c r="H66" s="7"/>
    </row>
    <row r="67" spans="1:14" ht="15.6" x14ac:dyDescent="0.25">
      <c r="A67" s="5" t="s">
        <v>444</v>
      </c>
      <c r="B67" s="6"/>
      <c r="C67" s="6"/>
      <c r="N67" s="47"/>
    </row>
    <row r="68" spans="1:14" ht="15.6" x14ac:dyDescent="0.25">
      <c r="A68" s="5"/>
    </row>
    <row r="71" spans="1:14" ht="15.6" x14ac:dyDescent="0.25">
      <c r="B71" s="46"/>
      <c r="C71" s="46"/>
    </row>
    <row r="72" spans="1:14" x14ac:dyDescent="0.25">
      <c r="B72" s="45"/>
      <c r="C72" s="45"/>
    </row>
    <row r="73" spans="1:14" x14ac:dyDescent="0.25">
      <c r="B73" s="45"/>
      <c r="C73" s="45"/>
    </row>
  </sheetData>
  <mergeCells count="3">
    <mergeCell ref="A1:H1"/>
    <mergeCell ref="A5:H5"/>
    <mergeCell ref="B11:C11"/>
  </mergeCells>
  <printOptions horizontalCentered="1"/>
  <pageMargins left="0.7" right="0.7" top="1.5" bottom="0.75" header="0.55000000000000004" footer="0.51"/>
  <pageSetup scale="61" orientation="portrait" r:id="rId1"/>
  <headerFooter scaleWithDoc="0">
    <oddHeader>&amp;R&amp;"Arial,Bold"&amp;9Docket Nos. 20240026-EI, 20230139-EI, and 20230090-EI
Equity Risk Premium - Utility Bond
Exhibit &amp;A,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T67"/>
  <sheetViews>
    <sheetView zoomScale="80" zoomScaleNormal="80" zoomScaleSheetLayoutView="80" zoomScalePageLayoutView="80" workbookViewId="0">
      <selection activeCell="A62" sqref="A62"/>
    </sheetView>
  </sheetViews>
  <sheetFormatPr defaultColWidth="9" defaultRowHeight="13.8" x14ac:dyDescent="0.25"/>
  <cols>
    <col min="1" max="1" width="8.59765625" style="1" customWidth="1"/>
    <col min="2" max="2" width="5.8984375" style="1" customWidth="1"/>
    <col min="3" max="3" width="1.5" style="1" bestFit="1" customWidth="1"/>
    <col min="4" max="4" width="15.5" style="3" customWidth="1"/>
    <col min="5" max="5" width="15.5" style="1" customWidth="1"/>
    <col min="6" max="8" width="15.5" style="3" customWidth="1"/>
    <col min="9" max="9" width="6.09765625" style="1" customWidth="1"/>
    <col min="10" max="10" width="9.5" style="2" customWidth="1"/>
    <col min="11" max="11" width="2.5" style="1" customWidth="1"/>
    <col min="12" max="12" width="9.09765625" style="1" bestFit="1" customWidth="1"/>
    <col min="13" max="19" width="8.09765625" style="1" bestFit="1" customWidth="1"/>
    <col min="20" max="16384" width="9" style="1"/>
  </cols>
  <sheetData>
    <row r="1" spans="1:14" ht="28.2" x14ac:dyDescent="0.5">
      <c r="A1" s="287" t="str">
        <f>'CCW-9'!A1:E1</f>
        <v>Tampa Electric Company</v>
      </c>
      <c r="B1" s="287"/>
      <c r="C1" s="287"/>
      <c r="D1" s="287"/>
      <c r="E1" s="287"/>
      <c r="F1" s="287"/>
      <c r="G1" s="287"/>
      <c r="H1" s="287"/>
      <c r="I1" s="44"/>
      <c r="J1" s="43"/>
      <c r="K1" s="43"/>
    </row>
    <row r="2" spans="1:14" x14ac:dyDescent="0.25">
      <c r="A2" s="3"/>
      <c r="B2" s="39"/>
      <c r="C2" s="39"/>
      <c r="D2" s="40"/>
    </row>
    <row r="3" spans="1:14" x14ac:dyDescent="0.25">
      <c r="A3" s="3"/>
      <c r="B3" s="39"/>
      <c r="C3" s="39"/>
      <c r="D3" s="40"/>
    </row>
    <row r="4" spans="1:14" x14ac:dyDescent="0.25">
      <c r="A4" s="3"/>
      <c r="B4" s="39"/>
      <c r="C4" s="39"/>
      <c r="D4" s="40"/>
    </row>
    <row r="5" spans="1:14" ht="21" x14ac:dyDescent="0.4">
      <c r="A5" s="286" t="s">
        <v>20</v>
      </c>
      <c r="B5" s="286"/>
      <c r="C5" s="286"/>
      <c r="D5" s="286"/>
      <c r="E5" s="286"/>
      <c r="F5" s="286"/>
      <c r="G5" s="286"/>
      <c r="H5" s="286"/>
      <c r="I5" s="42"/>
      <c r="J5" s="41"/>
      <c r="K5" s="41"/>
    </row>
    <row r="6" spans="1:14" x14ac:dyDescent="0.25">
      <c r="A6" s="3"/>
      <c r="B6" s="39"/>
      <c r="C6" s="39"/>
      <c r="D6" s="40"/>
    </row>
    <row r="7" spans="1:14" x14ac:dyDescent="0.25">
      <c r="A7" s="3"/>
      <c r="B7" s="39"/>
      <c r="C7" s="39"/>
      <c r="D7" s="40"/>
    </row>
    <row r="8" spans="1:14" x14ac:dyDescent="0.25">
      <c r="A8" s="39"/>
      <c r="B8" s="40"/>
      <c r="C8" s="40"/>
      <c r="D8" s="1"/>
      <c r="E8" s="3"/>
      <c r="F8" s="1"/>
      <c r="G8" s="1"/>
      <c r="H8" s="1"/>
    </row>
    <row r="9" spans="1:14" x14ac:dyDescent="0.25">
      <c r="A9" s="3"/>
      <c r="B9" s="39"/>
      <c r="C9" s="39"/>
      <c r="D9" s="15" t="s">
        <v>19</v>
      </c>
      <c r="E9" s="37" t="s">
        <v>18</v>
      </c>
      <c r="F9" s="15" t="s">
        <v>17</v>
      </c>
      <c r="G9" s="15" t="s">
        <v>16</v>
      </c>
      <c r="H9" s="15" t="s">
        <v>16</v>
      </c>
    </row>
    <row r="10" spans="1:14" x14ac:dyDescent="0.25">
      <c r="A10" s="15"/>
      <c r="B10" s="38"/>
      <c r="C10" s="38"/>
      <c r="D10" s="37" t="s">
        <v>23</v>
      </c>
      <c r="E10" s="37" t="s">
        <v>14</v>
      </c>
      <c r="F10" s="15" t="s">
        <v>13</v>
      </c>
      <c r="G10" s="15" t="s">
        <v>12</v>
      </c>
      <c r="H10" s="15" t="s">
        <v>11</v>
      </c>
    </row>
    <row r="11" spans="1:14" ht="15.6" x14ac:dyDescent="0.25">
      <c r="A11" s="35" t="s">
        <v>10</v>
      </c>
      <c r="B11" s="284" t="s">
        <v>9</v>
      </c>
      <c r="C11" s="284"/>
      <c r="D11" s="36" t="s">
        <v>8</v>
      </c>
      <c r="E11" s="36" t="s">
        <v>7</v>
      </c>
      <c r="F11" s="35" t="s">
        <v>6</v>
      </c>
      <c r="G11" s="35" t="s">
        <v>4</v>
      </c>
      <c r="H11" s="35" t="s">
        <v>4</v>
      </c>
    </row>
    <row r="12" spans="1:14" x14ac:dyDescent="0.25">
      <c r="A12" s="34" t="s">
        <v>5</v>
      </c>
      <c r="B12" s="34" t="s">
        <v>5</v>
      </c>
      <c r="C12" s="34" t="s">
        <v>5</v>
      </c>
      <c r="D12" s="33">
        <v>-1</v>
      </c>
      <c r="E12" s="33">
        <v>-2</v>
      </c>
      <c r="F12" s="33">
        <v>-3</v>
      </c>
      <c r="G12" s="33">
        <v>-4</v>
      </c>
      <c r="H12" s="33">
        <v>-5</v>
      </c>
    </row>
    <row r="13" spans="1:14" x14ac:dyDescent="0.25">
      <c r="A13" s="3"/>
      <c r="B13" s="3"/>
      <c r="C13" s="3"/>
      <c r="E13" s="3"/>
    </row>
    <row r="14" spans="1:14" ht="15.75" customHeight="1" x14ac:dyDescent="0.25">
      <c r="A14" s="3">
        <f>MAX($A$13:A13)+1</f>
        <v>1</v>
      </c>
      <c r="B14" s="29">
        <v>1986</v>
      </c>
      <c r="C14" s="31"/>
      <c r="D14" s="24">
        <v>0.1346</v>
      </c>
      <c r="E14" s="28">
        <f>'Annual Yields (WP)'!B12</f>
        <v>7.7983333333333335E-2</v>
      </c>
      <c r="F14" s="22">
        <f t="shared" ref="F14:F44" si="0">D14-E14</f>
        <v>5.6616666666666662E-2</v>
      </c>
      <c r="G14" s="22"/>
      <c r="H14" s="22"/>
      <c r="J14" s="30">
        <f t="shared" ref="J14:J52" si="1">IFERROR(VLOOKUP(L14,$M$14:$N$53,2,),VLOOKUP(L14,$M$14:$N$53,2,))</f>
        <v>3.8908333333333323E-2</v>
      </c>
      <c r="L14" s="1">
        <v>1</v>
      </c>
      <c r="M14" s="1">
        <f t="shared" ref="M14:M52" si="2">RANK(F14,$F$14:$F$53,1)</f>
        <v>21</v>
      </c>
      <c r="N14" s="27">
        <f>F14</f>
        <v>5.6616666666666662E-2</v>
      </c>
    </row>
    <row r="15" spans="1:14" ht="15.75" customHeight="1" x14ac:dyDescent="0.25">
      <c r="A15" s="3">
        <f>MAX($A$13:A14)+1</f>
        <v>2</v>
      </c>
      <c r="B15" s="29">
        <v>1987</v>
      </c>
      <c r="C15" s="31"/>
      <c r="D15" s="24">
        <v>0.12740000000000001</v>
      </c>
      <c r="E15" s="28">
        <f>'Annual Yields (WP)'!B13</f>
        <v>8.5800000000000001E-2</v>
      </c>
      <c r="F15" s="22">
        <f t="shared" si="0"/>
        <v>4.1600000000000012E-2</v>
      </c>
      <c r="G15" s="22"/>
      <c r="H15" s="22"/>
      <c r="J15" s="30">
        <f t="shared" si="1"/>
        <v>3.9799999999999988E-2</v>
      </c>
      <c r="L15" s="1">
        <v>2</v>
      </c>
      <c r="M15" s="1">
        <f t="shared" si="2"/>
        <v>4</v>
      </c>
      <c r="N15" s="27">
        <f t="shared" ref="N15:N46" si="3">F15</f>
        <v>4.1600000000000012E-2</v>
      </c>
    </row>
    <row r="16" spans="1:14" ht="15.75" customHeight="1" x14ac:dyDescent="0.25">
      <c r="A16" s="3">
        <f>MAX($A$13:A15)+1</f>
        <v>3</v>
      </c>
      <c r="B16" s="29">
        <v>1988</v>
      </c>
      <c r="C16" s="31"/>
      <c r="D16" s="24">
        <v>0.1285</v>
      </c>
      <c r="E16" s="28">
        <f>'Annual Yields (WP)'!B14</f>
        <v>8.9591666666666681E-2</v>
      </c>
      <c r="F16" s="22">
        <f t="shared" si="0"/>
        <v>3.8908333333333323E-2</v>
      </c>
      <c r="G16" s="22"/>
      <c r="H16" s="22"/>
      <c r="J16" s="30">
        <f t="shared" si="1"/>
        <v>4.0616666666666676E-2</v>
      </c>
      <c r="L16" s="1">
        <v>3</v>
      </c>
      <c r="M16" s="1">
        <f t="shared" si="2"/>
        <v>1</v>
      </c>
      <c r="N16" s="27">
        <f t="shared" si="3"/>
        <v>3.8908333333333323E-2</v>
      </c>
    </row>
    <row r="17" spans="1:17" ht="15.75" customHeight="1" x14ac:dyDescent="0.25">
      <c r="A17" s="3">
        <f>MAX($A$13:A16)+1</f>
        <v>4</v>
      </c>
      <c r="B17" s="29">
        <v>1989</v>
      </c>
      <c r="C17" s="31"/>
      <c r="D17" s="24">
        <v>0.1288</v>
      </c>
      <c r="E17" s="28">
        <f>'Annual Yields (WP)'!B15</f>
        <v>8.4491666666666645E-2</v>
      </c>
      <c r="F17" s="22">
        <f t="shared" si="0"/>
        <v>4.4308333333333352E-2</v>
      </c>
      <c r="G17" s="22"/>
      <c r="H17" s="22"/>
      <c r="J17" s="30">
        <f t="shared" si="1"/>
        <v>4.1600000000000012E-2</v>
      </c>
      <c r="L17" s="1">
        <v>4</v>
      </c>
      <c r="M17" s="1">
        <f t="shared" si="2"/>
        <v>7</v>
      </c>
      <c r="N17" s="27">
        <f t="shared" si="3"/>
        <v>4.4308333333333352E-2</v>
      </c>
    </row>
    <row r="18" spans="1:17" ht="15.75" customHeight="1" x14ac:dyDescent="0.25">
      <c r="A18" s="3">
        <f>MAX($A$13:A17)+1</f>
        <v>5</v>
      </c>
      <c r="B18" s="29">
        <v>1990</v>
      </c>
      <c r="C18" s="31"/>
      <c r="D18" s="24">
        <v>0.12670000000000001</v>
      </c>
      <c r="E18" s="28">
        <f>'Annual Yields (WP)'!B16</f>
        <v>8.6083333333333331E-2</v>
      </c>
      <c r="F18" s="22">
        <f t="shared" si="0"/>
        <v>4.0616666666666676E-2</v>
      </c>
      <c r="G18" s="22">
        <f t="shared" ref="G18:G44" si="4">AVERAGE(F14:F18)</f>
        <v>4.4410000000000005E-2</v>
      </c>
      <c r="H18" s="22"/>
      <c r="J18" s="30">
        <f t="shared" si="1"/>
        <v>4.3241666666666678E-2</v>
      </c>
      <c r="L18" s="1">
        <v>5</v>
      </c>
      <c r="M18" s="1">
        <f t="shared" si="2"/>
        <v>3</v>
      </c>
      <c r="N18" s="27">
        <f t="shared" si="3"/>
        <v>4.0616666666666676E-2</v>
      </c>
    </row>
    <row r="19" spans="1:17" ht="15.75" customHeight="1" x14ac:dyDescent="0.25">
      <c r="A19" s="3">
        <f>MAX($A$13:A18)+1</f>
        <v>6</v>
      </c>
      <c r="B19" s="29">
        <v>1991</v>
      </c>
      <c r="C19" s="31"/>
      <c r="D19" s="24">
        <v>0.1246</v>
      </c>
      <c r="E19" s="28">
        <f>'Annual Yields (WP)'!B17</f>
        <v>8.1358333333333324E-2</v>
      </c>
      <c r="F19" s="22">
        <f t="shared" si="0"/>
        <v>4.3241666666666678E-2</v>
      </c>
      <c r="G19" s="22">
        <f t="shared" si="4"/>
        <v>4.1735000000000008E-2</v>
      </c>
      <c r="H19" s="22"/>
      <c r="J19" s="30">
        <f t="shared" si="1"/>
        <v>4.3433333333333338E-2</v>
      </c>
      <c r="L19" s="1">
        <v>6</v>
      </c>
      <c r="M19" s="1">
        <f t="shared" si="2"/>
        <v>5</v>
      </c>
      <c r="N19" s="27">
        <f t="shared" si="3"/>
        <v>4.3241666666666678E-2</v>
      </c>
    </row>
    <row r="20" spans="1:17" ht="15.75" customHeight="1" x14ac:dyDescent="0.25">
      <c r="A20" s="3">
        <f>MAX($A$13:A19)+1</f>
        <v>7</v>
      </c>
      <c r="B20" s="29">
        <v>1992</v>
      </c>
      <c r="C20" s="31"/>
      <c r="D20" s="24">
        <v>0.1201</v>
      </c>
      <c r="E20" s="28">
        <f>'Annual Yields (WP)'!B18</f>
        <v>7.6666666666666661E-2</v>
      </c>
      <c r="F20" s="22">
        <f t="shared" si="0"/>
        <v>4.3433333333333338E-2</v>
      </c>
      <c r="G20" s="22">
        <f t="shared" si="4"/>
        <v>4.2101666666666669E-2</v>
      </c>
      <c r="H20" s="22"/>
      <c r="J20" s="30">
        <f t="shared" si="1"/>
        <v>4.4308333333333352E-2</v>
      </c>
      <c r="L20" s="1">
        <v>7</v>
      </c>
      <c r="M20" s="1">
        <f t="shared" si="2"/>
        <v>6</v>
      </c>
      <c r="N20" s="27">
        <f t="shared" si="3"/>
        <v>4.3433333333333338E-2</v>
      </c>
    </row>
    <row r="21" spans="1:17" ht="15.75" customHeight="1" x14ac:dyDescent="0.25">
      <c r="A21" s="3">
        <f>MAX($A$13:A20)+1</f>
        <v>8</v>
      </c>
      <c r="B21" s="29">
        <v>1993</v>
      </c>
      <c r="C21" s="31"/>
      <c r="D21" s="24">
        <v>0.11349999999999999</v>
      </c>
      <c r="E21" s="28">
        <f>'Annual Yields (WP)'!B19</f>
        <v>6.5983333333333324E-2</v>
      </c>
      <c r="F21" s="22">
        <f t="shared" si="0"/>
        <v>4.7516666666666665E-2</v>
      </c>
      <c r="G21" s="22">
        <f t="shared" si="4"/>
        <v>4.3823333333333339E-2</v>
      </c>
      <c r="H21" s="22"/>
      <c r="J21" s="30">
        <f t="shared" si="1"/>
        <v>4.4891666666666649E-2</v>
      </c>
      <c r="L21" s="1">
        <v>8</v>
      </c>
      <c r="M21" s="1">
        <f t="shared" si="2"/>
        <v>11</v>
      </c>
      <c r="N21" s="27">
        <f t="shared" si="3"/>
        <v>4.7516666666666665E-2</v>
      </c>
    </row>
    <row r="22" spans="1:17" ht="15.75" customHeight="1" x14ac:dyDescent="0.25">
      <c r="A22" s="3">
        <f>MAX($A$13:A21)+1</f>
        <v>9</v>
      </c>
      <c r="B22" s="29">
        <v>1994</v>
      </c>
      <c r="C22" s="31"/>
      <c r="D22" s="24">
        <v>0.11349999999999999</v>
      </c>
      <c r="E22" s="28">
        <f>'Annual Yields (WP)'!B20</f>
        <v>7.3700000000000002E-2</v>
      </c>
      <c r="F22" s="22">
        <f t="shared" si="0"/>
        <v>3.9799999999999988E-2</v>
      </c>
      <c r="G22" s="22">
        <f t="shared" si="4"/>
        <v>4.292166666666667E-2</v>
      </c>
      <c r="H22" s="22"/>
      <c r="J22" s="30">
        <f t="shared" si="1"/>
        <v>4.5458333333333323E-2</v>
      </c>
      <c r="L22" s="1">
        <v>9</v>
      </c>
      <c r="M22" s="1">
        <f t="shared" si="2"/>
        <v>2</v>
      </c>
      <c r="N22" s="27">
        <f t="shared" si="3"/>
        <v>3.9799999999999988E-2</v>
      </c>
    </row>
    <row r="23" spans="1:17" ht="15.75" customHeight="1" x14ac:dyDescent="0.25">
      <c r="A23" s="3">
        <f>MAX($A$13:A22)+1</f>
        <v>10</v>
      </c>
      <c r="B23" s="29">
        <v>1995</v>
      </c>
      <c r="C23" s="31"/>
      <c r="D23" s="24">
        <v>0.1143</v>
      </c>
      <c r="E23" s="28">
        <f>'Annual Yields (WP)'!B21</f>
        <v>6.8841666666666676E-2</v>
      </c>
      <c r="F23" s="22">
        <f t="shared" si="0"/>
        <v>4.5458333333333323E-2</v>
      </c>
      <c r="G23" s="22">
        <f t="shared" si="4"/>
        <v>4.3889999999999998E-2</v>
      </c>
      <c r="H23" s="22">
        <f t="shared" ref="H23:H44" si="5">AVERAGE(F14:F23)</f>
        <v>4.4150000000000002E-2</v>
      </c>
      <c r="J23" s="30">
        <f t="shared" si="1"/>
        <v>4.6841666666666643E-2</v>
      </c>
      <c r="L23" s="1">
        <v>10</v>
      </c>
      <c r="M23" s="1">
        <f t="shared" si="2"/>
        <v>9</v>
      </c>
      <c r="N23" s="27">
        <f t="shared" si="3"/>
        <v>4.5458333333333323E-2</v>
      </c>
    </row>
    <row r="24" spans="1:17" ht="15.75" customHeight="1" x14ac:dyDescent="0.25">
      <c r="A24" s="3">
        <f>MAX($A$13:A23)+1</f>
        <v>11</v>
      </c>
      <c r="B24" s="29">
        <v>1996</v>
      </c>
      <c r="C24" s="31"/>
      <c r="D24" s="24">
        <v>0.1119</v>
      </c>
      <c r="E24" s="28">
        <f>'Annual Yields (WP)'!B22</f>
        <v>6.700833333333335E-2</v>
      </c>
      <c r="F24" s="22">
        <f t="shared" si="0"/>
        <v>4.4891666666666649E-2</v>
      </c>
      <c r="G24" s="22">
        <f t="shared" si="4"/>
        <v>4.4219999999999995E-2</v>
      </c>
      <c r="H24" s="22">
        <f t="shared" si="5"/>
        <v>4.2977500000000002E-2</v>
      </c>
      <c r="J24" s="30">
        <f t="shared" si="1"/>
        <v>4.7516666666666665E-2</v>
      </c>
      <c r="L24" s="1">
        <v>11</v>
      </c>
      <c r="M24" s="1">
        <f t="shared" si="2"/>
        <v>8</v>
      </c>
      <c r="N24" s="27">
        <f t="shared" si="3"/>
        <v>4.4891666666666649E-2</v>
      </c>
    </row>
    <row r="25" spans="1:17" ht="15.75" customHeight="1" x14ac:dyDescent="0.25">
      <c r="A25" s="3">
        <f>MAX($A$13:A24)+1</f>
        <v>12</v>
      </c>
      <c r="B25" s="29">
        <v>1997</v>
      </c>
      <c r="C25" s="31"/>
      <c r="D25" s="24">
        <v>0.11289999999999999</v>
      </c>
      <c r="E25" s="28">
        <f>'Annual Yields (WP)'!B23</f>
        <v>6.6058333333333344E-2</v>
      </c>
      <c r="F25" s="22">
        <f t="shared" si="0"/>
        <v>4.6841666666666643E-2</v>
      </c>
      <c r="G25" s="22">
        <f t="shared" si="4"/>
        <v>4.4901666666666659E-2</v>
      </c>
      <c r="H25" s="22">
        <f t="shared" si="5"/>
        <v>4.3501666666666661E-2</v>
      </c>
      <c r="J25" s="30">
        <f t="shared" si="1"/>
        <v>4.7941666666666667E-2</v>
      </c>
      <c r="L25" s="1">
        <v>12</v>
      </c>
      <c r="M25" s="1">
        <f t="shared" si="2"/>
        <v>10</v>
      </c>
      <c r="N25" s="27">
        <f t="shared" si="3"/>
        <v>4.6841666666666643E-2</v>
      </c>
    </row>
    <row r="26" spans="1:17" ht="15.75" customHeight="1" x14ac:dyDescent="0.25">
      <c r="A26" s="3">
        <f>MAX($A$13:A25)+1</f>
        <v>13</v>
      </c>
      <c r="B26" s="29">
        <v>1998</v>
      </c>
      <c r="C26" s="31"/>
      <c r="D26" s="24">
        <v>0.11509999999999999</v>
      </c>
      <c r="E26" s="28">
        <f>'Annual Yields (WP)'!B24</f>
        <v>5.5783333333333331E-2</v>
      </c>
      <c r="F26" s="22">
        <f t="shared" si="0"/>
        <v>5.9316666666666663E-2</v>
      </c>
      <c r="G26" s="22">
        <f t="shared" si="4"/>
        <v>4.7261666666666653E-2</v>
      </c>
      <c r="H26" s="22">
        <f t="shared" si="5"/>
        <v>4.55425E-2</v>
      </c>
      <c r="J26" s="30">
        <f t="shared" si="1"/>
        <v>5.3858333333333328E-2</v>
      </c>
      <c r="L26" s="1">
        <v>13</v>
      </c>
      <c r="M26" s="1">
        <f t="shared" si="2"/>
        <v>24</v>
      </c>
      <c r="N26" s="27">
        <f t="shared" si="3"/>
        <v>5.9316666666666663E-2</v>
      </c>
    </row>
    <row r="27" spans="1:17" ht="15.75" customHeight="1" x14ac:dyDescent="0.25">
      <c r="A27" s="3">
        <f>MAX($A$13:A26)+1</f>
        <v>14</v>
      </c>
      <c r="B27" s="29">
        <v>1999</v>
      </c>
      <c r="C27" s="31"/>
      <c r="D27" s="24">
        <v>0.1066</v>
      </c>
      <c r="E27" s="28">
        <f>'Annual Yields (WP)'!B25</f>
        <v>5.8658333333333333E-2</v>
      </c>
      <c r="F27" s="22">
        <f t="shared" si="0"/>
        <v>4.7941666666666667E-2</v>
      </c>
      <c r="G27" s="22">
        <f t="shared" si="4"/>
        <v>4.8889999999999982E-2</v>
      </c>
      <c r="H27" s="22">
        <f t="shared" si="5"/>
        <v>4.5905833333333333E-2</v>
      </c>
      <c r="J27" s="30">
        <f t="shared" si="1"/>
        <v>5.4466666666666663E-2</v>
      </c>
      <c r="L27" s="1">
        <v>14</v>
      </c>
      <c r="M27" s="1">
        <f t="shared" si="2"/>
        <v>12</v>
      </c>
      <c r="N27" s="27">
        <f t="shared" si="3"/>
        <v>4.7941666666666667E-2</v>
      </c>
    </row>
    <row r="28" spans="1:17" ht="15.75" customHeight="1" x14ac:dyDescent="0.25">
      <c r="A28" s="3">
        <f>MAX($A$13:A27)+1</f>
        <v>15</v>
      </c>
      <c r="B28" s="29">
        <v>2000</v>
      </c>
      <c r="C28" s="31"/>
      <c r="D28" s="24">
        <v>0.1139</v>
      </c>
      <c r="E28" s="28">
        <f>'Annual Yields (WP)'!B26</f>
        <v>5.9425000000000006E-2</v>
      </c>
      <c r="F28" s="22">
        <f t="shared" si="0"/>
        <v>5.4474999999999996E-2</v>
      </c>
      <c r="G28" s="22">
        <f t="shared" si="4"/>
        <v>5.0693333333333326E-2</v>
      </c>
      <c r="H28" s="22">
        <f t="shared" si="5"/>
        <v>4.7291666666666662E-2</v>
      </c>
      <c r="J28" s="30">
        <f t="shared" si="1"/>
        <v>5.4474999999999996E-2</v>
      </c>
      <c r="L28" s="1">
        <v>15</v>
      </c>
      <c r="M28" s="1">
        <f t="shared" si="2"/>
        <v>15</v>
      </c>
      <c r="N28" s="27">
        <f t="shared" si="3"/>
        <v>5.4474999999999996E-2</v>
      </c>
    </row>
    <row r="29" spans="1:17" ht="15.75" customHeight="1" x14ac:dyDescent="0.25">
      <c r="A29" s="3">
        <f>MAX($A$13:A28)+1</f>
        <v>16</v>
      </c>
      <c r="B29" s="29">
        <v>2001</v>
      </c>
      <c r="C29" s="31"/>
      <c r="D29" s="24">
        <v>0.10949999999999999</v>
      </c>
      <c r="E29" s="28">
        <f>'Annual Yields (WP)'!B27</f>
        <v>5.4933333333333334E-2</v>
      </c>
      <c r="F29" s="22">
        <f t="shared" si="0"/>
        <v>5.4566666666666652E-2</v>
      </c>
      <c r="G29" s="22">
        <f t="shared" si="4"/>
        <v>5.2628333333333319E-2</v>
      </c>
      <c r="H29" s="22">
        <f t="shared" si="5"/>
        <v>4.8424166666666664E-2</v>
      </c>
      <c r="J29" s="30">
        <f t="shared" si="1"/>
        <v>5.4566666666666652E-2</v>
      </c>
      <c r="L29" s="1">
        <v>16</v>
      </c>
      <c r="M29" s="1">
        <f t="shared" si="2"/>
        <v>16</v>
      </c>
      <c r="N29" s="27">
        <f t="shared" si="3"/>
        <v>5.4566666666666652E-2</v>
      </c>
      <c r="Q29" s="30"/>
    </row>
    <row r="30" spans="1:17" ht="15.75" customHeight="1" x14ac:dyDescent="0.25">
      <c r="A30" s="3">
        <f>MAX($A$13:A29)+1</f>
        <v>17</v>
      </c>
      <c r="B30" s="29">
        <v>2002</v>
      </c>
      <c r="C30" s="31"/>
      <c r="D30" s="24">
        <v>0.1103</v>
      </c>
      <c r="E30" s="28">
        <f>'Annual Yields (WP)'!B28</f>
        <v>5.4300000000000008E-2</v>
      </c>
      <c r="F30" s="22">
        <f t="shared" si="0"/>
        <v>5.5999999999999987E-2</v>
      </c>
      <c r="G30" s="22">
        <f t="shared" si="4"/>
        <v>5.4459999999999995E-2</v>
      </c>
      <c r="H30" s="22">
        <f t="shared" si="5"/>
        <v>4.9680833333333327E-2</v>
      </c>
      <c r="J30" s="30">
        <f t="shared" si="1"/>
        <v>5.5083333333333338E-2</v>
      </c>
      <c r="L30" s="1">
        <v>17</v>
      </c>
      <c r="M30" s="1">
        <f t="shared" si="2"/>
        <v>20</v>
      </c>
      <c r="N30" s="27">
        <f t="shared" si="3"/>
        <v>5.5999999999999987E-2</v>
      </c>
      <c r="Q30" s="30"/>
    </row>
    <row r="31" spans="1:17" ht="15.75" customHeight="1" x14ac:dyDescent="0.25">
      <c r="A31" s="3">
        <f>MAX($A$13:A30)+1</f>
        <v>18</v>
      </c>
      <c r="B31" s="29">
        <v>2003</v>
      </c>
      <c r="C31" s="31"/>
      <c r="D31" s="24">
        <v>0.1099</v>
      </c>
      <c r="E31" s="28">
        <f>'Annual Yields (WP)'!B29</f>
        <v>4.9575000000000001E-2</v>
      </c>
      <c r="F31" s="22">
        <f t="shared" si="0"/>
        <v>6.0324999999999997E-2</v>
      </c>
      <c r="G31" s="22">
        <f t="shared" si="4"/>
        <v>5.4661666666666664E-2</v>
      </c>
      <c r="H31" s="22">
        <f t="shared" si="5"/>
        <v>5.0961666666666662E-2</v>
      </c>
      <c r="J31" s="30">
        <f t="shared" si="1"/>
        <v>5.5266666666666665E-2</v>
      </c>
      <c r="L31" s="1">
        <v>18</v>
      </c>
      <c r="M31" s="1">
        <f t="shared" si="2"/>
        <v>26</v>
      </c>
      <c r="N31" s="27">
        <f t="shared" si="3"/>
        <v>6.0324999999999997E-2</v>
      </c>
      <c r="Q31" s="30"/>
    </row>
    <row r="32" spans="1:17" ht="15.75" customHeight="1" x14ac:dyDescent="0.25">
      <c r="A32" s="3">
        <f>MAX($A$13:A31)+1</f>
        <v>19</v>
      </c>
      <c r="B32" s="29">
        <v>2004</v>
      </c>
      <c r="C32" s="31"/>
      <c r="D32" s="24">
        <v>0.10589999999999999</v>
      </c>
      <c r="E32" s="28">
        <f>'Annual Yields (WP)'!B30</f>
        <v>5.046666666666666E-2</v>
      </c>
      <c r="F32" s="22">
        <f t="shared" si="0"/>
        <v>5.5433333333333334E-2</v>
      </c>
      <c r="G32" s="22">
        <f t="shared" si="4"/>
        <v>5.6159999999999988E-2</v>
      </c>
      <c r="H32" s="22">
        <f t="shared" si="5"/>
        <v>5.2524999999999988E-2</v>
      </c>
      <c r="J32" s="30">
        <f t="shared" si="1"/>
        <v>5.5433333333333334E-2</v>
      </c>
      <c r="L32" s="1">
        <v>19</v>
      </c>
      <c r="M32" s="1">
        <f t="shared" si="2"/>
        <v>19</v>
      </c>
      <c r="N32" s="27">
        <f t="shared" si="3"/>
        <v>5.5433333333333334E-2</v>
      </c>
      <c r="Q32" s="30"/>
    </row>
    <row r="33" spans="1:20" ht="15.75" customHeight="1" x14ac:dyDescent="0.25">
      <c r="A33" s="3">
        <f>MAX($A$13:A32)+1</f>
        <v>20</v>
      </c>
      <c r="B33" s="29">
        <v>2005</v>
      </c>
      <c r="C33" s="31"/>
      <c r="D33" s="24">
        <v>0.10460000000000001</v>
      </c>
      <c r="E33" s="28">
        <f>'Annual Yields (WP)'!B31</f>
        <v>4.6458333333333331E-2</v>
      </c>
      <c r="F33" s="22">
        <f t="shared" si="0"/>
        <v>5.8141666666666682E-2</v>
      </c>
      <c r="G33" s="22">
        <f t="shared" si="4"/>
        <v>5.689333333333333E-2</v>
      </c>
      <c r="H33" s="22">
        <f t="shared" si="5"/>
        <v>5.3793333333333325E-2</v>
      </c>
      <c r="J33" s="30">
        <f t="shared" si="1"/>
        <v>5.5999999999999987E-2</v>
      </c>
      <c r="L33" s="1">
        <v>20</v>
      </c>
      <c r="M33" s="1">
        <f t="shared" si="2"/>
        <v>22</v>
      </c>
      <c r="N33" s="27">
        <f t="shared" si="3"/>
        <v>5.8141666666666682E-2</v>
      </c>
      <c r="Q33" s="27"/>
      <c r="T33" s="32"/>
    </row>
    <row r="34" spans="1:20" ht="15.75" customHeight="1" x14ac:dyDescent="0.25">
      <c r="A34" s="3">
        <f>MAX($A$13:A33)+1</f>
        <v>21</v>
      </c>
      <c r="B34" s="29">
        <v>2006</v>
      </c>
      <c r="C34" s="31"/>
      <c r="D34" s="24">
        <v>0.104</v>
      </c>
      <c r="E34" s="28">
        <f>'Annual Yields (WP)'!B32</f>
        <v>4.873333333333333E-2</v>
      </c>
      <c r="F34" s="22">
        <f t="shared" si="0"/>
        <v>5.5266666666666665E-2</v>
      </c>
      <c r="G34" s="22">
        <f t="shared" si="4"/>
        <v>5.7033333333333339E-2</v>
      </c>
      <c r="H34" s="22">
        <f t="shared" si="5"/>
        <v>5.4830833333333329E-2</v>
      </c>
      <c r="J34" s="30">
        <f t="shared" si="1"/>
        <v>5.6616666666666662E-2</v>
      </c>
      <c r="L34" s="1">
        <v>21</v>
      </c>
      <c r="M34" s="1">
        <f t="shared" si="2"/>
        <v>18</v>
      </c>
      <c r="N34" s="27">
        <f t="shared" si="3"/>
        <v>5.5266666666666665E-2</v>
      </c>
    </row>
    <row r="35" spans="1:20" ht="15.75" customHeight="1" x14ac:dyDescent="0.25">
      <c r="A35" s="3">
        <f>MAX($A$13:A34)+1</f>
        <v>22</v>
      </c>
      <c r="B35" s="29">
        <v>2007</v>
      </c>
      <c r="C35" s="31"/>
      <c r="D35" s="24">
        <v>0.1022</v>
      </c>
      <c r="E35" s="28">
        <f>'Annual Yields (WP)'!B33</f>
        <v>4.8341666666666672E-2</v>
      </c>
      <c r="F35" s="22">
        <f t="shared" si="0"/>
        <v>5.3858333333333328E-2</v>
      </c>
      <c r="G35" s="22">
        <f t="shared" si="4"/>
        <v>5.6604999999999996E-2</v>
      </c>
      <c r="H35" s="22">
        <f t="shared" si="5"/>
        <v>5.5532500000000005E-2</v>
      </c>
      <c r="J35" s="30">
        <f t="shared" si="1"/>
        <v>5.8141666666666682E-2</v>
      </c>
      <c r="L35" s="1">
        <v>22</v>
      </c>
      <c r="M35" s="1">
        <f t="shared" si="2"/>
        <v>13</v>
      </c>
      <c r="N35" s="27">
        <f t="shared" si="3"/>
        <v>5.3858333333333328E-2</v>
      </c>
    </row>
    <row r="36" spans="1:20" ht="15.75" customHeight="1" x14ac:dyDescent="0.25">
      <c r="A36" s="3">
        <f>MAX($A$13:A35)+1</f>
        <v>23</v>
      </c>
      <c r="B36" s="29">
        <v>2008</v>
      </c>
      <c r="C36" s="31"/>
      <c r="D36" s="24">
        <v>0.10390000000000001</v>
      </c>
      <c r="E36" s="28">
        <f>'Annual Yields (WP)'!B34</f>
        <v>4.2791666666666665E-2</v>
      </c>
      <c r="F36" s="22">
        <f t="shared" si="0"/>
        <v>6.1108333333333341E-2</v>
      </c>
      <c r="G36" s="22">
        <f t="shared" si="4"/>
        <v>5.6761666666666669E-2</v>
      </c>
      <c r="H36" s="22">
        <f t="shared" si="5"/>
        <v>5.5711666666666673E-2</v>
      </c>
      <c r="J36" s="30">
        <f t="shared" si="1"/>
        <v>5.8991666666666671E-2</v>
      </c>
      <c r="L36" s="1">
        <v>23</v>
      </c>
      <c r="M36" s="1">
        <f t="shared" si="2"/>
        <v>27</v>
      </c>
      <c r="N36" s="27">
        <f t="shared" si="3"/>
        <v>6.1108333333333341E-2</v>
      </c>
    </row>
    <row r="37" spans="1:20" ht="15.75" customHeight="1" x14ac:dyDescent="0.25">
      <c r="A37" s="3">
        <f>MAX($A$13:A36)+1</f>
        <v>24</v>
      </c>
      <c r="B37" s="29">
        <v>2009</v>
      </c>
      <c r="C37" s="31"/>
      <c r="D37" s="24">
        <v>0.1022</v>
      </c>
      <c r="E37" s="28">
        <f>'Annual Yields (WP)'!B35</f>
        <v>4.0691666666666668E-2</v>
      </c>
      <c r="F37" s="22">
        <f t="shared" si="0"/>
        <v>6.1508333333333332E-2</v>
      </c>
      <c r="G37" s="22">
        <f t="shared" si="4"/>
        <v>5.7976666666666676E-2</v>
      </c>
      <c r="H37" s="22">
        <f t="shared" si="5"/>
        <v>5.7068333333333346E-2</v>
      </c>
      <c r="J37" s="30">
        <f t="shared" si="1"/>
        <v>5.9316666666666663E-2</v>
      </c>
      <c r="L37" s="1">
        <v>24</v>
      </c>
      <c r="M37" s="1">
        <f t="shared" si="2"/>
        <v>28</v>
      </c>
      <c r="N37" s="27">
        <f t="shared" si="3"/>
        <v>6.1508333333333332E-2</v>
      </c>
    </row>
    <row r="38" spans="1:20" ht="15.75" customHeight="1" x14ac:dyDescent="0.25">
      <c r="A38" s="3">
        <f>MAX($A$13:A37)+1</f>
        <v>25</v>
      </c>
      <c r="B38" s="29">
        <v>2010</v>
      </c>
      <c r="C38" s="31"/>
      <c r="D38" s="24">
        <v>0.10150000000000001</v>
      </c>
      <c r="E38" s="28">
        <f>'Annual Yields (WP)'!B36</f>
        <v>4.2508333333333335E-2</v>
      </c>
      <c r="F38" s="22">
        <f t="shared" si="0"/>
        <v>5.8991666666666671E-2</v>
      </c>
      <c r="G38" s="22">
        <f t="shared" si="4"/>
        <v>5.8146666666666666E-2</v>
      </c>
      <c r="H38" s="22">
        <f t="shared" si="5"/>
        <v>5.7520000000000002E-2</v>
      </c>
      <c r="J38" s="30">
        <f t="shared" si="1"/>
        <v>6.0091666666666661E-2</v>
      </c>
      <c r="L38" s="1">
        <v>25</v>
      </c>
      <c r="M38" s="1">
        <f t="shared" si="2"/>
        <v>23</v>
      </c>
      <c r="N38" s="27">
        <f t="shared" si="3"/>
        <v>5.8991666666666671E-2</v>
      </c>
    </row>
    <row r="39" spans="1:20" ht="15.75" customHeight="1" x14ac:dyDescent="0.25">
      <c r="A39" s="3">
        <f>MAX($A$13:A38)+1</f>
        <v>26</v>
      </c>
      <c r="B39" s="29">
        <v>2011</v>
      </c>
      <c r="C39" s="31"/>
      <c r="D39" s="24">
        <v>9.9199999999999997E-2</v>
      </c>
      <c r="E39" s="28">
        <f>'Annual Yields (WP)'!B37</f>
        <v>3.9108333333333335E-2</v>
      </c>
      <c r="F39" s="22">
        <f t="shared" si="0"/>
        <v>6.0091666666666661E-2</v>
      </c>
      <c r="G39" s="22">
        <f t="shared" si="4"/>
        <v>5.911166666666666E-2</v>
      </c>
      <c r="H39" s="22">
        <f t="shared" si="5"/>
        <v>5.8072500000000006E-2</v>
      </c>
      <c r="J39" s="30">
        <f t="shared" si="1"/>
        <v>6.0324999999999997E-2</v>
      </c>
      <c r="L39" s="1">
        <v>26</v>
      </c>
      <c r="M39" s="1">
        <f t="shared" si="2"/>
        <v>25</v>
      </c>
      <c r="N39" s="27">
        <f t="shared" si="3"/>
        <v>6.0091666666666661E-2</v>
      </c>
    </row>
    <row r="40" spans="1:20" ht="15.75" customHeight="1" x14ac:dyDescent="0.25">
      <c r="A40" s="3">
        <f>MAX($A$13:A39)+1</f>
        <v>27</v>
      </c>
      <c r="B40" s="29">
        <v>2012</v>
      </c>
      <c r="C40" s="5"/>
      <c r="D40" s="24">
        <v>9.9400000000000002E-2</v>
      </c>
      <c r="E40" s="28">
        <f>'Annual Yields (WP)'!B38</f>
        <v>2.9208333333333333E-2</v>
      </c>
      <c r="F40" s="22">
        <f t="shared" si="0"/>
        <v>7.0191666666666666E-2</v>
      </c>
      <c r="G40" s="22">
        <f t="shared" si="4"/>
        <v>6.2378333333333334E-2</v>
      </c>
      <c r="H40" s="22">
        <f t="shared" si="5"/>
        <v>5.9491666666666665E-2</v>
      </c>
      <c r="J40" s="30">
        <f t="shared" si="1"/>
        <v>6.1108333333333341E-2</v>
      </c>
      <c r="L40" s="1">
        <v>27</v>
      </c>
      <c r="M40" s="1">
        <f t="shared" si="2"/>
        <v>36</v>
      </c>
      <c r="N40" s="27">
        <f t="shared" si="3"/>
        <v>7.0191666666666666E-2</v>
      </c>
    </row>
    <row r="41" spans="1:20" ht="15.75" customHeight="1" x14ac:dyDescent="0.25">
      <c r="A41" s="3">
        <f>MAX($A$13:A40)+1</f>
        <v>28</v>
      </c>
      <c r="B41" s="29">
        <v>2013</v>
      </c>
      <c r="C41" s="5"/>
      <c r="D41" s="24">
        <v>9.6799999999999997E-2</v>
      </c>
      <c r="E41" s="28">
        <f>'Annual Yields (WP)'!B39</f>
        <v>3.4483333333333331E-2</v>
      </c>
      <c r="F41" s="22">
        <f t="shared" si="0"/>
        <v>6.2316666666666666E-2</v>
      </c>
      <c r="G41" s="22">
        <f t="shared" si="4"/>
        <v>6.2619999999999995E-2</v>
      </c>
      <c r="H41" s="22">
        <f t="shared" si="5"/>
        <v>5.9690833333333339E-2</v>
      </c>
      <c r="J41" s="30">
        <f t="shared" si="1"/>
        <v>6.1508333333333332E-2</v>
      </c>
      <c r="L41" s="1">
        <v>28</v>
      </c>
      <c r="M41" s="1">
        <f t="shared" si="2"/>
        <v>29</v>
      </c>
      <c r="N41" s="27">
        <f t="shared" si="3"/>
        <v>6.2316666666666666E-2</v>
      </c>
    </row>
    <row r="42" spans="1:20" ht="15.75" customHeight="1" x14ac:dyDescent="0.25">
      <c r="A42" s="3">
        <f>MAX($A$13:A41)+1</f>
        <v>29</v>
      </c>
      <c r="B42" s="29">
        <v>2014</v>
      </c>
      <c r="C42" s="5"/>
      <c r="D42" s="24">
        <v>9.7799999999999998E-2</v>
      </c>
      <c r="E42" s="28">
        <f>'Annual Yields (WP)'!B40</f>
        <v>3.3399999999999999E-2</v>
      </c>
      <c r="F42" s="22">
        <f t="shared" si="0"/>
        <v>6.4399999999999999E-2</v>
      </c>
      <c r="G42" s="22">
        <f t="shared" si="4"/>
        <v>6.3198333333333329E-2</v>
      </c>
      <c r="H42" s="22">
        <f t="shared" si="5"/>
        <v>6.0587500000000002E-2</v>
      </c>
      <c r="J42" s="30">
        <f t="shared" si="1"/>
        <v>6.2316666666666666E-2</v>
      </c>
      <c r="L42" s="1">
        <v>29</v>
      </c>
      <c r="M42" s="1">
        <f t="shared" si="2"/>
        <v>31</v>
      </c>
      <c r="N42" s="27">
        <f t="shared" si="3"/>
        <v>6.4399999999999999E-2</v>
      </c>
    </row>
    <row r="43" spans="1:20" ht="15.75" customHeight="1" x14ac:dyDescent="0.25">
      <c r="A43" s="3">
        <f>MAX($A$13:A42)+1</f>
        <v>30</v>
      </c>
      <c r="B43" s="29">
        <v>2015</v>
      </c>
      <c r="C43" s="5"/>
      <c r="D43" s="24">
        <v>9.6000000000000002E-2</v>
      </c>
      <c r="E43" s="28">
        <f>'Annual Yields (WP)'!B41</f>
        <v>2.8408333333333331E-2</v>
      </c>
      <c r="F43" s="22">
        <f t="shared" si="0"/>
        <v>6.7591666666666675E-2</v>
      </c>
      <c r="G43" s="22">
        <f t="shared" si="4"/>
        <v>6.4918333333333328E-2</v>
      </c>
      <c r="H43" s="22">
        <f t="shared" si="5"/>
        <v>6.1532500000000004E-2</v>
      </c>
      <c r="J43" s="30">
        <f t="shared" si="1"/>
        <v>6.4149999999999999E-2</v>
      </c>
      <c r="L43" s="1">
        <v>30</v>
      </c>
      <c r="M43" s="1">
        <f t="shared" si="2"/>
        <v>33</v>
      </c>
      <c r="N43" s="27">
        <f t="shared" si="3"/>
        <v>6.7591666666666675E-2</v>
      </c>
    </row>
    <row r="44" spans="1:20" ht="15.75" customHeight="1" x14ac:dyDescent="0.25">
      <c r="A44" s="3">
        <f>MAX($A$13:A43)+1</f>
        <v>31</v>
      </c>
      <c r="B44" s="29">
        <v>2016</v>
      </c>
      <c r="C44" s="5"/>
      <c r="D44" s="24">
        <v>9.5399999999999999E-2</v>
      </c>
      <c r="E44" s="28">
        <f>'Annual Yields (WP)'!B42</f>
        <v>2.5975000000000002E-2</v>
      </c>
      <c r="F44" s="22">
        <f t="shared" si="0"/>
        <v>6.9425000000000001E-2</v>
      </c>
      <c r="G44" s="22">
        <f t="shared" si="4"/>
        <v>6.6785000000000011E-2</v>
      </c>
      <c r="H44" s="22">
        <f t="shared" si="5"/>
        <v>6.2948333333333328E-2</v>
      </c>
      <c r="J44" s="30">
        <f t="shared" si="1"/>
        <v>6.4399999999999999E-2</v>
      </c>
      <c r="L44" s="1">
        <v>31</v>
      </c>
      <c r="M44" s="1">
        <f t="shared" si="2"/>
        <v>35</v>
      </c>
      <c r="N44" s="27">
        <f t="shared" si="3"/>
        <v>6.9425000000000001E-2</v>
      </c>
    </row>
    <row r="45" spans="1:20" ht="15.75" customHeight="1" x14ac:dyDescent="0.25">
      <c r="A45" s="3">
        <f>MAX($A$13:A44)+1</f>
        <v>32</v>
      </c>
      <c r="B45" s="29">
        <v>2017</v>
      </c>
      <c r="C45" s="5"/>
      <c r="D45" s="24">
        <v>9.7199999999999995E-2</v>
      </c>
      <c r="E45" s="28">
        <f>'Annual Yields (WP)'!B43</f>
        <v>2.895E-2</v>
      </c>
      <c r="F45" s="22">
        <f t="shared" ref="F45:F50" si="6">D45-E45</f>
        <v>6.8249999999999991E-2</v>
      </c>
      <c r="G45" s="22">
        <f t="shared" ref="G45:G50" si="7">AVERAGE(F41:F45)</f>
        <v>6.6396666666666673E-2</v>
      </c>
      <c r="H45" s="22">
        <f t="shared" ref="H45:H50" si="8">AVERAGE(F36:F45)</f>
        <v>6.4387500000000014E-2</v>
      </c>
      <c r="J45" s="30">
        <f t="shared" si="1"/>
        <v>6.4774999999999999E-2</v>
      </c>
      <c r="L45" s="1">
        <v>32</v>
      </c>
      <c r="M45" s="1">
        <f t="shared" si="2"/>
        <v>34</v>
      </c>
      <c r="N45" s="27">
        <f t="shared" si="3"/>
        <v>6.8249999999999991E-2</v>
      </c>
    </row>
    <row r="46" spans="1:20" ht="15.75" customHeight="1" x14ac:dyDescent="0.25">
      <c r="A46" s="3">
        <f>MAX($A$13:A45)+1</f>
        <v>33</v>
      </c>
      <c r="B46" s="29">
        <v>2018</v>
      </c>
      <c r="C46" s="5"/>
      <c r="D46" s="24">
        <v>9.5899999999999999E-2</v>
      </c>
      <c r="E46" s="28">
        <f>'Annual Yields (WP)'!B44</f>
        <v>3.1124999999999996E-2</v>
      </c>
      <c r="F46" s="22">
        <f t="shared" si="6"/>
        <v>6.4774999999999999E-2</v>
      </c>
      <c r="G46" s="22">
        <f t="shared" si="7"/>
        <v>6.6888333333333327E-2</v>
      </c>
      <c r="H46" s="22">
        <f t="shared" si="8"/>
        <v>6.4754166666666668E-2</v>
      </c>
      <c r="J46" s="30">
        <f t="shared" si="1"/>
        <v>6.7591666666666675E-2</v>
      </c>
      <c r="L46" s="1">
        <v>33</v>
      </c>
      <c r="M46" s="1">
        <f t="shared" si="2"/>
        <v>32</v>
      </c>
      <c r="N46" s="27">
        <f t="shared" si="3"/>
        <v>6.4774999999999999E-2</v>
      </c>
    </row>
    <row r="47" spans="1:20" ht="15.75" customHeight="1" x14ac:dyDescent="0.25">
      <c r="A47" s="3">
        <f>MAX($A$13:A46)+1</f>
        <v>34</v>
      </c>
      <c r="B47" s="29">
        <v>2019</v>
      </c>
      <c r="C47" s="5"/>
      <c r="D47" s="24">
        <v>9.7100000000000006E-2</v>
      </c>
      <c r="E47" s="28">
        <f>'Annual Yields (WP)'!B45</f>
        <v>2.5825000000000001E-2</v>
      </c>
      <c r="F47" s="22">
        <f t="shared" si="6"/>
        <v>7.1275000000000005E-2</v>
      </c>
      <c r="G47" s="22">
        <f t="shared" si="7"/>
        <v>6.8263333333333315E-2</v>
      </c>
      <c r="H47" s="22">
        <f t="shared" si="8"/>
        <v>6.5730833333333336E-2</v>
      </c>
      <c r="J47" s="30">
        <f t="shared" si="1"/>
        <v>6.8249999999999991E-2</v>
      </c>
      <c r="L47" s="1">
        <v>34</v>
      </c>
      <c r="M47" s="1">
        <f t="shared" si="2"/>
        <v>37</v>
      </c>
      <c r="N47" s="27">
        <f t="shared" ref="N47" si="9">F47</f>
        <v>7.1275000000000005E-2</v>
      </c>
    </row>
    <row r="48" spans="1:20" ht="15.75" customHeight="1" x14ac:dyDescent="0.25">
      <c r="A48" s="3">
        <f>MAX($A$13:A47)+1</f>
        <v>35</v>
      </c>
      <c r="B48" s="29">
        <v>2020</v>
      </c>
      <c r="C48" s="5"/>
      <c r="D48" s="24">
        <f>'ROE calc'!I68/100</f>
        <v>9.4588235294117654E-2</v>
      </c>
      <c r="E48" s="28">
        <f>'Annual Yields (WP)'!B46</f>
        <v>1.5616666666666662E-2</v>
      </c>
      <c r="F48" s="22">
        <f t="shared" si="6"/>
        <v>7.8971568627450986E-2</v>
      </c>
      <c r="G48" s="22">
        <f t="shared" si="7"/>
        <v>7.0539313725490188E-2</v>
      </c>
      <c r="H48" s="22">
        <f t="shared" si="8"/>
        <v>6.7728823529411758E-2</v>
      </c>
      <c r="J48" s="30">
        <f t="shared" si="1"/>
        <v>6.9425000000000001E-2</v>
      </c>
      <c r="L48" s="1">
        <v>35</v>
      </c>
      <c r="M48" s="1">
        <f t="shared" si="2"/>
        <v>39</v>
      </c>
      <c r="N48" s="27">
        <f t="shared" ref="N48" si="10">F48</f>
        <v>7.8971568627450986E-2</v>
      </c>
    </row>
    <row r="49" spans="1:14" ht="15.75" customHeight="1" x14ac:dyDescent="0.25">
      <c r="A49" s="3">
        <f>MAX($A$13:A48)+1</f>
        <v>36</v>
      </c>
      <c r="B49" s="29">
        <v>2021</v>
      </c>
      <c r="C49" s="5"/>
      <c r="D49" s="24">
        <v>9.5600000000000004E-2</v>
      </c>
      <c r="E49" s="28">
        <f>'Annual Yields (WP)'!B47</f>
        <v>2.0525000000000002E-2</v>
      </c>
      <c r="F49" s="22">
        <f t="shared" si="6"/>
        <v>7.5075000000000003E-2</v>
      </c>
      <c r="G49" s="22">
        <f t="shared" si="7"/>
        <v>7.1669313725490208E-2</v>
      </c>
      <c r="H49" s="22">
        <f t="shared" si="8"/>
        <v>6.9227156862745096E-2</v>
      </c>
      <c r="J49" s="30">
        <f t="shared" si="1"/>
        <v>7.0191666666666666E-2</v>
      </c>
      <c r="L49" s="1">
        <v>36</v>
      </c>
      <c r="M49" s="1">
        <f t="shared" si="2"/>
        <v>38</v>
      </c>
      <c r="N49" s="27">
        <f t="shared" ref="N49" si="11">F49</f>
        <v>7.5075000000000003E-2</v>
      </c>
    </row>
    <row r="50" spans="1:14" ht="15.75" customHeight="1" x14ac:dyDescent="0.25">
      <c r="A50" s="3">
        <f>MAX($A$13:A49)+1</f>
        <v>37</v>
      </c>
      <c r="B50" s="29">
        <v>2022</v>
      </c>
      <c r="C50" s="5"/>
      <c r="D50" s="24">
        <f>'Figure 1'!V20</f>
        <v>9.5299999999999996E-2</v>
      </c>
      <c r="E50" s="28">
        <f>'Annual Yields (WP)'!B48</f>
        <v>3.1149999999999997E-2</v>
      </c>
      <c r="F50" s="22">
        <f t="shared" si="6"/>
        <v>6.4149999999999999E-2</v>
      </c>
      <c r="G50" s="22">
        <f t="shared" si="7"/>
        <v>7.0849313725490193E-2</v>
      </c>
      <c r="H50" s="22">
        <f t="shared" si="8"/>
        <v>6.862299019607844E-2</v>
      </c>
      <c r="J50" s="30">
        <f t="shared" si="1"/>
        <v>7.1275000000000005E-2</v>
      </c>
      <c r="L50" s="1">
        <v>37</v>
      </c>
      <c r="M50" s="1">
        <f t="shared" si="2"/>
        <v>30</v>
      </c>
      <c r="N50" s="27">
        <f t="shared" ref="N50" si="12">F50</f>
        <v>6.4149999999999999E-2</v>
      </c>
    </row>
    <row r="51" spans="1:14" ht="15.75" customHeight="1" x14ac:dyDescent="0.25">
      <c r="A51" s="3">
        <f>MAX($A$13:A50)+1</f>
        <v>38</v>
      </c>
      <c r="B51" s="29">
        <v>2023</v>
      </c>
      <c r="C51" s="5"/>
      <c r="D51" s="24">
        <f>'Figure 1'!V21</f>
        <v>9.6000000000000002E-2</v>
      </c>
      <c r="E51" s="28">
        <f>'Annual Yields (WP)'!B49</f>
        <v>4.0916666666666664E-2</v>
      </c>
      <c r="F51" s="22">
        <f t="shared" ref="F51" si="13">D51-E51</f>
        <v>5.5083333333333338E-2</v>
      </c>
      <c r="G51" s="22">
        <f t="shared" ref="G51" si="14">AVERAGE(F47:F51)</f>
        <v>6.8910980392156859E-2</v>
      </c>
      <c r="H51" s="22">
        <f t="shared" ref="H51" si="15">AVERAGE(F42:F51)</f>
        <v>6.78996568627451E-2</v>
      </c>
      <c r="J51" s="30">
        <f t="shared" si="1"/>
        <v>7.5075000000000003E-2</v>
      </c>
      <c r="L51" s="1">
        <v>38</v>
      </c>
      <c r="M51" s="1">
        <f t="shared" si="2"/>
        <v>17</v>
      </c>
      <c r="N51" s="27">
        <f t="shared" ref="N51" si="16">F51</f>
        <v>5.5083333333333338E-2</v>
      </c>
    </row>
    <row r="52" spans="1:14" ht="15.75" customHeight="1" x14ac:dyDescent="0.25">
      <c r="A52" s="3">
        <f>MAX($A$13:A51)+1</f>
        <v>39</v>
      </c>
      <c r="B52" s="29">
        <v>2024</v>
      </c>
      <c r="C52" s="25" t="s">
        <v>445</v>
      </c>
      <c r="D52" s="24">
        <f>'Figure 1'!V22</f>
        <v>9.7799999999999998E-2</v>
      </c>
      <c r="E52" s="28">
        <f>'Annual Yields (WP)'!B50</f>
        <v>4.3333333333333335E-2</v>
      </c>
      <c r="F52" s="22">
        <f t="shared" ref="F52" si="17">D52-E52</f>
        <v>5.4466666666666663E-2</v>
      </c>
      <c r="G52" s="22">
        <f t="shared" ref="G52" si="18">AVERAGE(F48:F52)</f>
        <v>6.5549313725490194E-2</v>
      </c>
      <c r="H52" s="22">
        <f t="shared" ref="H52" si="19">AVERAGE(F43:F52)</f>
        <v>6.6906323529411754E-2</v>
      </c>
      <c r="J52" s="30">
        <f t="shared" si="1"/>
        <v>7.8971568627450986E-2</v>
      </c>
      <c r="L52" s="1">
        <v>39</v>
      </c>
      <c r="M52" s="1">
        <f t="shared" si="2"/>
        <v>14</v>
      </c>
      <c r="N52" s="27">
        <f t="shared" ref="N52" si="20">F52</f>
        <v>5.4466666666666663E-2</v>
      </c>
    </row>
    <row r="53" spans="1:14" ht="15.6" x14ac:dyDescent="0.25">
      <c r="A53" s="3"/>
      <c r="B53" s="26" t="s">
        <v>5</v>
      </c>
      <c r="C53" s="25" t="s">
        <v>5</v>
      </c>
      <c r="D53" s="24"/>
      <c r="E53" s="23"/>
      <c r="F53" s="22"/>
      <c r="G53" s="22"/>
      <c r="H53" s="22"/>
    </row>
    <row r="54" spans="1:14" ht="15.6" x14ac:dyDescent="0.25">
      <c r="A54" s="3">
        <f>MAX($A$13:A53)+1</f>
        <v>40</v>
      </c>
      <c r="B54" s="21" t="s">
        <v>4</v>
      </c>
      <c r="C54" s="20"/>
      <c r="D54" s="16">
        <f>AVERAGE(D14:D53)</f>
        <v>0.10770482654600307</v>
      </c>
      <c r="E54" s="16">
        <f>AVERAGE(E14:E53)</f>
        <v>5.1391239316239311E-2</v>
      </c>
      <c r="F54" s="16">
        <f>AVERAGE(F14:F53)</f>
        <v>5.6313587229763692E-2</v>
      </c>
      <c r="G54" s="16">
        <f>AVERAGE(G$14:G$53)</f>
        <v>5.6692949579831925E-2</v>
      </c>
      <c r="H54" s="16">
        <f>AVERAGE(H$14:H$53)</f>
        <v>5.676660947712419E-2</v>
      </c>
      <c r="J54" s="264">
        <f>_xlfn.PERCENTILE.INC(G14:G53,0.5)</f>
        <v>5.689333333333333E-2</v>
      </c>
    </row>
    <row r="55" spans="1:14" ht="15.6" x14ac:dyDescent="0.25">
      <c r="A55" s="3">
        <f>MAX($A$13:A54)+1</f>
        <v>41</v>
      </c>
      <c r="B55" s="18" t="s">
        <v>3</v>
      </c>
      <c r="C55" s="17"/>
      <c r="D55" s="16"/>
      <c r="E55" s="16"/>
      <c r="F55" s="16"/>
      <c r="G55" s="16">
        <f>MIN(G$14:G$53)</f>
        <v>4.1735000000000008E-2</v>
      </c>
      <c r="H55" s="16">
        <f>MIN(H$14:H$53)</f>
        <v>4.2977500000000002E-2</v>
      </c>
      <c r="J55" s="264"/>
    </row>
    <row r="56" spans="1:14" ht="15.6" x14ac:dyDescent="0.25">
      <c r="A56" s="3">
        <f>MAX($A$13:A55)+1</f>
        <v>42</v>
      </c>
      <c r="B56" s="18" t="s">
        <v>2</v>
      </c>
      <c r="C56" s="17"/>
      <c r="D56" s="16"/>
      <c r="E56" s="16"/>
      <c r="F56" s="16"/>
      <c r="G56" s="16">
        <f>MAX(G$14:G$53)</f>
        <v>7.1669313725490208E-2</v>
      </c>
      <c r="H56" s="16">
        <f>MAX(H$14:H$53)</f>
        <v>6.9227156862745096E-2</v>
      </c>
      <c r="J56" s="264"/>
    </row>
    <row r="57" spans="1:14" ht="15.6" x14ac:dyDescent="0.25">
      <c r="A57" s="3"/>
      <c r="B57" s="15"/>
      <c r="C57" s="14"/>
      <c r="D57" s="13"/>
      <c r="E57" s="13"/>
      <c r="F57" s="13"/>
      <c r="G57" s="13"/>
      <c r="H57" s="13"/>
      <c r="J57" s="1"/>
    </row>
    <row r="58" spans="1:14" ht="15.6" x14ac:dyDescent="0.25">
      <c r="A58" s="3"/>
      <c r="B58" s="15"/>
      <c r="C58" s="14"/>
      <c r="D58" s="13"/>
      <c r="E58" s="13"/>
      <c r="F58" s="13"/>
      <c r="G58" s="13"/>
      <c r="H58" s="13"/>
      <c r="J58" s="1"/>
    </row>
    <row r="59" spans="1:14" ht="15.6" x14ac:dyDescent="0.25">
      <c r="A59" s="12"/>
      <c r="C59" s="11"/>
      <c r="J59" s="1"/>
    </row>
    <row r="60" spans="1:14" ht="13.2" x14ac:dyDescent="0.25">
      <c r="A60" s="10" t="s">
        <v>1</v>
      </c>
      <c r="J60" s="1"/>
    </row>
    <row r="61" spans="1:14" ht="15.6" x14ac:dyDescent="0.25">
      <c r="A61" s="9" t="s">
        <v>162</v>
      </c>
      <c r="J61" s="1"/>
    </row>
    <row r="62" spans="1:14" ht="13.2" x14ac:dyDescent="0.25">
      <c r="A62" s="267" t="str">
        <f>'CCW-10'!A62</f>
        <v>S&amp;P Global Market Intelligence, RRA Regulatory Focus, Major Rate Case Decisions, January - March 2024,</v>
      </c>
      <c r="J62" s="1"/>
    </row>
    <row r="63" spans="1:14" ht="13.2" x14ac:dyDescent="0.25">
      <c r="A63" s="267" t="str">
        <f>'CCW-10'!A63</f>
        <v>April 19, 2024 at page 3.</v>
      </c>
      <c r="J63" s="1"/>
    </row>
    <row r="64" spans="1:14" ht="15.6" x14ac:dyDescent="0.25">
      <c r="A64" s="5" t="s">
        <v>163</v>
      </c>
      <c r="J64" s="1"/>
    </row>
    <row r="65" spans="1:10" ht="13.2" x14ac:dyDescent="0.25">
      <c r="A65" s="6" t="s">
        <v>117</v>
      </c>
      <c r="J65" s="1"/>
    </row>
    <row r="66" spans="1:10" ht="15.6" x14ac:dyDescent="0.25">
      <c r="A66" s="5" t="s">
        <v>444</v>
      </c>
      <c r="J66" s="1"/>
    </row>
    <row r="67" spans="1:10" ht="13.2" x14ac:dyDescent="0.25">
      <c r="A67" s="4"/>
      <c r="J67" s="1"/>
    </row>
  </sheetData>
  <mergeCells count="3">
    <mergeCell ref="A1:H1"/>
    <mergeCell ref="A5:H5"/>
    <mergeCell ref="B11:C11"/>
  </mergeCells>
  <printOptions horizontalCentered="1"/>
  <pageMargins left="0.7" right="0.7" top="1.25" bottom="0.75" header="0.55000000000000004" footer="0.51"/>
  <pageSetup scale="66" orientation="portrait" r:id="rId1"/>
  <headerFooter scaleWithDoc="0">
    <oddHeader>&amp;R&amp;"Arial,Bold"&amp;9Viscofan/CUB &amp;A
Page &amp;P of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N68"/>
  <sheetViews>
    <sheetView zoomScale="80" zoomScaleNormal="80" zoomScaleSheetLayoutView="80" zoomScalePageLayoutView="80" workbookViewId="0">
      <selection activeCell="A63" sqref="A63"/>
    </sheetView>
  </sheetViews>
  <sheetFormatPr defaultColWidth="9" defaultRowHeight="13.2" x14ac:dyDescent="0.25"/>
  <cols>
    <col min="1" max="1" width="8.59765625" style="3" customWidth="1"/>
    <col min="2" max="2" width="6.09765625" style="1" customWidth="1"/>
    <col min="3" max="3" width="2" style="1" customWidth="1"/>
    <col min="4" max="4" width="15.5" style="1" customWidth="1"/>
    <col min="5" max="5" width="15.5" style="3" customWidth="1"/>
    <col min="6" max="8" width="15.5" style="1" customWidth="1"/>
    <col min="9" max="9" width="6.19921875" style="1" customWidth="1"/>
    <col min="10" max="10" width="9" style="1"/>
    <col min="11" max="11" width="2.5" style="1" customWidth="1"/>
    <col min="12" max="12" width="8.09765625" style="1" bestFit="1" customWidth="1"/>
    <col min="13" max="13" width="8.8984375" style="1" bestFit="1" customWidth="1"/>
    <col min="14" max="18" width="8.09765625" style="1" bestFit="1" customWidth="1"/>
    <col min="19" max="16384" width="9" style="1"/>
  </cols>
  <sheetData>
    <row r="1" spans="1:14" ht="28.2" x14ac:dyDescent="0.5">
      <c r="A1" s="287" t="str">
        <f>'CCW-9'!A1:E1</f>
        <v>Tampa Electric Company</v>
      </c>
      <c r="B1" s="287"/>
      <c r="C1" s="287"/>
      <c r="D1" s="287"/>
      <c r="E1" s="287"/>
      <c r="F1" s="287"/>
      <c r="G1" s="287"/>
      <c r="H1" s="287"/>
      <c r="I1" s="52"/>
      <c r="J1" s="43"/>
    </row>
    <row r="2" spans="1:14" ht="13.8" x14ac:dyDescent="0.25">
      <c r="A2" s="39"/>
      <c r="B2" s="40"/>
      <c r="C2" s="40"/>
    </row>
    <row r="3" spans="1:14" ht="13.8" x14ac:dyDescent="0.25">
      <c r="A3" s="39"/>
      <c r="B3" s="40"/>
      <c r="C3" s="40"/>
    </row>
    <row r="4" spans="1:14" ht="13.8" x14ac:dyDescent="0.25">
      <c r="A4" s="39"/>
      <c r="B4" s="40"/>
      <c r="C4" s="40"/>
    </row>
    <row r="5" spans="1:14" ht="21" x14ac:dyDescent="0.4">
      <c r="A5" s="286" t="s">
        <v>22</v>
      </c>
      <c r="B5" s="286"/>
      <c r="C5" s="286"/>
      <c r="D5" s="286"/>
      <c r="E5" s="286"/>
      <c r="F5" s="286"/>
      <c r="G5" s="286"/>
      <c r="H5" s="286"/>
      <c r="I5" s="51"/>
      <c r="J5" s="41"/>
    </row>
    <row r="6" spans="1:14" ht="13.8" x14ac:dyDescent="0.25">
      <c r="A6" s="39"/>
      <c r="B6" s="40"/>
      <c r="C6" s="40"/>
    </row>
    <row r="7" spans="1:14" ht="13.8" x14ac:dyDescent="0.25">
      <c r="A7" s="39"/>
      <c r="B7" s="40"/>
      <c r="C7" s="40"/>
    </row>
    <row r="8" spans="1:14" ht="13.8" x14ac:dyDescent="0.25">
      <c r="A8" s="39"/>
      <c r="B8" s="40"/>
      <c r="C8" s="40"/>
    </row>
    <row r="9" spans="1:14" x14ac:dyDescent="0.25">
      <c r="B9" s="39"/>
      <c r="C9" s="39"/>
      <c r="D9" s="15" t="s">
        <v>19</v>
      </c>
      <c r="E9" s="37" t="s">
        <v>4</v>
      </c>
      <c r="F9" s="15" t="s">
        <v>17</v>
      </c>
      <c r="G9" s="15" t="s">
        <v>16</v>
      </c>
      <c r="H9" s="15" t="s">
        <v>16</v>
      </c>
    </row>
    <row r="10" spans="1:14" x14ac:dyDescent="0.25">
      <c r="A10" s="15"/>
      <c r="B10" s="38"/>
      <c r="C10" s="38"/>
      <c r="D10" s="37" t="s">
        <v>23</v>
      </c>
      <c r="E10" s="37" t="s">
        <v>21</v>
      </c>
      <c r="F10" s="15" t="s">
        <v>13</v>
      </c>
      <c r="G10" s="15" t="s">
        <v>12</v>
      </c>
      <c r="H10" s="15" t="s">
        <v>11</v>
      </c>
    </row>
    <row r="11" spans="1:14" ht="15.6" x14ac:dyDescent="0.25">
      <c r="A11" s="35" t="s">
        <v>10</v>
      </c>
      <c r="B11" s="284" t="s">
        <v>9</v>
      </c>
      <c r="C11" s="284"/>
      <c r="D11" s="36" t="s">
        <v>8</v>
      </c>
      <c r="E11" s="36" t="s">
        <v>7</v>
      </c>
      <c r="F11" s="35" t="s">
        <v>6</v>
      </c>
      <c r="G11" s="35" t="s">
        <v>4</v>
      </c>
      <c r="H11" s="35" t="s">
        <v>4</v>
      </c>
    </row>
    <row r="12" spans="1:14" s="34" customFormat="1" x14ac:dyDescent="0.25">
      <c r="A12" s="34" t="s">
        <v>5</v>
      </c>
      <c r="B12" s="34" t="s">
        <v>5</v>
      </c>
      <c r="C12" s="34" t="s">
        <v>5</v>
      </c>
      <c r="D12" s="33">
        <v>-1</v>
      </c>
      <c r="E12" s="33">
        <v>-2</v>
      </c>
      <c r="F12" s="33">
        <v>-3</v>
      </c>
      <c r="G12" s="33">
        <v>-4</v>
      </c>
      <c r="H12" s="33">
        <v>-5</v>
      </c>
      <c r="I12" s="34" t="s">
        <v>5</v>
      </c>
      <c r="J12" s="34" t="s">
        <v>5</v>
      </c>
      <c r="K12" s="34" t="s">
        <v>5</v>
      </c>
      <c r="L12" s="34" t="s">
        <v>5</v>
      </c>
      <c r="M12" s="34" t="s">
        <v>5</v>
      </c>
      <c r="N12" s="34" t="s">
        <v>5</v>
      </c>
    </row>
    <row r="13" spans="1:14" x14ac:dyDescent="0.25">
      <c r="B13" s="3"/>
      <c r="C13" s="3"/>
      <c r="F13" s="3"/>
      <c r="G13" s="3"/>
      <c r="H13" s="3"/>
    </row>
    <row r="14" spans="1:14" ht="15.75" customHeight="1" x14ac:dyDescent="0.25">
      <c r="A14" s="3">
        <f>MAX($A$13:A13)+1</f>
        <v>1</v>
      </c>
      <c r="B14" s="29">
        <v>1986</v>
      </c>
      <c r="C14" s="31"/>
      <c r="D14" s="24">
        <f>'Exhibit 1.10g'!D14</f>
        <v>0.1346</v>
      </c>
      <c r="E14" s="23">
        <f>'Annual Yields (WP)'!K12</f>
        <v>9.5799999999999996E-2</v>
      </c>
      <c r="F14" s="22">
        <f t="shared" ref="F14:F44" si="0">D14-E14</f>
        <v>3.8800000000000001E-2</v>
      </c>
      <c r="G14" s="22"/>
      <c r="H14" s="22"/>
      <c r="J14" s="30">
        <f ca="1">IFERROR(VLOOKUP(L14,$M$14:$N$52,2,),VLOOKUP(L14,$M$14:$N$52,2,))</f>
        <v>2.360000000000001E-2</v>
      </c>
      <c r="L14" s="1">
        <v>1</v>
      </c>
      <c r="M14" s="1">
        <f ca="1">RANK(F14,$F$14:$F$52,1)</f>
        <v>17</v>
      </c>
      <c r="N14" s="27">
        <f>F14</f>
        <v>3.8800000000000001E-2</v>
      </c>
    </row>
    <row r="15" spans="1:14" ht="15.75" customHeight="1" x14ac:dyDescent="0.25">
      <c r="A15" s="3">
        <f>MAX($A$13:A14)+1</f>
        <v>2</v>
      </c>
      <c r="B15" s="29">
        <v>1987</v>
      </c>
      <c r="C15" s="31"/>
      <c r="D15" s="24">
        <f>'Exhibit 1.10g'!D15</f>
        <v>0.12740000000000001</v>
      </c>
      <c r="E15" s="23">
        <f>'Annual Yields (WP)'!K13</f>
        <v>0.10100000000000001</v>
      </c>
      <c r="F15" s="22">
        <f t="shared" si="0"/>
        <v>2.6400000000000007E-2</v>
      </c>
      <c r="G15" s="22"/>
      <c r="H15" s="22"/>
      <c r="J15" s="30">
        <f t="shared" ref="J15:J52" ca="1" si="1">IFERROR(VLOOKUP(L15,$M$14:$N$52,2,),VLOOKUP(L15,$M$14:$N$52,2,))</f>
        <v>2.6400000000000007E-2</v>
      </c>
      <c r="L15" s="1">
        <v>2</v>
      </c>
      <c r="M15" s="1">
        <f t="shared" ref="M15:M52" ca="1" si="2">RANK(F15,$F$14:$F$52,1)</f>
        <v>2</v>
      </c>
      <c r="N15" s="27">
        <f t="shared" ref="N15:N44" si="3">F15</f>
        <v>2.6400000000000007E-2</v>
      </c>
    </row>
    <row r="16" spans="1:14" ht="15.75" customHeight="1" x14ac:dyDescent="0.25">
      <c r="A16" s="3">
        <f>MAX($A$13:A15)+1</f>
        <v>3</v>
      </c>
      <c r="B16" s="29">
        <v>1988</v>
      </c>
      <c r="C16" s="31"/>
      <c r="D16" s="24">
        <f>'Exhibit 1.10g'!D16</f>
        <v>0.1285</v>
      </c>
      <c r="E16" s="23">
        <f>'Annual Yields (WP)'!K14</f>
        <v>0.10489999999999999</v>
      </c>
      <c r="F16" s="22">
        <f t="shared" si="0"/>
        <v>2.360000000000001E-2</v>
      </c>
      <c r="G16" s="22"/>
      <c r="H16" s="22"/>
      <c r="J16" s="30">
        <f t="shared" ca="1" si="1"/>
        <v>2.8100000000000014E-2</v>
      </c>
      <c r="L16" s="1">
        <v>3</v>
      </c>
      <c r="M16" s="1">
        <f t="shared" ca="1" si="2"/>
        <v>1</v>
      </c>
      <c r="N16" s="27">
        <f t="shared" si="3"/>
        <v>2.360000000000001E-2</v>
      </c>
    </row>
    <row r="17" spans="1:14" ht="15.75" customHeight="1" x14ac:dyDescent="0.25">
      <c r="A17" s="3">
        <f>MAX($A$13:A16)+1</f>
        <v>4</v>
      </c>
      <c r="B17" s="29">
        <v>1989</v>
      </c>
      <c r="C17" s="31"/>
      <c r="D17" s="24">
        <f>'Exhibit 1.10g'!D17</f>
        <v>0.1288</v>
      </c>
      <c r="E17" s="23">
        <f>'Annual Yields (WP)'!K15</f>
        <v>9.7699999999999995E-2</v>
      </c>
      <c r="F17" s="22">
        <f t="shared" si="0"/>
        <v>3.1100000000000003E-2</v>
      </c>
      <c r="G17" s="22"/>
      <c r="H17" s="22"/>
      <c r="J17" s="30">
        <f ca="1">IFERROR(VLOOKUP(L17,$M$14:$N$52,2,),VLOOKUP(L17,$M$14:$N$52,2,))</f>
        <v>3.0399999999999996E-2</v>
      </c>
      <c r="L17" s="1">
        <v>4</v>
      </c>
      <c r="M17" s="1">
        <f t="shared" ca="1" si="2"/>
        <v>7</v>
      </c>
      <c r="N17" s="27">
        <f t="shared" si="3"/>
        <v>3.1100000000000003E-2</v>
      </c>
    </row>
    <row r="18" spans="1:14" ht="15.75" customHeight="1" x14ac:dyDescent="0.25">
      <c r="A18" s="3">
        <f>MAX($A$13:A17)+1</f>
        <v>5</v>
      </c>
      <c r="B18" s="29">
        <v>1990</v>
      </c>
      <c r="C18" s="31"/>
      <c r="D18" s="24">
        <f>'Exhibit 1.10g'!D18</f>
        <v>0.12670000000000001</v>
      </c>
      <c r="E18" s="23">
        <f>'Annual Yields (WP)'!K16</f>
        <v>9.8599999999999993E-2</v>
      </c>
      <c r="F18" s="22">
        <f t="shared" si="0"/>
        <v>2.8100000000000014E-2</v>
      </c>
      <c r="G18" s="22">
        <f t="shared" ref="G18:G44" si="4">AVERAGE(F14:F18)</f>
        <v>2.9600000000000005E-2</v>
      </c>
      <c r="H18" s="22"/>
      <c r="J18" s="30">
        <f ca="1">IFERROR(VLOOKUP(L17,$M$14:$N$52,2,),VLOOKUP(L17,$M$14:$N$52,2,))</f>
        <v>3.0399999999999996E-2</v>
      </c>
      <c r="L18" s="1">
        <v>5</v>
      </c>
      <c r="M18" s="1">
        <f t="shared" ca="1" si="2"/>
        <v>3</v>
      </c>
      <c r="N18" s="27">
        <f t="shared" si="3"/>
        <v>2.8100000000000014E-2</v>
      </c>
    </row>
    <row r="19" spans="1:14" ht="15.75" customHeight="1" x14ac:dyDescent="0.25">
      <c r="A19" s="3">
        <f>MAX($A$13:A18)+1</f>
        <v>6</v>
      </c>
      <c r="B19" s="29">
        <v>1991</v>
      </c>
      <c r="C19" s="31"/>
      <c r="D19" s="24">
        <f>'Exhibit 1.10g'!D19</f>
        <v>0.1246</v>
      </c>
      <c r="E19" s="23">
        <f>'Annual Yields (WP)'!K17</f>
        <v>9.3600000000000003E-2</v>
      </c>
      <c r="F19" s="22">
        <f t="shared" si="0"/>
        <v>3.1E-2</v>
      </c>
      <c r="G19" s="22">
        <f t="shared" si="4"/>
        <v>2.8040000000000009E-2</v>
      </c>
      <c r="H19" s="22"/>
      <c r="J19" s="30">
        <f t="shared" ca="1" si="1"/>
        <v>3.1E-2</v>
      </c>
      <c r="L19" s="1">
        <v>6</v>
      </c>
      <c r="M19" s="1">
        <f t="shared" ca="1" si="2"/>
        <v>6</v>
      </c>
      <c r="N19" s="27">
        <f t="shared" si="3"/>
        <v>3.1E-2</v>
      </c>
    </row>
    <row r="20" spans="1:14" ht="15.75" customHeight="1" x14ac:dyDescent="0.25">
      <c r="A20" s="3">
        <f>MAX($A$13:A19)+1</f>
        <v>7</v>
      </c>
      <c r="B20" s="29">
        <v>1992</v>
      </c>
      <c r="C20" s="31"/>
      <c r="D20" s="24">
        <f>'Exhibit 1.10g'!D20</f>
        <v>0.1201</v>
      </c>
      <c r="E20" s="23">
        <f>'Annual Yields (WP)'!K18</f>
        <v>8.6900000000000005E-2</v>
      </c>
      <c r="F20" s="22">
        <f t="shared" si="0"/>
        <v>3.3199999999999993E-2</v>
      </c>
      <c r="G20" s="22">
        <f t="shared" si="4"/>
        <v>2.9400000000000003E-2</v>
      </c>
      <c r="H20" s="22"/>
      <c r="J20" s="30">
        <f t="shared" ca="1" si="1"/>
        <v>3.1100000000000003E-2</v>
      </c>
      <c r="L20" s="1">
        <v>7</v>
      </c>
      <c r="M20" s="1">
        <f t="shared" ca="1" si="2"/>
        <v>10</v>
      </c>
      <c r="N20" s="27">
        <f t="shared" si="3"/>
        <v>3.3199999999999993E-2</v>
      </c>
    </row>
    <row r="21" spans="1:14" ht="15.75" customHeight="1" x14ac:dyDescent="0.25">
      <c r="A21" s="3">
        <f>MAX($A$13:A20)+1</f>
        <v>8</v>
      </c>
      <c r="B21" s="29">
        <v>1993</v>
      </c>
      <c r="C21" s="31"/>
      <c r="D21" s="24">
        <f>'Exhibit 1.10g'!D21</f>
        <v>0.11349999999999999</v>
      </c>
      <c r="E21" s="23">
        <f>'Annual Yields (WP)'!K19</f>
        <v>7.5899999999999995E-2</v>
      </c>
      <c r="F21" s="22">
        <f t="shared" si="0"/>
        <v>3.7599999999999995E-2</v>
      </c>
      <c r="G21" s="22">
        <f t="shared" si="4"/>
        <v>3.2199999999999999E-2</v>
      </c>
      <c r="H21" s="22"/>
      <c r="J21" s="30">
        <f t="shared" ca="1" si="1"/>
        <v>3.1458333333333338E-2</v>
      </c>
      <c r="L21" s="1">
        <v>8</v>
      </c>
      <c r="M21" s="1">
        <f t="shared" ca="1" si="2"/>
        <v>15</v>
      </c>
      <c r="N21" s="27">
        <f t="shared" si="3"/>
        <v>3.7599999999999995E-2</v>
      </c>
    </row>
    <row r="22" spans="1:14" ht="15.75" customHeight="1" x14ac:dyDescent="0.25">
      <c r="A22" s="3">
        <f>MAX($A$13:A21)+1</f>
        <v>9</v>
      </c>
      <c r="B22" s="29">
        <v>1994</v>
      </c>
      <c r="C22" s="31"/>
      <c r="D22" s="24">
        <f>'Exhibit 1.10g'!D22</f>
        <v>0.11349999999999999</v>
      </c>
      <c r="E22" s="23">
        <f>'Annual Yields (WP)'!K20</f>
        <v>8.3099999999999993E-2</v>
      </c>
      <c r="F22" s="22">
        <f t="shared" si="0"/>
        <v>3.0399999999999996E-2</v>
      </c>
      <c r="G22" s="22">
        <f t="shared" si="4"/>
        <v>3.2059999999999998E-2</v>
      </c>
      <c r="H22" s="22"/>
      <c r="J22" s="30">
        <f t="shared" ca="1" si="1"/>
        <v>3.1874999999999987E-2</v>
      </c>
      <c r="L22" s="1">
        <v>9</v>
      </c>
      <c r="M22" s="1">
        <f t="shared" ca="1" si="2"/>
        <v>4</v>
      </c>
      <c r="N22" s="276">
        <f t="shared" si="3"/>
        <v>3.0399999999999996E-2</v>
      </c>
    </row>
    <row r="23" spans="1:14" ht="15.75" customHeight="1" x14ac:dyDescent="0.25">
      <c r="A23" s="3">
        <f>MAX($A$13:A22)+1</f>
        <v>10</v>
      </c>
      <c r="B23" s="29">
        <v>1995</v>
      </c>
      <c r="C23" s="31"/>
      <c r="D23" s="24">
        <f>'Exhibit 1.10g'!D23</f>
        <v>0.1143</v>
      </c>
      <c r="E23" s="23">
        <f>'Annual Yields (WP)'!K21</f>
        <v>7.8899999999999998E-2</v>
      </c>
      <c r="F23" s="22">
        <f t="shared" si="0"/>
        <v>3.5400000000000001E-2</v>
      </c>
      <c r="G23" s="22">
        <f t="shared" si="4"/>
        <v>3.3519999999999994E-2</v>
      </c>
      <c r="H23" s="22">
        <f t="shared" ref="H23:H44" si="5">AVERAGE(F14:F23)</f>
        <v>3.1559999999999998E-2</v>
      </c>
      <c r="J23" s="30">
        <f t="shared" ca="1" si="1"/>
        <v>3.3199999999999993E-2</v>
      </c>
      <c r="L23" s="1">
        <v>10</v>
      </c>
      <c r="M23" s="1">
        <f t="shared" ca="1" si="2"/>
        <v>12</v>
      </c>
      <c r="N23" s="27">
        <f t="shared" si="3"/>
        <v>3.5400000000000001E-2</v>
      </c>
    </row>
    <row r="24" spans="1:14" ht="15.75" customHeight="1" x14ac:dyDescent="0.25">
      <c r="A24" s="3">
        <f>MAX($A$13:A23)+1</f>
        <v>11</v>
      </c>
      <c r="B24" s="29">
        <v>1996</v>
      </c>
      <c r="C24" s="31"/>
      <c r="D24" s="24">
        <f>'Exhibit 1.10g'!D24</f>
        <v>0.1119</v>
      </c>
      <c r="E24" s="23">
        <f>'Annual Yields (WP)'!K22</f>
        <v>7.7499999999999999E-2</v>
      </c>
      <c r="F24" s="22">
        <f t="shared" si="0"/>
        <v>3.44E-2</v>
      </c>
      <c r="G24" s="22">
        <f t="shared" si="4"/>
        <v>3.4199999999999994E-2</v>
      </c>
      <c r="H24" s="22">
        <f t="shared" si="5"/>
        <v>3.1120000000000002E-2</v>
      </c>
      <c r="J24" s="30">
        <f t="shared" ca="1" si="1"/>
        <v>3.44E-2</v>
      </c>
      <c r="L24" s="1">
        <v>11</v>
      </c>
      <c r="M24" s="1">
        <f t="shared" ca="1" si="2"/>
        <v>11</v>
      </c>
      <c r="N24" s="27">
        <f t="shared" si="3"/>
        <v>3.44E-2</v>
      </c>
    </row>
    <row r="25" spans="1:14" ht="15.75" customHeight="1" x14ac:dyDescent="0.25">
      <c r="A25" s="3">
        <f>MAX($A$13:A24)+1</f>
        <v>12</v>
      </c>
      <c r="B25" s="29">
        <v>1997</v>
      </c>
      <c r="C25" s="31"/>
      <c r="D25" s="24">
        <f>'Exhibit 1.10g'!D25</f>
        <v>0.11289999999999999</v>
      </c>
      <c r="E25" s="23">
        <f>'Annual Yields (WP)'!K23</f>
        <v>7.5999999999999998E-2</v>
      </c>
      <c r="F25" s="22">
        <f t="shared" si="0"/>
        <v>3.6899999999999988E-2</v>
      </c>
      <c r="G25" s="22">
        <f t="shared" si="4"/>
        <v>3.4939999999999992E-2</v>
      </c>
      <c r="H25" s="22">
        <f t="shared" si="5"/>
        <v>3.2169999999999997E-2</v>
      </c>
      <c r="J25" s="30">
        <f t="shared" ca="1" si="1"/>
        <v>3.5400000000000001E-2</v>
      </c>
      <c r="L25" s="1">
        <v>12</v>
      </c>
      <c r="M25" s="1">
        <f t="shared" ca="1" si="2"/>
        <v>14</v>
      </c>
      <c r="N25" s="27">
        <f t="shared" si="3"/>
        <v>3.6899999999999988E-2</v>
      </c>
    </row>
    <row r="26" spans="1:14" ht="15.75" customHeight="1" x14ac:dyDescent="0.25">
      <c r="A26" s="3">
        <f>MAX($A$13:A25)+1</f>
        <v>13</v>
      </c>
      <c r="B26" s="29">
        <v>1998</v>
      </c>
      <c r="C26" s="31"/>
      <c r="D26" s="24">
        <f>'Exhibit 1.10g'!D26</f>
        <v>0.11509999999999999</v>
      </c>
      <c r="E26" s="23">
        <f>'Annual Yields (WP)'!K24</f>
        <v>7.0400000000000004E-2</v>
      </c>
      <c r="F26" s="22">
        <f t="shared" si="0"/>
        <v>4.469999999999999E-2</v>
      </c>
      <c r="G26" s="22">
        <f t="shared" si="4"/>
        <v>3.6359999999999996E-2</v>
      </c>
      <c r="H26" s="22">
        <f t="shared" si="5"/>
        <v>3.4279999999999998E-2</v>
      </c>
      <c r="J26" s="30">
        <f t="shared" ca="1" si="1"/>
        <v>3.6574999999999996E-2</v>
      </c>
      <c r="L26" s="1">
        <v>13</v>
      </c>
      <c r="M26" s="1">
        <f t="shared" ca="1" si="2"/>
        <v>25</v>
      </c>
      <c r="N26" s="27">
        <f t="shared" si="3"/>
        <v>4.469999999999999E-2</v>
      </c>
    </row>
    <row r="27" spans="1:14" ht="15.75" customHeight="1" x14ac:dyDescent="0.25">
      <c r="A27" s="3">
        <f>MAX($A$13:A26)+1</f>
        <v>14</v>
      </c>
      <c r="B27" s="29">
        <v>1999</v>
      </c>
      <c r="C27" s="31"/>
      <c r="D27" s="24">
        <f>'Exhibit 1.10g'!D27</f>
        <v>0.1066</v>
      </c>
      <c r="E27" s="23">
        <f>'Annual Yields (WP)'!K25</f>
        <v>7.6200000000000004E-2</v>
      </c>
      <c r="F27" s="22">
        <f t="shared" si="0"/>
        <v>3.0399999999999996E-2</v>
      </c>
      <c r="G27" s="22">
        <f t="shared" si="4"/>
        <v>3.635999999999999E-2</v>
      </c>
      <c r="H27" s="22">
        <f t="shared" si="5"/>
        <v>3.4209999999999997E-2</v>
      </c>
      <c r="J27" s="30">
        <f t="shared" ca="1" si="1"/>
        <v>3.6899999999999988E-2</v>
      </c>
      <c r="L27" s="1">
        <v>14</v>
      </c>
      <c r="M27" s="1">
        <f t="shared" ca="1" si="2"/>
        <v>4</v>
      </c>
      <c r="N27" s="276">
        <f t="shared" si="3"/>
        <v>3.0399999999999996E-2</v>
      </c>
    </row>
    <row r="28" spans="1:14" ht="15.75" customHeight="1" x14ac:dyDescent="0.25">
      <c r="A28" s="3">
        <f>MAX($A$13:A27)+1</f>
        <v>15</v>
      </c>
      <c r="B28" s="29">
        <v>2000</v>
      </c>
      <c r="C28" s="31"/>
      <c r="D28" s="24">
        <f>'Exhibit 1.10g'!D28</f>
        <v>0.1139</v>
      </c>
      <c r="E28" s="23">
        <f>'Annual Yields (WP)'!K26</f>
        <v>8.2441666666666663E-2</v>
      </c>
      <c r="F28" s="22">
        <f t="shared" si="0"/>
        <v>3.1458333333333338E-2</v>
      </c>
      <c r="G28" s="22">
        <f t="shared" si="4"/>
        <v>3.5571666666666661E-2</v>
      </c>
      <c r="H28" s="22">
        <f t="shared" si="5"/>
        <v>3.4545833333333331E-2</v>
      </c>
      <c r="J28" s="30">
        <f t="shared" ca="1" si="1"/>
        <v>3.7599999999999995E-2</v>
      </c>
      <c r="L28" s="1">
        <v>15</v>
      </c>
      <c r="M28" s="1">
        <f t="shared" ca="1" si="2"/>
        <v>8</v>
      </c>
      <c r="N28" s="27">
        <f t="shared" si="3"/>
        <v>3.1458333333333338E-2</v>
      </c>
    </row>
    <row r="29" spans="1:14" ht="15.75" customHeight="1" x14ac:dyDescent="0.25">
      <c r="A29" s="3">
        <f>MAX($A$13:A28)+1</f>
        <v>16</v>
      </c>
      <c r="B29" s="29">
        <v>2001</v>
      </c>
      <c r="C29" s="31"/>
      <c r="D29" s="24">
        <f>'Exhibit 1.10g'!D29</f>
        <v>0.10949999999999999</v>
      </c>
      <c r="E29" s="23">
        <f ca="1">'Annual Yields (WP)'!K27</f>
        <v>7.7625E-2</v>
      </c>
      <c r="F29" s="22">
        <f t="shared" ca="1" si="0"/>
        <v>3.1874999999999987E-2</v>
      </c>
      <c r="G29" s="22">
        <f t="shared" ca="1" si="4"/>
        <v>3.5066666666666656E-2</v>
      </c>
      <c r="H29" s="22">
        <f t="shared" ca="1" si="5"/>
        <v>3.4633333333333328E-2</v>
      </c>
      <c r="J29" s="30">
        <f t="shared" ca="1" si="1"/>
        <v>3.8616666666666674E-2</v>
      </c>
      <c r="L29" s="1">
        <v>16</v>
      </c>
      <c r="M29" s="1">
        <f t="shared" ca="1" si="2"/>
        <v>9</v>
      </c>
      <c r="N29" s="27">
        <f t="shared" ca="1" si="3"/>
        <v>3.1874999999999987E-2</v>
      </c>
    </row>
    <row r="30" spans="1:14" ht="15.75" customHeight="1" x14ac:dyDescent="0.25">
      <c r="A30" s="3">
        <f>MAX($A$13:A29)+1</f>
        <v>17</v>
      </c>
      <c r="B30" s="29">
        <v>2002</v>
      </c>
      <c r="C30" s="31"/>
      <c r="D30" s="24">
        <f>'Exhibit 1.10g'!D30</f>
        <v>0.1103</v>
      </c>
      <c r="E30" s="23">
        <f ca="1">'Annual Yields (WP)'!K28</f>
        <v>7.3724999999999999E-2</v>
      </c>
      <c r="F30" s="22">
        <f t="shared" ca="1" si="0"/>
        <v>3.6574999999999996E-2</v>
      </c>
      <c r="G30" s="22">
        <f t="shared" ca="1" si="4"/>
        <v>3.500166666666666E-2</v>
      </c>
      <c r="H30" s="22">
        <f t="shared" ca="1" si="5"/>
        <v>3.4970833333333326E-2</v>
      </c>
      <c r="J30" s="30">
        <f t="shared" ca="1" si="1"/>
        <v>3.8800000000000001E-2</v>
      </c>
      <c r="L30" s="1">
        <v>17</v>
      </c>
      <c r="M30" s="1">
        <f t="shared" ca="1" si="2"/>
        <v>13</v>
      </c>
      <c r="N30" s="27">
        <f t="shared" ca="1" si="3"/>
        <v>3.6574999999999996E-2</v>
      </c>
    </row>
    <row r="31" spans="1:14" ht="15.75" customHeight="1" x14ac:dyDescent="0.25">
      <c r="A31" s="3">
        <f>MAX($A$13:A30)+1</f>
        <v>18</v>
      </c>
      <c r="B31" s="29">
        <v>2003</v>
      </c>
      <c r="C31" s="31"/>
      <c r="D31" s="24">
        <f>'Exhibit 1.10g'!D31</f>
        <v>0.1099</v>
      </c>
      <c r="E31" s="23">
        <f ca="1">'Annual Yields (WP)'!K29</f>
        <v>6.580833333333333E-2</v>
      </c>
      <c r="F31" s="22">
        <f t="shared" ca="1" si="0"/>
        <v>4.4091666666666668E-2</v>
      </c>
      <c r="G31" s="22">
        <f t="shared" ca="1" si="4"/>
        <v>3.4879999999999994E-2</v>
      </c>
      <c r="H31" s="22">
        <f t="shared" ca="1" si="5"/>
        <v>3.5619999999999999E-2</v>
      </c>
      <c r="J31" s="30">
        <f t="shared" ca="1" si="1"/>
        <v>4.054604195267817E-2</v>
      </c>
      <c r="L31" s="1">
        <v>18</v>
      </c>
      <c r="M31" s="1">
        <f t="shared" ca="1" si="2"/>
        <v>23</v>
      </c>
      <c r="N31" s="27">
        <f t="shared" ca="1" si="3"/>
        <v>4.4091666666666668E-2</v>
      </c>
    </row>
    <row r="32" spans="1:14" ht="15.75" customHeight="1" x14ac:dyDescent="0.25">
      <c r="A32" s="3">
        <f>MAX($A$13:A31)+1</f>
        <v>19</v>
      </c>
      <c r="B32" s="29">
        <v>2004</v>
      </c>
      <c r="C32" s="31"/>
      <c r="D32" s="24">
        <f>'Exhibit 1.10g'!D32</f>
        <v>0.10589999999999999</v>
      </c>
      <c r="E32" s="23">
        <f ca="1">'Annual Yields (WP)'!K30</f>
        <v>6.1599999999999995E-2</v>
      </c>
      <c r="F32" s="22">
        <f t="shared" ca="1" si="0"/>
        <v>4.4299999999999999E-2</v>
      </c>
      <c r="G32" s="22">
        <f t="shared" ca="1" si="4"/>
        <v>3.7659999999999999E-2</v>
      </c>
      <c r="H32" s="22">
        <f t="shared" ca="1" si="5"/>
        <v>3.7010000000000001E-2</v>
      </c>
      <c r="J32" s="30">
        <f t="shared" ca="1" si="1"/>
        <v>4.1466666666666666E-2</v>
      </c>
      <c r="L32" s="1">
        <v>19</v>
      </c>
      <c r="M32" s="1">
        <f t="shared" ca="1" si="2"/>
        <v>24</v>
      </c>
      <c r="N32" s="27">
        <f t="shared" ca="1" si="3"/>
        <v>4.4299999999999999E-2</v>
      </c>
    </row>
    <row r="33" spans="1:14" ht="15.75" customHeight="1" x14ac:dyDescent="0.25">
      <c r="A33" s="3">
        <f>MAX($A$13:A32)+1</f>
        <v>20</v>
      </c>
      <c r="B33" s="29">
        <v>2005</v>
      </c>
      <c r="C33" s="31"/>
      <c r="D33" s="24">
        <f>'Exhibit 1.10g'!D33</f>
        <v>0.10460000000000001</v>
      </c>
      <c r="E33" s="23">
        <f ca="1">'Annual Yields (WP)'!K31</f>
        <v>5.6491666666666662E-2</v>
      </c>
      <c r="F33" s="22">
        <f t="shared" ca="1" si="0"/>
        <v>4.810833333333335E-2</v>
      </c>
      <c r="G33" s="22">
        <f t="shared" ca="1" si="4"/>
        <v>4.0990000000000006E-2</v>
      </c>
      <c r="H33" s="22">
        <f t="shared" ca="1" si="5"/>
        <v>3.8280833333333333E-2</v>
      </c>
      <c r="J33" s="30">
        <f t="shared" ca="1" si="1"/>
        <v>4.1808333333333343E-2</v>
      </c>
      <c r="L33" s="1">
        <v>20</v>
      </c>
      <c r="M33" s="1">
        <f t="shared" ca="1" si="2"/>
        <v>28</v>
      </c>
      <c r="N33" s="27">
        <f t="shared" ca="1" si="3"/>
        <v>4.810833333333335E-2</v>
      </c>
    </row>
    <row r="34" spans="1:14" ht="15.75" customHeight="1" x14ac:dyDescent="0.25">
      <c r="A34" s="3">
        <f>MAX($A$13:A33)+1</f>
        <v>21</v>
      </c>
      <c r="B34" s="29">
        <v>2006</v>
      </c>
      <c r="C34" s="31"/>
      <c r="D34" s="24">
        <f>'Exhibit 1.10g'!D34</f>
        <v>0.104</v>
      </c>
      <c r="E34" s="23">
        <f ca="1">'Annual Yields (WP)'!K32</f>
        <v>6.0683333333333332E-2</v>
      </c>
      <c r="F34" s="22">
        <f t="shared" ca="1" si="0"/>
        <v>4.3316666666666663E-2</v>
      </c>
      <c r="G34" s="22">
        <f t="shared" ca="1" si="4"/>
        <v>4.3278333333333342E-2</v>
      </c>
      <c r="H34" s="22">
        <f t="shared" ca="1" si="5"/>
        <v>3.9172499999999999E-2</v>
      </c>
      <c r="J34" s="30">
        <f t="shared" ca="1" si="1"/>
        <v>4.2484841536507938E-2</v>
      </c>
      <c r="L34" s="1">
        <v>21</v>
      </c>
      <c r="M34" s="1">
        <f t="shared" ca="1" si="2"/>
        <v>22</v>
      </c>
      <c r="N34" s="27">
        <f t="shared" ca="1" si="3"/>
        <v>4.3316666666666663E-2</v>
      </c>
    </row>
    <row r="35" spans="1:14" ht="15.75" customHeight="1" x14ac:dyDescent="0.25">
      <c r="A35" s="3">
        <f>MAX($A$13:A34)+1</f>
        <v>22</v>
      </c>
      <c r="B35" s="29">
        <v>2007</v>
      </c>
      <c r="C35" s="31"/>
      <c r="D35" s="24">
        <f>'Exhibit 1.10g'!D35</f>
        <v>0.1022</v>
      </c>
      <c r="E35" s="23">
        <f ca="1">'Annual Yields (WP)'!K33</f>
        <v>6.0733333333333334E-2</v>
      </c>
      <c r="F35" s="22">
        <f t="shared" ca="1" si="0"/>
        <v>4.1466666666666666E-2</v>
      </c>
      <c r="G35" s="22">
        <f t="shared" ca="1" si="4"/>
        <v>4.4256666666666666E-2</v>
      </c>
      <c r="H35" s="22">
        <f t="shared" ca="1" si="5"/>
        <v>3.9629166666666667E-2</v>
      </c>
      <c r="J35" s="30">
        <f t="shared" ca="1" si="1"/>
        <v>4.3316666666666663E-2</v>
      </c>
      <c r="L35" s="1">
        <v>22</v>
      </c>
      <c r="M35" s="1">
        <f t="shared" ca="1" si="2"/>
        <v>19</v>
      </c>
      <c r="N35" s="27">
        <f t="shared" ca="1" si="3"/>
        <v>4.1466666666666666E-2</v>
      </c>
    </row>
    <row r="36" spans="1:14" ht="15.75" customHeight="1" x14ac:dyDescent="0.25">
      <c r="A36" s="3">
        <f>MAX($A$13:A35)+1</f>
        <v>23</v>
      </c>
      <c r="B36" s="29">
        <v>2008</v>
      </c>
      <c r="C36" s="31"/>
      <c r="D36" s="24">
        <f>'Exhibit 1.10g'!D36</f>
        <v>0.10390000000000001</v>
      </c>
      <c r="E36" s="23">
        <f ca="1">'Annual Yields (WP)'!K34</f>
        <v>6.5283333333333332E-2</v>
      </c>
      <c r="F36" s="22">
        <f t="shared" ca="1" si="0"/>
        <v>3.8616666666666674E-2</v>
      </c>
      <c r="G36" s="22">
        <f t="shared" ca="1" si="4"/>
        <v>4.3161666666666675E-2</v>
      </c>
      <c r="H36" s="22">
        <f t="shared" ca="1" si="5"/>
        <v>3.9020833333333331E-2</v>
      </c>
      <c r="J36" s="30">
        <f t="shared" ca="1" si="1"/>
        <v>4.4091666666666668E-2</v>
      </c>
      <c r="L36" s="1">
        <v>23</v>
      </c>
      <c r="M36" s="1">
        <f t="shared" ca="1" si="2"/>
        <v>16</v>
      </c>
      <c r="N36" s="27">
        <f t="shared" ca="1" si="3"/>
        <v>3.8616666666666674E-2</v>
      </c>
    </row>
    <row r="37" spans="1:14" ht="15.75" customHeight="1" x14ac:dyDescent="0.25">
      <c r="A37" s="3">
        <f>MAX($A$13:A36)+1</f>
        <v>24</v>
      </c>
      <c r="B37" s="29">
        <v>2009</v>
      </c>
      <c r="C37" s="31"/>
      <c r="D37" s="24">
        <f>'Exhibit 1.10g'!D37</f>
        <v>0.1022</v>
      </c>
      <c r="E37" s="23">
        <f ca="1">'Annual Yields (WP)'!K35</f>
        <v>6.0391666666666656E-2</v>
      </c>
      <c r="F37" s="22">
        <f t="shared" ca="1" si="0"/>
        <v>4.1808333333333343E-2</v>
      </c>
      <c r="G37" s="22">
        <f t="shared" ca="1" si="4"/>
        <v>4.2663333333333345E-2</v>
      </c>
      <c r="H37" s="22">
        <f t="shared" ca="1" si="5"/>
        <v>4.0161666666666665E-2</v>
      </c>
      <c r="J37" s="30">
        <f t="shared" ca="1" si="1"/>
        <v>4.4299999999999999E-2</v>
      </c>
      <c r="L37" s="1">
        <v>24</v>
      </c>
      <c r="M37" s="1">
        <f t="shared" ca="1" si="2"/>
        <v>20</v>
      </c>
      <c r="N37" s="27">
        <f t="shared" ca="1" si="3"/>
        <v>4.1808333333333343E-2</v>
      </c>
    </row>
    <row r="38" spans="1:14" ht="15.75" customHeight="1" x14ac:dyDescent="0.25">
      <c r="A38" s="3">
        <f>MAX($A$13:A37)+1</f>
        <v>25</v>
      </c>
      <c r="B38" s="29">
        <v>2010</v>
      </c>
      <c r="C38" s="31"/>
      <c r="D38" s="24">
        <f>'Exhibit 1.10g'!D38</f>
        <v>0.10150000000000001</v>
      </c>
      <c r="E38" s="23">
        <f ca="1">'Annual Yields (WP)'!K36</f>
        <v>5.4688919787213131E-2</v>
      </c>
      <c r="F38" s="22">
        <f t="shared" ca="1" si="0"/>
        <v>4.6811080212786876E-2</v>
      </c>
      <c r="G38" s="22">
        <f t="shared" ca="1" si="4"/>
        <v>4.2403882709224044E-2</v>
      </c>
      <c r="H38" s="22">
        <f t="shared" ca="1" si="5"/>
        <v>4.1696941354612028E-2</v>
      </c>
      <c r="J38" s="30">
        <f t="shared" ca="1" si="1"/>
        <v>4.469999999999999E-2</v>
      </c>
      <c r="L38" s="1">
        <v>25</v>
      </c>
      <c r="M38" s="1">
        <f t="shared" ca="1" si="2"/>
        <v>26</v>
      </c>
      <c r="N38" s="27">
        <f t="shared" ca="1" si="3"/>
        <v>4.6811080212786876E-2</v>
      </c>
    </row>
    <row r="39" spans="1:14" ht="15.75" customHeight="1" x14ac:dyDescent="0.25">
      <c r="A39" s="3">
        <f>MAX($A$13:A38)+1</f>
        <v>26</v>
      </c>
      <c r="B39" s="29">
        <v>2011</v>
      </c>
      <c r="C39" s="31"/>
      <c r="D39" s="24">
        <f>'Exhibit 1.10g'!D39</f>
        <v>9.9199999999999997E-2</v>
      </c>
      <c r="E39" s="23">
        <f ca="1">'Annual Yields (WP)'!K37</f>
        <v>5.0390073932477887E-2</v>
      </c>
      <c r="F39" s="22">
        <f t="shared" ca="1" si="0"/>
        <v>4.8809926067522109E-2</v>
      </c>
      <c r="G39" s="22">
        <f t="shared" ca="1" si="4"/>
        <v>4.3502534589395132E-2</v>
      </c>
      <c r="H39" s="22">
        <f t="shared" ca="1" si="5"/>
        <v>4.3390433961364237E-2</v>
      </c>
      <c r="J39" s="30">
        <f t="shared" ca="1" si="1"/>
        <v>4.6811080212786876E-2</v>
      </c>
      <c r="L39" s="1">
        <v>26</v>
      </c>
      <c r="M39" s="1">
        <f t="shared" ca="1" si="2"/>
        <v>29</v>
      </c>
      <c r="N39" s="27">
        <f t="shared" ca="1" si="3"/>
        <v>4.8809926067522109E-2</v>
      </c>
    </row>
    <row r="40" spans="1:14" ht="15.75" customHeight="1" x14ac:dyDescent="0.25">
      <c r="A40" s="3">
        <f>MAX($A$13:A39)+1</f>
        <v>27</v>
      </c>
      <c r="B40" s="29">
        <v>2012</v>
      </c>
      <c r="C40" s="5"/>
      <c r="D40" s="24">
        <f>'Exhibit 1.10g'!D40</f>
        <v>9.9400000000000002E-2</v>
      </c>
      <c r="E40" s="23">
        <f ca="1">'Annual Yields (WP)'!K38</f>
        <v>4.1308564221010043E-2</v>
      </c>
      <c r="F40" s="22">
        <f t="shared" ca="1" si="0"/>
        <v>5.809143577898996E-2</v>
      </c>
      <c r="G40" s="22">
        <f t="shared" ca="1" si="4"/>
        <v>4.682748841185979E-2</v>
      </c>
      <c r="H40" s="22">
        <f t="shared" ca="1" si="5"/>
        <v>4.5542077539263232E-2</v>
      </c>
      <c r="J40" s="30">
        <f t="shared" ca="1" si="1"/>
        <v>4.808572823737256E-2</v>
      </c>
      <c r="L40" s="1">
        <v>27</v>
      </c>
      <c r="M40" s="1">
        <f t="shared" ca="1" si="2"/>
        <v>36</v>
      </c>
      <c r="N40" s="27">
        <f t="shared" ca="1" si="3"/>
        <v>5.809143577898996E-2</v>
      </c>
    </row>
    <row r="41" spans="1:14" ht="15.75" customHeight="1" x14ac:dyDescent="0.25">
      <c r="A41" s="3">
        <f>MAX($A$13:A40)+1</f>
        <v>28</v>
      </c>
      <c r="B41" s="29">
        <v>2013</v>
      </c>
      <c r="C41" s="5"/>
      <c r="D41" s="24">
        <f>'Exhibit 1.10g'!D41</f>
        <v>9.6799999999999997E-2</v>
      </c>
      <c r="E41" s="23">
        <f ca="1">'Annual Yields (WP)'!K39</f>
        <v>4.4759707479483019E-2</v>
      </c>
      <c r="F41" s="22">
        <f t="shared" ca="1" si="0"/>
        <v>5.2040292520516979E-2</v>
      </c>
      <c r="G41" s="22">
        <f t="shared" ca="1" si="4"/>
        <v>4.9512213582629847E-2</v>
      </c>
      <c r="H41" s="22">
        <f t="shared" ca="1" si="5"/>
        <v>4.6336940124648264E-2</v>
      </c>
      <c r="J41" s="30">
        <f t="shared" ca="1" si="1"/>
        <v>4.810833333333335E-2</v>
      </c>
      <c r="L41" s="1">
        <v>28</v>
      </c>
      <c r="M41" s="1">
        <f t="shared" ca="1" si="2"/>
        <v>30</v>
      </c>
      <c r="N41" s="27">
        <f t="shared" ca="1" si="3"/>
        <v>5.2040292520516979E-2</v>
      </c>
    </row>
    <row r="42" spans="1:14" ht="15.75" customHeight="1" x14ac:dyDescent="0.25">
      <c r="A42" s="3">
        <f>MAX($A$13:A41)+1</f>
        <v>29</v>
      </c>
      <c r="B42" s="29">
        <v>2014</v>
      </c>
      <c r="C42" s="5"/>
      <c r="D42" s="24">
        <f>'Exhibit 1.10g'!D42</f>
        <v>9.7799999999999998E-2</v>
      </c>
      <c r="E42" s="23">
        <f ca="1">'Annual Yields (WP)'!K40</f>
        <v>4.2774094021446961E-2</v>
      </c>
      <c r="F42" s="22">
        <f t="shared" ca="1" si="0"/>
        <v>5.5025905978553037E-2</v>
      </c>
      <c r="G42" s="22">
        <f t="shared" ca="1" si="4"/>
        <v>5.2155728111673794E-2</v>
      </c>
      <c r="H42" s="22">
        <f t="shared" ca="1" si="5"/>
        <v>4.7409530722503569E-2</v>
      </c>
      <c r="J42" s="30">
        <f t="shared" ca="1" si="1"/>
        <v>4.8809926067522109E-2</v>
      </c>
      <c r="L42" s="1">
        <v>29</v>
      </c>
      <c r="M42" s="1">
        <f t="shared" ca="1" si="2"/>
        <v>33</v>
      </c>
      <c r="N42" s="27">
        <f t="shared" ca="1" si="3"/>
        <v>5.5025905978553037E-2</v>
      </c>
    </row>
    <row r="43" spans="1:14" ht="15.75" customHeight="1" x14ac:dyDescent="0.25">
      <c r="A43" s="3">
        <f>MAX($A$13:A42)+1</f>
        <v>30</v>
      </c>
      <c r="B43" s="29">
        <v>2015</v>
      </c>
      <c r="C43" s="5"/>
      <c r="D43" s="24">
        <f>'Exhibit 1.10g'!D43</f>
        <v>9.6000000000000002E-2</v>
      </c>
      <c r="E43" s="23">
        <f ca="1">'Annual Yields (WP)'!K41</f>
        <v>4.1153967589428117E-2</v>
      </c>
      <c r="F43" s="22">
        <f t="shared" ca="1" si="0"/>
        <v>5.4846032410571885E-2</v>
      </c>
      <c r="G43" s="22">
        <f t="shared" ca="1" si="4"/>
        <v>5.3762718551230791E-2</v>
      </c>
      <c r="H43" s="22">
        <f t="shared" ca="1" si="5"/>
        <v>4.8083300630227428E-2</v>
      </c>
      <c r="J43" s="30">
        <f t="shared" ca="1" si="1"/>
        <v>5.2040292520516979E-2</v>
      </c>
      <c r="L43" s="1">
        <v>30</v>
      </c>
      <c r="M43" s="1">
        <f t="shared" ca="1" si="2"/>
        <v>32</v>
      </c>
      <c r="N43" s="27">
        <f t="shared" ca="1" si="3"/>
        <v>5.4846032410571885E-2</v>
      </c>
    </row>
    <row r="44" spans="1:14" ht="15.75" customHeight="1" x14ac:dyDescent="0.25">
      <c r="A44" s="3">
        <f>MAX($A$13:A43)+1</f>
        <v>31</v>
      </c>
      <c r="B44" s="29">
        <v>2016</v>
      </c>
      <c r="C44" s="5"/>
      <c r="D44" s="24">
        <f>'Exhibit 1.10g'!D44</f>
        <v>9.5399999999999999E-2</v>
      </c>
      <c r="E44" s="23">
        <f ca="1">'Annual Yields (WP)'!K42</f>
        <v>3.930199127182251E-2</v>
      </c>
      <c r="F44" s="22">
        <f t="shared" ca="1" si="0"/>
        <v>5.6098008728177488E-2</v>
      </c>
      <c r="G44" s="22">
        <f t="shared" ca="1" si="4"/>
        <v>5.5220335083361868E-2</v>
      </c>
      <c r="H44" s="22">
        <f t="shared" ca="1" si="5"/>
        <v>4.9361434836378511E-2</v>
      </c>
      <c r="J44" s="30">
        <f t="shared" ca="1" si="1"/>
        <v>5.3397706184928721E-2</v>
      </c>
      <c r="L44" s="1">
        <v>31</v>
      </c>
      <c r="M44" s="1">
        <f t="shared" ca="1" si="2"/>
        <v>34</v>
      </c>
      <c r="N44" s="27">
        <f t="shared" ca="1" si="3"/>
        <v>5.6098008728177488E-2</v>
      </c>
    </row>
    <row r="45" spans="1:14" ht="15.75" customHeight="1" x14ac:dyDescent="0.25">
      <c r="A45" s="3">
        <f>MAX($A$13:A44)+1</f>
        <v>32</v>
      </c>
      <c r="B45" s="29">
        <v>2017</v>
      </c>
      <c r="C45" s="5"/>
      <c r="D45" s="24">
        <f>'Exhibit 1.10g'!D45</f>
        <v>9.7199999999999995E-2</v>
      </c>
      <c r="E45" s="23">
        <f ca="1">'Annual Yields (WP)'!K43</f>
        <v>3.9987543339574223E-2</v>
      </c>
      <c r="F45" s="22">
        <f t="shared" ref="F45:F49" ca="1" si="6">D45-E45</f>
        <v>5.7212456660425771E-2</v>
      </c>
      <c r="G45" s="22">
        <f t="shared" ref="G45:G49" ca="1" si="7">AVERAGE(F41:F45)</f>
        <v>5.5044539259649042E-2</v>
      </c>
      <c r="H45" s="22">
        <f t="shared" ref="H45:H49" ca="1" si="8">AVERAGE(F36:F45)</f>
        <v>5.0936013835754412E-2</v>
      </c>
      <c r="J45" s="30">
        <f t="shared" ca="1" si="1"/>
        <v>5.4846032410571885E-2</v>
      </c>
      <c r="L45" s="1">
        <v>32</v>
      </c>
      <c r="M45" s="1">
        <f t="shared" ca="1" si="2"/>
        <v>35</v>
      </c>
      <c r="N45" s="27">
        <f t="shared" ref="N45:N49" ca="1" si="9">F45</f>
        <v>5.7212456660425771E-2</v>
      </c>
    </row>
    <row r="46" spans="1:14" ht="15.75" customHeight="1" x14ac:dyDescent="0.25">
      <c r="A46" s="3">
        <f>MAX($A$13:A45)+1</f>
        <v>33</v>
      </c>
      <c r="B46" s="29">
        <v>2018</v>
      </c>
      <c r="D46" s="24">
        <f>'Exhibit 1.10g'!D46</f>
        <v>9.5899999999999999E-2</v>
      </c>
      <c r="E46" s="23">
        <f ca="1">'Annual Yields (WP)'!K44</f>
        <v>4.2502293815071278E-2</v>
      </c>
      <c r="F46" s="22">
        <f t="shared" ca="1" si="6"/>
        <v>5.3397706184928721E-2</v>
      </c>
      <c r="G46" s="22">
        <f t="shared" ca="1" si="7"/>
        <v>5.5316021992531383E-2</v>
      </c>
      <c r="H46" s="22">
        <f t="shared" ca="1" si="8"/>
        <v>5.2414117787580615E-2</v>
      </c>
      <c r="J46" s="30">
        <f t="shared" ca="1" si="1"/>
        <v>5.5025905978553037E-2</v>
      </c>
      <c r="L46" s="1">
        <v>33</v>
      </c>
      <c r="M46" s="1">
        <f t="shared" ca="1" si="2"/>
        <v>31</v>
      </c>
      <c r="N46" s="27">
        <f t="shared" ca="1" si="9"/>
        <v>5.3397706184928721E-2</v>
      </c>
    </row>
    <row r="47" spans="1:14" ht="15.75" customHeight="1" x14ac:dyDescent="0.25">
      <c r="A47" s="3">
        <f>MAX($A$13:A46)+1</f>
        <v>34</v>
      </c>
      <c r="B47" s="29">
        <v>2019</v>
      </c>
      <c r="C47" s="5"/>
      <c r="D47" s="24">
        <f>'Exhibit 1.10g'!D47</f>
        <v>9.7100000000000006E-2</v>
      </c>
      <c r="E47" s="23">
        <f ca="1">'Annual Yields (WP)'!K45</f>
        <v>3.7674047524113317E-2</v>
      </c>
      <c r="F47" s="22">
        <f t="shared" ca="1" si="6"/>
        <v>5.9425952475886688E-2</v>
      </c>
      <c r="G47" s="22">
        <f t="shared" ca="1" si="7"/>
        <v>5.6196031291998107E-2</v>
      </c>
      <c r="H47" s="22">
        <f t="shared" ca="1" si="8"/>
        <v>5.4175879701835961E-2</v>
      </c>
      <c r="J47" s="30">
        <f t="shared" ca="1" si="1"/>
        <v>5.6098008728177488E-2</v>
      </c>
      <c r="L47" s="1">
        <v>34</v>
      </c>
      <c r="M47" s="1">
        <f t="shared" ca="1" si="2"/>
        <v>37</v>
      </c>
      <c r="N47" s="27">
        <f t="shared" ca="1" si="9"/>
        <v>5.9425952475886688E-2</v>
      </c>
    </row>
    <row r="48" spans="1:14" ht="15.75" customHeight="1" x14ac:dyDescent="0.25">
      <c r="A48" s="3">
        <f>MAX($A$13:A47)+1</f>
        <v>35</v>
      </c>
      <c r="B48" s="29">
        <v>2020</v>
      </c>
      <c r="C48" s="5"/>
      <c r="D48" s="24">
        <f>'Exhibit 1.10g'!D48</f>
        <v>9.4588235294117654E-2</v>
      </c>
      <c r="E48" s="23">
        <f ca="1">'Annual Yields (WP)'!K46</f>
        <v>3.0525263490164798E-2</v>
      </c>
      <c r="F48" s="22">
        <f t="shared" ca="1" si="6"/>
        <v>6.4062971803952859E-2</v>
      </c>
      <c r="G48" s="22">
        <f t="shared" ca="1" si="7"/>
        <v>5.803941917067431E-2</v>
      </c>
      <c r="H48" s="22">
        <f t="shared" ca="1" si="8"/>
        <v>5.5901068860952551E-2</v>
      </c>
      <c r="J48" s="30">
        <f t="shared" ca="1" si="1"/>
        <v>5.7212456660425771E-2</v>
      </c>
      <c r="L48" s="1">
        <v>35</v>
      </c>
      <c r="M48" s="1">
        <f t="shared" ca="1" si="2"/>
        <v>38</v>
      </c>
      <c r="N48" s="27">
        <f t="shared" ca="1" si="9"/>
        <v>6.4062971803952859E-2</v>
      </c>
    </row>
    <row r="49" spans="1:14" ht="15.75" customHeight="1" x14ac:dyDescent="0.25">
      <c r="A49" s="3">
        <f>MAX($A$13:A48)+1</f>
        <v>36</v>
      </c>
      <c r="B49" s="29">
        <v>2021</v>
      </c>
      <c r="C49" s="5"/>
      <c r="D49" s="24">
        <f>'Exhibit 1.10g'!D49</f>
        <v>9.5600000000000004E-2</v>
      </c>
      <c r="E49" s="23">
        <f ca="1">'Annual Yields (WP)'!K47</f>
        <v>3.1033702068815245E-2</v>
      </c>
      <c r="F49" s="22">
        <f t="shared" ca="1" si="6"/>
        <v>6.4566297931184763E-2</v>
      </c>
      <c r="G49" s="22">
        <f t="shared" ca="1" si="7"/>
        <v>5.9733077011275768E-2</v>
      </c>
      <c r="H49" s="22">
        <f t="shared" ca="1" si="8"/>
        <v>5.7476706047318818E-2</v>
      </c>
      <c r="J49" s="30">
        <f t="shared" ca="1" si="1"/>
        <v>5.809143577898996E-2</v>
      </c>
      <c r="L49" s="1">
        <v>36</v>
      </c>
      <c r="M49" s="1">
        <f t="shared" ca="1" si="2"/>
        <v>39</v>
      </c>
      <c r="N49" s="27">
        <f t="shared" ca="1" si="9"/>
        <v>6.4566297931184763E-2</v>
      </c>
    </row>
    <row r="50" spans="1:14" ht="15.75" customHeight="1" x14ac:dyDescent="0.25">
      <c r="A50" s="3">
        <f>MAX($A$13:A49)+1</f>
        <v>37</v>
      </c>
      <c r="B50" s="29">
        <v>2022</v>
      </c>
      <c r="C50" s="5"/>
      <c r="D50" s="24">
        <f>'Exhibit 1.10g'!D50</f>
        <v>9.5299999999999996E-2</v>
      </c>
      <c r="E50" s="23">
        <f ca="1">'Annual Yields (WP)'!K48</f>
        <v>4.7214271762627436E-2</v>
      </c>
      <c r="F50" s="22">
        <f t="shared" ref="F50:F51" ca="1" si="10">D50-E50</f>
        <v>4.808572823737256E-2</v>
      </c>
      <c r="G50" s="22">
        <f t="shared" ref="G50:G51" ca="1" si="11">AVERAGE(F46:F50)</f>
        <v>5.7907731326665116E-2</v>
      </c>
      <c r="H50" s="22">
        <f t="shared" ref="H50:H51" ca="1" si="12">AVERAGE(F41:F50)</f>
        <v>5.6476135293157079E-2</v>
      </c>
      <c r="J50" s="30">
        <f t="shared" ca="1" si="1"/>
        <v>5.9425952475886688E-2</v>
      </c>
      <c r="L50" s="1">
        <v>37</v>
      </c>
      <c r="M50" s="1">
        <f t="shared" ca="1" si="2"/>
        <v>27</v>
      </c>
      <c r="N50" s="27">
        <f t="shared" ref="N50" ca="1" si="13">F50</f>
        <v>4.808572823737256E-2</v>
      </c>
    </row>
    <row r="51" spans="1:14" ht="15.6" x14ac:dyDescent="0.25">
      <c r="A51" s="3">
        <f>MAX($A$13:A50)+1</f>
        <v>38</v>
      </c>
      <c r="B51" s="29">
        <v>2023</v>
      </c>
      <c r="C51" s="5"/>
      <c r="D51" s="24">
        <f>'Exhibit 1.10g'!D51</f>
        <v>9.6000000000000002E-2</v>
      </c>
      <c r="E51" s="23">
        <f ca="1">'Annual Yields (WP)'!K49</f>
        <v>5.5453958047321832E-2</v>
      </c>
      <c r="F51" s="22">
        <f t="shared" ca="1" si="10"/>
        <v>4.054604195267817E-2</v>
      </c>
      <c r="G51" s="22">
        <f t="shared" ca="1" si="11"/>
        <v>5.5337398480215003E-2</v>
      </c>
      <c r="H51" s="22">
        <f t="shared" ca="1" si="12"/>
        <v>5.53267102363732E-2</v>
      </c>
      <c r="J51" s="30">
        <f t="shared" ca="1" si="1"/>
        <v>6.4062971803952859E-2</v>
      </c>
      <c r="L51" s="1">
        <v>38</v>
      </c>
      <c r="M51" s="1">
        <f t="shared" ca="1" si="2"/>
        <v>18</v>
      </c>
      <c r="N51" s="27">
        <f ca="1">F51</f>
        <v>4.054604195267817E-2</v>
      </c>
    </row>
    <row r="52" spans="1:14" ht="15.6" x14ac:dyDescent="0.25">
      <c r="A52" s="3">
        <f>MAX($A$13:A51)+1</f>
        <v>39</v>
      </c>
      <c r="B52" s="29">
        <v>2024</v>
      </c>
      <c r="C52" s="5"/>
      <c r="D52" s="24">
        <f>'Exhibit 1.10g'!D52</f>
        <v>9.7799999999999998E-2</v>
      </c>
      <c r="E52" s="23">
        <f ca="1">'Annual Yields (WP)'!K50</f>
        <v>5.531515846349206E-2</v>
      </c>
      <c r="F52" s="22">
        <f t="shared" ref="F52" ca="1" si="14">D52-E52</f>
        <v>4.2484841536507938E-2</v>
      </c>
      <c r="G52" s="22">
        <f t="shared" ref="G52" ca="1" si="15">AVERAGE(F48:F52)</f>
        <v>5.194917629233925E-2</v>
      </c>
      <c r="H52" s="22">
        <f t="shared" ref="H52" ca="1" si="16">AVERAGE(F43:F52)</f>
        <v>5.4072603792168682E-2</v>
      </c>
      <c r="J52" s="30">
        <f t="shared" ca="1" si="1"/>
        <v>6.4566297931184763E-2</v>
      </c>
      <c r="L52" s="1">
        <v>39</v>
      </c>
      <c r="M52" s="1">
        <f t="shared" ca="1" si="2"/>
        <v>21</v>
      </c>
      <c r="N52" s="27">
        <f ca="1">F52</f>
        <v>4.2484841536507938E-2</v>
      </c>
    </row>
    <row r="53" spans="1:14" ht="15.6" x14ac:dyDescent="0.25">
      <c r="B53" s="29"/>
      <c r="C53" s="5"/>
      <c r="D53" s="24"/>
      <c r="E53" s="23"/>
      <c r="F53" s="22"/>
      <c r="G53" s="22"/>
      <c r="H53" s="22"/>
      <c r="N53" s="27"/>
    </row>
    <row r="54" spans="1:14" ht="15.6" x14ac:dyDescent="0.25">
      <c r="A54" s="3">
        <f>MAX($A$13:A51)+1</f>
        <v>39</v>
      </c>
      <c r="B54" s="21" t="s">
        <v>4</v>
      </c>
      <c r="C54" s="20"/>
      <c r="D54" s="16">
        <f>AVERAGE(D14:D51)</f>
        <v>0.10796547987616102</v>
      </c>
      <c r="E54" s="16">
        <f ca="1">AVERAGE(E14:E52)</f>
        <v>6.5009407439676814E-2</v>
      </c>
      <c r="F54" s="16">
        <f ca="1">AVERAGE(F14:F52)</f>
        <v>4.2695419106326217E-2</v>
      </c>
      <c r="G54" s="16">
        <f ca="1">AVERAGE(G$14:G$52)</f>
        <v>4.3203379881849226E-2</v>
      </c>
      <c r="H54" s="16">
        <f ca="1">AVERAGE(H$14:H$52)</f>
        <v>4.316616315747128E-2</v>
      </c>
      <c r="J54" s="264">
        <f ca="1">_xlfn.PERCENTILE.INC(G14:G52,0.5)</f>
        <v>4.2663333333333345E-2</v>
      </c>
    </row>
    <row r="55" spans="1:14" ht="15.6" x14ac:dyDescent="0.25">
      <c r="A55" s="3">
        <f>MAX($A$13:A54)+1</f>
        <v>40</v>
      </c>
      <c r="B55" s="18" t="s">
        <v>3</v>
      </c>
      <c r="C55" s="17"/>
      <c r="D55" s="16"/>
      <c r="E55" s="16"/>
      <c r="F55" s="16"/>
      <c r="G55" s="16">
        <f ca="1">MIN(G$14:G$52)</f>
        <v>2.8040000000000009E-2</v>
      </c>
      <c r="H55" s="16">
        <f ca="1">MIN(H$14:H$52)</f>
        <v>3.1120000000000002E-2</v>
      </c>
      <c r="J55" s="264"/>
    </row>
    <row r="56" spans="1:14" ht="15.6" x14ac:dyDescent="0.25">
      <c r="A56" s="3">
        <f>MAX($A$13:A55)+1</f>
        <v>41</v>
      </c>
      <c r="B56" s="18" t="s">
        <v>2</v>
      </c>
      <c r="C56" s="17"/>
      <c r="D56" s="16"/>
      <c r="E56" s="16"/>
      <c r="F56" s="16"/>
      <c r="G56" s="16">
        <f ca="1">MAX(G$14:G$52)</f>
        <v>5.9733077011275768E-2</v>
      </c>
      <c r="H56" s="16">
        <f ca="1">MAX(H$14:H$52)</f>
        <v>5.7476706047318818E-2</v>
      </c>
      <c r="J56" s="264"/>
    </row>
    <row r="57" spans="1:14" ht="15.6" x14ac:dyDescent="0.25">
      <c r="B57" s="15"/>
      <c r="C57" s="14"/>
      <c r="D57" s="13"/>
      <c r="F57" s="13"/>
      <c r="G57" s="13"/>
      <c r="H57" s="13"/>
      <c r="I57" s="13"/>
    </row>
    <row r="58" spans="1:14" x14ac:dyDescent="0.25">
      <c r="B58" s="15"/>
      <c r="C58" s="15"/>
      <c r="D58" s="13"/>
      <c r="F58" s="13"/>
      <c r="G58" s="13"/>
      <c r="H58" s="13"/>
      <c r="I58" s="13"/>
    </row>
    <row r="59" spans="1:14" x14ac:dyDescent="0.25">
      <c r="A59" s="12"/>
      <c r="B59" s="49"/>
      <c r="C59" s="49"/>
    </row>
    <row r="60" spans="1:14" x14ac:dyDescent="0.25">
      <c r="A60" s="10" t="s">
        <v>1</v>
      </c>
      <c r="B60" s="10"/>
      <c r="C60" s="10"/>
    </row>
    <row r="61" spans="1:14" ht="15.6" x14ac:dyDescent="0.25">
      <c r="A61" s="9" t="s">
        <v>162</v>
      </c>
      <c r="B61" s="9"/>
      <c r="C61" s="9"/>
    </row>
    <row r="62" spans="1:14" x14ac:dyDescent="0.25">
      <c r="A62" s="267" t="str">
        <f>'CCW-10'!A62</f>
        <v>S&amp;P Global Market Intelligence, RRA Regulatory Focus, Major Rate Case Decisions, January - March 2024,</v>
      </c>
      <c r="B62" s="6"/>
      <c r="C62" s="6"/>
      <c r="D62" s="7"/>
      <c r="E62" s="48"/>
      <c r="F62" s="7"/>
      <c r="G62" s="7"/>
      <c r="H62" s="7"/>
    </row>
    <row r="63" spans="1:14" x14ac:dyDescent="0.25">
      <c r="A63" s="267" t="str">
        <f>'CCW-10'!A63</f>
        <v>April 19, 2024 at page 3.</v>
      </c>
      <c r="B63" s="6"/>
      <c r="C63" s="6"/>
      <c r="N63" s="47"/>
    </row>
    <row r="64" spans="1:14" ht="15.6" x14ac:dyDescent="0.25">
      <c r="A64" s="5" t="s">
        <v>0</v>
      </c>
    </row>
    <row r="65" spans="1:3" x14ac:dyDescent="0.25">
      <c r="A65" s="6" t="s">
        <v>117</v>
      </c>
    </row>
    <row r="66" spans="1:3" ht="15.6" x14ac:dyDescent="0.25">
      <c r="A66" s="5"/>
      <c r="B66" s="46"/>
      <c r="C66" s="46"/>
    </row>
    <row r="67" spans="1:3" x14ac:dyDescent="0.25">
      <c r="B67" s="45"/>
      <c r="C67" s="45"/>
    </row>
    <row r="68" spans="1:3" x14ac:dyDescent="0.25">
      <c r="B68" s="45"/>
      <c r="C68" s="45"/>
    </row>
  </sheetData>
  <mergeCells count="3">
    <mergeCell ref="A1:H1"/>
    <mergeCell ref="A5:H5"/>
    <mergeCell ref="B11:C11"/>
  </mergeCells>
  <printOptions horizontalCentered="1"/>
  <pageMargins left="0.7" right="0.7" top="1.25" bottom="0.75" header="0.55000000000000004" footer="0.51"/>
  <pageSetup scale="69" orientation="portrait" r:id="rId1"/>
  <headerFooter scaleWithDoc="0">
    <oddHeader>&amp;R&amp;"Arial,Bold"&amp;9Viscofan/CUB &amp;A
Page &amp;P of &amp;N</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M47"/>
  <sheetViews>
    <sheetView topLeftCell="A7" zoomScaleNormal="100" zoomScalePageLayoutView="80" workbookViewId="0">
      <selection activeCell="C34" sqref="C34"/>
    </sheetView>
  </sheetViews>
  <sheetFormatPr defaultRowHeight="13.8" x14ac:dyDescent="0.25"/>
  <cols>
    <col min="1" max="1" width="10.69921875" customWidth="1"/>
    <col min="2" max="2" width="16" customWidth="1"/>
    <col min="3" max="5" width="17.59765625" customWidth="1"/>
    <col min="11" max="11" width="14.59765625" bestFit="1" customWidth="1"/>
  </cols>
  <sheetData>
    <row r="1" spans="1:10" ht="59.25" customHeight="1" x14ac:dyDescent="0.4">
      <c r="A1" s="288" t="str">
        <f>Utility</f>
        <v>Tampa Electric Company</v>
      </c>
      <c r="B1" s="288"/>
      <c r="C1" s="288"/>
      <c r="D1" s="288"/>
      <c r="E1" s="288"/>
      <c r="F1" s="74"/>
      <c r="G1" s="74"/>
      <c r="H1" s="74"/>
      <c r="I1" s="74"/>
      <c r="J1" s="74"/>
    </row>
    <row r="2" spans="1:10" x14ac:dyDescent="0.25">
      <c r="A2" s="81"/>
      <c r="B2" s="99"/>
      <c r="C2" s="99"/>
      <c r="D2" s="74"/>
      <c r="E2" s="74"/>
      <c r="F2" s="74"/>
      <c r="G2" s="74"/>
      <c r="H2" s="74"/>
      <c r="I2" s="74"/>
      <c r="J2" s="74"/>
    </row>
    <row r="3" spans="1:10" x14ac:dyDescent="0.25">
      <c r="A3" s="81"/>
      <c r="B3" s="99"/>
      <c r="C3" s="99"/>
      <c r="D3" s="74"/>
      <c r="E3" s="74"/>
      <c r="F3" s="74"/>
      <c r="G3" s="74"/>
      <c r="H3" s="74"/>
      <c r="I3" s="74"/>
      <c r="J3" s="74"/>
    </row>
    <row r="4" spans="1:10" x14ac:dyDescent="0.25">
      <c r="A4" s="81"/>
      <c r="B4" s="99"/>
      <c r="C4" s="99"/>
      <c r="D4" s="74"/>
      <c r="E4" s="74"/>
      <c r="F4" s="74"/>
      <c r="G4" s="74"/>
      <c r="H4" s="74"/>
      <c r="I4" s="74"/>
      <c r="J4" s="74"/>
    </row>
    <row r="5" spans="1:10" ht="21" x14ac:dyDescent="0.4">
      <c r="A5" s="289" t="s">
        <v>57</v>
      </c>
      <c r="B5" s="289"/>
      <c r="C5" s="289"/>
      <c r="D5" s="289"/>
      <c r="E5" s="289"/>
      <c r="F5" s="74"/>
      <c r="G5" s="74"/>
      <c r="H5" s="74"/>
      <c r="I5" s="74"/>
      <c r="J5" s="74"/>
    </row>
    <row r="6" spans="1:10" x14ac:dyDescent="0.25">
      <c r="A6" s="81"/>
      <c r="B6" s="99"/>
      <c r="C6" s="99"/>
      <c r="D6" s="74"/>
      <c r="E6" s="74"/>
      <c r="F6" s="74"/>
      <c r="G6" s="74"/>
      <c r="H6" s="74"/>
      <c r="I6" s="74"/>
      <c r="J6" s="74"/>
    </row>
    <row r="7" spans="1:10" x14ac:dyDescent="0.25">
      <c r="A7" s="81"/>
      <c r="B7" s="99"/>
      <c r="C7" s="99"/>
      <c r="D7" s="74"/>
      <c r="E7" s="74"/>
      <c r="F7" s="74"/>
      <c r="G7" s="74"/>
      <c r="H7" s="74"/>
      <c r="I7" s="74"/>
      <c r="J7" s="74"/>
    </row>
    <row r="8" spans="1:10" x14ac:dyDescent="0.25">
      <c r="A8" s="81"/>
      <c r="B8" s="91"/>
      <c r="C8" s="91"/>
      <c r="D8" s="91"/>
      <c r="E8" s="91"/>
      <c r="F8" s="74"/>
      <c r="G8" s="74"/>
      <c r="H8" s="74"/>
      <c r="I8" s="74"/>
      <c r="J8" s="74"/>
    </row>
    <row r="9" spans="1:10" x14ac:dyDescent="0.25">
      <c r="A9" s="98"/>
      <c r="B9" s="97"/>
      <c r="C9" s="97" t="s">
        <v>56</v>
      </c>
      <c r="D9" s="96" t="s">
        <v>21</v>
      </c>
      <c r="E9" s="96" t="s">
        <v>55</v>
      </c>
      <c r="F9" s="74"/>
      <c r="G9" s="74"/>
      <c r="H9" s="74"/>
      <c r="I9" s="74"/>
      <c r="J9" s="74"/>
    </row>
    <row r="10" spans="1:10" ht="16.2" x14ac:dyDescent="0.25">
      <c r="A10" s="93" t="s">
        <v>10</v>
      </c>
      <c r="B10" s="92" t="s">
        <v>54</v>
      </c>
      <c r="C10" s="95" t="s">
        <v>53</v>
      </c>
      <c r="D10" s="95" t="s">
        <v>52</v>
      </c>
      <c r="E10" s="95" t="s">
        <v>52</v>
      </c>
      <c r="F10" s="74"/>
      <c r="G10" s="74"/>
      <c r="H10" s="74"/>
      <c r="I10" s="74"/>
      <c r="J10" s="74"/>
    </row>
    <row r="11" spans="1:10" x14ac:dyDescent="0.25">
      <c r="A11" s="93"/>
      <c r="B11" s="92"/>
      <c r="C11" s="94">
        <v>-1</v>
      </c>
      <c r="D11" s="94">
        <v>-2</v>
      </c>
      <c r="E11" s="94">
        <v>-3</v>
      </c>
      <c r="F11" s="74"/>
      <c r="G11" s="74"/>
      <c r="H11" s="74"/>
      <c r="I11" s="74"/>
      <c r="J11" s="74"/>
    </row>
    <row r="12" spans="1:10" x14ac:dyDescent="0.25">
      <c r="A12" s="93"/>
      <c r="B12" s="92"/>
      <c r="C12" s="92"/>
      <c r="D12" s="91"/>
      <c r="E12" s="91"/>
      <c r="F12" s="74"/>
      <c r="G12" s="74"/>
      <c r="H12" s="196" t="s">
        <v>127</v>
      </c>
      <c r="I12" s="196" t="s">
        <v>128</v>
      </c>
      <c r="J12" s="196" t="s">
        <v>130</v>
      </c>
    </row>
    <row r="13" spans="1:10" x14ac:dyDescent="0.25">
      <c r="A13" s="83">
        <f>MAX($A$12:A12)+1</f>
        <v>1</v>
      </c>
      <c r="B13" s="87">
        <f>'CCW-13'!B13</f>
        <v>45422</v>
      </c>
      <c r="C13" s="89">
        <f t="shared" ref="C13:C25" ca="1" si="0">VLOOKUP(B13,Treas30Yr,2,0)/100</f>
        <v>4.6399999999999997E-2</v>
      </c>
      <c r="D13" s="88">
        <f t="shared" ref="D13:D25" ca="1" si="1">VLOOKUP(B13,MoodysDalies,4,0)</f>
        <v>5.7700000000000001E-2</v>
      </c>
      <c r="E13" s="88">
        <f t="shared" ref="E13:E25" ca="1" si="2">VLOOKUP(B13,MoodysDalies,5,0)</f>
        <v>0.06</v>
      </c>
      <c r="F13" s="195"/>
      <c r="G13" s="90" t="s">
        <v>5</v>
      </c>
      <c r="H13" s="197">
        <f t="shared" ref="H13:H38" si="3">WEEKDAY(B13)</f>
        <v>6</v>
      </c>
      <c r="I13" s="198" t="s">
        <v>129</v>
      </c>
      <c r="J13" s="196">
        <f ca="1">MATCH(B13,spreadDates,0)</f>
        <v>4351</v>
      </c>
    </row>
    <row r="14" spans="1:10" x14ac:dyDescent="0.25">
      <c r="A14" s="83">
        <f>MAX($A$12:A13)+1</f>
        <v>2</v>
      </c>
      <c r="B14" s="87">
        <f ca="1">INDEX(MoodysDalies,$J14,'Moodys Yields(WP)'!$A$2)</f>
        <v>45415</v>
      </c>
      <c r="C14" s="89">
        <f t="shared" ca="1" si="0"/>
        <v>4.6600000000000003E-2</v>
      </c>
      <c r="D14" s="88">
        <f t="shared" ca="1" si="1"/>
        <v>5.7800002000000003E-2</v>
      </c>
      <c r="E14" s="88">
        <f t="shared" ca="1" si="2"/>
        <v>6.0100003999999999E-2</v>
      </c>
      <c r="F14" s="195"/>
      <c r="G14" s="74"/>
      <c r="H14" s="197">
        <f t="shared" ca="1" si="3"/>
        <v>6</v>
      </c>
      <c r="I14" s="198">
        <f>I13+7+H13-6</f>
        <v>7</v>
      </c>
      <c r="J14" s="196">
        <f t="shared" ref="J14:J25" ca="1" si="4">MATCH($B$13-I14,spreadDates,1)</f>
        <v>4346</v>
      </c>
    </row>
    <row r="15" spans="1:10" x14ac:dyDescent="0.25">
      <c r="A15" s="83">
        <f>MAX($A$12:A14)+1</f>
        <v>3</v>
      </c>
      <c r="B15" s="87">
        <f ca="1">INDEX(MoodysDalies,$J15,'Moodys Yields(WP)'!$A$2)</f>
        <v>45408</v>
      </c>
      <c r="C15" s="89">
        <f t="shared" ca="1" si="0"/>
        <v>4.7800000000000002E-2</v>
      </c>
      <c r="D15" s="88">
        <f t="shared" ca="1" si="1"/>
        <v>5.91E-2</v>
      </c>
      <c r="E15" s="88">
        <f t="shared" ca="1" si="2"/>
        <v>6.1400000000000003E-2</v>
      </c>
      <c r="F15" s="195"/>
      <c r="G15" s="74"/>
      <c r="H15" s="197">
        <f t="shared" ca="1" si="3"/>
        <v>6</v>
      </c>
      <c r="I15" s="198">
        <f t="shared" ref="I15:I25" ca="1" si="5">I14+7+H14-6</f>
        <v>14</v>
      </c>
      <c r="J15" s="196">
        <f t="shared" ca="1" si="4"/>
        <v>4341</v>
      </c>
    </row>
    <row r="16" spans="1:10" x14ac:dyDescent="0.25">
      <c r="A16" s="83">
        <f>MAX($A$12:A15)+1</f>
        <v>4</v>
      </c>
      <c r="B16" s="87">
        <f ca="1">INDEX(MoodysDalies,$J16,'Moodys Yields(WP)'!$A$2)</f>
        <v>45401</v>
      </c>
      <c r="C16" s="89">
        <f t="shared" ca="1" si="0"/>
        <v>4.7199999999999999E-2</v>
      </c>
      <c r="D16" s="88">
        <f t="shared" ca="1" si="1"/>
        <v>5.8500000000000003E-2</v>
      </c>
      <c r="E16" s="88">
        <f t="shared" ca="1" si="2"/>
        <v>6.08E-2</v>
      </c>
      <c r="F16" s="195"/>
      <c r="G16" s="74"/>
      <c r="H16" s="197">
        <f t="shared" ca="1" si="3"/>
        <v>6</v>
      </c>
      <c r="I16" s="198">
        <f t="shared" ca="1" si="5"/>
        <v>21</v>
      </c>
      <c r="J16" s="196">
        <f t="shared" ca="1" si="4"/>
        <v>4336</v>
      </c>
    </row>
    <row r="17" spans="1:13" x14ac:dyDescent="0.25">
      <c r="A17" s="83">
        <f>MAX($A$12:A16)+1</f>
        <v>5</v>
      </c>
      <c r="B17" s="87">
        <f ca="1">INDEX(MoodysDalies,$J17,'Moodys Yields(WP)'!$A$2)</f>
        <v>45394</v>
      </c>
      <c r="C17" s="89">
        <f t="shared" ca="1" si="0"/>
        <v>4.6100000000000002E-2</v>
      </c>
      <c r="D17" s="88">
        <f t="shared" ca="1" si="1"/>
        <v>5.7299999999999997E-2</v>
      </c>
      <c r="E17" s="88">
        <f t="shared" ca="1" si="2"/>
        <v>5.9499997999999998E-2</v>
      </c>
      <c r="F17" s="195"/>
      <c r="G17" s="74"/>
      <c r="H17" s="197">
        <f t="shared" ca="1" si="3"/>
        <v>6</v>
      </c>
      <c r="I17" s="198">
        <f t="shared" ca="1" si="5"/>
        <v>28</v>
      </c>
      <c r="J17" s="196">
        <f t="shared" ca="1" si="4"/>
        <v>4331</v>
      </c>
    </row>
    <row r="18" spans="1:13" x14ac:dyDescent="0.25">
      <c r="A18" s="83">
        <f>MAX($A$12:A17)+1</f>
        <v>6</v>
      </c>
      <c r="B18" s="87">
        <f ca="1">INDEX(MoodysDalies,$J18,'Moodys Yields(WP)'!$A$2)</f>
        <v>45387</v>
      </c>
      <c r="C18" s="89">
        <f t="shared" ca="1" si="0"/>
        <v>4.5400000000000003E-2</v>
      </c>
      <c r="D18" s="88">
        <f t="shared" ca="1" si="1"/>
        <v>5.6700001999999999E-2</v>
      </c>
      <c r="E18" s="88">
        <f t="shared" ca="1" si="2"/>
        <v>5.8999999999999997E-2</v>
      </c>
      <c r="F18" s="195"/>
      <c r="G18" s="74"/>
      <c r="H18" s="197">
        <f t="shared" ca="1" si="3"/>
        <v>6</v>
      </c>
      <c r="I18" s="198">
        <f t="shared" ca="1" si="5"/>
        <v>35</v>
      </c>
      <c r="J18" s="196">
        <f t="shared" ca="1" si="4"/>
        <v>4326</v>
      </c>
    </row>
    <row r="19" spans="1:13" x14ac:dyDescent="0.25">
      <c r="A19" s="83">
        <f>MAX($A$12:A18)+1</f>
        <v>7</v>
      </c>
      <c r="B19" s="87">
        <f ca="1">INDEX(MoodysDalies,$J19,'Moodys Yields(WP)'!$A$2)</f>
        <v>45379</v>
      </c>
      <c r="C19" s="89">
        <f t="shared" ca="1" si="0"/>
        <v>4.3400000000000001E-2</v>
      </c>
      <c r="D19" s="88">
        <f t="shared" ca="1" si="1"/>
        <v>5.5E-2</v>
      </c>
      <c r="E19" s="88">
        <f t="shared" ca="1" si="2"/>
        <v>5.7200000000000001E-2</v>
      </c>
      <c r="F19" s="195"/>
      <c r="G19" s="74"/>
      <c r="H19" s="197">
        <f t="shared" ca="1" si="3"/>
        <v>5</v>
      </c>
      <c r="I19" s="198">
        <f t="shared" ca="1" si="5"/>
        <v>42</v>
      </c>
      <c r="J19" s="196">
        <f t="shared" ca="1" si="4"/>
        <v>4321</v>
      </c>
    </row>
    <row r="20" spans="1:13" x14ac:dyDescent="0.25">
      <c r="A20" s="83">
        <f>MAX($A$12:A19)+1</f>
        <v>8</v>
      </c>
      <c r="B20" s="87">
        <f ca="1">INDEX(MoodysDalies,$J20,'Moodys Yields(WP)'!$A$2)</f>
        <v>45373</v>
      </c>
      <c r="C20" s="89">
        <f t="shared" ca="1" si="0"/>
        <v>4.3899999999999995E-2</v>
      </c>
      <c r="D20" s="88">
        <f t="shared" ca="1" si="1"/>
        <v>5.5500000000000001E-2</v>
      </c>
      <c r="E20" s="88">
        <f t="shared" ca="1" si="2"/>
        <v>5.7800002000000003E-2</v>
      </c>
      <c r="F20" s="195"/>
      <c r="G20" s="74"/>
      <c r="H20" s="197">
        <f t="shared" ca="1" si="3"/>
        <v>6</v>
      </c>
      <c r="I20" s="198">
        <f t="shared" ca="1" si="5"/>
        <v>48</v>
      </c>
      <c r="J20" s="196">
        <f t="shared" ca="1" si="4"/>
        <v>4317</v>
      </c>
      <c r="L20" t="s">
        <v>307</v>
      </c>
      <c r="M20" t="s">
        <v>308</v>
      </c>
    </row>
    <row r="21" spans="1:13" x14ac:dyDescent="0.25">
      <c r="A21" s="83">
        <f>MAX($A$12:A20)+1</f>
        <v>9</v>
      </c>
      <c r="B21" s="87">
        <f ca="1">INDEX(MoodysDalies,$J21,'Moodys Yields(WP)'!$A$2)</f>
        <v>45366</v>
      </c>
      <c r="C21" s="89">
        <f t="shared" ca="1" si="0"/>
        <v>4.4299999999999999E-2</v>
      </c>
      <c r="D21" s="88">
        <f t="shared" ca="1" si="1"/>
        <v>5.5999998000000002E-2</v>
      </c>
      <c r="E21" s="88">
        <f t="shared" ca="1" si="2"/>
        <v>5.8299999999999998E-2</v>
      </c>
      <c r="F21" s="195"/>
      <c r="G21" s="74"/>
      <c r="H21" s="197">
        <f t="shared" ca="1" si="3"/>
        <v>6</v>
      </c>
      <c r="I21" s="198">
        <f t="shared" ca="1" si="5"/>
        <v>55</v>
      </c>
      <c r="J21" s="196">
        <f t="shared" ca="1" si="4"/>
        <v>4312</v>
      </c>
    </row>
    <row r="22" spans="1:13" x14ac:dyDescent="0.25">
      <c r="A22" s="83">
        <f>MAX($A$12:A21)+1</f>
        <v>10</v>
      </c>
      <c r="B22" s="87">
        <f ca="1">INDEX(MoodysDalies,$J22,'Moodys Yields(WP)'!$A$2)</f>
        <v>45359</v>
      </c>
      <c r="C22" s="89">
        <f t="shared" ca="1" si="0"/>
        <v>4.2599999999999999E-2</v>
      </c>
      <c r="D22" s="88">
        <f t="shared" ca="1" si="1"/>
        <v>5.4800000000000001E-2</v>
      </c>
      <c r="E22" s="88">
        <f t="shared" ca="1" si="2"/>
        <v>5.7200000000000001E-2</v>
      </c>
      <c r="F22" s="195"/>
      <c r="G22" s="74"/>
      <c r="H22" s="197">
        <f t="shared" ca="1" si="3"/>
        <v>6</v>
      </c>
      <c r="I22" s="198">
        <f t="shared" ca="1" si="5"/>
        <v>62</v>
      </c>
      <c r="J22" s="196">
        <f t="shared" ca="1" si="4"/>
        <v>4307</v>
      </c>
      <c r="L22">
        <f ca="1">ROUND('CCW-11'!G48,4)</f>
        <v>5.7700000000000001E-2</v>
      </c>
      <c r="M22">
        <f ca="1">L22</f>
        <v>5.7700000000000001E-2</v>
      </c>
    </row>
    <row r="23" spans="1:13" x14ac:dyDescent="0.25">
      <c r="A23" s="83">
        <f>MAX($A$12:A22)+1</f>
        <v>11</v>
      </c>
      <c r="B23" s="87">
        <f ca="1">INDEX(MoodysDalies,$J23,'Moodys Yields(WP)'!$A$2)</f>
        <v>45352</v>
      </c>
      <c r="C23" s="89">
        <f t="shared" ca="1" si="0"/>
        <v>4.3299999999999998E-2</v>
      </c>
      <c r="D23" s="88">
        <f t="shared" ca="1" si="1"/>
        <v>5.5599999999999997E-2</v>
      </c>
      <c r="E23" s="88">
        <f t="shared" ca="1" si="2"/>
        <v>5.79E-2</v>
      </c>
      <c r="F23" s="195"/>
      <c r="G23" s="74"/>
      <c r="H23" s="197">
        <f t="shared" ca="1" si="3"/>
        <v>6</v>
      </c>
      <c r="I23" s="198">
        <f t="shared" ca="1" si="5"/>
        <v>69</v>
      </c>
      <c r="J23" s="196">
        <f t="shared" ca="1" si="4"/>
        <v>4302</v>
      </c>
      <c r="K23" t="s">
        <v>309</v>
      </c>
      <c r="L23" s="112">
        <f ca="1">ROUND('CCW-13'!D27,4)</f>
        <v>5.6599999999999998E-2</v>
      </c>
      <c r="M23" s="112">
        <f ca="1">ROUND(D40,4)</f>
        <v>5.6000000000000001E-2</v>
      </c>
    </row>
    <row r="24" spans="1:13" x14ac:dyDescent="0.25">
      <c r="A24" s="83">
        <f>MAX($A$12:A23)+1</f>
        <v>12</v>
      </c>
      <c r="B24" s="87">
        <f ca="1">INDEX(MoodysDalies,$J24,'Moodys Yields(WP)'!$A$2)</f>
        <v>45345</v>
      </c>
      <c r="C24" s="89">
        <f t="shared" ca="1" si="0"/>
        <v>4.3700000000000003E-2</v>
      </c>
      <c r="D24" s="88">
        <f t="shared" ca="1" si="1"/>
        <v>5.5599999999999997E-2</v>
      </c>
      <c r="E24" s="88">
        <f t="shared" ca="1" si="2"/>
        <v>5.7700000000000001E-2</v>
      </c>
      <c r="F24" s="195"/>
      <c r="G24" s="74"/>
      <c r="H24" s="197">
        <f t="shared" ca="1" si="3"/>
        <v>6</v>
      </c>
      <c r="I24" s="198">
        <f t="shared" ca="1" si="5"/>
        <v>76</v>
      </c>
      <c r="J24" s="196">
        <f t="shared" ca="1" si="4"/>
        <v>4297</v>
      </c>
      <c r="K24" t="s">
        <v>311</v>
      </c>
      <c r="L24" s="112">
        <f ca="1">SUM(L22:L23)</f>
        <v>0.1143</v>
      </c>
      <c r="M24" s="112">
        <f ca="1">SUM(M22:M23)</f>
        <v>0.1137</v>
      </c>
    </row>
    <row r="25" spans="1:13" x14ac:dyDescent="0.25">
      <c r="A25" s="83">
        <f>MAX($A$12:A24)+1</f>
        <v>13</v>
      </c>
      <c r="B25" s="87">
        <f ca="1">INDEX(MoodysDalies,$J25,'Moodys Yields(WP)'!$A$2)</f>
        <v>45338</v>
      </c>
      <c r="C25" s="89">
        <f t="shared" ca="1" si="0"/>
        <v>4.4500000000000005E-2</v>
      </c>
      <c r="D25" s="88">
        <f t="shared" ca="1" si="1"/>
        <v>5.6199998000000001E-2</v>
      </c>
      <c r="E25" s="88">
        <f t="shared" ca="1" si="2"/>
        <v>5.8500000000000003E-2</v>
      </c>
      <c r="F25" s="195"/>
      <c r="G25" s="74"/>
      <c r="H25" s="197">
        <f t="shared" ca="1" si="3"/>
        <v>6</v>
      </c>
      <c r="I25" s="198">
        <f t="shared" ca="1" si="5"/>
        <v>83</v>
      </c>
      <c r="J25" s="196">
        <f t="shared" ca="1" si="4"/>
        <v>4293</v>
      </c>
    </row>
    <row r="26" spans="1:13" x14ac:dyDescent="0.25">
      <c r="A26" s="83">
        <f>MAX($A$12:A25)+1</f>
        <v>14</v>
      </c>
      <c r="B26" s="87">
        <f ca="1">INDEX(MoodysDalies,$J26,'Moodys Yields(WP)'!$A$2)</f>
        <v>45331</v>
      </c>
      <c r="C26" s="89">
        <f t="shared" ref="C26:C38" ca="1" si="6">VLOOKUP(B26,Treas30Yr,2,0)/100</f>
        <v>4.3700000000000003E-2</v>
      </c>
      <c r="D26" s="88">
        <f t="shared" ref="D26:D38" ca="1" si="7">VLOOKUP(B26,MoodysDalies,4,0)</f>
        <v>5.5599999999999997E-2</v>
      </c>
      <c r="E26" s="88">
        <f t="shared" ref="E26:E38" ca="1" si="8">VLOOKUP(B26,MoodysDalies,5,0)</f>
        <v>5.79E-2</v>
      </c>
      <c r="F26" s="195"/>
      <c r="G26" s="74"/>
      <c r="H26" s="197">
        <f t="shared" ca="1" si="3"/>
        <v>6</v>
      </c>
      <c r="I26" s="198">
        <f t="shared" ref="I26:I38" ca="1" si="9">I25+7+H25-6</f>
        <v>90</v>
      </c>
      <c r="J26" s="196">
        <f t="shared" ref="J26:J38" ca="1" si="10">MATCH($B$13-I26,spreadDates,1)</f>
        <v>4288</v>
      </c>
      <c r="K26" t="s">
        <v>310</v>
      </c>
      <c r="L26" s="112">
        <f ca="1">ROUND('CCW-13'!E27,4)</f>
        <v>5.8900000000000001E-2</v>
      </c>
      <c r="M26" s="112">
        <f ca="1">ROUND(E40,4)</f>
        <v>5.8400000000000001E-2</v>
      </c>
    </row>
    <row r="27" spans="1:13" x14ac:dyDescent="0.25">
      <c r="A27" s="83">
        <f>MAX($A$12:A26)+1</f>
        <v>15</v>
      </c>
      <c r="B27" s="87">
        <f ca="1">INDEX(MoodysDalies,$J27,'Moodys Yields(WP)'!$A$2)</f>
        <v>45324</v>
      </c>
      <c r="C27" s="89">
        <f t="shared" ca="1" si="6"/>
        <v>4.2199999999999994E-2</v>
      </c>
      <c r="D27" s="88">
        <f t="shared" ca="1" si="7"/>
        <v>5.4199999999999998E-2</v>
      </c>
      <c r="E27" s="88">
        <f t="shared" ca="1" si="8"/>
        <v>5.6599996999999999E-2</v>
      </c>
      <c r="F27" s="195"/>
      <c r="G27" s="74"/>
      <c r="H27" s="197">
        <f t="shared" ca="1" si="3"/>
        <v>6</v>
      </c>
      <c r="I27" s="198">
        <f t="shared" ca="1" si="9"/>
        <v>97</v>
      </c>
      <c r="J27" s="196">
        <f t="shared" ca="1" si="10"/>
        <v>4283</v>
      </c>
      <c r="K27" t="s">
        <v>311</v>
      </c>
      <c r="L27" s="112">
        <f ca="1">L22+L26</f>
        <v>0.11660000000000001</v>
      </c>
      <c r="M27" s="112">
        <f ca="1">M22+M26</f>
        <v>0.11610000000000001</v>
      </c>
    </row>
    <row r="28" spans="1:13" x14ac:dyDescent="0.25">
      <c r="A28" s="83">
        <f>MAX($A$12:A27)+1</f>
        <v>16</v>
      </c>
      <c r="B28" s="87">
        <f ca="1">INDEX(MoodysDalies,$J28,'Moodys Yields(WP)'!$A$2)</f>
        <v>45317</v>
      </c>
      <c r="C28" s="89">
        <f t="shared" ca="1" si="6"/>
        <v>4.3799999999999999E-2</v>
      </c>
      <c r="D28" s="88">
        <f t="shared" ca="1" si="7"/>
        <v>5.5399999999999998E-2</v>
      </c>
      <c r="E28" s="88">
        <f t="shared" ca="1" si="8"/>
        <v>5.7800002000000003E-2</v>
      </c>
      <c r="F28" s="195"/>
      <c r="G28" s="74"/>
      <c r="H28" s="197">
        <f t="shared" ca="1" si="3"/>
        <v>6</v>
      </c>
      <c r="I28" s="198">
        <f t="shared" ca="1" si="9"/>
        <v>104</v>
      </c>
      <c r="J28" s="196">
        <f t="shared" ca="1" si="10"/>
        <v>4278</v>
      </c>
    </row>
    <row r="29" spans="1:13" x14ac:dyDescent="0.25">
      <c r="A29" s="83">
        <f>MAX($A$12:A28)+1</f>
        <v>17</v>
      </c>
      <c r="B29" s="87">
        <f ca="1">INDEX(MoodysDalies,$J29,'Moodys Yields(WP)'!$A$2)</f>
        <v>45310</v>
      </c>
      <c r="C29" s="89">
        <f t="shared" ca="1" si="6"/>
        <v>4.36E-2</v>
      </c>
      <c r="D29" s="88">
        <f t="shared" ca="1" si="7"/>
        <v>5.5500000000000001E-2</v>
      </c>
      <c r="E29" s="88">
        <f t="shared" ca="1" si="8"/>
        <v>5.8000002000000002E-2</v>
      </c>
      <c r="F29" s="195"/>
      <c r="G29" s="74"/>
      <c r="H29" s="197">
        <f t="shared" ca="1" si="3"/>
        <v>6</v>
      </c>
      <c r="I29" s="198">
        <f t="shared" ca="1" si="9"/>
        <v>111</v>
      </c>
      <c r="J29" s="196">
        <f t="shared" ca="1" si="10"/>
        <v>4273</v>
      </c>
      <c r="K29" t="s">
        <v>312</v>
      </c>
      <c r="L29" s="112">
        <f ca="1">MIN(L24:M24,L27:M27)</f>
        <v>0.1137</v>
      </c>
      <c r="M29" s="112">
        <f ca="1">MAX(L24:M24,L27:M27)</f>
        <v>0.11660000000000001</v>
      </c>
    </row>
    <row r="30" spans="1:13" x14ac:dyDescent="0.25">
      <c r="A30" s="83">
        <f>MAX($A$12:A29)+1</f>
        <v>18</v>
      </c>
      <c r="B30" s="87">
        <f ca="1">INDEX(MoodysDalies,$J30,'Moodys Yields(WP)'!$A$2)</f>
        <v>45303</v>
      </c>
      <c r="C30" s="89">
        <f t="shared" ca="1" si="6"/>
        <v>4.2000000000000003E-2</v>
      </c>
      <c r="D30" s="88">
        <f t="shared" ca="1" si="7"/>
        <v>5.4199999999999998E-2</v>
      </c>
      <c r="E30" s="88">
        <f t="shared" ca="1" si="8"/>
        <v>5.6599996999999999E-2</v>
      </c>
      <c r="F30" s="195"/>
      <c r="G30" s="74"/>
      <c r="H30" s="197">
        <f t="shared" ca="1" si="3"/>
        <v>6</v>
      </c>
      <c r="I30" s="198">
        <f t="shared" ca="1" si="9"/>
        <v>118</v>
      </c>
      <c r="J30" s="196">
        <f t="shared" ca="1" si="10"/>
        <v>4269</v>
      </c>
    </row>
    <row r="31" spans="1:13" x14ac:dyDescent="0.25">
      <c r="A31" s="83">
        <f>MAX($A$12:A30)+1</f>
        <v>19</v>
      </c>
      <c r="B31" s="87">
        <f ca="1">INDEX(MoodysDalies,$J31,'Moodys Yields(WP)'!$A$2)</f>
        <v>45296</v>
      </c>
      <c r="C31" s="89">
        <f t="shared" ca="1" si="6"/>
        <v>4.2099999999999999E-2</v>
      </c>
      <c r="D31" s="88">
        <f t="shared" ca="1" si="7"/>
        <v>5.4699999999999999E-2</v>
      </c>
      <c r="E31" s="88">
        <f t="shared" ca="1" si="8"/>
        <v>5.74E-2</v>
      </c>
      <c r="F31" s="195"/>
      <c r="G31" s="74"/>
      <c r="H31" s="197">
        <f t="shared" ca="1" si="3"/>
        <v>6</v>
      </c>
      <c r="I31" s="198">
        <f t="shared" ca="1" si="9"/>
        <v>125</v>
      </c>
      <c r="J31" s="196">
        <f t="shared" ca="1" si="10"/>
        <v>4264</v>
      </c>
    </row>
    <row r="32" spans="1:13" x14ac:dyDescent="0.25">
      <c r="A32" s="83">
        <f>MAX($A$12:A31)+1</f>
        <v>20</v>
      </c>
      <c r="B32" s="87">
        <f ca="1">INDEX(MoodysDalies,$J32,'Moodys Yields(WP)'!$A$2)</f>
        <v>45289</v>
      </c>
      <c r="C32" s="89">
        <f t="shared" ca="1" si="6"/>
        <v>4.0300000000000002E-2</v>
      </c>
      <c r="D32" s="88">
        <f t="shared" ca="1" si="7"/>
        <v>5.2800002999999998E-2</v>
      </c>
      <c r="E32" s="88">
        <f t="shared" ca="1" si="8"/>
        <v>5.5399999999999998E-2</v>
      </c>
      <c r="F32" s="195"/>
      <c r="G32" s="74"/>
      <c r="H32" s="197">
        <f t="shared" ca="1" si="3"/>
        <v>6</v>
      </c>
      <c r="I32" s="198">
        <f t="shared" ca="1" si="9"/>
        <v>132</v>
      </c>
      <c r="J32" s="196">
        <f t="shared" ca="1" si="10"/>
        <v>4260</v>
      </c>
    </row>
    <row r="33" spans="1:10" x14ac:dyDescent="0.25">
      <c r="A33" s="83">
        <f>MAX($A$12:A32)+1</f>
        <v>21</v>
      </c>
      <c r="B33" s="87">
        <f ca="1">INDEX(MoodysDalies,$J33,'Moodys Yields(WP)'!$A$2)</f>
        <v>45282</v>
      </c>
      <c r="C33" s="89">
        <f t="shared" ca="1" si="6"/>
        <v>4.0500000000000001E-2</v>
      </c>
      <c r="D33" s="88">
        <f t="shared" ca="1" si="7"/>
        <v>5.3200003000000003E-2</v>
      </c>
      <c r="E33" s="88">
        <f t="shared" ca="1" si="8"/>
        <v>5.5800000000000002E-2</v>
      </c>
      <c r="F33" s="195"/>
      <c r="G33" s="74"/>
      <c r="H33" s="197">
        <f t="shared" ca="1" si="3"/>
        <v>6</v>
      </c>
      <c r="I33" s="198">
        <f t="shared" ca="1" si="9"/>
        <v>139</v>
      </c>
      <c r="J33" s="196">
        <f t="shared" ca="1" si="10"/>
        <v>4256</v>
      </c>
    </row>
    <row r="34" spans="1:10" x14ac:dyDescent="0.25">
      <c r="A34" s="83">
        <f>MAX($A$12:A33)+1</f>
        <v>22</v>
      </c>
      <c r="B34" s="87">
        <f ca="1">INDEX(MoodysDalies,$J34,'Moodys Yields(WP)'!$A$2)</f>
        <v>45275</v>
      </c>
      <c r="C34" s="89">
        <f t="shared" ca="1" si="6"/>
        <v>0.04</v>
      </c>
      <c r="D34" s="88">
        <f t="shared" ca="1" si="7"/>
        <v>5.2600003999999999E-2</v>
      </c>
      <c r="E34" s="88">
        <f t="shared" ca="1" si="8"/>
        <v>5.5199999999999999E-2</v>
      </c>
      <c r="F34" s="195"/>
      <c r="G34" s="74"/>
      <c r="H34" s="197">
        <f t="shared" ca="1" si="3"/>
        <v>6</v>
      </c>
      <c r="I34" s="198">
        <f t="shared" ca="1" si="9"/>
        <v>146</v>
      </c>
      <c r="J34" s="196">
        <f t="shared" ca="1" si="10"/>
        <v>4251</v>
      </c>
    </row>
    <row r="35" spans="1:10" x14ac:dyDescent="0.25">
      <c r="A35" s="83">
        <f>MAX($A$12:A34)+1</f>
        <v>23</v>
      </c>
      <c r="B35" s="87">
        <f ca="1">INDEX(MoodysDalies,$J35,'Moodys Yields(WP)'!$A$2)</f>
        <v>45268</v>
      </c>
      <c r="C35" s="89">
        <f t="shared" ca="1" si="6"/>
        <v>4.3099999999999999E-2</v>
      </c>
      <c r="D35" s="88">
        <f t="shared" ca="1" si="7"/>
        <v>5.6199998000000001E-2</v>
      </c>
      <c r="E35" s="88">
        <f t="shared" ca="1" si="8"/>
        <v>5.8799999999999998E-2</v>
      </c>
      <c r="F35" s="195"/>
      <c r="G35" s="74"/>
      <c r="H35" s="197">
        <f t="shared" ca="1" si="3"/>
        <v>6</v>
      </c>
      <c r="I35" s="198">
        <f t="shared" ca="1" si="9"/>
        <v>153</v>
      </c>
      <c r="J35" s="196">
        <f t="shared" ca="1" si="10"/>
        <v>4246</v>
      </c>
    </row>
    <row r="36" spans="1:10" x14ac:dyDescent="0.25">
      <c r="A36" s="83">
        <f>MAX($A$12:A35)+1</f>
        <v>24</v>
      </c>
      <c r="B36" s="87">
        <f ca="1">INDEX(MoodysDalies,$J36,'Moodys Yields(WP)'!$A$2)</f>
        <v>45261</v>
      </c>
      <c r="C36" s="89">
        <f t="shared" ca="1" si="6"/>
        <v>4.4000000000000004E-2</v>
      </c>
      <c r="D36" s="88">
        <f t="shared" ca="1" si="7"/>
        <v>5.7200000000000001E-2</v>
      </c>
      <c r="E36" s="88">
        <f t="shared" ca="1" si="8"/>
        <v>5.9699996999999998E-2</v>
      </c>
      <c r="F36" s="195"/>
      <c r="G36" s="74"/>
      <c r="H36" s="197">
        <f t="shared" ca="1" si="3"/>
        <v>6</v>
      </c>
      <c r="I36" s="198">
        <f t="shared" ca="1" si="9"/>
        <v>160</v>
      </c>
      <c r="J36" s="196">
        <f t="shared" ca="1" si="10"/>
        <v>4241</v>
      </c>
    </row>
    <row r="37" spans="1:10" x14ac:dyDescent="0.25">
      <c r="A37" s="83">
        <f>MAX($A$12:A36)+1</f>
        <v>25</v>
      </c>
      <c r="B37" s="87">
        <f ca="1">INDEX(MoodysDalies,$J37,'Moodys Yields(WP)'!$A$2)</f>
        <v>45254</v>
      </c>
      <c r="C37" s="89">
        <f t="shared" ca="1" si="6"/>
        <v>4.5999999999999999E-2</v>
      </c>
      <c r="D37" s="88">
        <f t="shared" ca="1" si="7"/>
        <v>5.96E-2</v>
      </c>
      <c r="E37" s="88">
        <f t="shared" ca="1" si="8"/>
        <v>6.2E-2</v>
      </c>
      <c r="F37" s="195"/>
      <c r="G37" s="74"/>
      <c r="H37" s="197">
        <f t="shared" ca="1" si="3"/>
        <v>6</v>
      </c>
      <c r="I37" s="198">
        <f t="shared" ca="1" si="9"/>
        <v>167</v>
      </c>
      <c r="J37" s="196">
        <f t="shared" ca="1" si="10"/>
        <v>4236</v>
      </c>
    </row>
    <row r="38" spans="1:10" x14ac:dyDescent="0.25">
      <c r="A38" s="83">
        <f>MAX($A$12:A37)+1</f>
        <v>26</v>
      </c>
      <c r="B38" s="87">
        <f ca="1">INDEX(MoodysDalies,$J38,'Moodys Yields(WP)'!$A$2)</f>
        <v>45247</v>
      </c>
      <c r="C38" s="89">
        <f t="shared" ca="1" si="6"/>
        <v>4.5899999999999996E-2</v>
      </c>
      <c r="D38" s="88">
        <f t="shared" ca="1" si="7"/>
        <v>5.9799999999999999E-2</v>
      </c>
      <c r="E38" s="88">
        <f t="shared" ca="1" si="8"/>
        <v>6.2199999999999998E-2</v>
      </c>
      <c r="F38" s="195"/>
      <c r="G38" s="74"/>
      <c r="H38" s="197">
        <f t="shared" ca="1" si="3"/>
        <v>6</v>
      </c>
      <c r="I38" s="198">
        <f t="shared" ca="1" si="9"/>
        <v>174</v>
      </c>
      <c r="J38" s="196">
        <f t="shared" ca="1" si="10"/>
        <v>4232</v>
      </c>
    </row>
    <row r="39" spans="1:10" x14ac:dyDescent="0.25">
      <c r="A39" s="83"/>
      <c r="B39" s="87"/>
      <c r="C39" s="86"/>
      <c r="D39" s="74"/>
      <c r="E39" s="74"/>
      <c r="F39" s="74"/>
      <c r="G39" s="74"/>
      <c r="H39" s="197"/>
      <c r="I39" s="198"/>
      <c r="J39" s="196"/>
    </row>
    <row r="40" spans="1:10" x14ac:dyDescent="0.25">
      <c r="A40" s="83">
        <f>MAX($A$12:A39)+1</f>
        <v>27</v>
      </c>
      <c r="B40" s="84" t="s">
        <v>51</v>
      </c>
      <c r="C40" s="78">
        <f ca="1">AVERAGE(C13:C38)</f>
        <v>4.3938461538461544E-2</v>
      </c>
      <c r="D40" s="78">
        <f ca="1">AVERAGE(D13:D38)</f>
        <v>5.603076953846154E-2</v>
      </c>
      <c r="E40" s="78">
        <f ca="1">AVERAGE(E13:E38)</f>
        <v>5.8415384576923073E-2</v>
      </c>
      <c r="F40" s="85"/>
      <c r="G40" s="85"/>
      <c r="H40" s="85"/>
      <c r="I40" s="74"/>
      <c r="J40" s="74"/>
    </row>
    <row r="41" spans="1:10" x14ac:dyDescent="0.25">
      <c r="A41" s="83">
        <f>MAX($A$12:A40)+1</f>
        <v>28</v>
      </c>
      <c r="B41" s="84" t="s">
        <v>50</v>
      </c>
      <c r="C41" s="78"/>
      <c r="D41" s="78">
        <f ca="1">ROUND(D40,4)-ROUND(C40,4)</f>
        <v>1.21E-2</v>
      </c>
      <c r="E41" s="78">
        <f ca="1">ROUND(E40,4)-ROUND(C40,4)</f>
        <v>1.4499999999999999E-2</v>
      </c>
      <c r="F41" s="74"/>
      <c r="G41" s="78"/>
      <c r="H41" s="78"/>
      <c r="I41" s="74"/>
      <c r="J41" s="74"/>
    </row>
    <row r="42" spans="1:10" x14ac:dyDescent="0.25">
      <c r="A42" s="83"/>
      <c r="B42" s="84"/>
      <c r="C42" s="78"/>
      <c r="D42" s="78"/>
      <c r="E42" s="78"/>
      <c r="F42" s="74"/>
      <c r="G42" s="74"/>
      <c r="H42" s="74"/>
      <c r="I42" s="74"/>
      <c r="J42" s="74"/>
    </row>
    <row r="43" spans="1:10" x14ac:dyDescent="0.25">
      <c r="A43" s="83"/>
      <c r="B43" s="82"/>
      <c r="C43" s="82"/>
      <c r="D43" s="78"/>
      <c r="E43" s="78"/>
      <c r="F43" s="74"/>
      <c r="G43" s="74"/>
      <c r="H43" s="74"/>
      <c r="I43" s="74"/>
      <c r="J43" s="74"/>
    </row>
    <row r="44" spans="1:10" x14ac:dyDescent="0.25">
      <c r="A44" s="81"/>
      <c r="B44" s="80"/>
      <c r="C44" s="79"/>
      <c r="D44" s="78"/>
      <c r="E44" s="78"/>
      <c r="F44" s="74"/>
      <c r="G44" s="74"/>
      <c r="H44" s="74"/>
      <c r="I44" s="74"/>
      <c r="J44" s="74"/>
    </row>
    <row r="45" spans="1:10" x14ac:dyDescent="0.25">
      <c r="A45" s="74"/>
      <c r="B45" s="77" t="s">
        <v>28</v>
      </c>
      <c r="C45" s="77"/>
      <c r="D45" s="74"/>
      <c r="E45" s="74"/>
      <c r="F45" s="74"/>
      <c r="G45" s="74"/>
      <c r="H45" s="74"/>
      <c r="I45" s="74"/>
      <c r="J45" s="74"/>
    </row>
    <row r="46" spans="1:10" ht="16.2" x14ac:dyDescent="0.25">
      <c r="A46" s="74"/>
      <c r="B46" s="76" t="s">
        <v>49</v>
      </c>
      <c r="C46" s="76"/>
      <c r="D46" s="74"/>
      <c r="E46" s="74"/>
      <c r="F46" s="74"/>
      <c r="G46" s="74"/>
      <c r="H46" s="74"/>
      <c r="I46" s="74"/>
      <c r="J46" s="74"/>
    </row>
    <row r="47" spans="1:10" ht="16.2" x14ac:dyDescent="0.25">
      <c r="A47" s="74"/>
      <c r="B47" s="76" t="s">
        <v>48</v>
      </c>
      <c r="C47" s="74"/>
      <c r="D47" s="74"/>
      <c r="E47" s="74"/>
      <c r="F47" s="74"/>
      <c r="G47" s="74"/>
      <c r="H47" s="74"/>
      <c r="I47" s="74"/>
      <c r="J47" s="74"/>
    </row>
  </sheetData>
  <mergeCells count="2">
    <mergeCell ref="A1:E1"/>
    <mergeCell ref="A5:E5"/>
  </mergeCells>
  <printOptions horizontalCentered="1"/>
  <pageMargins left="0.7" right="0.7" top="1.5" bottom="0.75" header="0.55000000000000004" footer="0.51"/>
  <pageSetup scale="90" firstPageNumber="2" orientation="portrait" useFirstPageNumber="1" r:id="rId1"/>
  <headerFooter scaleWithDoc="0">
    <oddHeader>&amp;R&amp;9LPI Exhibit__(CCW), Direct Schedule 14
Page:  &amp;P of 4</oddHead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89"/>
  <sheetViews>
    <sheetView view="pageLayout" zoomScale="80" zoomScaleNormal="80" zoomScaleSheetLayoutView="80" zoomScalePageLayoutView="80" workbookViewId="0">
      <selection activeCell="L10" sqref="L10"/>
    </sheetView>
  </sheetViews>
  <sheetFormatPr defaultColWidth="9" defaultRowHeight="13.2" x14ac:dyDescent="0.25"/>
  <cols>
    <col min="1" max="1" width="4.59765625" style="54" bestFit="1" customWidth="1"/>
    <col min="2" max="2" width="7.8984375" style="54" customWidth="1"/>
    <col min="3" max="3" width="1.5" style="54" bestFit="1" customWidth="1"/>
    <col min="4" max="4" width="10.59765625" style="54" bestFit="1" customWidth="1"/>
    <col min="5" max="5" width="7.3984375" style="54" customWidth="1"/>
    <col min="6" max="6" width="7.8984375" style="54" bestFit="1" customWidth="1"/>
    <col min="7" max="8" width="11.3984375" style="54" customWidth="1"/>
    <col min="9" max="9" width="1.19921875" style="54" customWidth="1"/>
    <col min="10" max="10" width="6.59765625" style="30" customWidth="1"/>
    <col min="11" max="11" width="7.19921875" style="30" bestFit="1" customWidth="1"/>
    <col min="12" max="12" width="11.3984375" style="30" customWidth="1"/>
    <col min="13" max="13" width="11.3984375" style="54" customWidth="1"/>
    <col min="14" max="14" width="1.19921875" style="54" customWidth="1"/>
    <col min="15" max="16" width="11.3984375" style="53" customWidth="1"/>
    <col min="17" max="16384" width="9" style="53"/>
  </cols>
  <sheetData>
    <row r="1" spans="1:18" ht="28.2" x14ac:dyDescent="0.5">
      <c r="A1" s="293" t="str">
        <f>'CCW-9'!A1:E1</f>
        <v>Tampa Electric Company</v>
      </c>
      <c r="B1" s="293"/>
      <c r="C1" s="293"/>
      <c r="D1" s="293"/>
      <c r="E1" s="293"/>
      <c r="F1" s="293"/>
      <c r="G1" s="293"/>
      <c r="H1" s="293"/>
      <c r="I1" s="293"/>
      <c r="J1" s="293"/>
      <c r="K1" s="293"/>
      <c r="L1" s="293"/>
      <c r="M1" s="293"/>
      <c r="N1" s="293"/>
      <c r="O1" s="293"/>
      <c r="P1" s="293"/>
    </row>
    <row r="3" spans="1:18" x14ac:dyDescent="0.25">
      <c r="B3" s="54" t="s">
        <v>47</v>
      </c>
    </row>
    <row r="5" spans="1:18" ht="21" x14ac:dyDescent="0.4">
      <c r="A5" s="294" t="s">
        <v>46</v>
      </c>
      <c r="B5" s="294"/>
      <c r="C5" s="294"/>
      <c r="D5" s="294"/>
      <c r="E5" s="294"/>
      <c r="F5" s="294"/>
      <c r="G5" s="294"/>
      <c r="H5" s="294"/>
      <c r="I5" s="294"/>
      <c r="J5" s="294"/>
      <c r="K5" s="294"/>
      <c r="L5" s="294"/>
      <c r="M5" s="294"/>
      <c r="N5" s="294"/>
      <c r="O5" s="294"/>
      <c r="P5" s="294"/>
    </row>
    <row r="9" spans="1:18" s="63" customFormat="1" ht="14.25" customHeight="1" x14ac:dyDescent="0.25">
      <c r="A9" s="65" t="s">
        <v>5</v>
      </c>
      <c r="B9" s="65" t="s">
        <v>5</v>
      </c>
      <c r="C9" s="65" t="s">
        <v>5</v>
      </c>
      <c r="D9" s="65" t="s">
        <v>5</v>
      </c>
      <c r="E9" s="290" t="s">
        <v>45</v>
      </c>
      <c r="F9" s="290"/>
      <c r="G9" s="290"/>
      <c r="H9" s="290"/>
      <c r="I9" s="57"/>
      <c r="J9" s="291" t="s">
        <v>44</v>
      </c>
      <c r="K9" s="291"/>
      <c r="L9" s="291"/>
      <c r="M9" s="291"/>
      <c r="N9" s="37"/>
      <c r="O9" s="292" t="s">
        <v>43</v>
      </c>
      <c r="P9" s="292"/>
      <c r="Q9" s="73" t="s">
        <v>5</v>
      </c>
      <c r="R9" s="63" t="s">
        <v>5</v>
      </c>
    </row>
    <row r="10" spans="1:18" s="66" customFormat="1" ht="28.8" x14ac:dyDescent="0.25">
      <c r="A10" s="72" t="s">
        <v>10</v>
      </c>
      <c r="B10" s="71" t="s">
        <v>9</v>
      </c>
      <c r="C10" s="71" t="s">
        <v>5</v>
      </c>
      <c r="D10" s="67" t="s">
        <v>42</v>
      </c>
      <c r="E10" s="70" t="s">
        <v>41</v>
      </c>
      <c r="F10" s="70" t="s">
        <v>40</v>
      </c>
      <c r="G10" s="69" t="s">
        <v>39</v>
      </c>
      <c r="H10" s="69" t="s">
        <v>35</v>
      </c>
      <c r="I10" s="69"/>
      <c r="J10" s="36" t="s">
        <v>38</v>
      </c>
      <c r="K10" s="36" t="s">
        <v>37</v>
      </c>
      <c r="L10" s="69" t="s">
        <v>36</v>
      </c>
      <c r="M10" s="69" t="s">
        <v>35</v>
      </c>
      <c r="N10" s="69"/>
      <c r="O10" s="68" t="s">
        <v>34</v>
      </c>
      <c r="P10" s="67" t="s">
        <v>33</v>
      </c>
      <c r="Q10" s="67" t="s">
        <v>5</v>
      </c>
      <c r="R10" s="66" t="s">
        <v>5</v>
      </c>
    </row>
    <row r="11" spans="1:18" s="63" customFormat="1" x14ac:dyDescent="0.25">
      <c r="A11" s="65" t="s">
        <v>5</v>
      </c>
      <c r="B11" s="65" t="s">
        <v>5</v>
      </c>
      <c r="C11" s="65" t="s">
        <v>5</v>
      </c>
      <c r="D11" s="64">
        <v>-1</v>
      </c>
      <c r="E11" s="64">
        <v>-2</v>
      </c>
      <c r="F11" s="64">
        <v>-3</v>
      </c>
      <c r="G11" s="64">
        <v>-4</v>
      </c>
      <c r="H11" s="64">
        <v>-5</v>
      </c>
      <c r="I11" s="64" t="s">
        <v>5</v>
      </c>
      <c r="J11" s="64">
        <v>-6</v>
      </c>
      <c r="K11" s="64">
        <v>-7</v>
      </c>
      <c r="L11" s="64">
        <v>-8</v>
      </c>
      <c r="M11" s="64">
        <v>-9</v>
      </c>
      <c r="N11" s="64" t="s">
        <v>5</v>
      </c>
      <c r="O11" s="64">
        <v>-10</v>
      </c>
      <c r="P11" s="64">
        <v>-11</v>
      </c>
      <c r="Q11" s="63" t="s">
        <v>5</v>
      </c>
      <c r="R11" s="63" t="s">
        <v>5</v>
      </c>
    </row>
    <row r="13" spans="1:18" x14ac:dyDescent="0.25">
      <c r="A13" s="54">
        <f>MAX(A$12:A12)+1</f>
        <v>1</v>
      </c>
      <c r="B13" s="61">
        <v>1980</v>
      </c>
      <c r="D13" s="58">
        <f>'Annual Yields (WP)'!B6</f>
        <v>0.11298333333333332</v>
      </c>
      <c r="E13" s="58">
        <f>'Annual Yields (WP)'!K6</f>
        <v>0.13339999999999999</v>
      </c>
      <c r="F13" s="58">
        <f>'Annual Yields (WP)'!N6</f>
        <v>0.13950000000000001</v>
      </c>
      <c r="G13" s="58">
        <f t="shared" ref="G13:G50" si="0">E13-D13</f>
        <v>2.0416666666666666E-2</v>
      </c>
      <c r="H13" s="58">
        <f t="shared" ref="H13:H50" si="1">F13-D13</f>
        <v>2.6516666666666688E-2</v>
      </c>
      <c r="I13" s="58"/>
      <c r="J13" s="58">
        <f>'Annual Yields (WP)'!E6</f>
        <v>0.11938333333333333</v>
      </c>
      <c r="K13" s="58">
        <f>'Annual Yields (WP)'!H6</f>
        <v>0.13668333333333335</v>
      </c>
      <c r="L13" s="30">
        <f t="shared" ref="L13:L50" si="2">J13-D13</f>
        <v>6.4000000000000029E-3</v>
      </c>
      <c r="M13" s="58">
        <f t="shared" ref="M13:M50" si="3">K13-D13</f>
        <v>2.3700000000000027E-2</v>
      </c>
      <c r="N13" s="58"/>
      <c r="O13" s="58">
        <f t="shared" ref="O13:O49" si="4">F13-K13</f>
        <v>2.8166666666666618E-3</v>
      </c>
      <c r="P13" s="58">
        <f t="shared" ref="P13:P49" si="5">+E13-J13</f>
        <v>1.4016666666666663E-2</v>
      </c>
      <c r="Q13" s="58"/>
      <c r="R13" s="62" t="s">
        <v>32</v>
      </c>
    </row>
    <row r="14" spans="1:18" x14ac:dyDescent="0.25">
      <c r="A14" s="54">
        <f>MAX(A$12:A13)+1</f>
        <v>2</v>
      </c>
      <c r="B14" s="61">
        <f t="shared" ref="B14:B44" si="6">+B13+1</f>
        <v>1981</v>
      </c>
      <c r="D14" s="58">
        <f>'Annual Yields (WP)'!B7</f>
        <v>0.13441666666666668</v>
      </c>
      <c r="E14" s="58">
        <f>'Annual Yields (WP)'!K7</f>
        <v>0.1595</v>
      </c>
      <c r="F14" s="58">
        <f>'Annual Yields (WP)'!N7</f>
        <v>0.16600000000000001</v>
      </c>
      <c r="G14" s="58">
        <f t="shared" si="0"/>
        <v>2.5083333333333319E-2</v>
      </c>
      <c r="H14" s="58">
        <f t="shared" si="1"/>
        <v>3.1583333333333324E-2</v>
      </c>
      <c r="I14" s="58"/>
      <c r="J14" s="58">
        <f>'Annual Yields (WP)'!E7</f>
        <v>0.14170833333333333</v>
      </c>
      <c r="K14" s="58">
        <f>'Annual Yields (WP)'!H7</f>
        <v>0.16044166666666668</v>
      </c>
      <c r="L14" s="30">
        <f t="shared" si="2"/>
        <v>7.2916666666666408E-3</v>
      </c>
      <c r="M14" s="58">
        <f t="shared" si="3"/>
        <v>2.6024999999999993E-2</v>
      </c>
      <c r="N14" s="58"/>
      <c r="O14" s="58">
        <f t="shared" si="4"/>
        <v>5.5583333333333318E-3</v>
      </c>
      <c r="P14" s="58">
        <f t="shared" si="5"/>
        <v>1.7791666666666678E-2</v>
      </c>
      <c r="Q14" s="58"/>
      <c r="R14" s="62" t="s">
        <v>31</v>
      </c>
    </row>
    <row r="15" spans="1:18" x14ac:dyDescent="0.25">
      <c r="A15" s="54">
        <f>MAX(A$12:A14)+1</f>
        <v>3</v>
      </c>
      <c r="B15" s="61">
        <f t="shared" si="6"/>
        <v>1982</v>
      </c>
      <c r="D15" s="58">
        <f>'Annual Yields (WP)'!B8</f>
        <v>0.12761666666666663</v>
      </c>
      <c r="E15" s="58">
        <f>'Annual Yields (WP)'!K8</f>
        <v>0.15859999999999999</v>
      </c>
      <c r="F15" s="58">
        <f>'Annual Yields (WP)'!N8</f>
        <v>0.16450000000000001</v>
      </c>
      <c r="G15" s="58">
        <f t="shared" si="0"/>
        <v>3.0983333333333363E-2</v>
      </c>
      <c r="H15" s="58">
        <f t="shared" si="1"/>
        <v>3.6883333333333379E-2</v>
      </c>
      <c r="I15" s="58"/>
      <c r="J15" s="58">
        <f>'Annual Yields (WP)'!E8</f>
        <v>0.137875</v>
      </c>
      <c r="K15" s="58">
        <f>'Annual Yields (WP)'!H8</f>
        <v>0.16113333333333332</v>
      </c>
      <c r="L15" s="30">
        <f t="shared" si="2"/>
        <v>1.0258333333333369E-2</v>
      </c>
      <c r="M15" s="58">
        <f t="shared" si="3"/>
        <v>3.3516666666666695E-2</v>
      </c>
      <c r="N15" s="58"/>
      <c r="O15" s="58">
        <f t="shared" si="4"/>
        <v>3.3666666666666845E-3</v>
      </c>
      <c r="P15" s="58">
        <f t="shared" si="5"/>
        <v>2.0724999999999993E-2</v>
      </c>
      <c r="Q15" s="58"/>
      <c r="R15" s="62" t="s">
        <v>30</v>
      </c>
    </row>
    <row r="16" spans="1:18" x14ac:dyDescent="0.25">
      <c r="A16" s="54">
        <f>MAX(A$12:A15)+1</f>
        <v>4</v>
      </c>
      <c r="B16" s="61">
        <f t="shared" si="6"/>
        <v>1983</v>
      </c>
      <c r="D16" s="58">
        <f>'Annual Yields (WP)'!B9</f>
        <v>0.1117833333333333</v>
      </c>
      <c r="E16" s="58">
        <f>'Annual Yields (WP)'!K9</f>
        <v>0.1366</v>
      </c>
      <c r="F16" s="58">
        <f>'Annual Yields (WP)'!N9</f>
        <v>0.14199999999999999</v>
      </c>
      <c r="G16" s="58">
        <f t="shared" si="0"/>
        <v>2.4816666666666695E-2</v>
      </c>
      <c r="H16" s="58">
        <f t="shared" si="1"/>
        <v>3.0216666666666683E-2</v>
      </c>
      <c r="I16" s="58"/>
      <c r="J16" s="58">
        <f>'Annual Yields (WP)'!E9</f>
        <v>0.12041666666666666</v>
      </c>
      <c r="K16" s="58">
        <f>'Annual Yields (WP)'!H9</f>
        <v>0.13554166666666664</v>
      </c>
      <c r="L16" s="30">
        <f t="shared" si="2"/>
        <v>8.633333333333354E-3</v>
      </c>
      <c r="M16" s="58">
        <f t="shared" si="3"/>
        <v>2.375833333333334E-2</v>
      </c>
      <c r="N16" s="58"/>
      <c r="O16" s="58">
        <f t="shared" si="4"/>
        <v>6.4583333333333437E-3</v>
      </c>
      <c r="P16" s="58">
        <f t="shared" si="5"/>
        <v>1.6183333333333341E-2</v>
      </c>
      <c r="Q16" s="58"/>
      <c r="R16" s="62" t="s">
        <v>29</v>
      </c>
    </row>
    <row r="17" spans="1:17" x14ac:dyDescent="0.25">
      <c r="A17" s="54">
        <f>MAX(A$12:A16)+1</f>
        <v>5</v>
      </c>
      <c r="B17" s="61">
        <f t="shared" si="6"/>
        <v>1984</v>
      </c>
      <c r="D17" s="58">
        <f>'Annual Yields (WP)'!B10</f>
        <v>0.12391666666666666</v>
      </c>
      <c r="E17" s="58">
        <f>'Annual Yields (WP)'!K10</f>
        <v>0.14030000000000001</v>
      </c>
      <c r="F17" s="58">
        <f>'Annual Yields (WP)'!N10</f>
        <v>0.14530000000000001</v>
      </c>
      <c r="G17" s="58">
        <f t="shared" si="0"/>
        <v>1.6383333333333347E-2</v>
      </c>
      <c r="H17" s="58">
        <f t="shared" si="1"/>
        <v>2.1383333333333351E-2</v>
      </c>
      <c r="I17" s="58"/>
      <c r="J17" s="58">
        <f>'Annual Yields (WP)'!E10</f>
        <v>0.12709166666666669</v>
      </c>
      <c r="K17" s="58">
        <f>'Annual Yields (WP)'!H10</f>
        <v>0.1419</v>
      </c>
      <c r="L17" s="30">
        <f t="shared" si="2"/>
        <v>3.175000000000025E-3</v>
      </c>
      <c r="M17" s="58">
        <f t="shared" si="3"/>
        <v>1.7983333333333337E-2</v>
      </c>
      <c r="N17" s="58"/>
      <c r="O17" s="58">
        <f t="shared" si="4"/>
        <v>3.4000000000000141E-3</v>
      </c>
      <c r="P17" s="58">
        <f t="shared" si="5"/>
        <v>1.3208333333333322E-2</v>
      </c>
      <c r="Q17" s="58"/>
    </row>
    <row r="18" spans="1:17" x14ac:dyDescent="0.25">
      <c r="A18" s="54">
        <f>MAX(A$12:A17)+1</f>
        <v>6</v>
      </c>
      <c r="B18" s="61">
        <f t="shared" si="6"/>
        <v>1985</v>
      </c>
      <c r="D18" s="58">
        <f>'Annual Yields (WP)'!B11</f>
        <v>0.10789166666666668</v>
      </c>
      <c r="E18" s="58">
        <f>'Annual Yields (WP)'!K11</f>
        <v>0.12470000000000001</v>
      </c>
      <c r="F18" s="58">
        <f>'Annual Yields (WP)'!N11</f>
        <v>0.12959999999999999</v>
      </c>
      <c r="G18" s="58">
        <f t="shared" si="0"/>
        <v>1.6808333333333328E-2</v>
      </c>
      <c r="H18" s="58">
        <f t="shared" si="1"/>
        <v>2.1708333333333316E-2</v>
      </c>
      <c r="I18" s="58"/>
      <c r="J18" s="58">
        <f>'Annual Yields (WP)'!E11</f>
        <v>0.11373333333333334</v>
      </c>
      <c r="K18" s="58">
        <f>'Annual Yields (WP)'!H11</f>
        <v>0.12715000000000001</v>
      </c>
      <c r="L18" s="30">
        <f t="shared" si="2"/>
        <v>5.8416666666666617E-3</v>
      </c>
      <c r="M18" s="58">
        <f t="shared" si="3"/>
        <v>1.9258333333333336E-2</v>
      </c>
      <c r="N18" s="58"/>
      <c r="O18" s="58">
        <f t="shared" si="4"/>
        <v>2.44999999999998E-3</v>
      </c>
      <c r="P18" s="58">
        <f t="shared" si="5"/>
        <v>1.0966666666666666E-2</v>
      </c>
      <c r="Q18" s="58"/>
    </row>
    <row r="19" spans="1:17" x14ac:dyDescent="0.25">
      <c r="A19" s="54">
        <f>MAX(A$12:A18)+1</f>
        <v>7</v>
      </c>
      <c r="B19" s="61">
        <f t="shared" si="6"/>
        <v>1986</v>
      </c>
      <c r="D19" s="58">
        <f>'Annual Yields (WP)'!B12</f>
        <v>7.7983333333333335E-2</v>
      </c>
      <c r="E19" s="58">
        <f>'Annual Yields (WP)'!K12</f>
        <v>9.5799999999999996E-2</v>
      </c>
      <c r="F19" s="58">
        <f>'Annual Yields (WP)'!N12</f>
        <v>0.1</v>
      </c>
      <c r="G19" s="58">
        <f t="shared" si="0"/>
        <v>1.7816666666666661E-2</v>
      </c>
      <c r="H19" s="58">
        <f t="shared" si="1"/>
        <v>2.201666666666667E-2</v>
      </c>
      <c r="I19" s="58"/>
      <c r="J19" s="58">
        <f>'Annual Yields (WP)'!E12</f>
        <v>9.0208333333333335E-2</v>
      </c>
      <c r="K19" s="58">
        <f>'Annual Yields (WP)'!H12</f>
        <v>0.10390833333333331</v>
      </c>
      <c r="L19" s="30">
        <f t="shared" si="2"/>
        <v>1.2225E-2</v>
      </c>
      <c r="M19" s="58">
        <f t="shared" si="3"/>
        <v>2.5924999999999976E-2</v>
      </c>
      <c r="N19" s="58"/>
      <c r="O19" s="58">
        <f t="shared" si="4"/>
        <v>-3.9083333333333053E-3</v>
      </c>
      <c r="P19" s="58">
        <f t="shared" si="5"/>
        <v>5.5916666666666615E-3</v>
      </c>
      <c r="Q19" s="58"/>
    </row>
    <row r="20" spans="1:17" x14ac:dyDescent="0.25">
      <c r="A20" s="54">
        <f>MAX(A$12:A19)+1</f>
        <v>8</v>
      </c>
      <c r="B20" s="61">
        <f t="shared" si="6"/>
        <v>1987</v>
      </c>
      <c r="D20" s="58">
        <f>'Annual Yields (WP)'!B13</f>
        <v>8.5800000000000001E-2</v>
      </c>
      <c r="E20" s="58">
        <f>'Annual Yields (WP)'!K13</f>
        <v>0.10100000000000001</v>
      </c>
      <c r="F20" s="58">
        <f>'Annual Yields (WP)'!N13</f>
        <v>0.1053</v>
      </c>
      <c r="G20" s="58">
        <f t="shared" si="0"/>
        <v>1.5200000000000005E-2</v>
      </c>
      <c r="H20" s="58">
        <f t="shared" si="1"/>
        <v>1.9500000000000003E-2</v>
      </c>
      <c r="I20" s="58"/>
      <c r="J20" s="58">
        <f>'Annual Yields (WP)'!E13</f>
        <v>9.3758333333333332E-2</v>
      </c>
      <c r="K20" s="58">
        <f>'Annual Yields (WP)'!H13</f>
        <v>0.10575833333333333</v>
      </c>
      <c r="L20" s="30">
        <f t="shared" si="2"/>
        <v>7.9583333333333311E-3</v>
      </c>
      <c r="M20" s="58">
        <f t="shared" si="3"/>
        <v>1.9958333333333328E-2</v>
      </c>
      <c r="N20" s="58"/>
      <c r="O20" s="58">
        <f t="shared" si="4"/>
        <v>-4.5833333333332449E-4</v>
      </c>
      <c r="P20" s="58">
        <f t="shared" si="5"/>
        <v>7.241666666666674E-3</v>
      </c>
      <c r="Q20" s="58"/>
    </row>
    <row r="21" spans="1:17" x14ac:dyDescent="0.25">
      <c r="A21" s="54">
        <f>MAX(A$12:A20)+1</f>
        <v>9</v>
      </c>
      <c r="B21" s="61">
        <f t="shared" si="6"/>
        <v>1988</v>
      </c>
      <c r="D21" s="58">
        <f>'Annual Yields (WP)'!B14</f>
        <v>8.9591666666666681E-2</v>
      </c>
      <c r="E21" s="58">
        <f>'Annual Yields (WP)'!K14</f>
        <v>0.10489999999999999</v>
      </c>
      <c r="F21" s="58">
        <f>'Annual Yields (WP)'!N14</f>
        <v>0.11</v>
      </c>
      <c r="G21" s="58">
        <f t="shared" si="0"/>
        <v>1.5308333333333313E-2</v>
      </c>
      <c r="H21" s="58">
        <f t="shared" si="1"/>
        <v>2.040833333333332E-2</v>
      </c>
      <c r="I21" s="58"/>
      <c r="J21" s="58">
        <f>'Annual Yields (WP)'!E14</f>
        <v>9.7100000000000006E-2</v>
      </c>
      <c r="K21" s="58">
        <f>'Annual Yields (WP)'!H14</f>
        <v>0.10830000000000001</v>
      </c>
      <c r="L21" s="30">
        <f t="shared" si="2"/>
        <v>7.5083333333333252E-3</v>
      </c>
      <c r="M21" s="58">
        <f t="shared" si="3"/>
        <v>1.8708333333333327E-2</v>
      </c>
      <c r="N21" s="58"/>
      <c r="O21" s="58">
        <f t="shared" si="4"/>
        <v>1.6999999999999932E-3</v>
      </c>
      <c r="P21" s="58">
        <f t="shared" si="5"/>
        <v>7.7999999999999875E-3</v>
      </c>
      <c r="Q21" s="58"/>
    </row>
    <row r="22" spans="1:17" x14ac:dyDescent="0.25">
      <c r="A22" s="54">
        <f>MAX(A$12:A21)+1</f>
        <v>10</v>
      </c>
      <c r="B22" s="61">
        <f t="shared" si="6"/>
        <v>1989</v>
      </c>
      <c r="D22" s="58">
        <f>'Annual Yields (WP)'!B15</f>
        <v>8.4491666666666645E-2</v>
      </c>
      <c r="E22" s="58">
        <f>'Annual Yields (WP)'!K15</f>
        <v>9.7699999999999995E-2</v>
      </c>
      <c r="F22" s="58">
        <f>'Annual Yields (WP)'!N15</f>
        <v>9.9699999999999997E-2</v>
      </c>
      <c r="G22" s="58">
        <f t="shared" si="0"/>
        <v>1.320833333333335E-2</v>
      </c>
      <c r="H22" s="58">
        <f t="shared" si="1"/>
        <v>1.5208333333333351E-2</v>
      </c>
      <c r="I22" s="58"/>
      <c r="J22" s="58">
        <f>'Annual Yields (WP)'!E15</f>
        <v>9.2574999999999977E-2</v>
      </c>
      <c r="K22" s="58">
        <f>'Annual Yields (WP)'!H15</f>
        <v>0.10177500000000002</v>
      </c>
      <c r="L22" s="30">
        <f t="shared" si="2"/>
        <v>8.0833333333333313E-3</v>
      </c>
      <c r="M22" s="58">
        <f t="shared" si="3"/>
        <v>1.7283333333333373E-2</v>
      </c>
      <c r="N22" s="58"/>
      <c r="O22" s="58">
        <f t="shared" si="4"/>
        <v>-2.0750000000000213E-3</v>
      </c>
      <c r="P22" s="58">
        <f t="shared" si="5"/>
        <v>5.1250000000000184E-3</v>
      </c>
      <c r="Q22" s="58"/>
    </row>
    <row r="23" spans="1:17" x14ac:dyDescent="0.25">
      <c r="A23" s="54">
        <f>MAX(A$12:A22)+1</f>
        <v>11</v>
      </c>
      <c r="B23" s="61">
        <f t="shared" si="6"/>
        <v>1990</v>
      </c>
      <c r="D23" s="58">
        <f>'Annual Yields (WP)'!B16</f>
        <v>8.6083333333333331E-2</v>
      </c>
      <c r="E23" s="58">
        <f>'Annual Yields (WP)'!K16</f>
        <v>9.8599999999999993E-2</v>
      </c>
      <c r="F23" s="58">
        <f>'Annual Yields (WP)'!N16</f>
        <v>0.10059999999999999</v>
      </c>
      <c r="G23" s="58">
        <f t="shared" si="0"/>
        <v>1.2516666666666662E-2</v>
      </c>
      <c r="H23" s="58">
        <f t="shared" si="1"/>
        <v>1.4516666666666664E-2</v>
      </c>
      <c r="I23" s="58"/>
      <c r="J23" s="58">
        <f>'Annual Yields (WP)'!E16</f>
        <v>9.321666666666667E-2</v>
      </c>
      <c r="K23" s="58">
        <f>'Annual Yields (WP)'!H16</f>
        <v>0.10355000000000002</v>
      </c>
      <c r="L23" s="30">
        <f t="shared" si="2"/>
        <v>7.1333333333333387E-3</v>
      </c>
      <c r="M23" s="58">
        <f t="shared" si="3"/>
        <v>1.7466666666666686E-2</v>
      </c>
      <c r="N23" s="58"/>
      <c r="O23" s="58">
        <f t="shared" si="4"/>
        <v>-2.950000000000022E-3</v>
      </c>
      <c r="P23" s="58">
        <f t="shared" si="5"/>
        <v>5.3833333333333233E-3</v>
      </c>
      <c r="Q23" s="58"/>
    </row>
    <row r="24" spans="1:17" x14ac:dyDescent="0.25">
      <c r="A24" s="54">
        <f>MAX(A$12:A23)+1</f>
        <v>12</v>
      </c>
      <c r="B24" s="61">
        <f t="shared" si="6"/>
        <v>1991</v>
      </c>
      <c r="D24" s="58">
        <f>'Annual Yields (WP)'!B17</f>
        <v>8.1358333333333324E-2</v>
      </c>
      <c r="E24" s="58">
        <f>'Annual Yields (WP)'!K17</f>
        <v>9.3600000000000003E-2</v>
      </c>
      <c r="F24" s="58">
        <f>'Annual Yields (WP)'!N17</f>
        <v>9.5500000000000002E-2</v>
      </c>
      <c r="G24" s="58">
        <f t="shared" si="0"/>
        <v>1.2241666666666678E-2</v>
      </c>
      <c r="H24" s="58">
        <f t="shared" si="1"/>
        <v>1.4141666666666677E-2</v>
      </c>
      <c r="I24" s="58"/>
      <c r="J24" s="58">
        <f>'Annual Yields (WP)'!E17</f>
        <v>8.7691666666666668E-2</v>
      </c>
      <c r="K24" s="58">
        <f>'Annual Yields (WP)'!H17</f>
        <v>9.8016666666666655E-2</v>
      </c>
      <c r="L24" s="30">
        <f t="shared" si="2"/>
        <v>6.3333333333333436E-3</v>
      </c>
      <c r="M24" s="58">
        <f t="shared" si="3"/>
        <v>1.6658333333333331E-2</v>
      </c>
      <c r="N24" s="58"/>
      <c r="O24" s="58">
        <f t="shared" si="4"/>
        <v>-2.5166666666666532E-3</v>
      </c>
      <c r="P24" s="58">
        <f t="shared" si="5"/>
        <v>5.9083333333333349E-3</v>
      </c>
      <c r="Q24" s="58"/>
    </row>
    <row r="25" spans="1:17" x14ac:dyDescent="0.25">
      <c r="A25" s="54">
        <f>MAX(A$12:A24)+1</f>
        <v>13</v>
      </c>
      <c r="B25" s="61">
        <f t="shared" si="6"/>
        <v>1992</v>
      </c>
      <c r="D25" s="58">
        <f>'Annual Yields (WP)'!B18</f>
        <v>7.6666666666666661E-2</v>
      </c>
      <c r="E25" s="58">
        <f>'Annual Yields (WP)'!K18</f>
        <v>8.6900000000000005E-2</v>
      </c>
      <c r="F25" s="58">
        <f>'Annual Yields (WP)'!N18</f>
        <v>8.8599999999999998E-2</v>
      </c>
      <c r="G25" s="58">
        <f t="shared" si="0"/>
        <v>1.0233333333333344E-2</v>
      </c>
      <c r="H25" s="58">
        <f t="shared" si="1"/>
        <v>1.1933333333333337E-2</v>
      </c>
      <c r="I25" s="58"/>
      <c r="J25" s="58">
        <f>'Annual Yields (WP)'!E18</f>
        <v>8.1399999999999986E-2</v>
      </c>
      <c r="K25" s="58">
        <f>'Annual Yields (WP)'!H18</f>
        <v>8.9766666666666675E-2</v>
      </c>
      <c r="L25" s="30">
        <f t="shared" si="2"/>
        <v>4.7333333333333255E-3</v>
      </c>
      <c r="M25" s="58">
        <f t="shared" si="3"/>
        <v>1.3100000000000014E-2</v>
      </c>
      <c r="N25" s="58"/>
      <c r="O25" s="58">
        <f t="shared" si="4"/>
        <v>-1.166666666666677E-3</v>
      </c>
      <c r="P25" s="58">
        <f t="shared" si="5"/>
        <v>5.5000000000000188E-3</v>
      </c>
      <c r="Q25" s="58"/>
    </row>
    <row r="26" spans="1:17" x14ac:dyDescent="0.25">
      <c r="A26" s="54">
        <f>MAX(A$12:A25)+1</f>
        <v>14</v>
      </c>
      <c r="B26" s="61">
        <f t="shared" si="6"/>
        <v>1993</v>
      </c>
      <c r="D26" s="58">
        <f>'Annual Yields (WP)'!B19</f>
        <v>6.5983333333333324E-2</v>
      </c>
      <c r="E26" s="58">
        <f>'Annual Yields (WP)'!K19</f>
        <v>7.5899999999999995E-2</v>
      </c>
      <c r="F26" s="58">
        <f>'Annual Yields (WP)'!N19</f>
        <v>7.9100000000000004E-2</v>
      </c>
      <c r="G26" s="58">
        <f t="shared" si="0"/>
        <v>9.9166666666666708E-3</v>
      </c>
      <c r="H26" s="58">
        <f t="shared" si="1"/>
        <v>1.3116666666666679E-2</v>
      </c>
      <c r="I26" s="58"/>
      <c r="J26" s="58">
        <f>'Annual Yields (WP)'!E19</f>
        <v>7.2191666666666668E-2</v>
      </c>
      <c r="K26" s="58">
        <f>'Annual Yields (WP)'!H19</f>
        <v>7.9299999999999995E-2</v>
      </c>
      <c r="L26" s="30">
        <f t="shared" si="2"/>
        <v>6.2083333333333435E-3</v>
      </c>
      <c r="M26" s="58">
        <f t="shared" si="3"/>
        <v>1.3316666666666671E-2</v>
      </c>
      <c r="N26" s="58"/>
      <c r="O26" s="58">
        <f t="shared" si="4"/>
        <v>-1.9999999999999185E-4</v>
      </c>
      <c r="P26" s="58">
        <f t="shared" si="5"/>
        <v>3.7083333333333274E-3</v>
      </c>
      <c r="Q26" s="58"/>
    </row>
    <row r="27" spans="1:17" x14ac:dyDescent="0.25">
      <c r="A27" s="54">
        <f>MAX(A$12:A26)+1</f>
        <v>15</v>
      </c>
      <c r="B27" s="61">
        <f t="shared" si="6"/>
        <v>1994</v>
      </c>
      <c r="D27" s="58">
        <f>'Annual Yields (WP)'!B20</f>
        <v>7.3700000000000002E-2</v>
      </c>
      <c r="E27" s="58">
        <f>'Annual Yields (WP)'!K20</f>
        <v>8.3099999999999993E-2</v>
      </c>
      <c r="F27" s="58">
        <f>'Annual Yields (WP)'!N20</f>
        <v>8.6300000000000002E-2</v>
      </c>
      <c r="G27" s="58">
        <f t="shared" si="0"/>
        <v>9.3999999999999917E-3</v>
      </c>
      <c r="H27" s="58">
        <f t="shared" si="1"/>
        <v>1.26E-2</v>
      </c>
      <c r="I27" s="58"/>
      <c r="J27" s="58">
        <f>'Annual Yields (WP)'!E20</f>
        <v>7.9625000000000001E-2</v>
      </c>
      <c r="K27" s="58">
        <f>'Annual Yields (WP)'!H20</f>
        <v>8.6224999999999996E-2</v>
      </c>
      <c r="L27" s="30">
        <f t="shared" si="2"/>
        <v>5.9249999999999997E-3</v>
      </c>
      <c r="M27" s="58">
        <f t="shared" si="3"/>
        <v>1.2524999999999994E-2</v>
      </c>
      <c r="N27" s="58"/>
      <c r="O27" s="58">
        <f t="shared" si="4"/>
        <v>7.5000000000005618E-5</v>
      </c>
      <c r="P27" s="58">
        <f t="shared" si="5"/>
        <v>3.474999999999992E-3</v>
      </c>
      <c r="Q27" s="58"/>
    </row>
    <row r="28" spans="1:17" x14ac:dyDescent="0.25">
      <c r="A28" s="54">
        <f>MAX(A$12:A27)+1</f>
        <v>16</v>
      </c>
      <c r="B28" s="61">
        <f t="shared" si="6"/>
        <v>1995</v>
      </c>
      <c r="D28" s="58">
        <f>'Annual Yields (WP)'!B21</f>
        <v>6.8841666666666676E-2</v>
      </c>
      <c r="E28" s="58">
        <f>'Annual Yields (WP)'!K21</f>
        <v>7.8899999999999998E-2</v>
      </c>
      <c r="F28" s="58">
        <f>'Annual Yields (WP)'!N21</f>
        <v>8.2900000000000001E-2</v>
      </c>
      <c r="G28" s="58">
        <f t="shared" si="0"/>
        <v>1.0058333333333322E-2</v>
      </c>
      <c r="H28" s="58">
        <f t="shared" si="1"/>
        <v>1.4058333333333325E-2</v>
      </c>
      <c r="I28" s="58"/>
      <c r="J28" s="58">
        <f>'Annual Yields (WP)'!E21</f>
        <v>7.5900000000000009E-2</v>
      </c>
      <c r="K28" s="58">
        <f>'Annual Yields (WP)'!H21</f>
        <v>8.2008333333333322E-2</v>
      </c>
      <c r="L28" s="30">
        <f t="shared" si="2"/>
        <v>7.0583333333333331E-3</v>
      </c>
      <c r="M28" s="58">
        <f t="shared" si="3"/>
        <v>1.3166666666666646E-2</v>
      </c>
      <c r="N28" s="58"/>
      <c r="O28" s="58">
        <f t="shared" si="4"/>
        <v>8.9166666666667949E-4</v>
      </c>
      <c r="P28" s="58">
        <f t="shared" si="5"/>
        <v>2.9999999999999888E-3</v>
      </c>
      <c r="Q28" s="58"/>
    </row>
    <row r="29" spans="1:17" x14ac:dyDescent="0.25">
      <c r="A29" s="54">
        <f>MAX(A$12:A28)+1</f>
        <v>17</v>
      </c>
      <c r="B29" s="61">
        <f t="shared" si="6"/>
        <v>1996</v>
      </c>
      <c r="D29" s="58">
        <f>'Annual Yields (WP)'!B22</f>
        <v>6.700833333333335E-2</v>
      </c>
      <c r="E29" s="58">
        <f>'Annual Yields (WP)'!K22</f>
        <v>7.7499999999999999E-2</v>
      </c>
      <c r="F29" s="58">
        <f>'Annual Yields (WP)'!N22</f>
        <v>8.1699999999999995E-2</v>
      </c>
      <c r="G29" s="58">
        <f t="shared" si="0"/>
        <v>1.0491666666666649E-2</v>
      </c>
      <c r="H29" s="58">
        <f t="shared" si="1"/>
        <v>1.4691666666666645E-2</v>
      </c>
      <c r="I29" s="58"/>
      <c r="J29" s="58">
        <f>'Annual Yields (WP)'!E22</f>
        <v>7.3699999999999988E-2</v>
      </c>
      <c r="K29" s="58">
        <f>'Annual Yields (WP)'!H22</f>
        <v>8.0541666666666664E-2</v>
      </c>
      <c r="L29" s="30">
        <f t="shared" si="2"/>
        <v>6.6916666666666375E-3</v>
      </c>
      <c r="M29" s="58">
        <f t="shared" si="3"/>
        <v>1.3533333333333314E-2</v>
      </c>
      <c r="N29" s="58"/>
      <c r="O29" s="58">
        <f t="shared" si="4"/>
        <v>1.1583333333333307E-3</v>
      </c>
      <c r="P29" s="58">
        <f t="shared" si="5"/>
        <v>3.8000000000000117E-3</v>
      </c>
      <c r="Q29" s="58"/>
    </row>
    <row r="30" spans="1:17" x14ac:dyDescent="0.25">
      <c r="A30" s="54">
        <f>MAX(A$12:A29)+1</f>
        <v>18</v>
      </c>
      <c r="B30" s="61">
        <f t="shared" si="6"/>
        <v>1997</v>
      </c>
      <c r="D30" s="58">
        <f>'Annual Yields (WP)'!B23</f>
        <v>6.6058333333333344E-2</v>
      </c>
      <c r="E30" s="58">
        <f>'Annual Yields (WP)'!K23</f>
        <v>7.5999999999999998E-2</v>
      </c>
      <c r="F30" s="58">
        <f>'Annual Yields (WP)'!N23</f>
        <v>7.9500000000000001E-2</v>
      </c>
      <c r="G30" s="58">
        <f t="shared" si="0"/>
        <v>9.9416666666666542E-3</v>
      </c>
      <c r="H30" s="58">
        <f t="shared" si="1"/>
        <v>1.3441666666666657E-2</v>
      </c>
      <c r="I30" s="58"/>
      <c r="J30" s="58">
        <f>'Annual Yields (WP)'!E23</f>
        <v>7.2616666666666677E-2</v>
      </c>
      <c r="K30" s="58">
        <f>'Annual Yields (WP)'!H23</f>
        <v>7.8625E-2</v>
      </c>
      <c r="L30" s="30">
        <f t="shared" si="2"/>
        <v>6.5583333333333327E-3</v>
      </c>
      <c r="M30" s="58">
        <f t="shared" si="3"/>
        <v>1.2566666666666657E-2</v>
      </c>
      <c r="N30" s="58"/>
      <c r="O30" s="58">
        <f t="shared" si="4"/>
        <v>8.7500000000000078E-4</v>
      </c>
      <c r="P30" s="58">
        <f t="shared" si="5"/>
        <v>3.3833333333333215E-3</v>
      </c>
      <c r="Q30" s="58"/>
    </row>
    <row r="31" spans="1:17" x14ac:dyDescent="0.25">
      <c r="A31" s="54">
        <f>MAX(A$12:A30)+1</f>
        <v>19</v>
      </c>
      <c r="B31" s="61">
        <f t="shared" si="6"/>
        <v>1998</v>
      </c>
      <c r="D31" s="58">
        <f>'Annual Yields (WP)'!B24</f>
        <v>5.5783333333333331E-2</v>
      </c>
      <c r="E31" s="58">
        <f>'Annual Yields (WP)'!K24</f>
        <v>7.0400000000000004E-2</v>
      </c>
      <c r="F31" s="58">
        <f>'Annual Yields (WP)'!N24</f>
        <v>7.2599999999999998E-2</v>
      </c>
      <c r="G31" s="58">
        <f t="shared" si="0"/>
        <v>1.4616666666666674E-2</v>
      </c>
      <c r="H31" s="58">
        <f t="shared" si="1"/>
        <v>1.6816666666666667E-2</v>
      </c>
      <c r="I31" s="58"/>
      <c r="J31" s="58">
        <f>'Annual Yields (WP)'!E24</f>
        <v>6.5316666666666676E-2</v>
      </c>
      <c r="K31" s="58">
        <f>'Annual Yields (WP)'!H24</f>
        <v>7.2208333333333333E-2</v>
      </c>
      <c r="L31" s="30">
        <f t="shared" si="2"/>
        <v>9.533333333333345E-3</v>
      </c>
      <c r="M31" s="58">
        <f t="shared" si="3"/>
        <v>1.6425000000000002E-2</v>
      </c>
      <c r="N31" s="58"/>
      <c r="O31" s="58">
        <f t="shared" si="4"/>
        <v>3.9166666666666516E-4</v>
      </c>
      <c r="P31" s="58">
        <f t="shared" si="5"/>
        <v>5.0833333333333286E-3</v>
      </c>
      <c r="Q31" s="58"/>
    </row>
    <row r="32" spans="1:17" x14ac:dyDescent="0.25">
      <c r="A32" s="54">
        <f>MAX(A$12:A31)+1</f>
        <v>20</v>
      </c>
      <c r="B32" s="61">
        <f t="shared" si="6"/>
        <v>1999</v>
      </c>
      <c r="D32" s="58">
        <f>'Annual Yields (WP)'!B25</f>
        <v>5.8658333333333333E-2</v>
      </c>
      <c r="E32" s="58">
        <f>'Annual Yields (WP)'!K25</f>
        <v>7.6200000000000004E-2</v>
      </c>
      <c r="F32" s="58">
        <f>'Annual Yields (WP)'!N25</f>
        <v>7.8799999999999995E-2</v>
      </c>
      <c r="G32" s="58">
        <f t="shared" si="0"/>
        <v>1.7541666666666671E-2</v>
      </c>
      <c r="H32" s="58">
        <f t="shared" si="1"/>
        <v>2.0141666666666662E-2</v>
      </c>
      <c r="I32" s="58"/>
      <c r="J32" s="58">
        <f>'Annual Yields (WP)'!E25</f>
        <v>7.0416666666666669E-2</v>
      </c>
      <c r="K32" s="58">
        <f>'Annual Yields (WP)'!H25</f>
        <v>7.8708333333333325E-2</v>
      </c>
      <c r="L32" s="30">
        <f t="shared" si="2"/>
        <v>1.1758333333333336E-2</v>
      </c>
      <c r="M32" s="58">
        <f t="shared" si="3"/>
        <v>2.0049999999999991E-2</v>
      </c>
      <c r="N32" s="58"/>
      <c r="O32" s="58">
        <f t="shared" si="4"/>
        <v>9.1666666666670449E-5</v>
      </c>
      <c r="P32" s="58">
        <f t="shared" si="5"/>
        <v>5.7833333333333348E-3</v>
      </c>
      <c r="Q32" s="58"/>
    </row>
    <row r="33" spans="1:17" x14ac:dyDescent="0.25">
      <c r="A33" s="54">
        <f>MAX(A$12:A32)+1</f>
        <v>21</v>
      </c>
      <c r="B33" s="61">
        <f t="shared" si="6"/>
        <v>2000</v>
      </c>
      <c r="D33" s="58">
        <f>'Annual Yields (WP)'!B26</f>
        <v>5.9425000000000006E-2</v>
      </c>
      <c r="E33" s="58">
        <f>'Annual Yields (WP)'!K26</f>
        <v>8.2441666666666663E-2</v>
      </c>
      <c r="F33" s="58">
        <f>'Annual Yields (WP)'!N26</f>
        <v>8.3591666666666647E-2</v>
      </c>
      <c r="G33" s="58">
        <f t="shared" si="0"/>
        <v>2.3016666666666658E-2</v>
      </c>
      <c r="H33" s="58">
        <f t="shared" si="1"/>
        <v>2.4166666666666642E-2</v>
      </c>
      <c r="I33" s="58"/>
      <c r="J33" s="58">
        <f>'Annual Yields (WP)'!E26</f>
        <v>7.6225000000000001E-2</v>
      </c>
      <c r="K33" s="58">
        <f>'Annual Yields (WP)'!H26</f>
        <v>8.364166666666667E-2</v>
      </c>
      <c r="L33" s="30">
        <f t="shared" si="2"/>
        <v>1.6799999999999995E-2</v>
      </c>
      <c r="M33" s="58">
        <f t="shared" si="3"/>
        <v>2.4216666666666664E-2</v>
      </c>
      <c r="N33" s="58"/>
      <c r="O33" s="58">
        <f t="shared" si="4"/>
        <v>-5.0000000000022249E-5</v>
      </c>
      <c r="P33" s="58">
        <f t="shared" si="5"/>
        <v>6.216666666666662E-3</v>
      </c>
      <c r="Q33" s="58"/>
    </row>
    <row r="34" spans="1:17" x14ac:dyDescent="0.25">
      <c r="A34" s="54">
        <f>MAX(A$12:A33)+1</f>
        <v>22</v>
      </c>
      <c r="B34" s="61">
        <f t="shared" si="6"/>
        <v>2001</v>
      </c>
      <c r="D34" s="58">
        <f>'Annual Yields (WP)'!B27</f>
        <v>5.4933333333333334E-2</v>
      </c>
      <c r="E34" s="58">
        <f ca="1">'Annual Yields (WP)'!K27</f>
        <v>7.7625E-2</v>
      </c>
      <c r="F34" s="58">
        <f>'Annual Yields (WP)'!N27</f>
        <v>8.0283333333333345E-2</v>
      </c>
      <c r="G34" s="58">
        <f t="shared" ca="1" si="0"/>
        <v>2.2691666666666666E-2</v>
      </c>
      <c r="H34" s="58">
        <f t="shared" si="1"/>
        <v>2.5350000000000011E-2</v>
      </c>
      <c r="I34" s="58"/>
      <c r="J34" s="58">
        <f>'Annual Yields (WP)'!E27</f>
        <v>7.0825000000000013E-2</v>
      </c>
      <c r="K34" s="58">
        <f>'Annual Yields (WP)'!H27</f>
        <v>7.9475000000000004E-2</v>
      </c>
      <c r="L34" s="30">
        <f t="shared" si="2"/>
        <v>1.5891666666666679E-2</v>
      </c>
      <c r="M34" s="58">
        <f t="shared" si="3"/>
        <v>2.454166666666667E-2</v>
      </c>
      <c r="N34" s="58"/>
      <c r="O34" s="58">
        <f t="shared" si="4"/>
        <v>8.0833333333334145E-4</v>
      </c>
      <c r="P34" s="58">
        <f t="shared" ca="1" si="5"/>
        <v>6.7999999999999866E-3</v>
      </c>
      <c r="Q34" s="58"/>
    </row>
    <row r="35" spans="1:17" x14ac:dyDescent="0.25">
      <c r="A35" s="54">
        <f>MAX(A$12:A34)+1</f>
        <v>23</v>
      </c>
      <c r="B35" s="61">
        <f t="shared" si="6"/>
        <v>2002</v>
      </c>
      <c r="D35" s="58">
        <f>'Annual Yields (WP)'!B28</f>
        <v>5.4300000000000008E-2</v>
      </c>
      <c r="E35" s="58">
        <f ca="1">'Annual Yields (WP)'!K28</f>
        <v>7.3724999999999999E-2</v>
      </c>
      <c r="F35" s="58">
        <f>'Annual Yields (WP)'!N28</f>
        <v>8.0233333333333337E-2</v>
      </c>
      <c r="G35" s="58">
        <f t="shared" ca="1" si="0"/>
        <v>1.9424999999999991E-2</v>
      </c>
      <c r="H35" s="58">
        <f t="shared" si="1"/>
        <v>2.5933333333333329E-2</v>
      </c>
      <c r="I35" s="58"/>
      <c r="J35" s="58">
        <f>'Annual Yields (WP)'!E28</f>
        <v>6.4916666666666678E-2</v>
      </c>
      <c r="K35" s="58">
        <f>'Annual Yields (WP)'!H28</f>
        <v>7.8016666666666665E-2</v>
      </c>
      <c r="L35" s="30">
        <f t="shared" si="2"/>
        <v>1.061666666666667E-2</v>
      </c>
      <c r="M35" s="58">
        <f t="shared" si="3"/>
        <v>2.3716666666666657E-2</v>
      </c>
      <c r="N35" s="58"/>
      <c r="O35" s="58">
        <f t="shared" si="4"/>
        <v>2.2166666666666723E-3</v>
      </c>
      <c r="P35" s="58">
        <f t="shared" ca="1" si="5"/>
        <v>8.8083333333333208E-3</v>
      </c>
      <c r="Q35" s="58"/>
    </row>
    <row r="36" spans="1:17" x14ac:dyDescent="0.25">
      <c r="A36" s="54">
        <f>MAX(A$12:A35)+1</f>
        <v>24</v>
      </c>
      <c r="B36" s="61">
        <f t="shared" si="6"/>
        <v>2003</v>
      </c>
      <c r="D36" s="58">
        <f>'Annual Yields (WP)'!B29</f>
        <v>4.9575000000000001E-2</v>
      </c>
      <c r="E36" s="58">
        <f ca="1">'Annual Yields (WP)'!K29</f>
        <v>6.580833333333333E-2</v>
      </c>
      <c r="F36" s="58">
        <f>'Annual Yields (WP)'!N29</f>
        <v>6.8425E-2</v>
      </c>
      <c r="G36" s="58">
        <f t="shared" ca="1" si="0"/>
        <v>1.6233333333333329E-2</v>
      </c>
      <c r="H36" s="58">
        <f t="shared" si="1"/>
        <v>1.8849999999999999E-2</v>
      </c>
      <c r="I36" s="58"/>
      <c r="J36" s="58">
        <f>'Annual Yields (WP)'!E29</f>
        <v>5.6666666666666671E-2</v>
      </c>
      <c r="K36" s="58">
        <f>'Annual Yields (WP)'!H29</f>
        <v>6.7658333333333334E-2</v>
      </c>
      <c r="L36" s="30">
        <f t="shared" si="2"/>
        <v>7.0916666666666697E-3</v>
      </c>
      <c r="M36" s="58">
        <f t="shared" si="3"/>
        <v>1.8083333333333333E-2</v>
      </c>
      <c r="N36" s="58"/>
      <c r="O36" s="58">
        <f t="shared" si="4"/>
        <v>7.666666666666655E-4</v>
      </c>
      <c r="P36" s="58">
        <f t="shared" ca="1" si="5"/>
        <v>9.1416666666666591E-3</v>
      </c>
      <c r="Q36" s="58"/>
    </row>
    <row r="37" spans="1:17" x14ac:dyDescent="0.25">
      <c r="A37" s="54">
        <f>MAX(A$12:A36)+1</f>
        <v>25</v>
      </c>
      <c r="B37" s="61">
        <f t="shared" si="6"/>
        <v>2004</v>
      </c>
      <c r="D37" s="58">
        <f>'Annual Yields (WP)'!B30</f>
        <v>5.046666666666666E-2</v>
      </c>
      <c r="E37" s="58">
        <f ca="1">'Annual Yields (WP)'!K30</f>
        <v>6.1599999999999995E-2</v>
      </c>
      <c r="F37" s="58">
        <f>'Annual Yields (WP)'!N30</f>
        <v>6.3949999999999993E-2</v>
      </c>
      <c r="G37" s="58">
        <f t="shared" ca="1" si="0"/>
        <v>1.1133333333333335E-2</v>
      </c>
      <c r="H37" s="58">
        <f t="shared" si="1"/>
        <v>1.3483333333333333E-2</v>
      </c>
      <c r="I37" s="58"/>
      <c r="J37" s="58">
        <f>'Annual Yields (WP)'!E30</f>
        <v>5.6283333333333331E-2</v>
      </c>
      <c r="K37" s="58">
        <f>'Annual Yields (WP)'!H30</f>
        <v>6.3933333333333328E-2</v>
      </c>
      <c r="L37" s="30">
        <f t="shared" si="2"/>
        <v>5.8166666666666714E-3</v>
      </c>
      <c r="M37" s="58">
        <f t="shared" si="3"/>
        <v>1.3466666666666668E-2</v>
      </c>
      <c r="N37" s="58"/>
      <c r="O37" s="58">
        <f t="shared" si="4"/>
        <v>1.6666666666664831E-5</v>
      </c>
      <c r="P37" s="58">
        <f t="shared" ca="1" si="5"/>
        <v>5.316666666666664E-3</v>
      </c>
      <c r="Q37" s="58"/>
    </row>
    <row r="38" spans="1:17" x14ac:dyDescent="0.25">
      <c r="A38" s="54">
        <f>MAX(A$12:A37)+1</f>
        <v>26</v>
      </c>
      <c r="B38" s="61">
        <f t="shared" si="6"/>
        <v>2005</v>
      </c>
      <c r="D38" s="58">
        <f>'Annual Yields (WP)'!B31</f>
        <v>4.6458333333333331E-2</v>
      </c>
      <c r="E38" s="58">
        <f ca="1">'Annual Yields (WP)'!K31</f>
        <v>5.6491666666666662E-2</v>
      </c>
      <c r="F38" s="58">
        <f>'Annual Yields (WP)'!N31</f>
        <v>5.9249999999999997E-2</v>
      </c>
      <c r="G38" s="58">
        <f t="shared" ca="1" si="0"/>
        <v>1.0033333333333332E-2</v>
      </c>
      <c r="H38" s="58">
        <f t="shared" si="1"/>
        <v>1.2791666666666666E-2</v>
      </c>
      <c r="I38" s="58"/>
      <c r="J38" s="58">
        <f>'Annual Yields (WP)'!E31</f>
        <v>5.2350000000000001E-2</v>
      </c>
      <c r="K38" s="58">
        <f>'Annual Yields (WP)'!H31</f>
        <v>6.064166666666667E-2</v>
      </c>
      <c r="L38" s="30">
        <f t="shared" si="2"/>
        <v>5.89166666666667E-3</v>
      </c>
      <c r="M38" s="58">
        <f t="shared" si="3"/>
        <v>1.4183333333333339E-2</v>
      </c>
      <c r="N38" s="58"/>
      <c r="O38" s="58">
        <f t="shared" si="4"/>
        <v>-1.391666666666673E-3</v>
      </c>
      <c r="P38" s="58">
        <f t="shared" ca="1" si="5"/>
        <v>4.1416666666666616E-3</v>
      </c>
      <c r="Q38" s="58"/>
    </row>
    <row r="39" spans="1:17" ht="13.95" customHeight="1" x14ac:dyDescent="0.25">
      <c r="A39" s="54">
        <f>MAX(A$12:A38)+1</f>
        <v>27</v>
      </c>
      <c r="B39" s="61">
        <f t="shared" si="6"/>
        <v>2006</v>
      </c>
      <c r="D39" s="58">
        <f>'Annual Yields (WP)'!B32</f>
        <v>4.873333333333333E-2</v>
      </c>
      <c r="E39" s="58">
        <f ca="1">'Annual Yields (WP)'!K32</f>
        <v>6.0683333333333332E-2</v>
      </c>
      <c r="F39" s="58">
        <f>'Annual Yields (WP)'!N32</f>
        <v>6.3166666666666663E-2</v>
      </c>
      <c r="G39" s="58">
        <f t="shared" ca="1" si="0"/>
        <v>1.1950000000000002E-2</v>
      </c>
      <c r="H39" s="58">
        <f t="shared" si="1"/>
        <v>1.4433333333333333E-2</v>
      </c>
      <c r="I39" s="58"/>
      <c r="J39" s="58">
        <f>'Annual Yields (WP)'!E32</f>
        <v>5.5875000000000008E-2</v>
      </c>
      <c r="K39" s="58">
        <f>'Annual Yields (WP)'!H32</f>
        <v>6.4791666666666678E-2</v>
      </c>
      <c r="L39" s="30">
        <f t="shared" si="2"/>
        <v>7.1416666666666781E-3</v>
      </c>
      <c r="M39" s="58">
        <f t="shared" si="3"/>
        <v>1.6058333333333348E-2</v>
      </c>
      <c r="N39" s="58"/>
      <c r="O39" s="58">
        <f t="shared" si="4"/>
        <v>-1.6250000000000153E-3</v>
      </c>
      <c r="P39" s="58">
        <f t="shared" ca="1" si="5"/>
        <v>4.8083333333333242E-3</v>
      </c>
      <c r="Q39" s="58"/>
    </row>
    <row r="40" spans="1:17" ht="13.95" customHeight="1" x14ac:dyDescent="0.25">
      <c r="A40" s="54">
        <f>MAX(A$12:A39)+1</f>
        <v>28</v>
      </c>
      <c r="B40" s="61">
        <f t="shared" si="6"/>
        <v>2007</v>
      </c>
      <c r="D40" s="58">
        <f>'Annual Yields (WP)'!B33</f>
        <v>4.8341666666666672E-2</v>
      </c>
      <c r="E40" s="58">
        <f ca="1">'Annual Yields (WP)'!K33</f>
        <v>6.0733333333333334E-2</v>
      </c>
      <c r="F40" s="58">
        <f>'Annual Yields (WP)'!N33</f>
        <v>6.3300000000000009E-2</v>
      </c>
      <c r="G40" s="58">
        <f t="shared" ca="1" si="0"/>
        <v>1.2391666666666662E-2</v>
      </c>
      <c r="H40" s="58">
        <f t="shared" si="1"/>
        <v>1.4958333333333337E-2</v>
      </c>
      <c r="I40" s="58"/>
      <c r="J40" s="58">
        <f>'Annual Yields (WP)'!E33</f>
        <v>5.5558333333333342E-2</v>
      </c>
      <c r="K40" s="58">
        <f>'Annual Yields (WP)'!H33</f>
        <v>6.4825000000000008E-2</v>
      </c>
      <c r="L40" s="30">
        <f t="shared" si="2"/>
        <v>7.2166666666666698E-3</v>
      </c>
      <c r="M40" s="58">
        <f t="shared" si="3"/>
        <v>1.6483333333333336E-2</v>
      </c>
      <c r="N40" s="58"/>
      <c r="O40" s="58">
        <f t="shared" si="4"/>
        <v>-1.5249999999999986E-3</v>
      </c>
      <c r="P40" s="58">
        <f t="shared" ca="1" si="5"/>
        <v>5.1749999999999921E-3</v>
      </c>
      <c r="Q40" s="58"/>
    </row>
    <row r="41" spans="1:17" ht="13.95" customHeight="1" x14ac:dyDescent="0.25">
      <c r="A41" s="54">
        <f>MAX(A$12:A40)+1</f>
        <v>29</v>
      </c>
      <c r="B41" s="61">
        <f t="shared" si="6"/>
        <v>2008</v>
      </c>
      <c r="D41" s="58">
        <f>'Annual Yields (WP)'!B34</f>
        <v>4.2791666666666665E-2</v>
      </c>
      <c r="E41" s="58">
        <f ca="1">'Annual Yields (WP)'!K34</f>
        <v>6.5283333333333332E-2</v>
      </c>
      <c r="F41" s="58">
        <f>'Annual Yields (WP)'!N34</f>
        <v>7.2458333333333333E-2</v>
      </c>
      <c r="G41" s="58">
        <f t="shared" ca="1" si="0"/>
        <v>2.2491666666666667E-2</v>
      </c>
      <c r="H41" s="58">
        <f t="shared" si="1"/>
        <v>2.9666666666666668E-2</v>
      </c>
      <c r="I41" s="58"/>
      <c r="J41" s="58">
        <f>'Annual Yields (WP)'!E34</f>
        <v>5.6316666666666675E-2</v>
      </c>
      <c r="K41" s="58">
        <f>'Annual Yields (WP)'!H34</f>
        <v>7.4466666666666681E-2</v>
      </c>
      <c r="L41" s="30">
        <f t="shared" si="2"/>
        <v>1.3525000000000009E-2</v>
      </c>
      <c r="M41" s="58">
        <f t="shared" si="3"/>
        <v>3.1675000000000016E-2</v>
      </c>
      <c r="N41" s="58"/>
      <c r="O41" s="58">
        <f t="shared" si="4"/>
        <v>-2.0083333333333481E-3</v>
      </c>
      <c r="P41" s="58">
        <f t="shared" ca="1" si="5"/>
        <v>8.9666666666666575E-3</v>
      </c>
      <c r="Q41" s="58"/>
    </row>
    <row r="42" spans="1:17" ht="13.95" customHeight="1" x14ac:dyDescent="0.25">
      <c r="A42" s="54">
        <f>MAX(A$12:A41)+1</f>
        <v>30</v>
      </c>
      <c r="B42" s="61">
        <f t="shared" si="6"/>
        <v>2009</v>
      </c>
      <c r="D42" s="58">
        <f>'Annual Yields (WP)'!B35</f>
        <v>4.0691666666666668E-2</v>
      </c>
      <c r="E42" s="58">
        <f ca="1">'Annual Yields (WP)'!K35</f>
        <v>6.0391666666666656E-2</v>
      </c>
      <c r="F42" s="58">
        <f>'Annual Yields (WP)'!N35</f>
        <v>7.0550000000000002E-2</v>
      </c>
      <c r="G42" s="58">
        <f t="shared" ca="1" si="0"/>
        <v>1.9699999999999988E-2</v>
      </c>
      <c r="H42" s="58">
        <f t="shared" si="1"/>
        <v>2.9858333333333334E-2</v>
      </c>
      <c r="I42" s="58"/>
      <c r="J42" s="58">
        <f>'Annual Yields (WP)'!E35</f>
        <v>5.3133333333333331E-2</v>
      </c>
      <c r="K42" s="58">
        <f>'Annual Yields (WP)'!H35</f>
        <v>7.2958333333333333E-2</v>
      </c>
      <c r="L42" s="30">
        <f t="shared" si="2"/>
        <v>1.2441666666666663E-2</v>
      </c>
      <c r="M42" s="58">
        <f t="shared" si="3"/>
        <v>3.2266666666666666E-2</v>
      </c>
      <c r="N42" s="58"/>
      <c r="O42" s="58">
        <f t="shared" si="4"/>
        <v>-2.4083333333333318E-3</v>
      </c>
      <c r="P42" s="58">
        <f t="shared" ca="1" si="5"/>
        <v>7.258333333333325E-3</v>
      </c>
      <c r="Q42" s="58"/>
    </row>
    <row r="43" spans="1:17" ht="13.95" customHeight="1" x14ac:dyDescent="0.25">
      <c r="A43" s="54">
        <f>MAX(A$12:A42)+1</f>
        <v>31</v>
      </c>
      <c r="B43" s="61">
        <f t="shared" si="6"/>
        <v>2010</v>
      </c>
      <c r="D43" s="58">
        <f>'Annual Yields (WP)'!B36</f>
        <v>4.2508333333333335E-2</v>
      </c>
      <c r="E43" s="58">
        <f ca="1">'Annual Yields (WP)'!K36</f>
        <v>5.4688919787213131E-2</v>
      </c>
      <c r="F43" s="58">
        <f ca="1">'Annual Yields (WP)'!N36</f>
        <v>5.9645065912329841E-2</v>
      </c>
      <c r="G43" s="58">
        <f t="shared" ca="1" si="0"/>
        <v>1.2180586453879795E-2</v>
      </c>
      <c r="H43" s="58">
        <f t="shared" ca="1" si="1"/>
        <v>1.7136732578996505E-2</v>
      </c>
      <c r="I43" s="58"/>
      <c r="J43" s="58">
        <f ca="1">'Annual Yields (WP)'!E36</f>
        <v>4.9486141886579203E-2</v>
      </c>
      <c r="K43" s="58">
        <f ca="1">'Annual Yields (WP)'!H36</f>
        <v>6.0422650928792565E-2</v>
      </c>
      <c r="L43" s="30">
        <f t="shared" ca="1" si="2"/>
        <v>6.9778085532458678E-3</v>
      </c>
      <c r="M43" s="58">
        <f t="shared" ca="1" si="3"/>
        <v>1.791431759545923E-2</v>
      </c>
      <c r="N43" s="58"/>
      <c r="O43" s="58">
        <f t="shared" ca="1" si="4"/>
        <v>-7.7758501646272432E-4</v>
      </c>
      <c r="P43" s="58">
        <f t="shared" ca="1" si="5"/>
        <v>5.2027779006339273E-3</v>
      </c>
      <c r="Q43" s="58"/>
    </row>
    <row r="44" spans="1:17" ht="13.95" customHeight="1" x14ac:dyDescent="0.25">
      <c r="A44" s="54">
        <f>MAX(A$12:A43)+1</f>
        <v>32</v>
      </c>
      <c r="B44" s="61">
        <f t="shared" si="6"/>
        <v>2011</v>
      </c>
      <c r="D44" s="58">
        <f>'Annual Yields (WP)'!B37</f>
        <v>3.9108333333333335E-2</v>
      </c>
      <c r="E44" s="58">
        <f ca="1">'Annual Yields (WP)'!K37</f>
        <v>5.0390073932477887E-2</v>
      </c>
      <c r="F44" s="58">
        <f ca="1">'Annual Yields (WP)'!N37</f>
        <v>5.5661813972092772E-2</v>
      </c>
      <c r="G44" s="58">
        <f t="shared" ca="1" si="0"/>
        <v>1.1281740599144552E-2</v>
      </c>
      <c r="H44" s="58">
        <f t="shared" ca="1" si="1"/>
        <v>1.6553480638759437E-2</v>
      </c>
      <c r="I44" s="58"/>
      <c r="J44" s="58">
        <f ca="1">'Annual Yields (WP)'!E37</f>
        <v>4.6399211789152482E-2</v>
      </c>
      <c r="K44" s="58">
        <f ca="1">'Annual Yields (WP)'!H37</f>
        <v>5.6664149059954531E-2</v>
      </c>
      <c r="L44" s="30">
        <f t="shared" ca="1" si="2"/>
        <v>7.290878455819147E-3</v>
      </c>
      <c r="M44" s="58">
        <f t="shared" ca="1" si="3"/>
        <v>1.7555815726621196E-2</v>
      </c>
      <c r="N44" s="58"/>
      <c r="O44" s="58">
        <f t="shared" ca="1" si="4"/>
        <v>-1.0023350878617596E-3</v>
      </c>
      <c r="P44" s="58">
        <f t="shared" ca="1" si="5"/>
        <v>3.9908621433254049E-3</v>
      </c>
      <c r="Q44" s="58"/>
    </row>
    <row r="45" spans="1:17" s="59" customFormat="1" ht="13.95" customHeight="1" x14ac:dyDescent="0.25">
      <c r="A45" s="54">
        <f>MAX(A$12:A44)+1</f>
        <v>33</v>
      </c>
      <c r="B45" s="61">
        <v>2012</v>
      </c>
      <c r="C45" s="60"/>
      <c r="D45" s="58">
        <f>'Annual Yields (WP)'!B38</f>
        <v>2.9208333333333333E-2</v>
      </c>
      <c r="E45" s="58">
        <f ca="1">'Annual Yields (WP)'!K38</f>
        <v>4.1308564221010043E-2</v>
      </c>
      <c r="F45" s="58">
        <f ca="1">'Annual Yields (WP)'!N38</f>
        <v>4.8256893848182547E-2</v>
      </c>
      <c r="G45" s="58">
        <f t="shared" ca="1" si="0"/>
        <v>1.210023088767671E-2</v>
      </c>
      <c r="H45" s="58">
        <f t="shared" ca="1" si="1"/>
        <v>1.9048560514849214E-2</v>
      </c>
      <c r="I45" s="58"/>
      <c r="J45" s="58">
        <f ca="1">'Annual Yields (WP)'!E38</f>
        <v>3.6731737227054556E-2</v>
      </c>
      <c r="K45" s="58">
        <f ca="1">'Annual Yields (WP)'!H38</f>
        <v>4.9376048782085936E-2</v>
      </c>
      <c r="L45" s="30">
        <f t="shared" ca="1" si="2"/>
        <v>7.5234038937212235E-3</v>
      </c>
      <c r="M45" s="58">
        <f t="shared" ca="1" si="3"/>
        <v>2.0167715448752604E-2</v>
      </c>
      <c r="N45" s="58"/>
      <c r="O45" s="58">
        <f t="shared" ca="1" si="4"/>
        <v>-1.1191549339033893E-3</v>
      </c>
      <c r="P45" s="58">
        <f t="shared" ca="1" si="5"/>
        <v>4.5768269939554865E-3</v>
      </c>
      <c r="Q45" s="58"/>
    </row>
    <row r="46" spans="1:17" s="59" customFormat="1" ht="13.95" customHeight="1" x14ac:dyDescent="0.25">
      <c r="A46" s="54">
        <f>MAX(A$12:A45)+1</f>
        <v>34</v>
      </c>
      <c r="B46" s="61">
        <v>2013</v>
      </c>
      <c r="C46" s="60"/>
      <c r="D46" s="58">
        <f>'Annual Yields (WP)'!B39</f>
        <v>3.4483333333333331E-2</v>
      </c>
      <c r="E46" s="58">
        <f ca="1">'Annual Yields (WP)'!K39</f>
        <v>4.4759707479483019E-2</v>
      </c>
      <c r="F46" s="58">
        <f ca="1">'Annual Yields (WP)'!N39</f>
        <v>4.9821343577303334E-2</v>
      </c>
      <c r="G46" s="58">
        <f t="shared" ca="1" si="0"/>
        <v>1.0276374146149687E-2</v>
      </c>
      <c r="H46" s="58">
        <f t="shared" ca="1" si="1"/>
        <v>1.5338010243970003E-2</v>
      </c>
      <c r="I46" s="58"/>
      <c r="J46" s="58">
        <f ca="1">'Annual Yields (WP)'!E39</f>
        <v>4.2353457172342616E-2</v>
      </c>
      <c r="K46" s="58">
        <f ca="1">'Annual Yields (WP)'!H39</f>
        <v>5.1015290565987158E-2</v>
      </c>
      <c r="L46" s="30">
        <f t="shared" ca="1" si="2"/>
        <v>7.8701238390092854E-3</v>
      </c>
      <c r="M46" s="58">
        <f t="shared" ca="1" si="3"/>
        <v>1.6531957232653827E-2</v>
      </c>
      <c r="N46" s="58"/>
      <c r="O46" s="58">
        <f t="shared" ca="1" si="4"/>
        <v>-1.1939469886838236E-3</v>
      </c>
      <c r="P46" s="58">
        <f t="shared" ca="1" si="5"/>
        <v>2.4062503071404021E-3</v>
      </c>
      <c r="Q46" s="58"/>
    </row>
    <row r="47" spans="1:17" s="59" customFormat="1" ht="13.95" customHeight="1" x14ac:dyDescent="0.25">
      <c r="A47" s="54">
        <f>MAX(A$12:A46)+1</f>
        <v>35</v>
      </c>
      <c r="B47" s="61">
        <v>2014</v>
      </c>
      <c r="C47" s="60"/>
      <c r="D47" s="58">
        <f>'Annual Yields (WP)'!B40</f>
        <v>3.3399999999999999E-2</v>
      </c>
      <c r="E47" s="58">
        <f ca="1">'Annual Yields (WP)'!K40</f>
        <v>4.2774094021446961E-2</v>
      </c>
      <c r="F47" s="58">
        <f ca="1">'Annual Yields (WP)'!N40</f>
        <v>4.7983787029963504E-2</v>
      </c>
      <c r="G47" s="58">
        <f t="shared" ca="1" si="0"/>
        <v>9.3740940214469617E-3</v>
      </c>
      <c r="H47" s="58">
        <f t="shared" ca="1" si="1"/>
        <v>1.4583787029963505E-2</v>
      </c>
      <c r="I47" s="58"/>
      <c r="J47" s="58">
        <f ca="1">'Annual Yields (WP)'!E40</f>
        <v>4.1623565805109931E-2</v>
      </c>
      <c r="K47" s="58">
        <f ca="1">'Annual Yields (WP)'!H40</f>
        <v>4.8554684166595939E-2</v>
      </c>
      <c r="L47" s="30">
        <f t="shared" ca="1" si="2"/>
        <v>8.2235658051099322E-3</v>
      </c>
      <c r="M47" s="58">
        <f t="shared" ca="1" si="3"/>
        <v>1.515468416659594E-2</v>
      </c>
      <c r="N47" s="58"/>
      <c r="O47" s="58">
        <f t="shared" ca="1" si="4"/>
        <v>-5.708971366324353E-4</v>
      </c>
      <c r="P47" s="58">
        <f t="shared" ca="1" si="5"/>
        <v>1.1505282163370295E-3</v>
      </c>
      <c r="Q47" s="58"/>
    </row>
    <row r="48" spans="1:17" s="59" customFormat="1" ht="13.95" customHeight="1" x14ac:dyDescent="0.25">
      <c r="A48" s="54">
        <f>MAX(A$12:A47)+1</f>
        <v>36</v>
      </c>
      <c r="B48" s="61">
        <v>2015</v>
      </c>
      <c r="C48" s="60"/>
      <c r="D48" s="58">
        <f>'Annual Yields (WP)'!B41</f>
        <v>2.8408333333333331E-2</v>
      </c>
      <c r="E48" s="58">
        <f ca="1">'Annual Yields (WP)'!K41</f>
        <v>4.1153967589428117E-2</v>
      </c>
      <c r="F48" s="58">
        <f ca="1">'Annual Yields (WP)'!N41</f>
        <v>5.0280741690083786E-2</v>
      </c>
      <c r="G48" s="58">
        <f t="shared" ca="1" si="0"/>
        <v>1.2745634256094786E-2</v>
      </c>
      <c r="H48" s="58">
        <f t="shared" ca="1" si="1"/>
        <v>2.1872408356750455E-2</v>
      </c>
      <c r="I48" s="58"/>
      <c r="J48" s="58">
        <f ca="1">'Annual Yields (WP)'!E41</f>
        <v>3.8865561979443554E-2</v>
      </c>
      <c r="K48" s="58">
        <f ca="1">'Annual Yields (WP)'!H41</f>
        <v>4.9983818036252244E-2</v>
      </c>
      <c r="L48" s="30">
        <f t="shared" ca="1" si="2"/>
        <v>1.0457228646110223E-2</v>
      </c>
      <c r="M48" s="58">
        <f t="shared" ca="1" si="3"/>
        <v>2.1575484702918913E-2</v>
      </c>
      <c r="N48" s="58"/>
      <c r="O48" s="58">
        <f t="shared" ca="1" si="4"/>
        <v>2.9692365383154201E-4</v>
      </c>
      <c r="P48" s="58">
        <f t="shared" ca="1" si="5"/>
        <v>2.2884056099845632E-3</v>
      </c>
      <c r="Q48" s="58"/>
    </row>
    <row r="49" spans="1:17" s="59" customFormat="1" ht="13.95" customHeight="1" x14ac:dyDescent="0.25">
      <c r="A49" s="54">
        <f>MAX(A$12:A48)+1</f>
        <v>37</v>
      </c>
      <c r="B49" s="61">
        <v>2016</v>
      </c>
      <c r="C49" s="60"/>
      <c r="D49" s="58">
        <f>'Annual Yields (WP)'!B42</f>
        <v>2.5975000000000002E-2</v>
      </c>
      <c r="E49" s="58">
        <f ca="1">'Annual Yields (WP)'!K42</f>
        <v>3.930199127182251E-2</v>
      </c>
      <c r="F49" s="58">
        <f ca="1">'Annual Yields (WP)'!N42</f>
        <v>4.6746381356058131E-2</v>
      </c>
      <c r="G49" s="58">
        <f t="shared" ca="1" si="0"/>
        <v>1.3326991271822509E-2</v>
      </c>
      <c r="H49" s="58">
        <f t="shared" ca="1" si="1"/>
        <v>2.0771381356058129E-2</v>
      </c>
      <c r="I49" s="58"/>
      <c r="J49" s="58">
        <f ca="1">'Annual Yields (WP)'!E42</f>
        <v>3.6641758732305067E-2</v>
      </c>
      <c r="K49" s="58">
        <f ca="1">'Annual Yields (WP)'!H42</f>
        <v>4.7145330800651163E-2</v>
      </c>
      <c r="L49" s="30">
        <f t="shared" ca="1" si="2"/>
        <v>1.0666758732305066E-2</v>
      </c>
      <c r="M49" s="58">
        <f t="shared" ca="1" si="3"/>
        <v>2.1170330800651161E-2</v>
      </c>
      <c r="N49" s="58"/>
      <c r="O49" s="58">
        <f t="shared" ca="1" si="4"/>
        <v>-3.9894944459303167E-4</v>
      </c>
      <c r="P49" s="58">
        <f t="shared" ca="1" si="5"/>
        <v>2.6602325395174431E-3</v>
      </c>
      <c r="Q49" s="58"/>
    </row>
    <row r="50" spans="1:17" s="59" customFormat="1" ht="13.95" customHeight="1" x14ac:dyDescent="0.25">
      <c r="A50" s="54">
        <f>MAX(A$12:A49)+1</f>
        <v>38</v>
      </c>
      <c r="B50" s="61">
        <v>2017</v>
      </c>
      <c r="C50" s="60"/>
      <c r="D50" s="58">
        <f>'Annual Yields (WP)'!B43</f>
        <v>2.895E-2</v>
      </c>
      <c r="E50" s="58">
        <f ca="1">'Annual Yields (WP)'!K43</f>
        <v>3.9987543339574223E-2</v>
      </c>
      <c r="F50" s="58">
        <f ca="1">'Annual Yields (WP)'!N43</f>
        <v>4.3774266867762292E-2</v>
      </c>
      <c r="G50" s="58">
        <f t="shared" ca="1" si="0"/>
        <v>1.1037543339574223E-2</v>
      </c>
      <c r="H50" s="58">
        <f t="shared" ca="1" si="1"/>
        <v>1.4824266867762292E-2</v>
      </c>
      <c r="I50" s="58"/>
      <c r="J50" s="58">
        <f ca="1">'Annual Yields (WP)'!E43</f>
        <v>3.7433348242146877E-2</v>
      </c>
      <c r="K50" s="58">
        <f ca="1">'Annual Yields (WP)'!H43</f>
        <v>4.4401927744261847E-2</v>
      </c>
      <c r="L50" s="30">
        <f t="shared" ca="1" si="2"/>
        <v>8.4833482421468771E-3</v>
      </c>
      <c r="M50" s="58">
        <f t="shared" ca="1" si="3"/>
        <v>1.5451927744261847E-2</v>
      </c>
      <c r="N50" s="58"/>
      <c r="O50" s="58">
        <f t="shared" ref="O50:O55" ca="1" si="7">F50-K50</f>
        <v>-6.276608764995556E-4</v>
      </c>
      <c r="P50" s="58">
        <f t="shared" ref="P50:P55" ca="1" si="8">+E50-J50</f>
        <v>2.5541950974273461E-3</v>
      </c>
      <c r="Q50" s="58"/>
    </row>
    <row r="51" spans="1:17" s="59" customFormat="1" ht="13.95" customHeight="1" x14ac:dyDescent="0.25">
      <c r="A51" s="54">
        <f>MAX(A$12:A50)+1</f>
        <v>39</v>
      </c>
      <c r="B51" s="61">
        <v>2018</v>
      </c>
      <c r="D51" s="58">
        <f>'Annual Yields (WP)'!B44</f>
        <v>3.1124999999999996E-2</v>
      </c>
      <c r="E51" s="58">
        <f ca="1">'Annual Yields (WP)'!K44</f>
        <v>4.2502293815071278E-2</v>
      </c>
      <c r="F51" s="58">
        <f>'Annual Yields (WP)'!N44</f>
        <v>4.6687507594744437E-2</v>
      </c>
      <c r="G51" s="58">
        <f t="shared" ref="G51" ca="1" si="9">E51-D51</f>
        <v>1.1377293815071281E-2</v>
      </c>
      <c r="H51" s="58">
        <f t="shared" ref="H51" si="10">F51-D51</f>
        <v>1.5562507594744441E-2</v>
      </c>
      <c r="I51" s="58"/>
      <c r="J51" s="58">
        <f>'Annual Yields (WP)'!E44</f>
        <v>3.9306879790054858E-2</v>
      </c>
      <c r="K51" s="58">
        <f>'Annual Yields (WP)'!H44</f>
        <v>4.7979894016166896E-2</v>
      </c>
      <c r="L51" s="30">
        <f t="shared" ref="L51" si="11">J51-D51</f>
        <v>8.1818797900548614E-3</v>
      </c>
      <c r="M51" s="58">
        <f t="shared" ref="M51" si="12">K51-D51</f>
        <v>1.68548940161669E-2</v>
      </c>
      <c r="N51" s="58"/>
      <c r="O51" s="58">
        <f t="shared" si="7"/>
        <v>-1.292386421422459E-3</v>
      </c>
      <c r="P51" s="58">
        <f t="shared" ca="1" si="8"/>
        <v>3.1954140250164201E-3</v>
      </c>
      <c r="Q51" s="58"/>
    </row>
    <row r="52" spans="1:17" s="59" customFormat="1" ht="13.95" customHeight="1" x14ac:dyDescent="0.25">
      <c r="A52" s="54">
        <f>MAX(A$12:A51)+1</f>
        <v>40</v>
      </c>
      <c r="B52" s="61">
        <v>2019</v>
      </c>
      <c r="C52" s="60"/>
      <c r="D52" s="58">
        <f>'Annual Yields (WP)'!B45</f>
        <v>2.5825000000000001E-2</v>
      </c>
      <c r="E52" s="58">
        <f ca="1">'Annual Yields (WP)'!K45</f>
        <v>3.7674047524113317E-2</v>
      </c>
      <c r="F52" s="58">
        <f>'Annual Yields (WP)'!N45</f>
        <v>4.19426790461001E-2</v>
      </c>
      <c r="G52" s="58">
        <f t="shared" ref="G52" ca="1" si="13">E52-D52</f>
        <v>1.1849047524113317E-2</v>
      </c>
      <c r="H52" s="58">
        <f t="shared" ref="H52" si="14">F52-D52</f>
        <v>1.6117679046100099E-2</v>
      </c>
      <c r="I52" s="58"/>
      <c r="J52" s="58">
        <f>'Annual Yields (WP)'!E45</f>
        <v>3.3884118345105192E-2</v>
      </c>
      <c r="K52" s="58">
        <f>'Annual Yields (WP)'!H45</f>
        <v>4.3755731468823576E-2</v>
      </c>
      <c r="L52" s="30">
        <f t="shared" ref="L52" si="15">J52-D52</f>
        <v>8.0591183451051915E-3</v>
      </c>
      <c r="M52" s="58">
        <f t="shared" ref="M52" si="16">K52-D52</f>
        <v>1.7930731468823576E-2</v>
      </c>
      <c r="N52" s="58"/>
      <c r="O52" s="58">
        <f t="shared" si="7"/>
        <v>-1.8130524227234768E-3</v>
      </c>
      <c r="P52" s="58">
        <f t="shared" ca="1" si="8"/>
        <v>3.7899291790081252E-3</v>
      </c>
      <c r="Q52" s="58"/>
    </row>
    <row r="53" spans="1:17" s="59" customFormat="1" ht="13.95" customHeight="1" x14ac:dyDescent="0.25">
      <c r="A53" s="54">
        <f>MAX(A$12:A52)+1</f>
        <v>41</v>
      </c>
      <c r="B53" s="61">
        <v>2020</v>
      </c>
      <c r="C53" s="60"/>
      <c r="D53" s="58">
        <f>'Annual Yields (WP)'!B46</f>
        <v>1.5616666666666662E-2</v>
      </c>
      <c r="E53" s="58">
        <f ca="1">'Annual Yields (WP)'!K46</f>
        <v>3.0525263490164798E-2</v>
      </c>
      <c r="F53" s="58">
        <f>'Annual Yields (WP)'!N46</f>
        <v>3.4351067393863441E-2</v>
      </c>
      <c r="G53" s="58">
        <f t="shared" ref="G53" ca="1" si="17">E53-D53</f>
        <v>1.4908596823498136E-2</v>
      </c>
      <c r="H53" s="58">
        <f t="shared" ref="H53" si="18">F53-D53</f>
        <v>1.873440072719678E-2</v>
      </c>
      <c r="I53" s="58"/>
      <c r="J53" s="58">
        <f>'Annual Yields (WP)'!E46</f>
        <v>2.5260057387787652E-2</v>
      </c>
      <c r="K53" s="58">
        <f>'Annual Yields (WP)'!H46</f>
        <v>3.6584937865497075E-2</v>
      </c>
      <c r="L53" s="30">
        <f t="shared" ref="L53" si="19">J53-D53</f>
        <v>9.6433907211209893E-3</v>
      </c>
      <c r="M53" s="58">
        <f t="shared" ref="M53" si="20">K53-D53</f>
        <v>2.0968271198830414E-2</v>
      </c>
      <c r="N53" s="58"/>
      <c r="O53" s="58">
        <f t="shared" si="7"/>
        <v>-2.2338704716336338E-3</v>
      </c>
      <c r="P53" s="58">
        <f t="shared" ca="1" si="8"/>
        <v>5.2652061023771464E-3</v>
      </c>
      <c r="Q53" s="58"/>
    </row>
    <row r="54" spans="1:17" s="59" customFormat="1" ht="13.95" customHeight="1" x14ac:dyDescent="0.25">
      <c r="A54" s="54">
        <f>MAX(A$12:A53)+1</f>
        <v>42</v>
      </c>
      <c r="B54" s="61">
        <v>2021</v>
      </c>
      <c r="C54" s="60"/>
      <c r="D54" s="58">
        <f>'Annual Yields (WP)'!B47</f>
        <v>2.0525000000000002E-2</v>
      </c>
      <c r="E54" s="58">
        <f ca="1">'Annual Yields (WP)'!K47</f>
        <v>3.1033702068815245E-2</v>
      </c>
      <c r="F54" s="58">
        <f>'Annual Yields (WP)'!N47</f>
        <v>3.355789855257061E-2</v>
      </c>
      <c r="G54" s="58">
        <f t="shared" ref="G54" ca="1" si="21">E54-D54</f>
        <v>1.0508702068815243E-2</v>
      </c>
      <c r="H54" s="58">
        <f t="shared" ref="H54" si="22">F54-D54</f>
        <v>1.3032898552570608E-2</v>
      </c>
      <c r="I54" s="58"/>
      <c r="J54" s="58">
        <f>'Annual Yields (WP)'!E47</f>
        <v>2.7023161469344126E-2</v>
      </c>
      <c r="K54" s="58">
        <f>'Annual Yields (WP)'!H47</f>
        <v>3.3937655416219001E-2</v>
      </c>
      <c r="L54" s="30">
        <f t="shared" ref="L54" si="23">J54-D54</f>
        <v>6.4981614693441249E-3</v>
      </c>
      <c r="M54" s="58">
        <f t="shared" ref="M54" si="24">K54-D54</f>
        <v>1.3412655416218999E-2</v>
      </c>
      <c r="N54" s="58"/>
      <c r="O54" s="58">
        <f t="shared" si="7"/>
        <v>-3.7975686364839084E-4</v>
      </c>
      <c r="P54" s="58">
        <f t="shared" ca="1" si="8"/>
        <v>4.0105405994711185E-3</v>
      </c>
      <c r="Q54" s="58"/>
    </row>
    <row r="55" spans="1:17" s="59" customFormat="1" ht="13.95" customHeight="1" x14ac:dyDescent="0.25">
      <c r="A55" s="54">
        <f>MAX(A$12:A54)+1</f>
        <v>43</v>
      </c>
      <c r="B55" s="61">
        <v>2022</v>
      </c>
      <c r="D55" s="58">
        <f>'Annual Yields (WP)'!B48</f>
        <v>3.1149999999999997E-2</v>
      </c>
      <c r="E55" s="58">
        <f ca="1">'Annual Yields (WP)'!K48</f>
        <v>4.7214271762627436E-2</v>
      </c>
      <c r="F55" s="58">
        <f>'Annual Yields (WP)'!N48</f>
        <v>5.0299707491382538E-2</v>
      </c>
      <c r="G55" s="58">
        <f t="shared" ref="G55" ca="1" si="25">E55-D55</f>
        <v>1.6064271762627438E-2</v>
      </c>
      <c r="H55" s="58">
        <f t="shared" ref="H55" si="26">F55-D55</f>
        <v>1.9149707491382541E-2</v>
      </c>
      <c r="I55" s="58"/>
      <c r="J55" s="58">
        <f>'Annual Yields (WP)'!E48</f>
        <v>4.0754448539917366E-2</v>
      </c>
      <c r="K55" s="58">
        <f>'Annual Yields (WP)'!H48</f>
        <v>5.0708256992326485E-2</v>
      </c>
      <c r="L55" s="30">
        <f t="shared" ref="L55" si="27">J55-D55</f>
        <v>9.6044485399173693E-3</v>
      </c>
      <c r="M55" s="58">
        <f t="shared" ref="M55" si="28">K55-D55</f>
        <v>1.9558256992326488E-2</v>
      </c>
      <c r="N55" s="58"/>
      <c r="O55" s="58">
        <f t="shared" si="7"/>
        <v>-4.0854950094394715E-4</v>
      </c>
      <c r="P55" s="58">
        <f t="shared" ca="1" si="8"/>
        <v>6.4598232227100691E-3</v>
      </c>
      <c r="Q55" s="58"/>
    </row>
    <row r="56" spans="1:17" s="59" customFormat="1" ht="13.95" customHeight="1" x14ac:dyDescent="0.25">
      <c r="A56" s="54">
        <f>MAX(A$12:A55)+1</f>
        <v>44</v>
      </c>
      <c r="B56" s="61">
        <v>2023</v>
      </c>
      <c r="C56" s="60"/>
      <c r="D56" s="58">
        <f>'Annual Yields (WP)'!B49</f>
        <v>4.0916666666666664E-2</v>
      </c>
      <c r="E56" s="58">
        <f ca="1">'Annual Yields (WP)'!K49</f>
        <v>5.5453958047321832E-2</v>
      </c>
      <c r="F56" s="58">
        <f>'Annual Yields (WP)'!N49</f>
        <v>5.8404181614749029E-2</v>
      </c>
      <c r="G56" s="58">
        <f t="shared" ref="G56" ca="1" si="29">E56-D56</f>
        <v>1.4537291380655168E-2</v>
      </c>
      <c r="H56" s="58">
        <f t="shared" ref="H56" si="30">F56-D56</f>
        <v>1.7487514948082365E-2</v>
      </c>
      <c r="I56" s="58"/>
      <c r="J56" s="58">
        <f>'Annual Yields (WP)'!E49</f>
        <v>4.8093756413214929E-2</v>
      </c>
      <c r="K56" s="58">
        <f>'Annual Yields (WP)'!H49</f>
        <v>5.8613301894864765E-2</v>
      </c>
      <c r="L56" s="30">
        <f t="shared" ref="L56" si="31">J56-D56</f>
        <v>7.1770897465482653E-3</v>
      </c>
      <c r="M56" s="58">
        <f t="shared" ref="M56" si="32">K56-D56</f>
        <v>1.7696635228198102E-2</v>
      </c>
      <c r="N56" s="58"/>
      <c r="O56" s="58">
        <f t="shared" ref="O56" si="33">F56-K56</f>
        <v>-2.091202801157363E-4</v>
      </c>
      <c r="P56" s="58">
        <f t="shared" ref="P56" ca="1" si="34">+E56-J56</f>
        <v>7.3602016341069026E-3</v>
      </c>
      <c r="Q56" s="58"/>
    </row>
    <row r="57" spans="1:17" s="59" customFormat="1" ht="13.95" customHeight="1" x14ac:dyDescent="0.25">
      <c r="A57" s="54">
        <f>MAX(A$12:A56)+1</f>
        <v>45</v>
      </c>
      <c r="B57" s="61">
        <v>2024</v>
      </c>
      <c r="C57" s="60">
        <v>4</v>
      </c>
      <c r="D57" s="58">
        <f>'Annual Yields (WP)'!B50</f>
        <v>4.3333333333333335E-2</v>
      </c>
      <c r="E57" s="58">
        <f ca="1">'Annual Yields (WP)'!K50</f>
        <v>5.531515846349206E-2</v>
      </c>
      <c r="F57" s="58">
        <f>'Annual Yields (WP)'!N50</f>
        <v>5.7679047544444452E-2</v>
      </c>
      <c r="G57" s="58">
        <f t="shared" ref="G57" ca="1" si="35">E57-D57</f>
        <v>1.1981825130158726E-2</v>
      </c>
      <c r="H57" s="58">
        <f t="shared" ref="H57" si="36">F57-D57</f>
        <v>1.4345714211111117E-2</v>
      </c>
      <c r="I57" s="58"/>
      <c r="J57" s="58">
        <f>'Annual Yields (WP)'!E50</f>
        <v>4.9670317733571591E-2</v>
      </c>
      <c r="K57" s="58">
        <f>'Annual Yields (WP)'!H50</f>
        <v>5.7322142735714288E-2</v>
      </c>
      <c r="L57" s="30">
        <f t="shared" ref="L57" si="37">J57-D57</f>
        <v>6.3369844002382561E-3</v>
      </c>
      <c r="M57" s="58">
        <f t="shared" ref="M57" si="38">K57-D57</f>
        <v>1.3988809402380953E-2</v>
      </c>
      <c r="N57" s="58"/>
      <c r="O57" s="58">
        <f t="shared" ref="O57" si="39">F57-K57</f>
        <v>3.5690480873016434E-4</v>
      </c>
      <c r="P57" s="58">
        <f t="shared" ref="P57" ca="1" si="40">+E57-J57</f>
        <v>5.6448407299204695E-3</v>
      </c>
      <c r="Q57" s="58"/>
    </row>
    <row r="58" spans="1:17" ht="13.95" customHeight="1" x14ac:dyDescent="0.25">
      <c r="D58" s="58"/>
      <c r="E58" s="30"/>
    </row>
    <row r="59" spans="1:17" ht="13.95" customHeight="1" x14ac:dyDescent="0.25">
      <c r="A59" s="54">
        <f>MAX(A$12:A58)+1</f>
        <v>46</v>
      </c>
      <c r="B59" s="57" t="s">
        <v>4</v>
      </c>
      <c r="C59" s="53"/>
      <c r="D59" s="56">
        <f>AVERAGE(D13:D58)</f>
        <v>6.0508148148148123E-2</v>
      </c>
      <c r="E59" s="56">
        <f ca="1">AVERAGE(E13:E58)</f>
        <v>7.5299264225497681E-2</v>
      </c>
      <c r="F59" s="56">
        <f ca="1">AVERAGE(F13:F58)</f>
        <v>7.9506682596110295E-2</v>
      </c>
      <c r="G59" s="56">
        <f ca="1">AVERAGE(G13:G58)</f>
        <v>1.4791116077349521E-2</v>
      </c>
      <c r="H59" s="56">
        <f ca="1">AVERAGE(H13:H58)</f>
        <v>1.8998534447962165E-2</v>
      </c>
      <c r="I59" s="56"/>
      <c r="J59" s="56">
        <f ca="1">AVERAGE(J13:J58)</f>
        <v>6.8835611611402878E-2</v>
      </c>
      <c r="K59" s="56">
        <f ca="1">AVERAGE(K13:K58)</f>
        <v>7.9520351566093217E-2</v>
      </c>
      <c r="L59" s="56">
        <f ca="1">AVERAGE(L13:L58)</f>
        <v>8.3274634632547404E-3</v>
      </c>
      <c r="M59" s="56">
        <f ca="1">AVERAGE(M13:M58)</f>
        <v>1.9012203417945042E-2</v>
      </c>
      <c r="N59" s="56"/>
      <c r="O59" s="56">
        <f ca="1">AVERAGE(O13:O58)</f>
        <v>-1.3668969982874127E-5</v>
      </c>
      <c r="P59" s="56">
        <f ca="1">AVERAGE(P13:P58)</f>
        <v>6.4636526140947788E-3</v>
      </c>
      <c r="Q59" s="56"/>
    </row>
    <row r="82" spans="1:14" x14ac:dyDescent="0.25">
      <c r="A82" s="53"/>
      <c r="B82" s="55" t="s">
        <v>28</v>
      </c>
      <c r="C82" s="55"/>
      <c r="D82" s="53"/>
      <c r="E82" s="53"/>
      <c r="F82" s="53"/>
      <c r="G82" s="53"/>
      <c r="H82" s="53"/>
      <c r="I82" s="53"/>
      <c r="J82" s="53"/>
      <c r="K82" s="53"/>
      <c r="L82" s="53"/>
      <c r="M82" s="53"/>
      <c r="N82" s="53"/>
    </row>
    <row r="83" spans="1:14" ht="15.6" x14ac:dyDescent="0.25">
      <c r="A83" s="53"/>
      <c r="B83" s="5" t="s">
        <v>27</v>
      </c>
      <c r="C83" s="5"/>
      <c r="D83" s="53"/>
      <c r="E83" s="53"/>
      <c r="F83" s="53"/>
      <c r="G83" s="53"/>
      <c r="H83" s="53"/>
      <c r="I83" s="53"/>
      <c r="J83" s="53"/>
      <c r="K83" s="53"/>
      <c r="L83" s="53"/>
      <c r="M83" s="53"/>
      <c r="N83" s="53"/>
    </row>
    <row r="84" spans="1:14" ht="15.6" x14ac:dyDescent="0.25">
      <c r="A84" s="53"/>
      <c r="B84" s="5" t="s">
        <v>26</v>
      </c>
      <c r="C84" s="5"/>
      <c r="D84" s="53"/>
      <c r="E84" s="53"/>
      <c r="F84" s="53"/>
      <c r="G84" s="53"/>
      <c r="H84" s="53"/>
      <c r="I84" s="53"/>
      <c r="J84" s="53"/>
      <c r="K84" s="53"/>
      <c r="L84" s="53"/>
      <c r="M84" s="53"/>
      <c r="N84" s="53"/>
    </row>
    <row r="85" spans="1:14" x14ac:dyDescent="0.25">
      <c r="A85" s="53"/>
      <c r="B85" s="6" t="s">
        <v>25</v>
      </c>
      <c r="C85" s="6"/>
      <c r="D85" s="53"/>
      <c r="E85" s="53"/>
      <c r="F85" s="53"/>
      <c r="G85" s="53"/>
      <c r="H85" s="53"/>
      <c r="I85" s="53"/>
      <c r="J85" s="53"/>
      <c r="K85" s="53"/>
      <c r="L85" s="53"/>
      <c r="M85" s="53"/>
      <c r="N85" s="53"/>
    </row>
    <row r="86" spans="1:14" x14ac:dyDescent="0.25">
      <c r="A86" s="53"/>
      <c r="B86" s="6" t="s">
        <v>434</v>
      </c>
      <c r="C86" s="6"/>
      <c r="D86" s="53"/>
      <c r="E86" s="53"/>
      <c r="F86" s="53"/>
      <c r="G86" s="53"/>
      <c r="H86" s="53"/>
      <c r="I86" s="53"/>
      <c r="J86" s="53"/>
      <c r="K86" s="53"/>
      <c r="L86" s="53"/>
      <c r="M86" s="53"/>
      <c r="N86" s="53"/>
    </row>
    <row r="87" spans="1:14" ht="15.6" x14ac:dyDescent="0.25">
      <c r="A87" s="53"/>
      <c r="B87" s="6" t="s">
        <v>24</v>
      </c>
      <c r="C87" s="6"/>
      <c r="D87" s="53"/>
      <c r="E87" s="53"/>
      <c r="F87" s="53"/>
      <c r="G87" s="53"/>
      <c r="H87" s="53"/>
      <c r="I87" s="53"/>
      <c r="J87" s="53"/>
      <c r="K87" s="53"/>
      <c r="L87" s="53"/>
      <c r="M87" s="53"/>
      <c r="N87" s="53"/>
    </row>
    <row r="88" spans="1:14" x14ac:dyDescent="0.25">
      <c r="A88" s="53"/>
      <c r="B88" s="6" t="s">
        <v>446</v>
      </c>
      <c r="D88" s="53"/>
      <c r="E88" s="53"/>
      <c r="F88" s="53"/>
      <c r="G88" s="53"/>
      <c r="H88" s="53"/>
      <c r="I88" s="53"/>
      <c r="J88" s="53"/>
      <c r="K88" s="53"/>
      <c r="L88" s="53"/>
      <c r="M88" s="53"/>
      <c r="N88" s="53"/>
    </row>
    <row r="89" spans="1:14" ht="15.6" x14ac:dyDescent="0.25">
      <c r="B89" s="5" t="s">
        <v>447</v>
      </c>
    </row>
  </sheetData>
  <mergeCells count="5">
    <mergeCell ref="E9:H9"/>
    <mergeCell ref="J9:M9"/>
    <mergeCell ref="O9:P9"/>
    <mergeCell ref="A1:P1"/>
    <mergeCell ref="A5:P5"/>
  </mergeCells>
  <conditionalFormatting sqref="G13:G57">
    <cfRule type="expression" dxfId="1" priority="4">
      <formula>IF(G13&gt;L13,0,1)</formula>
    </cfRule>
  </conditionalFormatting>
  <conditionalFormatting sqref="L13:L57">
    <cfRule type="expression" dxfId="0" priority="3">
      <formula>IF(G13&gt;L13,0,1)</formula>
    </cfRule>
  </conditionalFormatting>
  <printOptions horizontalCentered="1"/>
  <pageMargins left="0.7" right="0.7" top="1.5" bottom="0.75" header="0.55000000000000004" footer="0.51"/>
  <pageSetup scale="51" orientation="portrait" r:id="rId1"/>
  <headerFooter scaleWithDoc="0">
    <oddHeader>&amp;R&amp;"Arial,Bold"&amp;9Docket Nos. 20240026-EI, 20230139-EI, and 20230090-EI
Bond Yield Spreads
Exhibit &amp;A, Page &amp;P of &amp;N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Figure 1</vt:lpstr>
      <vt:lpstr>CCW-9</vt:lpstr>
      <vt:lpstr>CCW-10</vt:lpstr>
      <vt:lpstr>CCW-11</vt:lpstr>
      <vt:lpstr>Exhibit 1.10g</vt:lpstr>
      <vt:lpstr>Exhibit 1.11g</vt:lpstr>
      <vt:lpstr>Unused</vt:lpstr>
      <vt:lpstr>CCW-12</vt:lpstr>
      <vt:lpstr>CCW-13</vt:lpstr>
      <vt:lpstr>CCW-13, page 2</vt:lpstr>
      <vt:lpstr>CCW-13, Page 3</vt:lpstr>
      <vt:lpstr>Unused 2</vt:lpstr>
      <vt:lpstr>ROE calc</vt:lpstr>
      <vt:lpstr>Recent Rate Case Decisions</vt:lpstr>
      <vt:lpstr>CCW-13, Page 4</vt:lpstr>
      <vt:lpstr>Yields (WP)</vt:lpstr>
      <vt:lpstr>Treas 20yr 13wk Yield</vt:lpstr>
      <vt:lpstr>FRED 20 yr TIPS monthly</vt:lpstr>
      <vt:lpstr>Treas 20 yr</vt:lpstr>
      <vt:lpstr>Moodys Yields(WP)</vt:lpstr>
      <vt:lpstr>Monthly Yields (WP)</vt:lpstr>
      <vt:lpstr>Annual Yields (WP)</vt:lpstr>
      <vt:lpstr>A rated Bond Yield Spread Graph</vt:lpstr>
      <vt:lpstr>Elec. Authorized Returns Graph</vt:lpstr>
      <vt:lpstr>Gas Authorized Returns Graph</vt:lpstr>
      <vt:lpstr>Data</vt:lpstr>
      <vt:lpstr>'CCW-10'!Print_Area</vt:lpstr>
      <vt:lpstr>'CCW-11'!Print_Area</vt:lpstr>
      <vt:lpstr>'CCW-12'!Print_Area</vt:lpstr>
      <vt:lpstr>'CCW-13'!Print_Area</vt:lpstr>
      <vt:lpstr>'CCW-13, page 2'!Print_Area</vt:lpstr>
      <vt:lpstr>'CCW-13, Page 3'!Print_Area</vt:lpstr>
      <vt:lpstr>'CCW-13, Page 4'!Print_Area</vt:lpstr>
      <vt:lpstr>'CCW-9'!Print_Area</vt:lpstr>
      <vt:lpstr>'Elec. Authorized Returns Graph'!Print_Area</vt:lpstr>
      <vt:lpstr>'Exhibit 1.10g'!Print_Area</vt:lpstr>
      <vt:lpstr>'Exhibit 1.11g'!Print_Area</vt:lpstr>
      <vt:lpstr>'Figure 1'!Print_Area</vt:lpstr>
      <vt:lpstr>'Gas Authorized Returns Graph'!Print_Area</vt:lpstr>
      <vt:lpstr>'Monthly Yields (WP)'!Print_Area</vt:lpstr>
      <vt:lpstr>'Treas 20yr 13wk Yield'!Print_Area</vt:lpstr>
      <vt:lpstr>Unused!Print_Area</vt:lpstr>
      <vt:lpstr>'Unused 2'!Print_Area</vt:lpstr>
      <vt:lpstr>'Monthly Yields (WP)'!Print_Titles</vt:lpstr>
      <vt:lpstr>Utility</vt:lpstr>
    </vt:vector>
  </TitlesOfParts>
  <Company>Brubaker &amp; Associates,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Diane Berron</dc:creator>
  <cp:lastModifiedBy>Danyel Wheeler</cp:lastModifiedBy>
  <cp:lastPrinted>2024-06-06T14:59:32Z</cp:lastPrinted>
  <dcterms:created xsi:type="dcterms:W3CDTF">2017-03-30T21:09:42Z</dcterms:created>
  <dcterms:modified xsi:type="dcterms:W3CDTF">2024-08-22T16:36:18Z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{67E9A815-93D7-4F38-BB83-9284D977513C}</vt:lpwstr>
  </property>
</Properties>
</file>